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fileSharing readOnlyRecommended="1" userName="Lidyane Lucena" algorithmName="SHA-512" hashValue="hVibuuSa8tbvZW99EN1/ZixXaNKMcD8lD85ml8mfZmFNi/FgNna8iygtk42+1U1vMqMXZFr2PdesVGFmAnhiDQ==" saltValue="2XDu8jU2GeEJ+Jq55miL7A==" spinCount="100000"/>
  <workbookPr codeName="EstaPasta_de_trabalho" defaultThemeVersion="124226"/>
  <mc:AlternateContent xmlns:mc="http://schemas.openxmlformats.org/markup-compatibility/2006">
    <mc:Choice Requires="x15">
      <x15ac:absPath xmlns:x15ac="http://schemas.microsoft.com/office/spreadsheetml/2010/11/ac" url="P:\PCP\Programação Fábrica\2020\05. Maio\S19\"/>
    </mc:Choice>
  </mc:AlternateContent>
  <bookViews>
    <workbookView xWindow="0" yWindow="0" windowWidth="15390" windowHeight="7455" tabRatio="778" activeTab="2"/>
  </bookViews>
  <sheets>
    <sheet name="Linha 0" sheetId="30" r:id="rId1"/>
    <sheet name="Linha 1" sheetId="27" r:id="rId2"/>
    <sheet name="Linha 2 e 3" sheetId="6" r:id="rId3"/>
    <sheet name="Linha 6" sheetId="20" state="hidden" r:id="rId4"/>
    <sheet name="Linha 4" sheetId="18" r:id="rId5"/>
    <sheet name="Linha 5" sheetId="19" r:id="rId6"/>
    <sheet name="Linha 6 e 7" sheetId="25" r:id="rId7"/>
    <sheet name="Linha 8" sheetId="29" r:id="rId8"/>
    <sheet name="Coz. Ind.L4, 5 E 8" sheetId="10" r:id="rId9"/>
    <sheet name="Frango_2" sheetId="24" state="hidden" r:id="rId10"/>
    <sheet name="Coz. Ind.L6 E 7" sheetId="28" r:id="rId11"/>
    <sheet name="Programação" sheetId="11" r:id="rId12"/>
    <sheet name="Config. Recheio" sheetId="9" r:id="rId13"/>
    <sheet name="Prod. Frang" sheetId="23" state="hidden" r:id="rId14"/>
    <sheet name="Plan1" sheetId="14" state="hidden" r:id="rId15"/>
    <sheet name="Estrutura de cada item " sheetId="15" state="hidden" r:id="rId16"/>
  </sheets>
  <externalReferences>
    <externalReference r:id="rId17"/>
    <externalReference r:id="rId18"/>
  </externalReferences>
  <definedNames>
    <definedName name="_xlnm._FilterDatabase" localSheetId="8" hidden="1">'Coz. Ind.L4, 5 E 8'!$B$2:$B$232</definedName>
    <definedName name="_xlnm._FilterDatabase" localSheetId="10" hidden="1">'Coz. Ind.L6 E 7'!$B$2:$B$79</definedName>
    <definedName name="_xlnm._FilterDatabase" localSheetId="15" hidden="1">'Estrutura de cada item '!$A$5:$H$3468</definedName>
    <definedName name="_xlnm._FilterDatabase" localSheetId="9" hidden="1">Frango_2!$B$2:$B$158</definedName>
    <definedName name="_xlnm._FilterDatabase" localSheetId="0" hidden="1">'Linha 0'!$A$3:$A$85</definedName>
    <definedName name="_xlnm._FilterDatabase" localSheetId="1" hidden="1">'Linha 1'!$A$3:$A$85</definedName>
    <definedName name="_xlnm._FilterDatabase" localSheetId="2" hidden="1">'Linha 2 e 3'!$A$3:$A$162</definedName>
    <definedName name="_xlnm._FilterDatabase" localSheetId="4" hidden="1">'Linha 4'!$A$3:$A$194</definedName>
    <definedName name="_xlnm._FilterDatabase" localSheetId="5" hidden="1">'Linha 5'!$A$3:$A$85</definedName>
    <definedName name="_xlnm._FilterDatabase" localSheetId="3" hidden="1">'Linha 6'!$A$3:$A$82</definedName>
    <definedName name="_xlnm._FilterDatabase" localSheetId="6" hidden="1">'Linha 6 e 7'!$A$3:$A$85</definedName>
    <definedName name="_xlnm._FilterDatabase" localSheetId="7" hidden="1">'Linha 8'!$A$3:$A$85</definedName>
    <definedName name="_xlnm._FilterDatabase" localSheetId="11" hidden="1">Programação!$B$2:$G$642</definedName>
    <definedName name="_xlnm.Print_Area" localSheetId="8">'Coz. Ind.L4, 5 E 8'!$C$1:$N$221</definedName>
    <definedName name="_xlnm.Print_Area" localSheetId="10">'Coz. Ind.L6 E 7'!$C$1:$N$79</definedName>
    <definedName name="_xlnm.Print_Area" localSheetId="9">Frango_2!$D$2:$M$69</definedName>
    <definedName name="_xlnm.Print_Area" localSheetId="0">'Linha 0'!$B$2:$T$82</definedName>
    <definedName name="_xlnm.Print_Area" localSheetId="1">'Linha 1'!$B$2:$T$82</definedName>
    <definedName name="_xlnm.Print_Area" localSheetId="2">'Linha 2 e 3'!$B$2:$T$150</definedName>
    <definedName name="_xlnm.Print_Area" localSheetId="4">'Linha 4'!$B$2:$T$82</definedName>
    <definedName name="_xlnm.Print_Area" localSheetId="5">'Linha 5'!$B$2:$T$82</definedName>
    <definedName name="_xlnm.Print_Area" localSheetId="3">'Linha 6'!$B$2:$T$82</definedName>
    <definedName name="_xlnm.Print_Area" localSheetId="6">'Linha 6 e 7'!$B$2:$T$82</definedName>
    <definedName name="_xlnm.Print_Area" localSheetId="7">'Linha 8'!$B$2:$T$82</definedName>
    <definedName name="Linhas" localSheetId="10">#REF!</definedName>
    <definedName name="Linhas" localSheetId="0">#REF!</definedName>
    <definedName name="Linhas" localSheetId="1">#REF!</definedName>
    <definedName name="Linhas" localSheetId="7">#REF!</definedName>
    <definedName name="Linhas" localSheetId="13">[1]Processos!$W$3:$W$12</definedName>
    <definedName name="Linhas">#REF!</definedName>
    <definedName name="ParadaProgramada" localSheetId="10">#REF!</definedName>
    <definedName name="ParadaProgramada" localSheetId="0">#REF!</definedName>
    <definedName name="ParadaProgramada" localSheetId="1">#REF!</definedName>
    <definedName name="ParadaProgramada" localSheetId="7">#REF!</definedName>
    <definedName name="ParadaProgramada" localSheetId="13">[1]Processos!$Y$3:$Y$12</definedName>
    <definedName name="ParadaProgramada">#REF!</definedName>
    <definedName name="_xlnm.Print_Titles" localSheetId="8">'Coz. Ind.L4, 5 E 8'!$2:$2</definedName>
    <definedName name="_xlnm.Print_Titles" localSheetId="10">'Coz. Ind.L6 E 7'!#REF!</definedName>
    <definedName name="_xlnm.Print_Titles" localSheetId="9">Frango_2!$2:$2</definedName>
    <definedName name="Túnel_0">'Linha 0'!$E$4</definedName>
    <definedName name="Túnel_l" localSheetId="0">'Linha 0'!$E$4</definedName>
    <definedName name="Túnel_Vll" localSheetId="0">'Linha 6 e 7'!$E$4</definedName>
  </definedNames>
  <calcPr calcId="152511"/>
  <fileRecoveryPr autoRecover="0"/>
</workbook>
</file>

<file path=xl/calcChain.xml><?xml version="1.0" encoding="utf-8"?>
<calcChain xmlns="http://schemas.openxmlformats.org/spreadsheetml/2006/main">
  <c r="G96" i="6" l="1"/>
  <c r="G95" i="6"/>
  <c r="G88" i="6" l="1"/>
  <c r="G9" i="6"/>
  <c r="G8" i="6"/>
  <c r="G87" i="6"/>
  <c r="G7" i="6"/>
  <c r="H119" i="6" l="1"/>
  <c r="F119" i="6"/>
  <c r="G26" i="6" l="1"/>
  <c r="G17" i="6"/>
  <c r="G85" i="6" l="1"/>
  <c r="G6" i="6"/>
  <c r="G86" i="6" l="1"/>
  <c r="F59" i="18" l="1"/>
  <c r="H4" i="27" l="1"/>
  <c r="B15" i="27" l="1"/>
  <c r="B4" i="27"/>
  <c r="D74" i="11" l="1"/>
  <c r="E74" i="11"/>
  <c r="A74" i="11" s="1"/>
  <c r="B74" i="11" s="1"/>
  <c r="F74" i="11"/>
  <c r="D75" i="11"/>
  <c r="E75" i="11"/>
  <c r="A75" i="11" s="1"/>
  <c r="B75" i="11" s="1"/>
  <c r="F75" i="11"/>
  <c r="D76" i="11"/>
  <c r="E76" i="11"/>
  <c r="A76" i="11" s="1"/>
  <c r="B76" i="11" s="1"/>
  <c r="F76" i="11"/>
  <c r="D77" i="11"/>
  <c r="E77" i="11"/>
  <c r="A77" i="11" s="1"/>
  <c r="B77" i="11" s="1"/>
  <c r="F77" i="11"/>
  <c r="D78" i="11"/>
  <c r="E78" i="11"/>
  <c r="A78" i="11" s="1"/>
  <c r="B78" i="11" s="1"/>
  <c r="F78" i="11"/>
  <c r="D4" i="11"/>
  <c r="E4" i="11"/>
  <c r="A4" i="11" s="1"/>
  <c r="B4" i="11" s="1"/>
  <c r="F4" i="11"/>
  <c r="D5" i="11"/>
  <c r="E5" i="11"/>
  <c r="A5" i="11" s="1"/>
  <c r="B5" i="11" s="1"/>
  <c r="F5" i="11"/>
  <c r="D6" i="11"/>
  <c r="E6" i="11"/>
  <c r="A6" i="11" s="1"/>
  <c r="B6" i="11" s="1"/>
  <c r="F6" i="11"/>
  <c r="D7" i="11"/>
  <c r="E7" i="11"/>
  <c r="A7" i="11" s="1"/>
  <c r="B7" i="11" s="1"/>
  <c r="F7" i="11"/>
  <c r="D8" i="11"/>
  <c r="E8" i="11"/>
  <c r="A8" i="11" s="1"/>
  <c r="B8" i="11" s="1"/>
  <c r="F8" i="11"/>
  <c r="D9" i="11"/>
  <c r="E9" i="11"/>
  <c r="A9" i="11" s="1"/>
  <c r="B9" i="11" s="1"/>
  <c r="F9" i="11"/>
  <c r="D10" i="11"/>
  <c r="E10" i="11"/>
  <c r="A10" i="11" s="1"/>
  <c r="B10" i="11" s="1"/>
  <c r="F10" i="11"/>
  <c r="D11" i="11"/>
  <c r="E11" i="11"/>
  <c r="A11" i="11" s="1"/>
  <c r="B11" i="11" s="1"/>
  <c r="F11" i="11"/>
  <c r="D12" i="11"/>
  <c r="E12" i="11"/>
  <c r="A12" i="11" s="1"/>
  <c r="B12" i="11" s="1"/>
  <c r="F12" i="11"/>
  <c r="C13" i="11"/>
  <c r="D13" i="11"/>
  <c r="E13" i="11"/>
  <c r="A13" i="11" s="1"/>
  <c r="B13" i="11" s="1"/>
  <c r="F13" i="11"/>
  <c r="C14" i="11"/>
  <c r="D14" i="11"/>
  <c r="E14" i="11"/>
  <c r="A14" i="11" s="1"/>
  <c r="B14" i="11" s="1"/>
  <c r="F14" i="11"/>
  <c r="G14" i="11"/>
  <c r="D15" i="11"/>
  <c r="E15" i="11"/>
  <c r="A15" i="11" s="1"/>
  <c r="B15" i="11" s="1"/>
  <c r="F15" i="11"/>
  <c r="D16" i="11"/>
  <c r="E16" i="11"/>
  <c r="A16" i="11" s="1"/>
  <c r="B16" i="11" s="1"/>
  <c r="F16" i="11"/>
  <c r="D17" i="11"/>
  <c r="E17" i="11"/>
  <c r="A17" i="11" s="1"/>
  <c r="B17" i="11" s="1"/>
  <c r="F17" i="11"/>
  <c r="D18" i="11"/>
  <c r="E18" i="11"/>
  <c r="A18" i="11" s="1"/>
  <c r="B18" i="11" s="1"/>
  <c r="F18" i="11"/>
  <c r="D19" i="11"/>
  <c r="E19" i="11"/>
  <c r="A19" i="11" s="1"/>
  <c r="B19" i="11" s="1"/>
  <c r="F19" i="11"/>
  <c r="D20" i="11"/>
  <c r="E20" i="11"/>
  <c r="A20" i="11" s="1"/>
  <c r="B20" i="11" s="1"/>
  <c r="F20" i="11"/>
  <c r="D21" i="11"/>
  <c r="E21" i="11"/>
  <c r="A21" i="11" s="1"/>
  <c r="B21" i="11" s="1"/>
  <c r="F21" i="11"/>
  <c r="D22" i="11"/>
  <c r="E22" i="11"/>
  <c r="A22" i="11" s="1"/>
  <c r="B22" i="11" s="1"/>
  <c r="F22" i="11"/>
  <c r="D23" i="11"/>
  <c r="E23" i="11"/>
  <c r="A23" i="11" s="1"/>
  <c r="B23" i="11" s="1"/>
  <c r="F23" i="11"/>
  <c r="C24" i="11"/>
  <c r="D24" i="11"/>
  <c r="E24" i="11"/>
  <c r="A24" i="11" s="1"/>
  <c r="B24" i="11" s="1"/>
  <c r="F24" i="11"/>
  <c r="D25" i="11"/>
  <c r="E25" i="11"/>
  <c r="A25" i="11" s="1"/>
  <c r="B25" i="11" s="1"/>
  <c r="F25" i="11"/>
  <c r="G25" i="11"/>
  <c r="D26" i="11"/>
  <c r="E26" i="11"/>
  <c r="A26" i="11" s="1"/>
  <c r="B26" i="11" s="1"/>
  <c r="F26" i="11"/>
  <c r="D27" i="11"/>
  <c r="E27" i="11"/>
  <c r="A27" i="11" s="1"/>
  <c r="B27" i="11" s="1"/>
  <c r="F27" i="11"/>
  <c r="D28" i="11"/>
  <c r="E28" i="11"/>
  <c r="A28" i="11" s="1"/>
  <c r="B28" i="11" s="1"/>
  <c r="F28" i="11"/>
  <c r="D29" i="11"/>
  <c r="E29" i="11"/>
  <c r="A29" i="11" s="1"/>
  <c r="B29" i="11" s="1"/>
  <c r="F29" i="11"/>
  <c r="D30" i="11"/>
  <c r="E30" i="11"/>
  <c r="A30" i="11" s="1"/>
  <c r="B30" i="11" s="1"/>
  <c r="F30" i="11"/>
  <c r="D31" i="11"/>
  <c r="E31" i="11"/>
  <c r="A31" i="11" s="1"/>
  <c r="B31" i="11" s="1"/>
  <c r="F31" i="11"/>
  <c r="D32" i="11"/>
  <c r="E32" i="11"/>
  <c r="A32" i="11" s="1"/>
  <c r="B32" i="11" s="1"/>
  <c r="F32" i="11"/>
  <c r="D33" i="11"/>
  <c r="E33" i="11"/>
  <c r="A33" i="11" s="1"/>
  <c r="B33" i="11" s="1"/>
  <c r="F33" i="11"/>
  <c r="D34" i="11"/>
  <c r="E34" i="11"/>
  <c r="A34" i="11" s="1"/>
  <c r="B34" i="11" s="1"/>
  <c r="F34" i="11"/>
  <c r="C35" i="11"/>
  <c r="D35" i="11"/>
  <c r="E35" i="11"/>
  <c r="A35" i="11" s="1"/>
  <c r="B35" i="11" s="1"/>
  <c r="F35" i="11"/>
  <c r="D36" i="11"/>
  <c r="E36" i="11"/>
  <c r="A36" i="11" s="1"/>
  <c r="B36" i="11" s="1"/>
  <c r="F36" i="11"/>
  <c r="G36" i="11"/>
  <c r="D37" i="11"/>
  <c r="E37" i="11"/>
  <c r="A37" i="11" s="1"/>
  <c r="B37" i="11" s="1"/>
  <c r="F37" i="11"/>
  <c r="D38" i="11"/>
  <c r="E38" i="11"/>
  <c r="A38" i="11" s="1"/>
  <c r="B38" i="11" s="1"/>
  <c r="F38" i="11"/>
  <c r="D39" i="11"/>
  <c r="E39" i="11"/>
  <c r="A39" i="11" s="1"/>
  <c r="B39" i="11" s="1"/>
  <c r="F39" i="11"/>
  <c r="D40" i="11"/>
  <c r="E40" i="11"/>
  <c r="A40" i="11" s="1"/>
  <c r="B40" i="11" s="1"/>
  <c r="F40" i="11"/>
  <c r="D41" i="11"/>
  <c r="E41" i="11"/>
  <c r="A41" i="11" s="1"/>
  <c r="B41" i="11" s="1"/>
  <c r="F41" i="11"/>
  <c r="D42" i="11"/>
  <c r="E42" i="11"/>
  <c r="A42" i="11" s="1"/>
  <c r="B42" i="11" s="1"/>
  <c r="F42" i="11"/>
  <c r="D43" i="11"/>
  <c r="E43" i="11"/>
  <c r="A43" i="11" s="1"/>
  <c r="B43" i="11" s="1"/>
  <c r="F43" i="11"/>
  <c r="D44" i="11"/>
  <c r="E44" i="11"/>
  <c r="A44" i="11" s="1"/>
  <c r="B44" i="11" s="1"/>
  <c r="F44" i="11"/>
  <c r="D45" i="11"/>
  <c r="E45" i="11"/>
  <c r="A45" i="11" s="1"/>
  <c r="B45" i="11" s="1"/>
  <c r="F45" i="11"/>
  <c r="C46" i="11"/>
  <c r="D46" i="11"/>
  <c r="E46" i="11"/>
  <c r="A46" i="11" s="1"/>
  <c r="B46" i="11" s="1"/>
  <c r="F46" i="11"/>
  <c r="D47" i="11"/>
  <c r="E47" i="11"/>
  <c r="A47" i="11" s="1"/>
  <c r="B47" i="11" s="1"/>
  <c r="F47" i="11"/>
  <c r="G47" i="11"/>
  <c r="D48" i="11"/>
  <c r="E48" i="11"/>
  <c r="A48" i="11" s="1"/>
  <c r="B48" i="11" s="1"/>
  <c r="F48" i="11"/>
  <c r="D49" i="11"/>
  <c r="E49" i="11"/>
  <c r="A49" i="11" s="1"/>
  <c r="B49" i="11" s="1"/>
  <c r="F49" i="11"/>
  <c r="D50" i="11"/>
  <c r="E50" i="11"/>
  <c r="A50" i="11" s="1"/>
  <c r="B50" i="11" s="1"/>
  <c r="F50" i="11"/>
  <c r="D51" i="11"/>
  <c r="E51" i="11"/>
  <c r="A51" i="11" s="1"/>
  <c r="B51" i="11" s="1"/>
  <c r="F51" i="11"/>
  <c r="D52" i="11"/>
  <c r="E52" i="11"/>
  <c r="A52" i="11" s="1"/>
  <c r="B52" i="11" s="1"/>
  <c r="F52" i="11"/>
  <c r="D53" i="11"/>
  <c r="E53" i="11"/>
  <c r="A53" i="11" s="1"/>
  <c r="B53" i="11" s="1"/>
  <c r="F53" i="11"/>
  <c r="D54" i="11"/>
  <c r="E54" i="11"/>
  <c r="A54" i="11" s="1"/>
  <c r="B54" i="11" s="1"/>
  <c r="F54" i="11"/>
  <c r="D55" i="11"/>
  <c r="E55" i="11"/>
  <c r="A55" i="11" s="1"/>
  <c r="B55" i="11" s="1"/>
  <c r="F55" i="11"/>
  <c r="D56" i="11"/>
  <c r="E56" i="11"/>
  <c r="A56" i="11" s="1"/>
  <c r="B56" i="11" s="1"/>
  <c r="F56" i="11"/>
  <c r="C57" i="11"/>
  <c r="D57" i="11"/>
  <c r="E57" i="11"/>
  <c r="A57" i="11" s="1"/>
  <c r="B57" i="11" s="1"/>
  <c r="F57" i="11"/>
  <c r="D58" i="11"/>
  <c r="E58" i="11"/>
  <c r="A58" i="11" s="1"/>
  <c r="B58" i="11" s="1"/>
  <c r="F58" i="11"/>
  <c r="G58" i="11"/>
  <c r="D59" i="11"/>
  <c r="E59" i="11"/>
  <c r="A59" i="11" s="1"/>
  <c r="B59" i="11" s="1"/>
  <c r="F59" i="11"/>
  <c r="D60" i="11"/>
  <c r="E60" i="11"/>
  <c r="A60" i="11" s="1"/>
  <c r="B60" i="11" s="1"/>
  <c r="F60" i="11"/>
  <c r="D61" i="11"/>
  <c r="E61" i="11"/>
  <c r="A61" i="11" s="1"/>
  <c r="B61" i="11" s="1"/>
  <c r="F61" i="11"/>
  <c r="D62" i="11"/>
  <c r="E62" i="11"/>
  <c r="A62" i="11" s="1"/>
  <c r="B62" i="11" s="1"/>
  <c r="F62" i="11"/>
  <c r="D63" i="11"/>
  <c r="E63" i="11"/>
  <c r="A63" i="11" s="1"/>
  <c r="B63" i="11" s="1"/>
  <c r="F63" i="11"/>
  <c r="D64" i="11"/>
  <c r="E64" i="11"/>
  <c r="A64" i="11" s="1"/>
  <c r="B64" i="11" s="1"/>
  <c r="F64" i="11"/>
  <c r="D65" i="11"/>
  <c r="E65" i="11"/>
  <c r="A65" i="11" s="1"/>
  <c r="B65" i="11" s="1"/>
  <c r="F65" i="11"/>
  <c r="D66" i="11"/>
  <c r="E66" i="11"/>
  <c r="A66" i="11" s="1"/>
  <c r="B66" i="11" s="1"/>
  <c r="F66" i="11"/>
  <c r="D67" i="11"/>
  <c r="E67" i="11"/>
  <c r="A67" i="11" s="1"/>
  <c r="B67" i="11" s="1"/>
  <c r="F67" i="11"/>
  <c r="C68" i="11"/>
  <c r="D68" i="11"/>
  <c r="E68" i="11"/>
  <c r="A68" i="11" s="1"/>
  <c r="B68" i="11" s="1"/>
  <c r="F68" i="11"/>
  <c r="D69" i="11"/>
  <c r="E69" i="11"/>
  <c r="A69" i="11" s="1"/>
  <c r="B69" i="11" s="1"/>
  <c r="F69" i="11"/>
  <c r="G69" i="11"/>
  <c r="D70" i="11"/>
  <c r="E70" i="11"/>
  <c r="A70" i="11" s="1"/>
  <c r="B70" i="11" s="1"/>
  <c r="F70" i="11"/>
  <c r="D71" i="11"/>
  <c r="E71" i="11"/>
  <c r="A71" i="11" s="1"/>
  <c r="B71" i="11" s="1"/>
  <c r="F71" i="11"/>
  <c r="D72" i="11"/>
  <c r="E72" i="11"/>
  <c r="A72" i="11" s="1"/>
  <c r="B72" i="11" s="1"/>
  <c r="F72" i="11"/>
  <c r="D73" i="11"/>
  <c r="E73" i="11"/>
  <c r="A73" i="11" s="1"/>
  <c r="B73" i="11" s="1"/>
  <c r="F73" i="11"/>
  <c r="A3" i="11"/>
  <c r="B3" i="11" s="1"/>
  <c r="F3" i="11"/>
  <c r="G3" i="11"/>
  <c r="C3" i="11"/>
  <c r="E3" i="11"/>
  <c r="D3" i="11"/>
  <c r="C79" i="11"/>
  <c r="C161" i="30"/>
  <c r="O79" i="30"/>
  <c r="N79" i="30"/>
  <c r="K79" i="30"/>
  <c r="J79" i="30"/>
  <c r="I79" i="30"/>
  <c r="H79" i="30"/>
  <c r="M79" i="30" s="1"/>
  <c r="F79" i="30"/>
  <c r="B79" i="30"/>
  <c r="L79" i="30" s="1"/>
  <c r="O78" i="30"/>
  <c r="N78" i="30"/>
  <c r="K78" i="30"/>
  <c r="J78" i="30"/>
  <c r="I78" i="30"/>
  <c r="H78" i="30"/>
  <c r="M78" i="30" s="1"/>
  <c r="F78" i="30"/>
  <c r="B78" i="30"/>
  <c r="L78" i="30" s="1"/>
  <c r="O77" i="30"/>
  <c r="N77" i="30"/>
  <c r="K77" i="30"/>
  <c r="J77" i="30"/>
  <c r="I77" i="30"/>
  <c r="H77" i="30"/>
  <c r="M77" i="30" s="1"/>
  <c r="F77" i="30"/>
  <c r="B77" i="30"/>
  <c r="L77" i="30" s="1"/>
  <c r="O76" i="30"/>
  <c r="N76" i="30"/>
  <c r="K76" i="30"/>
  <c r="J76" i="30"/>
  <c r="I76" i="30"/>
  <c r="H76" i="30"/>
  <c r="M76" i="30" s="1"/>
  <c r="F76" i="30"/>
  <c r="B76" i="30"/>
  <c r="L76" i="30" s="1"/>
  <c r="O75" i="30"/>
  <c r="N75" i="30"/>
  <c r="K75" i="30"/>
  <c r="J75" i="30"/>
  <c r="I75" i="30"/>
  <c r="H75" i="30"/>
  <c r="M75" i="30" s="1"/>
  <c r="F75" i="30"/>
  <c r="B75" i="30"/>
  <c r="A75" i="30" s="1"/>
  <c r="O74" i="30"/>
  <c r="N74" i="30"/>
  <c r="K74" i="30"/>
  <c r="J74" i="30"/>
  <c r="I74" i="30"/>
  <c r="H74" i="30"/>
  <c r="M74" i="30" s="1"/>
  <c r="F74" i="30"/>
  <c r="B74" i="30"/>
  <c r="L74" i="30" s="1"/>
  <c r="O73" i="30"/>
  <c r="N73" i="30"/>
  <c r="K73" i="30"/>
  <c r="J73" i="30"/>
  <c r="I73" i="30"/>
  <c r="H73" i="30"/>
  <c r="M73" i="30" s="1"/>
  <c r="F73" i="30"/>
  <c r="B73" i="30"/>
  <c r="L73" i="30" s="1"/>
  <c r="O72" i="30"/>
  <c r="N72" i="30"/>
  <c r="K72" i="30"/>
  <c r="J72" i="30"/>
  <c r="I72" i="30"/>
  <c r="H72" i="30"/>
  <c r="M72" i="30" s="1"/>
  <c r="F72" i="30"/>
  <c r="B72" i="30"/>
  <c r="L72" i="30" s="1"/>
  <c r="O71" i="30"/>
  <c r="N71" i="30"/>
  <c r="K71" i="30"/>
  <c r="J71" i="30"/>
  <c r="I71" i="30"/>
  <c r="H71" i="30"/>
  <c r="M71" i="30" s="1"/>
  <c r="F71" i="30"/>
  <c r="B71" i="30"/>
  <c r="L71" i="30" s="1"/>
  <c r="O70" i="30"/>
  <c r="N70" i="30"/>
  <c r="L70" i="30"/>
  <c r="K70" i="30"/>
  <c r="J70" i="30"/>
  <c r="I70" i="30"/>
  <c r="H70" i="30"/>
  <c r="G70" i="11" s="1"/>
  <c r="F70" i="30"/>
  <c r="O68" i="30"/>
  <c r="N68" i="30"/>
  <c r="K68" i="30"/>
  <c r="J68" i="30"/>
  <c r="I68" i="30"/>
  <c r="H68" i="30"/>
  <c r="M68" i="30" s="1"/>
  <c r="F68" i="30"/>
  <c r="B68" i="30"/>
  <c r="A68" i="30" s="1"/>
  <c r="O67" i="30"/>
  <c r="N67" i="30"/>
  <c r="K67" i="30"/>
  <c r="J67" i="30"/>
  <c r="I67" i="30"/>
  <c r="H67" i="30"/>
  <c r="M67" i="30" s="1"/>
  <c r="F67" i="30"/>
  <c r="B67" i="30"/>
  <c r="L67" i="30" s="1"/>
  <c r="O66" i="30"/>
  <c r="N66" i="30"/>
  <c r="K66" i="30"/>
  <c r="J66" i="30"/>
  <c r="I66" i="30"/>
  <c r="H66" i="30"/>
  <c r="M66" i="30" s="1"/>
  <c r="F66" i="30"/>
  <c r="B66" i="30"/>
  <c r="L66" i="30" s="1"/>
  <c r="O65" i="30"/>
  <c r="N65" i="30"/>
  <c r="K65" i="30"/>
  <c r="J65" i="30"/>
  <c r="I65" i="30"/>
  <c r="H65" i="30"/>
  <c r="M65" i="30" s="1"/>
  <c r="F65" i="30"/>
  <c r="B65" i="30"/>
  <c r="L65" i="30" s="1"/>
  <c r="O64" i="30"/>
  <c r="N64" i="30"/>
  <c r="K64" i="30"/>
  <c r="J64" i="30"/>
  <c r="I64" i="30"/>
  <c r="H64" i="30"/>
  <c r="M64" i="30" s="1"/>
  <c r="F64" i="30"/>
  <c r="B64" i="30"/>
  <c r="L64" i="30" s="1"/>
  <c r="O63" i="30"/>
  <c r="N63" i="30"/>
  <c r="K63" i="30"/>
  <c r="J63" i="30"/>
  <c r="I63" i="30"/>
  <c r="H63" i="30"/>
  <c r="G63" i="11" s="1"/>
  <c r="F63" i="30"/>
  <c r="B63" i="30"/>
  <c r="L63" i="30" s="1"/>
  <c r="O62" i="30"/>
  <c r="N62" i="30"/>
  <c r="K62" i="30"/>
  <c r="J62" i="30"/>
  <c r="I62" i="30"/>
  <c r="H62" i="30"/>
  <c r="M62" i="30" s="1"/>
  <c r="F62" i="30"/>
  <c r="B62" i="30"/>
  <c r="A62" i="30" s="1"/>
  <c r="O61" i="30"/>
  <c r="N61" i="30"/>
  <c r="K61" i="30"/>
  <c r="J61" i="30"/>
  <c r="I61" i="30"/>
  <c r="H61" i="30"/>
  <c r="M61" i="30" s="1"/>
  <c r="F61" i="30"/>
  <c r="B61" i="30"/>
  <c r="L61" i="30" s="1"/>
  <c r="O60" i="30"/>
  <c r="N60" i="30"/>
  <c r="K60" i="30"/>
  <c r="J60" i="30"/>
  <c r="I60" i="30"/>
  <c r="H60" i="30"/>
  <c r="M60" i="30" s="1"/>
  <c r="F60" i="30"/>
  <c r="B60" i="30"/>
  <c r="L60" i="30" s="1"/>
  <c r="O59" i="30"/>
  <c r="N59" i="30"/>
  <c r="H59" i="30"/>
  <c r="F59" i="30"/>
  <c r="O57" i="30"/>
  <c r="N57" i="30"/>
  <c r="K57" i="30"/>
  <c r="J57" i="30"/>
  <c r="I57" i="30"/>
  <c r="H57" i="30"/>
  <c r="M57" i="30" s="1"/>
  <c r="F57" i="30"/>
  <c r="B57" i="30"/>
  <c r="L57" i="30" s="1"/>
  <c r="O56" i="30"/>
  <c r="N56" i="30"/>
  <c r="K56" i="30"/>
  <c r="J56" i="30"/>
  <c r="I56" i="30"/>
  <c r="H56" i="30"/>
  <c r="M56" i="30" s="1"/>
  <c r="F56" i="30"/>
  <c r="B56" i="30"/>
  <c r="L56" i="30" s="1"/>
  <c r="O55" i="30"/>
  <c r="N55" i="30"/>
  <c r="K55" i="30"/>
  <c r="J55" i="30"/>
  <c r="I55" i="30"/>
  <c r="H55" i="30"/>
  <c r="M55" i="30" s="1"/>
  <c r="F55" i="30"/>
  <c r="B55" i="30"/>
  <c r="A55" i="30" s="1"/>
  <c r="O54" i="30"/>
  <c r="N54" i="30"/>
  <c r="K54" i="30"/>
  <c r="J54" i="30"/>
  <c r="I54" i="30"/>
  <c r="H54" i="30"/>
  <c r="M54" i="30" s="1"/>
  <c r="F54" i="30"/>
  <c r="B54" i="30"/>
  <c r="L54" i="30" s="1"/>
  <c r="O53" i="30"/>
  <c r="N53" i="30"/>
  <c r="K53" i="30"/>
  <c r="J53" i="30"/>
  <c r="I53" i="30"/>
  <c r="H53" i="30"/>
  <c r="M53" i="30" s="1"/>
  <c r="F53" i="30"/>
  <c r="B53" i="30"/>
  <c r="L53" i="30" s="1"/>
  <c r="O52" i="30"/>
  <c r="N52" i="30"/>
  <c r="K52" i="30"/>
  <c r="J52" i="30"/>
  <c r="I52" i="30"/>
  <c r="H52" i="30"/>
  <c r="M52" i="30" s="1"/>
  <c r="F52" i="30"/>
  <c r="B52" i="30"/>
  <c r="L52" i="30" s="1"/>
  <c r="O51" i="30"/>
  <c r="N51" i="30"/>
  <c r="K51" i="30"/>
  <c r="J51" i="30"/>
  <c r="I51" i="30"/>
  <c r="H51" i="30"/>
  <c r="M51" i="30" s="1"/>
  <c r="F51" i="30"/>
  <c r="B51" i="30"/>
  <c r="L51" i="30" s="1"/>
  <c r="O50" i="30"/>
  <c r="N50" i="30"/>
  <c r="K50" i="30"/>
  <c r="J50" i="30"/>
  <c r="I50" i="30"/>
  <c r="H50" i="30"/>
  <c r="G50" i="11" s="1"/>
  <c r="F50" i="30"/>
  <c r="B50" i="30"/>
  <c r="L50" i="30" s="1"/>
  <c r="O49" i="30"/>
  <c r="N49" i="30"/>
  <c r="H49" i="30"/>
  <c r="F49" i="30"/>
  <c r="O48" i="30"/>
  <c r="N48" i="30"/>
  <c r="H48" i="30"/>
  <c r="F48" i="30"/>
  <c r="O46" i="30"/>
  <c r="N46" i="30"/>
  <c r="K46" i="30"/>
  <c r="J46" i="30"/>
  <c r="I46" i="30"/>
  <c r="H46" i="30"/>
  <c r="M46" i="30" s="1"/>
  <c r="F46" i="30"/>
  <c r="B46" i="30"/>
  <c r="L46" i="30" s="1"/>
  <c r="O45" i="30"/>
  <c r="N45" i="30"/>
  <c r="K45" i="30"/>
  <c r="J45" i="30"/>
  <c r="I45" i="30"/>
  <c r="H45" i="30"/>
  <c r="M45" i="30" s="1"/>
  <c r="F45" i="30"/>
  <c r="B45" i="30"/>
  <c r="L45" i="30" s="1"/>
  <c r="O44" i="30"/>
  <c r="N44" i="30"/>
  <c r="K44" i="30"/>
  <c r="J44" i="30"/>
  <c r="I44" i="30"/>
  <c r="H44" i="30"/>
  <c r="M44" i="30" s="1"/>
  <c r="F44" i="30"/>
  <c r="B44" i="30"/>
  <c r="L44" i="30" s="1"/>
  <c r="O43" i="30"/>
  <c r="N43" i="30"/>
  <c r="K43" i="30"/>
  <c r="J43" i="30"/>
  <c r="I43" i="30"/>
  <c r="H43" i="30"/>
  <c r="G43" i="11" s="1"/>
  <c r="F43" i="30"/>
  <c r="B43" i="30"/>
  <c r="L43" i="30" s="1"/>
  <c r="O42" i="30"/>
  <c r="N42" i="30"/>
  <c r="K42" i="30"/>
  <c r="J42" i="30"/>
  <c r="I42" i="30"/>
  <c r="H42" i="30"/>
  <c r="M42" i="30" s="1"/>
  <c r="F42" i="30"/>
  <c r="B42" i="30"/>
  <c r="A42" i="30" s="1"/>
  <c r="O41" i="30"/>
  <c r="N41" i="30"/>
  <c r="K41" i="30"/>
  <c r="J41" i="30"/>
  <c r="I41" i="30"/>
  <c r="H41" i="30"/>
  <c r="M41" i="30" s="1"/>
  <c r="F41" i="30"/>
  <c r="B41" i="30"/>
  <c r="L41" i="30" s="1"/>
  <c r="O40" i="30"/>
  <c r="N40" i="30"/>
  <c r="K40" i="30"/>
  <c r="J40" i="30"/>
  <c r="I40" i="30"/>
  <c r="H40" i="30"/>
  <c r="M40" i="30" s="1"/>
  <c r="F40" i="30"/>
  <c r="B40" i="30"/>
  <c r="L40" i="30" s="1"/>
  <c r="O39" i="30"/>
  <c r="N39" i="30"/>
  <c r="H39" i="30"/>
  <c r="F39" i="30"/>
  <c r="O38" i="30"/>
  <c r="N38" i="30"/>
  <c r="H38" i="30"/>
  <c r="F38" i="30"/>
  <c r="O37" i="30"/>
  <c r="N37" i="30"/>
  <c r="H37" i="30"/>
  <c r="G37" i="11" s="1"/>
  <c r="F37" i="30"/>
  <c r="O35" i="30"/>
  <c r="N35" i="30"/>
  <c r="K35" i="30"/>
  <c r="J35" i="30"/>
  <c r="I35" i="30"/>
  <c r="H35" i="30"/>
  <c r="M35" i="30" s="1"/>
  <c r="F35" i="30"/>
  <c r="B35" i="30"/>
  <c r="A35" i="30" s="1"/>
  <c r="O34" i="30"/>
  <c r="N34" i="30"/>
  <c r="K34" i="30"/>
  <c r="J34" i="30"/>
  <c r="I34" i="30"/>
  <c r="H34" i="30"/>
  <c r="G34" i="11" s="1"/>
  <c r="F34" i="30"/>
  <c r="B34" i="30"/>
  <c r="L34" i="30" s="1"/>
  <c r="O33" i="30"/>
  <c r="N33" i="30"/>
  <c r="K33" i="30"/>
  <c r="J33" i="30"/>
  <c r="I33" i="30"/>
  <c r="H33" i="30"/>
  <c r="M33" i="30" s="1"/>
  <c r="F33" i="30"/>
  <c r="B33" i="30"/>
  <c r="L33" i="30" s="1"/>
  <c r="O32" i="30"/>
  <c r="N32" i="30"/>
  <c r="K32" i="30"/>
  <c r="J32" i="30"/>
  <c r="I32" i="30"/>
  <c r="H32" i="30"/>
  <c r="M32" i="30" s="1"/>
  <c r="F32" i="30"/>
  <c r="B32" i="30"/>
  <c r="L32" i="30" s="1"/>
  <c r="O31" i="30"/>
  <c r="N31" i="30"/>
  <c r="K31" i="30"/>
  <c r="J31" i="30"/>
  <c r="I31" i="30"/>
  <c r="H31" i="30"/>
  <c r="M31" i="30" s="1"/>
  <c r="F31" i="30"/>
  <c r="B31" i="30"/>
  <c r="L31" i="30" s="1"/>
  <c r="O30" i="30"/>
  <c r="N30" i="30"/>
  <c r="K30" i="30"/>
  <c r="J30" i="30"/>
  <c r="I30" i="30"/>
  <c r="H30" i="30"/>
  <c r="M30" i="30" s="1"/>
  <c r="F30" i="30"/>
  <c r="B30" i="30"/>
  <c r="L30" i="30" s="1"/>
  <c r="O29" i="30"/>
  <c r="N29" i="30"/>
  <c r="K29" i="30"/>
  <c r="J29" i="30"/>
  <c r="I29" i="30"/>
  <c r="H29" i="30"/>
  <c r="M29" i="30" s="1"/>
  <c r="F29" i="30"/>
  <c r="B29" i="30"/>
  <c r="A29" i="30" s="1"/>
  <c r="O28" i="30"/>
  <c r="N28" i="30"/>
  <c r="H28" i="30"/>
  <c r="G28" i="11" s="1"/>
  <c r="F28" i="30"/>
  <c r="O27" i="30"/>
  <c r="N27" i="30"/>
  <c r="H27" i="30"/>
  <c r="F27" i="30"/>
  <c r="O26" i="30"/>
  <c r="N26" i="30"/>
  <c r="H26" i="30"/>
  <c r="F26" i="30"/>
  <c r="B26" i="30"/>
  <c r="B37" i="30" s="1"/>
  <c r="L37" i="30" s="1"/>
  <c r="M25" i="30"/>
  <c r="O24" i="30"/>
  <c r="N24" i="30"/>
  <c r="K24" i="30"/>
  <c r="J24" i="30"/>
  <c r="I24" i="30"/>
  <c r="H24" i="30"/>
  <c r="M24" i="30" s="1"/>
  <c r="F24" i="30"/>
  <c r="B24" i="30"/>
  <c r="L24" i="30" s="1"/>
  <c r="O23" i="30"/>
  <c r="N23" i="30"/>
  <c r="K23" i="30"/>
  <c r="J23" i="30"/>
  <c r="I23" i="30"/>
  <c r="H23" i="30"/>
  <c r="M23" i="30" s="1"/>
  <c r="F23" i="30"/>
  <c r="B23" i="30"/>
  <c r="A23" i="30" s="1"/>
  <c r="O22" i="30"/>
  <c r="N22" i="30"/>
  <c r="K22" i="30"/>
  <c r="J22" i="30"/>
  <c r="I22" i="30"/>
  <c r="H22" i="30"/>
  <c r="M22" i="30" s="1"/>
  <c r="F22" i="30"/>
  <c r="B22" i="30"/>
  <c r="L22" i="30" s="1"/>
  <c r="O21" i="30"/>
  <c r="N21" i="30"/>
  <c r="K21" i="30"/>
  <c r="J21" i="30"/>
  <c r="I21" i="30"/>
  <c r="H21" i="30"/>
  <c r="M21" i="30" s="1"/>
  <c r="F21" i="30"/>
  <c r="B21" i="30"/>
  <c r="L21" i="30" s="1"/>
  <c r="O20" i="30"/>
  <c r="N20" i="30"/>
  <c r="K20" i="30"/>
  <c r="J20" i="30"/>
  <c r="I20" i="30"/>
  <c r="H20" i="30"/>
  <c r="M20" i="30" s="1"/>
  <c r="F20" i="30"/>
  <c r="B20" i="30"/>
  <c r="L20" i="30" s="1"/>
  <c r="O19" i="30"/>
  <c r="N19" i="30"/>
  <c r="K19" i="30"/>
  <c r="J19" i="30"/>
  <c r="I19" i="30"/>
  <c r="H19" i="30"/>
  <c r="M19" i="30" s="1"/>
  <c r="F19" i="30"/>
  <c r="B19" i="30"/>
  <c r="L19" i="30" s="1"/>
  <c r="O18" i="30"/>
  <c r="N18" i="30"/>
  <c r="H18" i="30"/>
  <c r="G18" i="11" s="1"/>
  <c r="F18" i="30"/>
  <c r="O17" i="30"/>
  <c r="N17" i="30"/>
  <c r="H17" i="30"/>
  <c r="I17" i="30" s="1"/>
  <c r="F17" i="30"/>
  <c r="O16" i="30"/>
  <c r="N16" i="30"/>
  <c r="H16" i="30"/>
  <c r="G16" i="11" s="1"/>
  <c r="F16" i="30"/>
  <c r="B16" i="30"/>
  <c r="B17" i="30" s="1"/>
  <c r="A17" i="30" s="1"/>
  <c r="O15" i="30"/>
  <c r="N15" i="30"/>
  <c r="L15" i="30"/>
  <c r="H15" i="30"/>
  <c r="F15" i="30"/>
  <c r="A15" i="30"/>
  <c r="O13" i="30"/>
  <c r="N13" i="30"/>
  <c r="K13" i="30"/>
  <c r="J13" i="30"/>
  <c r="I13" i="30"/>
  <c r="H13" i="30"/>
  <c r="M13" i="30" s="1"/>
  <c r="F13" i="30"/>
  <c r="B13" i="30"/>
  <c r="L13" i="30" s="1"/>
  <c r="O12" i="30"/>
  <c r="N12" i="30"/>
  <c r="K12" i="30"/>
  <c r="J12" i="30"/>
  <c r="I12" i="30"/>
  <c r="H12" i="30"/>
  <c r="M12" i="30" s="1"/>
  <c r="F12" i="30"/>
  <c r="B12" i="30"/>
  <c r="L12" i="30" s="1"/>
  <c r="O11" i="30"/>
  <c r="N11" i="30"/>
  <c r="K11" i="30"/>
  <c r="J11" i="30"/>
  <c r="I11" i="30"/>
  <c r="H11" i="30"/>
  <c r="M11" i="30" s="1"/>
  <c r="F11" i="30"/>
  <c r="B11" i="30"/>
  <c r="A11" i="30" s="1"/>
  <c r="O10" i="30"/>
  <c r="N10" i="30"/>
  <c r="K10" i="30"/>
  <c r="J10" i="30"/>
  <c r="I10" i="30"/>
  <c r="H10" i="30"/>
  <c r="G10" i="11" s="1"/>
  <c r="F10" i="30"/>
  <c r="B10" i="30"/>
  <c r="L10" i="30" s="1"/>
  <c r="O9" i="30"/>
  <c r="N9" i="30"/>
  <c r="K9" i="30"/>
  <c r="J9" i="30"/>
  <c r="I9" i="30"/>
  <c r="H9" i="30"/>
  <c r="M9" i="30" s="1"/>
  <c r="F9" i="30"/>
  <c r="B9" i="30"/>
  <c r="A9" i="30" s="1"/>
  <c r="O8" i="30"/>
  <c r="N8" i="30"/>
  <c r="K8" i="30"/>
  <c r="J8" i="30"/>
  <c r="I8" i="30"/>
  <c r="H8" i="30"/>
  <c r="G8" i="11" s="1"/>
  <c r="F8" i="30"/>
  <c r="B8" i="30"/>
  <c r="L8" i="30" s="1"/>
  <c r="O7" i="30"/>
  <c r="N7" i="30"/>
  <c r="K7" i="30"/>
  <c r="J7" i="30"/>
  <c r="I7" i="30"/>
  <c r="H7" i="30"/>
  <c r="M7" i="30" s="1"/>
  <c r="F7" i="30"/>
  <c r="B7" i="30"/>
  <c r="L7" i="30" s="1"/>
  <c r="O6" i="30"/>
  <c r="N6" i="30"/>
  <c r="K6" i="30"/>
  <c r="J6" i="30"/>
  <c r="I6" i="30"/>
  <c r="H6" i="30"/>
  <c r="M6" i="30" s="1"/>
  <c r="F6" i="30"/>
  <c r="B6" i="30"/>
  <c r="L6" i="30" s="1"/>
  <c r="O5" i="30"/>
  <c r="N5" i="30"/>
  <c r="L5" i="30"/>
  <c r="K5" i="30"/>
  <c r="J5" i="30"/>
  <c r="I5" i="30"/>
  <c r="H5" i="30"/>
  <c r="M5" i="30" s="1"/>
  <c r="F5" i="30"/>
  <c r="B5" i="30"/>
  <c r="C4" i="11" s="1"/>
  <c r="O4" i="30"/>
  <c r="N4" i="30"/>
  <c r="L4" i="30"/>
  <c r="H4" i="30"/>
  <c r="I4" i="30" s="1"/>
  <c r="L161" i="30" s="1"/>
  <c r="F4" i="30"/>
  <c r="A4" i="30"/>
  <c r="L2" i="30"/>
  <c r="B18" i="30" l="1"/>
  <c r="I18" i="30"/>
  <c r="M26" i="30"/>
  <c r="L26" i="30"/>
  <c r="I49" i="30"/>
  <c r="A6" i="30"/>
  <c r="B27" i="30"/>
  <c r="B28" i="30" s="1"/>
  <c r="B38" i="30"/>
  <c r="B39" i="30" s="1"/>
  <c r="M15" i="30"/>
  <c r="L16" i="30" s="1"/>
  <c r="M16" i="30" s="1"/>
  <c r="I59" i="30"/>
  <c r="I28" i="30"/>
  <c r="I39" i="30"/>
  <c r="I26" i="30"/>
  <c r="A45" i="30"/>
  <c r="I27" i="30"/>
  <c r="I38" i="30"/>
  <c r="I15" i="30"/>
  <c r="I16" i="30"/>
  <c r="I48" i="30"/>
  <c r="I37" i="30"/>
  <c r="M10" i="30"/>
  <c r="R10" i="30" s="1"/>
  <c r="M63" i="30"/>
  <c r="S63" i="30" s="1"/>
  <c r="M70" i="30"/>
  <c r="R70" i="30" s="1"/>
  <c r="G57" i="11"/>
  <c r="G56" i="11"/>
  <c r="G15" i="11"/>
  <c r="M34" i="30"/>
  <c r="S34" i="30" s="1"/>
  <c r="G66" i="11"/>
  <c r="G30" i="11"/>
  <c r="G61" i="11"/>
  <c r="G49" i="11"/>
  <c r="G7" i="11"/>
  <c r="G26" i="11"/>
  <c r="G75" i="11"/>
  <c r="M8" i="30"/>
  <c r="R8" i="30" s="1"/>
  <c r="M37" i="30"/>
  <c r="S37" i="30" s="1"/>
  <c r="G42" i="11"/>
  <c r="G65" i="11"/>
  <c r="G53" i="11"/>
  <c r="G45" i="11"/>
  <c r="A43" i="30"/>
  <c r="A10" i="30"/>
  <c r="M50" i="30"/>
  <c r="R50" i="30" s="1"/>
  <c r="G60" i="11"/>
  <c r="G52" i="11"/>
  <c r="G44" i="11"/>
  <c r="G33" i="11"/>
  <c r="G29" i="11"/>
  <c r="G6" i="11"/>
  <c r="G78" i="11"/>
  <c r="G74" i="11"/>
  <c r="G72" i="11"/>
  <c r="G67" i="11"/>
  <c r="G62" i="11"/>
  <c r="G54" i="11"/>
  <c r="G39" i="11"/>
  <c r="G35" i="11"/>
  <c r="G31" i="11"/>
  <c r="G24" i="11"/>
  <c r="G23" i="11"/>
  <c r="G11" i="11"/>
  <c r="G76" i="11"/>
  <c r="G71" i="11"/>
  <c r="G46" i="11"/>
  <c r="G38" i="11"/>
  <c r="G27" i="11"/>
  <c r="G19" i="11"/>
  <c r="M43" i="30"/>
  <c r="R43" i="30" s="1"/>
  <c r="G73" i="11"/>
  <c r="G68" i="11"/>
  <c r="G51" i="11"/>
  <c r="G20" i="11"/>
  <c r="G12" i="11"/>
  <c r="G41" i="11"/>
  <c r="G22" i="11"/>
  <c r="G64" i="11"/>
  <c r="G59" i="11"/>
  <c r="G55" i="11"/>
  <c r="G48" i="11"/>
  <c r="G40" i="11"/>
  <c r="G32" i="11"/>
  <c r="G21" i="11"/>
  <c r="G17" i="11"/>
  <c r="G13" i="11"/>
  <c r="G9" i="11"/>
  <c r="G5" i="11"/>
  <c r="G77" i="11"/>
  <c r="A22" i="30"/>
  <c r="A24" i="30"/>
  <c r="A76" i="30"/>
  <c r="A78" i="30"/>
  <c r="A56" i="30"/>
  <c r="C54" i="11"/>
  <c r="C53" i="11"/>
  <c r="C45" i="11"/>
  <c r="C44" i="11"/>
  <c r="A16" i="30"/>
  <c r="S24" i="30"/>
  <c r="A26" i="30"/>
  <c r="A30" i="30"/>
  <c r="A32" i="30"/>
  <c r="C67" i="11"/>
  <c r="C66" i="11"/>
  <c r="C65" i="11"/>
  <c r="B48" i="30"/>
  <c r="B49" i="30" s="1"/>
  <c r="A49" i="30" s="1"/>
  <c r="A37" i="30"/>
  <c r="C36" i="11"/>
  <c r="A18" i="30"/>
  <c r="A20" i="30"/>
  <c r="C64" i="11"/>
  <c r="C63" i="11"/>
  <c r="C62" i="11"/>
  <c r="C52" i="11"/>
  <c r="C43" i="11"/>
  <c r="C34" i="11"/>
  <c r="C25" i="11"/>
  <c r="C16" i="11"/>
  <c r="C17" i="11"/>
  <c r="C70" i="11"/>
  <c r="C55" i="11"/>
  <c r="C28" i="11"/>
  <c r="C19" i="11"/>
  <c r="C18" i="11"/>
  <c r="A34" i="30"/>
  <c r="A63" i="30"/>
  <c r="A65" i="30"/>
  <c r="C73" i="11"/>
  <c r="C72" i="11"/>
  <c r="C71" i="11"/>
  <c r="C56" i="11"/>
  <c r="C48" i="11"/>
  <c r="C39" i="11"/>
  <c r="C30" i="11"/>
  <c r="C29" i="11"/>
  <c r="C21" i="11"/>
  <c r="C20" i="11"/>
  <c r="C74" i="11"/>
  <c r="A50" i="30"/>
  <c r="A52" i="30"/>
  <c r="C49" i="11"/>
  <c r="C40" i="11"/>
  <c r="C31" i="11"/>
  <c r="C22" i="11"/>
  <c r="C76" i="11"/>
  <c r="C75" i="11"/>
  <c r="A72" i="30"/>
  <c r="A79" i="30"/>
  <c r="C61" i="11"/>
  <c r="C60" i="11"/>
  <c r="C59" i="11"/>
  <c r="C51" i="11"/>
  <c r="C50" i="11"/>
  <c r="C42" i="11"/>
  <c r="C41" i="11"/>
  <c r="C33" i="11"/>
  <c r="C32" i="11"/>
  <c r="C23" i="11"/>
  <c r="C15" i="11"/>
  <c r="C78" i="11"/>
  <c r="C77" i="11"/>
  <c r="A12" i="30"/>
  <c r="C12" i="11"/>
  <c r="C11" i="11"/>
  <c r="A5" i="30"/>
  <c r="C6" i="11"/>
  <c r="C5" i="11"/>
  <c r="L11" i="30"/>
  <c r="S11" i="30" s="1"/>
  <c r="C7" i="11"/>
  <c r="C9" i="11"/>
  <c r="C8" i="11"/>
  <c r="C10" i="11"/>
  <c r="M4" i="30"/>
  <c r="S4" i="30" s="1"/>
  <c r="G4" i="11"/>
  <c r="R13" i="30"/>
  <c r="S13" i="30"/>
  <c r="R56" i="30"/>
  <c r="R7" i="30"/>
  <c r="S7" i="30"/>
  <c r="S53" i="30"/>
  <c r="R53" i="30"/>
  <c r="S64" i="30"/>
  <c r="R64" i="30"/>
  <c r="R76" i="30"/>
  <c r="S31" i="30"/>
  <c r="R31" i="30"/>
  <c r="S45" i="30"/>
  <c r="R45" i="30"/>
  <c r="S51" i="30"/>
  <c r="R51" i="30"/>
  <c r="S73" i="30"/>
  <c r="R73" i="30"/>
  <c r="S21" i="30"/>
  <c r="R21" i="30"/>
  <c r="S41" i="30"/>
  <c r="R41" i="30"/>
  <c r="R60" i="30"/>
  <c r="S60" i="30"/>
  <c r="S71" i="30"/>
  <c r="R71" i="30"/>
  <c r="S78" i="30"/>
  <c r="R78" i="30"/>
  <c r="S6" i="30"/>
  <c r="R6" i="30"/>
  <c r="S32" i="30"/>
  <c r="R32" i="30"/>
  <c r="R5" i="30"/>
  <c r="S5" i="30"/>
  <c r="S20" i="30"/>
  <c r="R20" i="30"/>
  <c r="R33" i="30"/>
  <c r="S33" i="30"/>
  <c r="S40" i="30"/>
  <c r="R40" i="30"/>
  <c r="S67" i="30"/>
  <c r="R67" i="30"/>
  <c r="R30" i="30"/>
  <c r="S54" i="30"/>
  <c r="R54" i="30"/>
  <c r="S12" i="30"/>
  <c r="R12" i="30"/>
  <c r="R19" i="30"/>
  <c r="S19" i="30"/>
  <c r="S22" i="30"/>
  <c r="R24" i="30"/>
  <c r="R46" i="30"/>
  <c r="S46" i="30"/>
  <c r="S65" i="30"/>
  <c r="R65" i="30"/>
  <c r="S74" i="30"/>
  <c r="R74" i="30"/>
  <c r="S44" i="30"/>
  <c r="R44" i="30"/>
  <c r="S52" i="30"/>
  <c r="R52" i="30"/>
  <c r="S57" i="30"/>
  <c r="R57" i="30"/>
  <c r="S61" i="30"/>
  <c r="R61" i="30"/>
  <c r="R66" i="30"/>
  <c r="S66" i="30"/>
  <c r="S72" i="30"/>
  <c r="R72" i="30"/>
  <c r="S77" i="30"/>
  <c r="R77" i="30"/>
  <c r="S79" i="30"/>
  <c r="R79" i="30"/>
  <c r="L29" i="30"/>
  <c r="S29" i="30" s="1"/>
  <c r="S30" i="30"/>
  <c r="L35" i="30"/>
  <c r="S35" i="30" s="1"/>
  <c r="L42" i="30"/>
  <c r="R42" i="30" s="1"/>
  <c r="L55" i="30"/>
  <c r="R55" i="30" s="1"/>
  <c r="S56" i="30"/>
  <c r="L62" i="30"/>
  <c r="R62" i="30" s="1"/>
  <c r="L68" i="30"/>
  <c r="S68" i="30" s="1"/>
  <c r="L75" i="30"/>
  <c r="S75" i="30" s="1"/>
  <c r="S76" i="30"/>
  <c r="A19" i="30"/>
  <c r="A31" i="30"/>
  <c r="A44" i="30"/>
  <c r="A51" i="30"/>
  <c r="A57" i="30"/>
  <c r="A64" i="30"/>
  <c r="A71" i="30"/>
  <c r="A77" i="30"/>
  <c r="L9" i="30"/>
  <c r="S9" i="30" s="1"/>
  <c r="A7" i="30"/>
  <c r="A13" i="30"/>
  <c r="A21" i="30"/>
  <c r="R22" i="30"/>
  <c r="A27" i="30"/>
  <c r="A33" i="30"/>
  <c r="A40" i="30"/>
  <c r="A46" i="30"/>
  <c r="A53" i="30"/>
  <c r="A60" i="30"/>
  <c r="A66" i="30"/>
  <c r="A73" i="30"/>
  <c r="L23" i="30"/>
  <c r="R23" i="30" s="1"/>
  <c r="A8" i="30"/>
  <c r="A41" i="30"/>
  <c r="A54" i="30"/>
  <c r="A61" i="30"/>
  <c r="A67" i="30"/>
  <c r="A74" i="30"/>
  <c r="C38" i="11" l="1"/>
  <c r="A39" i="30"/>
  <c r="A38" i="30"/>
  <c r="C26" i="11"/>
  <c r="C37" i="11"/>
  <c r="L27" i="30"/>
  <c r="M27" i="30" s="1"/>
  <c r="L28" i="30" s="1"/>
  <c r="M28" i="30" s="1"/>
  <c r="S28" i="30" s="1"/>
  <c r="S26" i="30"/>
  <c r="R26" i="30"/>
  <c r="C27" i="11"/>
  <c r="A28" i="30"/>
  <c r="R15" i="30"/>
  <c r="S15" i="30"/>
  <c r="S16" i="30"/>
  <c r="L17" i="30"/>
  <c r="M17" i="30" s="1"/>
  <c r="L38" i="30"/>
  <c r="M38" i="30" s="1"/>
  <c r="L39" i="30" s="1"/>
  <c r="M39" i="30" s="1"/>
  <c r="C47" i="11"/>
  <c r="L48" i="30"/>
  <c r="M48" i="30" s="1"/>
  <c r="L49" i="30" s="1"/>
  <c r="M49" i="30" s="1"/>
  <c r="R49" i="30" s="1"/>
  <c r="R63" i="30"/>
  <c r="S70" i="30"/>
  <c r="S10" i="30"/>
  <c r="R16" i="30"/>
  <c r="R37" i="30"/>
  <c r="R34" i="30"/>
  <c r="S8" i="30"/>
  <c r="S50" i="30"/>
  <c r="R11" i="30"/>
  <c r="S43" i="30"/>
  <c r="S42" i="30"/>
  <c r="B59" i="30"/>
  <c r="A59" i="30" s="1"/>
  <c r="S62" i="30"/>
  <c r="A48" i="30"/>
  <c r="S23" i="30"/>
  <c r="R68" i="30"/>
  <c r="R4" i="30"/>
  <c r="R9" i="30"/>
  <c r="R75" i="30"/>
  <c r="R35" i="30"/>
  <c r="S55" i="30"/>
  <c r="R29" i="30"/>
  <c r="I70" i="19"/>
  <c r="R17" i="30" l="1"/>
  <c r="L18" i="30"/>
  <c r="M18" i="30" s="1"/>
  <c r="S27" i="30"/>
  <c r="R27" i="30"/>
  <c r="S49" i="30"/>
  <c r="R39" i="30"/>
  <c r="S39" i="30"/>
  <c r="S17" i="30"/>
  <c r="R28" i="30"/>
  <c r="C58" i="11"/>
  <c r="L59" i="30"/>
  <c r="M59" i="30" s="1"/>
  <c r="S38" i="30"/>
  <c r="R38" i="30"/>
  <c r="S48" i="30"/>
  <c r="R48" i="30"/>
  <c r="B70" i="30"/>
  <c r="A70" i="30" s="1"/>
  <c r="H37" i="18"/>
  <c r="R18" i="30" l="1"/>
  <c r="S18" i="30"/>
  <c r="S59" i="30"/>
  <c r="R59" i="30"/>
  <c r="C69" i="11"/>
  <c r="I79" i="25"/>
  <c r="I78" i="25"/>
  <c r="I77" i="25"/>
  <c r="I76" i="25"/>
  <c r="I75" i="25"/>
  <c r="I74" i="25"/>
  <c r="I73" i="25"/>
  <c r="I72" i="25"/>
  <c r="I71" i="25"/>
  <c r="I70" i="25"/>
  <c r="I68" i="25"/>
  <c r="I67" i="25"/>
  <c r="I66" i="25"/>
  <c r="I65" i="25"/>
  <c r="I64" i="25"/>
  <c r="I63" i="25"/>
  <c r="I62" i="25"/>
  <c r="I61" i="25"/>
  <c r="I60" i="25"/>
  <c r="I57" i="25"/>
  <c r="I56" i="25"/>
  <c r="I55" i="25"/>
  <c r="I54" i="25"/>
  <c r="I53" i="25"/>
  <c r="I52" i="25"/>
  <c r="I51" i="25"/>
  <c r="I50" i="25"/>
  <c r="I46" i="25"/>
  <c r="I45" i="25"/>
  <c r="I44" i="25"/>
  <c r="I43" i="25"/>
  <c r="I42" i="25"/>
  <c r="I41" i="25"/>
  <c r="I40" i="25"/>
  <c r="I39" i="25"/>
  <c r="I35" i="25"/>
  <c r="I34" i="25"/>
  <c r="I33" i="25"/>
  <c r="I32" i="25"/>
  <c r="I31" i="25"/>
  <c r="I30" i="25"/>
  <c r="I29" i="25"/>
  <c r="I28" i="25"/>
  <c r="I27" i="25"/>
  <c r="I24" i="25"/>
  <c r="I23" i="25"/>
  <c r="I22" i="25"/>
  <c r="I21" i="25"/>
  <c r="I20" i="25"/>
  <c r="I19" i="25"/>
  <c r="I18" i="25"/>
  <c r="I17" i="25"/>
  <c r="I16" i="25"/>
  <c r="I13" i="25"/>
  <c r="I12" i="25"/>
  <c r="I11" i="25"/>
  <c r="I10" i="25"/>
  <c r="I9" i="25"/>
  <c r="I8" i="25"/>
  <c r="I7" i="25"/>
  <c r="I6" i="25"/>
  <c r="I5" i="25"/>
  <c r="I79" i="18" l="1"/>
  <c r="I78" i="18"/>
  <c r="I77" i="18"/>
  <c r="I76" i="18"/>
  <c r="I75" i="18"/>
  <c r="I74" i="18"/>
  <c r="I73" i="18"/>
  <c r="I72" i="18"/>
  <c r="I71" i="18"/>
  <c r="I70" i="18"/>
  <c r="I68" i="18"/>
  <c r="I67" i="18"/>
  <c r="I66" i="18"/>
  <c r="I65" i="18"/>
  <c r="I64" i="18"/>
  <c r="I63" i="18"/>
  <c r="I62" i="18"/>
  <c r="I61" i="18"/>
  <c r="I60" i="18"/>
  <c r="I57" i="18"/>
  <c r="I56" i="18"/>
  <c r="I55" i="18"/>
  <c r="I54" i="18"/>
  <c r="I53" i="18"/>
  <c r="I46" i="18"/>
  <c r="I45" i="18"/>
  <c r="I44" i="18"/>
  <c r="I43" i="18"/>
  <c r="I42" i="18"/>
  <c r="I35" i="18"/>
  <c r="I34" i="18"/>
  <c r="I33" i="18"/>
  <c r="I32" i="18"/>
  <c r="I31" i="18"/>
  <c r="I30" i="18"/>
  <c r="I29" i="18"/>
  <c r="I28" i="18"/>
  <c r="I24" i="18"/>
  <c r="I23" i="18"/>
  <c r="I22" i="18"/>
  <c r="I21" i="18"/>
  <c r="I13" i="18"/>
  <c r="I12" i="18"/>
  <c r="I11" i="18"/>
  <c r="I10" i="18"/>
  <c r="I9" i="18"/>
  <c r="I8" i="18"/>
  <c r="I7" i="18"/>
  <c r="C36" i="9" l="1"/>
  <c r="C35" i="9"/>
  <c r="C34" i="9"/>
  <c r="C37" i="9" s="1"/>
  <c r="C27" i="9"/>
  <c r="C26" i="9"/>
  <c r="C25" i="9"/>
  <c r="C28" i="9" s="1"/>
  <c r="B15" i="25"/>
  <c r="B15" i="18"/>
  <c r="B4" i="18"/>
  <c r="B79" i="28"/>
  <c r="I79" i="29" l="1"/>
  <c r="L231" i="10" s="1"/>
  <c r="I78" i="29"/>
  <c r="L230" i="10" s="1"/>
  <c r="I77" i="29"/>
  <c r="L229" i="10" s="1"/>
  <c r="I76" i="29"/>
  <c r="L228" i="10" s="1"/>
  <c r="I75" i="29"/>
  <c r="L227" i="10" s="1"/>
  <c r="I74" i="29"/>
  <c r="L226" i="10" s="1"/>
  <c r="I73" i="29"/>
  <c r="L225" i="10" s="1"/>
  <c r="I72" i="29"/>
  <c r="L224" i="10" s="1"/>
  <c r="I71" i="29"/>
  <c r="L223" i="10" s="1"/>
  <c r="I70" i="29"/>
  <c r="L222" i="10" s="1"/>
  <c r="I68" i="29"/>
  <c r="L198" i="10" s="1"/>
  <c r="I67" i="29"/>
  <c r="L197" i="10" s="1"/>
  <c r="I66" i="29"/>
  <c r="L196" i="10" s="1"/>
  <c r="I65" i="29"/>
  <c r="L195" i="10" s="1"/>
  <c r="I64" i="29"/>
  <c r="L194" i="10" s="1"/>
  <c r="I63" i="29"/>
  <c r="L193" i="10" s="1"/>
  <c r="I62" i="29"/>
  <c r="L192" i="10" s="1"/>
  <c r="I61" i="29"/>
  <c r="L191" i="10" s="1"/>
  <c r="I60" i="29"/>
  <c r="L190" i="10" s="1"/>
  <c r="I57" i="29"/>
  <c r="L165" i="10" s="1"/>
  <c r="I56" i="29"/>
  <c r="L164" i="10" s="1"/>
  <c r="I55" i="29"/>
  <c r="L163" i="10" s="1"/>
  <c r="I54" i="29"/>
  <c r="L162" i="10" s="1"/>
  <c r="I53" i="29"/>
  <c r="L161" i="10" s="1"/>
  <c r="I52" i="29"/>
  <c r="L160" i="10" s="1"/>
  <c r="I51" i="29"/>
  <c r="L159" i="10" s="1"/>
  <c r="I50" i="29"/>
  <c r="L158" i="10" s="1"/>
  <c r="I49" i="29"/>
  <c r="L157" i="10" s="1"/>
  <c r="I46" i="29"/>
  <c r="L132" i="10" s="1"/>
  <c r="I45" i="29"/>
  <c r="L131" i="10" s="1"/>
  <c r="I44" i="29"/>
  <c r="L130" i="10" s="1"/>
  <c r="I43" i="29"/>
  <c r="L129" i="10" s="1"/>
  <c r="I42" i="29"/>
  <c r="L128" i="10" s="1"/>
  <c r="I41" i="29"/>
  <c r="L127" i="10" s="1"/>
  <c r="I40" i="29"/>
  <c r="L126" i="10" s="1"/>
  <c r="I39" i="29"/>
  <c r="L125" i="10" s="1"/>
  <c r="I38" i="29"/>
  <c r="L124" i="10" s="1"/>
  <c r="I35" i="29"/>
  <c r="L99" i="10" s="1"/>
  <c r="I34" i="29"/>
  <c r="L98" i="10" s="1"/>
  <c r="I33" i="29"/>
  <c r="L97" i="10" s="1"/>
  <c r="I32" i="29"/>
  <c r="L96" i="10" s="1"/>
  <c r="I31" i="29"/>
  <c r="L95" i="10" s="1"/>
  <c r="I30" i="29"/>
  <c r="L94" i="10" s="1"/>
  <c r="I29" i="29"/>
  <c r="L93" i="10" s="1"/>
  <c r="I28" i="29"/>
  <c r="L92" i="10" s="1"/>
  <c r="I27" i="29"/>
  <c r="L91" i="10" s="1"/>
  <c r="I24" i="29"/>
  <c r="I23" i="29"/>
  <c r="L66" i="10" s="1"/>
  <c r="I22" i="29"/>
  <c r="L65" i="10" s="1"/>
  <c r="I21" i="29"/>
  <c r="L64" i="10" s="1"/>
  <c r="I20" i="29"/>
  <c r="L63" i="10" s="1"/>
  <c r="I19" i="29"/>
  <c r="L62" i="10" s="1"/>
  <c r="I18" i="29"/>
  <c r="L61" i="10" s="1"/>
  <c r="I17" i="29"/>
  <c r="L60" i="10" s="1"/>
  <c r="I16" i="29"/>
  <c r="L59" i="10" s="1"/>
  <c r="I13" i="29"/>
  <c r="L34" i="10" s="1"/>
  <c r="I12" i="29"/>
  <c r="L33" i="10" s="1"/>
  <c r="I11" i="29"/>
  <c r="L32" i="10" s="1"/>
  <c r="I10" i="29"/>
  <c r="L31" i="10" s="1"/>
  <c r="I9" i="29"/>
  <c r="L30" i="10" s="1"/>
  <c r="I8" i="29"/>
  <c r="L29" i="10" s="1"/>
  <c r="I7" i="29"/>
  <c r="L28" i="10" s="1"/>
  <c r="I6" i="29"/>
  <c r="L27" i="10" s="1"/>
  <c r="I5" i="29"/>
  <c r="L26" i="10" s="1"/>
  <c r="L67" i="10" l="1"/>
  <c r="H34" i="10" l="1"/>
  <c r="G34" i="10"/>
  <c r="H33" i="10"/>
  <c r="G33" i="10"/>
  <c r="H32" i="10"/>
  <c r="G32" i="10"/>
  <c r="H31" i="10"/>
  <c r="G31" i="10"/>
  <c r="H30" i="10"/>
  <c r="G30" i="10"/>
  <c r="H29" i="10"/>
  <c r="G29" i="10"/>
  <c r="H28" i="10"/>
  <c r="G28" i="10"/>
  <c r="H27" i="10"/>
  <c r="G27" i="10"/>
  <c r="H26" i="10"/>
  <c r="G26" i="10"/>
  <c r="B15" i="29"/>
  <c r="J26" i="10" l="1"/>
  <c r="I26" i="10"/>
  <c r="K26" i="10" s="1"/>
  <c r="J30" i="10"/>
  <c r="I30" i="10"/>
  <c r="K30" i="10" s="1"/>
  <c r="J34" i="10"/>
  <c r="I34" i="10"/>
  <c r="K34" i="10" s="1"/>
  <c r="I27" i="10"/>
  <c r="K27" i="10" s="1"/>
  <c r="J27" i="10"/>
  <c r="I29" i="10"/>
  <c r="K29" i="10" s="1"/>
  <c r="J29" i="10"/>
  <c r="I31" i="10"/>
  <c r="K31" i="10" s="1"/>
  <c r="J31" i="10"/>
  <c r="I33" i="10"/>
  <c r="K33" i="10" s="1"/>
  <c r="J33" i="10"/>
  <c r="I28" i="10"/>
  <c r="K28" i="10" s="1"/>
  <c r="J28" i="10"/>
  <c r="I32" i="10"/>
  <c r="K32" i="10" s="1"/>
  <c r="J32" i="10"/>
  <c r="B28" i="10"/>
  <c r="B29" i="10"/>
  <c r="B32" i="10"/>
  <c r="B33" i="10"/>
  <c r="B26" i="10"/>
  <c r="B27" i="10"/>
  <c r="B30" i="10"/>
  <c r="B31" i="10"/>
  <c r="B34" i="10"/>
  <c r="D27" i="10"/>
  <c r="D28" i="10"/>
  <c r="D29" i="10"/>
  <c r="D30" i="10"/>
  <c r="D31" i="10"/>
  <c r="D32" i="10"/>
  <c r="D33" i="10"/>
  <c r="D34" i="10"/>
  <c r="H231" i="10" l="1"/>
  <c r="G231" i="10"/>
  <c r="H230" i="10"/>
  <c r="G230" i="10"/>
  <c r="H229" i="10"/>
  <c r="G229" i="10"/>
  <c r="H228" i="10"/>
  <c r="G228" i="10"/>
  <c r="H227" i="10"/>
  <c r="G227" i="10"/>
  <c r="H226" i="10"/>
  <c r="G226" i="10"/>
  <c r="H225" i="10"/>
  <c r="G225" i="10"/>
  <c r="H224" i="10"/>
  <c r="G224" i="10"/>
  <c r="H223" i="10"/>
  <c r="G223" i="10"/>
  <c r="H222" i="10"/>
  <c r="G222" i="10"/>
  <c r="B232" i="10"/>
  <c r="H198" i="10"/>
  <c r="G198" i="10"/>
  <c r="H197" i="10"/>
  <c r="G197" i="10"/>
  <c r="H196" i="10"/>
  <c r="G196" i="10"/>
  <c r="H195" i="10"/>
  <c r="G195" i="10"/>
  <c r="H194" i="10"/>
  <c r="G194" i="10"/>
  <c r="H193" i="10"/>
  <c r="G193" i="10"/>
  <c r="H192" i="10"/>
  <c r="G192" i="10"/>
  <c r="H191" i="10"/>
  <c r="G191" i="10"/>
  <c r="H190" i="10"/>
  <c r="G190" i="10"/>
  <c r="H189" i="10"/>
  <c r="G189" i="10"/>
  <c r="H165" i="10"/>
  <c r="G165" i="10"/>
  <c r="H164" i="10"/>
  <c r="G164" i="10"/>
  <c r="H163" i="10"/>
  <c r="G163" i="10"/>
  <c r="H162" i="10"/>
  <c r="G162" i="10"/>
  <c r="H161" i="10"/>
  <c r="G161" i="10"/>
  <c r="H160" i="10"/>
  <c r="G160" i="10"/>
  <c r="H159" i="10"/>
  <c r="G159" i="10"/>
  <c r="H158" i="10"/>
  <c r="G158" i="10"/>
  <c r="H157" i="10"/>
  <c r="G157" i="10"/>
  <c r="H156" i="10"/>
  <c r="G156" i="10"/>
  <c r="H132" i="10"/>
  <c r="G132" i="10"/>
  <c r="H131" i="10"/>
  <c r="G131" i="10"/>
  <c r="H130" i="10"/>
  <c r="G130" i="10"/>
  <c r="H129" i="10"/>
  <c r="G129" i="10"/>
  <c r="H128" i="10"/>
  <c r="G128" i="10"/>
  <c r="H127" i="10"/>
  <c r="G127" i="10"/>
  <c r="H126" i="10"/>
  <c r="G126" i="10"/>
  <c r="H125" i="10"/>
  <c r="G125" i="10"/>
  <c r="H124" i="10"/>
  <c r="G124" i="10"/>
  <c r="H123" i="10"/>
  <c r="G123" i="10"/>
  <c r="H99" i="10"/>
  <c r="G99" i="10"/>
  <c r="H98" i="10"/>
  <c r="G98" i="10"/>
  <c r="H97" i="10"/>
  <c r="G97" i="10"/>
  <c r="H96" i="10"/>
  <c r="G96" i="10"/>
  <c r="H95" i="10"/>
  <c r="G95" i="10"/>
  <c r="H94" i="10"/>
  <c r="G94" i="10"/>
  <c r="H93" i="10"/>
  <c r="G93" i="10"/>
  <c r="H92" i="10"/>
  <c r="G92" i="10"/>
  <c r="H91" i="10"/>
  <c r="G91" i="10"/>
  <c r="H90" i="10"/>
  <c r="G90" i="10"/>
  <c r="G68" i="10"/>
  <c r="H68" i="10"/>
  <c r="G69" i="10"/>
  <c r="H69" i="10"/>
  <c r="G70" i="10"/>
  <c r="H70" i="10"/>
  <c r="G71" i="10"/>
  <c r="H71" i="10"/>
  <c r="G72" i="10"/>
  <c r="H72" i="10"/>
  <c r="G73" i="10"/>
  <c r="H73" i="10"/>
  <c r="G74" i="10"/>
  <c r="H74" i="10"/>
  <c r="G75" i="10"/>
  <c r="H75" i="10"/>
  <c r="G76" i="10"/>
  <c r="H76" i="10"/>
  <c r="G77" i="10"/>
  <c r="H77" i="10"/>
  <c r="H66" i="10"/>
  <c r="G66" i="10"/>
  <c r="H65" i="10"/>
  <c r="G65" i="10"/>
  <c r="H64" i="10"/>
  <c r="G64" i="10"/>
  <c r="H63" i="10"/>
  <c r="G63" i="10"/>
  <c r="H62" i="10"/>
  <c r="G62" i="10"/>
  <c r="H61" i="10"/>
  <c r="G61" i="10"/>
  <c r="H60" i="10"/>
  <c r="G60" i="10"/>
  <c r="H59" i="10"/>
  <c r="G59" i="10"/>
  <c r="H58" i="10"/>
  <c r="G58" i="10"/>
  <c r="C58" i="10"/>
  <c r="H25" i="10"/>
  <c r="G25" i="10"/>
  <c r="C25" i="10"/>
  <c r="E25" i="10" s="1"/>
  <c r="B24" i="25"/>
  <c r="B23" i="25"/>
  <c r="B22" i="25"/>
  <c r="B21" i="25"/>
  <c r="B20" i="25"/>
  <c r="B19" i="25"/>
  <c r="B18" i="25"/>
  <c r="B17" i="25"/>
  <c r="B16" i="25"/>
  <c r="B13" i="25"/>
  <c r="B12" i="25"/>
  <c r="B11" i="25"/>
  <c r="B10" i="25"/>
  <c r="B9" i="25"/>
  <c r="B8" i="25"/>
  <c r="B7" i="25"/>
  <c r="B6" i="25"/>
  <c r="B5" i="25"/>
  <c r="D561" i="11"/>
  <c r="E561" i="11"/>
  <c r="A561" i="11" s="1"/>
  <c r="B561" i="11" s="1"/>
  <c r="F561" i="11"/>
  <c r="D562" i="11"/>
  <c r="E562" i="11"/>
  <c r="A562" i="11" s="1"/>
  <c r="B562" i="11" s="1"/>
  <c r="F562" i="11"/>
  <c r="D563" i="11"/>
  <c r="E563" i="11"/>
  <c r="F563" i="11"/>
  <c r="D564" i="11"/>
  <c r="E564" i="11"/>
  <c r="A564" i="11" s="1"/>
  <c r="B564" i="11" s="1"/>
  <c r="F564" i="11"/>
  <c r="D565" i="11"/>
  <c r="E565" i="11"/>
  <c r="A565" i="11" s="1"/>
  <c r="B565" i="11" s="1"/>
  <c r="F565" i="11"/>
  <c r="D566" i="11"/>
  <c r="E566" i="11"/>
  <c r="F566" i="11"/>
  <c r="D567" i="11"/>
  <c r="E567" i="11"/>
  <c r="F567" i="11"/>
  <c r="D568" i="11"/>
  <c r="E568" i="11"/>
  <c r="A568" i="11" s="1"/>
  <c r="B568" i="11" s="1"/>
  <c r="F568" i="11"/>
  <c r="D569" i="11"/>
  <c r="E569" i="11"/>
  <c r="A569" i="11" s="1"/>
  <c r="B569" i="11" s="1"/>
  <c r="F569" i="11"/>
  <c r="C570" i="11"/>
  <c r="D570" i="11"/>
  <c r="E570" i="11"/>
  <c r="A570" i="11" s="1"/>
  <c r="F570" i="11"/>
  <c r="G570" i="11"/>
  <c r="C571" i="11"/>
  <c r="D571" i="11"/>
  <c r="E571" i="11"/>
  <c r="A571" i="11" s="1"/>
  <c r="B571" i="11" s="1"/>
  <c r="F571" i="11"/>
  <c r="D572" i="11"/>
  <c r="E572" i="11"/>
  <c r="A572" i="11" s="1"/>
  <c r="B572" i="11" s="1"/>
  <c r="F572" i="11"/>
  <c r="D573" i="11"/>
  <c r="E573" i="11"/>
  <c r="A573" i="11" s="1"/>
  <c r="B573" i="11" s="1"/>
  <c r="F573" i="11"/>
  <c r="D574" i="11"/>
  <c r="E574" i="11"/>
  <c r="F574" i="11"/>
  <c r="D575" i="11"/>
  <c r="E575" i="11"/>
  <c r="A575" i="11" s="1"/>
  <c r="B575" i="11" s="1"/>
  <c r="F575" i="11"/>
  <c r="D576" i="11"/>
  <c r="E576" i="11"/>
  <c r="A576" i="11" s="1"/>
  <c r="B576" i="11" s="1"/>
  <c r="F576" i="11"/>
  <c r="D577" i="11"/>
  <c r="E577" i="11"/>
  <c r="A577" i="11" s="1"/>
  <c r="B577" i="11" s="1"/>
  <c r="F577" i="11"/>
  <c r="D578" i="11"/>
  <c r="E578" i="11"/>
  <c r="F578" i="11"/>
  <c r="D579" i="11"/>
  <c r="E579" i="11"/>
  <c r="A579" i="11" s="1"/>
  <c r="B579" i="11" s="1"/>
  <c r="F579" i="11"/>
  <c r="D580" i="11"/>
  <c r="E580" i="11"/>
  <c r="A580" i="11" s="1"/>
  <c r="B580" i="11" s="1"/>
  <c r="F580" i="11"/>
  <c r="C581" i="11"/>
  <c r="D581" i="11"/>
  <c r="E581" i="11"/>
  <c r="A581" i="11" s="1"/>
  <c r="F581" i="11"/>
  <c r="G581" i="11"/>
  <c r="D582" i="11"/>
  <c r="E582" i="11"/>
  <c r="A582" i="11" s="1"/>
  <c r="B582" i="11" s="1"/>
  <c r="F582" i="11"/>
  <c r="D583" i="11"/>
  <c r="E583" i="11"/>
  <c r="A583" i="11" s="1"/>
  <c r="B583" i="11" s="1"/>
  <c r="F583" i="11"/>
  <c r="D584" i="11"/>
  <c r="E584" i="11"/>
  <c r="F584" i="11"/>
  <c r="D585" i="11"/>
  <c r="E585" i="11"/>
  <c r="A585" i="11" s="1"/>
  <c r="F585" i="11"/>
  <c r="D586" i="11"/>
  <c r="E586" i="11"/>
  <c r="A586" i="11" s="1"/>
  <c r="B586" i="11" s="1"/>
  <c r="F586" i="11"/>
  <c r="D587" i="11"/>
  <c r="E587" i="11"/>
  <c r="A587" i="11" s="1"/>
  <c r="F587" i="11"/>
  <c r="D588" i="11"/>
  <c r="E588" i="11"/>
  <c r="F588" i="11"/>
  <c r="D589" i="11"/>
  <c r="E589" i="11"/>
  <c r="A589" i="11" s="1"/>
  <c r="B589" i="11" s="1"/>
  <c r="F589" i="11"/>
  <c r="D590" i="11"/>
  <c r="E590" i="11"/>
  <c r="A590" i="11" s="1"/>
  <c r="B590" i="11" s="1"/>
  <c r="F590" i="11"/>
  <c r="D591" i="11"/>
  <c r="E591" i="11"/>
  <c r="F591" i="11"/>
  <c r="C592" i="11"/>
  <c r="D592" i="11"/>
  <c r="E592" i="11"/>
  <c r="A592" i="11" s="1"/>
  <c r="F592" i="11"/>
  <c r="G592" i="11"/>
  <c r="D593" i="11"/>
  <c r="E593" i="11"/>
  <c r="A593" i="11" s="1"/>
  <c r="B593" i="11" s="1"/>
  <c r="F593" i="11"/>
  <c r="D594" i="11"/>
  <c r="E594" i="11"/>
  <c r="A594" i="11" s="1"/>
  <c r="B594" i="11" s="1"/>
  <c r="F594" i="11"/>
  <c r="D595" i="11"/>
  <c r="E595" i="11"/>
  <c r="F595" i="11"/>
  <c r="D596" i="11"/>
  <c r="E596" i="11"/>
  <c r="A596" i="11" s="1"/>
  <c r="B596" i="11" s="1"/>
  <c r="F596" i="11"/>
  <c r="D597" i="11"/>
  <c r="E597" i="11"/>
  <c r="A597" i="11" s="1"/>
  <c r="B597" i="11" s="1"/>
  <c r="F597" i="11"/>
  <c r="D598" i="11"/>
  <c r="E598" i="11"/>
  <c r="A598" i="11" s="1"/>
  <c r="B598" i="11" s="1"/>
  <c r="F598" i="11"/>
  <c r="D599" i="11"/>
  <c r="E599" i="11"/>
  <c r="A599" i="11" s="1"/>
  <c r="B599" i="11" s="1"/>
  <c r="F599" i="11"/>
  <c r="D600" i="11"/>
  <c r="E600" i="11"/>
  <c r="A600" i="11" s="1"/>
  <c r="B600" i="11" s="1"/>
  <c r="F600" i="11"/>
  <c r="D601" i="11"/>
  <c r="E601" i="11"/>
  <c r="A601" i="11" s="1"/>
  <c r="B601" i="11" s="1"/>
  <c r="F601" i="11"/>
  <c r="D602" i="11"/>
  <c r="E602" i="11"/>
  <c r="A602" i="11" s="1"/>
  <c r="B602" i="11" s="1"/>
  <c r="F602" i="11"/>
  <c r="C603" i="11"/>
  <c r="D603" i="11"/>
  <c r="E603" i="11"/>
  <c r="F603" i="11"/>
  <c r="G603" i="11"/>
  <c r="D604" i="11"/>
  <c r="E604" i="11"/>
  <c r="A604" i="11" s="1"/>
  <c r="B604" i="11" s="1"/>
  <c r="F604" i="11"/>
  <c r="D605" i="11"/>
  <c r="E605" i="11"/>
  <c r="A605" i="11" s="1"/>
  <c r="B605" i="11" s="1"/>
  <c r="F605" i="11"/>
  <c r="D606" i="11"/>
  <c r="E606" i="11"/>
  <c r="A606" i="11" s="1"/>
  <c r="B606" i="11" s="1"/>
  <c r="F606" i="11"/>
  <c r="D607" i="11"/>
  <c r="E607" i="11"/>
  <c r="A607" i="11" s="1"/>
  <c r="B607" i="11" s="1"/>
  <c r="F607" i="11"/>
  <c r="D608" i="11"/>
  <c r="E608" i="11"/>
  <c r="F608" i="11"/>
  <c r="D609" i="11"/>
  <c r="E609" i="11"/>
  <c r="A609" i="11" s="1"/>
  <c r="B609" i="11" s="1"/>
  <c r="F609" i="11"/>
  <c r="D610" i="11"/>
  <c r="E610" i="11"/>
  <c r="A610" i="11" s="1"/>
  <c r="B610" i="11" s="1"/>
  <c r="F610" i="11"/>
  <c r="D611" i="11"/>
  <c r="E611" i="11"/>
  <c r="A611" i="11" s="1"/>
  <c r="B611" i="11" s="1"/>
  <c r="F611" i="11"/>
  <c r="D612" i="11"/>
  <c r="E612" i="11"/>
  <c r="F612" i="11"/>
  <c r="D613" i="11"/>
  <c r="E613" i="11"/>
  <c r="A613" i="11" s="1"/>
  <c r="B613" i="11" s="1"/>
  <c r="F613" i="11"/>
  <c r="C614" i="11"/>
  <c r="D614" i="11"/>
  <c r="E614" i="11"/>
  <c r="A614" i="11" s="1"/>
  <c r="F614" i="11"/>
  <c r="G614" i="11"/>
  <c r="D615" i="11"/>
  <c r="E615" i="11"/>
  <c r="A615" i="11" s="1"/>
  <c r="B615" i="11" s="1"/>
  <c r="F615" i="11"/>
  <c r="D616" i="11"/>
  <c r="E616" i="11"/>
  <c r="A616" i="11" s="1"/>
  <c r="B616" i="11" s="1"/>
  <c r="F616" i="11"/>
  <c r="D617" i="11"/>
  <c r="E617" i="11"/>
  <c r="A617" i="11" s="1"/>
  <c r="B617" i="11" s="1"/>
  <c r="F617" i="11"/>
  <c r="D618" i="11"/>
  <c r="E618" i="11"/>
  <c r="F618" i="11"/>
  <c r="D619" i="11"/>
  <c r="E619" i="11"/>
  <c r="A619" i="11" s="1"/>
  <c r="B619" i="11" s="1"/>
  <c r="F619" i="11"/>
  <c r="D620" i="11"/>
  <c r="E620" i="11"/>
  <c r="A620" i="11" s="1"/>
  <c r="B620" i="11" s="1"/>
  <c r="F620" i="11"/>
  <c r="D621" i="11"/>
  <c r="E621" i="11"/>
  <c r="A621" i="11" s="1"/>
  <c r="B621" i="11" s="1"/>
  <c r="F621" i="11"/>
  <c r="D622" i="11"/>
  <c r="E622" i="11"/>
  <c r="F622" i="11"/>
  <c r="D623" i="11"/>
  <c r="E623" i="11"/>
  <c r="A623" i="11" s="1"/>
  <c r="B623" i="11" s="1"/>
  <c r="F623" i="11"/>
  <c r="D624" i="11"/>
  <c r="E624" i="11"/>
  <c r="A624" i="11" s="1"/>
  <c r="B624" i="11" s="1"/>
  <c r="F624" i="11"/>
  <c r="C625" i="11"/>
  <c r="D625" i="11"/>
  <c r="E625" i="11"/>
  <c r="A625" i="11" s="1"/>
  <c r="F625" i="11"/>
  <c r="G625" i="11"/>
  <c r="D626" i="11"/>
  <c r="E626" i="11"/>
  <c r="A626" i="11" s="1"/>
  <c r="B626" i="11" s="1"/>
  <c r="F626" i="11"/>
  <c r="D627" i="11"/>
  <c r="E627" i="11"/>
  <c r="A627" i="11" s="1"/>
  <c r="B627" i="11" s="1"/>
  <c r="F627" i="11"/>
  <c r="D628" i="11"/>
  <c r="E628" i="11"/>
  <c r="A628" i="11" s="1"/>
  <c r="B628" i="11" s="1"/>
  <c r="F628" i="11"/>
  <c r="D629" i="11"/>
  <c r="E629" i="11"/>
  <c r="A629" i="11" s="1"/>
  <c r="B629" i="11" s="1"/>
  <c r="F629" i="11"/>
  <c r="D630" i="11"/>
  <c r="E630" i="11"/>
  <c r="A630" i="11" s="1"/>
  <c r="B630" i="11" s="1"/>
  <c r="F630" i="11"/>
  <c r="D631" i="11"/>
  <c r="E631" i="11"/>
  <c r="A631" i="11" s="1"/>
  <c r="B631" i="11" s="1"/>
  <c r="F631" i="11"/>
  <c r="D632" i="11"/>
  <c r="E632" i="11"/>
  <c r="A632" i="11" s="1"/>
  <c r="B632" i="11" s="1"/>
  <c r="F632" i="11"/>
  <c r="D633" i="11"/>
  <c r="E633" i="11"/>
  <c r="A633" i="11" s="1"/>
  <c r="B633" i="11" s="1"/>
  <c r="F633" i="11"/>
  <c r="D634" i="11"/>
  <c r="E634" i="11"/>
  <c r="A634" i="11" s="1"/>
  <c r="B634" i="11" s="1"/>
  <c r="F634" i="11"/>
  <c r="D635" i="11"/>
  <c r="E635" i="11"/>
  <c r="A635" i="11" s="1"/>
  <c r="B635" i="11" s="1"/>
  <c r="F635" i="11"/>
  <c r="C636" i="11"/>
  <c r="D636" i="11"/>
  <c r="E636" i="11"/>
  <c r="A636" i="11" s="1"/>
  <c r="B636" i="11" s="1"/>
  <c r="F636" i="11"/>
  <c r="G636" i="11"/>
  <c r="C637" i="11"/>
  <c r="D637" i="11"/>
  <c r="E637" i="11"/>
  <c r="A637" i="11" s="1"/>
  <c r="B637" i="11" s="1"/>
  <c r="F637" i="11"/>
  <c r="G637" i="11"/>
  <c r="C638" i="11"/>
  <c r="D638" i="11"/>
  <c r="E638" i="11"/>
  <c r="A638" i="11" s="1"/>
  <c r="B638" i="11" s="1"/>
  <c r="F638" i="11"/>
  <c r="G638" i="11"/>
  <c r="C639" i="11"/>
  <c r="D639" i="11"/>
  <c r="E639" i="11"/>
  <c r="A639" i="11" s="1"/>
  <c r="B639" i="11" s="1"/>
  <c r="F639" i="11"/>
  <c r="G639" i="11"/>
  <c r="C640" i="11"/>
  <c r="D640" i="11"/>
  <c r="E640" i="11"/>
  <c r="A640" i="11" s="1"/>
  <c r="B640" i="11" s="1"/>
  <c r="F640" i="11"/>
  <c r="G640" i="11"/>
  <c r="C641" i="11"/>
  <c r="D641" i="11"/>
  <c r="E641" i="11"/>
  <c r="A641" i="11" s="1"/>
  <c r="B641" i="11" s="1"/>
  <c r="F641" i="11"/>
  <c r="G641" i="11"/>
  <c r="C642" i="11"/>
  <c r="D642" i="11"/>
  <c r="E642" i="11"/>
  <c r="F642" i="11"/>
  <c r="G642" i="11"/>
  <c r="F560" i="11"/>
  <c r="E560" i="11"/>
  <c r="A560" i="11" s="1"/>
  <c r="B560" i="11" s="1"/>
  <c r="D560" i="11"/>
  <c r="C560" i="11"/>
  <c r="A642" i="11"/>
  <c r="B642" i="11" s="1"/>
  <c r="A622" i="11"/>
  <c r="B622" i="11" s="1"/>
  <c r="A618" i="11"/>
  <c r="B618" i="11" s="1"/>
  <c r="A612" i="11"/>
  <c r="B612" i="11" s="1"/>
  <c r="A608" i="11"/>
  <c r="B608" i="11" s="1"/>
  <c r="A603" i="11"/>
  <c r="A595" i="11"/>
  <c r="B595" i="11" s="1"/>
  <c r="A591" i="11"/>
  <c r="B591" i="11" s="1"/>
  <c r="A588" i="11"/>
  <c r="B588" i="11" s="1"/>
  <c r="A584" i="11"/>
  <c r="B584" i="11" s="1"/>
  <c r="A578" i="11"/>
  <c r="B578" i="11" s="1"/>
  <c r="A574" i="11"/>
  <c r="B574" i="11" s="1"/>
  <c r="A567" i="11"/>
  <c r="B567" i="11" s="1"/>
  <c r="A566" i="11"/>
  <c r="B566" i="11" s="1"/>
  <c r="A563" i="11"/>
  <c r="B563" i="11" s="1"/>
  <c r="C161" i="29"/>
  <c r="O79" i="29"/>
  <c r="N79" i="29"/>
  <c r="K79" i="29"/>
  <c r="J79" i="29"/>
  <c r="H79" i="29"/>
  <c r="M79" i="29" s="1"/>
  <c r="F79" i="29"/>
  <c r="B79" i="29"/>
  <c r="A79" i="29" s="1"/>
  <c r="O78" i="29"/>
  <c r="N78" i="29"/>
  <c r="K78" i="29"/>
  <c r="J78" i="29"/>
  <c r="H78" i="29"/>
  <c r="M78" i="29" s="1"/>
  <c r="F78" i="29"/>
  <c r="B78" i="29"/>
  <c r="L78" i="29" s="1"/>
  <c r="O77" i="29"/>
  <c r="N77" i="29"/>
  <c r="K77" i="29"/>
  <c r="J77" i="29"/>
  <c r="H77" i="29"/>
  <c r="M77" i="29" s="1"/>
  <c r="F77" i="29"/>
  <c r="B77" i="29"/>
  <c r="A77" i="29" s="1"/>
  <c r="O76" i="29"/>
  <c r="N76" i="29"/>
  <c r="K76" i="29"/>
  <c r="J76" i="29"/>
  <c r="H76" i="29"/>
  <c r="G632" i="11" s="1"/>
  <c r="F76" i="29"/>
  <c r="B76" i="29"/>
  <c r="C228" i="10" s="1"/>
  <c r="E228" i="10" s="1"/>
  <c r="O75" i="29"/>
  <c r="N75" i="29"/>
  <c r="K75" i="29"/>
  <c r="J75" i="29"/>
  <c r="H75" i="29"/>
  <c r="M75" i="29" s="1"/>
  <c r="F75" i="29"/>
  <c r="B75" i="29"/>
  <c r="A75" i="29" s="1"/>
  <c r="O74" i="29"/>
  <c r="N74" i="29"/>
  <c r="K74" i="29"/>
  <c r="J74" i="29"/>
  <c r="H74" i="29"/>
  <c r="G630" i="11" s="1"/>
  <c r="F74" i="29"/>
  <c r="B74" i="29"/>
  <c r="L74" i="29" s="1"/>
  <c r="O73" i="29"/>
  <c r="N73" i="29"/>
  <c r="K73" i="29"/>
  <c r="J73" i="29"/>
  <c r="H73" i="29"/>
  <c r="M73" i="29" s="1"/>
  <c r="F73" i="29"/>
  <c r="B73" i="29"/>
  <c r="A73" i="29" s="1"/>
  <c r="O72" i="29"/>
  <c r="N72" i="29"/>
  <c r="K72" i="29"/>
  <c r="J72" i="29"/>
  <c r="H72" i="29"/>
  <c r="G628" i="11" s="1"/>
  <c r="F72" i="29"/>
  <c r="B72" i="29"/>
  <c r="C224" i="10" s="1"/>
  <c r="E224" i="10" s="1"/>
  <c r="O71" i="29"/>
  <c r="N71" i="29"/>
  <c r="K71" i="29"/>
  <c r="J71" i="29"/>
  <c r="H71" i="29"/>
  <c r="M71" i="29" s="1"/>
  <c r="F71" i="29"/>
  <c r="B71" i="29"/>
  <c r="A71" i="29" s="1"/>
  <c r="O70" i="29"/>
  <c r="N70" i="29"/>
  <c r="L70" i="29"/>
  <c r="K70" i="29"/>
  <c r="J70" i="29"/>
  <c r="H70" i="29"/>
  <c r="G626" i="11" s="1"/>
  <c r="F70" i="29"/>
  <c r="O68" i="29"/>
  <c r="N68" i="29"/>
  <c r="K68" i="29"/>
  <c r="J68" i="29"/>
  <c r="H68" i="29"/>
  <c r="M68" i="29" s="1"/>
  <c r="F68" i="29"/>
  <c r="B68" i="29"/>
  <c r="A68" i="29" s="1"/>
  <c r="O67" i="29"/>
  <c r="N67" i="29"/>
  <c r="K67" i="29"/>
  <c r="J67" i="29"/>
  <c r="H67" i="29"/>
  <c r="G623" i="11" s="1"/>
  <c r="F67" i="29"/>
  <c r="B67" i="29"/>
  <c r="C623" i="11" s="1"/>
  <c r="O66" i="29"/>
  <c r="N66" i="29"/>
  <c r="K66" i="29"/>
  <c r="J66" i="29"/>
  <c r="H66" i="29"/>
  <c r="M66" i="29" s="1"/>
  <c r="F66" i="29"/>
  <c r="B66" i="29"/>
  <c r="A66" i="29" s="1"/>
  <c r="O65" i="29"/>
  <c r="N65" i="29"/>
  <c r="K65" i="29"/>
  <c r="J65" i="29"/>
  <c r="H65" i="29"/>
  <c r="M65" i="29" s="1"/>
  <c r="F65" i="29"/>
  <c r="B65" i="29"/>
  <c r="L65" i="29" s="1"/>
  <c r="O64" i="29"/>
  <c r="N64" i="29"/>
  <c r="K64" i="29"/>
  <c r="J64" i="29"/>
  <c r="H64" i="29"/>
  <c r="M64" i="29" s="1"/>
  <c r="F64" i="29"/>
  <c r="B64" i="29"/>
  <c r="A64" i="29" s="1"/>
  <c r="O63" i="29"/>
  <c r="N63" i="29"/>
  <c r="K63" i="29"/>
  <c r="J63" i="29"/>
  <c r="H63" i="29"/>
  <c r="G619" i="11" s="1"/>
  <c r="F63" i="29"/>
  <c r="B63" i="29"/>
  <c r="C619" i="11" s="1"/>
  <c r="O62" i="29"/>
  <c r="N62" i="29"/>
  <c r="K62" i="29"/>
  <c r="J62" i="29"/>
  <c r="H62" i="29"/>
  <c r="M62" i="29" s="1"/>
  <c r="F62" i="29"/>
  <c r="B62" i="29"/>
  <c r="A62" i="29" s="1"/>
  <c r="O61" i="29"/>
  <c r="N61" i="29"/>
  <c r="K61" i="29"/>
  <c r="J61" i="29"/>
  <c r="H61" i="29"/>
  <c r="G617" i="11" s="1"/>
  <c r="F61" i="29"/>
  <c r="B61" i="29"/>
  <c r="C617" i="11" s="1"/>
  <c r="O60" i="29"/>
  <c r="N60" i="29"/>
  <c r="K60" i="29"/>
  <c r="J60" i="29"/>
  <c r="H60" i="29"/>
  <c r="M60" i="29" s="1"/>
  <c r="F60" i="29"/>
  <c r="B60" i="29"/>
  <c r="A60" i="29" s="1"/>
  <c r="O59" i="29"/>
  <c r="N59" i="29"/>
  <c r="L59" i="29"/>
  <c r="H59" i="29"/>
  <c r="F59" i="29"/>
  <c r="O57" i="29"/>
  <c r="N57" i="29"/>
  <c r="K57" i="29"/>
  <c r="J57" i="29"/>
  <c r="H57" i="29"/>
  <c r="M57" i="29" s="1"/>
  <c r="F57" i="29"/>
  <c r="B57" i="29"/>
  <c r="A57" i="29" s="1"/>
  <c r="O56" i="29"/>
  <c r="N56" i="29"/>
  <c r="K56" i="29"/>
  <c r="J56" i="29"/>
  <c r="H56" i="29"/>
  <c r="G612" i="11" s="1"/>
  <c r="F56" i="29"/>
  <c r="B56" i="29"/>
  <c r="C164" i="10" s="1"/>
  <c r="E164" i="10" s="1"/>
  <c r="O55" i="29"/>
  <c r="N55" i="29"/>
  <c r="K55" i="29"/>
  <c r="J55" i="29"/>
  <c r="H55" i="29"/>
  <c r="M55" i="29" s="1"/>
  <c r="F55" i="29"/>
  <c r="B55" i="29"/>
  <c r="A55" i="29" s="1"/>
  <c r="O54" i="29"/>
  <c r="N54" i="29"/>
  <c r="K54" i="29"/>
  <c r="J54" i="29"/>
  <c r="H54" i="29"/>
  <c r="G610" i="11" s="1"/>
  <c r="F54" i="29"/>
  <c r="B54" i="29"/>
  <c r="L54" i="29" s="1"/>
  <c r="O53" i="29"/>
  <c r="N53" i="29"/>
  <c r="K53" i="29"/>
  <c r="J53" i="29"/>
  <c r="H53" i="29"/>
  <c r="M53" i="29" s="1"/>
  <c r="F53" i="29"/>
  <c r="B53" i="29"/>
  <c r="A53" i="29" s="1"/>
  <c r="O52" i="29"/>
  <c r="N52" i="29"/>
  <c r="K52" i="29"/>
  <c r="J52" i="29"/>
  <c r="H52" i="29"/>
  <c r="G608" i="11" s="1"/>
  <c r="F52" i="29"/>
  <c r="B52" i="29"/>
  <c r="C160" i="10" s="1"/>
  <c r="E160" i="10" s="1"/>
  <c r="O51" i="29"/>
  <c r="N51" i="29"/>
  <c r="K51" i="29"/>
  <c r="J51" i="29"/>
  <c r="H51" i="29"/>
  <c r="M51" i="29" s="1"/>
  <c r="F51" i="29"/>
  <c r="B51" i="29"/>
  <c r="A51" i="29" s="1"/>
  <c r="O50" i="29"/>
  <c r="N50" i="29"/>
  <c r="K50" i="29"/>
  <c r="J50" i="29"/>
  <c r="H50" i="29"/>
  <c r="G606" i="11" s="1"/>
  <c r="F50" i="29"/>
  <c r="B50" i="29"/>
  <c r="L50" i="29" s="1"/>
  <c r="O49" i="29"/>
  <c r="N49" i="29"/>
  <c r="K49" i="29"/>
  <c r="J49" i="29"/>
  <c r="H49" i="29"/>
  <c r="M49" i="29" s="1"/>
  <c r="F49" i="29"/>
  <c r="B49" i="29"/>
  <c r="A49" i="29" s="1"/>
  <c r="O48" i="29"/>
  <c r="N48" i="29"/>
  <c r="H48" i="29"/>
  <c r="F48" i="29"/>
  <c r="O46" i="29"/>
  <c r="N46" i="29"/>
  <c r="K46" i="29"/>
  <c r="J46" i="29"/>
  <c r="H46" i="29"/>
  <c r="M46" i="29" s="1"/>
  <c r="F46" i="29"/>
  <c r="B46" i="29"/>
  <c r="A46" i="29" s="1"/>
  <c r="O45" i="29"/>
  <c r="N45" i="29"/>
  <c r="K45" i="29"/>
  <c r="J45" i="29"/>
  <c r="H45" i="29"/>
  <c r="M45" i="29" s="1"/>
  <c r="F45" i="29"/>
  <c r="B45" i="29"/>
  <c r="L45" i="29" s="1"/>
  <c r="O44" i="29"/>
  <c r="N44" i="29"/>
  <c r="K44" i="29"/>
  <c r="J44" i="29"/>
  <c r="H44" i="29"/>
  <c r="M44" i="29" s="1"/>
  <c r="F44" i="29"/>
  <c r="B44" i="29"/>
  <c r="A44" i="29" s="1"/>
  <c r="O43" i="29"/>
  <c r="N43" i="29"/>
  <c r="K43" i="29"/>
  <c r="J43" i="29"/>
  <c r="H43" i="29"/>
  <c r="G599" i="11" s="1"/>
  <c r="F43" i="29"/>
  <c r="B43" i="29"/>
  <c r="C129" i="10" s="1"/>
  <c r="E129" i="10" s="1"/>
  <c r="O42" i="29"/>
  <c r="N42" i="29"/>
  <c r="K42" i="29"/>
  <c r="J42" i="29"/>
  <c r="H42" i="29"/>
  <c r="M42" i="29" s="1"/>
  <c r="F42" i="29"/>
  <c r="B42" i="29"/>
  <c r="A42" i="29" s="1"/>
  <c r="O41" i="29"/>
  <c r="N41" i="29"/>
  <c r="K41" i="29"/>
  <c r="J41" i="29"/>
  <c r="H41" i="29"/>
  <c r="G597" i="11" s="1"/>
  <c r="F41" i="29"/>
  <c r="B41" i="29"/>
  <c r="L41" i="29" s="1"/>
  <c r="O40" i="29"/>
  <c r="N40" i="29"/>
  <c r="K40" i="29"/>
  <c r="J40" i="29"/>
  <c r="H40" i="29"/>
  <c r="M40" i="29" s="1"/>
  <c r="F40" i="29"/>
  <c r="B40" i="29"/>
  <c r="A40" i="29" s="1"/>
  <c r="O39" i="29"/>
  <c r="N39" i="29"/>
  <c r="K39" i="29"/>
  <c r="J39" i="29"/>
  <c r="H39" i="29"/>
  <c r="G595" i="11" s="1"/>
  <c r="F39" i="29"/>
  <c r="B39" i="29"/>
  <c r="C125" i="10" s="1"/>
  <c r="E125" i="10" s="1"/>
  <c r="O38" i="29"/>
  <c r="N38" i="29"/>
  <c r="K38" i="29"/>
  <c r="J38" i="29"/>
  <c r="H38" i="29"/>
  <c r="M38" i="29" s="1"/>
  <c r="F38" i="29"/>
  <c r="B38" i="29"/>
  <c r="A38" i="29" s="1"/>
  <c r="O37" i="29"/>
  <c r="N37" i="29"/>
  <c r="H37" i="29"/>
  <c r="F37" i="29"/>
  <c r="O35" i="29"/>
  <c r="N35" i="29"/>
  <c r="K35" i="29"/>
  <c r="J35" i="29"/>
  <c r="H35" i="29"/>
  <c r="M35" i="29" s="1"/>
  <c r="F35" i="29"/>
  <c r="B35" i="29"/>
  <c r="A35" i="29" s="1"/>
  <c r="O34" i="29"/>
  <c r="N34" i="29"/>
  <c r="K34" i="29"/>
  <c r="J34" i="29"/>
  <c r="H34" i="29"/>
  <c r="G590" i="11" s="1"/>
  <c r="F34" i="29"/>
  <c r="B34" i="29"/>
  <c r="C98" i="10" s="1"/>
  <c r="E98" i="10" s="1"/>
  <c r="O33" i="29"/>
  <c r="N33" i="29"/>
  <c r="K33" i="29"/>
  <c r="J33" i="29"/>
  <c r="H33" i="29"/>
  <c r="M33" i="29" s="1"/>
  <c r="F33" i="29"/>
  <c r="B33" i="29"/>
  <c r="A33" i="29" s="1"/>
  <c r="O32" i="29"/>
  <c r="N32" i="29"/>
  <c r="K32" i="29"/>
  <c r="J32" i="29"/>
  <c r="H32" i="29"/>
  <c r="G588" i="11" s="1"/>
  <c r="F32" i="29"/>
  <c r="B32" i="29"/>
  <c r="L32" i="29" s="1"/>
  <c r="O31" i="29"/>
  <c r="N31" i="29"/>
  <c r="K31" i="29"/>
  <c r="J31" i="29"/>
  <c r="H31" i="29"/>
  <c r="M31" i="29" s="1"/>
  <c r="F31" i="29"/>
  <c r="B31" i="29"/>
  <c r="A31" i="29" s="1"/>
  <c r="O30" i="29"/>
  <c r="N30" i="29"/>
  <c r="K30" i="29"/>
  <c r="J30" i="29"/>
  <c r="H30" i="29"/>
  <c r="M30" i="29" s="1"/>
  <c r="F30" i="29"/>
  <c r="B30" i="29"/>
  <c r="C586" i="11" s="1"/>
  <c r="O29" i="29"/>
  <c r="N29" i="29"/>
  <c r="K29" i="29"/>
  <c r="J29" i="29"/>
  <c r="H29" i="29"/>
  <c r="M29" i="29" s="1"/>
  <c r="F29" i="29"/>
  <c r="B29" i="29"/>
  <c r="L29" i="29" s="1"/>
  <c r="O28" i="29"/>
  <c r="N28" i="29"/>
  <c r="K28" i="29"/>
  <c r="J28" i="29"/>
  <c r="H28" i="29"/>
  <c r="M28" i="29" s="1"/>
  <c r="F28" i="29"/>
  <c r="B28" i="29"/>
  <c r="L28" i="29" s="1"/>
  <c r="O27" i="29"/>
  <c r="N27" i="29"/>
  <c r="K27" i="29"/>
  <c r="J27" i="29"/>
  <c r="H27" i="29"/>
  <c r="M27" i="29" s="1"/>
  <c r="F27" i="29"/>
  <c r="B27" i="29"/>
  <c r="A27" i="29" s="1"/>
  <c r="O26" i="29"/>
  <c r="N26" i="29"/>
  <c r="H26" i="29"/>
  <c r="F26" i="29"/>
  <c r="B26" i="29"/>
  <c r="C582" i="11" s="1"/>
  <c r="M25" i="29"/>
  <c r="O24" i="29"/>
  <c r="N24" i="29"/>
  <c r="K24" i="29"/>
  <c r="J24" i="29"/>
  <c r="H24" i="29"/>
  <c r="M24" i="29" s="1"/>
  <c r="F24" i="29"/>
  <c r="B24" i="29"/>
  <c r="L24" i="29" s="1"/>
  <c r="O23" i="29"/>
  <c r="N23" i="29"/>
  <c r="K23" i="29"/>
  <c r="J23" i="29"/>
  <c r="H23" i="29"/>
  <c r="M23" i="29" s="1"/>
  <c r="F23" i="29"/>
  <c r="B23" i="29"/>
  <c r="A23" i="29" s="1"/>
  <c r="O22" i="29"/>
  <c r="N22" i="29"/>
  <c r="K22" i="29"/>
  <c r="J22" i="29"/>
  <c r="H22" i="29"/>
  <c r="M22" i="29" s="1"/>
  <c r="F22" i="29"/>
  <c r="B22" i="29"/>
  <c r="C65" i="10" s="1"/>
  <c r="A65" i="10" s="1"/>
  <c r="O21" i="29"/>
  <c r="N21" i="29"/>
  <c r="K21" i="29"/>
  <c r="J21" i="29"/>
  <c r="H21" i="29"/>
  <c r="M21" i="29" s="1"/>
  <c r="F21" i="29"/>
  <c r="B21" i="29"/>
  <c r="L21" i="29" s="1"/>
  <c r="O20" i="29"/>
  <c r="N20" i="29"/>
  <c r="K20" i="29"/>
  <c r="J20" i="29"/>
  <c r="H20" i="29"/>
  <c r="M20" i="29" s="1"/>
  <c r="F20" i="29"/>
  <c r="B20" i="29"/>
  <c r="L20" i="29" s="1"/>
  <c r="O19" i="29"/>
  <c r="N19" i="29"/>
  <c r="K19" i="29"/>
  <c r="J19" i="29"/>
  <c r="H19" i="29"/>
  <c r="M19" i="29" s="1"/>
  <c r="F19" i="29"/>
  <c r="B19" i="29"/>
  <c r="A19" i="29" s="1"/>
  <c r="O18" i="29"/>
  <c r="N18" i="29"/>
  <c r="K18" i="29"/>
  <c r="J18" i="29"/>
  <c r="H18" i="29"/>
  <c r="M18" i="29" s="1"/>
  <c r="F18" i="29"/>
  <c r="B18" i="29"/>
  <c r="C61" i="10" s="1"/>
  <c r="A61" i="10" s="1"/>
  <c r="O17" i="29"/>
  <c r="N17" i="29"/>
  <c r="K17" i="29"/>
  <c r="J17" i="29"/>
  <c r="H17" i="29"/>
  <c r="M17" i="29" s="1"/>
  <c r="F17" i="29"/>
  <c r="B17" i="29"/>
  <c r="C573" i="11" s="1"/>
  <c r="O16" i="29"/>
  <c r="N16" i="29"/>
  <c r="K16" i="29"/>
  <c r="J16" i="29"/>
  <c r="H16" i="29"/>
  <c r="M16" i="29" s="1"/>
  <c r="F16" i="29"/>
  <c r="B16" i="29"/>
  <c r="L16" i="29" s="1"/>
  <c r="O15" i="29"/>
  <c r="N15" i="29"/>
  <c r="L15" i="29"/>
  <c r="H15" i="29"/>
  <c r="F15" i="29"/>
  <c r="A15" i="29"/>
  <c r="O13" i="29"/>
  <c r="N13" i="29"/>
  <c r="K13" i="29"/>
  <c r="J13" i="29"/>
  <c r="M34" i="10"/>
  <c r="H13" i="29"/>
  <c r="M13" i="29" s="1"/>
  <c r="F13" i="29"/>
  <c r="B13" i="29"/>
  <c r="O12" i="29"/>
  <c r="N12" i="29"/>
  <c r="K12" i="29"/>
  <c r="J12" i="29"/>
  <c r="M33" i="10"/>
  <c r="H12" i="29"/>
  <c r="M12" i="29" s="1"/>
  <c r="F12" i="29"/>
  <c r="B12" i="29"/>
  <c r="O11" i="29"/>
  <c r="N11" i="29"/>
  <c r="K11" i="29"/>
  <c r="J11" i="29"/>
  <c r="M32" i="10"/>
  <c r="H11" i="29"/>
  <c r="G567" i="11" s="1"/>
  <c r="F11" i="29"/>
  <c r="B11" i="29"/>
  <c r="O10" i="29"/>
  <c r="N10" i="29"/>
  <c r="K10" i="29"/>
  <c r="J10" i="29"/>
  <c r="M31" i="10"/>
  <c r="H10" i="29"/>
  <c r="G566" i="11" s="1"/>
  <c r="F10" i="29"/>
  <c r="B10" i="29"/>
  <c r="O9" i="29"/>
  <c r="N9" i="29"/>
  <c r="K9" i="29"/>
  <c r="J9" i="29"/>
  <c r="M30" i="10"/>
  <c r="H9" i="29"/>
  <c r="M9" i="29" s="1"/>
  <c r="F9" i="29"/>
  <c r="B9" i="29"/>
  <c r="O8" i="29"/>
  <c r="N8" i="29"/>
  <c r="K8" i="29"/>
  <c r="J8" i="29"/>
  <c r="M29" i="10"/>
  <c r="H8" i="29"/>
  <c r="M8" i="29" s="1"/>
  <c r="F8" i="29"/>
  <c r="B8" i="29"/>
  <c r="O7" i="29"/>
  <c r="N7" i="29"/>
  <c r="K7" i="29"/>
  <c r="J7" i="29"/>
  <c r="M28" i="10"/>
  <c r="H7" i="29"/>
  <c r="M7" i="29" s="1"/>
  <c r="F7" i="29"/>
  <c r="B7" i="29"/>
  <c r="C28" i="10" s="1"/>
  <c r="O6" i="29"/>
  <c r="N6" i="29"/>
  <c r="K6" i="29"/>
  <c r="J6" i="29"/>
  <c r="M27" i="10"/>
  <c r="H6" i="29"/>
  <c r="G562" i="11" s="1"/>
  <c r="F6" i="29"/>
  <c r="B6" i="29"/>
  <c r="H5" i="29"/>
  <c r="F5" i="29"/>
  <c r="B5" i="29"/>
  <c r="O4" i="29"/>
  <c r="N4" i="29"/>
  <c r="L4" i="29"/>
  <c r="H4" i="29"/>
  <c r="F4" i="29"/>
  <c r="A4" i="29"/>
  <c r="L2" i="29"/>
  <c r="B587" i="11" l="1"/>
  <c r="B585" i="11"/>
  <c r="G615" i="11"/>
  <c r="I59" i="29"/>
  <c r="L189" i="10" s="1"/>
  <c r="G604" i="11"/>
  <c r="I48" i="29"/>
  <c r="L156" i="10" s="1"/>
  <c r="G593" i="11"/>
  <c r="I37" i="29"/>
  <c r="L123" i="10" s="1"/>
  <c r="G582" i="11"/>
  <c r="I26" i="29"/>
  <c r="L90" i="10" s="1"/>
  <c r="M15" i="29"/>
  <c r="S15" i="29" s="1"/>
  <c r="I15" i="29"/>
  <c r="L58" i="10" s="1"/>
  <c r="M4" i="29"/>
  <c r="L5" i="29" s="1"/>
  <c r="D26" i="10" s="1"/>
  <c r="I4" i="29"/>
  <c r="L25" i="10" s="1"/>
  <c r="I77" i="10"/>
  <c r="K77" i="10" s="1"/>
  <c r="J77" i="10"/>
  <c r="I75" i="10"/>
  <c r="K75" i="10" s="1"/>
  <c r="J75" i="10"/>
  <c r="I73" i="10"/>
  <c r="K73" i="10" s="1"/>
  <c r="J73" i="10"/>
  <c r="I71" i="10"/>
  <c r="K71" i="10" s="1"/>
  <c r="J71" i="10"/>
  <c r="I69" i="10"/>
  <c r="K69" i="10" s="1"/>
  <c r="J69" i="10"/>
  <c r="J76" i="10"/>
  <c r="I76" i="10"/>
  <c r="K76" i="10" s="1"/>
  <c r="J74" i="10"/>
  <c r="I74" i="10"/>
  <c r="K74" i="10" s="1"/>
  <c r="J72" i="10"/>
  <c r="I72" i="10"/>
  <c r="K72" i="10" s="1"/>
  <c r="J70" i="10"/>
  <c r="I70" i="10"/>
  <c r="K70" i="10" s="1"/>
  <c r="J68" i="10"/>
  <c r="I68" i="10"/>
  <c r="K68" i="10" s="1"/>
  <c r="I60" i="10"/>
  <c r="K60" i="10" s="1"/>
  <c r="M60" i="10" s="1"/>
  <c r="J60" i="10"/>
  <c r="I64" i="10"/>
  <c r="K64" i="10" s="1"/>
  <c r="M64" i="10" s="1"/>
  <c r="J64" i="10"/>
  <c r="I91" i="10"/>
  <c r="K91" i="10" s="1"/>
  <c r="M91" i="10" s="1"/>
  <c r="J91" i="10"/>
  <c r="I95" i="10"/>
  <c r="K95" i="10" s="1"/>
  <c r="M95" i="10" s="1"/>
  <c r="J95" i="10"/>
  <c r="I124" i="10"/>
  <c r="K124" i="10" s="1"/>
  <c r="M124" i="10" s="1"/>
  <c r="J124" i="10"/>
  <c r="I25" i="10"/>
  <c r="K25" i="10" s="1"/>
  <c r="J25" i="10"/>
  <c r="J223" i="10"/>
  <c r="I223" i="10"/>
  <c r="K223" i="10" s="1"/>
  <c r="M223" i="10" s="1"/>
  <c r="J225" i="10"/>
  <c r="I225" i="10"/>
  <c r="K225" i="10" s="1"/>
  <c r="M225" i="10" s="1"/>
  <c r="J227" i="10"/>
  <c r="I227" i="10"/>
  <c r="K227" i="10" s="1"/>
  <c r="M227" i="10" s="1"/>
  <c r="J229" i="10"/>
  <c r="I229" i="10"/>
  <c r="K229" i="10" s="1"/>
  <c r="M229" i="10" s="1"/>
  <c r="J231" i="10"/>
  <c r="I231" i="10"/>
  <c r="K231" i="10" s="1"/>
  <c r="M231" i="10" s="1"/>
  <c r="A45" i="29"/>
  <c r="J59" i="10"/>
  <c r="I59" i="10"/>
  <c r="K59" i="10" s="1"/>
  <c r="M59" i="10" s="1"/>
  <c r="I61" i="10"/>
  <c r="K61" i="10" s="1"/>
  <c r="M61" i="10" s="1"/>
  <c r="J61" i="10"/>
  <c r="J63" i="10"/>
  <c r="I63" i="10"/>
  <c r="K63" i="10" s="1"/>
  <c r="M63" i="10" s="1"/>
  <c r="I65" i="10"/>
  <c r="K65" i="10" s="1"/>
  <c r="M65" i="10" s="1"/>
  <c r="J65" i="10"/>
  <c r="B90" i="10"/>
  <c r="J90" i="10"/>
  <c r="I90" i="10"/>
  <c r="K90" i="10" s="1"/>
  <c r="I92" i="10"/>
  <c r="K92" i="10" s="1"/>
  <c r="M92" i="10" s="1"/>
  <c r="J92" i="10"/>
  <c r="J94" i="10"/>
  <c r="I94" i="10"/>
  <c r="K94" i="10" s="1"/>
  <c r="M94" i="10" s="1"/>
  <c r="I96" i="10"/>
  <c r="K96" i="10" s="1"/>
  <c r="M96" i="10" s="1"/>
  <c r="J96" i="10"/>
  <c r="J98" i="10"/>
  <c r="I98" i="10"/>
  <c r="K98" i="10" s="1"/>
  <c r="M98" i="10" s="1"/>
  <c r="J123" i="10"/>
  <c r="I123" i="10"/>
  <c r="K123" i="10" s="1"/>
  <c r="I125" i="10"/>
  <c r="K125" i="10" s="1"/>
  <c r="M125" i="10" s="1"/>
  <c r="J125" i="10"/>
  <c r="J127" i="10"/>
  <c r="I127" i="10"/>
  <c r="K127" i="10" s="1"/>
  <c r="M127" i="10" s="1"/>
  <c r="J129" i="10"/>
  <c r="I129" i="10"/>
  <c r="K129" i="10" s="1"/>
  <c r="M129" i="10" s="1"/>
  <c r="I131" i="10"/>
  <c r="K131" i="10" s="1"/>
  <c r="M131" i="10" s="1"/>
  <c r="J131" i="10"/>
  <c r="B156" i="10"/>
  <c r="I156" i="10"/>
  <c r="K156" i="10" s="1"/>
  <c r="J156" i="10"/>
  <c r="J158" i="10"/>
  <c r="I158" i="10"/>
  <c r="K158" i="10" s="1"/>
  <c r="J160" i="10"/>
  <c r="I160" i="10"/>
  <c r="K160" i="10" s="1"/>
  <c r="I162" i="10"/>
  <c r="K162" i="10" s="1"/>
  <c r="J162" i="10"/>
  <c r="J164" i="10"/>
  <c r="I164" i="10"/>
  <c r="K164" i="10" s="1"/>
  <c r="J189" i="10"/>
  <c r="I189" i="10"/>
  <c r="K189" i="10" s="1"/>
  <c r="I191" i="10"/>
  <c r="K191" i="10" s="1"/>
  <c r="M191" i="10" s="1"/>
  <c r="J191" i="10"/>
  <c r="J193" i="10"/>
  <c r="I193" i="10"/>
  <c r="K193" i="10" s="1"/>
  <c r="M193" i="10" s="1"/>
  <c r="I195" i="10"/>
  <c r="K195" i="10" s="1"/>
  <c r="M195" i="10" s="1"/>
  <c r="J195" i="10"/>
  <c r="J197" i="10"/>
  <c r="I197" i="10"/>
  <c r="K197" i="10" s="1"/>
  <c r="M197" i="10" s="1"/>
  <c r="B58" i="10"/>
  <c r="I58" i="10"/>
  <c r="K58" i="10" s="1"/>
  <c r="J58" i="10"/>
  <c r="I62" i="10"/>
  <c r="K62" i="10" s="1"/>
  <c r="M62" i="10" s="1"/>
  <c r="J62" i="10"/>
  <c r="I66" i="10"/>
  <c r="K66" i="10" s="1"/>
  <c r="M66" i="10" s="1"/>
  <c r="J66" i="10"/>
  <c r="I93" i="10"/>
  <c r="K93" i="10" s="1"/>
  <c r="M93" i="10" s="1"/>
  <c r="J93" i="10"/>
  <c r="I97" i="10"/>
  <c r="K97" i="10" s="1"/>
  <c r="M97" i="10" s="1"/>
  <c r="J97" i="10"/>
  <c r="I99" i="10"/>
  <c r="K99" i="10" s="1"/>
  <c r="M99" i="10" s="1"/>
  <c r="J99" i="10"/>
  <c r="I126" i="10"/>
  <c r="K126" i="10" s="1"/>
  <c r="M126" i="10" s="1"/>
  <c r="J126" i="10"/>
  <c r="I128" i="10"/>
  <c r="K128" i="10" s="1"/>
  <c r="M128" i="10" s="1"/>
  <c r="J128" i="10"/>
  <c r="I130" i="10"/>
  <c r="K130" i="10" s="1"/>
  <c r="M130" i="10" s="1"/>
  <c r="J130" i="10"/>
  <c r="I132" i="10"/>
  <c r="K132" i="10" s="1"/>
  <c r="M132" i="10" s="1"/>
  <c r="J132" i="10"/>
  <c r="I157" i="10"/>
  <c r="K157" i="10" s="1"/>
  <c r="J157" i="10"/>
  <c r="I159" i="10"/>
  <c r="K159" i="10" s="1"/>
  <c r="J159" i="10"/>
  <c r="I161" i="10"/>
  <c r="K161" i="10" s="1"/>
  <c r="J161" i="10"/>
  <c r="I163" i="10"/>
  <c r="K163" i="10" s="1"/>
  <c r="J163" i="10"/>
  <c r="I165" i="10"/>
  <c r="K165" i="10" s="1"/>
  <c r="J165" i="10"/>
  <c r="I190" i="10"/>
  <c r="K190" i="10" s="1"/>
  <c r="M190" i="10" s="1"/>
  <c r="J190" i="10"/>
  <c r="I192" i="10"/>
  <c r="K192" i="10" s="1"/>
  <c r="M192" i="10" s="1"/>
  <c r="J192" i="10"/>
  <c r="I194" i="10"/>
  <c r="K194" i="10" s="1"/>
  <c r="M194" i="10" s="1"/>
  <c r="J194" i="10"/>
  <c r="I196" i="10"/>
  <c r="K196" i="10" s="1"/>
  <c r="M196" i="10" s="1"/>
  <c r="J196" i="10"/>
  <c r="I198" i="10"/>
  <c r="K198" i="10" s="1"/>
  <c r="M198" i="10" s="1"/>
  <c r="J198" i="10"/>
  <c r="A21" i="29"/>
  <c r="B222" i="10"/>
  <c r="J222" i="10"/>
  <c r="I222" i="10"/>
  <c r="K222" i="10" s="1"/>
  <c r="M222" i="10" s="1"/>
  <c r="J224" i="10"/>
  <c r="I224" i="10"/>
  <c r="K224" i="10" s="1"/>
  <c r="M224" i="10" s="1"/>
  <c r="J226" i="10"/>
  <c r="I226" i="10"/>
  <c r="K226" i="10" s="1"/>
  <c r="M226" i="10" s="1"/>
  <c r="J228" i="10"/>
  <c r="I228" i="10"/>
  <c r="K228" i="10" s="1"/>
  <c r="M228" i="10" s="1"/>
  <c r="J230" i="10"/>
  <c r="I230" i="10"/>
  <c r="K230" i="10" s="1"/>
  <c r="M230" i="10" s="1"/>
  <c r="L67" i="29"/>
  <c r="A24" i="29"/>
  <c r="A67" i="29"/>
  <c r="L71" i="29"/>
  <c r="S71" i="29" s="1"/>
  <c r="L61" i="29"/>
  <c r="B189" i="10"/>
  <c r="A16" i="29"/>
  <c r="L22" i="29"/>
  <c r="S22" i="29" s="1"/>
  <c r="L30" i="29"/>
  <c r="S30" i="29" s="1"/>
  <c r="A61" i="29"/>
  <c r="A5" i="29"/>
  <c r="C26" i="10"/>
  <c r="L6" i="29"/>
  <c r="C27" i="10"/>
  <c r="A28" i="10"/>
  <c r="E28" i="10"/>
  <c r="C564" i="11"/>
  <c r="C29" i="10"/>
  <c r="A9" i="29"/>
  <c r="C30" i="10"/>
  <c r="L10" i="29"/>
  <c r="C31" i="10"/>
  <c r="L11" i="29"/>
  <c r="C32" i="10"/>
  <c r="C568" i="11"/>
  <c r="C33" i="10"/>
  <c r="A13" i="29"/>
  <c r="C34" i="10"/>
  <c r="D25" i="10"/>
  <c r="B25" i="10"/>
  <c r="B123" i="10"/>
  <c r="A6" i="29"/>
  <c r="B68" i="10"/>
  <c r="M39" i="29"/>
  <c r="M61" i="29"/>
  <c r="N5" i="29"/>
  <c r="O5" i="29"/>
  <c r="B37" i="29"/>
  <c r="C593" i="11" s="1"/>
  <c r="M43" i="29"/>
  <c r="M63" i="29"/>
  <c r="M67" i="29"/>
  <c r="L75" i="29"/>
  <c r="S75" i="29" s="1"/>
  <c r="A22" i="29"/>
  <c r="L23" i="29"/>
  <c r="S23" i="29" s="1"/>
  <c r="L35" i="29"/>
  <c r="S35" i="29" s="1"/>
  <c r="L39" i="29"/>
  <c r="A43" i="29"/>
  <c r="L44" i="29"/>
  <c r="R44" i="29" s="1"/>
  <c r="L64" i="29"/>
  <c r="S64" i="29" s="1"/>
  <c r="M70" i="29"/>
  <c r="R70" i="29" s="1"/>
  <c r="A74" i="29"/>
  <c r="M76" i="29"/>
  <c r="G634" i="11"/>
  <c r="D189" i="10"/>
  <c r="M5" i="29"/>
  <c r="L17" i="29"/>
  <c r="R17" i="29" s="1"/>
  <c r="A11" i="29"/>
  <c r="A17" i="29"/>
  <c r="A26" i="29"/>
  <c r="A34" i="29"/>
  <c r="A39" i="29"/>
  <c r="A52" i="29"/>
  <c r="D58" i="10"/>
  <c r="L9" i="29"/>
  <c r="S9" i="29" s="1"/>
  <c r="A12" i="29"/>
  <c r="A8" i="29"/>
  <c r="M26" i="10"/>
  <c r="L18" i="29"/>
  <c r="R18" i="29" s="1"/>
  <c r="A18" i="29"/>
  <c r="L19" i="29"/>
  <c r="R19" i="29" s="1"/>
  <c r="A20" i="29"/>
  <c r="L26" i="29"/>
  <c r="M26" i="29" s="1"/>
  <c r="R26" i="29" s="1"/>
  <c r="A29" i="29"/>
  <c r="A32" i="29"/>
  <c r="L34" i="29"/>
  <c r="L40" i="29"/>
  <c r="R40" i="29" s="1"/>
  <c r="A41" i="29"/>
  <c r="L43" i="29"/>
  <c r="L46" i="29"/>
  <c r="R46" i="29" s="1"/>
  <c r="A50" i="29"/>
  <c r="L52" i="29"/>
  <c r="A54" i="29"/>
  <c r="L56" i="29"/>
  <c r="L63" i="29"/>
  <c r="R65" i="29"/>
  <c r="L72" i="29"/>
  <c r="L76" i="29"/>
  <c r="A78" i="29"/>
  <c r="C613" i="11"/>
  <c r="C612" i="11"/>
  <c r="C611" i="11"/>
  <c r="C610" i="11"/>
  <c r="C609" i="11"/>
  <c r="C608" i="11"/>
  <c r="C607" i="11"/>
  <c r="C606" i="11"/>
  <c r="C605" i="11"/>
  <c r="C60" i="10"/>
  <c r="E60" i="10" s="1"/>
  <c r="C64" i="10"/>
  <c r="E64" i="10" s="1"/>
  <c r="C91" i="10"/>
  <c r="E91" i="10" s="1"/>
  <c r="C95" i="10"/>
  <c r="E95" i="10" s="1"/>
  <c r="C130" i="10"/>
  <c r="E130" i="10" s="1"/>
  <c r="C161" i="10"/>
  <c r="E161" i="10" s="1"/>
  <c r="C162" i="10"/>
  <c r="E162" i="10" s="1"/>
  <c r="C223" i="10"/>
  <c r="E223" i="10" s="1"/>
  <c r="C225" i="10"/>
  <c r="E225" i="10" s="1"/>
  <c r="C227" i="10"/>
  <c r="E227" i="10" s="1"/>
  <c r="C229" i="10"/>
  <c r="E229" i="10" s="1"/>
  <c r="C231" i="10"/>
  <c r="E231" i="10" s="1"/>
  <c r="L53" i="29"/>
  <c r="S53" i="29" s="1"/>
  <c r="A56" i="29"/>
  <c r="L57" i="29"/>
  <c r="S57" i="29" s="1"/>
  <c r="A63" i="29"/>
  <c r="A65" i="29"/>
  <c r="A72" i="29"/>
  <c r="A76" i="29"/>
  <c r="C635" i="11"/>
  <c r="C602" i="11"/>
  <c r="C601" i="11"/>
  <c r="C600" i="11"/>
  <c r="C599" i="11"/>
  <c r="C598" i="11"/>
  <c r="C597" i="11"/>
  <c r="C596" i="11"/>
  <c r="C595" i="11"/>
  <c r="C594" i="11"/>
  <c r="C59" i="10"/>
  <c r="A59" i="10" s="1"/>
  <c r="C63" i="10"/>
  <c r="A63" i="10" s="1"/>
  <c r="C90" i="10"/>
  <c r="E90" i="10" s="1"/>
  <c r="C94" i="10"/>
  <c r="E94" i="10" s="1"/>
  <c r="C131" i="10"/>
  <c r="E131" i="10" s="1"/>
  <c r="C132" i="10"/>
  <c r="E132" i="10" s="1"/>
  <c r="C163" i="10"/>
  <c r="E163" i="10" s="1"/>
  <c r="C191" i="10"/>
  <c r="E191" i="10" s="1"/>
  <c r="C193" i="10"/>
  <c r="E193" i="10" s="1"/>
  <c r="C195" i="10"/>
  <c r="E195" i="10" s="1"/>
  <c r="C197" i="10"/>
  <c r="E197" i="10" s="1"/>
  <c r="A30" i="29"/>
  <c r="C634" i="11"/>
  <c r="C633" i="11"/>
  <c r="C632" i="11"/>
  <c r="C631" i="11"/>
  <c r="C630" i="11"/>
  <c r="C629" i="11"/>
  <c r="C628" i="11"/>
  <c r="C627" i="11"/>
  <c r="C591" i="11"/>
  <c r="C590" i="11"/>
  <c r="C589" i="11"/>
  <c r="C588" i="11"/>
  <c r="C587" i="11"/>
  <c r="C585" i="11"/>
  <c r="C584" i="11"/>
  <c r="C583" i="11"/>
  <c r="C62" i="10"/>
  <c r="A62" i="10" s="1"/>
  <c r="C66" i="10"/>
  <c r="A66" i="10" s="1"/>
  <c r="C93" i="10"/>
  <c r="E93" i="10" s="1"/>
  <c r="C99" i="10"/>
  <c r="E99" i="10" s="1"/>
  <c r="C157" i="10"/>
  <c r="E157" i="10" s="1"/>
  <c r="C158" i="10"/>
  <c r="E158" i="10" s="1"/>
  <c r="C165" i="10"/>
  <c r="E165" i="10" s="1"/>
  <c r="C226" i="10"/>
  <c r="E226" i="10" s="1"/>
  <c r="C230" i="10"/>
  <c r="E230" i="10" s="1"/>
  <c r="R20" i="29"/>
  <c r="L60" i="29"/>
  <c r="S60" i="29" s="1"/>
  <c r="L68" i="29"/>
  <c r="S68" i="29" s="1"/>
  <c r="C624" i="11"/>
  <c r="C622" i="11"/>
  <c r="C621" i="11"/>
  <c r="C620" i="11"/>
  <c r="C618" i="11"/>
  <c r="C616" i="11"/>
  <c r="C580" i="11"/>
  <c r="C579" i="11"/>
  <c r="C578" i="11"/>
  <c r="C577" i="11"/>
  <c r="C576" i="11"/>
  <c r="C575" i="11"/>
  <c r="C574" i="11"/>
  <c r="C572" i="11"/>
  <c r="C92" i="10"/>
  <c r="E92" i="10" s="1"/>
  <c r="C96" i="10"/>
  <c r="E96" i="10" s="1"/>
  <c r="C97" i="10"/>
  <c r="E97" i="10" s="1"/>
  <c r="C124" i="10"/>
  <c r="E124" i="10" s="1"/>
  <c r="C126" i="10"/>
  <c r="E126" i="10" s="1"/>
  <c r="C127" i="10"/>
  <c r="E127" i="10" s="1"/>
  <c r="C128" i="10"/>
  <c r="E128" i="10" s="1"/>
  <c r="C159" i="10"/>
  <c r="E159" i="10" s="1"/>
  <c r="C190" i="10"/>
  <c r="E190" i="10" s="1"/>
  <c r="C192" i="10"/>
  <c r="E192" i="10" s="1"/>
  <c r="C194" i="10"/>
  <c r="E194" i="10" s="1"/>
  <c r="C196" i="10"/>
  <c r="E196" i="10" s="1"/>
  <c r="C198" i="10"/>
  <c r="E198" i="10" s="1"/>
  <c r="L7" i="29"/>
  <c r="S7" i="29" s="1"/>
  <c r="A7" i="29"/>
  <c r="L8" i="29"/>
  <c r="S8" i="29" s="1"/>
  <c r="A10" i="29"/>
  <c r="L12" i="29"/>
  <c r="S12" i="29" s="1"/>
  <c r="C569" i="11"/>
  <c r="C567" i="11"/>
  <c r="C566" i="11"/>
  <c r="C565" i="11"/>
  <c r="C563" i="11"/>
  <c r="C562" i="11"/>
  <c r="C561" i="11"/>
  <c r="L13" i="29"/>
  <c r="S13" i="29" s="1"/>
  <c r="D90" i="10"/>
  <c r="R16" i="29"/>
  <c r="S16" i="29"/>
  <c r="R78" i="29"/>
  <c r="S78" i="29"/>
  <c r="M11" i="29"/>
  <c r="S24" i="29"/>
  <c r="M41" i="29"/>
  <c r="R41" i="29" s="1"/>
  <c r="M72" i="29"/>
  <c r="G633" i="11"/>
  <c r="G629" i="11"/>
  <c r="G621" i="11"/>
  <c r="G613" i="11"/>
  <c r="G609" i="11"/>
  <c r="G605" i="11"/>
  <c r="G601" i="11"/>
  <c r="G589" i="11"/>
  <c r="G585" i="11"/>
  <c r="G577" i="11"/>
  <c r="G573" i="11"/>
  <c r="G569" i="11"/>
  <c r="G565" i="11"/>
  <c r="G561" i="11"/>
  <c r="M6" i="29"/>
  <c r="M10" i="29"/>
  <c r="S28" i="29"/>
  <c r="M32" i="29"/>
  <c r="M34" i="29"/>
  <c r="S45" i="29"/>
  <c r="M50" i="29"/>
  <c r="M52" i="29"/>
  <c r="M56" i="29"/>
  <c r="M59" i="29"/>
  <c r="R59" i="29" s="1"/>
  <c r="G624" i="11"/>
  <c r="G620" i="11"/>
  <c r="G616" i="11"/>
  <c r="G600" i="11"/>
  <c r="G596" i="11"/>
  <c r="G584" i="11"/>
  <c r="G580" i="11"/>
  <c r="G576" i="11"/>
  <c r="G572" i="11"/>
  <c r="G568" i="11"/>
  <c r="G564" i="11"/>
  <c r="M54" i="29"/>
  <c r="R54" i="29" s="1"/>
  <c r="G560" i="11"/>
  <c r="G635" i="11"/>
  <c r="G631" i="11"/>
  <c r="G627" i="11"/>
  <c r="G611" i="11"/>
  <c r="G607" i="11"/>
  <c r="G591" i="11"/>
  <c r="G587" i="11"/>
  <c r="G583" i="11"/>
  <c r="G579" i="11"/>
  <c r="G575" i="11"/>
  <c r="G571" i="11"/>
  <c r="G563" i="11"/>
  <c r="M74" i="29"/>
  <c r="S74" i="29" s="1"/>
  <c r="G622" i="11"/>
  <c r="G618" i="11"/>
  <c r="G602" i="11"/>
  <c r="G598" i="11"/>
  <c r="G594" i="11"/>
  <c r="G586" i="11"/>
  <c r="G578" i="11"/>
  <c r="G574" i="11"/>
  <c r="A224" i="10"/>
  <c r="A228" i="10"/>
  <c r="D223" i="10"/>
  <c r="D224" i="10"/>
  <c r="D225" i="10"/>
  <c r="D226" i="10"/>
  <c r="D227" i="10"/>
  <c r="D228" i="10"/>
  <c r="D229" i="10"/>
  <c r="D230" i="10"/>
  <c r="D231" i="10"/>
  <c r="D222" i="10"/>
  <c r="D190" i="10"/>
  <c r="D191" i="10"/>
  <c r="D192" i="10"/>
  <c r="D193" i="10"/>
  <c r="D194" i="10"/>
  <c r="D195" i="10"/>
  <c r="D196" i="10"/>
  <c r="D197" i="10"/>
  <c r="D198" i="10"/>
  <c r="D157" i="10"/>
  <c r="D158" i="10"/>
  <c r="D159" i="10"/>
  <c r="D160" i="10"/>
  <c r="D161" i="10"/>
  <c r="D162" i="10"/>
  <c r="D163" i="10"/>
  <c r="D164" i="10"/>
  <c r="D165" i="10"/>
  <c r="A160" i="10"/>
  <c r="A164" i="10"/>
  <c r="A125" i="10"/>
  <c r="A129" i="10"/>
  <c r="D124" i="10"/>
  <c r="D125" i="10"/>
  <c r="D126" i="10"/>
  <c r="D127" i="10"/>
  <c r="D128" i="10"/>
  <c r="D129" i="10"/>
  <c r="D130" i="10"/>
  <c r="D131" i="10"/>
  <c r="D132" i="10"/>
  <c r="A98" i="10"/>
  <c r="D91" i="10"/>
  <c r="D92" i="10"/>
  <c r="D93" i="10"/>
  <c r="D94" i="10"/>
  <c r="D95" i="10"/>
  <c r="D96" i="10"/>
  <c r="D97" i="10"/>
  <c r="D98" i="10"/>
  <c r="D99" i="10"/>
  <c r="E61" i="10"/>
  <c r="E65" i="10"/>
  <c r="A58" i="10"/>
  <c r="D59" i="10"/>
  <c r="D60" i="10"/>
  <c r="D61" i="10"/>
  <c r="D62" i="10"/>
  <c r="D63" i="10"/>
  <c r="D64" i="10"/>
  <c r="D65" i="10"/>
  <c r="D66" i="10"/>
  <c r="E58" i="10"/>
  <c r="A25" i="10"/>
  <c r="R21" i="29"/>
  <c r="S29" i="29"/>
  <c r="R29" i="29"/>
  <c r="S21" i="29"/>
  <c r="L42" i="29"/>
  <c r="R42" i="29" s="1"/>
  <c r="L49" i="29"/>
  <c r="R49" i="29" s="1"/>
  <c r="L55" i="29"/>
  <c r="R55" i="29" s="1"/>
  <c r="L66" i="29"/>
  <c r="R66" i="29" s="1"/>
  <c r="L77" i="29"/>
  <c r="R77" i="29" s="1"/>
  <c r="R28" i="29"/>
  <c r="L31" i="29"/>
  <c r="R31" i="29" s="1"/>
  <c r="S20" i="29"/>
  <c r="R24" i="29"/>
  <c r="L27" i="29"/>
  <c r="R27" i="29" s="1"/>
  <c r="A28" i="29"/>
  <c r="L33" i="29"/>
  <c r="R33" i="29" s="1"/>
  <c r="L38" i="29"/>
  <c r="R38" i="29" s="1"/>
  <c r="R45" i="29"/>
  <c r="L51" i="29"/>
  <c r="R51" i="29" s="1"/>
  <c r="L62" i="29"/>
  <c r="R62" i="29" s="1"/>
  <c r="S65" i="29"/>
  <c r="L73" i="29"/>
  <c r="R73" i="29" s="1"/>
  <c r="L79" i="29"/>
  <c r="S79" i="29" s="1"/>
  <c r="B15" i="19"/>
  <c r="B4" i="19"/>
  <c r="M189" i="10" l="1"/>
  <c r="M90" i="10"/>
  <c r="M58" i="10"/>
  <c r="L161" i="29"/>
  <c r="M123" i="10"/>
  <c r="R4" i="29"/>
  <c r="S5" i="29"/>
  <c r="S4" i="29"/>
  <c r="M156" i="10"/>
  <c r="R15" i="29"/>
  <c r="E59" i="10"/>
  <c r="A132" i="10"/>
  <c r="B91" i="10"/>
  <c r="B197" i="10"/>
  <c r="B76" i="10"/>
  <c r="B194" i="10"/>
  <c r="B190" i="10"/>
  <c r="B125" i="10"/>
  <c r="B99" i="10"/>
  <c r="B60" i="10"/>
  <c r="B124" i="10"/>
  <c r="B230" i="10"/>
  <c r="B93" i="10"/>
  <c r="B132" i="10"/>
  <c r="B63" i="10"/>
  <c r="B193" i="10"/>
  <c r="B229" i="10"/>
  <c r="B228" i="10"/>
  <c r="B225" i="10"/>
  <c r="B224" i="10"/>
  <c r="B61" i="10"/>
  <c r="B127" i="10"/>
  <c r="B223" i="10"/>
  <c r="B70" i="10"/>
  <c r="B74" i="10"/>
  <c r="B131" i="10"/>
  <c r="B66" i="10"/>
  <c r="B69" i="10"/>
  <c r="B71" i="10"/>
  <c r="B62" i="10"/>
  <c r="B226" i="10"/>
  <c r="B128" i="10"/>
  <c r="B98" i="10"/>
  <c r="B59" i="10"/>
  <c r="B75" i="10"/>
  <c r="B130" i="10"/>
  <c r="B97" i="10"/>
  <c r="B198" i="10"/>
  <c r="B192" i="10"/>
  <c r="A97" i="10"/>
  <c r="A128" i="10"/>
  <c r="A161" i="10"/>
  <c r="A193" i="10"/>
  <c r="A131" i="10"/>
  <c r="A227" i="10"/>
  <c r="B73" i="10"/>
  <c r="B77" i="10"/>
  <c r="B72" i="10"/>
  <c r="S67" i="29"/>
  <c r="B92" i="10"/>
  <c r="B94" i="10"/>
  <c r="A226" i="10"/>
  <c r="B195" i="10"/>
  <c r="B126" i="10"/>
  <c r="B231" i="10"/>
  <c r="B196" i="10"/>
  <c r="B95" i="10"/>
  <c r="B64" i="10"/>
  <c r="B191" i="10"/>
  <c r="B227" i="10"/>
  <c r="B129" i="10"/>
  <c r="B96" i="10"/>
  <c r="B65" i="10"/>
  <c r="A192" i="10"/>
  <c r="A225" i="10"/>
  <c r="A60" i="10"/>
  <c r="A96" i="10"/>
  <c r="A127" i="10"/>
  <c r="A191" i="10"/>
  <c r="R67" i="29"/>
  <c r="A99" i="10"/>
  <c r="A94" i="10"/>
  <c r="A130" i="10"/>
  <c r="A198" i="10"/>
  <c r="R22" i="29"/>
  <c r="R61" i="29"/>
  <c r="E62" i="10"/>
  <c r="A229" i="10"/>
  <c r="E63" i="10"/>
  <c r="E66" i="10"/>
  <c r="R71" i="29"/>
  <c r="A194" i="10"/>
  <c r="R68" i="29"/>
  <c r="R30" i="29"/>
  <c r="R53" i="29"/>
  <c r="A93" i="10"/>
  <c r="S17" i="29"/>
  <c r="A92" i="10"/>
  <c r="A158" i="10"/>
  <c r="A196" i="10"/>
  <c r="A223" i="10"/>
  <c r="A165" i="10"/>
  <c r="A197" i="10"/>
  <c r="S61" i="29"/>
  <c r="A95" i="10"/>
  <c r="A91" i="10"/>
  <c r="A124" i="10"/>
  <c r="A162" i="10"/>
  <c r="A190" i="10"/>
  <c r="A231" i="10"/>
  <c r="R7" i="29"/>
  <c r="R11" i="29"/>
  <c r="E33" i="10"/>
  <c r="A33" i="10"/>
  <c r="E31" i="10"/>
  <c r="A31" i="10"/>
  <c r="E29" i="10"/>
  <c r="A29" i="10"/>
  <c r="E27" i="10"/>
  <c r="A27" i="10"/>
  <c r="S39" i="29"/>
  <c r="A34" i="10"/>
  <c r="E34" i="10"/>
  <c r="A32" i="10"/>
  <c r="E32" i="10"/>
  <c r="A30" i="10"/>
  <c r="E30" i="10"/>
  <c r="A26" i="10"/>
  <c r="E26" i="10"/>
  <c r="R23" i="29"/>
  <c r="S18" i="29"/>
  <c r="R10" i="29"/>
  <c r="R43" i="29"/>
  <c r="R39" i="29"/>
  <c r="R75" i="29"/>
  <c r="R8" i="29"/>
  <c r="R57" i="29"/>
  <c r="S26" i="29"/>
  <c r="M25" i="10"/>
  <c r="R9" i="29"/>
  <c r="R5" i="29"/>
  <c r="R63" i="29"/>
  <c r="S43" i="29"/>
  <c r="S76" i="29"/>
  <c r="R74" i="29"/>
  <c r="S59" i="29"/>
  <c r="S63" i="29"/>
  <c r="R35" i="29"/>
  <c r="S44" i="29"/>
  <c r="R13" i="29"/>
  <c r="S70" i="29"/>
  <c r="R60" i="29"/>
  <c r="R76" i="29"/>
  <c r="M165" i="10"/>
  <c r="B165" i="10"/>
  <c r="M163" i="10"/>
  <c r="B163" i="10"/>
  <c r="M161" i="10"/>
  <c r="B161" i="10"/>
  <c r="M159" i="10"/>
  <c r="B159" i="10"/>
  <c r="M157" i="10"/>
  <c r="B157" i="10"/>
  <c r="M164" i="10"/>
  <c r="B164" i="10"/>
  <c r="M162" i="10"/>
  <c r="B162" i="10"/>
  <c r="M160" i="10"/>
  <c r="B160" i="10"/>
  <c r="M158" i="10"/>
  <c r="B158" i="10"/>
  <c r="S54" i="29"/>
  <c r="R12" i="29"/>
  <c r="A90" i="10"/>
  <c r="A163" i="10"/>
  <c r="A159" i="10"/>
  <c r="B48" i="29"/>
  <c r="L37" i="29"/>
  <c r="A64" i="10"/>
  <c r="A195" i="10"/>
  <c r="A230" i="10"/>
  <c r="R64" i="29"/>
  <c r="A37" i="29"/>
  <c r="A157" i="10"/>
  <c r="S62" i="29"/>
  <c r="S51" i="29"/>
  <c r="A126" i="10"/>
  <c r="C123" i="10"/>
  <c r="S46" i="29"/>
  <c r="S40" i="29"/>
  <c r="S41" i="29"/>
  <c r="S19" i="29"/>
  <c r="S10" i="29"/>
  <c r="S11" i="29"/>
  <c r="S55" i="29"/>
  <c r="R72" i="29"/>
  <c r="S72" i="29"/>
  <c r="R52" i="29"/>
  <c r="S52" i="29"/>
  <c r="R32" i="29"/>
  <c r="S32" i="29"/>
  <c r="R6" i="29"/>
  <c r="S6" i="29"/>
  <c r="R34" i="29"/>
  <c r="S34" i="29"/>
  <c r="S33" i="29"/>
  <c r="S42" i="29"/>
  <c r="R50" i="29"/>
  <c r="S50" i="29"/>
  <c r="R56" i="29"/>
  <c r="S56" i="29"/>
  <c r="R79" i="29"/>
  <c r="S31" i="29"/>
  <c r="S73" i="29"/>
  <c r="S38" i="29"/>
  <c r="S66" i="29"/>
  <c r="S27" i="29"/>
  <c r="S77" i="29"/>
  <c r="S49" i="29"/>
  <c r="M37" i="29" l="1"/>
  <c r="D123" i="10"/>
  <c r="E123" i="10"/>
  <c r="A123" i="10"/>
  <c r="B59" i="29"/>
  <c r="L48" i="29"/>
  <c r="C604" i="11"/>
  <c r="C156" i="10"/>
  <c r="A48" i="29"/>
  <c r="S37" i="29" l="1"/>
  <c r="R37" i="29"/>
  <c r="M48" i="29"/>
  <c r="D156" i="10"/>
  <c r="E156" i="10"/>
  <c r="A156" i="10"/>
  <c r="B70" i="29"/>
  <c r="C615" i="11"/>
  <c r="A59" i="29"/>
  <c r="C189" i="10"/>
  <c r="H78" i="28"/>
  <c r="G78" i="28"/>
  <c r="H77" i="28"/>
  <c r="G77" i="28"/>
  <c r="H76" i="28"/>
  <c r="G76" i="28"/>
  <c r="H75" i="28"/>
  <c r="G75" i="28"/>
  <c r="H74" i="28"/>
  <c r="G74" i="28"/>
  <c r="H73" i="28"/>
  <c r="G73" i="28"/>
  <c r="H72" i="28"/>
  <c r="G72" i="28"/>
  <c r="H71" i="28"/>
  <c r="G71" i="28"/>
  <c r="H70" i="28"/>
  <c r="G70" i="28"/>
  <c r="H69" i="28"/>
  <c r="G69" i="28"/>
  <c r="H67" i="28"/>
  <c r="G67" i="28"/>
  <c r="H66" i="28"/>
  <c r="G66" i="28"/>
  <c r="H65" i="28"/>
  <c r="G65" i="28"/>
  <c r="H64" i="28"/>
  <c r="G64" i="28"/>
  <c r="H63" i="28"/>
  <c r="G63" i="28"/>
  <c r="H62" i="28"/>
  <c r="G62" i="28"/>
  <c r="H61" i="28"/>
  <c r="G61" i="28"/>
  <c r="H60" i="28"/>
  <c r="G60" i="28"/>
  <c r="H59" i="28"/>
  <c r="G59" i="28"/>
  <c r="H58" i="28"/>
  <c r="G58" i="28"/>
  <c r="H56" i="28"/>
  <c r="G56" i="28"/>
  <c r="H55" i="28"/>
  <c r="G55" i="28"/>
  <c r="H54" i="28"/>
  <c r="G54" i="28"/>
  <c r="H53" i="28"/>
  <c r="G53" i="28"/>
  <c r="H52" i="28"/>
  <c r="G52" i="28"/>
  <c r="H51" i="28"/>
  <c r="G51" i="28"/>
  <c r="H50" i="28"/>
  <c r="G50" i="28"/>
  <c r="H49" i="28"/>
  <c r="G49" i="28"/>
  <c r="H48" i="28"/>
  <c r="G48" i="28"/>
  <c r="H47" i="28"/>
  <c r="G47" i="28"/>
  <c r="H45" i="28"/>
  <c r="G45" i="28"/>
  <c r="H44" i="28"/>
  <c r="G44" i="28"/>
  <c r="H43" i="28"/>
  <c r="G43" i="28"/>
  <c r="H42" i="28"/>
  <c r="G42" i="28"/>
  <c r="H41" i="28"/>
  <c r="G41" i="28"/>
  <c r="H40" i="28"/>
  <c r="G40" i="28"/>
  <c r="H39" i="28"/>
  <c r="G39" i="28"/>
  <c r="H38" i="28"/>
  <c r="G38" i="28"/>
  <c r="H37" i="28"/>
  <c r="G37" i="28"/>
  <c r="H36" i="28"/>
  <c r="G36" i="28"/>
  <c r="H34" i="28"/>
  <c r="G34" i="28"/>
  <c r="H33" i="28"/>
  <c r="G33" i="28"/>
  <c r="H32" i="28"/>
  <c r="G32" i="28"/>
  <c r="H31" i="28"/>
  <c r="G31" i="28"/>
  <c r="H30" i="28"/>
  <c r="G30" i="28"/>
  <c r="H29" i="28"/>
  <c r="G29" i="28"/>
  <c r="H28" i="28"/>
  <c r="G28" i="28"/>
  <c r="H27" i="28"/>
  <c r="G27" i="28"/>
  <c r="H26" i="28"/>
  <c r="G26" i="28"/>
  <c r="H25" i="28"/>
  <c r="G25" i="28"/>
  <c r="H23" i="28"/>
  <c r="G23" i="28"/>
  <c r="H22" i="28"/>
  <c r="G22" i="28"/>
  <c r="H21" i="28"/>
  <c r="G21" i="28"/>
  <c r="H20" i="28"/>
  <c r="G20" i="28"/>
  <c r="H19" i="28"/>
  <c r="G19" i="28"/>
  <c r="H18" i="28"/>
  <c r="G18" i="28"/>
  <c r="H17" i="28"/>
  <c r="G17" i="28"/>
  <c r="H16" i="28"/>
  <c r="G16" i="28"/>
  <c r="H15" i="28"/>
  <c r="G15" i="28"/>
  <c r="H14" i="28"/>
  <c r="G14" i="28"/>
  <c r="H12" i="28"/>
  <c r="G12" i="28"/>
  <c r="H11" i="28"/>
  <c r="G11" i="28"/>
  <c r="H10" i="28"/>
  <c r="G10" i="28"/>
  <c r="H9" i="28"/>
  <c r="G9" i="28"/>
  <c r="H8" i="28"/>
  <c r="G8" i="28"/>
  <c r="H7" i="28"/>
  <c r="G7" i="28"/>
  <c r="H6" i="28"/>
  <c r="G6" i="28"/>
  <c r="H5" i="28"/>
  <c r="G5" i="28"/>
  <c r="H4" i="28"/>
  <c r="G4" i="28"/>
  <c r="H3" i="28"/>
  <c r="G3" i="28"/>
  <c r="J4" i="28" l="1"/>
  <c r="I4" i="28"/>
  <c r="K4" i="28" s="1"/>
  <c r="J6" i="28"/>
  <c r="I6" i="28"/>
  <c r="K6" i="28" s="1"/>
  <c r="J8" i="28"/>
  <c r="I8" i="28"/>
  <c r="K8" i="28" s="1"/>
  <c r="J10" i="28"/>
  <c r="I10" i="28"/>
  <c r="K10" i="28" s="1"/>
  <c r="J12" i="28"/>
  <c r="I12" i="28"/>
  <c r="K12" i="28" s="1"/>
  <c r="J15" i="28"/>
  <c r="I15" i="28"/>
  <c r="K15" i="28" s="1"/>
  <c r="J17" i="28"/>
  <c r="I17" i="28"/>
  <c r="K17" i="28" s="1"/>
  <c r="J19" i="28"/>
  <c r="I19" i="28"/>
  <c r="K19" i="28" s="1"/>
  <c r="J21" i="28"/>
  <c r="I21" i="28"/>
  <c r="K21" i="28" s="1"/>
  <c r="J23" i="28"/>
  <c r="I23" i="28"/>
  <c r="K23" i="28" s="1"/>
  <c r="J26" i="28"/>
  <c r="I26" i="28"/>
  <c r="K26" i="28" s="1"/>
  <c r="J28" i="28"/>
  <c r="I28" i="28"/>
  <c r="K28" i="28" s="1"/>
  <c r="J30" i="28"/>
  <c r="I30" i="28"/>
  <c r="K30" i="28" s="1"/>
  <c r="J32" i="28"/>
  <c r="I32" i="28"/>
  <c r="K32" i="28" s="1"/>
  <c r="J34" i="28"/>
  <c r="I34" i="28"/>
  <c r="K34" i="28" s="1"/>
  <c r="J37" i="28"/>
  <c r="I37" i="28"/>
  <c r="K37" i="28" s="1"/>
  <c r="J39" i="28"/>
  <c r="I39" i="28"/>
  <c r="K39" i="28" s="1"/>
  <c r="J41" i="28"/>
  <c r="I41" i="28"/>
  <c r="K41" i="28" s="1"/>
  <c r="J43" i="28"/>
  <c r="I43" i="28"/>
  <c r="K43" i="28" s="1"/>
  <c r="J45" i="28"/>
  <c r="I45" i="28"/>
  <c r="K45" i="28" s="1"/>
  <c r="J48" i="28"/>
  <c r="I48" i="28"/>
  <c r="K48" i="28" s="1"/>
  <c r="J50" i="28"/>
  <c r="I50" i="28"/>
  <c r="K50" i="28" s="1"/>
  <c r="J52" i="28"/>
  <c r="I52" i="28"/>
  <c r="K52" i="28" s="1"/>
  <c r="J54" i="28"/>
  <c r="I54" i="28"/>
  <c r="K54" i="28" s="1"/>
  <c r="J56" i="28"/>
  <c r="I56" i="28"/>
  <c r="K56" i="28" s="1"/>
  <c r="J59" i="28"/>
  <c r="I59" i="28"/>
  <c r="K59" i="28" s="1"/>
  <c r="J61" i="28"/>
  <c r="I61" i="28"/>
  <c r="K61" i="28" s="1"/>
  <c r="J63" i="28"/>
  <c r="I63" i="28"/>
  <c r="K63" i="28" s="1"/>
  <c r="J65" i="28"/>
  <c r="I65" i="28"/>
  <c r="K65" i="28" s="1"/>
  <c r="J67" i="28"/>
  <c r="I67" i="28"/>
  <c r="K67" i="28" s="1"/>
  <c r="J70" i="28"/>
  <c r="I70" i="28"/>
  <c r="K70" i="28" s="1"/>
  <c r="J72" i="28"/>
  <c r="I72" i="28"/>
  <c r="K72" i="28" s="1"/>
  <c r="J74" i="28"/>
  <c r="I74" i="28"/>
  <c r="K74" i="28" s="1"/>
  <c r="J76" i="28"/>
  <c r="I76" i="28"/>
  <c r="K76" i="28" s="1"/>
  <c r="J78" i="28"/>
  <c r="I78" i="28"/>
  <c r="K78" i="28" s="1"/>
  <c r="J3" i="28"/>
  <c r="I3" i="28"/>
  <c r="K3" i="28" s="1"/>
  <c r="B3" i="28"/>
  <c r="I5" i="28"/>
  <c r="K5" i="28" s="1"/>
  <c r="J5" i="28"/>
  <c r="J7" i="28"/>
  <c r="I7" i="28"/>
  <c r="K7" i="28" s="1"/>
  <c r="I9" i="28"/>
  <c r="K9" i="28" s="1"/>
  <c r="J9" i="28"/>
  <c r="J11" i="28"/>
  <c r="I11" i="28"/>
  <c r="K11" i="28" s="1"/>
  <c r="I14" i="28"/>
  <c r="K14" i="28" s="1"/>
  <c r="J14" i="28"/>
  <c r="B14" i="28"/>
  <c r="B13" i="28"/>
  <c r="J16" i="28"/>
  <c r="I16" i="28"/>
  <c r="K16" i="28" s="1"/>
  <c r="I18" i="28"/>
  <c r="K18" i="28" s="1"/>
  <c r="J18" i="28"/>
  <c r="J20" i="28"/>
  <c r="I20" i="28"/>
  <c r="K20" i="28" s="1"/>
  <c r="I22" i="28"/>
  <c r="K22" i="28" s="1"/>
  <c r="J22" i="28"/>
  <c r="J25" i="28"/>
  <c r="I25" i="28"/>
  <c r="K25" i="28" s="1"/>
  <c r="B25" i="28"/>
  <c r="B24" i="28"/>
  <c r="I27" i="28"/>
  <c r="K27" i="28" s="1"/>
  <c r="J27" i="28"/>
  <c r="J29" i="28"/>
  <c r="I29" i="28"/>
  <c r="K29" i="28" s="1"/>
  <c r="I31" i="28"/>
  <c r="K31" i="28" s="1"/>
  <c r="J31" i="28"/>
  <c r="J33" i="28"/>
  <c r="I33" i="28"/>
  <c r="K33" i="28" s="1"/>
  <c r="I36" i="28"/>
  <c r="K36" i="28" s="1"/>
  <c r="J36" i="28"/>
  <c r="B36" i="28"/>
  <c r="B35" i="28"/>
  <c r="J38" i="28"/>
  <c r="I38" i="28"/>
  <c r="K38" i="28" s="1"/>
  <c r="I40" i="28"/>
  <c r="K40" i="28" s="1"/>
  <c r="J40" i="28"/>
  <c r="J42" i="28"/>
  <c r="I42" i="28"/>
  <c r="K42" i="28" s="1"/>
  <c r="I44" i="28"/>
  <c r="K44" i="28" s="1"/>
  <c r="J44" i="28"/>
  <c r="J47" i="28"/>
  <c r="I47" i="28"/>
  <c r="K47" i="28" s="1"/>
  <c r="B47" i="28"/>
  <c r="B46" i="28"/>
  <c r="J49" i="28"/>
  <c r="I49" i="28"/>
  <c r="K49" i="28" s="1"/>
  <c r="J51" i="28"/>
  <c r="I51" i="28"/>
  <c r="K51" i="28" s="1"/>
  <c r="J53" i="28"/>
  <c r="I53" i="28"/>
  <c r="K53" i="28" s="1"/>
  <c r="J55" i="28"/>
  <c r="I55" i="28"/>
  <c r="K55" i="28" s="1"/>
  <c r="J58" i="28"/>
  <c r="I58" i="28"/>
  <c r="K58" i="28" s="1"/>
  <c r="B58" i="28"/>
  <c r="B57" i="28"/>
  <c r="J60" i="28"/>
  <c r="I60" i="28"/>
  <c r="K60" i="28" s="1"/>
  <c r="J62" i="28"/>
  <c r="I62" i="28"/>
  <c r="K62" i="28" s="1"/>
  <c r="J64" i="28"/>
  <c r="I64" i="28"/>
  <c r="K64" i="28" s="1"/>
  <c r="J66" i="28"/>
  <c r="I66" i="28"/>
  <c r="K66" i="28" s="1"/>
  <c r="J69" i="28"/>
  <c r="I69" i="28"/>
  <c r="K69" i="28" s="1"/>
  <c r="B69" i="28"/>
  <c r="B68" i="28"/>
  <c r="J71" i="28"/>
  <c r="I71" i="28"/>
  <c r="K71" i="28" s="1"/>
  <c r="J73" i="28"/>
  <c r="I73" i="28"/>
  <c r="K73" i="28" s="1"/>
  <c r="J75" i="28"/>
  <c r="I75" i="28"/>
  <c r="K75" i="28" s="1"/>
  <c r="J77" i="28"/>
  <c r="I77" i="28"/>
  <c r="K77" i="28" s="1"/>
  <c r="E189" i="10"/>
  <c r="A189" i="10"/>
  <c r="R48" i="29"/>
  <c r="S48" i="29"/>
  <c r="C626" i="11"/>
  <c r="C222" i="10"/>
  <c r="A70" i="29"/>
  <c r="F478" i="11"/>
  <c r="F479" i="11"/>
  <c r="F480" i="11"/>
  <c r="F481" i="11"/>
  <c r="F482" i="11"/>
  <c r="F483" i="11"/>
  <c r="F484" i="11"/>
  <c r="F485" i="11"/>
  <c r="F486" i="11"/>
  <c r="F487" i="11"/>
  <c r="G487" i="11"/>
  <c r="F488" i="11"/>
  <c r="F489" i="11"/>
  <c r="F490" i="11"/>
  <c r="F491" i="11"/>
  <c r="F492" i="11"/>
  <c r="F493" i="11"/>
  <c r="F494" i="11"/>
  <c r="F495" i="11"/>
  <c r="F496" i="11"/>
  <c r="F497" i="11"/>
  <c r="F498" i="11"/>
  <c r="G498" i="11"/>
  <c r="F499" i="11"/>
  <c r="F500" i="11"/>
  <c r="F501" i="11"/>
  <c r="F502" i="11"/>
  <c r="F503" i="11"/>
  <c r="F504" i="11"/>
  <c r="F505" i="11"/>
  <c r="F506" i="11"/>
  <c r="F507" i="11"/>
  <c r="F508" i="11"/>
  <c r="F509" i="11"/>
  <c r="G509" i="11"/>
  <c r="F510" i="11"/>
  <c r="F511" i="11"/>
  <c r="F512" i="11"/>
  <c r="F513" i="11"/>
  <c r="F514" i="11"/>
  <c r="F515" i="11"/>
  <c r="F516" i="11"/>
  <c r="F517" i="11"/>
  <c r="F518" i="11"/>
  <c r="F519" i="11"/>
  <c r="F520" i="11"/>
  <c r="G520" i="11"/>
  <c r="F521" i="11"/>
  <c r="F522" i="11"/>
  <c r="F523" i="11"/>
  <c r="F524" i="11"/>
  <c r="F525" i="11"/>
  <c r="F526" i="11"/>
  <c r="F527" i="11"/>
  <c r="F528" i="11"/>
  <c r="F529" i="11"/>
  <c r="F530" i="11"/>
  <c r="F531" i="11"/>
  <c r="G531" i="11"/>
  <c r="F532" i="11"/>
  <c r="F533" i="11"/>
  <c r="F534" i="11"/>
  <c r="F535" i="11"/>
  <c r="F536" i="11"/>
  <c r="F537" i="11"/>
  <c r="F538" i="11"/>
  <c r="F539" i="11"/>
  <c r="F540" i="11"/>
  <c r="F541" i="11"/>
  <c r="F542" i="11"/>
  <c r="G542" i="11"/>
  <c r="F543" i="11"/>
  <c r="F544" i="11"/>
  <c r="F545" i="11"/>
  <c r="F546" i="11"/>
  <c r="F547" i="11"/>
  <c r="F548" i="11"/>
  <c r="F549" i="11"/>
  <c r="F550" i="11"/>
  <c r="F551" i="11"/>
  <c r="F552" i="11"/>
  <c r="F553" i="11"/>
  <c r="G553" i="11"/>
  <c r="F554" i="11"/>
  <c r="G554" i="11"/>
  <c r="F555" i="11"/>
  <c r="G555" i="11"/>
  <c r="F556" i="11"/>
  <c r="G556" i="11"/>
  <c r="F557" i="11"/>
  <c r="G557" i="11"/>
  <c r="F558" i="11"/>
  <c r="G558" i="11"/>
  <c r="F559" i="11"/>
  <c r="G559" i="11"/>
  <c r="F477" i="11"/>
  <c r="E478" i="11"/>
  <c r="A478" i="11" s="1"/>
  <c r="B478" i="11" s="1"/>
  <c r="E479" i="11"/>
  <c r="A479" i="11" s="1"/>
  <c r="B479" i="11" s="1"/>
  <c r="E480" i="11"/>
  <c r="A480" i="11" s="1"/>
  <c r="B480" i="11" s="1"/>
  <c r="E481" i="11"/>
  <c r="A481" i="11" s="1"/>
  <c r="B481" i="11" s="1"/>
  <c r="E482" i="11"/>
  <c r="A482" i="11" s="1"/>
  <c r="B482" i="11" s="1"/>
  <c r="E483" i="11"/>
  <c r="A483" i="11" s="1"/>
  <c r="B483" i="11" s="1"/>
  <c r="E484" i="11"/>
  <c r="A484" i="11" s="1"/>
  <c r="B484" i="11" s="1"/>
  <c r="E485" i="11"/>
  <c r="A485" i="11" s="1"/>
  <c r="E486" i="11"/>
  <c r="A486" i="11" s="1"/>
  <c r="B486" i="11" s="1"/>
  <c r="E487" i="11"/>
  <c r="A487" i="11" s="1"/>
  <c r="B485" i="11" s="1"/>
  <c r="E488" i="11"/>
  <c r="A488" i="11" s="1"/>
  <c r="B488" i="11" s="1"/>
  <c r="E489" i="11"/>
  <c r="A489" i="11" s="1"/>
  <c r="B489" i="11" s="1"/>
  <c r="E490" i="11"/>
  <c r="A490" i="11" s="1"/>
  <c r="B490" i="11" s="1"/>
  <c r="E491" i="11"/>
  <c r="A491" i="11" s="1"/>
  <c r="B491" i="11" s="1"/>
  <c r="E492" i="11"/>
  <c r="A492" i="11" s="1"/>
  <c r="B492" i="11" s="1"/>
  <c r="E493" i="11"/>
  <c r="A493" i="11" s="1"/>
  <c r="B493" i="11" s="1"/>
  <c r="E494" i="11"/>
  <c r="E495" i="11"/>
  <c r="A495" i="11" s="1"/>
  <c r="B495" i="11" s="1"/>
  <c r="E496" i="11"/>
  <c r="A496" i="11" s="1"/>
  <c r="B496" i="11" s="1"/>
  <c r="E497" i="11"/>
  <c r="A497" i="11" s="1"/>
  <c r="B497" i="11" s="1"/>
  <c r="E498" i="11"/>
  <c r="A498" i="11" s="1"/>
  <c r="E499" i="11"/>
  <c r="A499" i="11" s="1"/>
  <c r="B499" i="11" s="1"/>
  <c r="E500" i="11"/>
  <c r="A500" i="11" s="1"/>
  <c r="B500" i="11" s="1"/>
  <c r="E501" i="11"/>
  <c r="A501" i="11" s="1"/>
  <c r="B501" i="11" s="1"/>
  <c r="E502" i="11"/>
  <c r="A502" i="11" s="1"/>
  <c r="B502" i="11" s="1"/>
  <c r="E503" i="11"/>
  <c r="A503" i="11" s="1"/>
  <c r="B503" i="11" s="1"/>
  <c r="E504" i="11"/>
  <c r="A504" i="11" s="1"/>
  <c r="B504" i="11" s="1"/>
  <c r="E505" i="11"/>
  <c r="A505" i="11" s="1"/>
  <c r="B505" i="11" s="1"/>
  <c r="E506" i="11"/>
  <c r="A506" i="11" s="1"/>
  <c r="B506" i="11" s="1"/>
  <c r="E507" i="11"/>
  <c r="A507" i="11" s="1"/>
  <c r="B507" i="11" s="1"/>
  <c r="E508" i="11"/>
  <c r="A508" i="11" s="1"/>
  <c r="B508" i="11" s="1"/>
  <c r="E509" i="11"/>
  <c r="A509" i="11" s="1"/>
  <c r="E510" i="11"/>
  <c r="A510" i="11" s="1"/>
  <c r="B510" i="11" s="1"/>
  <c r="E511" i="11"/>
  <c r="A511" i="11" s="1"/>
  <c r="B511" i="11" s="1"/>
  <c r="E512" i="11"/>
  <c r="A512" i="11" s="1"/>
  <c r="B512" i="11" s="1"/>
  <c r="E513" i="11"/>
  <c r="A513" i="11" s="1"/>
  <c r="B513" i="11" s="1"/>
  <c r="E514" i="11"/>
  <c r="A514" i="11" s="1"/>
  <c r="B514" i="11" s="1"/>
  <c r="E515" i="11"/>
  <c r="A515" i="11" s="1"/>
  <c r="B515" i="11" s="1"/>
  <c r="E516" i="11"/>
  <c r="A516" i="11" s="1"/>
  <c r="B516" i="11" s="1"/>
  <c r="E517" i="11"/>
  <c r="A517" i="11" s="1"/>
  <c r="B517" i="11" s="1"/>
  <c r="E518" i="11"/>
  <c r="A518" i="11" s="1"/>
  <c r="B518" i="11" s="1"/>
  <c r="E519" i="11"/>
  <c r="A519" i="11" s="1"/>
  <c r="B519" i="11" s="1"/>
  <c r="E520" i="11"/>
  <c r="A520" i="11" s="1"/>
  <c r="E521" i="11"/>
  <c r="A521" i="11" s="1"/>
  <c r="B521" i="11" s="1"/>
  <c r="E522" i="11"/>
  <c r="A522" i="11" s="1"/>
  <c r="B522" i="11" s="1"/>
  <c r="E523" i="11"/>
  <c r="A523" i="11" s="1"/>
  <c r="B523" i="11" s="1"/>
  <c r="E524" i="11"/>
  <c r="A524" i="11" s="1"/>
  <c r="B524" i="11" s="1"/>
  <c r="E525" i="11"/>
  <c r="A525" i="11" s="1"/>
  <c r="B525" i="11" s="1"/>
  <c r="E526" i="11"/>
  <c r="A526" i="11" s="1"/>
  <c r="B526" i="11" s="1"/>
  <c r="E527" i="11"/>
  <c r="A527" i="11" s="1"/>
  <c r="B527" i="11" s="1"/>
  <c r="E528" i="11"/>
  <c r="A528" i="11" s="1"/>
  <c r="B528" i="11" s="1"/>
  <c r="E529" i="11"/>
  <c r="A529" i="11" s="1"/>
  <c r="B529" i="11" s="1"/>
  <c r="E530" i="11"/>
  <c r="A530" i="11" s="1"/>
  <c r="B530" i="11" s="1"/>
  <c r="E531" i="11"/>
  <c r="A531" i="11" s="1"/>
  <c r="E532" i="11"/>
  <c r="A532" i="11" s="1"/>
  <c r="B532" i="11" s="1"/>
  <c r="E533" i="11"/>
  <c r="A533" i="11" s="1"/>
  <c r="B533" i="11" s="1"/>
  <c r="E534" i="11"/>
  <c r="A534" i="11" s="1"/>
  <c r="B534" i="11" s="1"/>
  <c r="E535" i="11"/>
  <c r="A535" i="11" s="1"/>
  <c r="B535" i="11" s="1"/>
  <c r="E536" i="11"/>
  <c r="A536" i="11" s="1"/>
  <c r="B536" i="11" s="1"/>
  <c r="E537" i="11"/>
  <c r="A537" i="11" s="1"/>
  <c r="B537" i="11" s="1"/>
  <c r="E538" i="11"/>
  <c r="A538" i="11" s="1"/>
  <c r="B538" i="11" s="1"/>
  <c r="E539" i="11"/>
  <c r="A539" i="11" s="1"/>
  <c r="B539" i="11" s="1"/>
  <c r="E540" i="11"/>
  <c r="A540" i="11" s="1"/>
  <c r="B540" i="11" s="1"/>
  <c r="E541" i="11"/>
  <c r="A541" i="11" s="1"/>
  <c r="B541" i="11" s="1"/>
  <c r="E542" i="11"/>
  <c r="A542" i="11" s="1"/>
  <c r="E543" i="11"/>
  <c r="A543" i="11" s="1"/>
  <c r="B543" i="11" s="1"/>
  <c r="E544" i="11"/>
  <c r="A544" i="11" s="1"/>
  <c r="B544" i="11" s="1"/>
  <c r="E545" i="11"/>
  <c r="A545" i="11" s="1"/>
  <c r="B545" i="11" s="1"/>
  <c r="E546" i="11"/>
  <c r="A546" i="11" s="1"/>
  <c r="B546" i="11" s="1"/>
  <c r="E547" i="11"/>
  <c r="A547" i="11" s="1"/>
  <c r="B547" i="11" s="1"/>
  <c r="E548" i="11"/>
  <c r="A548" i="11" s="1"/>
  <c r="B548" i="11" s="1"/>
  <c r="E549" i="11"/>
  <c r="A549" i="11" s="1"/>
  <c r="B549" i="11" s="1"/>
  <c r="E550" i="11"/>
  <c r="A550" i="11" s="1"/>
  <c r="B550" i="11" s="1"/>
  <c r="E551" i="11"/>
  <c r="A551" i="11" s="1"/>
  <c r="B551" i="11" s="1"/>
  <c r="E552" i="11"/>
  <c r="A552" i="11" s="1"/>
  <c r="B552" i="11" s="1"/>
  <c r="E553" i="11"/>
  <c r="A553" i="11" s="1"/>
  <c r="B553" i="11" s="1"/>
  <c r="E554" i="11"/>
  <c r="A554" i="11" s="1"/>
  <c r="B554" i="11" s="1"/>
  <c r="E555" i="11"/>
  <c r="A555" i="11" s="1"/>
  <c r="B555" i="11" s="1"/>
  <c r="E556" i="11"/>
  <c r="A556" i="11" s="1"/>
  <c r="B556" i="11" s="1"/>
  <c r="E557" i="11"/>
  <c r="A557" i="11" s="1"/>
  <c r="B557" i="11" s="1"/>
  <c r="E558" i="11"/>
  <c r="A558" i="11" s="1"/>
  <c r="B558" i="11" s="1"/>
  <c r="E559" i="11"/>
  <c r="A559" i="11" s="1"/>
  <c r="B559" i="11" s="1"/>
  <c r="E477" i="11"/>
  <c r="A477" i="11" s="1"/>
  <c r="B477" i="11" s="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477" i="11"/>
  <c r="A494" i="11"/>
  <c r="B494" i="11" s="1"/>
  <c r="C487" i="11"/>
  <c r="C498" i="11"/>
  <c r="C509" i="11"/>
  <c r="C520" i="11"/>
  <c r="C531" i="11"/>
  <c r="C542" i="11"/>
  <c r="C553" i="11"/>
  <c r="C554" i="11"/>
  <c r="C555" i="11"/>
  <c r="C556" i="11"/>
  <c r="C557" i="11"/>
  <c r="C558" i="11"/>
  <c r="C559" i="11"/>
  <c r="D48" i="28" l="1"/>
  <c r="D9" i="28"/>
  <c r="B43" i="28"/>
  <c r="B39" i="28"/>
  <c r="B21" i="28"/>
  <c r="B17" i="28"/>
  <c r="B75" i="28"/>
  <c r="B71" i="28"/>
  <c r="B66" i="28"/>
  <c r="B62" i="28"/>
  <c r="B53" i="28"/>
  <c r="B49" i="28"/>
  <c r="B31" i="28"/>
  <c r="B27" i="28"/>
  <c r="B9" i="28"/>
  <c r="B5" i="28"/>
  <c r="B76" i="28"/>
  <c r="B72" i="28"/>
  <c r="B67" i="28"/>
  <c r="B63" i="28"/>
  <c r="B59" i="28"/>
  <c r="B54" i="28"/>
  <c r="B50" i="28"/>
  <c r="B32" i="28"/>
  <c r="B28" i="28"/>
  <c r="B10" i="28"/>
  <c r="B6" i="28"/>
  <c r="B44" i="28"/>
  <c r="B40" i="28"/>
  <c r="B22" i="28"/>
  <c r="B18" i="28"/>
  <c r="B45" i="28"/>
  <c r="B41" i="28"/>
  <c r="B37" i="28"/>
  <c r="B23" i="28"/>
  <c r="B19" i="28"/>
  <c r="B15" i="28"/>
  <c r="B77" i="28"/>
  <c r="B73" i="28"/>
  <c r="B64" i="28"/>
  <c r="B60" i="28"/>
  <c r="B55" i="28"/>
  <c r="B51" i="28"/>
  <c r="B33" i="28"/>
  <c r="B29" i="28"/>
  <c r="B11" i="28"/>
  <c r="B7" i="28"/>
  <c r="B78" i="28"/>
  <c r="B74" i="28"/>
  <c r="B70" i="28"/>
  <c r="B65" i="28"/>
  <c r="B61" i="28"/>
  <c r="B56" i="28"/>
  <c r="B52" i="28"/>
  <c r="B48" i="28"/>
  <c r="B34" i="28"/>
  <c r="B30" i="28"/>
  <c r="B26" i="28"/>
  <c r="B12" i="28"/>
  <c r="B8" i="28"/>
  <c r="B4" i="28"/>
  <c r="B42" i="28"/>
  <c r="B38" i="28"/>
  <c r="B20" i="28"/>
  <c r="B16" i="28"/>
  <c r="D43" i="28"/>
  <c r="D30" i="28"/>
  <c r="D29" i="28"/>
  <c r="D21" i="28"/>
  <c r="D51" i="28"/>
  <c r="D17" i="28"/>
  <c r="D31" i="28"/>
  <c r="D16" i="28"/>
  <c r="D8" i="28"/>
  <c r="D62" i="28"/>
  <c r="D44" i="28"/>
  <c r="D26" i="28"/>
  <c r="D22" i="28"/>
  <c r="D34" i="28"/>
  <c r="D53" i="28"/>
  <c r="D18" i="28"/>
  <c r="D40" i="28"/>
  <c r="D6" i="28"/>
  <c r="E222" i="10"/>
  <c r="A222" i="10"/>
  <c r="D61" i="28"/>
  <c r="D56" i="28"/>
  <c r="D52" i="28"/>
  <c r="D64" i="28"/>
  <c r="D20" i="28"/>
  <c r="D65" i="28"/>
  <c r="D39" i="28"/>
  <c r="D38" i="28"/>
  <c r="D55" i="28"/>
  <c r="D27" i="28"/>
  <c r="D11" i="28"/>
  <c r="D4" i="28"/>
  <c r="D7" i="28"/>
  <c r="D66" i="28"/>
  <c r="D42" i="28"/>
  <c r="D60" i="28"/>
  <c r="D33" i="28"/>
  <c r="D49" i="28"/>
  <c r="D10" i="28"/>
  <c r="D12" i="28"/>
  <c r="D5" i="28"/>
  <c r="D54" i="28"/>
  <c r="D37" i="28"/>
  <c r="D19" i="28"/>
  <c r="D41" i="28"/>
  <c r="D63" i="28"/>
  <c r="D45" i="28"/>
  <c r="D28" i="28"/>
  <c r="D59" i="28"/>
  <c r="D23" i="28"/>
  <c r="D67" i="28"/>
  <c r="D50" i="28"/>
  <c r="D32" i="28"/>
  <c r="D15" i="28"/>
  <c r="D154" i="11"/>
  <c r="E154" i="11"/>
  <c r="A154" i="11" s="1"/>
  <c r="B154" i="11" s="1"/>
  <c r="F154" i="11"/>
  <c r="D80" i="11"/>
  <c r="E80" i="11"/>
  <c r="A80" i="11" s="1"/>
  <c r="B80" i="11" s="1"/>
  <c r="F80" i="11"/>
  <c r="D81" i="11"/>
  <c r="E81" i="11"/>
  <c r="A81" i="11" s="1"/>
  <c r="B81" i="11" s="1"/>
  <c r="F81" i="11"/>
  <c r="D82" i="11"/>
  <c r="E82" i="11"/>
  <c r="A82" i="11" s="1"/>
  <c r="B82" i="11" s="1"/>
  <c r="F82" i="11"/>
  <c r="D83" i="11"/>
  <c r="E83" i="11"/>
  <c r="A83" i="11" s="1"/>
  <c r="B83" i="11" s="1"/>
  <c r="F83" i="11"/>
  <c r="D84" i="11"/>
  <c r="E84" i="11"/>
  <c r="A84" i="11" s="1"/>
  <c r="B84" i="11" s="1"/>
  <c r="F84" i="11"/>
  <c r="D85" i="11"/>
  <c r="E85" i="11"/>
  <c r="A85" i="11" s="1"/>
  <c r="F85" i="11"/>
  <c r="D86" i="11"/>
  <c r="E86" i="11"/>
  <c r="A86" i="11" s="1"/>
  <c r="B86" i="11" s="1"/>
  <c r="F86" i="11"/>
  <c r="D87" i="11"/>
  <c r="E87" i="11"/>
  <c r="A87" i="11" s="1"/>
  <c r="F87" i="11"/>
  <c r="D88" i="11"/>
  <c r="E88" i="11"/>
  <c r="A88" i="11" s="1"/>
  <c r="B88" i="11" s="1"/>
  <c r="F88" i="11"/>
  <c r="C89" i="11"/>
  <c r="D89" i="11"/>
  <c r="E89" i="11"/>
  <c r="A89" i="11" s="1"/>
  <c r="F89" i="11"/>
  <c r="G89" i="11"/>
  <c r="C90" i="11"/>
  <c r="D90" i="11"/>
  <c r="E90" i="11"/>
  <c r="A90" i="11" s="1"/>
  <c r="B90" i="11" s="1"/>
  <c r="F90" i="11"/>
  <c r="D91" i="11"/>
  <c r="E91" i="11"/>
  <c r="A91" i="11" s="1"/>
  <c r="B91" i="11" s="1"/>
  <c r="F91" i="11"/>
  <c r="D92" i="11"/>
  <c r="E92" i="11"/>
  <c r="A92" i="11" s="1"/>
  <c r="B92" i="11" s="1"/>
  <c r="F92" i="11"/>
  <c r="D93" i="11"/>
  <c r="E93" i="11"/>
  <c r="A93" i="11" s="1"/>
  <c r="B93" i="11" s="1"/>
  <c r="F93" i="11"/>
  <c r="D94" i="11"/>
  <c r="E94" i="11"/>
  <c r="A94" i="11" s="1"/>
  <c r="B94" i="11" s="1"/>
  <c r="F94" i="11"/>
  <c r="D95" i="11"/>
  <c r="E95" i="11"/>
  <c r="A95" i="11" s="1"/>
  <c r="B95" i="11" s="1"/>
  <c r="F95" i="11"/>
  <c r="D96" i="11"/>
  <c r="E96" i="11"/>
  <c r="A96" i="11" s="1"/>
  <c r="B96" i="11" s="1"/>
  <c r="F96" i="11"/>
  <c r="D97" i="11"/>
  <c r="E97" i="11"/>
  <c r="A97" i="11" s="1"/>
  <c r="B97" i="11" s="1"/>
  <c r="F97" i="11"/>
  <c r="D98" i="11"/>
  <c r="E98" i="11"/>
  <c r="A98" i="11" s="1"/>
  <c r="B98" i="11" s="1"/>
  <c r="F98" i="11"/>
  <c r="D99" i="11"/>
  <c r="E99" i="11"/>
  <c r="A99" i="11" s="1"/>
  <c r="B99" i="11" s="1"/>
  <c r="F99" i="11"/>
  <c r="C100" i="11"/>
  <c r="D100" i="11"/>
  <c r="E100" i="11"/>
  <c r="A100" i="11" s="1"/>
  <c r="F100" i="11"/>
  <c r="G100" i="11"/>
  <c r="D101" i="11"/>
  <c r="E101" i="11"/>
  <c r="A101" i="11" s="1"/>
  <c r="B101" i="11" s="1"/>
  <c r="F101" i="11"/>
  <c r="D102" i="11"/>
  <c r="E102" i="11"/>
  <c r="A102" i="11" s="1"/>
  <c r="B102" i="11" s="1"/>
  <c r="F102" i="11"/>
  <c r="D103" i="11"/>
  <c r="E103" i="11"/>
  <c r="A103" i="11" s="1"/>
  <c r="B103" i="11" s="1"/>
  <c r="F103" i="11"/>
  <c r="D104" i="11"/>
  <c r="E104" i="11"/>
  <c r="A104" i="11" s="1"/>
  <c r="B104" i="11" s="1"/>
  <c r="F104" i="11"/>
  <c r="D105" i="11"/>
  <c r="E105" i="11"/>
  <c r="A105" i="11" s="1"/>
  <c r="B105" i="11" s="1"/>
  <c r="F105" i="11"/>
  <c r="D106" i="11"/>
  <c r="E106" i="11"/>
  <c r="A106" i="11" s="1"/>
  <c r="B106" i="11" s="1"/>
  <c r="F106" i="11"/>
  <c r="D107" i="11"/>
  <c r="E107" i="11"/>
  <c r="A107" i="11" s="1"/>
  <c r="B107" i="11" s="1"/>
  <c r="F107" i="11"/>
  <c r="D108" i="11"/>
  <c r="E108" i="11"/>
  <c r="A108" i="11" s="1"/>
  <c r="B108" i="11" s="1"/>
  <c r="F108" i="11"/>
  <c r="D109" i="11"/>
  <c r="E109" i="11"/>
  <c r="A109" i="11" s="1"/>
  <c r="B109" i="11" s="1"/>
  <c r="F109" i="11"/>
  <c r="D110" i="11"/>
  <c r="E110" i="11"/>
  <c r="A110" i="11" s="1"/>
  <c r="B110" i="11" s="1"/>
  <c r="F110" i="11"/>
  <c r="C111" i="11"/>
  <c r="D111" i="11"/>
  <c r="E111" i="11"/>
  <c r="A111" i="11" s="1"/>
  <c r="F111" i="11"/>
  <c r="G111" i="11"/>
  <c r="D112" i="11"/>
  <c r="E112" i="11"/>
  <c r="A112" i="11" s="1"/>
  <c r="B112" i="11" s="1"/>
  <c r="F112" i="11"/>
  <c r="D113" i="11"/>
  <c r="E113" i="11"/>
  <c r="A113" i="11" s="1"/>
  <c r="B113" i="11" s="1"/>
  <c r="F113" i="11"/>
  <c r="D114" i="11"/>
  <c r="E114" i="11"/>
  <c r="A114" i="11" s="1"/>
  <c r="B114" i="11" s="1"/>
  <c r="F114" i="11"/>
  <c r="D115" i="11"/>
  <c r="E115" i="11"/>
  <c r="A115" i="11" s="1"/>
  <c r="B115" i="11" s="1"/>
  <c r="F115" i="11"/>
  <c r="D116" i="11"/>
  <c r="E116" i="11"/>
  <c r="A116" i="11" s="1"/>
  <c r="B116" i="11" s="1"/>
  <c r="F116" i="11"/>
  <c r="D117" i="11"/>
  <c r="E117" i="11"/>
  <c r="A117" i="11" s="1"/>
  <c r="B117" i="11" s="1"/>
  <c r="F117" i="11"/>
  <c r="D118" i="11"/>
  <c r="E118" i="11"/>
  <c r="A118" i="11" s="1"/>
  <c r="B118" i="11" s="1"/>
  <c r="F118" i="11"/>
  <c r="D119" i="11"/>
  <c r="E119" i="11"/>
  <c r="A119" i="11" s="1"/>
  <c r="B119" i="11" s="1"/>
  <c r="F119" i="11"/>
  <c r="D120" i="11"/>
  <c r="E120" i="11"/>
  <c r="A120" i="11" s="1"/>
  <c r="B120" i="11" s="1"/>
  <c r="F120" i="11"/>
  <c r="D121" i="11"/>
  <c r="E121" i="11"/>
  <c r="A121" i="11" s="1"/>
  <c r="B121" i="11" s="1"/>
  <c r="F121" i="11"/>
  <c r="C122" i="11"/>
  <c r="D122" i="11"/>
  <c r="E122" i="11"/>
  <c r="A122" i="11" s="1"/>
  <c r="F122" i="11"/>
  <c r="G122" i="11"/>
  <c r="D123" i="11"/>
  <c r="E123" i="11"/>
  <c r="A123" i="11" s="1"/>
  <c r="B123" i="11" s="1"/>
  <c r="F123" i="11"/>
  <c r="D124" i="11"/>
  <c r="E124" i="11"/>
  <c r="A124" i="11" s="1"/>
  <c r="B124" i="11" s="1"/>
  <c r="F124" i="11"/>
  <c r="D125" i="11"/>
  <c r="E125" i="11"/>
  <c r="A125" i="11" s="1"/>
  <c r="B125" i="11" s="1"/>
  <c r="F125" i="11"/>
  <c r="D126" i="11"/>
  <c r="E126" i="11"/>
  <c r="A126" i="11" s="1"/>
  <c r="B126" i="11" s="1"/>
  <c r="F126" i="11"/>
  <c r="D127" i="11"/>
  <c r="E127" i="11"/>
  <c r="A127" i="11" s="1"/>
  <c r="B127" i="11" s="1"/>
  <c r="F127" i="11"/>
  <c r="D128" i="11"/>
  <c r="E128" i="11"/>
  <c r="A128" i="11" s="1"/>
  <c r="B128" i="11" s="1"/>
  <c r="F128" i="11"/>
  <c r="D129" i="11"/>
  <c r="E129" i="11"/>
  <c r="A129" i="11" s="1"/>
  <c r="B129" i="11" s="1"/>
  <c r="F129" i="11"/>
  <c r="D130" i="11"/>
  <c r="E130" i="11"/>
  <c r="A130" i="11" s="1"/>
  <c r="B130" i="11" s="1"/>
  <c r="F130" i="11"/>
  <c r="D131" i="11"/>
  <c r="E131" i="11"/>
  <c r="A131" i="11" s="1"/>
  <c r="B131" i="11" s="1"/>
  <c r="F131" i="11"/>
  <c r="D132" i="11"/>
  <c r="E132" i="11"/>
  <c r="A132" i="11" s="1"/>
  <c r="B132" i="11" s="1"/>
  <c r="F132" i="11"/>
  <c r="C133" i="11"/>
  <c r="D133" i="11"/>
  <c r="E133" i="11"/>
  <c r="A133" i="11" s="1"/>
  <c r="F133" i="11"/>
  <c r="G133" i="11"/>
  <c r="D134" i="11"/>
  <c r="E134" i="11"/>
  <c r="A134" i="11" s="1"/>
  <c r="B134" i="11" s="1"/>
  <c r="F134" i="11"/>
  <c r="D135" i="11"/>
  <c r="E135" i="11"/>
  <c r="A135" i="11" s="1"/>
  <c r="B135" i="11" s="1"/>
  <c r="F135" i="11"/>
  <c r="D136" i="11"/>
  <c r="E136" i="11"/>
  <c r="A136" i="11" s="1"/>
  <c r="B136" i="11" s="1"/>
  <c r="F136" i="11"/>
  <c r="D137" i="11"/>
  <c r="E137" i="11"/>
  <c r="A137" i="11" s="1"/>
  <c r="B137" i="11" s="1"/>
  <c r="F137" i="11"/>
  <c r="D138" i="11"/>
  <c r="E138" i="11"/>
  <c r="A138" i="11" s="1"/>
  <c r="B138" i="11" s="1"/>
  <c r="F138" i="11"/>
  <c r="D139" i="11"/>
  <c r="E139" i="11"/>
  <c r="A139" i="11" s="1"/>
  <c r="B139" i="11" s="1"/>
  <c r="F139" i="11"/>
  <c r="D140" i="11"/>
  <c r="E140" i="11"/>
  <c r="A140" i="11" s="1"/>
  <c r="B140" i="11" s="1"/>
  <c r="F140" i="11"/>
  <c r="D141" i="11"/>
  <c r="E141" i="11"/>
  <c r="A141" i="11" s="1"/>
  <c r="B141" i="11" s="1"/>
  <c r="F141" i="11"/>
  <c r="D142" i="11"/>
  <c r="E142" i="11"/>
  <c r="A142" i="11" s="1"/>
  <c r="B142" i="11" s="1"/>
  <c r="F142" i="11"/>
  <c r="D143" i="11"/>
  <c r="E143" i="11"/>
  <c r="A143" i="11" s="1"/>
  <c r="B143" i="11" s="1"/>
  <c r="F143" i="11"/>
  <c r="C144" i="11"/>
  <c r="D144" i="11"/>
  <c r="E144" i="11"/>
  <c r="A144" i="11" s="1"/>
  <c r="F144" i="11"/>
  <c r="G144" i="11"/>
  <c r="D145" i="11"/>
  <c r="E145" i="11"/>
  <c r="A145" i="11" s="1"/>
  <c r="B145" i="11" s="1"/>
  <c r="F145" i="11"/>
  <c r="D146" i="11"/>
  <c r="E146" i="11"/>
  <c r="A146" i="11" s="1"/>
  <c r="B146" i="11" s="1"/>
  <c r="F146" i="11"/>
  <c r="D147" i="11"/>
  <c r="E147" i="11"/>
  <c r="A147" i="11" s="1"/>
  <c r="B147" i="11" s="1"/>
  <c r="F147" i="11"/>
  <c r="D148" i="11"/>
  <c r="E148" i="11"/>
  <c r="A148" i="11" s="1"/>
  <c r="B148" i="11" s="1"/>
  <c r="F148" i="11"/>
  <c r="D149" i="11"/>
  <c r="E149" i="11"/>
  <c r="A149" i="11" s="1"/>
  <c r="B149" i="11" s="1"/>
  <c r="F149" i="11"/>
  <c r="D150" i="11"/>
  <c r="E150" i="11"/>
  <c r="A150" i="11" s="1"/>
  <c r="B150" i="11" s="1"/>
  <c r="F150" i="11"/>
  <c r="D151" i="11"/>
  <c r="E151" i="11"/>
  <c r="A151" i="11" s="1"/>
  <c r="B151" i="11" s="1"/>
  <c r="F151" i="11"/>
  <c r="D152" i="11"/>
  <c r="E152" i="11"/>
  <c r="A152" i="11" s="1"/>
  <c r="B152" i="11" s="1"/>
  <c r="F152" i="11"/>
  <c r="D153" i="11"/>
  <c r="E153" i="11"/>
  <c r="A153" i="11" s="1"/>
  <c r="B153" i="11" s="1"/>
  <c r="F153" i="11"/>
  <c r="F79" i="11"/>
  <c r="E79" i="11"/>
  <c r="A79" i="11" s="1"/>
  <c r="B79" i="11" s="1"/>
  <c r="D79" i="11"/>
  <c r="C161" i="27"/>
  <c r="O79" i="27"/>
  <c r="N79" i="27"/>
  <c r="K79" i="27"/>
  <c r="J79" i="27"/>
  <c r="I79" i="27"/>
  <c r="H79" i="27"/>
  <c r="M79" i="27" s="1"/>
  <c r="F79" i="27"/>
  <c r="B79" i="27"/>
  <c r="C154" i="11" s="1"/>
  <c r="O78" i="27"/>
  <c r="N78" i="27"/>
  <c r="K78" i="27"/>
  <c r="J78" i="27"/>
  <c r="I78" i="27"/>
  <c r="H78" i="27"/>
  <c r="M78" i="27" s="1"/>
  <c r="F78" i="27"/>
  <c r="B78" i="27"/>
  <c r="L78" i="27" s="1"/>
  <c r="O77" i="27"/>
  <c r="N77" i="27"/>
  <c r="K77" i="27"/>
  <c r="J77" i="27"/>
  <c r="I77" i="27"/>
  <c r="H77" i="27"/>
  <c r="M77" i="27" s="1"/>
  <c r="F77" i="27"/>
  <c r="B77" i="27"/>
  <c r="C152" i="11" s="1"/>
  <c r="O76" i="27"/>
  <c r="N76" i="27"/>
  <c r="K76" i="27"/>
  <c r="J76" i="27"/>
  <c r="I76" i="27"/>
  <c r="H76" i="27"/>
  <c r="M76" i="27" s="1"/>
  <c r="F76" i="27"/>
  <c r="B76" i="27"/>
  <c r="A76" i="27" s="1"/>
  <c r="O75" i="27"/>
  <c r="N75" i="27"/>
  <c r="K75" i="27"/>
  <c r="J75" i="27"/>
  <c r="I75" i="27"/>
  <c r="H75" i="27"/>
  <c r="M75" i="27" s="1"/>
  <c r="F75" i="27"/>
  <c r="B75" i="27"/>
  <c r="C150" i="11" s="1"/>
  <c r="O74" i="27"/>
  <c r="N74" i="27"/>
  <c r="K74" i="27"/>
  <c r="J74" i="27"/>
  <c r="I74" i="27"/>
  <c r="H74" i="27"/>
  <c r="M74" i="27" s="1"/>
  <c r="F74" i="27"/>
  <c r="B74" i="27"/>
  <c r="L74" i="27" s="1"/>
  <c r="O73" i="27"/>
  <c r="N73" i="27"/>
  <c r="K73" i="27"/>
  <c r="J73" i="27"/>
  <c r="I73" i="27"/>
  <c r="H73" i="27"/>
  <c r="M73" i="27" s="1"/>
  <c r="F73" i="27"/>
  <c r="B73" i="27"/>
  <c r="C148" i="11" s="1"/>
  <c r="O72" i="27"/>
  <c r="N72" i="27"/>
  <c r="K72" i="27"/>
  <c r="J72" i="27"/>
  <c r="I72" i="27"/>
  <c r="H72" i="27"/>
  <c r="M72" i="27" s="1"/>
  <c r="F72" i="27"/>
  <c r="B72" i="27"/>
  <c r="A72" i="27" s="1"/>
  <c r="O71" i="27"/>
  <c r="N71" i="27"/>
  <c r="K71" i="27"/>
  <c r="J71" i="27"/>
  <c r="I71" i="27"/>
  <c r="H71" i="27"/>
  <c r="M71" i="27" s="1"/>
  <c r="F71" i="27"/>
  <c r="B71" i="27"/>
  <c r="C146" i="11" s="1"/>
  <c r="O70" i="27"/>
  <c r="N70" i="27"/>
  <c r="L70" i="27"/>
  <c r="K70" i="27"/>
  <c r="J70" i="27"/>
  <c r="I70" i="27"/>
  <c r="H70" i="27"/>
  <c r="M70" i="27" s="1"/>
  <c r="F70" i="27"/>
  <c r="O68" i="27"/>
  <c r="N68" i="27"/>
  <c r="K68" i="27"/>
  <c r="J68" i="27"/>
  <c r="I68" i="27"/>
  <c r="H68" i="27"/>
  <c r="G143" i="11" s="1"/>
  <c r="F68" i="27"/>
  <c r="B68" i="27"/>
  <c r="C143" i="11" s="1"/>
  <c r="O67" i="27"/>
  <c r="N67" i="27"/>
  <c r="K67" i="27"/>
  <c r="J67" i="27"/>
  <c r="I67" i="27"/>
  <c r="H67" i="27"/>
  <c r="M67" i="27" s="1"/>
  <c r="F67" i="27"/>
  <c r="B67" i="27"/>
  <c r="A67" i="27" s="1"/>
  <c r="O66" i="27"/>
  <c r="N66" i="27"/>
  <c r="K66" i="27"/>
  <c r="J66" i="27"/>
  <c r="I66" i="27"/>
  <c r="H66" i="27"/>
  <c r="M66" i="27" s="1"/>
  <c r="F66" i="27"/>
  <c r="B66" i="27"/>
  <c r="C141" i="11" s="1"/>
  <c r="O65" i="27"/>
  <c r="N65" i="27"/>
  <c r="K65" i="27"/>
  <c r="J65" i="27"/>
  <c r="I65" i="27"/>
  <c r="H65" i="27"/>
  <c r="G140" i="11" s="1"/>
  <c r="F65" i="27"/>
  <c r="B65" i="27"/>
  <c r="L65" i="27" s="1"/>
  <c r="O64" i="27"/>
  <c r="N64" i="27"/>
  <c r="K64" i="27"/>
  <c r="J64" i="27"/>
  <c r="I64" i="27"/>
  <c r="H64" i="27"/>
  <c r="M64" i="27" s="1"/>
  <c r="F64" i="27"/>
  <c r="B64" i="27"/>
  <c r="C139" i="11" s="1"/>
  <c r="O63" i="27"/>
  <c r="N63" i="27"/>
  <c r="K63" i="27"/>
  <c r="J63" i="27"/>
  <c r="I63" i="27"/>
  <c r="H63" i="27"/>
  <c r="M63" i="27" s="1"/>
  <c r="F63" i="27"/>
  <c r="B63" i="27"/>
  <c r="A63" i="27" s="1"/>
  <c r="O62" i="27"/>
  <c r="N62" i="27"/>
  <c r="K62" i="27"/>
  <c r="J62" i="27"/>
  <c r="I62" i="27"/>
  <c r="H62" i="27"/>
  <c r="M62" i="27" s="1"/>
  <c r="F62" i="27"/>
  <c r="B62" i="27"/>
  <c r="C137" i="11" s="1"/>
  <c r="O61" i="27"/>
  <c r="N61" i="27"/>
  <c r="K61" i="27"/>
  <c r="J61" i="27"/>
  <c r="I61" i="27"/>
  <c r="H61" i="27"/>
  <c r="M61" i="27" s="1"/>
  <c r="F61" i="27"/>
  <c r="B61" i="27"/>
  <c r="L61" i="27" s="1"/>
  <c r="O60" i="27"/>
  <c r="N60" i="27"/>
  <c r="H60" i="27"/>
  <c r="I60" i="27" s="1"/>
  <c r="F60" i="27"/>
  <c r="O59" i="27"/>
  <c r="N59" i="27"/>
  <c r="H59" i="27"/>
  <c r="F59" i="27"/>
  <c r="O57" i="27"/>
  <c r="N57" i="27"/>
  <c r="K57" i="27"/>
  <c r="J57" i="27"/>
  <c r="I57" i="27"/>
  <c r="H57" i="27"/>
  <c r="M57" i="27" s="1"/>
  <c r="F57" i="27"/>
  <c r="B57" i="27"/>
  <c r="A57" i="27" s="1"/>
  <c r="O56" i="27"/>
  <c r="N56" i="27"/>
  <c r="K56" i="27"/>
  <c r="J56" i="27"/>
  <c r="I56" i="27"/>
  <c r="H56" i="27"/>
  <c r="M56" i="27" s="1"/>
  <c r="F56" i="27"/>
  <c r="B56" i="27"/>
  <c r="L56" i="27" s="1"/>
  <c r="O55" i="27"/>
  <c r="N55" i="27"/>
  <c r="K55" i="27"/>
  <c r="J55" i="27"/>
  <c r="I55" i="27"/>
  <c r="H55" i="27"/>
  <c r="G130" i="11" s="1"/>
  <c r="F55" i="27"/>
  <c r="B55" i="27"/>
  <c r="C130" i="11" s="1"/>
  <c r="O54" i="27"/>
  <c r="N54" i="27"/>
  <c r="K54" i="27"/>
  <c r="J54" i="27"/>
  <c r="I54" i="27"/>
  <c r="H54" i="27"/>
  <c r="M54" i="27" s="1"/>
  <c r="F54" i="27"/>
  <c r="B54" i="27"/>
  <c r="A54" i="27" s="1"/>
  <c r="O53" i="27"/>
  <c r="N53" i="27"/>
  <c r="K53" i="27"/>
  <c r="J53" i="27"/>
  <c r="I53" i="27"/>
  <c r="H53" i="27"/>
  <c r="M53" i="27" s="1"/>
  <c r="F53" i="27"/>
  <c r="B53" i="27"/>
  <c r="A53" i="27" s="1"/>
  <c r="H52" i="27"/>
  <c r="I52" i="27" s="1"/>
  <c r="F52" i="27"/>
  <c r="H51" i="27"/>
  <c r="G126" i="11" s="1"/>
  <c r="F51" i="27"/>
  <c r="H50" i="27"/>
  <c r="I50" i="27" s="1"/>
  <c r="F50" i="27"/>
  <c r="O49" i="27"/>
  <c r="N49" i="27"/>
  <c r="H49" i="27"/>
  <c r="I49" i="27" s="1"/>
  <c r="F49" i="27"/>
  <c r="O48" i="27"/>
  <c r="N48" i="27"/>
  <c r="H48" i="27"/>
  <c r="I48" i="27" s="1"/>
  <c r="F48" i="27"/>
  <c r="O46" i="27"/>
  <c r="N46" i="27"/>
  <c r="K46" i="27"/>
  <c r="J46" i="27"/>
  <c r="I46" i="27"/>
  <c r="H46" i="27"/>
  <c r="G121" i="11" s="1"/>
  <c r="F46" i="27"/>
  <c r="B46" i="27"/>
  <c r="L46" i="27" s="1"/>
  <c r="O45" i="27"/>
  <c r="N45" i="27"/>
  <c r="K45" i="27"/>
  <c r="J45" i="27"/>
  <c r="I45" i="27"/>
  <c r="H45" i="27"/>
  <c r="M45" i="27" s="1"/>
  <c r="F45" i="27"/>
  <c r="B45" i="27"/>
  <c r="A45" i="27" s="1"/>
  <c r="O44" i="27"/>
  <c r="N44" i="27"/>
  <c r="K44" i="27"/>
  <c r="J44" i="27"/>
  <c r="I44" i="27"/>
  <c r="H44" i="27"/>
  <c r="M44" i="27" s="1"/>
  <c r="F44" i="27"/>
  <c r="B44" i="27"/>
  <c r="C119" i="11" s="1"/>
  <c r="O43" i="27"/>
  <c r="N43" i="27"/>
  <c r="K43" i="27"/>
  <c r="J43" i="27"/>
  <c r="I43" i="27"/>
  <c r="H43" i="27"/>
  <c r="G118" i="11" s="1"/>
  <c r="F43" i="27"/>
  <c r="B43" i="27"/>
  <c r="A43" i="27" s="1"/>
  <c r="O42" i="27"/>
  <c r="N42" i="27"/>
  <c r="K42" i="27"/>
  <c r="J42" i="27"/>
  <c r="I42" i="27"/>
  <c r="H42" i="27"/>
  <c r="M42" i="27" s="1"/>
  <c r="F42" i="27"/>
  <c r="B42" i="27"/>
  <c r="L42" i="27" s="1"/>
  <c r="O41" i="27"/>
  <c r="N41" i="27"/>
  <c r="K41" i="27"/>
  <c r="J41" i="27"/>
  <c r="I41" i="27"/>
  <c r="H41" i="27"/>
  <c r="M41" i="27" s="1"/>
  <c r="F41" i="27"/>
  <c r="B41" i="27"/>
  <c r="A41" i="27" s="1"/>
  <c r="O40" i="27"/>
  <c r="N40" i="27"/>
  <c r="H40" i="27"/>
  <c r="I40" i="27" s="1"/>
  <c r="F40" i="27"/>
  <c r="H39" i="27"/>
  <c r="G114" i="11" s="1"/>
  <c r="F39" i="27"/>
  <c r="O38" i="27"/>
  <c r="N38" i="27"/>
  <c r="H38" i="27"/>
  <c r="G113" i="11" s="1"/>
  <c r="F38" i="27"/>
  <c r="O37" i="27"/>
  <c r="N37" i="27"/>
  <c r="H37" i="27"/>
  <c r="I37" i="27" s="1"/>
  <c r="F37" i="27"/>
  <c r="O35" i="27"/>
  <c r="N35" i="27"/>
  <c r="K35" i="27"/>
  <c r="J35" i="27"/>
  <c r="I35" i="27"/>
  <c r="H35" i="27"/>
  <c r="M35" i="27" s="1"/>
  <c r="F35" i="27"/>
  <c r="B35" i="27"/>
  <c r="C110" i="11" s="1"/>
  <c r="O34" i="27"/>
  <c r="N34" i="27"/>
  <c r="K34" i="27"/>
  <c r="J34" i="27"/>
  <c r="I34" i="27"/>
  <c r="H34" i="27"/>
  <c r="M34" i="27" s="1"/>
  <c r="F34" i="27"/>
  <c r="B34" i="27"/>
  <c r="C109" i="11" s="1"/>
  <c r="O33" i="27"/>
  <c r="N33" i="27"/>
  <c r="K33" i="27"/>
  <c r="J33" i="27"/>
  <c r="I33" i="27"/>
  <c r="H33" i="27"/>
  <c r="G108" i="11" s="1"/>
  <c r="F33" i="27"/>
  <c r="B33" i="27"/>
  <c r="L33" i="27" s="1"/>
  <c r="O32" i="27"/>
  <c r="N32" i="27"/>
  <c r="K32" i="27"/>
  <c r="J32" i="27"/>
  <c r="I32" i="27"/>
  <c r="H32" i="27"/>
  <c r="M32" i="27" s="1"/>
  <c r="F32" i="27"/>
  <c r="B32" i="27"/>
  <c r="A32" i="27" s="1"/>
  <c r="O31" i="27"/>
  <c r="N31" i="27"/>
  <c r="K31" i="27"/>
  <c r="J31" i="27"/>
  <c r="I31" i="27"/>
  <c r="H31" i="27"/>
  <c r="G106" i="11" s="1"/>
  <c r="F31" i="27"/>
  <c r="B31" i="27"/>
  <c r="C106" i="11" s="1"/>
  <c r="O30" i="27"/>
  <c r="N30" i="27"/>
  <c r="K30" i="27"/>
  <c r="J30" i="27"/>
  <c r="I30" i="27"/>
  <c r="H30" i="27"/>
  <c r="M30" i="27" s="1"/>
  <c r="F30" i="27"/>
  <c r="B30" i="27"/>
  <c r="A30" i="27" s="1"/>
  <c r="O29" i="27"/>
  <c r="N29" i="27"/>
  <c r="H29" i="27"/>
  <c r="I29" i="27" s="1"/>
  <c r="F29" i="27"/>
  <c r="H28" i="27"/>
  <c r="I28" i="27" s="1"/>
  <c r="F28" i="27"/>
  <c r="O27" i="27"/>
  <c r="N27" i="27"/>
  <c r="H27" i="27"/>
  <c r="G102" i="11" s="1"/>
  <c r="F27" i="27"/>
  <c r="O26" i="27"/>
  <c r="N26" i="27"/>
  <c r="H26" i="27"/>
  <c r="F26" i="27"/>
  <c r="B26" i="27"/>
  <c r="B37" i="27" s="1"/>
  <c r="C112" i="11" s="1"/>
  <c r="M25" i="27"/>
  <c r="O24" i="27"/>
  <c r="N24" i="27"/>
  <c r="K24" i="27"/>
  <c r="J24" i="27"/>
  <c r="I24" i="27"/>
  <c r="H24" i="27"/>
  <c r="M24" i="27" s="1"/>
  <c r="F24" i="27"/>
  <c r="B24" i="27"/>
  <c r="A24" i="27" s="1"/>
  <c r="O23" i="27"/>
  <c r="N23" i="27"/>
  <c r="K23" i="27"/>
  <c r="J23" i="27"/>
  <c r="I23" i="27"/>
  <c r="H23" i="27"/>
  <c r="G98" i="11" s="1"/>
  <c r="F23" i="27"/>
  <c r="B23" i="27"/>
  <c r="A23" i="27" s="1"/>
  <c r="O22" i="27"/>
  <c r="N22" i="27"/>
  <c r="K22" i="27"/>
  <c r="J22" i="27"/>
  <c r="I22" i="27"/>
  <c r="H22" i="27"/>
  <c r="M22" i="27" s="1"/>
  <c r="F22" i="27"/>
  <c r="B22" i="27"/>
  <c r="A22" i="27" s="1"/>
  <c r="O21" i="27"/>
  <c r="N21" i="27"/>
  <c r="K21" i="27"/>
  <c r="J21" i="27"/>
  <c r="I21" i="27"/>
  <c r="H21" i="27"/>
  <c r="G96" i="11" s="1"/>
  <c r="F21" i="27"/>
  <c r="B21" i="27"/>
  <c r="L21" i="27" s="1"/>
  <c r="O20" i="27"/>
  <c r="N20" i="27"/>
  <c r="K20" i="27"/>
  <c r="J20" i="27"/>
  <c r="I20" i="27"/>
  <c r="H20" i="27"/>
  <c r="M20" i="27" s="1"/>
  <c r="F20" i="27"/>
  <c r="B20" i="27"/>
  <c r="A20" i="27" s="1"/>
  <c r="O19" i="27"/>
  <c r="N19" i="27"/>
  <c r="H19" i="27"/>
  <c r="G94" i="11" s="1"/>
  <c r="F19" i="27"/>
  <c r="H18" i="27"/>
  <c r="F18" i="27"/>
  <c r="H17" i="27"/>
  <c r="F17" i="27"/>
  <c r="O16" i="27"/>
  <c r="N16" i="27"/>
  <c r="H16" i="27"/>
  <c r="I16" i="27" s="1"/>
  <c r="F16" i="27"/>
  <c r="B16" i="27"/>
  <c r="A16" i="27" s="1"/>
  <c r="O15" i="27"/>
  <c r="N15" i="27"/>
  <c r="L15" i="27"/>
  <c r="H15" i="27"/>
  <c r="F15" i="27"/>
  <c r="A15" i="27"/>
  <c r="O13" i="27"/>
  <c r="N13" i="27"/>
  <c r="K13" i="27"/>
  <c r="J13" i="27"/>
  <c r="I13" i="27"/>
  <c r="H13" i="27"/>
  <c r="M13" i="27" s="1"/>
  <c r="F13" i="27"/>
  <c r="B13" i="27"/>
  <c r="C88" i="11" s="1"/>
  <c r="O12" i="27"/>
  <c r="N12" i="27"/>
  <c r="K12" i="27"/>
  <c r="J12" i="27"/>
  <c r="I12" i="27"/>
  <c r="H12" i="27"/>
  <c r="M12" i="27" s="1"/>
  <c r="F12" i="27"/>
  <c r="B12" i="27"/>
  <c r="L12" i="27" s="1"/>
  <c r="O11" i="27"/>
  <c r="N11" i="27"/>
  <c r="K11" i="27"/>
  <c r="J11" i="27"/>
  <c r="I11" i="27"/>
  <c r="H11" i="27"/>
  <c r="G86" i="11" s="1"/>
  <c r="F11" i="27"/>
  <c r="B11" i="27"/>
  <c r="L11" i="27" s="1"/>
  <c r="O10" i="27"/>
  <c r="N10" i="27"/>
  <c r="K10" i="27"/>
  <c r="J10" i="27"/>
  <c r="I10" i="27"/>
  <c r="H10" i="27"/>
  <c r="M10" i="27" s="1"/>
  <c r="F10" i="27"/>
  <c r="B10" i="27"/>
  <c r="A10" i="27" s="1"/>
  <c r="O9" i="27"/>
  <c r="N9" i="27"/>
  <c r="K9" i="27"/>
  <c r="J9" i="27"/>
  <c r="I9" i="27"/>
  <c r="H9" i="27"/>
  <c r="M9" i="27" s="1"/>
  <c r="F9" i="27"/>
  <c r="B9" i="27"/>
  <c r="C84" i="11" s="1"/>
  <c r="O8" i="27"/>
  <c r="N8" i="27"/>
  <c r="K8" i="27"/>
  <c r="J8" i="27"/>
  <c r="I8" i="27"/>
  <c r="H8" i="27"/>
  <c r="M8" i="27" s="1"/>
  <c r="F8" i="27"/>
  <c r="B8" i="27"/>
  <c r="C83" i="11" s="1"/>
  <c r="O7" i="27"/>
  <c r="N7" i="27"/>
  <c r="K7" i="27"/>
  <c r="J7" i="27"/>
  <c r="I7" i="27"/>
  <c r="H7" i="27"/>
  <c r="G82" i="11" s="1"/>
  <c r="F7" i="27"/>
  <c r="B7" i="27"/>
  <c r="L7" i="27" s="1"/>
  <c r="H6" i="27"/>
  <c r="F6" i="27"/>
  <c r="H5" i="27"/>
  <c r="G80" i="11" s="1"/>
  <c r="F5" i="27"/>
  <c r="B5" i="27"/>
  <c r="C80" i="11" s="1"/>
  <c r="O4" i="27"/>
  <c r="N4" i="27"/>
  <c r="L4" i="27"/>
  <c r="F4" i="27"/>
  <c r="A4" i="27"/>
  <c r="L2" i="27"/>
  <c r="B87" i="11" l="1"/>
  <c r="B85" i="11"/>
  <c r="I51" i="27"/>
  <c r="M4" i="27"/>
  <c r="L5" i="27" s="1"/>
  <c r="O5" i="27" s="1"/>
  <c r="A5" i="27"/>
  <c r="A31" i="27"/>
  <c r="B17" i="27"/>
  <c r="C92" i="11" s="1"/>
  <c r="L26" i="27"/>
  <c r="M26" i="27" s="1"/>
  <c r="B27" i="27"/>
  <c r="C102" i="11" s="1"/>
  <c r="M15" i="27"/>
  <c r="S15" i="27" s="1"/>
  <c r="B38" i="27"/>
  <c r="A38" i="27" s="1"/>
  <c r="L37" i="27"/>
  <c r="M37" i="27" s="1"/>
  <c r="I59" i="27"/>
  <c r="A62" i="27"/>
  <c r="I39" i="27"/>
  <c r="I38" i="27"/>
  <c r="B19" i="27"/>
  <c r="K19" i="27" s="1"/>
  <c r="I26" i="27"/>
  <c r="B28" i="27"/>
  <c r="A35" i="27"/>
  <c r="I27" i="27"/>
  <c r="I19" i="27"/>
  <c r="J19" i="27"/>
  <c r="I18" i="27"/>
  <c r="I17" i="27"/>
  <c r="I15" i="27"/>
  <c r="I6" i="27"/>
  <c r="I5" i="27"/>
  <c r="B6" i="27"/>
  <c r="C81" i="11" s="1"/>
  <c r="I4" i="27"/>
  <c r="L161" i="27" s="1"/>
  <c r="L79" i="27"/>
  <c r="S79" i="27" s="1"/>
  <c r="A75" i="27"/>
  <c r="A9" i="27"/>
  <c r="L54" i="27"/>
  <c r="S54" i="27" s="1"/>
  <c r="L67" i="27"/>
  <c r="S67" i="27" s="1"/>
  <c r="L22" i="27"/>
  <c r="S22" i="27" s="1"/>
  <c r="L31" i="27"/>
  <c r="L57" i="27"/>
  <c r="R57" i="27" s="1"/>
  <c r="A66" i="27"/>
  <c r="C153" i="11"/>
  <c r="A12" i="27"/>
  <c r="A79" i="27"/>
  <c r="C121" i="11"/>
  <c r="C120" i="11"/>
  <c r="C488" i="11"/>
  <c r="C14" i="28"/>
  <c r="A8" i="27"/>
  <c r="L9" i="27"/>
  <c r="R9" i="27" s="1"/>
  <c r="A34" i="27"/>
  <c r="L35" i="27"/>
  <c r="R35" i="27" s="1"/>
  <c r="A42" i="27"/>
  <c r="L53" i="27"/>
  <c r="S53" i="27" s="1"/>
  <c r="L63" i="27"/>
  <c r="R63" i="27" s="1"/>
  <c r="L75" i="27"/>
  <c r="S75" i="27" s="1"/>
  <c r="C149" i="11"/>
  <c r="C147" i="11"/>
  <c r="C118" i="11"/>
  <c r="C117" i="11"/>
  <c r="C116" i="11"/>
  <c r="C477" i="11"/>
  <c r="C3" i="28"/>
  <c r="L76" i="27"/>
  <c r="S76" i="27" s="1"/>
  <c r="C132" i="11"/>
  <c r="C131" i="11"/>
  <c r="C99" i="11"/>
  <c r="C98" i="11"/>
  <c r="C97" i="11"/>
  <c r="C96" i="11"/>
  <c r="C95" i="11"/>
  <c r="C91" i="11"/>
  <c r="L10" i="27"/>
  <c r="S10" i="27" s="1"/>
  <c r="L13" i="27"/>
  <c r="S13" i="27" s="1"/>
  <c r="L23" i="27"/>
  <c r="L44" i="27"/>
  <c r="S44" i="27" s="1"/>
  <c r="L71" i="27"/>
  <c r="S71" i="27" s="1"/>
  <c r="L8" i="27"/>
  <c r="S8" i="27" s="1"/>
  <c r="A13" i="27"/>
  <c r="L30" i="27"/>
  <c r="S30" i="27" s="1"/>
  <c r="L34" i="27"/>
  <c r="R34" i="27" s="1"/>
  <c r="L41" i="27"/>
  <c r="S41" i="27" s="1"/>
  <c r="A44" i="27"/>
  <c r="A61" i="27"/>
  <c r="L62" i="27"/>
  <c r="R62" i="27" s="1"/>
  <c r="L66" i="27"/>
  <c r="S66" i="27" s="1"/>
  <c r="A71" i="27"/>
  <c r="L72" i="27"/>
  <c r="S72" i="27" s="1"/>
  <c r="G129" i="11"/>
  <c r="C129" i="11"/>
  <c r="C128" i="11"/>
  <c r="C87" i="11"/>
  <c r="C86" i="11"/>
  <c r="C85" i="11"/>
  <c r="C82" i="11"/>
  <c r="C151" i="11"/>
  <c r="A11" i="27"/>
  <c r="A78" i="27"/>
  <c r="C142" i="11"/>
  <c r="C140" i="11"/>
  <c r="C138" i="11"/>
  <c r="C136" i="11"/>
  <c r="C108" i="11"/>
  <c r="C107" i="11"/>
  <c r="C105" i="11"/>
  <c r="C101" i="11"/>
  <c r="G149" i="11"/>
  <c r="G88" i="11"/>
  <c r="G136" i="11"/>
  <c r="G152" i="11"/>
  <c r="G141" i="11"/>
  <c r="G137" i="11"/>
  <c r="G124" i="11"/>
  <c r="G109" i="11"/>
  <c r="G97" i="11"/>
  <c r="G84" i="11"/>
  <c r="S42" i="27"/>
  <c r="R78" i="27"/>
  <c r="G145" i="11"/>
  <c r="G81" i="11"/>
  <c r="G104" i="11"/>
  <c r="G92" i="11"/>
  <c r="M23" i="27"/>
  <c r="S61" i="27"/>
  <c r="G153" i="11"/>
  <c r="G117" i="11"/>
  <c r="G101" i="11"/>
  <c r="R70" i="27"/>
  <c r="S70" i="27"/>
  <c r="R74" i="27"/>
  <c r="S74" i="27"/>
  <c r="R56" i="27"/>
  <c r="S56" i="27"/>
  <c r="M21" i="27"/>
  <c r="S21" i="27" s="1"/>
  <c r="M43" i="27"/>
  <c r="G105" i="11"/>
  <c r="G93" i="11"/>
  <c r="G85" i="11"/>
  <c r="G148" i="11"/>
  <c r="G128" i="11"/>
  <c r="G120" i="11"/>
  <c r="M7" i="27"/>
  <c r="M68" i="27"/>
  <c r="G151" i="11"/>
  <c r="G147" i="11"/>
  <c r="G139" i="11"/>
  <c r="G135" i="11"/>
  <c r="G131" i="11"/>
  <c r="G127" i="11"/>
  <c r="G123" i="11"/>
  <c r="G119" i="11"/>
  <c r="G115" i="11"/>
  <c r="G107" i="11"/>
  <c r="G103" i="11"/>
  <c r="G99" i="11"/>
  <c r="G95" i="11"/>
  <c r="G91" i="11"/>
  <c r="G87" i="11"/>
  <c r="G83" i="11"/>
  <c r="G154" i="11"/>
  <c r="M33" i="27"/>
  <c r="M46" i="27"/>
  <c r="S46" i="27" s="1"/>
  <c r="M55" i="27"/>
  <c r="G125" i="11"/>
  <c r="M65" i="27"/>
  <c r="R65" i="27" s="1"/>
  <c r="G132" i="11"/>
  <c r="G116" i="11"/>
  <c r="G112" i="11"/>
  <c r="M11" i="27"/>
  <c r="R11" i="27" s="1"/>
  <c r="M31" i="27"/>
  <c r="G79" i="11"/>
  <c r="G150" i="11"/>
  <c r="G146" i="11"/>
  <c r="G142" i="11"/>
  <c r="G138" i="11"/>
  <c r="G134" i="11"/>
  <c r="G110" i="11"/>
  <c r="G90" i="11"/>
  <c r="A37" i="27"/>
  <c r="B48" i="27"/>
  <c r="R12" i="27"/>
  <c r="S12" i="27"/>
  <c r="A77" i="27"/>
  <c r="L77" i="27"/>
  <c r="S77" i="27" s="1"/>
  <c r="A55" i="27"/>
  <c r="L55" i="27"/>
  <c r="A68" i="27"/>
  <c r="L68" i="27"/>
  <c r="A73" i="27"/>
  <c r="L73" i="27"/>
  <c r="R73" i="27" s="1"/>
  <c r="A7" i="27"/>
  <c r="L24" i="27"/>
  <c r="R24" i="27" s="1"/>
  <c r="L32" i="27"/>
  <c r="R32" i="27" s="1"/>
  <c r="A33" i="27"/>
  <c r="L43" i="27"/>
  <c r="A56" i="27"/>
  <c r="A64" i="27"/>
  <c r="L64" i="27"/>
  <c r="S64" i="27" s="1"/>
  <c r="A74" i="27"/>
  <c r="L20" i="27"/>
  <c r="R20" i="27" s="1"/>
  <c r="A21" i="27"/>
  <c r="A26" i="27"/>
  <c r="R42" i="27"/>
  <c r="L45" i="27"/>
  <c r="R45" i="27" s="1"/>
  <c r="A46" i="27"/>
  <c r="R61" i="27"/>
  <c r="A65" i="27"/>
  <c r="S78" i="27"/>
  <c r="C103" i="11" l="1"/>
  <c r="B29" i="27"/>
  <c r="L16" i="27"/>
  <c r="M16" i="27" s="1"/>
  <c r="S16" i="27" s="1"/>
  <c r="N5" i="27"/>
  <c r="M5" i="27"/>
  <c r="R5" i="27" s="1"/>
  <c r="S4" i="27"/>
  <c r="R4" i="27"/>
  <c r="C113" i="11"/>
  <c r="S26" i="27"/>
  <c r="R15" i="27"/>
  <c r="A27" i="27"/>
  <c r="L27" i="27"/>
  <c r="M27" i="27" s="1"/>
  <c r="L28" i="27" s="1"/>
  <c r="M28" i="27" s="1"/>
  <c r="R26" i="27"/>
  <c r="S37" i="27"/>
  <c r="R37" i="27"/>
  <c r="A17" i="27"/>
  <c r="C94" i="11"/>
  <c r="R79" i="27"/>
  <c r="S57" i="27"/>
  <c r="A19" i="27"/>
  <c r="L38" i="27"/>
  <c r="M38" i="27" s="1"/>
  <c r="R38" i="27" s="1"/>
  <c r="B39" i="27"/>
  <c r="B18" i="27"/>
  <c r="C123" i="11"/>
  <c r="L48" i="27"/>
  <c r="M48" i="27" s="1"/>
  <c r="B49" i="27"/>
  <c r="N28" i="27"/>
  <c r="O28" i="27"/>
  <c r="A28" i="27"/>
  <c r="O18" i="27"/>
  <c r="N18" i="27"/>
  <c r="L6" i="27"/>
  <c r="A6" i="27"/>
  <c r="R67" i="27"/>
  <c r="R22" i="27"/>
  <c r="S31" i="27"/>
  <c r="R54" i="27"/>
  <c r="R53" i="27"/>
  <c r="S35" i="27"/>
  <c r="S9" i="27"/>
  <c r="R75" i="27"/>
  <c r="S62" i="27"/>
  <c r="R71" i="27"/>
  <c r="R41" i="27"/>
  <c r="A3" i="28"/>
  <c r="E3" i="28"/>
  <c r="E14" i="28"/>
  <c r="A14" i="28"/>
  <c r="S63" i="27"/>
  <c r="R76" i="27"/>
  <c r="R30" i="27"/>
  <c r="R68" i="27"/>
  <c r="S65" i="27"/>
  <c r="R72" i="27"/>
  <c r="R10" i="27"/>
  <c r="R21" i="27"/>
  <c r="S34" i="27"/>
  <c r="S23" i="27"/>
  <c r="R44" i="27"/>
  <c r="S55" i="27"/>
  <c r="R8" i="27"/>
  <c r="R13" i="27"/>
  <c r="R66" i="27"/>
  <c r="R46" i="27"/>
  <c r="R55" i="27"/>
  <c r="R23" i="27"/>
  <c r="S11" i="27"/>
  <c r="R43" i="27"/>
  <c r="S68" i="27"/>
  <c r="S32" i="27"/>
  <c r="S45" i="27"/>
  <c r="R31" i="27"/>
  <c r="S24" i="27"/>
  <c r="R33" i="27"/>
  <c r="S33" i="27"/>
  <c r="R64" i="27"/>
  <c r="R7" i="27"/>
  <c r="S7" i="27"/>
  <c r="S20" i="27"/>
  <c r="R77" i="27"/>
  <c r="S73" i="27"/>
  <c r="S43" i="27"/>
  <c r="B59" i="27"/>
  <c r="A48" i="27"/>
  <c r="L29" i="27" l="1"/>
  <c r="M29" i="27" s="1"/>
  <c r="C104" i="11"/>
  <c r="A29" i="27"/>
  <c r="S5" i="27"/>
  <c r="R28" i="27"/>
  <c r="R27" i="27"/>
  <c r="S27" i="27"/>
  <c r="S38" i="27"/>
  <c r="A18" i="27"/>
  <c r="C93" i="11"/>
  <c r="A49" i="27"/>
  <c r="B50" i="27"/>
  <c r="B51" i="27" s="1"/>
  <c r="C124" i="11"/>
  <c r="L49" i="27"/>
  <c r="M49" i="27" s="1"/>
  <c r="L17" i="27"/>
  <c r="C134" i="11"/>
  <c r="L59" i="27"/>
  <c r="M59" i="27" s="1"/>
  <c r="B60" i="27"/>
  <c r="R48" i="27"/>
  <c r="S48" i="27"/>
  <c r="L39" i="27"/>
  <c r="B40" i="27"/>
  <c r="A39" i="27"/>
  <c r="C114" i="11"/>
  <c r="S28" i="27"/>
  <c r="L19" i="27"/>
  <c r="M19" i="27" s="1"/>
  <c r="M6" i="27"/>
  <c r="S6" i="27" s="1"/>
  <c r="O6" i="27"/>
  <c r="N6" i="27"/>
  <c r="R16" i="27"/>
  <c r="B1" i="28"/>
  <c r="E1" i="28"/>
  <c r="A59" i="27"/>
  <c r="B70" i="27"/>
  <c r="B52" i="27" l="1"/>
  <c r="A51" i="27"/>
  <c r="C126" i="11"/>
  <c r="S29" i="27"/>
  <c r="R29" i="27"/>
  <c r="L50" i="27"/>
  <c r="O50" i="27" s="1"/>
  <c r="A50" i="27"/>
  <c r="C125" i="11"/>
  <c r="R49" i="27"/>
  <c r="S59" i="27"/>
  <c r="R59" i="27"/>
  <c r="S49" i="27"/>
  <c r="O39" i="27"/>
  <c r="N39" i="27"/>
  <c r="M39" i="27"/>
  <c r="L40" i="27" s="1"/>
  <c r="M40" i="27" s="1"/>
  <c r="O17" i="27"/>
  <c r="M17" i="27"/>
  <c r="N17" i="27"/>
  <c r="C135" i="11"/>
  <c r="L60" i="27"/>
  <c r="M60" i="27" s="1"/>
  <c r="A60" i="27"/>
  <c r="C115" i="11"/>
  <c r="A40" i="27"/>
  <c r="R19" i="27"/>
  <c r="S19" i="27"/>
  <c r="R6" i="27"/>
  <c r="A70" i="27"/>
  <c r="C145" i="11"/>
  <c r="O68" i="19"/>
  <c r="O67" i="19"/>
  <c r="O66" i="19"/>
  <c r="O65" i="19"/>
  <c r="O64" i="19"/>
  <c r="O63" i="19"/>
  <c r="O62" i="19"/>
  <c r="O61" i="19"/>
  <c r="O60" i="19"/>
  <c r="O59" i="19"/>
  <c r="M50" i="27" l="1"/>
  <c r="L51" i="27" s="1"/>
  <c r="C127" i="11"/>
  <c r="A52" i="27"/>
  <c r="N50" i="27"/>
  <c r="R40" i="27"/>
  <c r="S40" i="27"/>
  <c r="R60" i="27"/>
  <c r="S60" i="27"/>
  <c r="S17" i="27"/>
  <c r="R17" i="27"/>
  <c r="L18" i="27"/>
  <c r="M18" i="27" s="1"/>
  <c r="R39" i="27"/>
  <c r="S39" i="27"/>
  <c r="M25" i="25"/>
  <c r="S50" i="27" l="1"/>
  <c r="R50" i="27"/>
  <c r="M51" i="27"/>
  <c r="O51" i="27"/>
  <c r="N51" i="27"/>
  <c r="S18" i="27"/>
  <c r="R18" i="27"/>
  <c r="H79" i="18"/>
  <c r="M79" i="18" s="1"/>
  <c r="H78" i="18"/>
  <c r="M78" i="18" s="1"/>
  <c r="H77" i="18"/>
  <c r="M77" i="18" s="1"/>
  <c r="H76" i="18"/>
  <c r="M76" i="18" s="1"/>
  <c r="H75" i="18"/>
  <c r="M75" i="18" s="1"/>
  <c r="H74" i="18"/>
  <c r="M74" i="18" s="1"/>
  <c r="H73" i="18"/>
  <c r="M73" i="18" s="1"/>
  <c r="H72" i="18"/>
  <c r="M72" i="18" s="1"/>
  <c r="H71" i="18"/>
  <c r="M71" i="18" s="1"/>
  <c r="H70" i="18"/>
  <c r="M70" i="18" s="1"/>
  <c r="H68" i="18"/>
  <c r="M68" i="18" s="1"/>
  <c r="H67" i="18"/>
  <c r="M67" i="18" s="1"/>
  <c r="H66" i="18"/>
  <c r="M66" i="18" s="1"/>
  <c r="H65" i="18"/>
  <c r="M65" i="18" s="1"/>
  <c r="H64" i="18"/>
  <c r="M64" i="18" s="1"/>
  <c r="H63" i="18"/>
  <c r="M63" i="18" s="1"/>
  <c r="H62" i="18"/>
  <c r="M62" i="18" s="1"/>
  <c r="H61" i="18"/>
  <c r="M61" i="18" s="1"/>
  <c r="H60" i="18"/>
  <c r="H59" i="18"/>
  <c r="I59" i="18" s="1"/>
  <c r="H57" i="18"/>
  <c r="M57" i="18" s="1"/>
  <c r="H56" i="18"/>
  <c r="M56" i="18" s="1"/>
  <c r="H55" i="18"/>
  <c r="M55" i="18" s="1"/>
  <c r="H54" i="18"/>
  <c r="M54" i="18" s="1"/>
  <c r="H53" i="18"/>
  <c r="M53" i="18" s="1"/>
  <c r="H52" i="18"/>
  <c r="H51" i="18"/>
  <c r="I51" i="18" s="1"/>
  <c r="H50" i="18"/>
  <c r="I50" i="18" s="1"/>
  <c r="H49" i="18"/>
  <c r="I49" i="18" s="1"/>
  <c r="H48" i="18"/>
  <c r="I48" i="18" s="1"/>
  <c r="H46" i="18"/>
  <c r="M46" i="18" s="1"/>
  <c r="H45" i="18"/>
  <c r="M45" i="18" s="1"/>
  <c r="H44" i="18"/>
  <c r="M44" i="18" s="1"/>
  <c r="H43" i="18"/>
  <c r="H42" i="18"/>
  <c r="H41" i="18"/>
  <c r="I41" i="18" s="1"/>
  <c r="H40" i="18"/>
  <c r="I40" i="18" s="1"/>
  <c r="H39" i="18"/>
  <c r="I39" i="18" s="1"/>
  <c r="H38" i="18"/>
  <c r="I38" i="18" s="1"/>
  <c r="I37" i="18"/>
  <c r="H35" i="18"/>
  <c r="M35" i="18" s="1"/>
  <c r="H34" i="18"/>
  <c r="M34" i="18" s="1"/>
  <c r="H33" i="18"/>
  <c r="M33" i="18" s="1"/>
  <c r="H32" i="18"/>
  <c r="M32" i="18" s="1"/>
  <c r="H31" i="18"/>
  <c r="M31" i="18" s="1"/>
  <c r="H30" i="18"/>
  <c r="L72" i="10" s="1"/>
  <c r="M72" i="10" s="1"/>
  <c r="H29" i="18"/>
  <c r="L71" i="10" s="1"/>
  <c r="M71" i="10" s="1"/>
  <c r="H28" i="18"/>
  <c r="L70" i="10" s="1"/>
  <c r="M70" i="10" s="1"/>
  <c r="H27" i="18"/>
  <c r="I27" i="18" s="1"/>
  <c r="L69" i="10" s="1"/>
  <c r="M69" i="10" s="1"/>
  <c r="H26" i="18"/>
  <c r="H24" i="18"/>
  <c r="M24" i="18" s="1"/>
  <c r="H23" i="18"/>
  <c r="M23" i="18" s="1"/>
  <c r="H22" i="18"/>
  <c r="M22" i="18" s="1"/>
  <c r="H21" i="18"/>
  <c r="M21" i="18" s="1"/>
  <c r="H20" i="18"/>
  <c r="H19" i="18"/>
  <c r="H18" i="18"/>
  <c r="I18" i="18" s="1"/>
  <c r="H17" i="18"/>
  <c r="I17" i="18" s="1"/>
  <c r="H16" i="18"/>
  <c r="I16" i="18" s="1"/>
  <c r="H15" i="18"/>
  <c r="I15" i="18" s="1"/>
  <c r="H13" i="18"/>
  <c r="M13" i="18" s="1"/>
  <c r="H12" i="18"/>
  <c r="M12" i="18" s="1"/>
  <c r="H11" i="18"/>
  <c r="M11" i="18" s="1"/>
  <c r="H10" i="18"/>
  <c r="M10" i="18" s="1"/>
  <c r="H9" i="18"/>
  <c r="M9" i="18" s="1"/>
  <c r="H8" i="18"/>
  <c r="M8" i="18" s="1"/>
  <c r="H7" i="18"/>
  <c r="H6" i="18"/>
  <c r="I6" i="18" s="1"/>
  <c r="H5" i="18"/>
  <c r="I5" i="18" s="1"/>
  <c r="H4" i="18"/>
  <c r="I4" i="18" s="1"/>
  <c r="F79" i="18"/>
  <c r="F78" i="18"/>
  <c r="F77" i="18"/>
  <c r="F76" i="18"/>
  <c r="F75" i="18"/>
  <c r="F74" i="18"/>
  <c r="F73" i="18"/>
  <c r="F72" i="18"/>
  <c r="F71" i="18"/>
  <c r="F70" i="18"/>
  <c r="F68" i="18"/>
  <c r="F67" i="18"/>
  <c r="F66" i="18"/>
  <c r="F65" i="18"/>
  <c r="F64" i="18"/>
  <c r="F63" i="18"/>
  <c r="F62" i="18"/>
  <c r="F61" i="18"/>
  <c r="F60" i="18"/>
  <c r="F57" i="18"/>
  <c r="F56" i="18"/>
  <c r="F55" i="18"/>
  <c r="F54" i="18"/>
  <c r="F53" i="18"/>
  <c r="F52" i="18"/>
  <c r="F51" i="18"/>
  <c r="F50" i="18"/>
  <c r="F49" i="18"/>
  <c r="F48" i="18"/>
  <c r="F46" i="18"/>
  <c r="F45" i="18"/>
  <c r="F44" i="18"/>
  <c r="F43" i="18"/>
  <c r="F42" i="18"/>
  <c r="F41" i="18"/>
  <c r="F40" i="18"/>
  <c r="F39" i="18"/>
  <c r="F38" i="18"/>
  <c r="F37" i="18"/>
  <c r="F35" i="18"/>
  <c r="F34" i="18"/>
  <c r="F33" i="18"/>
  <c r="F32" i="18"/>
  <c r="F31" i="18"/>
  <c r="F30" i="18"/>
  <c r="F29" i="18"/>
  <c r="F28" i="18"/>
  <c r="F27" i="18"/>
  <c r="F26" i="18"/>
  <c r="F24" i="18"/>
  <c r="F23" i="18"/>
  <c r="F22" i="18"/>
  <c r="F21" i="18"/>
  <c r="F20" i="18"/>
  <c r="F19" i="18"/>
  <c r="F18" i="18"/>
  <c r="F17" i="18"/>
  <c r="F16" i="18"/>
  <c r="F15" i="18"/>
  <c r="F13" i="18"/>
  <c r="F12" i="18"/>
  <c r="F11" i="18"/>
  <c r="F10" i="18"/>
  <c r="F9" i="18"/>
  <c r="F8" i="18"/>
  <c r="F7" i="18"/>
  <c r="F6" i="18"/>
  <c r="F5" i="18"/>
  <c r="F4" i="18"/>
  <c r="L77" i="10"/>
  <c r="M77" i="10" s="1"/>
  <c r="L76" i="10"/>
  <c r="M76" i="10" s="1"/>
  <c r="L75" i="10"/>
  <c r="M75" i="10" s="1"/>
  <c r="L74" i="10"/>
  <c r="M74" i="10" s="1"/>
  <c r="L73" i="10"/>
  <c r="M73" i="10" s="1"/>
  <c r="I79" i="19"/>
  <c r="I78" i="19"/>
  <c r="I77" i="19"/>
  <c r="I76" i="19"/>
  <c r="I75" i="19"/>
  <c r="I74" i="19"/>
  <c r="I73" i="19"/>
  <c r="I72" i="19"/>
  <c r="I71" i="19"/>
  <c r="I68" i="19"/>
  <c r="I67" i="19"/>
  <c r="I66" i="19"/>
  <c r="I65" i="19"/>
  <c r="I64" i="19"/>
  <c r="I63" i="19"/>
  <c r="I62" i="19"/>
  <c r="I61" i="19"/>
  <c r="I60" i="19"/>
  <c r="I57" i="19"/>
  <c r="I56" i="19"/>
  <c r="I55" i="19"/>
  <c r="I54" i="19"/>
  <c r="I53" i="19"/>
  <c r="I52" i="19"/>
  <c r="I46" i="19"/>
  <c r="I45" i="19"/>
  <c r="I44" i="19"/>
  <c r="I43" i="19"/>
  <c r="I42" i="19"/>
  <c r="I41" i="19"/>
  <c r="I40" i="19"/>
  <c r="I35" i="19"/>
  <c r="I34" i="19"/>
  <c r="I33" i="19"/>
  <c r="I32" i="19"/>
  <c r="I31" i="19"/>
  <c r="I24" i="19"/>
  <c r="I23" i="19"/>
  <c r="I22" i="19"/>
  <c r="I21" i="19"/>
  <c r="I20" i="19"/>
  <c r="I19" i="19"/>
  <c r="I13" i="19"/>
  <c r="I12" i="19"/>
  <c r="I11" i="19"/>
  <c r="I10" i="19"/>
  <c r="I9" i="19"/>
  <c r="I8" i="19"/>
  <c r="I159" i="6"/>
  <c r="I158" i="6"/>
  <c r="I157" i="6"/>
  <c r="I156" i="6"/>
  <c r="I155" i="6"/>
  <c r="I154" i="6"/>
  <c r="I153" i="6"/>
  <c r="I152" i="6"/>
  <c r="I151" i="6"/>
  <c r="I148" i="6"/>
  <c r="I147" i="6"/>
  <c r="I146" i="6"/>
  <c r="I145" i="6"/>
  <c r="I144" i="6"/>
  <c r="I143" i="6"/>
  <c r="I142" i="6"/>
  <c r="I141" i="6"/>
  <c r="I140" i="6"/>
  <c r="I137" i="6"/>
  <c r="I136" i="6"/>
  <c r="I135" i="6"/>
  <c r="I134" i="6"/>
  <c r="I133" i="6"/>
  <c r="I132" i="6"/>
  <c r="I131" i="6"/>
  <c r="I130" i="6"/>
  <c r="I129" i="6"/>
  <c r="I126" i="6"/>
  <c r="I125" i="6"/>
  <c r="I124" i="6"/>
  <c r="I123" i="6"/>
  <c r="I122" i="6"/>
  <c r="I121" i="6"/>
  <c r="I120" i="6"/>
  <c r="I119" i="6"/>
  <c r="I118" i="6"/>
  <c r="I115" i="6"/>
  <c r="I114" i="6"/>
  <c r="I113" i="6"/>
  <c r="I112" i="6"/>
  <c r="I111" i="6"/>
  <c r="I110" i="6"/>
  <c r="I109" i="6"/>
  <c r="I108" i="6"/>
  <c r="I107" i="6"/>
  <c r="I104" i="6"/>
  <c r="I103" i="6"/>
  <c r="I102" i="6"/>
  <c r="I101" i="6"/>
  <c r="I100" i="6"/>
  <c r="I99" i="6"/>
  <c r="I98" i="6"/>
  <c r="I97" i="6"/>
  <c r="I96" i="6"/>
  <c r="I93" i="6"/>
  <c r="I92" i="6"/>
  <c r="I91" i="6"/>
  <c r="I90" i="6"/>
  <c r="I89" i="6"/>
  <c r="I88" i="6"/>
  <c r="I87" i="6"/>
  <c r="I86" i="6"/>
  <c r="I85" i="6"/>
  <c r="I79" i="6"/>
  <c r="I78" i="6"/>
  <c r="I77" i="6"/>
  <c r="I76" i="6"/>
  <c r="I75" i="6"/>
  <c r="I74" i="6"/>
  <c r="I73" i="6"/>
  <c r="I72" i="6"/>
  <c r="I71" i="6"/>
  <c r="I68" i="6"/>
  <c r="I67" i="6"/>
  <c r="I66" i="6"/>
  <c r="I65" i="6"/>
  <c r="I64" i="6"/>
  <c r="I63" i="6"/>
  <c r="I62" i="6"/>
  <c r="I61" i="6"/>
  <c r="I60" i="6"/>
  <c r="I57" i="6"/>
  <c r="I56" i="6"/>
  <c r="I55" i="6"/>
  <c r="I54" i="6"/>
  <c r="I53" i="6"/>
  <c r="I52" i="6"/>
  <c r="I51" i="6"/>
  <c r="I50" i="6"/>
  <c r="I49" i="6"/>
  <c r="I46" i="6"/>
  <c r="I45" i="6"/>
  <c r="I44" i="6"/>
  <c r="I43" i="6"/>
  <c r="I42" i="6"/>
  <c r="I41" i="6"/>
  <c r="I40" i="6"/>
  <c r="I39" i="6"/>
  <c r="I38" i="6"/>
  <c r="I35" i="6"/>
  <c r="I34" i="6"/>
  <c r="I33" i="6"/>
  <c r="I32" i="6"/>
  <c r="I31" i="6"/>
  <c r="I30" i="6"/>
  <c r="I29" i="6"/>
  <c r="I28" i="6"/>
  <c r="I27" i="6"/>
  <c r="I24" i="6"/>
  <c r="I23" i="6"/>
  <c r="I22" i="6"/>
  <c r="I21" i="6"/>
  <c r="I20" i="6"/>
  <c r="I19" i="6"/>
  <c r="I18" i="6"/>
  <c r="I17" i="6"/>
  <c r="I16" i="6"/>
  <c r="I13" i="6"/>
  <c r="I12" i="6"/>
  <c r="I11" i="6"/>
  <c r="I10" i="6"/>
  <c r="I9" i="6"/>
  <c r="I8" i="6"/>
  <c r="I7" i="6"/>
  <c r="I6" i="6"/>
  <c r="I5" i="6"/>
  <c r="I150" i="6"/>
  <c r="I139" i="6"/>
  <c r="I128" i="6"/>
  <c r="I117" i="6"/>
  <c r="I106" i="6"/>
  <c r="I95" i="6"/>
  <c r="I84" i="6"/>
  <c r="I70" i="6"/>
  <c r="I59" i="6"/>
  <c r="I48" i="6"/>
  <c r="I37" i="6"/>
  <c r="I26" i="6"/>
  <c r="I15" i="6"/>
  <c r="I4" i="6"/>
  <c r="L77" i="28"/>
  <c r="M77" i="28" s="1"/>
  <c r="L76" i="28"/>
  <c r="M76" i="28" s="1"/>
  <c r="L75" i="28"/>
  <c r="M75" i="28" s="1"/>
  <c r="L74" i="28"/>
  <c r="M74" i="28" s="1"/>
  <c r="L73" i="28"/>
  <c r="M73" i="28" s="1"/>
  <c r="L72" i="28"/>
  <c r="M72" i="28" s="1"/>
  <c r="L71" i="28"/>
  <c r="M71" i="28" s="1"/>
  <c r="L70" i="28"/>
  <c r="M70" i="28" s="1"/>
  <c r="L67" i="28"/>
  <c r="M67" i="28" s="1"/>
  <c r="L66" i="28"/>
  <c r="M66" i="28" s="1"/>
  <c r="L65" i="28"/>
  <c r="M65" i="28" s="1"/>
  <c r="L64" i="28"/>
  <c r="M64" i="28" s="1"/>
  <c r="L63" i="28"/>
  <c r="M63" i="28" s="1"/>
  <c r="L62" i="28"/>
  <c r="M62" i="28" s="1"/>
  <c r="L61" i="28"/>
  <c r="M61" i="28" s="1"/>
  <c r="L60" i="28"/>
  <c r="M60" i="28" s="1"/>
  <c r="L59" i="28"/>
  <c r="M59" i="28" s="1"/>
  <c r="L56" i="28"/>
  <c r="M56" i="28" s="1"/>
  <c r="L55" i="28"/>
  <c r="M55" i="28" s="1"/>
  <c r="L54" i="28"/>
  <c r="M54" i="28" s="1"/>
  <c r="L53" i="28"/>
  <c r="M53" i="28" s="1"/>
  <c r="L52" i="28"/>
  <c r="M52" i="28" s="1"/>
  <c r="L51" i="28"/>
  <c r="M51" i="28" s="1"/>
  <c r="L50" i="28"/>
  <c r="M50" i="28" s="1"/>
  <c r="L49" i="28"/>
  <c r="M49" i="28" s="1"/>
  <c r="L45" i="28"/>
  <c r="M45" i="28" s="1"/>
  <c r="L44" i="28"/>
  <c r="M44" i="28" s="1"/>
  <c r="L43" i="28"/>
  <c r="M43" i="28" s="1"/>
  <c r="L42" i="28"/>
  <c r="M42" i="28" s="1"/>
  <c r="L41" i="28"/>
  <c r="M41" i="28" s="1"/>
  <c r="L40" i="28"/>
  <c r="M40" i="28" s="1"/>
  <c r="L39" i="28"/>
  <c r="M39" i="28" s="1"/>
  <c r="L38" i="28"/>
  <c r="M38" i="28" s="1"/>
  <c r="L34" i="28"/>
  <c r="M34" i="28" s="1"/>
  <c r="L33" i="28"/>
  <c r="M33" i="28" s="1"/>
  <c r="L32" i="28"/>
  <c r="M32" i="28" s="1"/>
  <c r="L31" i="28"/>
  <c r="M31" i="28" s="1"/>
  <c r="L30" i="28"/>
  <c r="M30" i="28" s="1"/>
  <c r="L29" i="28"/>
  <c r="M29" i="28" s="1"/>
  <c r="L28" i="28"/>
  <c r="M28" i="28" s="1"/>
  <c r="L27" i="28"/>
  <c r="M27" i="28" s="1"/>
  <c r="L26" i="28"/>
  <c r="M26" i="28" s="1"/>
  <c r="L23" i="28"/>
  <c r="M23" i="28" s="1"/>
  <c r="L22" i="28"/>
  <c r="M22" i="28" s="1"/>
  <c r="L21" i="28"/>
  <c r="M21" i="28" s="1"/>
  <c r="L20" i="28"/>
  <c r="M20" i="28" s="1"/>
  <c r="L19" i="28"/>
  <c r="M19" i="28" s="1"/>
  <c r="L18" i="28"/>
  <c r="M18" i="28" s="1"/>
  <c r="L17" i="28"/>
  <c r="M17" i="28" s="1"/>
  <c r="L16" i="28"/>
  <c r="M16" i="28" s="1"/>
  <c r="L15" i="28"/>
  <c r="M15" i="28" s="1"/>
  <c r="L12" i="28"/>
  <c r="M12" i="28" s="1"/>
  <c r="L11" i="28"/>
  <c r="M11" i="28" s="1"/>
  <c r="L10" i="28"/>
  <c r="M10" i="28" s="1"/>
  <c r="L9" i="28"/>
  <c r="M9" i="28" s="1"/>
  <c r="L8" i="28"/>
  <c r="M8" i="28" s="1"/>
  <c r="L7" i="28"/>
  <c r="M7" i="28" s="1"/>
  <c r="L6" i="28"/>
  <c r="M6" i="28" s="1"/>
  <c r="L5" i="28"/>
  <c r="M5" i="28" s="1"/>
  <c r="L4" i="28"/>
  <c r="M4" i="28" s="1"/>
  <c r="F79" i="19"/>
  <c r="F78" i="19"/>
  <c r="F77" i="19"/>
  <c r="F76" i="19"/>
  <c r="F75" i="19"/>
  <c r="F74" i="19"/>
  <c r="F73" i="19"/>
  <c r="F72" i="19"/>
  <c r="F71" i="19"/>
  <c r="F70" i="19"/>
  <c r="F68" i="19"/>
  <c r="F67" i="19"/>
  <c r="F66" i="19"/>
  <c r="F65" i="19"/>
  <c r="F64" i="19"/>
  <c r="F63" i="19"/>
  <c r="F62" i="19"/>
  <c r="F61" i="19"/>
  <c r="F60" i="19"/>
  <c r="F59" i="19"/>
  <c r="F57" i="19"/>
  <c r="F56" i="19"/>
  <c r="F55" i="19"/>
  <c r="F54" i="19"/>
  <c r="F53" i="19"/>
  <c r="F52" i="19"/>
  <c r="F51" i="19"/>
  <c r="F50" i="19"/>
  <c r="F49" i="19"/>
  <c r="F48" i="19"/>
  <c r="F46" i="19"/>
  <c r="F45" i="19"/>
  <c r="F44" i="19"/>
  <c r="F43" i="19"/>
  <c r="F42" i="19"/>
  <c r="F41" i="19"/>
  <c r="F40" i="19"/>
  <c r="F39" i="19"/>
  <c r="F38" i="19"/>
  <c r="F37" i="19"/>
  <c r="F35" i="19"/>
  <c r="F34" i="19"/>
  <c r="F33" i="19"/>
  <c r="F32" i="19"/>
  <c r="F31" i="19"/>
  <c r="F30" i="19"/>
  <c r="F29" i="19"/>
  <c r="F28" i="19"/>
  <c r="F27" i="19"/>
  <c r="F26" i="19"/>
  <c r="F24" i="19"/>
  <c r="F23" i="19"/>
  <c r="F22" i="19"/>
  <c r="F21" i="19"/>
  <c r="F20" i="19"/>
  <c r="F19" i="19"/>
  <c r="F18" i="19"/>
  <c r="F17" i="19"/>
  <c r="F16" i="19"/>
  <c r="F15" i="19"/>
  <c r="F13" i="19"/>
  <c r="F12" i="19"/>
  <c r="F11" i="19"/>
  <c r="F10" i="19"/>
  <c r="F9" i="19"/>
  <c r="F8" i="19"/>
  <c r="F7" i="19"/>
  <c r="F6" i="19"/>
  <c r="F5" i="19"/>
  <c r="F4" i="19"/>
  <c r="H79" i="19"/>
  <c r="M79" i="19" s="1"/>
  <c r="H78" i="19"/>
  <c r="M78" i="19" s="1"/>
  <c r="H77" i="19"/>
  <c r="M77" i="19" s="1"/>
  <c r="H76" i="19"/>
  <c r="M76" i="19" s="1"/>
  <c r="H75" i="19"/>
  <c r="M75" i="19" s="1"/>
  <c r="H74" i="19"/>
  <c r="M74" i="19" s="1"/>
  <c r="H73" i="19"/>
  <c r="M73" i="19" s="1"/>
  <c r="H72" i="19"/>
  <c r="M72" i="19" s="1"/>
  <c r="H71" i="19"/>
  <c r="M71" i="19" s="1"/>
  <c r="H70" i="19"/>
  <c r="M70" i="19" s="1"/>
  <c r="H68" i="19"/>
  <c r="M68" i="19" s="1"/>
  <c r="H67" i="19"/>
  <c r="M67" i="19" s="1"/>
  <c r="H66" i="19"/>
  <c r="M66" i="19" s="1"/>
  <c r="H65" i="19"/>
  <c r="M65" i="19" s="1"/>
  <c r="H64" i="19"/>
  <c r="M64" i="19" s="1"/>
  <c r="H63" i="19"/>
  <c r="M63" i="19" s="1"/>
  <c r="H62" i="19"/>
  <c r="M62" i="19" s="1"/>
  <c r="H61" i="19"/>
  <c r="M61" i="19" s="1"/>
  <c r="H60" i="19"/>
  <c r="M60" i="19" s="1"/>
  <c r="H59" i="19"/>
  <c r="H57" i="19"/>
  <c r="M57" i="19" s="1"/>
  <c r="H56" i="19"/>
  <c r="M56" i="19" s="1"/>
  <c r="H55" i="19"/>
  <c r="M55" i="19" s="1"/>
  <c r="H54" i="19"/>
  <c r="M54" i="19" s="1"/>
  <c r="H53" i="19"/>
  <c r="M53" i="19" s="1"/>
  <c r="H52" i="19"/>
  <c r="M52" i="19" s="1"/>
  <c r="H51" i="19"/>
  <c r="H50" i="19"/>
  <c r="H49" i="19"/>
  <c r="H48" i="19"/>
  <c r="I48" i="19" s="1"/>
  <c r="H46" i="19"/>
  <c r="M46" i="19" s="1"/>
  <c r="H45" i="19"/>
  <c r="M45" i="19" s="1"/>
  <c r="H44" i="19"/>
  <c r="M44" i="19" s="1"/>
  <c r="H43" i="19"/>
  <c r="M43" i="19" s="1"/>
  <c r="H42" i="19"/>
  <c r="M42" i="19" s="1"/>
  <c r="H41" i="19"/>
  <c r="M41" i="19" s="1"/>
  <c r="H40" i="19"/>
  <c r="M40" i="19" s="1"/>
  <c r="H39" i="19"/>
  <c r="I39" i="19" s="1"/>
  <c r="H38" i="19"/>
  <c r="H37" i="19"/>
  <c r="I37" i="19" s="1"/>
  <c r="H35" i="19"/>
  <c r="M35" i="19" s="1"/>
  <c r="H34" i="19"/>
  <c r="M34" i="19" s="1"/>
  <c r="H33" i="19"/>
  <c r="M33" i="19" s="1"/>
  <c r="H32" i="19"/>
  <c r="M32" i="19" s="1"/>
  <c r="H31" i="19"/>
  <c r="M31" i="19" s="1"/>
  <c r="H30" i="19"/>
  <c r="I30" i="19" s="1"/>
  <c r="H29" i="19"/>
  <c r="I29" i="19" s="1"/>
  <c r="H28" i="19"/>
  <c r="I28" i="19" s="1"/>
  <c r="H27" i="19"/>
  <c r="I27" i="19" s="1"/>
  <c r="H26" i="19"/>
  <c r="I26" i="19" s="1"/>
  <c r="H24" i="19"/>
  <c r="M24" i="19" s="1"/>
  <c r="H23" i="19"/>
  <c r="M23" i="19" s="1"/>
  <c r="H22" i="19"/>
  <c r="M22" i="19" s="1"/>
  <c r="H21" i="19"/>
  <c r="M21" i="19" s="1"/>
  <c r="H20" i="19"/>
  <c r="M20" i="19" s="1"/>
  <c r="H19" i="19"/>
  <c r="M19" i="19" s="1"/>
  <c r="H18" i="19"/>
  <c r="H17" i="19"/>
  <c r="I17" i="19" s="1"/>
  <c r="H16" i="19"/>
  <c r="I16" i="19" s="1"/>
  <c r="H15" i="19"/>
  <c r="I15" i="19" s="1"/>
  <c r="H13" i="19"/>
  <c r="M13" i="19" s="1"/>
  <c r="H12" i="19"/>
  <c r="M12" i="19" s="1"/>
  <c r="H11" i="19"/>
  <c r="M11" i="19" s="1"/>
  <c r="H10" i="19"/>
  <c r="M10" i="19" s="1"/>
  <c r="H9" i="19"/>
  <c r="M9" i="19" s="1"/>
  <c r="H8" i="19"/>
  <c r="M8" i="19" s="1"/>
  <c r="H7" i="19"/>
  <c r="H6" i="19"/>
  <c r="H5" i="19"/>
  <c r="I5" i="19" s="1"/>
  <c r="H4" i="19"/>
  <c r="H159" i="6"/>
  <c r="M159" i="6" s="1"/>
  <c r="H158" i="6"/>
  <c r="M158" i="6" s="1"/>
  <c r="H157" i="6"/>
  <c r="M157" i="6" s="1"/>
  <c r="H156" i="6"/>
  <c r="M156" i="6" s="1"/>
  <c r="H155" i="6"/>
  <c r="M155" i="6" s="1"/>
  <c r="H154" i="6"/>
  <c r="M154" i="6" s="1"/>
  <c r="H153" i="6"/>
  <c r="M153" i="6" s="1"/>
  <c r="H152" i="6"/>
  <c r="M152" i="6" s="1"/>
  <c r="H151" i="6"/>
  <c r="M151" i="6" s="1"/>
  <c r="H150" i="6"/>
  <c r="M150" i="6" s="1"/>
  <c r="H148" i="6"/>
  <c r="M148" i="6" s="1"/>
  <c r="H147" i="6"/>
  <c r="M147" i="6" s="1"/>
  <c r="H146" i="6"/>
  <c r="M146" i="6" s="1"/>
  <c r="H145" i="6"/>
  <c r="M145" i="6" s="1"/>
  <c r="H144" i="6"/>
  <c r="M144" i="6" s="1"/>
  <c r="H143" i="6"/>
  <c r="M143" i="6" s="1"/>
  <c r="H142" i="6"/>
  <c r="M142" i="6" s="1"/>
  <c r="H141" i="6"/>
  <c r="M141" i="6" s="1"/>
  <c r="H140" i="6"/>
  <c r="H139" i="6"/>
  <c r="H137" i="6"/>
  <c r="M137" i="6" s="1"/>
  <c r="H136" i="6"/>
  <c r="M136" i="6" s="1"/>
  <c r="H135" i="6"/>
  <c r="M135" i="6" s="1"/>
  <c r="H134" i="6"/>
  <c r="M134" i="6" s="1"/>
  <c r="H133" i="6"/>
  <c r="M133" i="6" s="1"/>
  <c r="H132" i="6"/>
  <c r="M132" i="6" s="1"/>
  <c r="H131" i="6"/>
  <c r="M131" i="6" s="1"/>
  <c r="H130" i="6"/>
  <c r="H129" i="6"/>
  <c r="H128" i="6"/>
  <c r="H126" i="6"/>
  <c r="M126" i="6" s="1"/>
  <c r="H125" i="6"/>
  <c r="M125" i="6" s="1"/>
  <c r="H124" i="6"/>
  <c r="M124" i="6" s="1"/>
  <c r="H123" i="6"/>
  <c r="M123" i="6" s="1"/>
  <c r="H122" i="6"/>
  <c r="H121" i="6"/>
  <c r="H120" i="6"/>
  <c r="H118" i="6"/>
  <c r="H117" i="6"/>
  <c r="H115" i="6"/>
  <c r="M115" i="6" s="1"/>
  <c r="H114" i="6"/>
  <c r="M114" i="6" s="1"/>
  <c r="H113" i="6"/>
  <c r="M113" i="6" s="1"/>
  <c r="H112" i="6"/>
  <c r="M112" i="6" s="1"/>
  <c r="H111" i="6"/>
  <c r="M111" i="6" s="1"/>
  <c r="H110" i="6"/>
  <c r="M110" i="6" s="1"/>
  <c r="H109" i="6"/>
  <c r="M109" i="6" s="1"/>
  <c r="H108" i="6"/>
  <c r="M108" i="6" s="1"/>
  <c r="H107" i="6"/>
  <c r="H106" i="6"/>
  <c r="H104" i="6"/>
  <c r="M104" i="6" s="1"/>
  <c r="H103" i="6"/>
  <c r="M103" i="6" s="1"/>
  <c r="H102" i="6"/>
  <c r="M102" i="6" s="1"/>
  <c r="H101" i="6"/>
  <c r="M101" i="6" s="1"/>
  <c r="H100" i="6"/>
  <c r="M100" i="6" s="1"/>
  <c r="H99" i="6"/>
  <c r="M99" i="6" s="1"/>
  <c r="H98" i="6"/>
  <c r="H97" i="6"/>
  <c r="H96" i="6"/>
  <c r="H95" i="6"/>
  <c r="H93" i="6"/>
  <c r="M93" i="6" s="1"/>
  <c r="H92" i="6"/>
  <c r="M92" i="6" s="1"/>
  <c r="H91" i="6"/>
  <c r="M91" i="6" s="1"/>
  <c r="H90" i="6"/>
  <c r="M90" i="6" s="1"/>
  <c r="H89" i="6"/>
  <c r="H88" i="6"/>
  <c r="H87" i="6"/>
  <c r="H86" i="6"/>
  <c r="H85" i="6"/>
  <c r="H84" i="6"/>
  <c r="H79" i="6"/>
  <c r="M79" i="6" s="1"/>
  <c r="H78" i="6"/>
  <c r="M78" i="6" s="1"/>
  <c r="H77" i="6"/>
  <c r="M77" i="6" s="1"/>
  <c r="H76" i="6"/>
  <c r="M76" i="6" s="1"/>
  <c r="H75" i="6"/>
  <c r="M75" i="6" s="1"/>
  <c r="H74" i="6"/>
  <c r="M74" i="6" s="1"/>
  <c r="H73" i="6"/>
  <c r="M73" i="6" s="1"/>
  <c r="H72" i="6"/>
  <c r="M72" i="6" s="1"/>
  <c r="H71" i="6"/>
  <c r="M71" i="6" s="1"/>
  <c r="H70" i="6"/>
  <c r="M70" i="6" s="1"/>
  <c r="H68" i="6"/>
  <c r="M68" i="6" s="1"/>
  <c r="H67" i="6"/>
  <c r="M67" i="6" s="1"/>
  <c r="H66" i="6"/>
  <c r="M66" i="6" s="1"/>
  <c r="H65" i="6"/>
  <c r="M65" i="6" s="1"/>
  <c r="H64" i="6"/>
  <c r="M64" i="6" s="1"/>
  <c r="H63" i="6"/>
  <c r="M63" i="6" s="1"/>
  <c r="H62" i="6"/>
  <c r="M62" i="6" s="1"/>
  <c r="H61" i="6"/>
  <c r="H60" i="6"/>
  <c r="H59" i="6"/>
  <c r="H57" i="6"/>
  <c r="M57" i="6" s="1"/>
  <c r="H56" i="6"/>
  <c r="M56" i="6" s="1"/>
  <c r="H55" i="6"/>
  <c r="M55" i="6" s="1"/>
  <c r="H54" i="6"/>
  <c r="M54" i="6" s="1"/>
  <c r="H53" i="6"/>
  <c r="M53" i="6" s="1"/>
  <c r="H52" i="6"/>
  <c r="M52" i="6" s="1"/>
  <c r="H51" i="6"/>
  <c r="H50" i="6"/>
  <c r="H49" i="6"/>
  <c r="H48" i="6"/>
  <c r="H46" i="6"/>
  <c r="M46" i="6" s="1"/>
  <c r="H45" i="6"/>
  <c r="M45" i="6" s="1"/>
  <c r="H44" i="6"/>
  <c r="M44" i="6" s="1"/>
  <c r="H43" i="6"/>
  <c r="M43" i="6" s="1"/>
  <c r="H42" i="6"/>
  <c r="M42" i="6" s="1"/>
  <c r="H41" i="6"/>
  <c r="M41" i="6" s="1"/>
  <c r="H40" i="6"/>
  <c r="M40" i="6" s="1"/>
  <c r="H39" i="6"/>
  <c r="H38" i="6"/>
  <c r="H37" i="6"/>
  <c r="H35" i="6"/>
  <c r="M35" i="6" s="1"/>
  <c r="H34" i="6"/>
  <c r="M34" i="6" s="1"/>
  <c r="H33" i="6"/>
  <c r="M33" i="6" s="1"/>
  <c r="H32" i="6"/>
  <c r="M32" i="6" s="1"/>
  <c r="H31" i="6"/>
  <c r="M31" i="6" s="1"/>
  <c r="H30" i="6"/>
  <c r="M30" i="6" s="1"/>
  <c r="H29" i="6"/>
  <c r="H28" i="6"/>
  <c r="H27" i="6"/>
  <c r="H26" i="6"/>
  <c r="H24" i="6"/>
  <c r="M24" i="6" s="1"/>
  <c r="H23" i="6"/>
  <c r="M23" i="6" s="1"/>
  <c r="H22" i="6"/>
  <c r="M22" i="6" s="1"/>
  <c r="H21" i="6"/>
  <c r="M21" i="6" s="1"/>
  <c r="H20" i="6"/>
  <c r="M20" i="6" s="1"/>
  <c r="H19" i="6"/>
  <c r="M19" i="6" s="1"/>
  <c r="H18" i="6"/>
  <c r="M18" i="6" s="1"/>
  <c r="H17" i="6"/>
  <c r="H16" i="6"/>
  <c r="H15" i="6"/>
  <c r="H13" i="6"/>
  <c r="M13" i="6" s="1"/>
  <c r="H12" i="6"/>
  <c r="M12" i="6" s="1"/>
  <c r="H11" i="6"/>
  <c r="M11" i="6" s="1"/>
  <c r="H10" i="6"/>
  <c r="M10" i="6" s="1"/>
  <c r="H9" i="6"/>
  <c r="H1" i="6" s="1"/>
  <c r="H8" i="6"/>
  <c r="H7" i="6"/>
  <c r="H6" i="6"/>
  <c r="H5" i="6"/>
  <c r="H4" i="6"/>
  <c r="F159" i="6"/>
  <c r="F158" i="6"/>
  <c r="F157" i="6"/>
  <c r="F156" i="6"/>
  <c r="F155" i="6"/>
  <c r="F154" i="6"/>
  <c r="F153" i="6"/>
  <c r="F152" i="6"/>
  <c r="F151" i="6"/>
  <c r="F150" i="6"/>
  <c r="F148" i="6"/>
  <c r="F147" i="6"/>
  <c r="F146" i="6"/>
  <c r="F145" i="6"/>
  <c r="F144" i="6"/>
  <c r="F143" i="6"/>
  <c r="F142" i="6"/>
  <c r="F141" i="6"/>
  <c r="F140" i="6"/>
  <c r="F139" i="6"/>
  <c r="F137" i="6"/>
  <c r="F136" i="6"/>
  <c r="F135" i="6"/>
  <c r="F134" i="6"/>
  <c r="F133" i="6"/>
  <c r="F132" i="6"/>
  <c r="F131" i="6"/>
  <c r="F130" i="6"/>
  <c r="F129" i="6"/>
  <c r="F128" i="6"/>
  <c r="F126" i="6"/>
  <c r="F125" i="6"/>
  <c r="F124" i="6"/>
  <c r="F123" i="6"/>
  <c r="F122" i="6"/>
  <c r="F121" i="6"/>
  <c r="F120" i="6"/>
  <c r="F118" i="6"/>
  <c r="F117" i="6"/>
  <c r="F115" i="6"/>
  <c r="F114" i="6"/>
  <c r="F113" i="6"/>
  <c r="F112" i="6"/>
  <c r="F111" i="6"/>
  <c r="F110" i="6"/>
  <c r="F109" i="6"/>
  <c r="F108" i="6"/>
  <c r="F107" i="6"/>
  <c r="F106" i="6"/>
  <c r="F104" i="6"/>
  <c r="F103" i="6"/>
  <c r="F102" i="6"/>
  <c r="F101" i="6"/>
  <c r="F100" i="6"/>
  <c r="F99" i="6"/>
  <c r="F98" i="6"/>
  <c r="F97" i="6"/>
  <c r="F96" i="6"/>
  <c r="F95" i="6"/>
  <c r="F93" i="6"/>
  <c r="F92" i="6"/>
  <c r="F91" i="6"/>
  <c r="F90" i="6"/>
  <c r="F89" i="6"/>
  <c r="F88" i="6"/>
  <c r="F87" i="6"/>
  <c r="F86" i="6"/>
  <c r="F85" i="6"/>
  <c r="F84" i="6"/>
  <c r="F79" i="6"/>
  <c r="F78" i="6"/>
  <c r="F77" i="6"/>
  <c r="F76" i="6"/>
  <c r="F75" i="6"/>
  <c r="F74" i="6"/>
  <c r="F73" i="6"/>
  <c r="F72" i="6"/>
  <c r="F71" i="6"/>
  <c r="F70" i="6"/>
  <c r="F68" i="6"/>
  <c r="F67" i="6"/>
  <c r="F66" i="6"/>
  <c r="F65" i="6"/>
  <c r="F64" i="6"/>
  <c r="F63" i="6"/>
  <c r="F62" i="6"/>
  <c r="F61" i="6"/>
  <c r="F60" i="6"/>
  <c r="F59" i="6"/>
  <c r="F57" i="6"/>
  <c r="F56" i="6"/>
  <c r="F55" i="6"/>
  <c r="F54" i="6"/>
  <c r="F53" i="6"/>
  <c r="F52" i="6"/>
  <c r="F51" i="6"/>
  <c r="F50" i="6"/>
  <c r="F49" i="6"/>
  <c r="F48" i="6"/>
  <c r="F46" i="6"/>
  <c r="F45" i="6"/>
  <c r="F44" i="6"/>
  <c r="F43" i="6"/>
  <c r="F42" i="6"/>
  <c r="F41" i="6"/>
  <c r="F40" i="6"/>
  <c r="F39" i="6"/>
  <c r="F38" i="6"/>
  <c r="F37" i="6"/>
  <c r="F35" i="6"/>
  <c r="F34" i="6"/>
  <c r="F33" i="6"/>
  <c r="F32" i="6"/>
  <c r="F31" i="6"/>
  <c r="F30" i="6"/>
  <c r="F29" i="6"/>
  <c r="F28" i="6"/>
  <c r="F27" i="6"/>
  <c r="F26" i="6"/>
  <c r="F24" i="6"/>
  <c r="F23" i="6"/>
  <c r="F22" i="6"/>
  <c r="F21" i="6"/>
  <c r="F20" i="6"/>
  <c r="F19" i="6"/>
  <c r="F18" i="6"/>
  <c r="F17" i="6"/>
  <c r="F16" i="6"/>
  <c r="F15" i="6"/>
  <c r="F13" i="6"/>
  <c r="F12" i="6"/>
  <c r="F11" i="6"/>
  <c r="F10" i="6"/>
  <c r="F9" i="6"/>
  <c r="F8" i="6"/>
  <c r="F7" i="6"/>
  <c r="F6" i="6"/>
  <c r="F5" i="6"/>
  <c r="F4" i="6"/>
  <c r="F79" i="25"/>
  <c r="F78" i="25"/>
  <c r="F77" i="25"/>
  <c r="F76" i="25"/>
  <c r="F75" i="25"/>
  <c r="F74" i="25"/>
  <c r="F73" i="25"/>
  <c r="F72" i="25"/>
  <c r="F71" i="25"/>
  <c r="F70" i="25"/>
  <c r="F68" i="25"/>
  <c r="F67" i="25"/>
  <c r="F66" i="25"/>
  <c r="F65" i="25"/>
  <c r="F64" i="25"/>
  <c r="F63" i="25"/>
  <c r="F62" i="25"/>
  <c r="F61" i="25"/>
  <c r="F60" i="25"/>
  <c r="F59" i="25"/>
  <c r="F57" i="25"/>
  <c r="F56" i="25"/>
  <c r="F55" i="25"/>
  <c r="F54" i="25"/>
  <c r="F53" i="25"/>
  <c r="F52" i="25"/>
  <c r="F51" i="25"/>
  <c r="F50" i="25"/>
  <c r="F49" i="25"/>
  <c r="F48" i="25"/>
  <c r="F46" i="25"/>
  <c r="F45" i="25"/>
  <c r="F44" i="25"/>
  <c r="F43" i="25"/>
  <c r="F42" i="25"/>
  <c r="F41" i="25"/>
  <c r="F40" i="25"/>
  <c r="F39" i="25"/>
  <c r="F38" i="25"/>
  <c r="F37" i="25"/>
  <c r="F35" i="25"/>
  <c r="F34" i="25"/>
  <c r="F33" i="25"/>
  <c r="F32" i="25"/>
  <c r="F31" i="25"/>
  <c r="F30" i="25"/>
  <c r="F29" i="25"/>
  <c r="F28" i="25"/>
  <c r="F27" i="25"/>
  <c r="F26" i="25"/>
  <c r="F24" i="25"/>
  <c r="F23" i="25"/>
  <c r="F22" i="25"/>
  <c r="F21" i="25"/>
  <c r="F20" i="25"/>
  <c r="F19" i="25"/>
  <c r="F18" i="25"/>
  <c r="F17" i="25"/>
  <c r="F16" i="25"/>
  <c r="F15" i="25"/>
  <c r="H79" i="25"/>
  <c r="G552" i="11" s="1"/>
  <c r="H78" i="25"/>
  <c r="H77" i="25"/>
  <c r="H76" i="25"/>
  <c r="H75" i="25"/>
  <c r="H74" i="25"/>
  <c r="H73" i="25"/>
  <c r="H72" i="25"/>
  <c r="H71" i="25"/>
  <c r="H70" i="25"/>
  <c r="G543" i="11" s="1"/>
  <c r="H68" i="25"/>
  <c r="H67" i="25"/>
  <c r="H66" i="25"/>
  <c r="H65" i="25"/>
  <c r="H64" i="25"/>
  <c r="H63" i="25"/>
  <c r="H62" i="25"/>
  <c r="H61" i="25"/>
  <c r="H60" i="25"/>
  <c r="H59" i="25"/>
  <c r="I59" i="25" s="1"/>
  <c r="L58" i="28" s="1"/>
  <c r="M58" i="28" s="1"/>
  <c r="H57" i="25"/>
  <c r="H56" i="25"/>
  <c r="H55" i="25"/>
  <c r="H54" i="25"/>
  <c r="H53" i="25"/>
  <c r="H52" i="25"/>
  <c r="H51" i="25"/>
  <c r="H50" i="25"/>
  <c r="H49" i="25"/>
  <c r="I49" i="25" s="1"/>
  <c r="L48" i="28" s="1"/>
  <c r="M48" i="28" s="1"/>
  <c r="H48" i="25"/>
  <c r="I48" i="25" s="1"/>
  <c r="H46" i="25"/>
  <c r="H45" i="25"/>
  <c r="H44" i="25"/>
  <c r="H43" i="25"/>
  <c r="H42" i="25"/>
  <c r="H41" i="25"/>
  <c r="H40" i="25"/>
  <c r="H39" i="25"/>
  <c r="H38" i="25"/>
  <c r="I38" i="25" s="1"/>
  <c r="L37" i="28" s="1"/>
  <c r="M37" i="28" s="1"/>
  <c r="H37" i="25"/>
  <c r="I37" i="25" s="1"/>
  <c r="H35" i="25"/>
  <c r="H34" i="25"/>
  <c r="H33" i="25"/>
  <c r="H32" i="25"/>
  <c r="H31" i="25"/>
  <c r="H30" i="25"/>
  <c r="H29" i="25"/>
  <c r="H28" i="25"/>
  <c r="H27" i="25"/>
  <c r="H26" i="25"/>
  <c r="H24" i="25"/>
  <c r="H23" i="25"/>
  <c r="H22" i="25"/>
  <c r="H21" i="25"/>
  <c r="H20" i="25"/>
  <c r="H19" i="25"/>
  <c r="H18" i="25"/>
  <c r="H17" i="25"/>
  <c r="H16" i="25"/>
  <c r="H15" i="25"/>
  <c r="H13" i="25"/>
  <c r="H12" i="25"/>
  <c r="H11" i="25"/>
  <c r="H10" i="25"/>
  <c r="H9" i="25"/>
  <c r="H8" i="25"/>
  <c r="H7" i="25"/>
  <c r="H6" i="25"/>
  <c r="H5" i="25"/>
  <c r="H4" i="25"/>
  <c r="F13" i="25"/>
  <c r="F12" i="25"/>
  <c r="F11" i="25"/>
  <c r="F10" i="25"/>
  <c r="F9" i="25"/>
  <c r="F8" i="25"/>
  <c r="F7" i="25"/>
  <c r="F6" i="25"/>
  <c r="F5" i="25"/>
  <c r="F4" i="25"/>
  <c r="I52" i="18" l="1"/>
  <c r="I18" i="19"/>
  <c r="I20" i="18"/>
  <c r="I19" i="18"/>
  <c r="I7" i="19"/>
  <c r="I6" i="19"/>
  <c r="I59" i="19"/>
  <c r="I51" i="19"/>
  <c r="I50" i="19"/>
  <c r="I49" i="19"/>
  <c r="I38" i="19"/>
  <c r="I26" i="18"/>
  <c r="L68" i="10" s="1"/>
  <c r="M68" i="10" s="1"/>
  <c r="G476" i="11"/>
  <c r="I4" i="19"/>
  <c r="L52" i="27"/>
  <c r="R51" i="27"/>
  <c r="S51" i="27"/>
  <c r="M4" i="25"/>
  <c r="I4" i="25"/>
  <c r="L3" i="28" s="1"/>
  <c r="M3" i="28" s="1"/>
  <c r="I15" i="25"/>
  <c r="L14" i="28" s="1"/>
  <c r="M14" i="28" s="1"/>
  <c r="I26" i="25"/>
  <c r="L25" i="28" s="1"/>
  <c r="M25" i="28" s="1"/>
  <c r="L47" i="28"/>
  <c r="M47" i="28" s="1"/>
  <c r="L36" i="28"/>
  <c r="M36" i="28" s="1"/>
  <c r="G477" i="11"/>
  <c r="M9" i="25"/>
  <c r="G482" i="11"/>
  <c r="M18" i="25"/>
  <c r="G491" i="11"/>
  <c r="M27" i="25"/>
  <c r="G500" i="11"/>
  <c r="M35" i="25"/>
  <c r="G508" i="11"/>
  <c r="M44" i="25"/>
  <c r="G517" i="11"/>
  <c r="M53" i="25"/>
  <c r="G526" i="11"/>
  <c r="M62" i="25"/>
  <c r="G535" i="11"/>
  <c r="M71" i="25"/>
  <c r="G544" i="11"/>
  <c r="M10" i="25"/>
  <c r="G483" i="11"/>
  <c r="M28" i="25"/>
  <c r="G501" i="11"/>
  <c r="M41" i="25"/>
  <c r="G514" i="11"/>
  <c r="M54" i="25"/>
  <c r="G527" i="11"/>
  <c r="M67" i="25"/>
  <c r="G540" i="11"/>
  <c r="M76" i="25"/>
  <c r="G549" i="11"/>
  <c r="M20" i="25"/>
  <c r="G493" i="11"/>
  <c r="M33" i="25"/>
  <c r="G506" i="11"/>
  <c r="M46" i="25"/>
  <c r="G519" i="11"/>
  <c r="M68" i="25"/>
  <c r="G541" i="11"/>
  <c r="M6" i="25"/>
  <c r="G479" i="11"/>
  <c r="G488" i="11"/>
  <c r="M23" i="25"/>
  <c r="G496" i="11"/>
  <c r="G510" i="11"/>
  <c r="M45" i="25"/>
  <c r="G518" i="11"/>
  <c r="G532" i="11"/>
  <c r="M63" i="25"/>
  <c r="G536" i="11"/>
  <c r="M72" i="25"/>
  <c r="G545" i="11"/>
  <c r="M7" i="25"/>
  <c r="G480" i="11"/>
  <c r="M11" i="25"/>
  <c r="G484" i="11"/>
  <c r="M16" i="25"/>
  <c r="G489" i="11"/>
  <c r="M24" i="25"/>
  <c r="G497" i="11"/>
  <c r="M29" i="25"/>
  <c r="G502" i="11"/>
  <c r="G511" i="11"/>
  <c r="M42" i="25"/>
  <c r="G515" i="11"/>
  <c r="M51" i="25"/>
  <c r="G524" i="11"/>
  <c r="M55" i="25"/>
  <c r="G528" i="11"/>
  <c r="M60" i="25"/>
  <c r="G533" i="11"/>
  <c r="M64" i="25"/>
  <c r="G537" i="11"/>
  <c r="M73" i="25"/>
  <c r="G546" i="11"/>
  <c r="M77" i="25"/>
  <c r="G550" i="11"/>
  <c r="M8" i="25"/>
  <c r="G481" i="11"/>
  <c r="M12" i="25"/>
  <c r="G485" i="11"/>
  <c r="M17" i="25"/>
  <c r="G490" i="11"/>
  <c r="M21" i="25"/>
  <c r="G494" i="11"/>
  <c r="G499" i="11"/>
  <c r="M30" i="25"/>
  <c r="G503" i="11"/>
  <c r="M34" i="25"/>
  <c r="G507" i="11"/>
  <c r="M39" i="25"/>
  <c r="G512" i="11"/>
  <c r="M43" i="25"/>
  <c r="G516" i="11"/>
  <c r="G521" i="11"/>
  <c r="M52" i="25"/>
  <c r="G525" i="11"/>
  <c r="M56" i="25"/>
  <c r="G529" i="11"/>
  <c r="M61" i="25"/>
  <c r="G534" i="11"/>
  <c r="M65" i="25"/>
  <c r="G538" i="11"/>
  <c r="M74" i="25"/>
  <c r="G547" i="11"/>
  <c r="M78" i="25"/>
  <c r="G551" i="11"/>
  <c r="M5" i="25"/>
  <c r="G478" i="11"/>
  <c r="M13" i="25"/>
  <c r="G486" i="11"/>
  <c r="M22" i="25"/>
  <c r="G495" i="11"/>
  <c r="M31" i="25"/>
  <c r="G504" i="11"/>
  <c r="M40" i="25"/>
  <c r="G513" i="11"/>
  <c r="G522" i="11"/>
  <c r="M57" i="25"/>
  <c r="G530" i="11"/>
  <c r="M66" i="25"/>
  <c r="G539" i="11"/>
  <c r="M75" i="25"/>
  <c r="G548" i="11"/>
  <c r="M19" i="25"/>
  <c r="G492" i="11"/>
  <c r="M32" i="25"/>
  <c r="G505" i="11"/>
  <c r="M50" i="25"/>
  <c r="G523" i="11"/>
  <c r="L69" i="28"/>
  <c r="M69" i="28" s="1"/>
  <c r="L78" i="28"/>
  <c r="M78" i="28" s="1"/>
  <c r="M52" i="27" l="1"/>
  <c r="N52" i="27"/>
  <c r="O52" i="27"/>
  <c r="C12" i="9"/>
  <c r="S52" i="27" l="1"/>
  <c r="R52" i="27"/>
  <c r="C47" i="10"/>
  <c r="C14" i="10"/>
  <c r="D20" i="9" l="1"/>
  <c r="C19" i="9"/>
  <c r="C18" i="9"/>
  <c r="D13" i="9"/>
  <c r="C11" i="9"/>
  <c r="C13" i="9" s="1"/>
  <c r="D6" i="9"/>
  <c r="C5" i="9"/>
  <c r="C4" i="9"/>
  <c r="C6" i="9" s="1"/>
  <c r="C20" i="9" l="1"/>
  <c r="B117" i="6"/>
  <c r="B37" i="6"/>
  <c r="O68" i="25" l="1"/>
  <c r="O67" i="25"/>
  <c r="O66" i="25"/>
  <c r="O65" i="25"/>
  <c r="O64" i="25"/>
  <c r="O63" i="25"/>
  <c r="O62" i="25"/>
  <c r="O61" i="25"/>
  <c r="O60" i="25"/>
  <c r="O59" i="25"/>
  <c r="C36" i="10" l="1"/>
  <c r="C3" i="10"/>
  <c r="C1" i="10" s="1"/>
  <c r="G14" i="23" l="1"/>
  <c r="G9" i="23"/>
  <c r="F476" i="11" l="1"/>
  <c r="E476" i="11"/>
  <c r="D476" i="11"/>
  <c r="C476" i="11"/>
  <c r="G475" i="11"/>
  <c r="F475" i="11"/>
  <c r="E475" i="11"/>
  <c r="D475" i="11"/>
  <c r="C475" i="11"/>
  <c r="G474" i="11"/>
  <c r="F474" i="11"/>
  <c r="E474" i="11"/>
  <c r="D474" i="11"/>
  <c r="C474" i="11"/>
  <c r="G473" i="11"/>
  <c r="F473" i="11"/>
  <c r="E473" i="11"/>
  <c r="D473" i="11"/>
  <c r="C473" i="11"/>
  <c r="G472" i="11"/>
  <c r="F472" i="11"/>
  <c r="E472" i="11"/>
  <c r="D472" i="11"/>
  <c r="C472" i="11"/>
  <c r="G471" i="11"/>
  <c r="F471" i="11"/>
  <c r="E471" i="11"/>
  <c r="D471" i="11"/>
  <c r="C471" i="11"/>
  <c r="G470" i="11"/>
  <c r="F470" i="11"/>
  <c r="E470" i="11"/>
  <c r="D470" i="11"/>
  <c r="C470" i="11"/>
  <c r="G469" i="11"/>
  <c r="F469" i="11"/>
  <c r="E469" i="11"/>
  <c r="D469" i="11"/>
  <c r="C469" i="11"/>
  <c r="G468" i="11"/>
  <c r="F468" i="11"/>
  <c r="E468" i="11"/>
  <c r="D468" i="11"/>
  <c r="C468" i="11"/>
  <c r="G467" i="11"/>
  <c r="F467" i="11"/>
  <c r="E467" i="11"/>
  <c r="D467" i="11"/>
  <c r="C467" i="11"/>
  <c r="G466" i="11"/>
  <c r="F466" i="11"/>
  <c r="E466" i="11"/>
  <c r="D466" i="11"/>
  <c r="C466" i="11"/>
  <c r="G465" i="11"/>
  <c r="F465" i="11"/>
  <c r="E465" i="11"/>
  <c r="D465" i="11"/>
  <c r="C465" i="11"/>
  <c r="G464" i="11"/>
  <c r="F464" i="11"/>
  <c r="E464" i="11"/>
  <c r="D464" i="11"/>
  <c r="C464" i="11"/>
  <c r="F463" i="11"/>
  <c r="E463" i="11"/>
  <c r="D463" i="11"/>
  <c r="F462" i="11"/>
  <c r="E462" i="11"/>
  <c r="D462" i="11"/>
  <c r="F461" i="11"/>
  <c r="E461" i="11"/>
  <c r="D461" i="11"/>
  <c r="F460" i="11"/>
  <c r="E460" i="11"/>
  <c r="D460" i="11"/>
  <c r="F459" i="11"/>
  <c r="E459" i="11"/>
  <c r="D459" i="11"/>
  <c r="F458" i="11"/>
  <c r="E458" i="11"/>
  <c r="D458" i="11"/>
  <c r="F457" i="11"/>
  <c r="E457" i="11"/>
  <c r="D457" i="11"/>
  <c r="F456" i="11"/>
  <c r="E456" i="11"/>
  <c r="D456" i="11"/>
  <c r="F455" i="11"/>
  <c r="E455" i="11"/>
  <c r="D455" i="11"/>
  <c r="F454" i="11"/>
  <c r="E454" i="11"/>
  <c r="D454" i="11"/>
  <c r="G453" i="11"/>
  <c r="F453" i="11"/>
  <c r="E453" i="11"/>
  <c r="D453" i="11"/>
  <c r="C453" i="11"/>
  <c r="F452" i="11"/>
  <c r="E452" i="11"/>
  <c r="D452" i="11"/>
  <c r="F451" i="11"/>
  <c r="E451" i="11"/>
  <c r="D451" i="11"/>
  <c r="F450" i="11"/>
  <c r="E450" i="11"/>
  <c r="D450" i="11"/>
  <c r="F449" i="11"/>
  <c r="E449" i="11"/>
  <c r="D449" i="11"/>
  <c r="F448" i="11"/>
  <c r="E448" i="11"/>
  <c r="D448" i="11"/>
  <c r="F447" i="11"/>
  <c r="E447" i="11"/>
  <c r="D447" i="11"/>
  <c r="F446" i="11"/>
  <c r="E446" i="11"/>
  <c r="D446" i="11"/>
  <c r="F445" i="11"/>
  <c r="E445" i="11"/>
  <c r="D445" i="11"/>
  <c r="F444" i="11"/>
  <c r="E444" i="11"/>
  <c r="D444" i="11"/>
  <c r="F443" i="11"/>
  <c r="E443" i="11"/>
  <c r="D443" i="11"/>
  <c r="G442" i="11"/>
  <c r="F442" i="11"/>
  <c r="E442" i="11"/>
  <c r="D442" i="11"/>
  <c r="C442" i="11"/>
  <c r="F441" i="11"/>
  <c r="E441" i="11"/>
  <c r="D441" i="11"/>
  <c r="F440" i="11"/>
  <c r="E440" i="11"/>
  <c r="D440" i="11"/>
  <c r="F439" i="11"/>
  <c r="E439" i="11"/>
  <c r="D439" i="11"/>
  <c r="F438" i="11"/>
  <c r="E438" i="11"/>
  <c r="D438" i="11"/>
  <c r="F437" i="11"/>
  <c r="E437" i="11"/>
  <c r="D437" i="11"/>
  <c r="F436" i="11"/>
  <c r="E436" i="11"/>
  <c r="D436" i="11"/>
  <c r="F435" i="11"/>
  <c r="E435" i="11"/>
  <c r="D435" i="11"/>
  <c r="F434" i="11"/>
  <c r="E434" i="11"/>
  <c r="D434" i="11"/>
  <c r="F433" i="11"/>
  <c r="E433" i="11"/>
  <c r="D433" i="11"/>
  <c r="A472" i="11" l="1"/>
  <c r="B472" i="11" s="1"/>
  <c r="A474" i="11"/>
  <c r="B474" i="11" s="1"/>
  <c r="A471" i="11"/>
  <c r="B471" i="11" s="1"/>
  <c r="A473" i="11"/>
  <c r="B473" i="11" s="1"/>
  <c r="A470" i="11"/>
  <c r="B470" i="11" s="1"/>
  <c r="A476" i="11"/>
  <c r="B476" i="11" s="1"/>
  <c r="A475" i="11"/>
  <c r="B475" i="11" s="1"/>
  <c r="A440" i="11"/>
  <c r="B440" i="11" s="1"/>
  <c r="A450" i="11"/>
  <c r="B450" i="11" s="1"/>
  <c r="A456" i="11"/>
  <c r="B456" i="11" s="1"/>
  <c r="A467" i="11"/>
  <c r="B467" i="11" s="1"/>
  <c r="A435" i="11"/>
  <c r="B435" i="11" s="1"/>
  <c r="A445" i="11"/>
  <c r="B445" i="11" s="1"/>
  <c r="A455" i="11"/>
  <c r="B455" i="11" s="1"/>
  <c r="A463" i="11"/>
  <c r="B463" i="11" s="1"/>
  <c r="A468" i="11"/>
  <c r="B468" i="11" s="1"/>
  <c r="A434" i="11"/>
  <c r="B434" i="11" s="1"/>
  <c r="A433" i="11"/>
  <c r="B433" i="11" s="1"/>
  <c r="A437" i="11"/>
  <c r="B437" i="11" s="1"/>
  <c r="A441" i="11"/>
  <c r="B441" i="11" s="1"/>
  <c r="A442" i="11"/>
  <c r="B442" i="11" s="1"/>
  <c r="A443" i="11"/>
  <c r="B443" i="11" s="1"/>
  <c r="A447" i="11"/>
  <c r="B447" i="11" s="1"/>
  <c r="A451" i="11"/>
  <c r="B451" i="11" s="1"/>
  <c r="A457" i="11"/>
  <c r="B457" i="11" s="1"/>
  <c r="A461" i="11"/>
  <c r="B461" i="11" s="1"/>
  <c r="A466" i="11"/>
  <c r="B466" i="11" s="1"/>
  <c r="A436" i="11"/>
  <c r="B436" i="11" s="1"/>
  <c r="A446" i="11"/>
  <c r="B446" i="11" s="1"/>
  <c r="A460" i="11"/>
  <c r="B460" i="11" s="1"/>
  <c r="A439" i="11"/>
  <c r="B439" i="11" s="1"/>
  <c r="A449" i="11"/>
  <c r="B449" i="11" s="1"/>
  <c r="A459" i="11"/>
  <c r="B459" i="11" s="1"/>
  <c r="A464" i="11"/>
  <c r="B464" i="11" s="1"/>
  <c r="A438" i="11"/>
  <c r="B438" i="11" s="1"/>
  <c r="A444" i="11"/>
  <c r="B444" i="11" s="1"/>
  <c r="A448" i="11"/>
  <c r="B448" i="11" s="1"/>
  <c r="A452" i="11"/>
  <c r="B452" i="11" s="1"/>
  <c r="A453" i="11"/>
  <c r="B453" i="11" s="1"/>
  <c r="A454" i="11"/>
  <c r="B454" i="11" s="1"/>
  <c r="A458" i="11"/>
  <c r="B458" i="11" s="1"/>
  <c r="A462" i="11"/>
  <c r="B462" i="11" s="1"/>
  <c r="A465" i="11"/>
  <c r="B465" i="11" s="1"/>
  <c r="A469" i="11"/>
  <c r="B469" i="11" s="1"/>
  <c r="L106" i="6"/>
  <c r="M106" i="6" s="1"/>
  <c r="L84" i="6"/>
  <c r="M84" i="6" s="1"/>
  <c r="F432" i="11"/>
  <c r="E432" i="11"/>
  <c r="D432" i="11"/>
  <c r="G431" i="11"/>
  <c r="F431" i="11"/>
  <c r="E431" i="11"/>
  <c r="D431" i="11"/>
  <c r="C431" i="11"/>
  <c r="F430" i="11"/>
  <c r="E430" i="11"/>
  <c r="D430" i="11"/>
  <c r="F429" i="11"/>
  <c r="E429" i="11"/>
  <c r="D429" i="11"/>
  <c r="F428" i="11"/>
  <c r="E428" i="11"/>
  <c r="D428" i="11"/>
  <c r="F427" i="11"/>
  <c r="E427" i="11"/>
  <c r="D427" i="11"/>
  <c r="F426" i="11"/>
  <c r="E426" i="11"/>
  <c r="D426" i="11"/>
  <c r="F425" i="11"/>
  <c r="E425" i="11"/>
  <c r="D425" i="11"/>
  <c r="F424" i="11"/>
  <c r="E424" i="11"/>
  <c r="D424" i="11"/>
  <c r="F423" i="11"/>
  <c r="E423" i="11"/>
  <c r="D423" i="11"/>
  <c r="F422" i="11"/>
  <c r="E422" i="11"/>
  <c r="D422" i="11"/>
  <c r="F421" i="11"/>
  <c r="E421" i="11"/>
  <c r="D421" i="11"/>
  <c r="G420" i="11"/>
  <c r="F420" i="11"/>
  <c r="E420" i="11"/>
  <c r="A420" i="11" s="1"/>
  <c r="B420" i="11" s="1"/>
  <c r="D420" i="11"/>
  <c r="C420" i="11"/>
  <c r="F419" i="11"/>
  <c r="E419" i="11"/>
  <c r="A419" i="11" s="1"/>
  <c r="B419" i="11" s="1"/>
  <c r="D419" i="11"/>
  <c r="F418" i="11"/>
  <c r="E418" i="11"/>
  <c r="D418" i="11"/>
  <c r="F417" i="11"/>
  <c r="E417" i="11"/>
  <c r="D417" i="11"/>
  <c r="F416" i="11"/>
  <c r="E416" i="11"/>
  <c r="D416" i="11"/>
  <c r="F415" i="11"/>
  <c r="E415" i="11"/>
  <c r="D415" i="11"/>
  <c r="F414" i="11"/>
  <c r="E414" i="11"/>
  <c r="D414" i="11"/>
  <c r="F413" i="11"/>
  <c r="E413" i="11"/>
  <c r="D413" i="11"/>
  <c r="F412" i="11"/>
  <c r="E412" i="11"/>
  <c r="D412" i="11"/>
  <c r="F411" i="11"/>
  <c r="E411" i="11"/>
  <c r="D411" i="11"/>
  <c r="F410" i="11"/>
  <c r="E410" i="11"/>
  <c r="D410" i="11"/>
  <c r="G409" i="11"/>
  <c r="F409" i="11"/>
  <c r="E409" i="11"/>
  <c r="D409" i="11"/>
  <c r="C409" i="11"/>
  <c r="F408" i="11"/>
  <c r="E408" i="11"/>
  <c r="D408" i="11"/>
  <c r="F407" i="11"/>
  <c r="E407" i="11"/>
  <c r="D407" i="11"/>
  <c r="F406" i="11"/>
  <c r="E406" i="11"/>
  <c r="D406" i="11"/>
  <c r="F405" i="11"/>
  <c r="E405" i="11"/>
  <c r="D405" i="11"/>
  <c r="F404" i="11"/>
  <c r="E404" i="11"/>
  <c r="D404" i="11"/>
  <c r="F403" i="11"/>
  <c r="E403" i="11"/>
  <c r="D403" i="11"/>
  <c r="F402" i="11"/>
  <c r="E402" i="11"/>
  <c r="D402" i="11"/>
  <c r="F401" i="11"/>
  <c r="E401" i="11"/>
  <c r="D401" i="11"/>
  <c r="F400" i="11"/>
  <c r="E400" i="11"/>
  <c r="D400" i="11"/>
  <c r="F399" i="11"/>
  <c r="E399" i="11"/>
  <c r="D399" i="11"/>
  <c r="G398" i="11"/>
  <c r="F398" i="11"/>
  <c r="E398" i="11"/>
  <c r="D398" i="11"/>
  <c r="C398" i="11"/>
  <c r="F397" i="11"/>
  <c r="E397" i="11"/>
  <c r="D397" i="11"/>
  <c r="F396" i="11"/>
  <c r="E396" i="11"/>
  <c r="D396" i="11"/>
  <c r="F395" i="11"/>
  <c r="E395" i="11"/>
  <c r="D395" i="11"/>
  <c r="F394" i="11"/>
  <c r="E394" i="11"/>
  <c r="D394" i="11"/>
  <c r="F393" i="11"/>
  <c r="E393" i="11"/>
  <c r="D393" i="11"/>
  <c r="F392" i="11"/>
  <c r="E392" i="11"/>
  <c r="D392" i="11"/>
  <c r="F391" i="11"/>
  <c r="E391" i="11"/>
  <c r="D391" i="11"/>
  <c r="F390" i="11"/>
  <c r="E390" i="11"/>
  <c r="D390" i="11"/>
  <c r="F389" i="11"/>
  <c r="E389" i="11"/>
  <c r="D389" i="11"/>
  <c r="F388" i="11"/>
  <c r="E388" i="11"/>
  <c r="D388" i="11"/>
  <c r="C388" i="11"/>
  <c r="G387" i="11"/>
  <c r="F387" i="11"/>
  <c r="E387" i="11"/>
  <c r="A387" i="11" s="1"/>
  <c r="D387" i="11"/>
  <c r="C387" i="11"/>
  <c r="G386" i="11"/>
  <c r="F386" i="11"/>
  <c r="E386" i="11"/>
  <c r="A386" i="11" s="1"/>
  <c r="B386" i="11" s="1"/>
  <c r="D386" i="11"/>
  <c r="C386" i="11"/>
  <c r="G385" i="11"/>
  <c r="F385" i="11"/>
  <c r="E385" i="11"/>
  <c r="A385" i="11" s="1"/>
  <c r="D385" i="11"/>
  <c r="C385" i="11"/>
  <c r="F384" i="11"/>
  <c r="E384" i="11"/>
  <c r="A384" i="11" s="1"/>
  <c r="B384" i="11" s="1"/>
  <c r="D384" i="11"/>
  <c r="F383" i="11"/>
  <c r="E383" i="11"/>
  <c r="A383" i="11" s="1"/>
  <c r="B383" i="11" s="1"/>
  <c r="D383" i="11"/>
  <c r="F382" i="11"/>
  <c r="E382" i="11"/>
  <c r="A382" i="11" s="1"/>
  <c r="B382" i="11" s="1"/>
  <c r="D382" i="11"/>
  <c r="F381" i="11"/>
  <c r="E381" i="11"/>
  <c r="A381" i="11" s="1"/>
  <c r="B381" i="11" s="1"/>
  <c r="D381" i="11"/>
  <c r="F380" i="11"/>
  <c r="E380" i="11"/>
  <c r="A380" i="11" s="1"/>
  <c r="B380" i="11" s="1"/>
  <c r="D380" i="11"/>
  <c r="F379" i="11"/>
  <c r="E379" i="11"/>
  <c r="A379" i="11" s="1"/>
  <c r="B379" i="11" s="1"/>
  <c r="D379" i="11"/>
  <c r="F378" i="11"/>
  <c r="E378" i="11"/>
  <c r="A378" i="11" s="1"/>
  <c r="B378" i="11" s="1"/>
  <c r="D378" i="11"/>
  <c r="F377" i="11"/>
  <c r="E377" i="11"/>
  <c r="A377" i="11" s="1"/>
  <c r="B377" i="11" s="1"/>
  <c r="D377" i="11"/>
  <c r="F376" i="11"/>
  <c r="E376" i="11"/>
  <c r="A376" i="11" s="1"/>
  <c r="B376" i="11" s="1"/>
  <c r="D376" i="11"/>
  <c r="F375" i="11"/>
  <c r="E375" i="11"/>
  <c r="A375" i="11" s="1"/>
  <c r="B375" i="11" s="1"/>
  <c r="D375" i="11"/>
  <c r="G374" i="11"/>
  <c r="F374" i="11"/>
  <c r="E374" i="11"/>
  <c r="A374" i="11" s="1"/>
  <c r="B374" i="11" s="1"/>
  <c r="D374" i="11"/>
  <c r="C374" i="11"/>
  <c r="F373" i="11"/>
  <c r="E373" i="11"/>
  <c r="A373" i="11" s="1"/>
  <c r="B373" i="11" s="1"/>
  <c r="D373" i="11"/>
  <c r="F372" i="11"/>
  <c r="E372" i="11"/>
  <c r="A372" i="11" s="1"/>
  <c r="B372" i="11" s="1"/>
  <c r="D372" i="11"/>
  <c r="F371" i="11"/>
  <c r="E371" i="11"/>
  <c r="A371" i="11" s="1"/>
  <c r="B371" i="11" s="1"/>
  <c r="D371" i="11"/>
  <c r="F370" i="11"/>
  <c r="E370" i="11"/>
  <c r="A370" i="11" s="1"/>
  <c r="B370" i="11" s="1"/>
  <c r="D370" i="11"/>
  <c r="F369" i="11"/>
  <c r="E369" i="11"/>
  <c r="A369" i="11" s="1"/>
  <c r="B369" i="11" s="1"/>
  <c r="D369" i="11"/>
  <c r="F368" i="11"/>
  <c r="E368" i="11"/>
  <c r="A368" i="11" s="1"/>
  <c r="B368" i="11" s="1"/>
  <c r="D368" i="11"/>
  <c r="F367" i="11"/>
  <c r="E367" i="11"/>
  <c r="A367" i="11" s="1"/>
  <c r="B367" i="11" s="1"/>
  <c r="D367" i="11"/>
  <c r="F366" i="11"/>
  <c r="E366" i="11"/>
  <c r="A366" i="11" s="1"/>
  <c r="B366" i="11" s="1"/>
  <c r="D366" i="11"/>
  <c r="F365" i="11"/>
  <c r="E365" i="11"/>
  <c r="A365" i="11" s="1"/>
  <c r="B365" i="11" s="1"/>
  <c r="D365" i="11"/>
  <c r="F364" i="11"/>
  <c r="E364" i="11"/>
  <c r="A364" i="11" s="1"/>
  <c r="B364" i="11" s="1"/>
  <c r="D364" i="11"/>
  <c r="G363" i="11"/>
  <c r="F363" i="11"/>
  <c r="E363" i="11"/>
  <c r="A363" i="11" s="1"/>
  <c r="B363" i="11" s="1"/>
  <c r="D363" i="11"/>
  <c r="C363" i="11"/>
  <c r="F362" i="11"/>
  <c r="E362" i="11"/>
  <c r="A362" i="11" s="1"/>
  <c r="B362" i="11" s="1"/>
  <c r="D362" i="11"/>
  <c r="F361" i="11"/>
  <c r="E361" i="11"/>
  <c r="A361" i="11" s="1"/>
  <c r="B361" i="11" s="1"/>
  <c r="D361" i="11"/>
  <c r="F360" i="11"/>
  <c r="E360" i="11"/>
  <c r="A360" i="11" s="1"/>
  <c r="B360" i="11" s="1"/>
  <c r="D360" i="11"/>
  <c r="F359" i="11"/>
  <c r="E359" i="11"/>
  <c r="A359" i="11" s="1"/>
  <c r="B359" i="11" s="1"/>
  <c r="D359" i="11"/>
  <c r="F358" i="11"/>
  <c r="E358" i="11"/>
  <c r="A358" i="11" s="1"/>
  <c r="B358" i="11" s="1"/>
  <c r="D358" i="11"/>
  <c r="F357" i="11"/>
  <c r="E357" i="11"/>
  <c r="A357" i="11" s="1"/>
  <c r="B357" i="11" s="1"/>
  <c r="D357" i="11"/>
  <c r="F356" i="11"/>
  <c r="E356" i="11"/>
  <c r="A356" i="11" s="1"/>
  <c r="B356" i="11" s="1"/>
  <c r="D356" i="11"/>
  <c r="F355" i="11"/>
  <c r="E355" i="11"/>
  <c r="A355" i="11" s="1"/>
  <c r="B355" i="11" s="1"/>
  <c r="D355" i="11"/>
  <c r="F354" i="11"/>
  <c r="E354" i="11"/>
  <c r="A354" i="11" s="1"/>
  <c r="B354" i="11" s="1"/>
  <c r="D354" i="11"/>
  <c r="F353" i="11"/>
  <c r="E353" i="11"/>
  <c r="A353" i="11" s="1"/>
  <c r="B353" i="11" s="1"/>
  <c r="D353" i="11"/>
  <c r="G352" i="11"/>
  <c r="F352" i="11"/>
  <c r="E352" i="11"/>
  <c r="A352" i="11" s="1"/>
  <c r="B352" i="11" s="1"/>
  <c r="D352" i="11"/>
  <c r="C352" i="11"/>
  <c r="F351" i="11"/>
  <c r="E351" i="11"/>
  <c r="A351" i="11" s="1"/>
  <c r="B351" i="11" s="1"/>
  <c r="D351" i="11"/>
  <c r="F350" i="11"/>
  <c r="E350" i="11"/>
  <c r="A350" i="11" s="1"/>
  <c r="B350" i="11" s="1"/>
  <c r="D350" i="11"/>
  <c r="F349" i="11"/>
  <c r="E349" i="11"/>
  <c r="A349" i="11" s="1"/>
  <c r="B349" i="11" s="1"/>
  <c r="D349" i="11"/>
  <c r="F348" i="11"/>
  <c r="E348" i="11"/>
  <c r="A348" i="11" s="1"/>
  <c r="B348" i="11" s="1"/>
  <c r="D348" i="11"/>
  <c r="F347" i="11"/>
  <c r="E347" i="11"/>
  <c r="A347" i="11" s="1"/>
  <c r="B347" i="11" s="1"/>
  <c r="D347" i="11"/>
  <c r="F346" i="11"/>
  <c r="E346" i="11"/>
  <c r="A346" i="11" s="1"/>
  <c r="B346" i="11" s="1"/>
  <c r="D346" i="11"/>
  <c r="F345" i="11"/>
  <c r="E345" i="11"/>
  <c r="A345" i="11" s="1"/>
  <c r="B345" i="11" s="1"/>
  <c r="D345" i="11"/>
  <c r="F344" i="11"/>
  <c r="E344" i="11"/>
  <c r="A344" i="11" s="1"/>
  <c r="B344" i="11" s="1"/>
  <c r="D344" i="11"/>
  <c r="F343" i="11"/>
  <c r="E343" i="11"/>
  <c r="A343" i="11" s="1"/>
  <c r="B343" i="11" s="1"/>
  <c r="D343" i="11"/>
  <c r="F342" i="11"/>
  <c r="E342" i="11"/>
  <c r="A342" i="11" s="1"/>
  <c r="B342" i="11" s="1"/>
  <c r="D342" i="11"/>
  <c r="G341" i="11"/>
  <c r="F341" i="11"/>
  <c r="E341" i="11"/>
  <c r="A341" i="11" s="1"/>
  <c r="B341" i="11" s="1"/>
  <c r="D341" i="11"/>
  <c r="C341" i="11"/>
  <c r="F340" i="11"/>
  <c r="E340" i="11"/>
  <c r="A340" i="11" s="1"/>
  <c r="B340" i="11" s="1"/>
  <c r="D340" i="11"/>
  <c r="F339" i="11"/>
  <c r="E339" i="11"/>
  <c r="A339" i="11" s="1"/>
  <c r="B339" i="11" s="1"/>
  <c r="D339" i="11"/>
  <c r="F338" i="11"/>
  <c r="E338" i="11"/>
  <c r="A338" i="11" s="1"/>
  <c r="B338" i="11" s="1"/>
  <c r="D338" i="11"/>
  <c r="F337" i="11"/>
  <c r="E337" i="11"/>
  <c r="A337" i="11" s="1"/>
  <c r="B337" i="11" s="1"/>
  <c r="D337" i="11"/>
  <c r="F336" i="11"/>
  <c r="E336" i="11"/>
  <c r="A336" i="11" s="1"/>
  <c r="B336" i="11" s="1"/>
  <c r="D336" i="11"/>
  <c r="F335" i="11"/>
  <c r="E335" i="11"/>
  <c r="A335" i="11" s="1"/>
  <c r="B335" i="11" s="1"/>
  <c r="D335" i="11"/>
  <c r="F334" i="11"/>
  <c r="E334" i="11"/>
  <c r="A334" i="11" s="1"/>
  <c r="B334" i="11" s="1"/>
  <c r="D334" i="11"/>
  <c r="F333" i="11"/>
  <c r="E333" i="11"/>
  <c r="A333" i="11" s="1"/>
  <c r="B333" i="11" s="1"/>
  <c r="D333" i="11"/>
  <c r="F332" i="11"/>
  <c r="E332" i="11"/>
  <c r="A332" i="11" s="1"/>
  <c r="B332" i="11" s="1"/>
  <c r="D332" i="11"/>
  <c r="F331" i="11"/>
  <c r="E331" i="11"/>
  <c r="A331" i="11" s="1"/>
  <c r="B331" i="11" s="1"/>
  <c r="D331" i="11"/>
  <c r="G330" i="11"/>
  <c r="F330" i="11"/>
  <c r="E330" i="11"/>
  <c r="A330" i="11" s="1"/>
  <c r="B330" i="11" s="1"/>
  <c r="D330" i="11"/>
  <c r="C330" i="11"/>
  <c r="F329" i="11"/>
  <c r="E329" i="11"/>
  <c r="A329" i="11" s="1"/>
  <c r="B329" i="11" s="1"/>
  <c r="D329" i="11"/>
  <c r="F328" i="11"/>
  <c r="E328" i="11"/>
  <c r="A328" i="11" s="1"/>
  <c r="B328" i="11" s="1"/>
  <c r="D328" i="11"/>
  <c r="F327" i="11"/>
  <c r="E327" i="11"/>
  <c r="A327" i="11" s="1"/>
  <c r="B327" i="11" s="1"/>
  <c r="D327" i="11"/>
  <c r="F326" i="11"/>
  <c r="E326" i="11"/>
  <c r="A326" i="11" s="1"/>
  <c r="B326" i="11" s="1"/>
  <c r="D326" i="11"/>
  <c r="F325" i="11"/>
  <c r="E325" i="11"/>
  <c r="A325" i="11" s="1"/>
  <c r="B325" i="11" s="1"/>
  <c r="D325" i="11"/>
  <c r="F324" i="11"/>
  <c r="E324" i="11"/>
  <c r="A324" i="11" s="1"/>
  <c r="B324" i="11" s="1"/>
  <c r="D324" i="11"/>
  <c r="F323" i="11"/>
  <c r="E323" i="11"/>
  <c r="A323" i="11" s="1"/>
  <c r="B323" i="11" s="1"/>
  <c r="D323" i="11"/>
  <c r="F322" i="11"/>
  <c r="E322" i="11"/>
  <c r="A322" i="11" s="1"/>
  <c r="B322" i="11" s="1"/>
  <c r="D322" i="11"/>
  <c r="F321" i="11"/>
  <c r="E321" i="11"/>
  <c r="A321" i="11" s="1"/>
  <c r="B321" i="11" s="1"/>
  <c r="D321" i="11"/>
  <c r="F320" i="11"/>
  <c r="E320" i="11"/>
  <c r="D320" i="11"/>
  <c r="C320" i="11"/>
  <c r="G319" i="11"/>
  <c r="F319" i="11"/>
  <c r="E319" i="11"/>
  <c r="D319" i="11"/>
  <c r="C319" i="11"/>
  <c r="F318" i="11"/>
  <c r="E318" i="11"/>
  <c r="D318" i="11"/>
  <c r="F317" i="11"/>
  <c r="E317" i="11"/>
  <c r="D317" i="11"/>
  <c r="F316" i="11"/>
  <c r="E316" i="11"/>
  <c r="D316" i="11"/>
  <c r="F315" i="11"/>
  <c r="E315" i="11"/>
  <c r="D315" i="11"/>
  <c r="F314" i="11"/>
  <c r="E314" i="11"/>
  <c r="D314" i="11"/>
  <c r="F313" i="11"/>
  <c r="E313" i="11"/>
  <c r="D313" i="11"/>
  <c r="F312" i="11"/>
  <c r="E312" i="11"/>
  <c r="D312" i="11"/>
  <c r="F311" i="11"/>
  <c r="E311" i="11"/>
  <c r="D311" i="11"/>
  <c r="F310" i="11"/>
  <c r="E310" i="11"/>
  <c r="D310" i="11"/>
  <c r="F309" i="11"/>
  <c r="E309" i="11"/>
  <c r="D309" i="11"/>
  <c r="C309" i="11"/>
  <c r="F308" i="11"/>
  <c r="E308" i="11"/>
  <c r="A308" i="11" s="1"/>
  <c r="B308" i="11" s="1"/>
  <c r="D308" i="11"/>
  <c r="F307" i="11"/>
  <c r="E307" i="11"/>
  <c r="A307" i="11" s="1"/>
  <c r="B307" i="11" s="1"/>
  <c r="D307" i="11"/>
  <c r="F306" i="11"/>
  <c r="E306" i="11"/>
  <c r="A306" i="11" s="1"/>
  <c r="B306" i="11" s="1"/>
  <c r="D306" i="11"/>
  <c r="F305" i="11"/>
  <c r="E305" i="11"/>
  <c r="A305" i="11" s="1"/>
  <c r="B305" i="11" s="1"/>
  <c r="D305" i="11"/>
  <c r="F304" i="11"/>
  <c r="E304" i="11"/>
  <c r="A304" i="11" s="1"/>
  <c r="B304" i="11" s="1"/>
  <c r="D304" i="11"/>
  <c r="F303" i="11"/>
  <c r="E303" i="11"/>
  <c r="A303" i="11" s="1"/>
  <c r="B303" i="11" s="1"/>
  <c r="D303" i="11"/>
  <c r="F302" i="11"/>
  <c r="E302" i="11"/>
  <c r="A302" i="11" s="1"/>
  <c r="B302" i="11" s="1"/>
  <c r="D302" i="11"/>
  <c r="F301" i="11"/>
  <c r="E301" i="11"/>
  <c r="A301" i="11" s="1"/>
  <c r="B301" i="11" s="1"/>
  <c r="D301" i="11"/>
  <c r="F300" i="11"/>
  <c r="E300" i="11"/>
  <c r="A300" i="11" s="1"/>
  <c r="B300" i="11" s="1"/>
  <c r="D300" i="11"/>
  <c r="F299" i="11"/>
  <c r="E299" i="11"/>
  <c r="A299" i="11" s="1"/>
  <c r="B299" i="11" s="1"/>
  <c r="D299" i="11"/>
  <c r="G298" i="11"/>
  <c r="F298" i="11"/>
  <c r="E298" i="11"/>
  <c r="A298" i="11" s="1"/>
  <c r="B298" i="11" s="1"/>
  <c r="D298" i="11"/>
  <c r="C298" i="11"/>
  <c r="F297" i="11"/>
  <c r="E297" i="11"/>
  <c r="A297" i="11" s="1"/>
  <c r="B297" i="11" s="1"/>
  <c r="D297" i="11"/>
  <c r="F296" i="11"/>
  <c r="E296" i="11"/>
  <c r="A296" i="11" s="1"/>
  <c r="B296" i="11" s="1"/>
  <c r="D296" i="11"/>
  <c r="F295" i="11"/>
  <c r="E295" i="11"/>
  <c r="A295" i="11" s="1"/>
  <c r="B295" i="11" s="1"/>
  <c r="D295" i="11"/>
  <c r="F294" i="11"/>
  <c r="E294" i="11"/>
  <c r="A294" i="11" s="1"/>
  <c r="B294" i="11" s="1"/>
  <c r="D294" i="11"/>
  <c r="F293" i="11"/>
  <c r="E293" i="11"/>
  <c r="A293" i="11" s="1"/>
  <c r="B293" i="11" s="1"/>
  <c r="D293" i="11"/>
  <c r="F292" i="11"/>
  <c r="E292" i="11"/>
  <c r="A292" i="11" s="1"/>
  <c r="B292" i="11" s="1"/>
  <c r="D292" i="11"/>
  <c r="F291" i="11"/>
  <c r="E291" i="11"/>
  <c r="A291" i="11" s="1"/>
  <c r="B291" i="11" s="1"/>
  <c r="D291" i="11"/>
  <c r="F290" i="11"/>
  <c r="E290" i="11"/>
  <c r="A290" i="11" s="1"/>
  <c r="B290" i="11" s="1"/>
  <c r="D290" i="11"/>
  <c r="F289" i="11"/>
  <c r="E289" i="11"/>
  <c r="A289" i="11" s="1"/>
  <c r="B289" i="11" s="1"/>
  <c r="D289" i="11"/>
  <c r="F288" i="11"/>
  <c r="E288" i="11"/>
  <c r="A288" i="11" s="1"/>
  <c r="B288" i="11" s="1"/>
  <c r="D288" i="11"/>
  <c r="G287" i="11"/>
  <c r="F287" i="11"/>
  <c r="E287" i="11"/>
  <c r="A287" i="11" s="1"/>
  <c r="D287" i="11"/>
  <c r="C287" i="11"/>
  <c r="F286" i="11"/>
  <c r="E286" i="11"/>
  <c r="A286" i="11" s="1"/>
  <c r="B286" i="11" s="1"/>
  <c r="D286" i="11"/>
  <c r="F285" i="11"/>
  <c r="E285" i="11"/>
  <c r="A285" i="11" s="1"/>
  <c r="D285" i="11"/>
  <c r="F284" i="11"/>
  <c r="E284" i="11"/>
  <c r="A284" i="11" s="1"/>
  <c r="B284" i="11" s="1"/>
  <c r="D284" i="11"/>
  <c r="F283" i="11"/>
  <c r="E283" i="11"/>
  <c r="A283" i="11" s="1"/>
  <c r="B283" i="11" s="1"/>
  <c r="D283" i="11"/>
  <c r="F282" i="11"/>
  <c r="E282" i="11"/>
  <c r="A282" i="11" s="1"/>
  <c r="B282" i="11" s="1"/>
  <c r="D282" i="11"/>
  <c r="F281" i="11"/>
  <c r="E281" i="11"/>
  <c r="A281" i="11" s="1"/>
  <c r="B281" i="11" s="1"/>
  <c r="D281" i="11"/>
  <c r="F280" i="11"/>
  <c r="E280" i="11"/>
  <c r="A280" i="11" s="1"/>
  <c r="B280" i="11" s="1"/>
  <c r="D280" i="11"/>
  <c r="F279" i="11"/>
  <c r="E279" i="11"/>
  <c r="A279" i="11" s="1"/>
  <c r="B279" i="11" s="1"/>
  <c r="D279" i="11"/>
  <c r="F278" i="11"/>
  <c r="E278" i="11"/>
  <c r="A278" i="11" s="1"/>
  <c r="B278" i="11" s="1"/>
  <c r="D278" i="11"/>
  <c r="F277" i="11"/>
  <c r="E277" i="11"/>
  <c r="A277" i="11" s="1"/>
  <c r="B277" i="11" s="1"/>
  <c r="D277" i="11"/>
  <c r="G276" i="11"/>
  <c r="F276" i="11"/>
  <c r="E276" i="11"/>
  <c r="A276" i="11" s="1"/>
  <c r="B276" i="11" s="1"/>
  <c r="D276" i="11"/>
  <c r="C276" i="11"/>
  <c r="F275" i="11"/>
  <c r="E275" i="11"/>
  <c r="A275" i="11" s="1"/>
  <c r="B275" i="11" s="1"/>
  <c r="D275" i="11"/>
  <c r="F274" i="11"/>
  <c r="E274" i="11"/>
  <c r="A274" i="11" s="1"/>
  <c r="B274" i="11" s="1"/>
  <c r="D274" i="11"/>
  <c r="F273" i="11"/>
  <c r="E273" i="11"/>
  <c r="A273" i="11" s="1"/>
  <c r="B273" i="11" s="1"/>
  <c r="D273" i="11"/>
  <c r="F272" i="11"/>
  <c r="E272" i="11"/>
  <c r="A272" i="11" s="1"/>
  <c r="B272" i="11" s="1"/>
  <c r="D272" i="11"/>
  <c r="F271" i="11"/>
  <c r="E271" i="11"/>
  <c r="A271" i="11" s="1"/>
  <c r="B271" i="11" s="1"/>
  <c r="D271" i="11"/>
  <c r="F270" i="11"/>
  <c r="E270" i="11"/>
  <c r="A270" i="11" s="1"/>
  <c r="B270" i="11" s="1"/>
  <c r="D270" i="11"/>
  <c r="F269" i="11"/>
  <c r="E269" i="11"/>
  <c r="A269" i="11" s="1"/>
  <c r="B269" i="11" s="1"/>
  <c r="D269" i="11"/>
  <c r="F268" i="11"/>
  <c r="E268" i="11"/>
  <c r="A268" i="11" s="1"/>
  <c r="B268" i="11" s="1"/>
  <c r="D268" i="11"/>
  <c r="F267" i="11"/>
  <c r="E267" i="11"/>
  <c r="A267" i="11" s="1"/>
  <c r="B267" i="11" s="1"/>
  <c r="D267" i="11"/>
  <c r="F266" i="11"/>
  <c r="E266" i="11"/>
  <c r="A266" i="11" s="1"/>
  <c r="B266" i="11" s="1"/>
  <c r="D266" i="11"/>
  <c r="G265" i="11"/>
  <c r="F265" i="11"/>
  <c r="E265" i="11"/>
  <c r="A265" i="11" s="1"/>
  <c r="B265" i="11" s="1"/>
  <c r="D265" i="11"/>
  <c r="C265" i="11"/>
  <c r="F264" i="11"/>
  <c r="E264" i="11"/>
  <c r="A264" i="11" s="1"/>
  <c r="B264" i="11" s="1"/>
  <c r="D264" i="11"/>
  <c r="F263" i="11"/>
  <c r="E263" i="11"/>
  <c r="A263" i="11" s="1"/>
  <c r="B263" i="11" s="1"/>
  <c r="D263" i="11"/>
  <c r="F262" i="11"/>
  <c r="E262" i="11"/>
  <c r="A262" i="11" s="1"/>
  <c r="B262" i="11" s="1"/>
  <c r="D262" i="11"/>
  <c r="F261" i="11"/>
  <c r="E261" i="11"/>
  <c r="A261" i="11" s="1"/>
  <c r="B261" i="11" s="1"/>
  <c r="D261" i="11"/>
  <c r="F260" i="11"/>
  <c r="E260" i="11"/>
  <c r="A260" i="11" s="1"/>
  <c r="B260" i="11" s="1"/>
  <c r="D260" i="11"/>
  <c r="F259" i="11"/>
  <c r="E259" i="11"/>
  <c r="A259" i="11" s="1"/>
  <c r="B259" i="11" s="1"/>
  <c r="D259" i="11"/>
  <c r="F258" i="11"/>
  <c r="E258" i="11"/>
  <c r="A258" i="11" s="1"/>
  <c r="B258" i="11" s="1"/>
  <c r="D258" i="11"/>
  <c r="F257" i="11"/>
  <c r="E257" i="11"/>
  <c r="A257" i="11" s="1"/>
  <c r="B257" i="11" s="1"/>
  <c r="D257" i="11"/>
  <c r="F256" i="11"/>
  <c r="E256" i="11"/>
  <c r="A256" i="11" s="1"/>
  <c r="B256" i="11" s="1"/>
  <c r="D256" i="11"/>
  <c r="F255" i="11"/>
  <c r="E255" i="11"/>
  <c r="A255" i="11" s="1"/>
  <c r="B255" i="11" s="1"/>
  <c r="D255" i="11"/>
  <c r="C255" i="11"/>
  <c r="G254" i="11"/>
  <c r="F254" i="11"/>
  <c r="E254" i="11"/>
  <c r="A254" i="11" s="1"/>
  <c r="B254" i="11" s="1"/>
  <c r="D254" i="11"/>
  <c r="C254" i="11"/>
  <c r="F253" i="11"/>
  <c r="E253" i="11"/>
  <c r="A253" i="11" s="1"/>
  <c r="B253" i="11" s="1"/>
  <c r="D253" i="11"/>
  <c r="F252" i="11"/>
  <c r="E252" i="11"/>
  <c r="A252" i="11" s="1"/>
  <c r="B252" i="11" s="1"/>
  <c r="D252" i="11"/>
  <c r="F251" i="11"/>
  <c r="E251" i="11"/>
  <c r="A251" i="11" s="1"/>
  <c r="B251" i="11" s="1"/>
  <c r="D251" i="11"/>
  <c r="F250" i="11"/>
  <c r="E250" i="11"/>
  <c r="A250" i="11" s="1"/>
  <c r="B250" i="11" s="1"/>
  <c r="D250" i="11"/>
  <c r="F249" i="11"/>
  <c r="E249" i="11"/>
  <c r="A249" i="11" s="1"/>
  <c r="B249" i="11" s="1"/>
  <c r="D249" i="11"/>
  <c r="F248" i="11"/>
  <c r="E248" i="11"/>
  <c r="A248" i="11" s="1"/>
  <c r="B248" i="11" s="1"/>
  <c r="D248" i="11"/>
  <c r="F247" i="11"/>
  <c r="E247" i="11"/>
  <c r="A247" i="11" s="1"/>
  <c r="B247" i="11" s="1"/>
  <c r="D247" i="11"/>
  <c r="F246" i="11"/>
  <c r="E246" i="11"/>
  <c r="A246" i="11" s="1"/>
  <c r="B246" i="11" s="1"/>
  <c r="D246" i="11"/>
  <c r="F245" i="11"/>
  <c r="E245" i="11"/>
  <c r="A245" i="11" s="1"/>
  <c r="B245" i="11" s="1"/>
  <c r="D245" i="11"/>
  <c r="F244" i="11"/>
  <c r="E244" i="11"/>
  <c r="A244" i="11" s="1"/>
  <c r="B244" i="11" s="1"/>
  <c r="D244" i="11"/>
  <c r="C244" i="11"/>
  <c r="G243" i="11"/>
  <c r="F243" i="11"/>
  <c r="E243" i="11"/>
  <c r="A243" i="11" s="1"/>
  <c r="B243" i="11" s="1"/>
  <c r="D243" i="11"/>
  <c r="C243" i="11"/>
  <c r="F242" i="11"/>
  <c r="E242" i="11"/>
  <c r="A242" i="11" s="1"/>
  <c r="B242" i="11" s="1"/>
  <c r="D242" i="11"/>
  <c r="F241" i="11"/>
  <c r="E241" i="11"/>
  <c r="A241" i="11" s="1"/>
  <c r="B241" i="11" s="1"/>
  <c r="D241" i="11"/>
  <c r="F240" i="11"/>
  <c r="E240" i="11"/>
  <c r="A240" i="11" s="1"/>
  <c r="B240" i="11" s="1"/>
  <c r="D240" i="11"/>
  <c r="F239" i="11"/>
  <c r="E239" i="11"/>
  <c r="A239" i="11" s="1"/>
  <c r="B239" i="11" s="1"/>
  <c r="D239" i="11"/>
  <c r="F238" i="11"/>
  <c r="E238" i="11"/>
  <c r="A238" i="11" s="1"/>
  <c r="B238" i="11" s="1"/>
  <c r="D238" i="11"/>
  <c r="F237" i="11"/>
  <c r="E237" i="11"/>
  <c r="A237" i="11" s="1"/>
  <c r="B237" i="11" s="1"/>
  <c r="D237" i="11"/>
  <c r="F236" i="11"/>
  <c r="E236" i="11"/>
  <c r="A236" i="11" s="1"/>
  <c r="B236" i="11" s="1"/>
  <c r="D236" i="11"/>
  <c r="F235" i="11"/>
  <c r="E235" i="11"/>
  <c r="A235" i="11" s="1"/>
  <c r="B235" i="11" s="1"/>
  <c r="D235" i="11"/>
  <c r="F234" i="11"/>
  <c r="E234" i="11"/>
  <c r="A234" i="11" s="1"/>
  <c r="B234" i="11" s="1"/>
  <c r="D234" i="11"/>
  <c r="F233" i="11"/>
  <c r="E233" i="11"/>
  <c r="A233" i="11" s="1"/>
  <c r="B233" i="11" s="1"/>
  <c r="D233" i="11"/>
  <c r="C233" i="11"/>
  <c r="G232" i="11"/>
  <c r="F232" i="11"/>
  <c r="E232" i="11"/>
  <c r="A232" i="11" s="1"/>
  <c r="B232" i="11" s="1"/>
  <c r="D232" i="11"/>
  <c r="C232" i="11"/>
  <c r="G231" i="11"/>
  <c r="F231" i="11"/>
  <c r="E231" i="11"/>
  <c r="A231" i="11" s="1"/>
  <c r="B231" i="11" s="1"/>
  <c r="D231" i="11"/>
  <c r="C231" i="11"/>
  <c r="F230" i="11"/>
  <c r="E230" i="11"/>
  <c r="A230" i="11" s="1"/>
  <c r="B230" i="11" s="1"/>
  <c r="D230" i="11"/>
  <c r="F229" i="11"/>
  <c r="E229" i="11"/>
  <c r="A229" i="11" s="1"/>
  <c r="B229" i="11" s="1"/>
  <c r="D229" i="11"/>
  <c r="F228" i="11"/>
  <c r="E228" i="11"/>
  <c r="A228" i="11" s="1"/>
  <c r="B228" i="11" s="1"/>
  <c r="D228" i="11"/>
  <c r="F227" i="11"/>
  <c r="E227" i="11"/>
  <c r="A227" i="11" s="1"/>
  <c r="B227" i="11" s="1"/>
  <c r="D227" i="11"/>
  <c r="F226" i="11"/>
  <c r="E226" i="11"/>
  <c r="A226" i="11" s="1"/>
  <c r="B226" i="11" s="1"/>
  <c r="D226" i="11"/>
  <c r="F225" i="11"/>
  <c r="E225" i="11"/>
  <c r="A225" i="11" s="1"/>
  <c r="B225" i="11" s="1"/>
  <c r="D225" i="11"/>
  <c r="F224" i="11"/>
  <c r="E224" i="11"/>
  <c r="A224" i="11" s="1"/>
  <c r="B224" i="11" s="1"/>
  <c r="D224" i="11"/>
  <c r="F223" i="11"/>
  <c r="E223" i="11"/>
  <c r="A223" i="11" s="1"/>
  <c r="B223" i="11" s="1"/>
  <c r="D223" i="11"/>
  <c r="F222" i="11"/>
  <c r="E222" i="11"/>
  <c r="A222" i="11" s="1"/>
  <c r="B222" i="11" s="1"/>
  <c r="D222" i="11"/>
  <c r="F221" i="11"/>
  <c r="E221" i="11"/>
  <c r="A221" i="11" s="1"/>
  <c r="B221" i="11" s="1"/>
  <c r="D221" i="11"/>
  <c r="G220" i="11"/>
  <c r="F220" i="11"/>
  <c r="E220" i="11"/>
  <c r="A220" i="11" s="1"/>
  <c r="B220" i="11" s="1"/>
  <c r="D220" i="11"/>
  <c r="C220" i="11"/>
  <c r="F219" i="11"/>
  <c r="E219" i="11"/>
  <c r="A219" i="11" s="1"/>
  <c r="B219" i="11" s="1"/>
  <c r="D219" i="11"/>
  <c r="F218" i="11"/>
  <c r="E218" i="11"/>
  <c r="A218" i="11" s="1"/>
  <c r="B218" i="11" s="1"/>
  <c r="D218" i="11"/>
  <c r="F217" i="11"/>
  <c r="E217" i="11"/>
  <c r="A217" i="11" s="1"/>
  <c r="B217" i="11" s="1"/>
  <c r="D217" i="11"/>
  <c r="F216" i="11"/>
  <c r="E216" i="11"/>
  <c r="A216" i="11" s="1"/>
  <c r="B216" i="11" s="1"/>
  <c r="D216" i="11"/>
  <c r="F215" i="11"/>
  <c r="E215" i="11"/>
  <c r="A215" i="11" s="1"/>
  <c r="B215" i="11" s="1"/>
  <c r="D215" i="11"/>
  <c r="F214" i="11"/>
  <c r="E214" i="11"/>
  <c r="A214" i="11" s="1"/>
  <c r="B214" i="11" s="1"/>
  <c r="D214" i="11"/>
  <c r="F213" i="11"/>
  <c r="E213" i="11"/>
  <c r="A213" i="11" s="1"/>
  <c r="B213" i="11" s="1"/>
  <c r="D213" i="11"/>
  <c r="F212" i="11"/>
  <c r="E212" i="11"/>
  <c r="A212" i="11" s="1"/>
  <c r="B212" i="11" s="1"/>
  <c r="D212" i="11"/>
  <c r="F211" i="11"/>
  <c r="E211" i="11"/>
  <c r="A211" i="11" s="1"/>
  <c r="B211" i="11" s="1"/>
  <c r="D211" i="11"/>
  <c r="F210" i="11"/>
  <c r="E210" i="11"/>
  <c r="A210" i="11" s="1"/>
  <c r="B210" i="11" s="1"/>
  <c r="D210" i="11"/>
  <c r="G209" i="11"/>
  <c r="F209" i="11"/>
  <c r="E209" i="11"/>
  <c r="A209" i="11" s="1"/>
  <c r="B209" i="11" s="1"/>
  <c r="D209" i="11"/>
  <c r="C209" i="11"/>
  <c r="F208" i="11"/>
  <c r="E208" i="11"/>
  <c r="A208" i="11" s="1"/>
  <c r="B208" i="11" s="1"/>
  <c r="D208" i="11"/>
  <c r="F207" i="11"/>
  <c r="E207" i="11"/>
  <c r="A207" i="11" s="1"/>
  <c r="B207" i="11" s="1"/>
  <c r="D207" i="11"/>
  <c r="F206" i="11"/>
  <c r="E206" i="11"/>
  <c r="A206" i="11" s="1"/>
  <c r="B206" i="11" s="1"/>
  <c r="D206" i="11"/>
  <c r="F205" i="11"/>
  <c r="E205" i="11"/>
  <c r="A205" i="11" s="1"/>
  <c r="B205" i="11" s="1"/>
  <c r="D205" i="11"/>
  <c r="F204" i="11"/>
  <c r="E204" i="11"/>
  <c r="A204" i="11" s="1"/>
  <c r="B204" i="11" s="1"/>
  <c r="D204" i="11"/>
  <c r="F203" i="11"/>
  <c r="E203" i="11"/>
  <c r="A203" i="11" s="1"/>
  <c r="B203" i="11" s="1"/>
  <c r="D203" i="11"/>
  <c r="F202" i="11"/>
  <c r="E202" i="11"/>
  <c r="A202" i="11" s="1"/>
  <c r="B202" i="11" s="1"/>
  <c r="D202" i="11"/>
  <c r="F201" i="11"/>
  <c r="E201" i="11"/>
  <c r="A201" i="11" s="1"/>
  <c r="B201" i="11" s="1"/>
  <c r="D201" i="11"/>
  <c r="F200" i="11"/>
  <c r="E200" i="11"/>
  <c r="A200" i="11" s="1"/>
  <c r="B200" i="11" s="1"/>
  <c r="D200" i="11"/>
  <c r="F199" i="11"/>
  <c r="E199" i="11"/>
  <c r="A199" i="11" s="1"/>
  <c r="B199" i="11" s="1"/>
  <c r="D199" i="11"/>
  <c r="G198" i="11"/>
  <c r="F198" i="11"/>
  <c r="E198" i="11"/>
  <c r="A198" i="11" s="1"/>
  <c r="B198" i="11" s="1"/>
  <c r="D198" i="11"/>
  <c r="C198" i="11"/>
  <c r="F197" i="11"/>
  <c r="E197" i="11"/>
  <c r="A197" i="11" s="1"/>
  <c r="B197" i="11" s="1"/>
  <c r="D197" i="11"/>
  <c r="F196" i="11"/>
  <c r="E196" i="11"/>
  <c r="A196" i="11" s="1"/>
  <c r="B196" i="11" s="1"/>
  <c r="D196" i="11"/>
  <c r="F195" i="11"/>
  <c r="E195" i="11"/>
  <c r="A195" i="11" s="1"/>
  <c r="B195" i="11" s="1"/>
  <c r="D195" i="11"/>
  <c r="F194" i="11"/>
  <c r="E194" i="11"/>
  <c r="A194" i="11" s="1"/>
  <c r="B194" i="11" s="1"/>
  <c r="D194" i="11"/>
  <c r="F193" i="11"/>
  <c r="E193" i="11"/>
  <c r="A193" i="11" s="1"/>
  <c r="B193" i="11" s="1"/>
  <c r="D193" i="11"/>
  <c r="F192" i="11"/>
  <c r="E192" i="11"/>
  <c r="A192" i="11" s="1"/>
  <c r="B192" i="11" s="1"/>
  <c r="D192" i="11"/>
  <c r="F191" i="11"/>
  <c r="E191" i="11"/>
  <c r="A191" i="11" s="1"/>
  <c r="B191" i="11" s="1"/>
  <c r="D191" i="11"/>
  <c r="F190" i="11"/>
  <c r="E190" i="11"/>
  <c r="A190" i="11" s="1"/>
  <c r="B190" i="11" s="1"/>
  <c r="D190" i="11"/>
  <c r="F189" i="11"/>
  <c r="E189" i="11"/>
  <c r="A189" i="11" s="1"/>
  <c r="B189" i="11" s="1"/>
  <c r="D189" i="11"/>
  <c r="F188" i="11"/>
  <c r="E188" i="11"/>
  <c r="A188" i="11" s="1"/>
  <c r="B188" i="11" s="1"/>
  <c r="D188" i="11"/>
  <c r="G187" i="11"/>
  <c r="F187" i="11"/>
  <c r="E187" i="11"/>
  <c r="A187" i="11" s="1"/>
  <c r="D187" i="11"/>
  <c r="C187" i="11"/>
  <c r="F186" i="11"/>
  <c r="E186" i="11"/>
  <c r="A186" i="11" s="1"/>
  <c r="B186" i="11" s="1"/>
  <c r="D186" i="11"/>
  <c r="F185" i="11"/>
  <c r="E185" i="11"/>
  <c r="A185" i="11" s="1"/>
  <c r="D185" i="11"/>
  <c r="F184" i="11"/>
  <c r="E184" i="11"/>
  <c r="A184" i="11" s="1"/>
  <c r="B184" i="11" s="1"/>
  <c r="D184" i="11"/>
  <c r="F183" i="11"/>
  <c r="E183" i="11"/>
  <c r="A183" i="11" s="1"/>
  <c r="B183" i="11" s="1"/>
  <c r="D183" i="11"/>
  <c r="F182" i="11"/>
  <c r="E182" i="11"/>
  <c r="A182" i="11" s="1"/>
  <c r="B182" i="11" s="1"/>
  <c r="D182" i="11"/>
  <c r="F181" i="11"/>
  <c r="E181" i="11"/>
  <c r="A181" i="11" s="1"/>
  <c r="B181" i="11" s="1"/>
  <c r="D181" i="11"/>
  <c r="F180" i="11"/>
  <c r="E180" i="11"/>
  <c r="A180" i="11" s="1"/>
  <c r="B180" i="11" s="1"/>
  <c r="D180" i="11"/>
  <c r="F179" i="11"/>
  <c r="E179" i="11"/>
  <c r="A179" i="11" s="1"/>
  <c r="B179" i="11" s="1"/>
  <c r="D179" i="11"/>
  <c r="F178" i="11"/>
  <c r="E178" i="11"/>
  <c r="A178" i="11" s="1"/>
  <c r="B178" i="11" s="1"/>
  <c r="D178" i="11"/>
  <c r="F177" i="11"/>
  <c r="E177" i="11"/>
  <c r="A177" i="11" s="1"/>
  <c r="B177" i="11" s="1"/>
  <c r="D177" i="11"/>
  <c r="C177" i="11"/>
  <c r="G176" i="11"/>
  <c r="F176" i="11"/>
  <c r="E176" i="11"/>
  <c r="A176" i="11" s="1"/>
  <c r="B176" i="11" s="1"/>
  <c r="D176" i="11"/>
  <c r="C176" i="11"/>
  <c r="F175" i="11"/>
  <c r="E175" i="11"/>
  <c r="A175" i="11" s="1"/>
  <c r="B175" i="11" s="1"/>
  <c r="D175" i="11"/>
  <c r="F174" i="11"/>
  <c r="E174" i="11"/>
  <c r="A174" i="11" s="1"/>
  <c r="B174" i="11" s="1"/>
  <c r="D174" i="11"/>
  <c r="F173" i="11"/>
  <c r="E173" i="11"/>
  <c r="A173" i="11" s="1"/>
  <c r="B173" i="11" s="1"/>
  <c r="D173" i="11"/>
  <c r="F172" i="11"/>
  <c r="E172" i="11"/>
  <c r="A172" i="11" s="1"/>
  <c r="B172" i="11" s="1"/>
  <c r="D172" i="11"/>
  <c r="F171" i="11"/>
  <c r="E171" i="11"/>
  <c r="A171" i="11" s="1"/>
  <c r="B171" i="11" s="1"/>
  <c r="D171" i="11"/>
  <c r="F170" i="11"/>
  <c r="E170" i="11"/>
  <c r="A170" i="11" s="1"/>
  <c r="B170" i="11" s="1"/>
  <c r="D170" i="11"/>
  <c r="F169" i="11"/>
  <c r="E169" i="11"/>
  <c r="A169" i="11" s="1"/>
  <c r="B169" i="11" s="1"/>
  <c r="D169" i="11"/>
  <c r="F168" i="11"/>
  <c r="E168" i="11"/>
  <c r="A168" i="11" s="1"/>
  <c r="B168" i="11" s="1"/>
  <c r="D168" i="11"/>
  <c r="F167" i="11"/>
  <c r="E167" i="11"/>
  <c r="A167" i="11" s="1"/>
  <c r="B167" i="11" s="1"/>
  <c r="D167" i="11"/>
  <c r="F166" i="11"/>
  <c r="E166" i="11"/>
  <c r="A166" i="11" s="1"/>
  <c r="B166" i="11" s="1"/>
  <c r="D166" i="11"/>
  <c r="C166" i="11"/>
  <c r="G165" i="11"/>
  <c r="F165" i="11"/>
  <c r="E165" i="11"/>
  <c r="A165" i="11" s="1"/>
  <c r="B165" i="11" s="1"/>
  <c r="D165" i="11"/>
  <c r="C165" i="11"/>
  <c r="F164" i="11"/>
  <c r="E164" i="11"/>
  <c r="A164" i="11" s="1"/>
  <c r="B164" i="11" s="1"/>
  <c r="D164" i="11"/>
  <c r="F163" i="11"/>
  <c r="E163" i="11"/>
  <c r="A163" i="11" s="1"/>
  <c r="B163" i="11" s="1"/>
  <c r="D163" i="11"/>
  <c r="F162" i="11"/>
  <c r="E162" i="11"/>
  <c r="A162" i="11" s="1"/>
  <c r="B162" i="11" s="1"/>
  <c r="D162" i="11"/>
  <c r="F161" i="11"/>
  <c r="E161" i="11"/>
  <c r="A161" i="11" s="1"/>
  <c r="B161" i="11" s="1"/>
  <c r="D161" i="11"/>
  <c r="F160" i="11"/>
  <c r="E160" i="11"/>
  <c r="A160" i="11" s="1"/>
  <c r="B160" i="11" s="1"/>
  <c r="D160" i="11"/>
  <c r="F159" i="11"/>
  <c r="E159" i="11"/>
  <c r="A159" i="11" s="1"/>
  <c r="B159" i="11" s="1"/>
  <c r="D159" i="11"/>
  <c r="F158" i="11"/>
  <c r="E158" i="11"/>
  <c r="A158" i="11" s="1"/>
  <c r="B158" i="11" s="1"/>
  <c r="D158" i="11"/>
  <c r="F157" i="11"/>
  <c r="E157" i="11"/>
  <c r="A157" i="11" s="1"/>
  <c r="B157" i="11" s="1"/>
  <c r="D157" i="11"/>
  <c r="F156" i="11"/>
  <c r="E156" i="11"/>
  <c r="A156" i="11" s="1"/>
  <c r="B156" i="11" s="1"/>
  <c r="D156" i="11"/>
  <c r="F155" i="11"/>
  <c r="E155" i="11"/>
  <c r="D155" i="11"/>
  <c r="C155" i="11"/>
  <c r="B187" i="11" l="1"/>
  <c r="B185" i="11"/>
  <c r="B387" i="11"/>
  <c r="B385" i="11"/>
  <c r="B285" i="11"/>
  <c r="B287" i="11"/>
  <c r="A155" i="11"/>
  <c r="B155" i="11" s="1"/>
  <c r="A311" i="11"/>
  <c r="B311" i="11" s="1"/>
  <c r="A315" i="11"/>
  <c r="B315" i="11" s="1"/>
  <c r="A310" i="11"/>
  <c r="B310" i="11" s="1"/>
  <c r="A314" i="11"/>
  <c r="B314" i="11" s="1"/>
  <c r="A318" i="11"/>
  <c r="B318" i="11" s="1"/>
  <c r="A319" i="11"/>
  <c r="B319" i="11" s="1"/>
  <c r="A309" i="11"/>
  <c r="B309" i="11" s="1"/>
  <c r="A313" i="11"/>
  <c r="B313" i="11" s="1"/>
  <c r="A317" i="11"/>
  <c r="B317" i="11" s="1"/>
  <c r="A320" i="11"/>
  <c r="B320" i="11" s="1"/>
  <c r="A312" i="11"/>
  <c r="B312" i="11" s="1"/>
  <c r="A316" i="11"/>
  <c r="B316" i="11" s="1"/>
  <c r="A391" i="11"/>
  <c r="B391" i="11" s="1"/>
  <c r="A401" i="11"/>
  <c r="B401" i="11" s="1"/>
  <c r="A411" i="11"/>
  <c r="B411" i="11" s="1"/>
  <c r="A421" i="11"/>
  <c r="B421" i="11" s="1"/>
  <c r="A429" i="11"/>
  <c r="B429" i="11" s="1"/>
  <c r="A390" i="11"/>
  <c r="B390" i="11" s="1"/>
  <c r="A400" i="11"/>
  <c r="B400" i="11" s="1"/>
  <c r="A408" i="11"/>
  <c r="B408" i="11" s="1"/>
  <c r="A410" i="11"/>
  <c r="B410" i="11" s="1"/>
  <c r="A414" i="11"/>
  <c r="B414" i="11" s="1"/>
  <c r="A424" i="11"/>
  <c r="B424" i="11" s="1"/>
  <c r="A428" i="11"/>
  <c r="B428" i="11" s="1"/>
  <c r="A388" i="11"/>
  <c r="B388" i="11" s="1"/>
  <c r="A392" i="11"/>
  <c r="B392" i="11" s="1"/>
  <c r="A396" i="11"/>
  <c r="B396" i="11" s="1"/>
  <c r="A402" i="11"/>
  <c r="B402" i="11" s="1"/>
  <c r="A406" i="11"/>
  <c r="B406" i="11" s="1"/>
  <c r="A412" i="11"/>
  <c r="B412" i="11" s="1"/>
  <c r="A416" i="11"/>
  <c r="B416" i="11" s="1"/>
  <c r="A422" i="11"/>
  <c r="B422" i="11" s="1"/>
  <c r="A426" i="11"/>
  <c r="B426" i="11" s="1"/>
  <c r="A430" i="11"/>
  <c r="B430" i="11" s="1"/>
  <c r="A431" i="11"/>
  <c r="B431" i="11" s="1"/>
  <c r="A432" i="11"/>
  <c r="B432" i="11" s="1"/>
  <c r="A395" i="11"/>
  <c r="B395" i="11" s="1"/>
  <c r="A405" i="11"/>
  <c r="B405" i="11" s="1"/>
  <c r="A415" i="11"/>
  <c r="B415" i="11" s="1"/>
  <c r="A425" i="11"/>
  <c r="B425" i="11" s="1"/>
  <c r="A394" i="11"/>
  <c r="B394" i="11" s="1"/>
  <c r="A404" i="11"/>
  <c r="B404" i="11" s="1"/>
  <c r="A409" i="11"/>
  <c r="B409" i="11" s="1"/>
  <c r="A418" i="11"/>
  <c r="B418" i="11" s="1"/>
  <c r="A389" i="11"/>
  <c r="B389" i="11" s="1"/>
  <c r="A393" i="11"/>
  <c r="B393" i="11" s="1"/>
  <c r="A397" i="11"/>
  <c r="B397" i="11" s="1"/>
  <c r="A398" i="11"/>
  <c r="B398" i="11" s="1"/>
  <c r="A399" i="11"/>
  <c r="B399" i="11" s="1"/>
  <c r="A403" i="11"/>
  <c r="B403" i="11" s="1"/>
  <c r="A407" i="11"/>
  <c r="B407" i="11" s="1"/>
  <c r="A413" i="11"/>
  <c r="B413" i="11" s="1"/>
  <c r="A417" i="11"/>
  <c r="B417" i="11" s="1"/>
  <c r="A423" i="11"/>
  <c r="B423" i="11" s="1"/>
  <c r="A427" i="11"/>
  <c r="B427" i="11" s="1"/>
  <c r="L15" i="18"/>
  <c r="M15" i="18" s="1"/>
  <c r="B85" i="6" l="1"/>
  <c r="C234" i="11" l="1"/>
  <c r="L85" i="6"/>
  <c r="M85" i="6" s="1"/>
  <c r="L15" i="6"/>
  <c r="M15" i="6" s="1"/>
  <c r="G36" i="10" l="1"/>
  <c r="H36" i="10"/>
  <c r="B36" i="10" l="1"/>
  <c r="J36" i="10"/>
  <c r="I36" i="10"/>
  <c r="K36" i="10" s="1"/>
  <c r="A11067" i="15"/>
  <c r="A11066" i="15"/>
  <c r="A11065" i="15"/>
  <c r="A11064" i="15"/>
  <c r="A11063" i="15"/>
  <c r="A11062" i="15"/>
  <c r="A11061" i="15"/>
  <c r="A11060" i="15"/>
  <c r="A11059" i="15"/>
  <c r="A11058" i="15"/>
  <c r="A11057" i="15"/>
  <c r="A11056" i="15"/>
  <c r="A11055" i="15"/>
  <c r="A11054" i="15"/>
  <c r="A11053" i="15"/>
  <c r="A11052" i="15"/>
  <c r="A11051" i="15"/>
  <c r="A11050" i="15"/>
  <c r="A11049" i="15"/>
  <c r="A11048" i="15"/>
  <c r="A11047" i="15"/>
  <c r="A11046" i="15"/>
  <c r="A11045" i="15"/>
  <c r="A11044" i="15"/>
  <c r="A11043" i="15"/>
  <c r="A11042" i="15"/>
  <c r="A11041" i="15"/>
  <c r="A11040" i="15"/>
  <c r="A11039" i="15"/>
  <c r="A11038" i="15"/>
  <c r="A11037" i="15"/>
  <c r="A11036" i="15"/>
  <c r="A11035" i="15"/>
  <c r="A11034" i="15"/>
  <c r="A11033" i="15"/>
  <c r="A11032" i="15"/>
  <c r="A11031" i="15"/>
  <c r="A11030" i="15"/>
  <c r="A11029" i="15"/>
  <c r="A11028" i="15"/>
  <c r="A11027" i="15"/>
  <c r="A11026" i="15"/>
  <c r="A11025" i="15"/>
  <c r="A11024" i="15"/>
  <c r="A11023" i="15"/>
  <c r="A11022" i="15"/>
  <c r="A11021" i="15"/>
  <c r="A11020" i="15"/>
  <c r="A11019" i="15"/>
  <c r="A11018" i="15"/>
  <c r="A11017" i="15"/>
  <c r="A11016" i="15"/>
  <c r="A11015" i="15"/>
  <c r="A11014" i="15"/>
  <c r="A11013" i="15"/>
  <c r="A11012" i="15"/>
  <c r="C11011" i="15"/>
  <c r="A11011" i="15"/>
  <c r="A11010" i="15"/>
  <c r="A11009" i="15"/>
  <c r="A11008" i="15"/>
  <c r="A11007" i="15"/>
  <c r="A11006" i="15"/>
  <c r="A11005" i="15"/>
  <c r="A11004" i="15"/>
  <c r="A11003" i="15"/>
  <c r="A11002" i="15"/>
  <c r="A11001" i="15"/>
  <c r="A11000" i="15"/>
  <c r="A10999" i="15"/>
  <c r="A10998" i="15"/>
  <c r="A10997" i="15"/>
  <c r="A10996" i="15"/>
  <c r="A10995" i="15"/>
  <c r="A10994" i="15"/>
  <c r="A10993" i="15"/>
  <c r="A10992" i="15"/>
  <c r="A10991" i="15"/>
  <c r="A10990" i="15"/>
  <c r="A10989" i="15"/>
  <c r="A10988" i="15"/>
  <c r="A10987" i="15"/>
  <c r="A10986" i="15"/>
  <c r="A10985" i="15"/>
  <c r="A10984" i="15"/>
  <c r="A10983" i="15"/>
  <c r="A10982" i="15"/>
  <c r="A10981" i="15"/>
  <c r="A10980" i="15"/>
  <c r="A10979" i="15"/>
  <c r="A10978" i="15"/>
  <c r="A10977" i="15"/>
  <c r="A10976" i="15"/>
  <c r="A10975" i="15"/>
  <c r="A10974" i="15"/>
  <c r="A10973" i="15"/>
  <c r="A10972" i="15"/>
  <c r="A10971" i="15"/>
  <c r="A10970" i="15"/>
  <c r="A10969" i="15"/>
  <c r="A10968" i="15"/>
  <c r="A10967" i="15"/>
  <c r="A10966" i="15"/>
  <c r="A10965" i="15"/>
  <c r="A10964" i="15"/>
  <c r="A10963" i="15"/>
  <c r="A10962" i="15"/>
  <c r="A10961" i="15"/>
  <c r="A10960" i="15"/>
  <c r="A10959" i="15"/>
  <c r="A10958" i="15"/>
  <c r="A10957" i="15"/>
  <c r="A10956" i="15"/>
  <c r="A10955" i="15"/>
  <c r="A10954" i="15"/>
  <c r="A10953" i="15"/>
  <c r="A10952" i="15"/>
  <c r="A10951" i="15"/>
  <c r="A10950" i="15"/>
  <c r="A10949" i="15"/>
  <c r="A10948" i="15"/>
  <c r="C10947" i="15"/>
  <c r="A10947" i="15"/>
  <c r="A10946" i="15"/>
  <c r="A10945" i="15"/>
  <c r="A10944" i="15"/>
  <c r="A10943" i="15"/>
  <c r="A10942" i="15"/>
  <c r="A10941" i="15"/>
  <c r="A10940" i="15"/>
  <c r="A10939" i="15"/>
  <c r="A10938" i="15"/>
  <c r="A10937" i="15"/>
  <c r="A10936" i="15"/>
  <c r="A10935" i="15"/>
  <c r="A10934" i="15"/>
  <c r="A10933" i="15"/>
  <c r="A10932" i="15"/>
  <c r="A10931" i="15"/>
  <c r="A10930" i="15"/>
  <c r="A10929" i="15"/>
  <c r="A10928" i="15"/>
  <c r="A10927" i="15"/>
  <c r="A10926" i="15"/>
  <c r="A10925" i="15"/>
  <c r="A10924" i="15"/>
  <c r="A10923" i="15"/>
  <c r="A10922" i="15"/>
  <c r="A10921" i="15"/>
  <c r="A10920" i="15"/>
  <c r="A10919" i="15"/>
  <c r="A10918" i="15"/>
  <c r="A10917" i="15"/>
  <c r="A10916" i="15"/>
  <c r="A10915" i="15"/>
  <c r="A10914" i="15"/>
  <c r="A10913" i="15"/>
  <c r="A10912" i="15"/>
  <c r="A10911" i="15"/>
  <c r="A10910" i="15"/>
  <c r="A10909" i="15"/>
  <c r="A10908" i="15"/>
  <c r="A10907" i="15"/>
  <c r="A10906" i="15"/>
  <c r="A10905" i="15"/>
  <c r="A10904" i="15"/>
  <c r="A10903" i="15"/>
  <c r="A10902" i="15"/>
  <c r="A10901" i="15"/>
  <c r="A10900" i="15"/>
  <c r="A10899" i="15"/>
  <c r="A10898" i="15"/>
  <c r="A10897" i="15"/>
  <c r="A10896" i="15"/>
  <c r="A10895" i="15"/>
  <c r="A10894" i="15"/>
  <c r="A10893" i="15"/>
  <c r="A10892" i="15"/>
  <c r="A10891" i="15"/>
  <c r="A10890" i="15"/>
  <c r="A10889" i="15"/>
  <c r="A10888" i="15"/>
  <c r="A10887" i="15"/>
  <c r="A10886" i="15"/>
  <c r="A10885" i="15"/>
  <c r="A10884" i="15"/>
  <c r="C10883" i="15"/>
  <c r="A10883" i="15"/>
  <c r="A10882" i="15"/>
  <c r="A10881" i="15"/>
  <c r="A10880" i="15"/>
  <c r="A10879" i="15"/>
  <c r="A10878" i="15"/>
  <c r="A10877" i="15"/>
  <c r="A10876" i="15"/>
  <c r="A10875" i="15"/>
  <c r="A10874" i="15"/>
  <c r="A10873" i="15"/>
  <c r="A10872" i="15"/>
  <c r="A10871" i="15"/>
  <c r="A10870" i="15"/>
  <c r="A10869" i="15"/>
  <c r="A10868" i="15"/>
  <c r="A10867" i="15"/>
  <c r="A10866" i="15"/>
  <c r="A10865" i="15"/>
  <c r="A10864" i="15"/>
  <c r="A10863" i="15"/>
  <c r="A10862" i="15"/>
  <c r="A10861" i="15"/>
  <c r="A10860" i="15"/>
  <c r="A10859" i="15"/>
  <c r="A10858" i="15"/>
  <c r="A10857" i="15"/>
  <c r="A10856" i="15"/>
  <c r="A10855" i="15"/>
  <c r="A10854" i="15"/>
  <c r="A10853" i="15"/>
  <c r="A10852" i="15"/>
  <c r="A10851" i="15"/>
  <c r="A10850" i="15"/>
  <c r="A10849" i="15"/>
  <c r="A10848" i="15"/>
  <c r="A10847" i="15"/>
  <c r="A10846" i="15"/>
  <c r="A10845" i="15"/>
  <c r="A10844" i="15"/>
  <c r="A10843" i="15"/>
  <c r="A10842" i="15"/>
  <c r="A10841" i="15"/>
  <c r="A10840" i="15"/>
  <c r="A10839" i="15"/>
  <c r="A10838" i="15"/>
  <c r="A10837" i="15"/>
  <c r="A10836" i="15"/>
  <c r="A10835" i="15"/>
  <c r="A10834" i="15"/>
  <c r="A10833" i="15"/>
  <c r="A10832" i="15"/>
  <c r="A10831" i="15"/>
  <c r="A10830" i="15"/>
  <c r="A10829" i="15"/>
  <c r="A10828" i="15"/>
  <c r="A10827" i="15"/>
  <c r="A10826" i="15"/>
  <c r="A10825" i="15"/>
  <c r="A10824" i="15"/>
  <c r="A10823" i="15"/>
  <c r="A10822" i="15"/>
  <c r="A10821" i="15"/>
  <c r="A10820" i="15"/>
  <c r="C10819" i="15"/>
  <c r="A10819" i="15"/>
  <c r="A10818" i="15"/>
  <c r="A10817" i="15"/>
  <c r="A10816" i="15"/>
  <c r="A10815" i="15"/>
  <c r="A10814" i="15"/>
  <c r="A10813" i="15"/>
  <c r="A10812" i="15"/>
  <c r="A10811" i="15"/>
  <c r="A10810" i="15"/>
  <c r="A10809" i="15"/>
  <c r="A10808" i="15"/>
  <c r="A10807" i="15"/>
  <c r="A10806" i="15"/>
  <c r="A10805" i="15"/>
  <c r="A10804" i="15"/>
  <c r="A10803" i="15"/>
  <c r="A10802" i="15"/>
  <c r="A10801" i="15"/>
  <c r="A10800" i="15"/>
  <c r="A10799" i="15"/>
  <c r="A10798" i="15"/>
  <c r="A10797" i="15"/>
  <c r="A10796" i="15"/>
  <c r="A10795" i="15"/>
  <c r="A10794" i="15"/>
  <c r="A10793" i="15"/>
  <c r="A10792" i="15"/>
  <c r="A10791" i="15"/>
  <c r="A10790" i="15"/>
  <c r="A10789" i="15"/>
  <c r="A10788" i="15"/>
  <c r="A10787" i="15"/>
  <c r="A10786" i="15"/>
  <c r="A10785" i="15"/>
  <c r="A10784" i="15"/>
  <c r="A10783" i="15"/>
  <c r="A10782" i="15"/>
  <c r="A10781" i="15"/>
  <c r="A10780" i="15"/>
  <c r="A10779" i="15"/>
  <c r="A10778" i="15"/>
  <c r="A10777" i="15"/>
  <c r="A10776" i="15"/>
  <c r="A10775" i="15"/>
  <c r="A10774" i="15"/>
  <c r="A10773" i="15"/>
  <c r="A10772" i="15"/>
  <c r="A10771" i="15"/>
  <c r="A10770" i="15"/>
  <c r="A10769" i="15"/>
  <c r="A10768" i="15"/>
  <c r="A10767" i="15"/>
  <c r="A10766" i="15"/>
  <c r="A10765" i="15"/>
  <c r="A10764" i="15"/>
  <c r="A10763" i="15"/>
  <c r="A10762" i="15"/>
  <c r="A10761" i="15"/>
  <c r="A10760" i="15"/>
  <c r="A10759" i="15"/>
  <c r="A10758" i="15"/>
  <c r="A10757" i="15"/>
  <c r="A10756" i="15"/>
  <c r="C10755" i="15"/>
  <c r="A10755" i="15"/>
  <c r="A10754" i="15"/>
  <c r="A10753" i="15"/>
  <c r="A10752" i="15"/>
  <c r="A10751" i="15"/>
  <c r="A10750" i="15"/>
  <c r="A10749" i="15"/>
  <c r="A10748" i="15"/>
  <c r="A10747" i="15"/>
  <c r="A10746" i="15"/>
  <c r="A10745" i="15"/>
  <c r="A10744" i="15"/>
  <c r="A10743" i="15"/>
  <c r="A10742" i="15"/>
  <c r="A10741" i="15"/>
  <c r="A10740" i="15"/>
  <c r="A10739" i="15"/>
  <c r="A10738" i="15"/>
  <c r="A10737" i="15"/>
  <c r="A10736" i="15"/>
  <c r="A10735" i="15"/>
  <c r="A10734" i="15"/>
  <c r="A10733" i="15"/>
  <c r="A10732" i="15"/>
  <c r="A10731" i="15"/>
  <c r="A10730" i="15"/>
  <c r="A10729" i="15"/>
  <c r="A10728" i="15"/>
  <c r="A10727" i="15"/>
  <c r="A10726" i="15"/>
  <c r="A10725" i="15"/>
  <c r="A10724" i="15"/>
  <c r="A10723" i="15"/>
  <c r="A10722" i="15"/>
  <c r="A10721" i="15"/>
  <c r="A10720" i="15"/>
  <c r="A10719" i="15"/>
  <c r="A10718" i="15"/>
  <c r="A10717" i="15"/>
  <c r="A10716" i="15"/>
  <c r="A10715" i="15"/>
  <c r="A10714" i="15"/>
  <c r="A10713" i="15"/>
  <c r="A10712" i="15"/>
  <c r="A10711" i="15"/>
  <c r="A10710" i="15"/>
  <c r="A10709" i="15"/>
  <c r="A10708" i="15"/>
  <c r="A10707" i="15"/>
  <c r="A10706" i="15"/>
  <c r="A10705" i="15"/>
  <c r="A10704" i="15"/>
  <c r="A10703" i="15"/>
  <c r="A10702" i="15"/>
  <c r="A10701" i="15"/>
  <c r="A10700" i="15"/>
  <c r="A10699" i="15"/>
  <c r="A10698" i="15"/>
  <c r="A10697" i="15"/>
  <c r="A10696" i="15"/>
  <c r="A10695" i="15"/>
  <c r="A10694" i="15"/>
  <c r="A10693" i="15"/>
  <c r="A10692" i="15"/>
  <c r="C10691" i="15"/>
  <c r="A10691" i="15"/>
  <c r="A10690" i="15"/>
  <c r="A10689" i="15"/>
  <c r="A10688" i="15"/>
  <c r="A10687" i="15"/>
  <c r="A10686" i="15"/>
  <c r="A10685" i="15"/>
  <c r="A10684" i="15"/>
  <c r="A10683" i="15"/>
  <c r="A10682" i="15"/>
  <c r="A10681" i="15"/>
  <c r="A10680" i="15"/>
  <c r="A10679" i="15"/>
  <c r="A10678" i="15"/>
  <c r="A10677" i="15"/>
  <c r="A10676" i="15"/>
  <c r="A10675" i="15"/>
  <c r="A10674" i="15"/>
  <c r="A10673" i="15"/>
  <c r="A10672" i="15"/>
  <c r="A10671" i="15"/>
  <c r="A10670" i="15"/>
  <c r="A10669" i="15"/>
  <c r="A10668" i="15"/>
  <c r="A10667" i="15"/>
  <c r="A10666" i="15"/>
  <c r="A10665" i="15"/>
  <c r="A10664" i="15"/>
  <c r="A10663" i="15"/>
  <c r="A10662" i="15"/>
  <c r="A10661" i="15"/>
  <c r="A10660" i="15"/>
  <c r="A10659" i="15"/>
  <c r="A10658" i="15"/>
  <c r="A10657" i="15"/>
  <c r="A10656" i="15"/>
  <c r="A10655" i="15"/>
  <c r="A10654" i="15"/>
  <c r="A10653" i="15"/>
  <c r="A10652" i="15"/>
  <c r="A10651" i="15"/>
  <c r="A10650" i="15"/>
  <c r="A10649" i="15"/>
  <c r="A10648" i="15"/>
  <c r="A10647" i="15"/>
  <c r="A10646" i="15"/>
  <c r="A10645" i="15"/>
  <c r="A10644" i="15"/>
  <c r="A10643" i="15"/>
  <c r="A10642" i="15"/>
  <c r="A10641" i="15"/>
  <c r="A10640" i="15"/>
  <c r="A10639" i="15"/>
  <c r="A10638" i="15"/>
  <c r="A10637" i="15"/>
  <c r="A10636" i="15"/>
  <c r="A10635" i="15"/>
  <c r="A10634" i="15"/>
  <c r="A10633" i="15"/>
  <c r="A10632" i="15"/>
  <c r="A10631" i="15"/>
  <c r="A10630" i="15"/>
  <c r="A10629" i="15"/>
  <c r="A10628" i="15"/>
  <c r="C10627" i="15"/>
  <c r="A10627" i="15"/>
  <c r="A10626" i="15"/>
  <c r="A10625" i="15"/>
  <c r="A10624" i="15"/>
  <c r="A10623" i="15"/>
  <c r="A10622" i="15"/>
  <c r="A10621" i="15"/>
  <c r="A10620" i="15"/>
  <c r="A10619" i="15"/>
  <c r="A10618" i="15"/>
  <c r="A10617" i="15"/>
  <c r="A10616" i="15"/>
  <c r="A10615" i="15"/>
  <c r="A10614" i="15"/>
  <c r="A10613" i="15"/>
  <c r="A10612" i="15"/>
  <c r="A10611" i="15"/>
  <c r="A10610" i="15"/>
  <c r="A10609" i="15"/>
  <c r="A10608" i="15"/>
  <c r="A10607" i="15"/>
  <c r="A10606" i="15"/>
  <c r="A10605" i="15"/>
  <c r="A10604" i="15"/>
  <c r="A10603" i="15"/>
  <c r="A10602" i="15"/>
  <c r="A10601" i="15"/>
  <c r="A10600" i="15"/>
  <c r="A10599" i="15"/>
  <c r="A10598" i="15"/>
  <c r="A10597" i="15"/>
  <c r="A10596" i="15"/>
  <c r="A10595" i="15"/>
  <c r="A10594" i="15"/>
  <c r="A10593" i="15"/>
  <c r="A10592" i="15"/>
  <c r="A10591" i="15"/>
  <c r="A10590" i="15"/>
  <c r="A10589" i="15"/>
  <c r="A10588" i="15"/>
  <c r="A10587" i="15"/>
  <c r="A10586" i="15"/>
  <c r="A10585" i="15"/>
  <c r="A10584" i="15"/>
  <c r="A10583" i="15"/>
  <c r="A10582" i="15"/>
  <c r="A10581" i="15"/>
  <c r="A10580" i="15"/>
  <c r="A10579" i="15"/>
  <c r="A10578" i="15"/>
  <c r="A10577" i="15"/>
  <c r="A10576" i="15"/>
  <c r="A10575" i="15"/>
  <c r="A10574" i="15"/>
  <c r="A10573" i="15"/>
  <c r="A10572" i="15"/>
  <c r="A10571" i="15"/>
  <c r="A10570" i="15"/>
  <c r="A10569" i="15"/>
  <c r="A10568" i="15"/>
  <c r="A10567" i="15"/>
  <c r="A10566" i="15"/>
  <c r="A10565" i="15"/>
  <c r="A10564" i="15"/>
  <c r="C10563" i="15"/>
  <c r="A10563" i="15"/>
  <c r="A10562" i="15"/>
  <c r="A10561" i="15"/>
  <c r="A10560" i="15"/>
  <c r="A10559" i="15"/>
  <c r="A10558" i="15"/>
  <c r="A10557" i="15"/>
  <c r="A10556" i="15"/>
  <c r="A10555" i="15"/>
  <c r="A10554" i="15"/>
  <c r="A10553" i="15"/>
  <c r="A10552" i="15"/>
  <c r="A10551" i="15"/>
  <c r="A10550" i="15"/>
  <c r="A10549" i="15"/>
  <c r="A10548" i="15"/>
  <c r="A10547" i="15"/>
  <c r="A10546" i="15"/>
  <c r="A10545" i="15"/>
  <c r="A10544" i="15"/>
  <c r="A10543" i="15"/>
  <c r="A10542" i="15"/>
  <c r="A10541" i="15"/>
  <c r="A10540" i="15"/>
  <c r="A10539" i="15"/>
  <c r="A10538" i="15"/>
  <c r="A10537" i="15"/>
  <c r="A10536" i="15"/>
  <c r="A10535" i="15"/>
  <c r="A10534" i="15"/>
  <c r="A10533" i="15"/>
  <c r="A10532" i="15"/>
  <c r="A10531" i="15"/>
  <c r="A10530" i="15"/>
  <c r="A10529" i="15"/>
  <c r="A10528" i="15"/>
  <c r="A10527" i="15"/>
  <c r="A10526" i="15"/>
  <c r="A10525" i="15"/>
  <c r="A10524" i="15"/>
  <c r="A10523" i="15"/>
  <c r="A10522" i="15"/>
  <c r="A10521" i="15"/>
  <c r="A10520" i="15"/>
  <c r="A10519" i="15"/>
  <c r="A10518" i="15"/>
  <c r="A10517" i="15"/>
  <c r="A10516" i="15"/>
  <c r="A10515" i="15"/>
  <c r="A10514" i="15"/>
  <c r="A10513" i="15"/>
  <c r="A10512" i="15"/>
  <c r="A10511" i="15"/>
  <c r="A10510" i="15"/>
  <c r="A10509" i="15"/>
  <c r="A10508" i="15"/>
  <c r="A10507" i="15"/>
  <c r="A10506" i="15"/>
  <c r="A10505" i="15"/>
  <c r="A10504" i="15"/>
  <c r="A10503" i="15"/>
  <c r="A10502" i="15"/>
  <c r="A10501" i="15"/>
  <c r="A10500" i="15"/>
  <c r="C10499" i="15"/>
  <c r="A10499" i="15"/>
  <c r="A10498" i="15"/>
  <c r="A10497" i="15"/>
  <c r="A10496" i="15"/>
  <c r="A10495" i="15"/>
  <c r="A10494" i="15"/>
  <c r="A10493" i="15"/>
  <c r="A10492" i="15"/>
  <c r="A10491" i="15"/>
  <c r="A10490" i="15"/>
  <c r="A10489" i="15"/>
  <c r="A10488" i="15"/>
  <c r="A10487" i="15"/>
  <c r="A10486" i="15"/>
  <c r="A10485" i="15"/>
  <c r="A10484" i="15"/>
  <c r="A10483" i="15"/>
  <c r="A10482" i="15"/>
  <c r="A10481" i="15"/>
  <c r="A10480" i="15"/>
  <c r="A10479" i="15"/>
  <c r="A10478" i="15"/>
  <c r="A10477" i="15"/>
  <c r="A10476" i="15"/>
  <c r="A10475" i="15"/>
  <c r="A10474" i="15"/>
  <c r="A10473" i="15"/>
  <c r="A10472" i="15"/>
  <c r="A10471" i="15"/>
  <c r="A10470" i="15"/>
  <c r="A10469" i="15"/>
  <c r="A10468" i="15"/>
  <c r="A10467" i="15"/>
  <c r="A10466" i="15"/>
  <c r="A10465" i="15"/>
  <c r="A10464" i="15"/>
  <c r="A10463" i="15"/>
  <c r="A10462" i="15"/>
  <c r="A10461" i="15"/>
  <c r="A10460" i="15"/>
  <c r="A10459" i="15"/>
  <c r="A10458" i="15"/>
  <c r="A10457" i="15"/>
  <c r="A10456" i="15"/>
  <c r="A10455" i="15"/>
  <c r="A10454" i="15"/>
  <c r="A10453" i="15"/>
  <c r="A10452" i="15"/>
  <c r="A10451" i="15"/>
  <c r="A10450" i="15"/>
  <c r="A10449" i="15"/>
  <c r="A10448" i="15"/>
  <c r="A10447" i="15"/>
  <c r="A10446" i="15"/>
  <c r="A10445" i="15"/>
  <c r="A10444" i="15"/>
  <c r="A10443" i="15"/>
  <c r="A10442" i="15"/>
  <c r="A10441" i="15"/>
  <c r="A10440" i="15"/>
  <c r="A10439" i="15"/>
  <c r="A10438" i="15"/>
  <c r="A10437" i="15"/>
  <c r="A10436" i="15"/>
  <c r="C10435" i="15"/>
  <c r="A10435" i="15"/>
  <c r="A10434" i="15"/>
  <c r="A10433" i="15"/>
  <c r="A10432" i="15"/>
  <c r="A10431" i="15"/>
  <c r="A10430" i="15"/>
  <c r="A10429" i="15"/>
  <c r="A10428" i="15"/>
  <c r="A10427" i="15"/>
  <c r="A10426" i="15"/>
  <c r="A10425" i="15"/>
  <c r="A10424" i="15"/>
  <c r="A10423" i="15"/>
  <c r="A10422" i="15"/>
  <c r="A10421" i="15"/>
  <c r="A10420" i="15"/>
  <c r="A10419" i="15"/>
  <c r="A10418" i="15"/>
  <c r="A10417" i="15"/>
  <c r="A10416" i="15"/>
  <c r="A10415" i="15"/>
  <c r="A10414" i="15"/>
  <c r="A10413" i="15"/>
  <c r="A10412" i="15"/>
  <c r="A10411" i="15"/>
  <c r="A10410" i="15"/>
  <c r="A10409" i="15"/>
  <c r="A10408" i="15"/>
  <c r="A10407" i="15"/>
  <c r="A10406" i="15"/>
  <c r="A10405" i="15"/>
  <c r="A10404" i="15"/>
  <c r="A10403" i="15"/>
  <c r="A10402" i="15"/>
  <c r="A10401" i="15"/>
  <c r="A10400" i="15"/>
  <c r="A10399" i="15"/>
  <c r="A10398" i="15"/>
  <c r="A10397" i="15"/>
  <c r="A10396" i="15"/>
  <c r="A10395" i="15"/>
  <c r="A10394" i="15"/>
  <c r="A10393" i="15"/>
  <c r="A10392" i="15"/>
  <c r="A10391" i="15"/>
  <c r="A10390" i="15"/>
  <c r="A10389" i="15"/>
  <c r="A10388" i="15"/>
  <c r="A10387" i="15"/>
  <c r="A10386" i="15"/>
  <c r="A10385" i="15"/>
  <c r="A10384" i="15"/>
  <c r="A10383" i="15"/>
  <c r="A10382" i="15"/>
  <c r="A10381" i="15"/>
  <c r="A10380" i="15"/>
  <c r="A10379" i="15"/>
  <c r="A10378" i="15"/>
  <c r="A10377" i="15"/>
  <c r="A10376" i="15"/>
  <c r="A10375" i="15"/>
  <c r="A10374" i="15"/>
  <c r="A10373" i="15"/>
  <c r="A10372" i="15"/>
  <c r="C10371" i="15"/>
  <c r="A10371" i="15"/>
  <c r="A10370" i="15"/>
  <c r="A10369" i="15"/>
  <c r="A10368" i="15"/>
  <c r="A10367" i="15"/>
  <c r="A10366" i="15"/>
  <c r="A10365" i="15"/>
  <c r="A10364" i="15"/>
  <c r="A10363" i="15"/>
  <c r="A10362" i="15"/>
  <c r="A10361" i="15"/>
  <c r="A10360" i="15"/>
  <c r="A10359" i="15"/>
  <c r="A10358" i="15"/>
  <c r="A10357" i="15"/>
  <c r="A10356" i="15"/>
  <c r="A10355" i="15"/>
  <c r="A10354" i="15"/>
  <c r="A10353" i="15"/>
  <c r="A10352" i="15"/>
  <c r="A10351" i="15"/>
  <c r="A10350" i="15"/>
  <c r="A10349" i="15"/>
  <c r="A10348" i="15"/>
  <c r="A10347" i="15"/>
  <c r="A10346" i="15"/>
  <c r="A10345" i="15"/>
  <c r="A10344" i="15"/>
  <c r="A10343" i="15"/>
  <c r="A10342" i="15"/>
  <c r="A10341" i="15"/>
  <c r="A10340" i="15"/>
  <c r="A10339" i="15"/>
  <c r="A10338" i="15"/>
  <c r="A10337" i="15"/>
  <c r="A10336" i="15"/>
  <c r="A10335" i="15"/>
  <c r="A10334" i="15"/>
  <c r="A10333" i="15"/>
  <c r="A10332" i="15"/>
  <c r="A10331" i="15"/>
  <c r="A10330" i="15"/>
  <c r="A10329" i="15"/>
  <c r="A10328" i="15"/>
  <c r="A10327" i="15"/>
  <c r="A10326" i="15"/>
  <c r="A10325" i="15"/>
  <c r="A10324" i="15"/>
  <c r="A10323" i="15"/>
  <c r="A10322" i="15"/>
  <c r="A10321" i="15"/>
  <c r="A10320" i="15"/>
  <c r="A10319" i="15"/>
  <c r="A10318" i="15"/>
  <c r="A10317" i="15"/>
  <c r="A10316" i="15"/>
  <c r="A10315" i="15"/>
  <c r="A10314" i="15"/>
  <c r="A10313" i="15"/>
  <c r="A10312" i="15"/>
  <c r="A10311" i="15"/>
  <c r="A10310" i="15"/>
  <c r="A10309" i="15"/>
  <c r="A10308" i="15"/>
  <c r="C10307" i="15"/>
  <c r="A10307" i="15"/>
  <c r="A10306" i="15"/>
  <c r="A10305" i="15"/>
  <c r="A10304" i="15"/>
  <c r="A10303" i="15"/>
  <c r="A10302" i="15"/>
  <c r="A10301" i="15"/>
  <c r="A10300" i="15"/>
  <c r="A10299" i="15"/>
  <c r="A10298" i="15"/>
  <c r="A10297" i="15"/>
  <c r="A10296" i="15"/>
  <c r="A10295" i="15"/>
  <c r="A10294" i="15"/>
  <c r="A10293" i="15"/>
  <c r="A10292" i="15"/>
  <c r="A10291" i="15"/>
  <c r="A10290" i="15"/>
  <c r="A10289" i="15"/>
  <c r="A10288" i="15"/>
  <c r="A10287" i="15"/>
  <c r="A10286" i="15"/>
  <c r="A10285" i="15"/>
  <c r="A10284" i="15"/>
  <c r="A10283" i="15"/>
  <c r="A10282" i="15"/>
  <c r="A10281" i="15"/>
  <c r="A10280" i="15"/>
  <c r="A10279" i="15"/>
  <c r="A10278" i="15"/>
  <c r="A10277" i="15"/>
  <c r="A10276" i="15"/>
  <c r="A10275" i="15"/>
  <c r="A10274" i="15"/>
  <c r="A10273" i="15"/>
  <c r="A10272" i="15"/>
  <c r="A10271" i="15"/>
  <c r="A10270" i="15"/>
  <c r="A10269" i="15"/>
  <c r="A10268" i="15"/>
  <c r="A10267" i="15"/>
  <c r="A10266" i="15"/>
  <c r="A10265" i="15"/>
  <c r="A10264" i="15"/>
  <c r="A10263" i="15"/>
  <c r="A10262" i="15"/>
  <c r="A10261" i="15"/>
  <c r="A10260" i="15"/>
  <c r="A10259" i="15"/>
  <c r="A10258" i="15"/>
  <c r="A10257" i="15"/>
  <c r="A10256" i="15"/>
  <c r="A10255" i="15"/>
  <c r="A10254" i="15"/>
  <c r="A10253" i="15"/>
  <c r="A10252" i="15"/>
  <c r="A10251" i="15"/>
  <c r="A10250" i="15"/>
  <c r="A10249" i="15"/>
  <c r="A10248" i="15"/>
  <c r="A10247" i="15"/>
  <c r="A10246" i="15"/>
  <c r="A10245" i="15"/>
  <c r="A10244" i="15"/>
  <c r="C10243" i="15"/>
  <c r="A10243" i="15"/>
  <c r="A10242" i="15"/>
  <c r="A10241" i="15"/>
  <c r="A10240" i="15"/>
  <c r="A10239" i="15"/>
  <c r="A10238" i="15"/>
  <c r="A10237" i="15"/>
  <c r="A10236" i="15"/>
  <c r="A10235" i="15"/>
  <c r="A10234" i="15"/>
  <c r="A10233" i="15"/>
  <c r="A10232" i="15"/>
  <c r="A10231" i="15"/>
  <c r="A10230" i="15"/>
  <c r="A10229" i="15"/>
  <c r="A10228" i="15"/>
  <c r="A10227" i="15"/>
  <c r="A10226" i="15"/>
  <c r="A10225" i="15"/>
  <c r="A10224" i="15"/>
  <c r="A10223" i="15"/>
  <c r="A10222" i="15"/>
  <c r="A10221" i="15"/>
  <c r="A10220" i="15"/>
  <c r="A10219" i="15"/>
  <c r="A10218" i="15"/>
  <c r="A10217" i="15"/>
  <c r="A10216" i="15"/>
  <c r="A10215" i="15"/>
  <c r="A10214" i="15"/>
  <c r="A10213" i="15"/>
  <c r="A10212" i="15"/>
  <c r="A10211" i="15"/>
  <c r="A10210" i="15"/>
  <c r="A10209" i="15"/>
  <c r="A10208" i="15"/>
  <c r="A10207" i="15"/>
  <c r="A10206" i="15"/>
  <c r="A10205" i="15"/>
  <c r="A10204" i="15"/>
  <c r="A10203" i="15"/>
  <c r="A10202" i="15"/>
  <c r="A10201" i="15"/>
  <c r="A10200" i="15"/>
  <c r="A10199" i="15"/>
  <c r="A10198" i="15"/>
  <c r="A10197" i="15"/>
  <c r="A10196" i="15"/>
  <c r="A10195" i="15"/>
  <c r="A10194" i="15"/>
  <c r="A10193" i="15"/>
  <c r="A10192" i="15"/>
  <c r="A10191" i="15"/>
  <c r="A10190" i="15"/>
  <c r="A10189" i="15"/>
  <c r="A10188" i="15"/>
  <c r="A10187" i="15"/>
  <c r="A10186" i="15"/>
  <c r="A10185" i="15"/>
  <c r="A10184" i="15"/>
  <c r="A10183" i="15"/>
  <c r="A10182" i="15"/>
  <c r="A10181" i="15"/>
  <c r="A10180" i="15"/>
  <c r="C10179" i="15"/>
  <c r="A10179" i="15"/>
  <c r="A10178" i="15"/>
  <c r="A10177" i="15"/>
  <c r="A10176" i="15"/>
  <c r="A10175" i="15"/>
  <c r="A10174" i="15"/>
  <c r="A10173" i="15"/>
  <c r="A10172" i="15"/>
  <c r="A10171" i="15"/>
  <c r="A10170" i="15"/>
  <c r="A10169" i="15"/>
  <c r="A10168" i="15"/>
  <c r="A10167" i="15"/>
  <c r="A10166" i="15"/>
  <c r="A10165" i="15"/>
  <c r="A10164" i="15"/>
  <c r="A10163" i="15"/>
  <c r="A10162" i="15"/>
  <c r="A10161" i="15"/>
  <c r="A10160" i="15"/>
  <c r="A10159" i="15"/>
  <c r="A10158" i="15"/>
  <c r="A10157" i="15"/>
  <c r="A10156" i="15"/>
  <c r="A10155" i="15"/>
  <c r="A10154" i="15"/>
  <c r="A10153" i="15"/>
  <c r="A10152" i="15"/>
  <c r="A10151" i="15"/>
  <c r="A10150" i="15"/>
  <c r="A10149" i="15"/>
  <c r="A10148" i="15"/>
  <c r="A10147" i="15"/>
  <c r="A10146" i="15"/>
  <c r="A10145" i="15"/>
  <c r="A10144" i="15"/>
  <c r="A10143" i="15"/>
  <c r="A10142" i="15"/>
  <c r="A10141" i="15"/>
  <c r="A10140" i="15"/>
  <c r="A10139" i="15"/>
  <c r="A10138" i="15"/>
  <c r="A10137" i="15"/>
  <c r="A10136" i="15"/>
  <c r="A10135" i="15"/>
  <c r="A10134" i="15"/>
  <c r="A10133" i="15"/>
  <c r="A10132" i="15"/>
  <c r="A10131" i="15"/>
  <c r="A10130" i="15"/>
  <c r="A10129" i="15"/>
  <c r="A10128" i="15"/>
  <c r="A10127" i="15"/>
  <c r="A10126" i="15"/>
  <c r="A10125" i="15"/>
  <c r="A10124" i="15"/>
  <c r="A10123" i="15"/>
  <c r="A10122" i="15"/>
  <c r="A10121" i="15"/>
  <c r="A10120" i="15"/>
  <c r="A10119" i="15"/>
  <c r="A10118" i="15"/>
  <c r="A10117" i="15"/>
  <c r="A10116" i="15"/>
  <c r="C10115" i="15"/>
  <c r="A10115" i="15"/>
  <c r="A10114" i="15"/>
  <c r="A10113" i="15"/>
  <c r="A10112" i="15"/>
  <c r="A10111" i="15"/>
  <c r="A10110" i="15"/>
  <c r="A10109" i="15"/>
  <c r="A10108" i="15"/>
  <c r="A10107" i="15"/>
  <c r="A10106" i="15"/>
  <c r="A10105" i="15"/>
  <c r="A10104" i="15"/>
  <c r="A10103" i="15"/>
  <c r="A10102" i="15"/>
  <c r="A10101" i="15"/>
  <c r="A10100" i="15"/>
  <c r="A10099" i="15"/>
  <c r="A10098" i="15"/>
  <c r="A10097" i="15"/>
  <c r="A10096" i="15"/>
  <c r="A10095" i="15"/>
  <c r="A10094" i="15"/>
  <c r="A10093" i="15"/>
  <c r="A10092" i="15"/>
  <c r="A10091" i="15"/>
  <c r="A10090" i="15"/>
  <c r="A10089" i="15"/>
  <c r="A10088" i="15"/>
  <c r="A10087" i="15"/>
  <c r="A10086" i="15"/>
  <c r="A10085" i="15"/>
  <c r="A10084" i="15"/>
  <c r="A10083" i="15"/>
  <c r="A10082" i="15"/>
  <c r="A10081" i="15"/>
  <c r="A10080" i="15"/>
  <c r="A10079" i="15"/>
  <c r="A10078" i="15"/>
  <c r="A10077" i="15"/>
  <c r="A10076" i="15"/>
  <c r="A10075" i="15"/>
  <c r="A10074" i="15"/>
  <c r="A10073" i="15"/>
  <c r="A10072" i="15"/>
  <c r="A10071" i="15"/>
  <c r="A10070" i="15"/>
  <c r="A10069" i="15"/>
  <c r="A10068" i="15"/>
  <c r="A10067" i="15"/>
  <c r="A10066" i="15"/>
  <c r="A10065" i="15"/>
  <c r="A10064" i="15"/>
  <c r="A10063" i="15"/>
  <c r="A10062" i="15"/>
  <c r="A10061" i="15"/>
  <c r="A10060" i="15"/>
  <c r="A10059" i="15"/>
  <c r="A10058" i="15"/>
  <c r="A10057" i="15"/>
  <c r="A10056" i="15"/>
  <c r="A10055" i="15"/>
  <c r="A10054" i="15"/>
  <c r="A10053" i="15"/>
  <c r="A10052" i="15"/>
  <c r="C10051" i="15"/>
  <c r="A10051" i="15"/>
  <c r="A10050" i="15"/>
  <c r="A10049" i="15"/>
  <c r="A10048" i="15"/>
  <c r="A10047" i="15"/>
  <c r="A10046" i="15"/>
  <c r="A10045" i="15"/>
  <c r="A10044" i="15"/>
  <c r="A10043" i="15"/>
  <c r="A10042" i="15"/>
  <c r="A10041" i="15"/>
  <c r="A10040" i="15"/>
  <c r="A10039" i="15"/>
  <c r="A10038" i="15"/>
  <c r="A10037" i="15"/>
  <c r="A10036" i="15"/>
  <c r="A10035" i="15"/>
  <c r="A10034" i="15"/>
  <c r="A10033" i="15"/>
  <c r="A10032" i="15"/>
  <c r="A10031" i="15"/>
  <c r="A10030" i="15"/>
  <c r="A10029" i="15"/>
  <c r="A10028" i="15"/>
  <c r="A10027" i="15"/>
  <c r="A10026" i="15"/>
  <c r="A10025" i="15"/>
  <c r="A10024" i="15"/>
  <c r="A10023" i="15"/>
  <c r="A10022" i="15"/>
  <c r="A10021" i="15"/>
  <c r="A10020" i="15"/>
  <c r="A10019" i="15"/>
  <c r="A10018" i="15"/>
  <c r="A10017" i="15"/>
  <c r="A10016" i="15"/>
  <c r="A10015" i="15"/>
  <c r="A10014" i="15"/>
  <c r="A10013" i="15"/>
  <c r="A10012" i="15"/>
  <c r="A10011" i="15"/>
  <c r="A10010" i="15"/>
  <c r="A10009" i="15"/>
  <c r="A10008" i="15"/>
  <c r="A10007" i="15"/>
  <c r="A10006" i="15"/>
  <c r="A10005" i="15"/>
  <c r="A10004" i="15"/>
  <c r="A10003" i="15"/>
  <c r="A10002" i="15"/>
  <c r="A10001" i="15"/>
  <c r="A10000" i="15"/>
  <c r="A9999" i="15"/>
  <c r="A9998" i="15"/>
  <c r="A9997" i="15"/>
  <c r="A9996" i="15"/>
  <c r="A9995" i="15"/>
  <c r="A9994" i="15"/>
  <c r="A9993" i="15"/>
  <c r="A9992" i="15"/>
  <c r="A9991" i="15"/>
  <c r="A9990" i="15"/>
  <c r="A9989" i="15"/>
  <c r="A9988" i="15"/>
  <c r="C9987" i="15"/>
  <c r="A9987" i="15"/>
  <c r="A9986" i="15"/>
  <c r="A9985" i="15"/>
  <c r="A9984" i="15"/>
  <c r="A9983" i="15"/>
  <c r="A9982" i="15"/>
  <c r="A9981" i="15"/>
  <c r="A9980" i="15"/>
  <c r="A9979" i="15"/>
  <c r="A9978" i="15"/>
  <c r="A9977" i="15"/>
  <c r="A9976" i="15"/>
  <c r="A9975" i="15"/>
  <c r="A9974" i="15"/>
  <c r="A9973" i="15"/>
  <c r="A9972" i="15"/>
  <c r="A9971" i="15"/>
  <c r="A9970" i="15"/>
  <c r="A9969" i="15"/>
  <c r="A9968" i="15"/>
  <c r="A9967" i="15"/>
  <c r="A9966" i="15"/>
  <c r="A9965" i="15"/>
  <c r="A9964" i="15"/>
  <c r="A9963" i="15"/>
  <c r="A9962" i="15"/>
  <c r="A9961" i="15"/>
  <c r="A9960" i="15"/>
  <c r="A9959" i="15"/>
  <c r="A9958" i="15"/>
  <c r="A9957" i="15"/>
  <c r="A9956" i="15"/>
  <c r="A9955" i="15"/>
  <c r="A9954" i="15"/>
  <c r="A9953" i="15"/>
  <c r="A9952" i="15"/>
  <c r="A9951" i="15"/>
  <c r="A9950" i="15"/>
  <c r="A9949" i="15"/>
  <c r="A9948" i="15"/>
  <c r="A9947" i="15"/>
  <c r="A9946" i="15"/>
  <c r="A9945" i="15"/>
  <c r="A9944" i="15"/>
  <c r="A9943" i="15"/>
  <c r="A9942" i="15"/>
  <c r="A9941" i="15"/>
  <c r="A9940" i="15"/>
  <c r="A9939" i="15"/>
  <c r="A9938" i="15"/>
  <c r="A9937" i="15"/>
  <c r="A9936" i="15"/>
  <c r="A9935" i="15"/>
  <c r="A9934" i="15"/>
  <c r="A9933" i="15"/>
  <c r="A9932" i="15"/>
  <c r="A9931" i="15"/>
  <c r="A9930" i="15"/>
  <c r="A9929" i="15"/>
  <c r="A9928" i="15"/>
  <c r="A9927" i="15"/>
  <c r="A9926" i="15"/>
  <c r="A9925" i="15"/>
  <c r="A9924" i="15"/>
  <c r="C9923" i="15"/>
  <c r="A9923" i="15"/>
  <c r="A9922" i="15"/>
  <c r="A9921" i="15"/>
  <c r="A9920" i="15"/>
  <c r="A9919" i="15"/>
  <c r="A9918" i="15"/>
  <c r="A9917" i="15"/>
  <c r="A9916" i="15"/>
  <c r="A9915" i="15"/>
  <c r="A9914" i="15"/>
  <c r="A9913" i="15"/>
  <c r="A9912" i="15"/>
  <c r="A9911" i="15"/>
  <c r="A9910" i="15"/>
  <c r="A9909" i="15"/>
  <c r="A9908" i="15"/>
  <c r="A9907" i="15"/>
  <c r="A9906" i="15"/>
  <c r="A9905" i="15"/>
  <c r="A9904" i="15"/>
  <c r="A9903" i="15"/>
  <c r="A9902" i="15"/>
  <c r="A9901" i="15"/>
  <c r="A9900" i="15"/>
  <c r="A9899" i="15"/>
  <c r="A9898" i="15"/>
  <c r="A9897" i="15"/>
  <c r="A9896" i="15"/>
  <c r="A9895" i="15"/>
  <c r="A9894" i="15"/>
  <c r="A9893" i="15"/>
  <c r="A9892" i="15"/>
  <c r="A9891" i="15"/>
  <c r="A9890" i="15"/>
  <c r="A9889" i="15"/>
  <c r="A9888" i="15"/>
  <c r="A9887" i="15"/>
  <c r="A9886" i="15"/>
  <c r="A9885" i="15"/>
  <c r="A9884" i="15"/>
  <c r="A9883" i="15"/>
  <c r="A9882" i="15"/>
  <c r="A9881" i="15"/>
  <c r="A9880" i="15"/>
  <c r="A9879" i="15"/>
  <c r="A9878" i="15"/>
  <c r="A9877" i="15"/>
  <c r="A9876" i="15"/>
  <c r="A9875" i="15"/>
  <c r="A9874" i="15"/>
  <c r="A9873" i="15"/>
  <c r="A9872" i="15"/>
  <c r="A9871" i="15"/>
  <c r="A9870" i="15"/>
  <c r="A9869" i="15"/>
  <c r="A9868" i="15"/>
  <c r="A9867" i="15"/>
  <c r="A9866" i="15"/>
  <c r="A9865" i="15"/>
  <c r="A9864" i="15"/>
  <c r="A9863" i="15"/>
  <c r="A9862" i="15"/>
  <c r="A9861" i="15"/>
  <c r="A9860" i="15"/>
  <c r="C9859" i="15"/>
  <c r="A9859" i="15"/>
  <c r="A9858" i="15"/>
  <c r="A9857" i="15"/>
  <c r="A9856" i="15"/>
  <c r="A9855" i="15"/>
  <c r="A9854" i="15"/>
  <c r="A9853" i="15"/>
  <c r="A9852" i="15"/>
  <c r="A9851" i="15"/>
  <c r="A9850" i="15"/>
  <c r="A9849" i="15"/>
  <c r="A9848" i="15"/>
  <c r="A9847" i="15"/>
  <c r="A9846" i="15"/>
  <c r="A9845" i="15"/>
  <c r="A9844" i="15"/>
  <c r="A9843" i="15"/>
  <c r="A9842" i="15"/>
  <c r="A9841" i="15"/>
  <c r="A9840" i="15"/>
  <c r="A9839" i="15"/>
  <c r="A9838" i="15"/>
  <c r="A9837" i="15"/>
  <c r="A9836" i="15"/>
  <c r="A9835" i="15"/>
  <c r="A9834" i="15"/>
  <c r="A9833" i="15"/>
  <c r="A9832" i="15"/>
  <c r="A9831" i="15"/>
  <c r="A9830" i="15"/>
  <c r="A9829" i="15"/>
  <c r="A9828" i="15"/>
  <c r="A9827" i="15"/>
  <c r="A9826" i="15"/>
  <c r="A9825" i="15"/>
  <c r="A9824" i="15"/>
  <c r="A9823" i="15"/>
  <c r="A9822" i="15"/>
  <c r="A9821" i="15"/>
  <c r="A9820" i="15"/>
  <c r="A9819" i="15"/>
  <c r="A9818" i="15"/>
  <c r="A9817" i="15"/>
  <c r="A9816" i="15"/>
  <c r="A9815" i="15"/>
  <c r="A9814" i="15"/>
  <c r="A9813" i="15"/>
  <c r="A9812" i="15"/>
  <c r="A9811" i="15"/>
  <c r="A9810" i="15"/>
  <c r="A9809" i="15"/>
  <c r="A9808" i="15"/>
  <c r="A9807" i="15"/>
  <c r="A9806" i="15"/>
  <c r="A9805" i="15"/>
  <c r="A9804" i="15"/>
  <c r="A9803" i="15"/>
  <c r="A9802" i="15"/>
  <c r="A9801" i="15"/>
  <c r="A9800" i="15"/>
  <c r="A9799" i="15"/>
  <c r="A9798" i="15"/>
  <c r="A9797" i="15"/>
  <c r="A9796" i="15"/>
  <c r="C9795" i="15"/>
  <c r="A9795" i="15"/>
  <c r="A9794" i="15"/>
  <c r="A9793" i="15"/>
  <c r="A9792" i="15"/>
  <c r="A9791" i="15"/>
  <c r="A9790" i="15"/>
  <c r="A9789" i="15"/>
  <c r="A9788" i="15"/>
  <c r="A9787" i="15"/>
  <c r="A9786" i="15"/>
  <c r="A9785" i="15"/>
  <c r="A9784" i="15"/>
  <c r="A9783" i="15"/>
  <c r="A9782" i="15"/>
  <c r="A9781" i="15"/>
  <c r="A9780" i="15"/>
  <c r="A9779" i="15"/>
  <c r="A9778" i="15"/>
  <c r="A9777" i="15"/>
  <c r="A9776" i="15"/>
  <c r="A9775" i="15"/>
  <c r="A9774" i="15"/>
  <c r="A9773" i="15"/>
  <c r="A9772" i="15"/>
  <c r="A9771" i="15"/>
  <c r="A9770" i="15"/>
  <c r="A9769" i="15"/>
  <c r="A9768" i="15"/>
  <c r="A9767" i="15"/>
  <c r="A9766" i="15"/>
  <c r="A9765" i="15"/>
  <c r="A9764" i="15"/>
  <c r="A9763" i="15"/>
  <c r="A9762" i="15"/>
  <c r="A9761" i="15"/>
  <c r="A9760" i="15"/>
  <c r="A9759" i="15"/>
  <c r="A9758" i="15"/>
  <c r="A9757" i="15"/>
  <c r="A9756" i="15"/>
  <c r="A9755" i="15"/>
  <c r="A9754" i="15"/>
  <c r="A9753" i="15"/>
  <c r="A9752" i="15"/>
  <c r="A9751" i="15"/>
  <c r="A9750" i="15"/>
  <c r="A9749" i="15"/>
  <c r="A9748" i="15"/>
  <c r="A9747" i="15"/>
  <c r="A9746" i="15"/>
  <c r="A9745" i="15"/>
  <c r="A9744" i="15"/>
  <c r="A9743" i="15"/>
  <c r="A9742" i="15"/>
  <c r="A9741" i="15"/>
  <c r="A9740" i="15"/>
  <c r="A9739" i="15"/>
  <c r="A9738" i="15"/>
  <c r="A9737" i="15"/>
  <c r="A9736" i="15"/>
  <c r="A9735" i="15"/>
  <c r="A9734" i="15"/>
  <c r="A9733" i="15"/>
  <c r="A9732" i="15"/>
  <c r="C9731" i="15"/>
  <c r="A9731" i="15"/>
  <c r="A9730" i="15"/>
  <c r="A9729" i="15"/>
  <c r="A9728" i="15"/>
  <c r="A9727" i="15"/>
  <c r="A9726" i="15"/>
  <c r="A9725" i="15"/>
  <c r="A9724" i="15"/>
  <c r="A9723" i="15"/>
  <c r="A9722" i="15"/>
  <c r="A9721" i="15"/>
  <c r="A9720" i="15"/>
  <c r="A9719" i="15"/>
  <c r="A9718" i="15"/>
  <c r="A9717" i="15"/>
  <c r="A9716" i="15"/>
  <c r="A9715" i="15"/>
  <c r="A9714" i="15"/>
  <c r="A9713" i="15"/>
  <c r="A9712" i="15"/>
  <c r="A9711" i="15"/>
  <c r="A9710" i="15"/>
  <c r="A9709" i="15"/>
  <c r="A9708" i="15"/>
  <c r="A9707" i="15"/>
  <c r="A9706" i="15"/>
  <c r="A9705" i="15"/>
  <c r="A9704" i="15"/>
  <c r="A9703" i="15"/>
  <c r="A9702" i="15"/>
  <c r="A9701" i="15"/>
  <c r="A9700" i="15"/>
  <c r="A9699" i="15"/>
  <c r="A9698" i="15"/>
  <c r="A9697" i="15"/>
  <c r="A9696" i="15"/>
  <c r="A9695" i="15"/>
  <c r="A9694" i="15"/>
  <c r="A9693" i="15"/>
  <c r="A9692" i="15"/>
  <c r="A9691" i="15"/>
  <c r="A9690" i="15"/>
  <c r="A9689" i="15"/>
  <c r="A9688" i="15"/>
  <c r="A9687" i="15"/>
  <c r="A9686" i="15"/>
  <c r="A9685" i="15"/>
  <c r="A9684" i="15"/>
  <c r="A9683" i="15"/>
  <c r="A9682" i="15"/>
  <c r="A9681" i="15"/>
  <c r="A9680" i="15"/>
  <c r="A9679" i="15"/>
  <c r="A9678" i="15"/>
  <c r="A9677" i="15"/>
  <c r="A9676" i="15"/>
  <c r="A9675" i="15"/>
  <c r="A9674" i="15"/>
  <c r="A9673" i="15"/>
  <c r="A9672" i="15"/>
  <c r="A9671" i="15"/>
  <c r="A9670" i="15"/>
  <c r="A9669" i="15"/>
  <c r="A9668" i="15"/>
  <c r="C9667" i="15"/>
  <c r="A9667" i="15"/>
  <c r="A9666" i="15"/>
  <c r="A9665" i="15"/>
  <c r="A9664" i="15"/>
  <c r="A9663" i="15"/>
  <c r="A9662" i="15"/>
  <c r="A9661" i="15"/>
  <c r="A9660" i="15"/>
  <c r="A9659" i="15"/>
  <c r="A9658" i="15"/>
  <c r="A9657" i="15"/>
  <c r="A9656" i="15"/>
  <c r="A9655" i="15"/>
  <c r="A9654" i="15"/>
  <c r="A9653" i="15"/>
  <c r="A9652" i="15"/>
  <c r="A9651" i="15"/>
  <c r="A9650" i="15"/>
  <c r="A9649" i="15"/>
  <c r="A9648" i="15"/>
  <c r="A9647" i="15"/>
  <c r="A9646" i="15"/>
  <c r="A9645" i="15"/>
  <c r="A9644" i="15"/>
  <c r="A9643" i="15"/>
  <c r="A9642" i="15"/>
  <c r="A9641" i="15"/>
  <c r="A9640" i="15"/>
  <c r="A9639" i="15"/>
  <c r="A9638" i="15"/>
  <c r="A9637" i="15"/>
  <c r="A9636" i="15"/>
  <c r="A9635" i="15"/>
  <c r="A9634" i="15"/>
  <c r="A9633" i="15"/>
  <c r="A9632" i="15"/>
  <c r="A9631" i="15"/>
  <c r="A9630" i="15"/>
  <c r="A9629" i="15"/>
  <c r="A9628" i="15"/>
  <c r="A9627" i="15"/>
  <c r="A9626" i="15"/>
  <c r="A9625" i="15"/>
  <c r="A9624" i="15"/>
  <c r="A9623" i="15"/>
  <c r="A9622" i="15"/>
  <c r="A9621" i="15"/>
  <c r="A9620" i="15"/>
  <c r="A9619" i="15"/>
  <c r="A9618" i="15"/>
  <c r="A9617" i="15"/>
  <c r="A9616" i="15"/>
  <c r="A9615" i="15"/>
  <c r="A9614" i="15"/>
  <c r="A9613" i="15"/>
  <c r="A9612" i="15"/>
  <c r="A9611" i="15"/>
  <c r="A9610" i="15"/>
  <c r="A9609" i="15"/>
  <c r="A9608" i="15"/>
  <c r="A9607" i="15"/>
  <c r="A9606" i="15"/>
  <c r="A9605" i="15"/>
  <c r="A9604" i="15"/>
  <c r="C9603" i="15"/>
  <c r="A9603" i="15"/>
  <c r="A9602" i="15"/>
  <c r="A9601" i="15"/>
  <c r="A9600" i="15"/>
  <c r="A9599" i="15"/>
  <c r="A9598" i="15"/>
  <c r="A9597" i="15"/>
  <c r="A9596" i="15"/>
  <c r="A9595" i="15"/>
  <c r="A9594" i="15"/>
  <c r="A9593" i="15"/>
  <c r="A9592" i="15"/>
  <c r="A9591" i="15"/>
  <c r="A9590" i="15"/>
  <c r="A9589" i="15"/>
  <c r="A9588" i="15"/>
  <c r="A9587" i="15"/>
  <c r="A9586" i="15"/>
  <c r="A9585" i="15"/>
  <c r="A9584" i="15"/>
  <c r="A9583" i="15"/>
  <c r="A9582" i="15"/>
  <c r="A9581" i="15"/>
  <c r="A9580" i="15"/>
  <c r="A9579" i="15"/>
  <c r="A9578" i="15"/>
  <c r="A9577" i="15"/>
  <c r="A9576" i="15"/>
  <c r="A9575" i="15"/>
  <c r="A9574" i="15"/>
  <c r="A9573" i="15"/>
  <c r="A9572" i="15"/>
  <c r="A9571" i="15"/>
  <c r="A9570" i="15"/>
  <c r="A9569" i="15"/>
  <c r="A9568" i="15"/>
  <c r="A9567" i="15"/>
  <c r="A9566" i="15"/>
  <c r="A9565" i="15"/>
  <c r="A9564" i="15"/>
  <c r="A9563" i="15"/>
  <c r="A9562" i="15"/>
  <c r="A9561" i="15"/>
  <c r="A9560" i="15"/>
  <c r="A9559" i="15"/>
  <c r="A9558" i="15"/>
  <c r="A9557" i="15"/>
  <c r="A9556" i="15"/>
  <c r="A9555" i="15"/>
  <c r="A9554" i="15"/>
  <c r="A9553" i="15"/>
  <c r="A9552" i="15"/>
  <c r="A9551" i="15"/>
  <c r="A9550" i="15"/>
  <c r="A9549" i="15"/>
  <c r="A9548" i="15"/>
  <c r="A9547" i="15"/>
  <c r="A9546" i="15"/>
  <c r="A9545" i="15"/>
  <c r="A9544" i="15"/>
  <c r="A9543" i="15"/>
  <c r="A9542" i="15"/>
  <c r="A9541" i="15"/>
  <c r="A9540" i="15"/>
  <c r="C9539" i="15"/>
  <c r="A9539" i="15"/>
  <c r="A9538" i="15"/>
  <c r="A9537" i="15"/>
  <c r="A9536" i="15"/>
  <c r="A9535" i="15"/>
  <c r="A9534" i="15"/>
  <c r="A9533" i="15"/>
  <c r="A9532" i="15"/>
  <c r="A9531" i="15"/>
  <c r="A9530" i="15"/>
  <c r="A9529" i="15"/>
  <c r="A9528" i="15"/>
  <c r="A9527" i="15"/>
  <c r="A9526" i="15"/>
  <c r="A9525" i="15"/>
  <c r="A9524" i="15"/>
  <c r="A9523" i="15"/>
  <c r="A9522" i="15"/>
  <c r="A9521" i="15"/>
  <c r="A9520" i="15"/>
  <c r="A9519" i="15"/>
  <c r="A9518" i="15"/>
  <c r="A9517" i="15"/>
  <c r="A9516" i="15"/>
  <c r="A9515" i="15"/>
  <c r="A9514" i="15"/>
  <c r="A9513" i="15"/>
  <c r="A9512" i="15"/>
  <c r="A9511" i="15"/>
  <c r="A9510" i="15"/>
  <c r="A9509" i="15"/>
  <c r="A9508" i="15"/>
  <c r="A9507" i="15"/>
  <c r="A9506" i="15"/>
  <c r="A9505" i="15"/>
  <c r="A9504" i="15"/>
  <c r="A9503" i="15"/>
  <c r="A9502" i="15"/>
  <c r="A9501" i="15"/>
  <c r="A9500" i="15"/>
  <c r="A9499" i="15"/>
  <c r="A9498" i="15"/>
  <c r="A9497" i="15"/>
  <c r="A9496" i="15"/>
  <c r="A9495" i="15"/>
  <c r="A9494" i="15"/>
  <c r="A9493" i="15"/>
  <c r="A9492" i="15"/>
  <c r="A9491" i="15"/>
  <c r="A9490" i="15"/>
  <c r="A9489" i="15"/>
  <c r="A9488" i="15"/>
  <c r="A9487" i="15"/>
  <c r="A9486" i="15"/>
  <c r="A9485" i="15"/>
  <c r="A9484" i="15"/>
  <c r="A9483" i="15"/>
  <c r="A9482" i="15"/>
  <c r="A9481" i="15"/>
  <c r="A9480" i="15"/>
  <c r="A9479" i="15"/>
  <c r="A9478" i="15"/>
  <c r="A9477" i="15"/>
  <c r="A9476" i="15"/>
  <c r="C9475" i="15"/>
  <c r="A9475" i="15"/>
  <c r="A9474" i="15"/>
  <c r="A9473" i="15"/>
  <c r="A9472" i="15"/>
  <c r="A9471" i="15"/>
  <c r="A9470" i="15"/>
  <c r="A9469" i="15"/>
  <c r="A9468" i="15"/>
  <c r="A9467" i="15"/>
  <c r="A9466" i="15"/>
  <c r="A9465" i="15"/>
  <c r="A9464" i="15"/>
  <c r="A9463" i="15"/>
  <c r="A9462" i="15"/>
  <c r="A9461" i="15"/>
  <c r="A9460" i="15"/>
  <c r="A9459" i="15"/>
  <c r="A9458" i="15"/>
  <c r="A9457" i="15"/>
  <c r="A9456" i="15"/>
  <c r="A9455" i="15"/>
  <c r="A9454" i="15"/>
  <c r="A9453" i="15"/>
  <c r="A9452" i="15"/>
  <c r="A9451" i="15"/>
  <c r="A9450" i="15"/>
  <c r="A9449" i="15"/>
  <c r="A9448" i="15"/>
  <c r="A9447" i="15"/>
  <c r="A9446" i="15"/>
  <c r="A9445" i="15"/>
  <c r="A9444" i="15"/>
  <c r="A9443" i="15"/>
  <c r="A9442" i="15"/>
  <c r="A9441" i="15"/>
  <c r="A9440" i="15"/>
  <c r="A9439" i="15"/>
  <c r="A9438" i="15"/>
  <c r="A9437" i="15"/>
  <c r="A9436" i="15"/>
  <c r="A9435" i="15"/>
  <c r="A9434" i="15"/>
  <c r="A9433" i="15"/>
  <c r="A9432" i="15"/>
  <c r="A9431" i="15"/>
  <c r="A9430" i="15"/>
  <c r="A9429" i="15"/>
  <c r="A9428" i="15"/>
  <c r="A9427" i="15"/>
  <c r="A9426" i="15"/>
  <c r="A9425" i="15"/>
  <c r="A9424" i="15"/>
  <c r="A9423" i="15"/>
  <c r="A9422" i="15"/>
  <c r="A9421" i="15"/>
  <c r="A9420" i="15"/>
  <c r="A9419" i="15"/>
  <c r="A9418" i="15"/>
  <c r="A9417" i="15"/>
  <c r="A9416" i="15"/>
  <c r="A9415" i="15"/>
  <c r="A9414" i="15"/>
  <c r="A9413" i="15"/>
  <c r="A9412" i="15"/>
  <c r="C9411" i="15"/>
  <c r="A9411" i="15"/>
  <c r="A9410" i="15"/>
  <c r="A9409" i="15"/>
  <c r="A9408" i="15"/>
  <c r="A9407" i="15"/>
  <c r="A9406" i="15"/>
  <c r="A9405" i="15"/>
  <c r="A9404" i="15"/>
  <c r="A9403" i="15"/>
  <c r="A9402" i="15"/>
  <c r="A9401" i="15"/>
  <c r="A9400" i="15"/>
  <c r="A9399" i="15"/>
  <c r="A9398" i="15"/>
  <c r="A9397" i="15"/>
  <c r="A9396" i="15"/>
  <c r="A9395" i="15"/>
  <c r="A9394" i="15"/>
  <c r="A9393" i="15"/>
  <c r="A9392" i="15"/>
  <c r="A9391" i="15"/>
  <c r="A9390" i="15"/>
  <c r="A9389" i="15"/>
  <c r="A9388" i="15"/>
  <c r="A9387" i="15"/>
  <c r="A9386" i="15"/>
  <c r="A9385" i="15"/>
  <c r="A9384" i="15"/>
  <c r="A9383" i="15"/>
  <c r="A9382" i="15"/>
  <c r="A9381" i="15"/>
  <c r="A9380" i="15"/>
  <c r="A9379" i="15"/>
  <c r="A9378" i="15"/>
  <c r="A9377" i="15"/>
  <c r="A9376" i="15"/>
  <c r="A9375" i="15"/>
  <c r="A9374" i="15"/>
  <c r="A9373" i="15"/>
  <c r="A9372" i="15"/>
  <c r="A9371" i="15"/>
  <c r="A9370" i="15"/>
  <c r="A9369" i="15"/>
  <c r="A9368" i="15"/>
  <c r="A9367" i="15"/>
  <c r="A9366" i="15"/>
  <c r="A9365" i="15"/>
  <c r="A9364" i="15"/>
  <c r="A9363" i="15"/>
  <c r="A9362" i="15"/>
  <c r="A9361" i="15"/>
  <c r="A9360" i="15"/>
  <c r="A9359" i="15"/>
  <c r="A9358" i="15"/>
  <c r="A9357" i="15"/>
  <c r="A9356" i="15"/>
  <c r="A9355" i="15"/>
  <c r="A9354" i="15"/>
  <c r="A9353" i="15"/>
  <c r="A9352" i="15"/>
  <c r="A9351" i="15"/>
  <c r="A9350" i="15"/>
  <c r="A9349" i="15"/>
  <c r="A9348" i="15"/>
  <c r="C9347" i="15"/>
  <c r="A9347" i="15"/>
  <c r="A9346" i="15"/>
  <c r="A9345" i="15"/>
  <c r="A9344" i="15"/>
  <c r="A9343" i="15"/>
  <c r="A9342" i="15"/>
  <c r="A9341" i="15"/>
  <c r="A9340" i="15"/>
  <c r="A9339" i="15"/>
  <c r="A9338" i="15"/>
  <c r="A9337" i="15"/>
  <c r="A9336" i="15"/>
  <c r="A9335" i="15"/>
  <c r="A9334" i="15"/>
  <c r="A9333" i="15"/>
  <c r="A9332" i="15"/>
  <c r="A9331" i="15"/>
  <c r="A9330" i="15"/>
  <c r="A9329" i="15"/>
  <c r="A9328" i="15"/>
  <c r="A9327" i="15"/>
  <c r="A9326" i="15"/>
  <c r="A9325" i="15"/>
  <c r="A9324" i="15"/>
  <c r="A9323" i="15"/>
  <c r="A9322" i="15"/>
  <c r="A9321" i="15"/>
  <c r="A9320" i="15"/>
  <c r="A9319" i="15"/>
  <c r="A9318" i="15"/>
  <c r="A9317" i="15"/>
  <c r="A9316" i="15"/>
  <c r="A9315" i="15"/>
  <c r="A9314" i="15"/>
  <c r="A9313" i="15"/>
  <c r="A9312" i="15"/>
  <c r="A9311" i="15"/>
  <c r="A9310" i="15"/>
  <c r="A9309" i="15"/>
  <c r="A9308" i="15"/>
  <c r="A9307" i="15"/>
  <c r="A9306" i="15"/>
  <c r="A9305" i="15"/>
  <c r="A9304" i="15"/>
  <c r="A9303" i="15"/>
  <c r="A9302" i="15"/>
  <c r="A9301" i="15"/>
  <c r="A9300" i="15"/>
  <c r="A9299" i="15"/>
  <c r="A9298" i="15"/>
  <c r="A9297" i="15"/>
  <c r="A9296" i="15"/>
  <c r="A9295" i="15"/>
  <c r="A9294" i="15"/>
  <c r="A9293" i="15"/>
  <c r="A9292" i="15"/>
  <c r="A9291" i="15"/>
  <c r="A9290" i="15"/>
  <c r="A9289" i="15"/>
  <c r="A9288" i="15"/>
  <c r="A9287" i="15"/>
  <c r="A9286" i="15"/>
  <c r="A9285" i="15"/>
  <c r="A9284" i="15"/>
  <c r="C9283" i="15"/>
  <c r="A9283" i="15"/>
  <c r="A9282" i="15"/>
  <c r="A9281" i="15"/>
  <c r="A9280" i="15"/>
  <c r="A9279" i="15"/>
  <c r="A9278" i="15"/>
  <c r="A9277" i="15"/>
  <c r="A9276" i="15"/>
  <c r="A9275" i="15"/>
  <c r="A9274" i="15"/>
  <c r="A9273" i="15"/>
  <c r="A9272" i="15"/>
  <c r="A9271" i="15"/>
  <c r="A9270" i="15"/>
  <c r="A9269" i="15"/>
  <c r="A9268" i="15"/>
  <c r="A9267" i="15"/>
  <c r="A9266" i="15"/>
  <c r="A9265" i="15"/>
  <c r="A9264" i="15"/>
  <c r="A9263" i="15"/>
  <c r="A9262" i="15"/>
  <c r="A9261" i="15"/>
  <c r="A9260" i="15"/>
  <c r="A9259" i="15"/>
  <c r="A9258" i="15"/>
  <c r="A9257" i="15"/>
  <c r="A9256" i="15"/>
  <c r="A9255" i="15"/>
  <c r="A9254" i="15"/>
  <c r="A9253" i="15"/>
  <c r="A9252" i="15"/>
  <c r="A9251" i="15"/>
  <c r="A9250" i="15"/>
  <c r="A9249" i="15"/>
  <c r="A9248" i="15"/>
  <c r="A9247" i="15"/>
  <c r="A9246" i="15"/>
  <c r="A9245" i="15"/>
  <c r="A9244" i="15"/>
  <c r="A9243" i="15"/>
  <c r="A9242" i="15"/>
  <c r="A9241" i="15"/>
  <c r="A9240" i="15"/>
  <c r="A9239" i="15"/>
  <c r="A9238" i="15"/>
  <c r="A9237" i="15"/>
  <c r="A9236" i="15"/>
  <c r="A9235" i="15"/>
  <c r="A9234" i="15"/>
  <c r="A9233" i="15"/>
  <c r="A9232" i="15"/>
  <c r="A9231" i="15"/>
  <c r="A9230" i="15"/>
  <c r="A9229" i="15"/>
  <c r="A9228" i="15"/>
  <c r="A9227" i="15"/>
  <c r="A9226" i="15"/>
  <c r="A9225" i="15"/>
  <c r="A9224" i="15"/>
  <c r="A9223" i="15"/>
  <c r="A9222" i="15"/>
  <c r="A9221" i="15"/>
  <c r="A9220" i="15"/>
  <c r="C9219" i="15"/>
  <c r="A9219" i="15"/>
  <c r="A9218" i="15"/>
  <c r="A9217" i="15"/>
  <c r="A9216" i="15"/>
  <c r="A9215" i="15"/>
  <c r="A9214" i="15"/>
  <c r="A9213" i="15"/>
  <c r="A9212" i="15"/>
  <c r="A9211" i="15"/>
  <c r="A9210" i="15"/>
  <c r="A9209" i="15"/>
  <c r="A9208" i="15"/>
  <c r="A9207" i="15"/>
  <c r="A9206" i="15"/>
  <c r="A9205" i="15"/>
  <c r="A9204" i="15"/>
  <c r="A9203" i="15"/>
  <c r="A9202" i="15"/>
  <c r="A9201" i="15"/>
  <c r="A9200" i="15"/>
  <c r="A9199" i="15"/>
  <c r="A9198" i="15"/>
  <c r="A9197" i="15"/>
  <c r="A9196" i="15"/>
  <c r="A9195" i="15"/>
  <c r="A9194" i="15"/>
  <c r="A9193" i="15"/>
  <c r="A9192" i="15"/>
  <c r="A9191" i="15"/>
  <c r="A9190" i="15"/>
  <c r="A9189" i="15"/>
  <c r="A9188" i="15"/>
  <c r="A9187" i="15"/>
  <c r="A9186" i="15"/>
  <c r="A9185" i="15"/>
  <c r="A9184" i="15"/>
  <c r="A9183" i="15"/>
  <c r="A9182" i="15"/>
  <c r="A9181" i="15"/>
  <c r="A9180" i="15"/>
  <c r="A9179" i="15"/>
  <c r="A9178" i="15"/>
  <c r="A9177" i="15"/>
  <c r="A9176" i="15"/>
  <c r="A9175" i="15"/>
  <c r="A9174" i="15"/>
  <c r="A9173" i="15"/>
  <c r="A9172" i="15"/>
  <c r="A9171" i="15"/>
  <c r="A9170" i="15"/>
  <c r="A9169" i="15"/>
  <c r="A9168" i="15"/>
  <c r="A9167" i="15"/>
  <c r="A9166" i="15"/>
  <c r="A9165" i="15"/>
  <c r="A9164" i="15"/>
  <c r="A9163" i="15"/>
  <c r="A9162" i="15"/>
  <c r="A9161" i="15"/>
  <c r="A9160" i="15"/>
  <c r="A9159" i="15"/>
  <c r="A9158" i="15"/>
  <c r="A9157" i="15"/>
  <c r="A9156" i="15"/>
  <c r="C9155" i="15"/>
  <c r="A9155" i="15"/>
  <c r="A9154" i="15"/>
  <c r="A9153" i="15"/>
  <c r="A9152" i="15"/>
  <c r="A9151" i="15"/>
  <c r="A9150" i="15"/>
  <c r="A9149" i="15"/>
  <c r="A9148" i="15"/>
  <c r="A9147" i="15"/>
  <c r="A9146" i="15"/>
  <c r="A9145" i="15"/>
  <c r="A9144" i="15"/>
  <c r="A9143" i="15"/>
  <c r="A9142" i="15"/>
  <c r="A9141" i="15"/>
  <c r="A9140" i="15"/>
  <c r="A9139" i="15"/>
  <c r="A9138" i="15"/>
  <c r="A9137" i="15"/>
  <c r="A9136" i="15"/>
  <c r="A9135" i="15"/>
  <c r="A9134" i="15"/>
  <c r="A9133" i="15"/>
  <c r="A9132" i="15"/>
  <c r="A9131" i="15"/>
  <c r="A9130" i="15"/>
  <c r="A9129" i="15"/>
  <c r="A9128" i="15"/>
  <c r="A9127" i="15"/>
  <c r="A9126" i="15"/>
  <c r="A9125" i="15"/>
  <c r="A9124" i="15"/>
  <c r="A9123" i="15"/>
  <c r="A9122" i="15"/>
  <c r="A9121" i="15"/>
  <c r="A9120" i="15"/>
  <c r="A9119" i="15"/>
  <c r="A9118" i="15"/>
  <c r="A9117" i="15"/>
  <c r="A9116" i="15"/>
  <c r="A9115" i="15"/>
  <c r="A9114" i="15"/>
  <c r="A9113" i="15"/>
  <c r="A9112" i="15"/>
  <c r="A9111" i="15"/>
  <c r="A9110" i="15"/>
  <c r="A9109" i="15"/>
  <c r="A9108" i="15"/>
  <c r="A9107" i="15"/>
  <c r="A9106" i="15"/>
  <c r="A9105" i="15"/>
  <c r="A9104" i="15"/>
  <c r="A9103" i="15"/>
  <c r="A9102" i="15"/>
  <c r="A9101" i="15"/>
  <c r="A9100" i="15"/>
  <c r="A9099" i="15"/>
  <c r="A9098" i="15"/>
  <c r="A9097" i="15"/>
  <c r="A9096" i="15"/>
  <c r="A9095" i="15"/>
  <c r="A9094" i="15"/>
  <c r="A9093" i="15"/>
  <c r="A9092" i="15"/>
  <c r="C9091" i="15"/>
  <c r="A9091" i="15"/>
  <c r="A9090" i="15"/>
  <c r="A9089" i="15"/>
  <c r="A9088" i="15"/>
  <c r="A9087" i="15"/>
  <c r="A9086" i="15"/>
  <c r="A9085" i="15"/>
  <c r="A9084" i="15"/>
  <c r="A9083" i="15"/>
  <c r="A9082" i="15"/>
  <c r="A9081" i="15"/>
  <c r="A9080" i="15"/>
  <c r="A9079" i="15"/>
  <c r="A9078" i="15"/>
  <c r="A9077" i="15"/>
  <c r="A9076" i="15"/>
  <c r="A9075" i="15"/>
  <c r="A9074" i="15"/>
  <c r="A9073" i="15"/>
  <c r="A9072" i="15"/>
  <c r="A9071" i="15"/>
  <c r="A9070" i="15"/>
  <c r="A9069" i="15"/>
  <c r="A9068" i="15"/>
  <c r="A9067" i="15"/>
  <c r="A9066" i="15"/>
  <c r="A9065" i="15"/>
  <c r="A9064" i="15"/>
  <c r="A9063" i="15"/>
  <c r="A9062" i="15"/>
  <c r="A9061" i="15"/>
  <c r="A9060" i="15"/>
  <c r="A9059" i="15"/>
  <c r="A9058" i="15"/>
  <c r="A9057" i="15"/>
  <c r="A9056" i="15"/>
  <c r="A9055" i="15"/>
  <c r="A9054" i="15"/>
  <c r="A9053" i="15"/>
  <c r="A9052" i="15"/>
  <c r="A9051" i="15"/>
  <c r="A9050" i="15"/>
  <c r="A9049" i="15"/>
  <c r="A9048" i="15"/>
  <c r="A9047" i="15"/>
  <c r="A9046" i="15"/>
  <c r="A9045" i="15"/>
  <c r="A9044" i="15"/>
  <c r="A9043" i="15"/>
  <c r="A9042" i="15"/>
  <c r="A9041" i="15"/>
  <c r="A9040" i="15"/>
  <c r="A9039" i="15"/>
  <c r="A9038" i="15"/>
  <c r="A9037" i="15"/>
  <c r="A9036" i="15"/>
  <c r="A9035" i="15"/>
  <c r="A9034" i="15"/>
  <c r="A9033" i="15"/>
  <c r="A9032" i="15"/>
  <c r="A9031" i="15"/>
  <c r="A9030" i="15"/>
  <c r="A9029" i="15"/>
  <c r="A9028" i="15"/>
  <c r="C9027" i="15"/>
  <c r="A9027" i="15"/>
  <c r="A9026" i="15"/>
  <c r="A9025" i="15"/>
  <c r="A9024" i="15"/>
  <c r="A9023" i="15"/>
  <c r="A9022" i="15"/>
  <c r="A9021" i="15"/>
  <c r="A9020" i="15"/>
  <c r="A9019" i="15"/>
  <c r="A9018" i="15"/>
  <c r="A9017" i="15"/>
  <c r="A9016" i="15"/>
  <c r="A9015" i="15"/>
  <c r="A9014" i="15"/>
  <c r="A9013" i="15"/>
  <c r="A9012" i="15"/>
  <c r="A9011" i="15"/>
  <c r="A9010" i="15"/>
  <c r="A9009" i="15"/>
  <c r="A9008" i="15"/>
  <c r="A9007" i="15"/>
  <c r="A9006" i="15"/>
  <c r="A9005" i="15"/>
  <c r="A9004" i="15"/>
  <c r="A9003" i="15"/>
  <c r="A9002" i="15"/>
  <c r="A9001" i="15"/>
  <c r="A9000" i="15"/>
  <c r="A8999" i="15"/>
  <c r="A8998" i="15"/>
  <c r="A8997" i="15"/>
  <c r="A8996" i="15"/>
  <c r="A8995" i="15"/>
  <c r="A8994" i="15"/>
  <c r="A8993" i="15"/>
  <c r="A8992" i="15"/>
  <c r="A8991" i="15"/>
  <c r="A8990" i="15"/>
  <c r="A8989" i="15"/>
  <c r="A8988" i="15"/>
  <c r="A8987" i="15"/>
  <c r="A8986" i="15"/>
  <c r="A8985" i="15"/>
  <c r="A8984" i="15"/>
  <c r="A8983" i="15"/>
  <c r="A8982" i="15"/>
  <c r="A8981" i="15"/>
  <c r="A8980" i="15"/>
  <c r="A8979" i="15"/>
  <c r="A8978" i="15"/>
  <c r="A8977" i="15"/>
  <c r="A8976" i="15"/>
  <c r="A8975" i="15"/>
  <c r="A8974" i="15"/>
  <c r="A8973" i="15"/>
  <c r="A8972" i="15"/>
  <c r="A8971" i="15"/>
  <c r="A8970" i="15"/>
  <c r="A8969" i="15"/>
  <c r="A8968" i="15"/>
  <c r="A8967" i="15"/>
  <c r="A8966" i="15"/>
  <c r="A8965" i="15"/>
  <c r="A8964" i="15"/>
  <c r="C8963" i="15"/>
  <c r="A8963" i="15"/>
  <c r="A8962" i="15"/>
  <c r="A8961" i="15"/>
  <c r="A8960" i="15"/>
  <c r="A8959" i="15"/>
  <c r="A8958" i="15"/>
  <c r="A8957" i="15"/>
  <c r="A8956" i="15"/>
  <c r="A8955" i="15"/>
  <c r="A8954" i="15"/>
  <c r="A8953" i="15"/>
  <c r="A8952" i="15"/>
  <c r="A8951" i="15"/>
  <c r="A8950" i="15"/>
  <c r="A8949" i="15"/>
  <c r="A8948" i="15"/>
  <c r="A8947" i="15"/>
  <c r="A8946" i="15"/>
  <c r="A8945" i="15"/>
  <c r="A8944" i="15"/>
  <c r="A8943" i="15"/>
  <c r="A8942" i="15"/>
  <c r="A8941" i="15"/>
  <c r="A8940" i="15"/>
  <c r="A8939" i="15"/>
  <c r="A8938" i="15"/>
  <c r="A8937" i="15"/>
  <c r="A8936" i="15"/>
  <c r="A8935" i="15"/>
  <c r="A8934" i="15"/>
  <c r="A8933" i="15"/>
  <c r="A8932" i="15"/>
  <c r="A8931" i="15"/>
  <c r="A8930" i="15"/>
  <c r="A8929" i="15"/>
  <c r="A8928" i="15"/>
  <c r="A8927" i="15"/>
  <c r="A8926" i="15"/>
  <c r="A8925" i="15"/>
  <c r="A8924" i="15"/>
  <c r="A8923" i="15"/>
  <c r="A8922" i="15"/>
  <c r="A8921" i="15"/>
  <c r="A8920" i="15"/>
  <c r="A8919" i="15"/>
  <c r="A8918" i="15"/>
  <c r="A8917" i="15"/>
  <c r="A8916" i="15"/>
  <c r="A8915" i="15"/>
  <c r="A8914" i="15"/>
  <c r="A8913" i="15"/>
  <c r="A8912" i="15"/>
  <c r="A8911" i="15"/>
  <c r="A8910" i="15"/>
  <c r="A8909" i="15"/>
  <c r="A8908" i="15"/>
  <c r="A8907" i="15"/>
  <c r="A8906" i="15"/>
  <c r="A8905" i="15"/>
  <c r="A8904" i="15"/>
  <c r="A8903" i="15"/>
  <c r="A8902" i="15"/>
  <c r="A8901" i="15"/>
  <c r="A8900" i="15"/>
  <c r="C8899" i="15"/>
  <c r="A8899" i="15"/>
  <c r="A8898" i="15"/>
  <c r="A8897" i="15"/>
  <c r="A8896" i="15"/>
  <c r="A8895" i="15"/>
  <c r="A8894" i="15"/>
  <c r="A8893" i="15"/>
  <c r="A8892" i="15"/>
  <c r="A8891" i="15"/>
  <c r="A8890" i="15"/>
  <c r="A8889" i="15"/>
  <c r="A8888" i="15"/>
  <c r="A8887" i="15"/>
  <c r="A8886" i="15"/>
  <c r="A8885" i="15"/>
  <c r="A8884" i="15"/>
  <c r="A8883" i="15"/>
  <c r="A8882" i="15"/>
  <c r="A8881" i="15"/>
  <c r="A8880" i="15"/>
  <c r="A8879" i="15"/>
  <c r="A8878" i="15"/>
  <c r="A8877" i="15"/>
  <c r="A8876" i="15"/>
  <c r="A8875" i="15"/>
  <c r="A8874" i="15"/>
  <c r="A8873" i="15"/>
  <c r="A8872" i="15"/>
  <c r="A8871" i="15"/>
  <c r="A8870" i="15"/>
  <c r="A8869" i="15"/>
  <c r="A8868" i="15"/>
  <c r="A8867" i="15"/>
  <c r="A8866" i="15"/>
  <c r="A8865" i="15"/>
  <c r="A8864" i="15"/>
  <c r="A8863" i="15"/>
  <c r="A8862" i="15"/>
  <c r="A8861" i="15"/>
  <c r="A8860" i="15"/>
  <c r="A8859" i="15"/>
  <c r="A8858" i="15"/>
  <c r="A8857" i="15"/>
  <c r="A8856" i="15"/>
  <c r="A8855" i="15"/>
  <c r="A8854" i="15"/>
  <c r="A8853" i="15"/>
  <c r="A8852" i="15"/>
  <c r="A8851" i="15"/>
  <c r="A8850" i="15"/>
  <c r="A8849" i="15"/>
  <c r="A8848" i="15"/>
  <c r="A8847" i="15"/>
  <c r="A8846" i="15"/>
  <c r="A8845" i="15"/>
  <c r="A8844" i="15"/>
  <c r="A8843" i="15"/>
  <c r="A8842" i="15"/>
  <c r="A8841" i="15"/>
  <c r="A8840" i="15"/>
  <c r="A8839" i="15"/>
  <c r="A8838" i="15"/>
  <c r="A8837" i="15"/>
  <c r="A8836" i="15"/>
  <c r="C8835" i="15"/>
  <c r="A8835" i="15"/>
  <c r="A8834" i="15"/>
  <c r="A8833" i="15"/>
  <c r="A8832" i="15"/>
  <c r="A8831" i="15"/>
  <c r="A8830" i="15"/>
  <c r="A8829" i="15"/>
  <c r="A8828" i="15"/>
  <c r="A8827" i="15"/>
  <c r="A8826" i="15"/>
  <c r="A8825" i="15"/>
  <c r="A8824" i="15"/>
  <c r="A8823" i="15"/>
  <c r="A8822" i="15"/>
  <c r="A8821" i="15"/>
  <c r="A8820" i="15"/>
  <c r="A8819" i="15"/>
  <c r="A8818" i="15"/>
  <c r="A8817" i="15"/>
  <c r="A8816" i="15"/>
  <c r="A8815" i="15"/>
  <c r="A8814" i="15"/>
  <c r="A8813" i="15"/>
  <c r="A8812" i="15"/>
  <c r="A8811" i="15"/>
  <c r="A8810" i="15"/>
  <c r="A8809" i="15"/>
  <c r="A8808" i="15"/>
  <c r="A8807" i="15"/>
  <c r="A8806" i="15"/>
  <c r="A8805" i="15"/>
  <c r="A8804" i="15"/>
  <c r="A8803" i="15"/>
  <c r="A8802" i="15"/>
  <c r="A8801" i="15"/>
  <c r="A8800" i="15"/>
  <c r="A8799" i="15"/>
  <c r="A8798" i="15"/>
  <c r="A8797" i="15"/>
  <c r="A8796" i="15"/>
  <c r="A8795" i="15"/>
  <c r="A8794" i="15"/>
  <c r="A8793" i="15"/>
  <c r="A8792" i="15"/>
  <c r="A8791" i="15"/>
  <c r="A8790" i="15"/>
  <c r="A8789" i="15"/>
  <c r="A8788" i="15"/>
  <c r="A8787" i="15"/>
  <c r="A8786" i="15"/>
  <c r="A8785" i="15"/>
  <c r="A8784" i="15"/>
  <c r="A8783" i="15"/>
  <c r="A8782" i="15"/>
  <c r="A8781" i="15"/>
  <c r="A8780" i="15"/>
  <c r="A8779" i="15"/>
  <c r="A8778" i="15"/>
  <c r="A8777" i="15"/>
  <c r="A8776" i="15"/>
  <c r="A8775" i="15"/>
  <c r="A8774" i="15"/>
  <c r="A8773" i="15"/>
  <c r="A8772" i="15"/>
  <c r="C8771" i="15"/>
  <c r="A8771" i="15"/>
  <c r="A8770" i="15"/>
  <c r="A8769" i="15"/>
  <c r="A8768" i="15"/>
  <c r="A8767" i="15"/>
  <c r="A8766" i="15"/>
  <c r="A8765" i="15"/>
  <c r="A8764" i="15"/>
  <c r="A8763" i="15"/>
  <c r="A8762" i="15"/>
  <c r="A8761" i="15"/>
  <c r="A8760" i="15"/>
  <c r="A8759" i="15"/>
  <c r="A8758" i="15"/>
  <c r="A8757" i="15"/>
  <c r="A8756" i="15"/>
  <c r="A8755" i="15"/>
  <c r="A8754" i="15"/>
  <c r="A8753" i="15"/>
  <c r="A8752" i="15"/>
  <c r="A8751" i="15"/>
  <c r="A8750" i="15"/>
  <c r="A8749" i="15"/>
  <c r="A8748" i="15"/>
  <c r="A8747" i="15"/>
  <c r="A8746" i="15"/>
  <c r="A8745" i="15"/>
  <c r="A8744" i="15"/>
  <c r="A8743" i="15"/>
  <c r="A8742" i="15"/>
  <c r="A8741" i="15"/>
  <c r="A8740" i="15"/>
  <c r="A8739" i="15"/>
  <c r="A8738" i="15"/>
  <c r="A8737" i="15"/>
  <c r="A8736" i="15"/>
  <c r="A8735" i="15"/>
  <c r="A8734" i="15"/>
  <c r="A8733" i="15"/>
  <c r="A8732" i="15"/>
  <c r="A8731" i="15"/>
  <c r="A8730" i="15"/>
  <c r="A8729" i="15"/>
  <c r="A8728" i="15"/>
  <c r="A8727" i="15"/>
  <c r="A8726" i="15"/>
  <c r="A8725" i="15"/>
  <c r="A8724" i="15"/>
  <c r="A8723" i="15"/>
  <c r="A8722" i="15"/>
  <c r="A8721" i="15"/>
  <c r="A8720" i="15"/>
  <c r="A8719" i="15"/>
  <c r="A8718" i="15"/>
  <c r="A8717" i="15"/>
  <c r="A8716" i="15"/>
  <c r="A8715" i="15"/>
  <c r="A8714" i="15"/>
  <c r="A8713" i="15"/>
  <c r="A8712" i="15"/>
  <c r="A8711" i="15"/>
  <c r="A8710" i="15"/>
  <c r="A8709" i="15"/>
  <c r="A8708" i="15"/>
  <c r="C8707" i="15"/>
  <c r="A8707" i="15"/>
  <c r="A8706" i="15"/>
  <c r="A8705" i="15"/>
  <c r="A8704" i="15"/>
  <c r="A8703" i="15"/>
  <c r="A8702" i="15"/>
  <c r="A8701" i="15"/>
  <c r="A8700" i="15"/>
  <c r="A8699" i="15"/>
  <c r="A8698" i="15"/>
  <c r="A8697" i="15"/>
  <c r="A8696" i="15"/>
  <c r="A8695" i="15"/>
  <c r="A8694" i="15"/>
  <c r="A8693" i="15"/>
  <c r="A8692" i="15"/>
  <c r="A8691" i="15"/>
  <c r="A8690" i="15"/>
  <c r="A8689" i="15"/>
  <c r="A8688" i="15"/>
  <c r="A8687" i="15"/>
  <c r="A8686" i="15"/>
  <c r="A8685" i="15"/>
  <c r="A8684" i="15"/>
  <c r="A8683" i="15"/>
  <c r="A8682" i="15"/>
  <c r="A8681" i="15"/>
  <c r="A8680" i="15"/>
  <c r="A8679" i="15"/>
  <c r="A8678" i="15"/>
  <c r="A8677" i="15"/>
  <c r="A8676" i="15"/>
  <c r="A8675" i="15"/>
  <c r="A8674" i="15"/>
  <c r="A8673" i="15"/>
  <c r="A8672" i="15"/>
  <c r="A8671" i="15"/>
  <c r="A8670" i="15"/>
  <c r="A8669" i="15"/>
  <c r="A8668" i="15"/>
  <c r="A8667" i="15"/>
  <c r="A8666" i="15"/>
  <c r="A8665" i="15"/>
  <c r="A8664" i="15"/>
  <c r="A8663" i="15"/>
  <c r="A8662" i="15"/>
  <c r="A8661" i="15"/>
  <c r="A8660" i="15"/>
  <c r="A8659" i="15"/>
  <c r="A8658" i="15"/>
  <c r="A8657" i="15"/>
  <c r="A8656" i="15"/>
  <c r="A8655" i="15"/>
  <c r="A8654" i="15"/>
  <c r="A8653" i="15"/>
  <c r="A8652" i="15"/>
  <c r="A8651" i="15"/>
  <c r="A8650" i="15"/>
  <c r="A8649" i="15"/>
  <c r="A8648" i="15"/>
  <c r="A8647" i="15"/>
  <c r="A8646" i="15"/>
  <c r="A8645" i="15"/>
  <c r="A8644" i="15"/>
  <c r="C8643" i="15"/>
  <c r="A8643" i="15"/>
  <c r="A8642" i="15"/>
  <c r="A8641" i="15"/>
  <c r="A8640" i="15"/>
  <c r="A8639" i="15"/>
  <c r="A8638" i="15"/>
  <c r="A8637" i="15"/>
  <c r="A8636" i="15"/>
  <c r="A8635" i="15"/>
  <c r="A8634" i="15"/>
  <c r="A8633" i="15"/>
  <c r="A8632" i="15"/>
  <c r="A8631" i="15"/>
  <c r="A8630" i="15"/>
  <c r="A8629" i="15"/>
  <c r="A8628" i="15"/>
  <c r="A8627" i="15"/>
  <c r="A8626" i="15"/>
  <c r="A8625" i="15"/>
  <c r="A8624" i="15"/>
  <c r="A8623" i="15"/>
  <c r="A8622" i="15"/>
  <c r="A8621" i="15"/>
  <c r="A8620" i="15"/>
  <c r="A8619" i="15"/>
  <c r="A8618" i="15"/>
  <c r="A8617" i="15"/>
  <c r="A8616" i="15"/>
  <c r="A8615" i="15"/>
  <c r="A8614" i="15"/>
  <c r="A8613" i="15"/>
  <c r="A8612" i="15"/>
  <c r="A8611" i="15"/>
  <c r="A8610" i="15"/>
  <c r="A8609" i="15"/>
  <c r="A8608" i="15"/>
  <c r="A8607" i="15"/>
  <c r="A8606" i="15"/>
  <c r="A8605" i="15"/>
  <c r="A8604" i="15"/>
  <c r="A8603" i="15"/>
  <c r="A8602" i="15"/>
  <c r="A8601" i="15"/>
  <c r="A8600" i="15"/>
  <c r="A8599" i="15"/>
  <c r="A8598" i="15"/>
  <c r="A8597" i="15"/>
  <c r="A8596" i="15"/>
  <c r="A8595" i="15"/>
  <c r="A8594" i="15"/>
  <c r="A8593" i="15"/>
  <c r="A8592" i="15"/>
  <c r="A8591" i="15"/>
  <c r="A8590" i="15"/>
  <c r="A8589" i="15"/>
  <c r="A8588" i="15"/>
  <c r="A8587" i="15"/>
  <c r="A8586" i="15"/>
  <c r="A8585" i="15"/>
  <c r="A8584" i="15"/>
  <c r="A8583" i="15"/>
  <c r="A8582" i="15"/>
  <c r="A8581" i="15"/>
  <c r="A8580" i="15"/>
  <c r="C8579" i="15"/>
  <c r="A8579" i="15"/>
  <c r="A8578" i="15"/>
  <c r="A8577" i="15"/>
  <c r="A8576" i="15"/>
  <c r="A8575" i="15"/>
  <c r="A8574" i="15"/>
  <c r="A8573" i="15"/>
  <c r="A8572" i="15"/>
  <c r="A8571" i="15"/>
  <c r="A8570" i="15"/>
  <c r="A8569" i="15"/>
  <c r="A8568" i="15"/>
  <c r="A8567" i="15"/>
  <c r="A8566" i="15"/>
  <c r="A8565" i="15"/>
  <c r="A8564" i="15"/>
  <c r="A8563" i="15"/>
  <c r="A8562" i="15"/>
  <c r="A8561" i="15"/>
  <c r="A8560" i="15"/>
  <c r="A8559" i="15"/>
  <c r="A8558" i="15"/>
  <c r="A8557" i="15"/>
  <c r="A8556" i="15"/>
  <c r="A8555" i="15"/>
  <c r="A8554" i="15"/>
  <c r="A8553" i="15"/>
  <c r="A8552" i="15"/>
  <c r="A8551" i="15"/>
  <c r="A8550" i="15"/>
  <c r="A8549" i="15"/>
  <c r="A8548" i="15"/>
  <c r="A8547" i="15"/>
  <c r="A8546" i="15"/>
  <c r="A8545" i="15"/>
  <c r="A8544" i="15"/>
  <c r="A8543" i="15"/>
  <c r="A8542" i="15"/>
  <c r="A8541" i="15"/>
  <c r="A8540" i="15"/>
  <c r="A8539" i="15"/>
  <c r="A8538" i="15"/>
  <c r="A8537" i="15"/>
  <c r="A8536" i="15"/>
  <c r="A8535" i="15"/>
  <c r="A8534" i="15"/>
  <c r="A8533" i="15"/>
  <c r="A8532" i="15"/>
  <c r="A8531" i="15"/>
  <c r="A8530" i="15"/>
  <c r="A8529" i="15"/>
  <c r="A8528" i="15"/>
  <c r="A8527" i="15"/>
  <c r="A8526" i="15"/>
  <c r="A8525" i="15"/>
  <c r="A8524" i="15"/>
  <c r="A8523" i="15"/>
  <c r="A8522" i="15"/>
  <c r="A8521" i="15"/>
  <c r="A8520" i="15"/>
  <c r="A8519" i="15"/>
  <c r="A8518" i="15"/>
  <c r="A8517" i="15"/>
  <c r="A8516" i="15"/>
  <c r="C8515" i="15"/>
  <c r="A8515" i="15"/>
  <c r="A8514" i="15"/>
  <c r="A8513" i="15"/>
  <c r="A8512" i="15"/>
  <c r="A8511" i="15"/>
  <c r="A8510" i="15"/>
  <c r="A8509" i="15"/>
  <c r="A8508" i="15"/>
  <c r="A8507" i="15"/>
  <c r="A8506" i="15"/>
  <c r="A8505" i="15"/>
  <c r="A8504" i="15"/>
  <c r="A8503" i="15"/>
  <c r="A8502" i="15"/>
  <c r="A8501" i="15"/>
  <c r="A8500" i="15"/>
  <c r="A8499" i="15"/>
  <c r="A8498" i="15"/>
  <c r="A8497" i="15"/>
  <c r="A8496" i="15"/>
  <c r="A8495" i="15"/>
  <c r="A8494" i="15"/>
  <c r="A8493" i="15"/>
  <c r="A8492" i="15"/>
  <c r="A8491" i="15"/>
  <c r="A8490" i="15"/>
  <c r="A8489" i="15"/>
  <c r="A8488" i="15"/>
  <c r="A8487" i="15"/>
  <c r="A8486" i="15"/>
  <c r="A8485" i="15"/>
  <c r="A8484" i="15"/>
  <c r="A8483" i="15"/>
  <c r="A8482" i="15"/>
  <c r="A8481" i="15"/>
  <c r="A8480" i="15"/>
  <c r="A8479" i="15"/>
  <c r="A8478" i="15"/>
  <c r="A8477" i="15"/>
  <c r="A8476" i="15"/>
  <c r="A8475" i="15"/>
  <c r="A8474" i="15"/>
  <c r="A8473" i="15"/>
  <c r="A8472" i="15"/>
  <c r="A8471" i="15"/>
  <c r="A8470" i="15"/>
  <c r="A8469" i="15"/>
  <c r="A8468" i="15"/>
  <c r="A8467" i="15"/>
  <c r="A8466" i="15"/>
  <c r="A8465" i="15"/>
  <c r="A8464" i="15"/>
  <c r="A8463" i="15"/>
  <c r="A8462" i="15"/>
  <c r="A8461" i="15"/>
  <c r="A8460" i="15"/>
  <c r="A8459" i="15"/>
  <c r="A8458" i="15"/>
  <c r="A8457" i="15"/>
  <c r="A8456" i="15"/>
  <c r="A8455" i="15"/>
  <c r="A8454" i="15"/>
  <c r="A8453" i="15"/>
  <c r="A8452" i="15"/>
  <c r="C8451" i="15"/>
  <c r="A8451" i="15"/>
  <c r="A8450" i="15"/>
  <c r="A8449" i="15"/>
  <c r="A8448" i="15"/>
  <c r="A8447" i="15"/>
  <c r="A8446" i="15"/>
  <c r="A8445" i="15"/>
  <c r="A8444" i="15"/>
  <c r="A8443" i="15"/>
  <c r="A8442" i="15"/>
  <c r="A8441" i="15"/>
  <c r="A8440" i="15"/>
  <c r="A8439" i="15"/>
  <c r="A8438" i="15"/>
  <c r="A8437" i="15"/>
  <c r="A8436" i="15"/>
  <c r="A8435" i="15"/>
  <c r="A8434" i="15"/>
  <c r="A8433" i="15"/>
  <c r="A8432" i="15"/>
  <c r="A8431" i="15"/>
  <c r="A8430" i="15"/>
  <c r="A8429" i="15"/>
  <c r="A8428" i="15"/>
  <c r="A8427" i="15"/>
  <c r="A8426" i="15"/>
  <c r="A8425" i="15"/>
  <c r="A8424" i="15"/>
  <c r="A8423" i="15"/>
  <c r="A8422" i="15"/>
  <c r="A8421" i="15"/>
  <c r="A8420" i="15"/>
  <c r="A8419" i="15"/>
  <c r="A8418" i="15"/>
  <c r="A8417" i="15"/>
  <c r="A8416" i="15"/>
  <c r="A8415" i="15"/>
  <c r="A8414" i="15"/>
  <c r="A8413" i="15"/>
  <c r="A8412" i="15"/>
  <c r="A8411" i="15"/>
  <c r="A8410" i="15"/>
  <c r="A8409" i="15"/>
  <c r="A8408" i="15"/>
  <c r="A8407" i="15"/>
  <c r="A8406" i="15"/>
  <c r="A8405" i="15"/>
  <c r="A8404" i="15"/>
  <c r="A8403" i="15"/>
  <c r="A8402" i="15"/>
  <c r="A8401" i="15"/>
  <c r="A8400" i="15"/>
  <c r="A8399" i="15"/>
  <c r="A8398" i="15"/>
  <c r="A8397" i="15"/>
  <c r="A8396" i="15"/>
  <c r="A8395" i="15"/>
  <c r="A8394" i="15"/>
  <c r="A8393" i="15"/>
  <c r="A8392" i="15"/>
  <c r="A8391" i="15"/>
  <c r="A8390" i="15"/>
  <c r="A8389" i="15"/>
  <c r="A8388" i="15"/>
  <c r="C8387" i="15"/>
  <c r="A8387" i="15"/>
  <c r="A8386" i="15"/>
  <c r="A8385" i="15"/>
  <c r="A8384" i="15"/>
  <c r="A8383" i="15"/>
  <c r="A8382" i="15"/>
  <c r="A8381" i="15"/>
  <c r="A8380" i="15"/>
  <c r="A8379" i="15"/>
  <c r="A8378" i="15"/>
  <c r="A8377" i="15"/>
  <c r="A8376" i="15"/>
  <c r="A8375" i="15"/>
  <c r="A8374" i="15"/>
  <c r="A8373" i="15"/>
  <c r="A8372" i="15"/>
  <c r="A8371" i="15"/>
  <c r="A8370" i="15"/>
  <c r="A8369" i="15"/>
  <c r="A8368" i="15"/>
  <c r="A8367" i="15"/>
  <c r="A8366" i="15"/>
  <c r="A8365" i="15"/>
  <c r="A8364" i="15"/>
  <c r="A8363" i="15"/>
  <c r="A8362" i="15"/>
  <c r="A8361" i="15"/>
  <c r="A8360" i="15"/>
  <c r="A8359" i="15"/>
  <c r="A8358" i="15"/>
  <c r="A8357" i="15"/>
  <c r="A8356" i="15"/>
  <c r="A8355" i="15"/>
  <c r="A8354" i="15"/>
  <c r="A8353" i="15"/>
  <c r="A8352" i="15"/>
  <c r="A8351" i="15"/>
  <c r="A8350" i="15"/>
  <c r="A8349" i="15"/>
  <c r="A8348" i="15"/>
  <c r="A8347" i="15"/>
  <c r="A8346" i="15"/>
  <c r="A8345" i="15"/>
  <c r="A8344" i="15"/>
  <c r="A8343" i="15"/>
  <c r="A8342" i="15"/>
  <c r="A8341" i="15"/>
  <c r="A8340" i="15"/>
  <c r="A8339" i="15"/>
  <c r="A8338" i="15"/>
  <c r="A8337" i="15"/>
  <c r="A8336" i="15"/>
  <c r="A8335" i="15"/>
  <c r="A8334" i="15"/>
  <c r="A8333" i="15"/>
  <c r="A8332" i="15"/>
  <c r="A8331" i="15"/>
  <c r="A8330" i="15"/>
  <c r="A8329" i="15"/>
  <c r="A8328" i="15"/>
  <c r="A8327" i="15"/>
  <c r="A8326" i="15"/>
  <c r="A8325" i="15"/>
  <c r="A8324" i="15"/>
  <c r="C8323" i="15"/>
  <c r="A8323" i="15"/>
  <c r="A8322" i="15"/>
  <c r="A8321" i="15"/>
  <c r="A8320" i="15"/>
  <c r="A8319" i="15"/>
  <c r="A8318" i="15"/>
  <c r="A8317" i="15"/>
  <c r="A8316" i="15"/>
  <c r="A8315" i="15"/>
  <c r="A8314" i="15"/>
  <c r="A8313" i="15"/>
  <c r="A8312" i="15"/>
  <c r="A8311" i="15"/>
  <c r="A8310" i="15"/>
  <c r="A8309" i="15"/>
  <c r="A8308" i="15"/>
  <c r="A8307" i="15"/>
  <c r="A8306" i="15"/>
  <c r="A8305" i="15"/>
  <c r="A8304" i="15"/>
  <c r="A8303" i="15"/>
  <c r="A8302" i="15"/>
  <c r="A8301" i="15"/>
  <c r="A8300" i="15"/>
  <c r="A8299" i="15"/>
  <c r="A8298" i="15"/>
  <c r="A8297" i="15"/>
  <c r="A8296" i="15"/>
  <c r="A8295" i="15"/>
  <c r="A8294" i="15"/>
  <c r="A8293" i="15"/>
  <c r="A8292" i="15"/>
  <c r="A8291" i="15"/>
  <c r="A8290" i="15"/>
  <c r="A8289" i="15"/>
  <c r="A8288" i="15"/>
  <c r="A8287" i="15"/>
  <c r="A8286" i="15"/>
  <c r="A8285" i="15"/>
  <c r="A8284" i="15"/>
  <c r="A8283" i="15"/>
  <c r="A8282" i="15"/>
  <c r="A8281" i="15"/>
  <c r="A8280" i="15"/>
  <c r="A8279" i="15"/>
  <c r="A8278" i="15"/>
  <c r="A8277" i="15"/>
  <c r="A8276" i="15"/>
  <c r="A8275" i="15"/>
  <c r="A8274" i="15"/>
  <c r="A8273" i="15"/>
  <c r="A8272" i="15"/>
  <c r="A8271" i="15"/>
  <c r="A8270" i="15"/>
  <c r="A8269" i="15"/>
  <c r="A8268" i="15"/>
  <c r="A8267" i="15"/>
  <c r="A8266" i="15"/>
  <c r="A8265" i="15"/>
  <c r="A8264" i="15"/>
  <c r="A8263" i="15"/>
  <c r="A8262" i="15"/>
  <c r="A8261" i="15"/>
  <c r="A8260" i="15"/>
  <c r="C8259" i="15"/>
  <c r="A8259" i="15"/>
  <c r="A8258" i="15"/>
  <c r="A8257" i="15"/>
  <c r="A8256" i="15"/>
  <c r="A8255" i="15"/>
  <c r="A8254" i="15"/>
  <c r="A8253" i="15"/>
  <c r="A8252" i="15"/>
  <c r="A8251" i="15"/>
  <c r="A8250" i="15"/>
  <c r="A8249" i="15"/>
  <c r="A8248" i="15"/>
  <c r="A8247" i="15"/>
  <c r="A8246" i="15"/>
  <c r="A8245" i="15"/>
  <c r="A8244" i="15"/>
  <c r="A8243" i="15"/>
  <c r="A8242" i="15"/>
  <c r="A8241" i="15"/>
  <c r="A8240" i="15"/>
  <c r="A8239" i="15"/>
  <c r="A8238" i="15"/>
  <c r="A8237" i="15"/>
  <c r="A8236" i="15"/>
  <c r="A8235" i="15"/>
  <c r="A8234" i="15"/>
  <c r="A8233" i="15"/>
  <c r="A8232" i="15"/>
  <c r="A8231" i="15"/>
  <c r="A8230" i="15"/>
  <c r="A8229" i="15"/>
  <c r="A8228" i="15"/>
  <c r="A8227" i="15"/>
  <c r="A8226" i="15"/>
  <c r="A8225" i="15"/>
  <c r="A8224" i="15"/>
  <c r="A8223" i="15"/>
  <c r="A8222" i="15"/>
  <c r="A8221" i="15"/>
  <c r="A8220" i="15"/>
  <c r="A8219" i="15"/>
  <c r="A8218" i="15"/>
  <c r="A8217" i="15"/>
  <c r="A8216" i="15"/>
  <c r="A8215" i="15"/>
  <c r="A8214" i="15"/>
  <c r="A8213" i="15"/>
  <c r="A8212" i="15"/>
  <c r="A8211" i="15"/>
  <c r="A8210" i="15"/>
  <c r="A8209" i="15"/>
  <c r="A8208" i="15"/>
  <c r="A8207" i="15"/>
  <c r="A8206" i="15"/>
  <c r="A8205" i="15"/>
  <c r="A8204" i="15"/>
  <c r="A8203" i="15"/>
  <c r="A8202" i="15"/>
  <c r="A8201" i="15"/>
  <c r="A8200" i="15"/>
  <c r="A8199" i="15"/>
  <c r="A8198" i="15"/>
  <c r="A8197" i="15"/>
  <c r="A8196" i="15"/>
  <c r="C8195" i="15"/>
  <c r="A8195" i="15"/>
  <c r="A8194" i="15"/>
  <c r="A8193" i="15"/>
  <c r="A8192" i="15"/>
  <c r="A8191" i="15"/>
  <c r="A8190" i="15"/>
  <c r="A8189" i="15"/>
  <c r="A8188" i="15"/>
  <c r="A8187" i="15"/>
  <c r="A8186" i="15"/>
  <c r="A8185" i="15"/>
  <c r="A8184" i="15"/>
  <c r="A8183" i="15"/>
  <c r="A8182" i="15"/>
  <c r="A8181" i="15"/>
  <c r="A8180" i="15"/>
  <c r="A8179" i="15"/>
  <c r="A8178" i="15"/>
  <c r="A8177" i="15"/>
  <c r="A8176" i="15"/>
  <c r="A8175" i="15"/>
  <c r="A8174" i="15"/>
  <c r="A8173" i="15"/>
  <c r="A8172" i="15"/>
  <c r="A8171" i="15"/>
  <c r="A8170" i="15"/>
  <c r="A8169" i="15"/>
  <c r="A8168" i="15"/>
  <c r="A8167" i="15"/>
  <c r="A8166" i="15"/>
  <c r="A8165" i="15"/>
  <c r="A8164" i="15"/>
  <c r="A8163" i="15"/>
  <c r="A8162" i="15"/>
  <c r="A8161" i="15"/>
  <c r="A8160" i="15"/>
  <c r="A8159" i="15"/>
  <c r="A8158" i="15"/>
  <c r="A8157" i="15"/>
  <c r="A8156" i="15"/>
  <c r="A8155" i="15"/>
  <c r="A8154" i="15"/>
  <c r="A8153" i="15"/>
  <c r="A8152" i="15"/>
  <c r="A8151" i="15"/>
  <c r="A8150" i="15"/>
  <c r="A8149" i="15"/>
  <c r="A8148" i="15"/>
  <c r="A8147" i="15"/>
  <c r="A8146" i="15"/>
  <c r="A8145" i="15"/>
  <c r="A8144" i="15"/>
  <c r="A8143" i="15"/>
  <c r="A8142" i="15"/>
  <c r="A8141" i="15"/>
  <c r="A8140" i="15"/>
  <c r="A8139" i="15"/>
  <c r="A8138" i="15"/>
  <c r="A8137" i="15"/>
  <c r="A8136" i="15"/>
  <c r="A8135" i="15"/>
  <c r="A8134" i="15"/>
  <c r="A8133" i="15"/>
  <c r="A8132" i="15"/>
  <c r="C8131" i="15"/>
  <c r="A8131" i="15"/>
  <c r="A8130" i="15"/>
  <c r="A8129" i="15"/>
  <c r="A8128" i="15"/>
  <c r="A8127" i="15"/>
  <c r="A8126" i="15"/>
  <c r="A8125" i="15"/>
  <c r="A8124" i="15"/>
  <c r="A8123" i="15"/>
  <c r="A8122" i="15"/>
  <c r="A8121" i="15"/>
  <c r="A8120" i="15"/>
  <c r="A8119" i="15"/>
  <c r="A8118" i="15"/>
  <c r="A8117" i="15"/>
  <c r="A8116" i="15"/>
  <c r="A8115" i="15"/>
  <c r="A8114" i="15"/>
  <c r="A8113" i="15"/>
  <c r="A8112" i="15"/>
  <c r="A8111" i="15"/>
  <c r="A8110" i="15"/>
  <c r="A8109" i="15"/>
  <c r="A8108" i="15"/>
  <c r="A8107" i="15"/>
  <c r="A8106" i="15"/>
  <c r="A8105" i="15"/>
  <c r="A8104" i="15"/>
  <c r="A8103" i="15"/>
  <c r="A8102" i="15"/>
  <c r="A8101" i="15"/>
  <c r="A8100" i="15"/>
  <c r="A8099" i="15"/>
  <c r="A8098" i="15"/>
  <c r="A8097" i="15"/>
  <c r="A8096" i="15"/>
  <c r="A8095" i="15"/>
  <c r="A8094" i="15"/>
  <c r="A8093" i="15"/>
  <c r="A8092" i="15"/>
  <c r="A8091" i="15"/>
  <c r="A8090" i="15"/>
  <c r="A8089" i="15"/>
  <c r="A8088" i="15"/>
  <c r="A8087" i="15"/>
  <c r="A8086" i="15"/>
  <c r="A8085" i="15"/>
  <c r="A8084" i="15"/>
  <c r="A8083" i="15"/>
  <c r="A8082" i="15"/>
  <c r="A8081" i="15"/>
  <c r="A8080" i="15"/>
  <c r="A8079" i="15"/>
  <c r="A8078" i="15"/>
  <c r="A8077" i="15"/>
  <c r="A8076" i="15"/>
  <c r="A8075" i="15"/>
  <c r="A8074" i="15"/>
  <c r="A8073" i="15"/>
  <c r="A8072" i="15"/>
  <c r="A8071" i="15"/>
  <c r="A8070" i="15"/>
  <c r="A8069" i="15"/>
  <c r="A8068" i="15"/>
  <c r="C8067" i="15"/>
  <c r="A8067" i="15"/>
  <c r="A8066" i="15"/>
  <c r="A8065" i="15"/>
  <c r="A8064" i="15"/>
  <c r="A8063" i="15"/>
  <c r="A8062" i="15"/>
  <c r="A8061" i="15"/>
  <c r="A8060" i="15"/>
  <c r="A8059" i="15"/>
  <c r="A8058" i="15"/>
  <c r="A8057" i="15"/>
  <c r="A8056" i="15"/>
  <c r="A8055" i="15"/>
  <c r="A8054" i="15"/>
  <c r="A8053" i="15"/>
  <c r="A8052" i="15"/>
  <c r="A8051" i="15"/>
  <c r="A8050" i="15"/>
  <c r="A8049" i="15"/>
  <c r="A8048" i="15"/>
  <c r="A8047" i="15"/>
  <c r="A8046" i="15"/>
  <c r="A8045" i="15"/>
  <c r="A8044" i="15"/>
  <c r="A8043" i="15"/>
  <c r="A8042" i="15"/>
  <c r="A8041" i="15"/>
  <c r="A8040" i="15"/>
  <c r="A8039" i="15"/>
  <c r="A8038" i="15"/>
  <c r="A8037" i="15"/>
  <c r="A8036" i="15"/>
  <c r="A8035" i="15"/>
  <c r="A8034" i="15"/>
  <c r="A8033" i="15"/>
  <c r="A8032" i="15"/>
  <c r="A8031" i="15"/>
  <c r="A8030" i="15"/>
  <c r="A8029" i="15"/>
  <c r="A8028" i="15"/>
  <c r="A8027" i="15"/>
  <c r="A8026" i="15"/>
  <c r="A8025" i="15"/>
  <c r="A8024" i="15"/>
  <c r="A8023" i="15"/>
  <c r="A8022" i="15"/>
  <c r="A8021" i="15"/>
  <c r="A8020" i="15"/>
  <c r="A8019" i="15"/>
  <c r="A8018" i="15"/>
  <c r="A8017" i="15"/>
  <c r="A8016" i="15"/>
  <c r="A8015" i="15"/>
  <c r="A8014" i="15"/>
  <c r="A8013" i="15"/>
  <c r="A8012" i="15"/>
  <c r="A8011" i="15"/>
  <c r="A8010" i="15"/>
  <c r="A8009" i="15"/>
  <c r="A8008" i="15"/>
  <c r="A8007" i="15"/>
  <c r="A8006" i="15"/>
  <c r="A8005" i="15"/>
  <c r="A8004" i="15"/>
  <c r="C8003" i="15"/>
  <c r="A8003" i="15"/>
  <c r="A8002" i="15"/>
  <c r="A8001" i="15"/>
  <c r="A8000" i="15"/>
  <c r="A7999" i="15"/>
  <c r="A7998" i="15"/>
  <c r="A7997" i="15"/>
  <c r="A7996" i="15"/>
  <c r="A7995" i="15"/>
  <c r="A7994" i="15"/>
  <c r="A7993" i="15"/>
  <c r="A7992" i="15"/>
  <c r="A7991" i="15"/>
  <c r="A7990" i="15"/>
  <c r="A7989" i="15"/>
  <c r="A7988" i="15"/>
  <c r="A7987" i="15"/>
  <c r="A7986" i="15"/>
  <c r="A7985" i="15"/>
  <c r="A7984" i="15"/>
  <c r="A7983" i="15"/>
  <c r="A7982" i="15"/>
  <c r="A7981" i="15"/>
  <c r="A7980" i="15"/>
  <c r="A7979" i="15"/>
  <c r="A7978" i="15"/>
  <c r="A7977" i="15"/>
  <c r="A7976" i="15"/>
  <c r="A7975" i="15"/>
  <c r="A7974" i="15"/>
  <c r="A7973" i="15"/>
  <c r="A7972" i="15"/>
  <c r="A7971" i="15"/>
  <c r="A7970" i="15"/>
  <c r="A7969" i="15"/>
  <c r="A7968" i="15"/>
  <c r="A7967" i="15"/>
  <c r="A7966" i="15"/>
  <c r="A7965" i="15"/>
  <c r="A7964" i="15"/>
  <c r="A7963" i="15"/>
  <c r="A7962" i="15"/>
  <c r="A7961" i="15"/>
  <c r="A7960" i="15"/>
  <c r="A7959" i="15"/>
  <c r="A7958" i="15"/>
  <c r="A7957" i="15"/>
  <c r="A7956" i="15"/>
  <c r="A7955" i="15"/>
  <c r="A7954" i="15"/>
  <c r="A7953" i="15"/>
  <c r="A7952" i="15"/>
  <c r="A7951" i="15"/>
  <c r="A7950" i="15"/>
  <c r="A7949" i="15"/>
  <c r="A7948" i="15"/>
  <c r="A7947" i="15"/>
  <c r="A7946" i="15"/>
  <c r="A7945" i="15"/>
  <c r="A7944" i="15"/>
  <c r="A7943" i="15"/>
  <c r="A7942" i="15"/>
  <c r="A7941" i="15"/>
  <c r="A7940" i="15"/>
  <c r="C7939" i="15"/>
  <c r="A7939" i="15"/>
  <c r="A7938" i="15"/>
  <c r="A7937" i="15"/>
  <c r="A7936" i="15"/>
  <c r="A7935" i="15"/>
  <c r="A7934" i="15"/>
  <c r="A7933" i="15"/>
  <c r="A7932" i="15"/>
  <c r="A7931" i="15"/>
  <c r="A7930" i="15"/>
  <c r="A7929" i="15"/>
  <c r="A7928" i="15"/>
  <c r="A7927" i="15"/>
  <c r="A7926" i="15"/>
  <c r="A7925" i="15"/>
  <c r="A7924" i="15"/>
  <c r="A7923" i="15"/>
  <c r="A7922" i="15"/>
  <c r="A7921" i="15"/>
  <c r="A7920" i="15"/>
  <c r="A7919" i="15"/>
  <c r="A7918" i="15"/>
  <c r="A7917" i="15"/>
  <c r="A7916" i="15"/>
  <c r="A7915" i="15"/>
  <c r="A7914" i="15"/>
  <c r="A7913" i="15"/>
  <c r="A7912" i="15"/>
  <c r="A7911" i="15"/>
  <c r="A7910" i="15"/>
  <c r="A7909" i="15"/>
  <c r="A7908" i="15"/>
  <c r="A7907" i="15"/>
  <c r="A7906" i="15"/>
  <c r="A7905" i="15"/>
  <c r="A7904" i="15"/>
  <c r="A7903" i="15"/>
  <c r="A7902" i="15"/>
  <c r="A7901" i="15"/>
  <c r="A7900" i="15"/>
  <c r="A7899" i="15"/>
  <c r="A7898" i="15"/>
  <c r="A7897" i="15"/>
  <c r="A7896" i="15"/>
  <c r="A7895" i="15"/>
  <c r="A7894" i="15"/>
  <c r="A7893" i="15"/>
  <c r="A7892" i="15"/>
  <c r="A7891" i="15"/>
  <c r="A7890" i="15"/>
  <c r="A7889" i="15"/>
  <c r="A7888" i="15"/>
  <c r="A7887" i="15"/>
  <c r="A7886" i="15"/>
  <c r="A7885" i="15"/>
  <c r="A7884" i="15"/>
  <c r="A7883" i="15"/>
  <c r="A7882" i="15"/>
  <c r="A7881" i="15"/>
  <c r="A7880" i="15"/>
  <c r="A7879" i="15"/>
  <c r="A7878" i="15"/>
  <c r="A7877" i="15"/>
  <c r="A7876" i="15"/>
  <c r="C7875" i="15"/>
  <c r="A7875" i="15"/>
  <c r="A7874" i="15"/>
  <c r="A7873" i="15"/>
  <c r="A7872" i="15"/>
  <c r="A7871" i="15"/>
  <c r="A7870" i="15"/>
  <c r="A7869" i="15"/>
  <c r="A7868" i="15"/>
  <c r="A7867" i="15"/>
  <c r="A7866" i="15"/>
  <c r="A7865" i="15"/>
  <c r="A7864" i="15"/>
  <c r="A7863" i="15"/>
  <c r="A7862" i="15"/>
  <c r="A7861" i="15"/>
  <c r="A7860" i="15"/>
  <c r="A7859" i="15"/>
  <c r="A7858" i="15"/>
  <c r="A7857" i="15"/>
  <c r="A7856" i="15"/>
  <c r="A7855" i="15"/>
  <c r="A7854" i="15"/>
  <c r="A7853" i="15"/>
  <c r="A7852" i="15"/>
  <c r="A7851" i="15"/>
  <c r="A7850" i="15"/>
  <c r="A7849" i="15"/>
  <c r="A7848" i="15"/>
  <c r="A7847" i="15"/>
  <c r="A7846" i="15"/>
  <c r="A7845" i="15"/>
  <c r="A7844" i="15"/>
  <c r="A7843" i="15"/>
  <c r="A7842" i="15"/>
  <c r="A7841" i="15"/>
  <c r="A7840" i="15"/>
  <c r="A7839" i="15"/>
  <c r="A7838" i="15"/>
  <c r="A7837" i="15"/>
  <c r="A7836" i="15"/>
  <c r="A7835" i="15"/>
  <c r="A7834" i="15"/>
  <c r="A7833" i="15"/>
  <c r="A7832" i="15"/>
  <c r="A7831" i="15"/>
  <c r="A7830" i="15"/>
  <c r="A7829" i="15"/>
  <c r="A7828" i="15"/>
  <c r="A7827" i="15"/>
  <c r="A7826" i="15"/>
  <c r="A7825" i="15"/>
  <c r="A7824" i="15"/>
  <c r="A7823" i="15"/>
  <c r="A7822" i="15"/>
  <c r="A7821" i="15"/>
  <c r="A7820" i="15"/>
  <c r="A7819" i="15"/>
  <c r="A7818" i="15"/>
  <c r="A7817" i="15"/>
  <c r="A7816" i="15"/>
  <c r="A7815" i="15"/>
  <c r="A7814" i="15"/>
  <c r="A7813" i="15"/>
  <c r="A7812" i="15"/>
  <c r="C7811" i="15"/>
  <c r="A7811" i="15"/>
  <c r="A7810" i="15"/>
  <c r="A7809" i="15"/>
  <c r="A7808" i="15"/>
  <c r="A7807" i="15"/>
  <c r="A7806" i="15"/>
  <c r="A7805" i="15"/>
  <c r="A7804" i="15"/>
  <c r="A7803" i="15"/>
  <c r="A7802" i="15"/>
  <c r="A7801" i="15"/>
  <c r="A7800" i="15"/>
  <c r="A7799" i="15"/>
  <c r="A7798" i="15"/>
  <c r="A7797" i="15"/>
  <c r="A7796" i="15"/>
  <c r="A7795" i="15"/>
  <c r="A7794" i="15"/>
  <c r="A7793" i="15"/>
  <c r="A7792" i="15"/>
  <c r="A7791" i="15"/>
  <c r="A7790" i="15"/>
  <c r="A7789" i="15"/>
  <c r="A7788" i="15"/>
  <c r="A7787" i="15"/>
  <c r="A7786" i="15"/>
  <c r="A7785" i="15"/>
  <c r="A7784" i="15"/>
  <c r="A7783" i="15"/>
  <c r="A7782" i="15"/>
  <c r="A7781" i="15"/>
  <c r="A7780" i="15"/>
  <c r="A7779" i="15"/>
  <c r="A7778" i="15"/>
  <c r="A7777" i="15"/>
  <c r="A7776" i="15"/>
  <c r="A7775" i="15"/>
  <c r="A7774" i="15"/>
  <c r="A7773" i="15"/>
  <c r="A7772" i="15"/>
  <c r="A7771" i="15"/>
  <c r="A7770" i="15"/>
  <c r="A7769" i="15"/>
  <c r="A7768" i="15"/>
  <c r="A7767" i="15"/>
  <c r="A7766" i="15"/>
  <c r="A7765" i="15"/>
  <c r="A7764" i="15"/>
  <c r="A7763" i="15"/>
  <c r="A7762" i="15"/>
  <c r="A7761" i="15"/>
  <c r="A7760" i="15"/>
  <c r="A7759" i="15"/>
  <c r="A7758" i="15"/>
  <c r="A7757" i="15"/>
  <c r="A7756" i="15"/>
  <c r="A7755" i="15"/>
  <c r="A7754" i="15"/>
  <c r="A7753" i="15"/>
  <c r="A7752" i="15"/>
  <c r="A7751" i="15"/>
  <c r="A7750" i="15"/>
  <c r="A7749" i="15"/>
  <c r="A7748" i="15"/>
  <c r="C7747" i="15"/>
  <c r="A7747" i="15"/>
  <c r="A7746" i="15"/>
  <c r="A7745" i="15"/>
  <c r="A7744" i="15"/>
  <c r="A7743" i="15"/>
  <c r="A7742" i="15"/>
  <c r="A7741" i="15"/>
  <c r="A7740" i="15"/>
  <c r="A7739" i="15"/>
  <c r="A7738" i="15"/>
  <c r="A7737" i="15"/>
  <c r="A7736" i="15"/>
  <c r="A7735" i="15"/>
  <c r="A7734" i="15"/>
  <c r="A7733" i="15"/>
  <c r="A7732" i="15"/>
  <c r="A7731" i="15"/>
  <c r="A7730" i="15"/>
  <c r="A7729" i="15"/>
  <c r="A7728" i="15"/>
  <c r="A7727" i="15"/>
  <c r="A7726" i="15"/>
  <c r="A7725" i="15"/>
  <c r="A7724" i="15"/>
  <c r="A7723" i="15"/>
  <c r="A7722" i="15"/>
  <c r="A7721" i="15"/>
  <c r="A7720" i="15"/>
  <c r="A7719" i="15"/>
  <c r="A7718" i="15"/>
  <c r="A7717" i="15"/>
  <c r="A7716" i="15"/>
  <c r="A7715" i="15"/>
  <c r="A7714" i="15"/>
  <c r="A7713" i="15"/>
  <c r="A7712" i="15"/>
  <c r="A7711" i="15"/>
  <c r="A7710" i="15"/>
  <c r="A7709" i="15"/>
  <c r="A7708" i="15"/>
  <c r="A7707" i="15"/>
  <c r="A7706" i="15"/>
  <c r="A7705" i="15"/>
  <c r="A7704" i="15"/>
  <c r="A7703" i="15"/>
  <c r="A7702" i="15"/>
  <c r="A7701" i="15"/>
  <c r="A7700" i="15"/>
  <c r="A7699" i="15"/>
  <c r="A7698" i="15"/>
  <c r="A7697" i="15"/>
  <c r="A7696" i="15"/>
  <c r="A7695" i="15"/>
  <c r="A7694" i="15"/>
  <c r="A7693" i="15"/>
  <c r="A7692" i="15"/>
  <c r="A7691" i="15"/>
  <c r="A7690" i="15"/>
  <c r="A7689" i="15"/>
  <c r="A7688" i="15"/>
  <c r="A7687" i="15"/>
  <c r="A7686" i="15"/>
  <c r="A7685" i="15"/>
  <c r="A7684" i="15"/>
  <c r="C7683" i="15"/>
  <c r="A7683" i="15"/>
  <c r="A7682" i="15"/>
  <c r="A7681" i="15"/>
  <c r="A7680" i="15"/>
  <c r="A7679" i="15"/>
  <c r="A7678" i="15"/>
  <c r="A7677" i="15"/>
  <c r="A7676" i="15"/>
  <c r="A7675" i="15"/>
  <c r="A7674" i="15"/>
  <c r="A7673" i="15"/>
  <c r="A7672" i="15"/>
  <c r="A7671" i="15"/>
  <c r="A7670" i="15"/>
  <c r="A7669" i="15"/>
  <c r="A7668" i="15"/>
  <c r="A7667" i="15"/>
  <c r="A7666" i="15"/>
  <c r="A7665" i="15"/>
  <c r="A7664" i="15"/>
  <c r="A7663" i="15"/>
  <c r="A7662" i="15"/>
  <c r="A7661" i="15"/>
  <c r="A7660" i="15"/>
  <c r="A7659" i="15"/>
  <c r="A7658" i="15"/>
  <c r="A7657" i="15"/>
  <c r="A7656" i="15"/>
  <c r="A7655" i="15"/>
  <c r="A7654" i="15"/>
  <c r="A7653" i="15"/>
  <c r="A7652" i="15"/>
  <c r="A7651" i="15"/>
  <c r="A7650" i="15"/>
  <c r="A7649" i="15"/>
  <c r="A7648" i="15"/>
  <c r="A7647" i="15"/>
  <c r="A7646" i="15"/>
  <c r="A7645" i="15"/>
  <c r="A7644" i="15"/>
  <c r="A7643" i="15"/>
  <c r="A7642" i="15"/>
  <c r="A7641" i="15"/>
  <c r="A7640" i="15"/>
  <c r="A7639" i="15"/>
  <c r="A7638" i="15"/>
  <c r="A7637" i="15"/>
  <c r="A7636" i="15"/>
  <c r="A7635" i="15"/>
  <c r="A7634" i="15"/>
  <c r="A7633" i="15"/>
  <c r="A7632" i="15"/>
  <c r="A7631" i="15"/>
  <c r="A7630" i="15"/>
  <c r="A7629" i="15"/>
  <c r="A7628" i="15"/>
  <c r="A7627" i="15"/>
  <c r="A7626" i="15"/>
  <c r="A7625" i="15"/>
  <c r="A7624" i="15"/>
  <c r="A7623" i="15"/>
  <c r="A7622" i="15"/>
  <c r="A7621" i="15"/>
  <c r="A7620" i="15"/>
  <c r="C7619" i="15"/>
  <c r="A7619" i="15"/>
  <c r="A7618" i="15"/>
  <c r="A7617" i="15"/>
  <c r="A7616" i="15"/>
  <c r="A7615" i="15"/>
  <c r="A7614" i="15"/>
  <c r="A7613" i="15"/>
  <c r="A7612" i="15"/>
  <c r="A7611" i="15"/>
  <c r="A7610" i="15"/>
  <c r="A7609" i="15"/>
  <c r="A7608" i="15"/>
  <c r="A7607" i="15"/>
  <c r="A7606" i="15"/>
  <c r="A7605" i="15"/>
  <c r="A7604" i="15"/>
  <c r="A7603" i="15"/>
  <c r="A7602" i="15"/>
  <c r="A7601" i="15"/>
  <c r="A7600" i="15"/>
  <c r="A7599" i="15"/>
  <c r="A7598" i="15"/>
  <c r="A7597" i="15"/>
  <c r="A7596" i="15"/>
  <c r="A7595" i="15"/>
  <c r="A7594" i="15"/>
  <c r="A7593" i="15"/>
  <c r="A7592" i="15"/>
  <c r="A7591" i="15"/>
  <c r="A7590" i="15"/>
  <c r="A7589" i="15"/>
  <c r="A7588" i="15"/>
  <c r="A7587" i="15"/>
  <c r="A7586" i="15"/>
  <c r="A7585" i="15"/>
  <c r="A7584" i="15"/>
  <c r="A7583" i="15"/>
  <c r="A7582" i="15"/>
  <c r="A7581" i="15"/>
  <c r="A7580" i="15"/>
  <c r="A7579" i="15"/>
  <c r="A7578" i="15"/>
  <c r="A7577" i="15"/>
  <c r="A7576" i="15"/>
  <c r="A7575" i="15"/>
  <c r="A7574" i="15"/>
  <c r="A7573" i="15"/>
  <c r="A7572" i="15"/>
  <c r="A7571" i="15"/>
  <c r="A7570" i="15"/>
  <c r="A7569" i="15"/>
  <c r="A7568" i="15"/>
  <c r="A7567" i="15"/>
  <c r="A7566" i="15"/>
  <c r="A7565" i="15"/>
  <c r="A7564" i="15"/>
  <c r="A7563" i="15"/>
  <c r="A7562" i="15"/>
  <c r="A7561" i="15"/>
  <c r="A7560" i="15"/>
  <c r="A7559" i="15"/>
  <c r="A7558" i="15"/>
  <c r="A7557" i="15"/>
  <c r="A7556" i="15"/>
  <c r="C7555" i="15"/>
  <c r="A7555" i="15"/>
  <c r="A7554" i="15"/>
  <c r="A7553" i="15"/>
  <c r="A7552" i="15"/>
  <c r="A7551" i="15"/>
  <c r="A7550" i="15"/>
  <c r="A7549" i="15"/>
  <c r="A7548" i="15"/>
  <c r="A7547" i="15"/>
  <c r="A7546" i="15"/>
  <c r="A7545" i="15"/>
  <c r="A7544" i="15"/>
  <c r="A7543" i="15"/>
  <c r="A7542" i="15"/>
  <c r="A7541" i="15"/>
  <c r="A7540" i="15"/>
  <c r="A7539" i="15"/>
  <c r="A7538" i="15"/>
  <c r="A7537" i="15"/>
  <c r="A7536" i="15"/>
  <c r="A7535" i="15"/>
  <c r="A7534" i="15"/>
  <c r="A7533" i="15"/>
  <c r="A7532" i="15"/>
  <c r="A7531" i="15"/>
  <c r="A7530" i="15"/>
  <c r="A7529" i="15"/>
  <c r="A7528" i="15"/>
  <c r="A7527" i="15"/>
  <c r="A7526" i="15"/>
  <c r="A7525" i="15"/>
  <c r="A7524" i="15"/>
  <c r="A7523" i="15"/>
  <c r="A7522" i="15"/>
  <c r="A7521" i="15"/>
  <c r="A7520" i="15"/>
  <c r="A7519" i="15"/>
  <c r="A7518" i="15"/>
  <c r="A7517" i="15"/>
  <c r="A7516" i="15"/>
  <c r="A7515" i="15"/>
  <c r="A7514" i="15"/>
  <c r="A7513" i="15"/>
  <c r="A7512" i="15"/>
  <c r="A7511" i="15"/>
  <c r="A7510" i="15"/>
  <c r="A7509" i="15"/>
  <c r="A7508" i="15"/>
  <c r="A7507" i="15"/>
  <c r="A7506" i="15"/>
  <c r="A7505" i="15"/>
  <c r="A7504" i="15"/>
  <c r="A7503" i="15"/>
  <c r="A7502" i="15"/>
  <c r="A7501" i="15"/>
  <c r="A7500" i="15"/>
  <c r="A7499" i="15"/>
  <c r="A7498" i="15"/>
  <c r="A7497" i="15"/>
  <c r="A7496" i="15"/>
  <c r="A7495" i="15"/>
  <c r="A7494" i="15"/>
  <c r="A7493" i="15"/>
  <c r="A7492" i="15"/>
  <c r="C7491" i="15"/>
  <c r="A7491" i="15"/>
  <c r="A7490" i="15"/>
  <c r="A7489" i="15"/>
  <c r="A7488" i="15"/>
  <c r="A7487" i="15"/>
  <c r="A7486" i="15"/>
  <c r="A7485" i="15"/>
  <c r="A7484" i="15"/>
  <c r="A7483" i="15"/>
  <c r="A7482" i="15"/>
  <c r="A7481" i="15"/>
  <c r="A7480" i="15"/>
  <c r="A7479" i="15"/>
  <c r="A7478" i="15"/>
  <c r="A7477" i="15"/>
  <c r="A7476" i="15"/>
  <c r="A7475" i="15"/>
  <c r="A7474" i="15"/>
  <c r="A7473" i="15"/>
  <c r="A7472" i="15"/>
  <c r="A7471" i="15"/>
  <c r="A7470" i="15"/>
  <c r="A7469" i="15"/>
  <c r="A7468" i="15"/>
  <c r="A7467" i="15"/>
  <c r="A7466" i="15"/>
  <c r="A7465" i="15"/>
  <c r="A7464" i="15"/>
  <c r="A7463" i="15"/>
  <c r="A7462" i="15"/>
  <c r="A7461" i="15"/>
  <c r="A7460" i="15"/>
  <c r="A7459" i="15"/>
  <c r="A7458" i="15"/>
  <c r="A7457" i="15"/>
  <c r="A7456" i="15"/>
  <c r="A7455" i="15"/>
  <c r="A7454" i="15"/>
  <c r="A7453" i="15"/>
  <c r="A7452" i="15"/>
  <c r="A7451" i="15"/>
  <c r="A7450" i="15"/>
  <c r="A7449" i="15"/>
  <c r="A7448" i="15"/>
  <c r="A7447" i="15"/>
  <c r="A7446" i="15"/>
  <c r="A7445" i="15"/>
  <c r="A7444" i="15"/>
  <c r="A7443" i="15"/>
  <c r="A7442" i="15"/>
  <c r="A7441" i="15"/>
  <c r="A7440" i="15"/>
  <c r="A7439" i="15"/>
  <c r="A7438" i="15"/>
  <c r="A7437" i="15"/>
  <c r="A7436" i="15"/>
  <c r="A7435" i="15"/>
  <c r="A7434" i="15"/>
  <c r="A7433" i="15"/>
  <c r="A7432" i="15"/>
  <c r="A7431" i="15"/>
  <c r="A7430" i="15"/>
  <c r="A7429" i="15"/>
  <c r="A7428" i="15"/>
  <c r="C7427" i="15"/>
  <c r="A7427" i="15"/>
  <c r="A7426" i="15"/>
  <c r="A7425" i="15"/>
  <c r="A7424" i="15"/>
  <c r="A7423" i="15"/>
  <c r="A7422" i="15"/>
  <c r="A7421" i="15"/>
  <c r="A7420" i="15"/>
  <c r="A7419" i="15"/>
  <c r="A7418" i="15"/>
  <c r="A7417" i="15"/>
  <c r="A7416" i="15"/>
  <c r="A7415" i="15"/>
  <c r="A7414" i="15"/>
  <c r="A7413" i="15"/>
  <c r="A7412" i="15"/>
  <c r="A7411" i="15"/>
  <c r="A7410" i="15"/>
  <c r="A7409" i="15"/>
  <c r="A7408" i="15"/>
  <c r="A7407" i="15"/>
  <c r="A7406" i="15"/>
  <c r="A7405" i="15"/>
  <c r="A7404" i="15"/>
  <c r="A7403" i="15"/>
  <c r="A7402" i="15"/>
  <c r="A7401" i="15"/>
  <c r="A7400" i="15"/>
  <c r="A7399" i="15"/>
  <c r="A7398" i="15"/>
  <c r="A7397" i="15"/>
  <c r="A7396" i="15"/>
  <c r="A7395" i="15"/>
  <c r="A7394" i="15"/>
  <c r="A7393" i="15"/>
  <c r="A7392" i="15"/>
  <c r="A7391" i="15"/>
  <c r="A7390" i="15"/>
  <c r="A7389" i="15"/>
  <c r="A7388" i="15"/>
  <c r="A7387" i="15"/>
  <c r="A7386" i="15"/>
  <c r="A7385" i="15"/>
  <c r="A7384" i="15"/>
  <c r="A7383" i="15"/>
  <c r="A7382" i="15"/>
  <c r="A7381" i="15"/>
  <c r="A7380" i="15"/>
  <c r="A7379" i="15"/>
  <c r="A7378" i="15"/>
  <c r="A7377" i="15"/>
  <c r="A7376" i="15"/>
  <c r="A7375" i="15"/>
  <c r="A7374" i="15"/>
  <c r="A7373" i="15"/>
  <c r="A7372" i="15"/>
  <c r="A7371" i="15"/>
  <c r="A7370" i="15"/>
  <c r="A7369" i="15"/>
  <c r="A7368" i="15"/>
  <c r="A7367" i="15"/>
  <c r="A7366" i="15"/>
  <c r="A7365" i="15"/>
  <c r="A7364" i="15"/>
  <c r="C7363" i="15"/>
  <c r="A7363" i="15"/>
  <c r="A7362" i="15"/>
  <c r="A7361" i="15"/>
  <c r="A7360" i="15"/>
  <c r="A7359" i="15"/>
  <c r="A7358" i="15"/>
  <c r="A7357" i="15"/>
  <c r="A7356" i="15"/>
  <c r="A7355" i="15"/>
  <c r="A7354" i="15"/>
  <c r="A7353" i="15"/>
  <c r="A7352" i="15"/>
  <c r="A7351" i="15"/>
  <c r="A7350" i="15"/>
  <c r="A7349" i="15"/>
  <c r="A7348" i="15"/>
  <c r="A7347" i="15"/>
  <c r="A7346" i="15"/>
  <c r="A7345" i="15"/>
  <c r="A7344" i="15"/>
  <c r="A7343" i="15"/>
  <c r="A7342" i="15"/>
  <c r="A7341" i="15"/>
  <c r="A7340" i="15"/>
  <c r="A7339" i="15"/>
  <c r="A7338" i="15"/>
  <c r="A7337" i="15"/>
  <c r="A7336" i="15"/>
  <c r="A7335" i="15"/>
  <c r="A7334" i="15"/>
  <c r="A7333" i="15"/>
  <c r="A7332" i="15"/>
  <c r="A7331" i="15"/>
  <c r="A7330" i="15"/>
  <c r="A7329" i="15"/>
  <c r="A7328" i="15"/>
  <c r="A7327" i="15"/>
  <c r="A7326" i="15"/>
  <c r="A7325" i="15"/>
  <c r="A7324" i="15"/>
  <c r="A7323" i="15"/>
  <c r="A7322" i="15"/>
  <c r="A7321" i="15"/>
  <c r="A7320" i="15"/>
  <c r="A7319" i="15"/>
  <c r="A7318" i="15"/>
  <c r="A7317" i="15"/>
  <c r="A7316" i="15"/>
  <c r="A7315" i="15"/>
  <c r="A7314" i="15"/>
  <c r="A7313" i="15"/>
  <c r="A7312" i="15"/>
  <c r="A7311" i="15"/>
  <c r="A7310" i="15"/>
  <c r="A7309" i="15"/>
  <c r="A7308" i="15"/>
  <c r="A7307" i="15"/>
  <c r="A7306" i="15"/>
  <c r="A7305" i="15"/>
  <c r="A7304" i="15"/>
  <c r="A7303" i="15"/>
  <c r="A7302" i="15"/>
  <c r="A7301" i="15"/>
  <c r="A7300" i="15"/>
  <c r="C7299" i="15"/>
  <c r="A7299" i="15"/>
  <c r="A7298" i="15"/>
  <c r="A7297" i="15"/>
  <c r="A7296" i="15"/>
  <c r="A7295" i="15"/>
  <c r="A7294" i="15"/>
  <c r="A7293" i="15"/>
  <c r="A7292" i="15"/>
  <c r="A7291" i="15"/>
  <c r="A7290" i="15"/>
  <c r="A7289" i="15"/>
  <c r="A7288" i="15"/>
  <c r="A7287" i="15"/>
  <c r="A7286" i="15"/>
  <c r="A7285" i="15"/>
  <c r="A7284" i="15"/>
  <c r="A7283" i="15"/>
  <c r="A7282" i="15"/>
  <c r="A7281" i="15"/>
  <c r="A7280" i="15"/>
  <c r="A7279" i="15"/>
  <c r="A7278" i="15"/>
  <c r="A7277" i="15"/>
  <c r="A7276" i="15"/>
  <c r="A7275" i="15"/>
  <c r="A7274" i="15"/>
  <c r="A7273" i="15"/>
  <c r="A7272" i="15"/>
  <c r="A7271" i="15"/>
  <c r="A7270" i="15"/>
  <c r="A7269" i="15"/>
  <c r="A7268" i="15"/>
  <c r="A7267" i="15"/>
  <c r="A7266" i="15"/>
  <c r="A7265" i="15"/>
  <c r="A7264" i="15"/>
  <c r="A7263" i="15"/>
  <c r="A7262" i="15"/>
  <c r="A7261" i="15"/>
  <c r="A7260" i="15"/>
  <c r="A7259" i="15"/>
  <c r="A7258" i="15"/>
  <c r="A7257" i="15"/>
  <c r="A7256" i="15"/>
  <c r="A7255" i="15"/>
  <c r="A7254" i="15"/>
  <c r="A7253" i="15"/>
  <c r="A7252" i="15"/>
  <c r="A7251" i="15"/>
  <c r="A7250" i="15"/>
  <c r="A7249" i="15"/>
  <c r="A7248" i="15"/>
  <c r="A7247" i="15"/>
  <c r="A7246" i="15"/>
  <c r="A7245" i="15"/>
  <c r="A7244" i="15"/>
  <c r="A7243" i="15"/>
  <c r="A7242" i="15"/>
  <c r="A7241" i="15"/>
  <c r="A7240" i="15"/>
  <c r="A7239" i="15"/>
  <c r="A7238" i="15"/>
  <c r="A7237" i="15"/>
  <c r="A7236" i="15"/>
  <c r="C7235" i="15"/>
  <c r="A7235" i="15"/>
  <c r="A7234" i="15"/>
  <c r="A7233" i="15"/>
  <c r="A7232" i="15"/>
  <c r="A7231" i="15"/>
  <c r="A7230" i="15"/>
  <c r="A7229" i="15"/>
  <c r="A7228" i="15"/>
  <c r="A7227" i="15"/>
  <c r="A7226" i="15"/>
  <c r="A7225" i="15"/>
  <c r="A7224" i="15"/>
  <c r="A7223" i="15"/>
  <c r="A7222" i="15"/>
  <c r="A7221" i="15"/>
  <c r="A7220" i="15"/>
  <c r="A7219" i="15"/>
  <c r="A7218" i="15"/>
  <c r="A7217" i="15"/>
  <c r="A7216" i="15"/>
  <c r="A7215" i="15"/>
  <c r="A7214" i="15"/>
  <c r="A7213" i="15"/>
  <c r="A7212" i="15"/>
  <c r="A7211" i="15"/>
  <c r="A7210" i="15"/>
  <c r="A7209" i="15"/>
  <c r="A7208" i="15"/>
  <c r="A7207" i="15"/>
  <c r="A7206" i="15"/>
  <c r="A7205" i="15"/>
  <c r="A7204" i="15"/>
  <c r="A7203" i="15"/>
  <c r="A7202" i="15"/>
  <c r="A7201" i="15"/>
  <c r="A7200" i="15"/>
  <c r="A7199" i="15"/>
  <c r="A7198" i="15"/>
  <c r="A7197" i="15"/>
  <c r="A7196" i="15"/>
  <c r="A7195" i="15"/>
  <c r="A7194" i="15"/>
  <c r="A7193" i="15"/>
  <c r="A7192" i="15"/>
  <c r="A7191" i="15"/>
  <c r="A7190" i="15"/>
  <c r="A7189" i="15"/>
  <c r="A7188" i="15"/>
  <c r="A7187" i="15"/>
  <c r="A7186" i="15"/>
  <c r="A7185" i="15"/>
  <c r="A7184" i="15"/>
  <c r="A7183" i="15"/>
  <c r="A7182" i="15"/>
  <c r="A7181" i="15"/>
  <c r="A7180" i="15"/>
  <c r="A7179" i="15"/>
  <c r="A7178" i="15"/>
  <c r="A7177" i="15"/>
  <c r="A7176" i="15"/>
  <c r="A7175" i="15"/>
  <c r="A7174" i="15"/>
  <c r="A7173" i="15"/>
  <c r="A7172" i="15"/>
  <c r="C7171" i="15"/>
  <c r="A7171" i="15"/>
  <c r="A7170" i="15"/>
  <c r="A7169" i="15"/>
  <c r="A7168" i="15"/>
  <c r="A7167" i="15"/>
  <c r="A7166" i="15"/>
  <c r="A7165" i="15"/>
  <c r="A7164" i="15"/>
  <c r="A7163" i="15"/>
  <c r="A7162" i="15"/>
  <c r="A7161" i="15"/>
  <c r="A7160" i="15"/>
  <c r="A7159" i="15"/>
  <c r="A7158" i="15"/>
  <c r="A7157" i="15"/>
  <c r="A7156" i="15"/>
  <c r="A7155" i="15"/>
  <c r="A7154" i="15"/>
  <c r="A7153" i="15"/>
  <c r="A7152" i="15"/>
  <c r="A7151" i="15"/>
  <c r="A7150" i="15"/>
  <c r="A7149" i="15"/>
  <c r="A7148" i="15"/>
  <c r="A7147" i="15"/>
  <c r="A7146" i="15"/>
  <c r="A7145" i="15"/>
  <c r="A7144" i="15"/>
  <c r="A7143" i="15"/>
  <c r="A7142" i="15"/>
  <c r="A7141" i="15"/>
  <c r="A7140" i="15"/>
  <c r="A7139" i="15"/>
  <c r="A7138" i="15"/>
  <c r="A7137" i="15"/>
  <c r="A7136" i="15"/>
  <c r="A7135" i="15"/>
  <c r="A7134" i="15"/>
  <c r="A7133" i="15"/>
  <c r="A7132" i="15"/>
  <c r="A7131" i="15"/>
  <c r="A7130" i="15"/>
  <c r="A7129" i="15"/>
  <c r="A7128" i="15"/>
  <c r="A7127" i="15"/>
  <c r="A7126" i="15"/>
  <c r="A7125" i="15"/>
  <c r="A7124" i="15"/>
  <c r="A7123" i="15"/>
  <c r="A7122" i="15"/>
  <c r="A7121" i="15"/>
  <c r="A7120" i="15"/>
  <c r="A7119" i="15"/>
  <c r="A7118" i="15"/>
  <c r="A7117" i="15"/>
  <c r="A7116" i="15"/>
  <c r="A7115" i="15"/>
  <c r="A7114" i="15"/>
  <c r="A7113" i="15"/>
  <c r="A7112" i="15"/>
  <c r="A7111" i="15"/>
  <c r="A7110" i="15"/>
  <c r="A7109" i="15"/>
  <c r="A7108" i="15"/>
  <c r="C7107" i="15"/>
  <c r="A7107" i="15"/>
  <c r="A7106" i="15"/>
  <c r="A7105" i="15"/>
  <c r="A7104" i="15"/>
  <c r="A7103" i="15"/>
  <c r="A7102" i="15"/>
  <c r="A7101" i="15"/>
  <c r="A7100" i="15"/>
  <c r="A7099" i="15"/>
  <c r="A7098" i="15"/>
  <c r="A7097" i="15"/>
  <c r="A7096" i="15"/>
  <c r="A7095" i="15"/>
  <c r="A7094" i="15"/>
  <c r="A7093" i="15"/>
  <c r="A7092" i="15"/>
  <c r="A7091" i="15"/>
  <c r="A7090" i="15"/>
  <c r="A7089" i="15"/>
  <c r="A7088" i="15"/>
  <c r="A7087" i="15"/>
  <c r="A7086" i="15"/>
  <c r="A7085" i="15"/>
  <c r="A7084" i="15"/>
  <c r="A7083" i="15"/>
  <c r="A7082" i="15"/>
  <c r="A7081" i="15"/>
  <c r="A7080" i="15"/>
  <c r="A7079" i="15"/>
  <c r="A7078" i="15"/>
  <c r="A7077" i="15"/>
  <c r="A7076" i="15"/>
  <c r="A7075" i="15"/>
  <c r="A7074" i="15"/>
  <c r="A7073" i="15"/>
  <c r="A7072" i="15"/>
  <c r="A7071" i="15"/>
  <c r="A7070" i="15"/>
  <c r="A7069" i="15"/>
  <c r="A7068" i="15"/>
  <c r="A7067" i="15"/>
  <c r="A7066" i="15"/>
  <c r="A7065" i="15"/>
  <c r="A7064" i="15"/>
  <c r="A7063" i="15"/>
  <c r="A7062" i="15"/>
  <c r="A7061" i="15"/>
  <c r="A7060" i="15"/>
  <c r="A7059" i="15"/>
  <c r="A7058" i="15"/>
  <c r="A7057" i="15"/>
  <c r="A7056" i="15"/>
  <c r="A7055" i="15"/>
  <c r="A7054" i="15"/>
  <c r="A7053" i="15"/>
  <c r="A7052" i="15"/>
  <c r="A7051" i="15"/>
  <c r="A7050" i="15"/>
  <c r="A7049" i="15"/>
  <c r="A7048" i="15"/>
  <c r="A7047" i="15"/>
  <c r="A7046" i="15"/>
  <c r="A7045" i="15"/>
  <c r="A7044" i="15"/>
  <c r="C7043" i="15"/>
  <c r="A7043" i="15"/>
  <c r="A7042" i="15"/>
  <c r="A7041" i="15"/>
  <c r="A7040" i="15"/>
  <c r="A7039" i="15"/>
  <c r="A7038" i="15"/>
  <c r="A7037" i="15"/>
  <c r="A7036" i="15"/>
  <c r="A7035" i="15"/>
  <c r="A7034" i="15"/>
  <c r="A7033" i="15"/>
  <c r="A7032" i="15"/>
  <c r="A7031" i="15"/>
  <c r="A7030" i="15"/>
  <c r="A7029" i="15"/>
  <c r="A7028" i="15"/>
  <c r="A7027" i="15"/>
  <c r="A7026" i="15"/>
  <c r="A7025" i="15"/>
  <c r="A7024" i="15"/>
  <c r="A7023" i="15"/>
  <c r="A7022" i="15"/>
  <c r="A7021" i="15"/>
  <c r="A7020" i="15"/>
  <c r="A7019" i="15"/>
  <c r="A7018" i="15"/>
  <c r="A7017" i="15"/>
  <c r="A7016" i="15"/>
  <c r="A7015" i="15"/>
  <c r="A7014" i="15"/>
  <c r="A7013" i="15"/>
  <c r="A7012" i="15"/>
  <c r="A7011" i="15"/>
  <c r="A7010" i="15"/>
  <c r="A7009" i="15"/>
  <c r="A7008" i="15"/>
  <c r="A7007" i="15"/>
  <c r="A7006" i="15"/>
  <c r="A7005" i="15"/>
  <c r="A7004" i="15"/>
  <c r="A7003" i="15"/>
  <c r="A7002" i="15"/>
  <c r="A7001" i="15"/>
  <c r="A7000" i="15"/>
  <c r="A6999" i="15"/>
  <c r="A6998" i="15"/>
  <c r="A6997" i="15"/>
  <c r="A6996" i="15"/>
  <c r="A6995" i="15"/>
  <c r="A6994" i="15"/>
  <c r="A6993" i="15"/>
  <c r="A6992" i="15"/>
  <c r="A6991" i="15"/>
  <c r="A6990" i="15"/>
  <c r="A6989" i="15"/>
  <c r="A6988" i="15"/>
  <c r="A6987" i="15"/>
  <c r="A6986" i="15"/>
  <c r="A6985" i="15"/>
  <c r="A6984" i="15"/>
  <c r="A6983" i="15"/>
  <c r="A6982" i="15"/>
  <c r="A6981" i="15"/>
  <c r="A6980" i="15"/>
  <c r="C6979" i="15"/>
  <c r="A6979" i="15"/>
  <c r="A6978" i="15"/>
  <c r="A6977" i="15"/>
  <c r="A6976" i="15"/>
  <c r="A6975" i="15"/>
  <c r="A6974" i="15"/>
  <c r="A6973" i="15"/>
  <c r="A6972" i="15"/>
  <c r="A6971" i="15"/>
  <c r="A6970" i="15"/>
  <c r="A6969" i="15"/>
  <c r="A6968" i="15"/>
  <c r="A6967" i="15"/>
  <c r="A6966" i="15"/>
  <c r="A6965" i="15"/>
  <c r="A6964" i="15"/>
  <c r="A6963" i="15"/>
  <c r="A6962" i="15"/>
  <c r="A6961" i="15"/>
  <c r="A6960" i="15"/>
  <c r="A6959" i="15"/>
  <c r="A6958" i="15"/>
  <c r="A6957" i="15"/>
  <c r="A6956" i="15"/>
  <c r="A6955" i="15"/>
  <c r="A6954" i="15"/>
  <c r="A6953" i="15"/>
  <c r="A6952" i="15"/>
  <c r="A6951" i="15"/>
  <c r="A6950" i="15"/>
  <c r="A6949" i="15"/>
  <c r="A6948" i="15"/>
  <c r="A6947" i="15"/>
  <c r="A6946" i="15"/>
  <c r="A6945" i="15"/>
  <c r="A6944" i="15"/>
  <c r="A6943" i="15"/>
  <c r="A6942" i="15"/>
  <c r="A6941" i="15"/>
  <c r="A6940" i="15"/>
  <c r="A6939" i="15"/>
  <c r="A6938" i="15"/>
  <c r="A6937" i="15"/>
  <c r="A6936" i="15"/>
  <c r="A6935" i="15"/>
  <c r="A6934" i="15"/>
  <c r="A6933" i="15"/>
  <c r="A6932" i="15"/>
  <c r="A6931" i="15"/>
  <c r="A6930" i="15"/>
  <c r="A6929" i="15"/>
  <c r="A6928" i="15"/>
  <c r="A6927" i="15"/>
  <c r="A6926" i="15"/>
  <c r="A6925" i="15"/>
  <c r="A6924" i="15"/>
  <c r="A6923" i="15"/>
  <c r="A6922" i="15"/>
  <c r="A6921" i="15"/>
  <c r="A6920" i="15"/>
  <c r="A6919" i="15"/>
  <c r="A6918" i="15"/>
  <c r="A6917" i="15"/>
  <c r="A6916" i="15"/>
  <c r="C6915" i="15"/>
  <c r="A6915" i="15"/>
  <c r="A6914" i="15"/>
  <c r="A6913" i="15"/>
  <c r="A6912" i="15"/>
  <c r="A6911" i="15"/>
  <c r="A6910" i="15"/>
  <c r="A6909" i="15"/>
  <c r="A6908" i="15"/>
  <c r="A6907" i="15"/>
  <c r="A6906" i="15"/>
  <c r="A6905" i="15"/>
  <c r="A6904" i="15"/>
  <c r="A6903" i="15"/>
  <c r="A6902" i="15"/>
  <c r="A6901" i="15"/>
  <c r="A6900" i="15"/>
  <c r="A6899" i="15"/>
  <c r="A6898" i="15"/>
  <c r="A6897" i="15"/>
  <c r="A6896" i="15"/>
  <c r="A6895" i="15"/>
  <c r="A6894" i="15"/>
  <c r="A6893" i="15"/>
  <c r="A6892" i="15"/>
  <c r="A6891" i="15"/>
  <c r="A6890" i="15"/>
  <c r="A6889" i="15"/>
  <c r="A6888" i="15"/>
  <c r="A6887" i="15"/>
  <c r="A6886" i="15"/>
  <c r="A6885" i="15"/>
  <c r="A6884" i="15"/>
  <c r="A6883" i="15"/>
  <c r="A6882" i="15"/>
  <c r="A6881" i="15"/>
  <c r="A6880" i="15"/>
  <c r="A6879" i="15"/>
  <c r="A6878" i="15"/>
  <c r="A6877" i="15"/>
  <c r="A6876" i="15"/>
  <c r="A6875" i="15"/>
  <c r="A6874" i="15"/>
  <c r="A6873" i="15"/>
  <c r="A6872" i="15"/>
  <c r="A6871" i="15"/>
  <c r="A6870" i="15"/>
  <c r="A6869" i="15"/>
  <c r="A6868" i="15"/>
  <c r="A6867" i="15"/>
  <c r="A6866" i="15"/>
  <c r="A6865" i="15"/>
  <c r="A6864" i="15"/>
  <c r="A6863" i="15"/>
  <c r="A6862" i="15"/>
  <c r="A6861" i="15"/>
  <c r="A6860" i="15"/>
  <c r="A6859" i="15"/>
  <c r="A6858" i="15"/>
  <c r="A6857" i="15"/>
  <c r="A6856" i="15"/>
  <c r="A6855" i="15"/>
  <c r="A6854" i="15"/>
  <c r="A6853" i="15"/>
  <c r="A6852" i="15"/>
  <c r="C6851" i="15"/>
  <c r="A6851" i="15"/>
  <c r="A6850" i="15"/>
  <c r="A6849" i="15"/>
  <c r="A6848" i="15"/>
  <c r="A6847" i="15"/>
  <c r="A6846" i="15"/>
  <c r="A6845" i="15"/>
  <c r="A6844" i="15"/>
  <c r="A6843" i="15"/>
  <c r="A6842" i="15"/>
  <c r="A6841" i="15"/>
  <c r="A6840" i="15"/>
  <c r="A6839" i="15"/>
  <c r="A6838" i="15"/>
  <c r="A6837" i="15"/>
  <c r="A6836" i="15"/>
  <c r="A6835" i="15"/>
  <c r="A6834" i="15"/>
  <c r="A6833" i="15"/>
  <c r="A6832" i="15"/>
  <c r="A6831" i="15"/>
  <c r="A6830" i="15"/>
  <c r="A6829" i="15"/>
  <c r="A6828" i="15"/>
  <c r="A6827" i="15"/>
  <c r="A6826" i="15"/>
  <c r="A6825" i="15"/>
  <c r="A6824" i="15"/>
  <c r="A6823" i="15"/>
  <c r="A6822" i="15"/>
  <c r="A6821" i="15"/>
  <c r="A6820" i="15"/>
  <c r="A6819" i="15"/>
  <c r="A6818" i="15"/>
  <c r="A6817" i="15"/>
  <c r="A6816" i="15"/>
  <c r="A6815" i="15"/>
  <c r="A6814" i="15"/>
  <c r="A6813" i="15"/>
  <c r="A6812" i="15"/>
  <c r="A6811" i="15"/>
  <c r="A6810" i="15"/>
  <c r="A6809" i="15"/>
  <c r="A6808" i="15"/>
  <c r="A6807" i="15"/>
  <c r="A6806" i="15"/>
  <c r="A6805" i="15"/>
  <c r="A6804" i="15"/>
  <c r="A6803" i="15"/>
  <c r="A6802" i="15"/>
  <c r="A6801" i="15"/>
  <c r="A6800" i="15"/>
  <c r="A6799" i="15"/>
  <c r="A6798" i="15"/>
  <c r="A6797" i="15"/>
  <c r="A6796" i="15"/>
  <c r="A6795" i="15"/>
  <c r="A6794" i="15"/>
  <c r="A6793" i="15"/>
  <c r="A6792" i="15"/>
  <c r="A6791" i="15"/>
  <c r="A6790" i="15"/>
  <c r="A6789" i="15"/>
  <c r="A6788" i="15"/>
  <c r="C6787" i="15"/>
  <c r="A6787" i="15"/>
  <c r="A6786" i="15"/>
  <c r="A6785" i="15"/>
  <c r="A6784" i="15"/>
  <c r="A6783" i="15"/>
  <c r="A6782" i="15"/>
  <c r="A6781" i="15"/>
  <c r="A6780" i="15"/>
  <c r="A6779" i="15"/>
  <c r="A6778" i="15"/>
  <c r="A6777" i="15"/>
  <c r="A6776" i="15"/>
  <c r="A6775" i="15"/>
  <c r="A6774" i="15"/>
  <c r="A6773" i="15"/>
  <c r="A6772" i="15"/>
  <c r="A6771" i="15"/>
  <c r="A6770" i="15"/>
  <c r="A6769" i="15"/>
  <c r="A6768" i="15"/>
  <c r="A6767" i="15"/>
  <c r="A6766" i="15"/>
  <c r="A6765" i="15"/>
  <c r="A6764" i="15"/>
  <c r="A6763" i="15"/>
  <c r="A6762" i="15"/>
  <c r="A6761" i="15"/>
  <c r="A6760" i="15"/>
  <c r="A6759" i="15"/>
  <c r="A6758" i="15"/>
  <c r="A6757" i="15"/>
  <c r="A6756" i="15"/>
  <c r="A6755" i="15"/>
  <c r="A6754" i="15"/>
  <c r="A6753" i="15"/>
  <c r="A6752" i="15"/>
  <c r="A6751" i="15"/>
  <c r="A6750" i="15"/>
  <c r="A6749" i="15"/>
  <c r="A6748" i="15"/>
  <c r="A6747" i="15"/>
  <c r="A6746" i="15"/>
  <c r="A6745" i="15"/>
  <c r="A6744" i="15"/>
  <c r="A6743" i="15"/>
  <c r="A6742" i="15"/>
  <c r="A6741" i="15"/>
  <c r="A6740" i="15"/>
  <c r="A6739" i="15"/>
  <c r="A6738" i="15"/>
  <c r="A6737" i="15"/>
  <c r="A6736" i="15"/>
  <c r="A6735" i="15"/>
  <c r="A6734" i="15"/>
  <c r="A6733" i="15"/>
  <c r="A6732" i="15"/>
  <c r="A6731" i="15"/>
  <c r="A6730" i="15"/>
  <c r="A6729" i="15"/>
  <c r="A6728" i="15"/>
  <c r="A6727" i="15"/>
  <c r="A6726" i="15"/>
  <c r="A6725" i="15"/>
  <c r="A6724" i="15"/>
  <c r="C6723" i="15"/>
  <c r="A6723" i="15"/>
  <c r="A6722" i="15"/>
  <c r="A6721" i="15"/>
  <c r="A6720" i="15"/>
  <c r="A6719" i="15"/>
  <c r="A6718" i="15"/>
  <c r="A6717" i="15"/>
  <c r="A6716" i="15"/>
  <c r="A6715" i="15"/>
  <c r="A6714" i="15"/>
  <c r="A6713" i="15"/>
  <c r="A6712" i="15"/>
  <c r="A6711" i="15"/>
  <c r="A6710" i="15"/>
  <c r="A6709" i="15"/>
  <c r="A6708" i="15"/>
  <c r="A6707" i="15"/>
  <c r="A6706" i="15"/>
  <c r="A6705" i="15"/>
  <c r="A6704" i="15"/>
  <c r="A6703" i="15"/>
  <c r="A6702" i="15"/>
  <c r="A6701" i="15"/>
  <c r="A6700" i="15"/>
  <c r="A6699" i="15"/>
  <c r="A6698" i="15"/>
  <c r="A6697" i="15"/>
  <c r="A6696" i="15"/>
  <c r="A6695" i="15"/>
  <c r="A6694" i="15"/>
  <c r="A6693" i="15"/>
  <c r="A6692" i="15"/>
  <c r="A6691" i="15"/>
  <c r="A6690" i="15"/>
  <c r="A6689" i="15"/>
  <c r="A6688" i="15"/>
  <c r="A6687" i="15"/>
  <c r="A6686" i="15"/>
  <c r="A6685" i="15"/>
  <c r="A6684" i="15"/>
  <c r="A6683" i="15"/>
  <c r="A6682" i="15"/>
  <c r="A6681" i="15"/>
  <c r="A6680" i="15"/>
  <c r="A6679" i="15"/>
  <c r="A6678" i="15"/>
  <c r="A6677" i="15"/>
  <c r="A6676" i="15"/>
  <c r="A6675" i="15"/>
  <c r="A6674" i="15"/>
  <c r="A6673" i="15"/>
  <c r="A6672" i="15"/>
  <c r="A6671" i="15"/>
  <c r="A6670" i="15"/>
  <c r="A6669" i="15"/>
  <c r="A6668" i="15"/>
  <c r="A6667" i="15"/>
  <c r="A6666" i="15"/>
  <c r="A6665" i="15"/>
  <c r="A6664" i="15"/>
  <c r="A6663" i="15"/>
  <c r="A6662" i="15"/>
  <c r="A6661" i="15"/>
  <c r="A6660" i="15"/>
  <c r="C6659" i="15"/>
  <c r="A6659" i="15"/>
  <c r="A6658" i="15"/>
  <c r="A6657" i="15"/>
  <c r="A6656" i="15"/>
  <c r="A6655" i="15"/>
  <c r="A6654" i="15"/>
  <c r="A6653" i="15"/>
  <c r="A6652" i="15"/>
  <c r="A6651" i="15"/>
  <c r="A6650" i="15"/>
  <c r="A6649" i="15"/>
  <c r="A6648" i="15"/>
  <c r="A6647" i="15"/>
  <c r="A6646" i="15"/>
  <c r="A6645" i="15"/>
  <c r="A6644" i="15"/>
  <c r="A6643" i="15"/>
  <c r="A6642" i="15"/>
  <c r="A6641" i="15"/>
  <c r="A6640" i="15"/>
  <c r="A6639" i="15"/>
  <c r="A6638" i="15"/>
  <c r="A6637" i="15"/>
  <c r="A6636" i="15"/>
  <c r="A6635" i="15"/>
  <c r="A6634" i="15"/>
  <c r="A6633" i="15"/>
  <c r="A6632" i="15"/>
  <c r="A6631" i="15"/>
  <c r="A6630" i="15"/>
  <c r="A6629" i="15"/>
  <c r="A6628" i="15"/>
  <c r="A6627" i="15"/>
  <c r="A6626" i="15"/>
  <c r="A6625" i="15"/>
  <c r="A6624" i="15"/>
  <c r="A6623" i="15"/>
  <c r="A6622" i="15"/>
  <c r="A6621" i="15"/>
  <c r="A6620" i="15"/>
  <c r="A6619" i="15"/>
  <c r="A6618" i="15"/>
  <c r="A6617" i="15"/>
  <c r="A6616" i="15"/>
  <c r="A6615" i="15"/>
  <c r="A6614" i="15"/>
  <c r="A6613" i="15"/>
  <c r="A6612" i="15"/>
  <c r="A6611" i="15"/>
  <c r="A6610" i="15"/>
  <c r="A6609" i="15"/>
  <c r="A6608" i="15"/>
  <c r="A6607" i="15"/>
  <c r="A6606" i="15"/>
  <c r="A6605" i="15"/>
  <c r="A6604" i="15"/>
  <c r="A6603" i="15"/>
  <c r="A6602" i="15"/>
  <c r="A6601" i="15"/>
  <c r="A6600" i="15"/>
  <c r="A6599" i="15"/>
  <c r="A6598" i="15"/>
  <c r="A6597" i="15"/>
  <c r="A6596" i="15"/>
  <c r="C6595" i="15"/>
  <c r="A6595" i="15"/>
  <c r="A6594" i="15"/>
  <c r="A6593" i="15"/>
  <c r="A6592" i="15"/>
  <c r="A6591" i="15"/>
  <c r="A6590" i="15"/>
  <c r="A6589" i="15"/>
  <c r="A6588" i="15"/>
  <c r="A6587" i="15"/>
  <c r="A6586" i="15"/>
  <c r="A6585" i="15"/>
  <c r="A6584" i="15"/>
  <c r="A6583" i="15"/>
  <c r="A6582" i="15"/>
  <c r="A6581" i="15"/>
  <c r="A6580" i="15"/>
  <c r="A6579" i="15"/>
  <c r="A6578" i="15"/>
  <c r="A6577" i="15"/>
  <c r="A6576" i="15"/>
  <c r="A6575" i="15"/>
  <c r="A6574" i="15"/>
  <c r="A6573" i="15"/>
  <c r="A6572" i="15"/>
  <c r="A6571" i="15"/>
  <c r="A6570" i="15"/>
  <c r="A6569" i="15"/>
  <c r="A6568" i="15"/>
  <c r="A6567" i="15"/>
  <c r="A6566" i="15"/>
  <c r="A6565" i="15"/>
  <c r="A6564" i="15"/>
  <c r="A6563" i="15"/>
  <c r="A6562" i="15"/>
  <c r="A6561" i="15"/>
  <c r="A6560" i="15"/>
  <c r="A6559" i="15"/>
  <c r="A6558" i="15"/>
  <c r="A6557" i="15"/>
  <c r="A6556" i="15"/>
  <c r="A6555" i="15"/>
  <c r="A6554" i="15"/>
  <c r="A6553" i="15"/>
  <c r="A6552" i="15"/>
  <c r="A6551" i="15"/>
  <c r="A6550" i="15"/>
  <c r="A6549" i="15"/>
  <c r="A6548" i="15"/>
  <c r="A6547" i="15"/>
  <c r="A6546" i="15"/>
  <c r="A6545" i="15"/>
  <c r="A6544" i="15"/>
  <c r="A6543" i="15"/>
  <c r="A6542" i="15"/>
  <c r="A6541" i="15"/>
  <c r="A6540" i="15"/>
  <c r="A6539" i="15"/>
  <c r="A6538" i="15"/>
  <c r="A6537" i="15"/>
  <c r="A6536" i="15"/>
  <c r="A6535" i="15"/>
  <c r="A6534" i="15"/>
  <c r="A6533" i="15"/>
  <c r="A6532" i="15"/>
  <c r="C6531" i="15"/>
  <c r="A6531" i="15"/>
  <c r="A6530" i="15"/>
  <c r="A6529" i="15"/>
  <c r="A6528" i="15"/>
  <c r="A6527" i="15"/>
  <c r="A6526" i="15"/>
  <c r="A6525" i="15"/>
  <c r="A6524" i="15"/>
  <c r="A6523" i="15"/>
  <c r="A6522" i="15"/>
  <c r="A6521" i="15"/>
  <c r="A6520" i="15"/>
  <c r="A6519" i="15"/>
  <c r="A6518" i="15"/>
  <c r="A6517" i="15"/>
  <c r="A6516" i="15"/>
  <c r="A6515" i="15"/>
  <c r="A6514" i="15"/>
  <c r="A6513" i="15"/>
  <c r="A6512" i="15"/>
  <c r="A6511" i="15"/>
  <c r="A6510" i="15"/>
  <c r="A6509" i="15"/>
  <c r="A6508" i="15"/>
  <c r="A6507" i="15"/>
  <c r="A6506" i="15"/>
  <c r="A6505" i="15"/>
  <c r="A6504" i="15"/>
  <c r="A6503" i="15"/>
  <c r="A6502" i="15"/>
  <c r="A6501" i="15"/>
  <c r="A6500" i="15"/>
  <c r="A6499" i="15"/>
  <c r="A6498" i="15"/>
  <c r="A6497" i="15"/>
  <c r="A6496" i="15"/>
  <c r="A6495" i="15"/>
  <c r="A6494" i="15"/>
  <c r="A6493" i="15"/>
  <c r="A6492" i="15"/>
  <c r="A6491" i="15"/>
  <c r="A6490" i="15"/>
  <c r="A6489" i="15"/>
  <c r="A6488" i="15"/>
  <c r="A6487" i="15"/>
  <c r="A6486" i="15"/>
  <c r="A6485" i="15"/>
  <c r="A6484" i="15"/>
  <c r="A6483" i="15"/>
  <c r="A6482" i="15"/>
  <c r="A6481" i="15"/>
  <c r="A6480" i="15"/>
  <c r="A6479" i="15"/>
  <c r="A6478" i="15"/>
  <c r="A6477" i="15"/>
  <c r="A6476" i="15"/>
  <c r="A6475" i="15"/>
  <c r="A6474" i="15"/>
  <c r="A6473" i="15"/>
  <c r="A6472" i="15"/>
  <c r="A6471" i="15"/>
  <c r="A6470" i="15"/>
  <c r="A6469" i="15"/>
  <c r="A6468" i="15"/>
  <c r="C6467" i="15"/>
  <c r="A6467" i="15"/>
  <c r="A6466" i="15"/>
  <c r="A6465" i="15"/>
  <c r="A6464" i="15"/>
  <c r="A6463" i="15"/>
  <c r="A6462" i="15"/>
  <c r="A6461" i="15"/>
  <c r="A6460" i="15"/>
  <c r="A6459" i="15"/>
  <c r="A6458" i="15"/>
  <c r="A6457" i="15"/>
  <c r="A6456" i="15"/>
  <c r="A6455" i="15"/>
  <c r="A6454" i="15"/>
  <c r="A6453" i="15"/>
  <c r="A6452" i="15"/>
  <c r="A6451" i="15"/>
  <c r="A6450" i="15"/>
  <c r="A6449" i="15"/>
  <c r="A6448" i="15"/>
  <c r="A6447" i="15"/>
  <c r="A6446" i="15"/>
  <c r="A6445" i="15"/>
  <c r="A6444" i="15"/>
  <c r="A6443" i="15"/>
  <c r="A6442" i="15"/>
  <c r="A6441" i="15"/>
  <c r="A6440" i="15"/>
  <c r="A6439" i="15"/>
  <c r="A6438" i="15"/>
  <c r="A6437" i="15"/>
  <c r="A6436" i="15"/>
  <c r="A6435" i="15"/>
  <c r="A6434" i="15"/>
  <c r="A6433" i="15"/>
  <c r="A6432" i="15"/>
  <c r="A6431" i="15"/>
  <c r="A6430" i="15"/>
  <c r="A6429" i="15"/>
  <c r="A6428" i="15"/>
  <c r="A6427" i="15"/>
  <c r="A6426" i="15"/>
  <c r="A6425" i="15"/>
  <c r="A6424" i="15"/>
  <c r="A6423" i="15"/>
  <c r="A6422" i="15"/>
  <c r="A6421" i="15"/>
  <c r="A6420" i="15"/>
  <c r="A6419" i="15"/>
  <c r="A6418" i="15"/>
  <c r="A6417" i="15"/>
  <c r="A6416" i="15"/>
  <c r="A6415" i="15"/>
  <c r="A6414" i="15"/>
  <c r="A6413" i="15"/>
  <c r="A6412" i="15"/>
  <c r="A6411" i="15"/>
  <c r="A6410" i="15"/>
  <c r="A6409" i="15"/>
  <c r="A6408" i="15"/>
  <c r="A6407" i="15"/>
  <c r="A6406" i="15"/>
  <c r="A6405" i="15"/>
  <c r="A6404" i="15"/>
  <c r="C6403" i="15"/>
  <c r="A6403" i="15"/>
  <c r="A6402" i="15"/>
  <c r="A6401" i="15"/>
  <c r="A6400" i="15"/>
  <c r="A6399" i="15"/>
  <c r="A6398" i="15"/>
  <c r="A6397" i="15"/>
  <c r="A6396" i="15"/>
  <c r="A6395" i="15"/>
  <c r="A6394" i="15"/>
  <c r="A6393" i="15"/>
  <c r="A6392" i="15"/>
  <c r="A6391" i="15"/>
  <c r="A6390" i="15"/>
  <c r="A6389" i="15"/>
  <c r="A6388" i="15"/>
  <c r="A6387" i="15"/>
  <c r="A6386" i="15"/>
  <c r="A6385" i="15"/>
  <c r="A6384" i="15"/>
  <c r="A6383" i="15"/>
  <c r="A6382" i="15"/>
  <c r="A6381" i="15"/>
  <c r="A6380" i="15"/>
  <c r="A6379" i="15"/>
  <c r="A6378" i="15"/>
  <c r="A6377" i="15"/>
  <c r="A6376" i="15"/>
  <c r="A6375" i="15"/>
  <c r="A6374" i="15"/>
  <c r="A6373" i="15"/>
  <c r="A6372" i="15"/>
  <c r="A6371" i="15"/>
  <c r="A6370" i="15"/>
  <c r="A6369" i="15"/>
  <c r="A6368" i="15"/>
  <c r="A6367" i="15"/>
  <c r="A6366" i="15"/>
  <c r="A6365" i="15"/>
  <c r="A6364" i="15"/>
  <c r="A6363" i="15"/>
  <c r="A6362" i="15"/>
  <c r="A6361" i="15"/>
  <c r="A6360" i="15"/>
  <c r="A6359" i="15"/>
  <c r="A6358" i="15"/>
  <c r="A6357" i="15"/>
  <c r="A6356" i="15"/>
  <c r="A6355" i="15"/>
  <c r="A6354" i="15"/>
  <c r="A6353" i="15"/>
  <c r="A6352" i="15"/>
  <c r="A6351" i="15"/>
  <c r="A6350" i="15"/>
  <c r="A6349" i="15"/>
  <c r="A6348" i="15"/>
  <c r="A6347" i="15"/>
  <c r="A6346" i="15"/>
  <c r="A6345" i="15"/>
  <c r="A6344" i="15"/>
  <c r="A6343" i="15"/>
  <c r="A6342" i="15"/>
  <c r="A6341" i="15"/>
  <c r="A6340" i="15"/>
  <c r="C6339" i="15"/>
  <c r="A6339" i="15"/>
  <c r="A6338" i="15"/>
  <c r="A6337" i="15"/>
  <c r="A6336" i="15"/>
  <c r="A6335" i="15"/>
  <c r="A6334" i="15"/>
  <c r="A6333" i="15"/>
  <c r="A6332" i="15"/>
  <c r="A6331" i="15"/>
  <c r="A6330" i="15"/>
  <c r="A6329" i="15"/>
  <c r="A6328" i="15"/>
  <c r="A6327" i="15"/>
  <c r="A6326" i="15"/>
  <c r="A6325" i="15"/>
  <c r="A6324" i="15"/>
  <c r="A6323" i="15"/>
  <c r="A6322" i="15"/>
  <c r="A6321" i="15"/>
  <c r="A6320" i="15"/>
  <c r="A6319" i="15"/>
  <c r="A6318" i="15"/>
  <c r="A6317" i="15"/>
  <c r="A6316" i="15"/>
  <c r="A6315" i="15"/>
  <c r="A6314" i="15"/>
  <c r="A6313" i="15"/>
  <c r="A6312" i="15"/>
  <c r="A6311" i="15"/>
  <c r="A6310" i="15"/>
  <c r="A6309" i="15"/>
  <c r="A6308" i="15"/>
  <c r="A6307" i="15"/>
  <c r="A6306" i="15"/>
  <c r="A6305" i="15"/>
  <c r="A6304" i="15"/>
  <c r="A6303" i="15"/>
  <c r="A6302" i="15"/>
  <c r="A6301" i="15"/>
  <c r="A6300" i="15"/>
  <c r="A6299" i="15"/>
  <c r="A6298" i="15"/>
  <c r="A6297" i="15"/>
  <c r="A6296" i="15"/>
  <c r="A6295" i="15"/>
  <c r="A6294" i="15"/>
  <c r="A6293" i="15"/>
  <c r="A6292" i="15"/>
  <c r="A6291" i="15"/>
  <c r="A6290" i="15"/>
  <c r="A6289" i="15"/>
  <c r="A6288" i="15"/>
  <c r="A6287" i="15"/>
  <c r="A6286" i="15"/>
  <c r="A6285" i="15"/>
  <c r="A6284" i="15"/>
  <c r="A6283" i="15"/>
  <c r="A6282" i="15"/>
  <c r="A6281" i="15"/>
  <c r="A6280" i="15"/>
  <c r="A6279" i="15"/>
  <c r="A6278" i="15"/>
  <c r="A6277" i="15"/>
  <c r="A6276" i="15"/>
  <c r="C6275" i="15"/>
  <c r="A6275" i="15"/>
  <c r="A6274" i="15"/>
  <c r="A6273" i="15"/>
  <c r="A6272" i="15"/>
  <c r="A6271" i="15"/>
  <c r="A6270" i="15"/>
  <c r="A6269" i="15"/>
  <c r="A6268" i="15"/>
  <c r="A6267" i="15"/>
  <c r="A6266" i="15"/>
  <c r="A6265" i="15"/>
  <c r="A6264" i="15"/>
  <c r="A6263" i="15"/>
  <c r="A6262" i="15"/>
  <c r="A6261" i="15"/>
  <c r="A6260" i="15"/>
  <c r="A6259" i="15"/>
  <c r="A6258" i="15"/>
  <c r="A6257" i="15"/>
  <c r="A6256" i="15"/>
  <c r="A6255" i="15"/>
  <c r="A6254" i="15"/>
  <c r="A6253" i="15"/>
  <c r="A6252" i="15"/>
  <c r="A6251" i="15"/>
  <c r="A6250" i="15"/>
  <c r="A6249" i="15"/>
  <c r="A6248" i="15"/>
  <c r="A6247" i="15"/>
  <c r="A6246" i="15"/>
  <c r="A6245" i="15"/>
  <c r="A6244" i="15"/>
  <c r="A6243" i="15"/>
  <c r="A6242" i="15"/>
  <c r="A6241" i="15"/>
  <c r="A6240" i="15"/>
  <c r="A6239" i="15"/>
  <c r="A6238" i="15"/>
  <c r="A6237" i="15"/>
  <c r="A6236" i="15"/>
  <c r="A6235" i="15"/>
  <c r="A6234" i="15"/>
  <c r="A6233" i="15"/>
  <c r="A6232" i="15"/>
  <c r="A6231" i="15"/>
  <c r="A6230" i="15"/>
  <c r="A6229" i="15"/>
  <c r="A6228" i="15"/>
  <c r="A6227" i="15"/>
  <c r="A6226" i="15"/>
  <c r="A6225" i="15"/>
  <c r="A6224" i="15"/>
  <c r="A6223" i="15"/>
  <c r="A6222" i="15"/>
  <c r="A6221" i="15"/>
  <c r="A6220" i="15"/>
  <c r="A6219" i="15"/>
  <c r="A6218" i="15"/>
  <c r="A6217" i="15"/>
  <c r="A6216" i="15"/>
  <c r="A6215" i="15"/>
  <c r="A6214" i="15"/>
  <c r="A6213" i="15"/>
  <c r="A6212" i="15"/>
  <c r="C6211" i="15"/>
  <c r="A6211" i="15"/>
  <c r="A6210" i="15"/>
  <c r="A6209" i="15"/>
  <c r="A6208" i="15"/>
  <c r="A6207" i="15"/>
  <c r="A6206" i="15"/>
  <c r="A6205" i="15"/>
  <c r="A6204" i="15"/>
  <c r="A6203" i="15"/>
  <c r="A6202" i="15"/>
  <c r="A6201" i="15"/>
  <c r="A6200" i="15"/>
  <c r="A6199" i="15"/>
  <c r="A6198" i="15"/>
  <c r="A6197" i="15"/>
  <c r="A6196" i="15"/>
  <c r="A6195" i="15"/>
  <c r="A6194" i="15"/>
  <c r="A6193" i="15"/>
  <c r="A6192" i="15"/>
  <c r="A6191" i="15"/>
  <c r="A6190" i="15"/>
  <c r="A6189" i="15"/>
  <c r="A6188" i="15"/>
  <c r="A6187" i="15"/>
  <c r="A6186" i="15"/>
  <c r="A6185" i="15"/>
  <c r="A6184" i="15"/>
  <c r="A6183" i="15"/>
  <c r="A6182" i="15"/>
  <c r="A6181" i="15"/>
  <c r="A6180" i="15"/>
  <c r="A6179" i="15"/>
  <c r="A6178" i="15"/>
  <c r="A6177" i="15"/>
  <c r="A6176" i="15"/>
  <c r="A6175" i="15"/>
  <c r="A6174" i="15"/>
  <c r="A6173" i="15"/>
  <c r="A6172" i="15"/>
  <c r="A6171" i="15"/>
  <c r="A6170" i="15"/>
  <c r="A6169" i="15"/>
  <c r="A6168" i="15"/>
  <c r="A6167" i="15"/>
  <c r="A6166" i="15"/>
  <c r="A6165" i="15"/>
  <c r="A6164" i="15"/>
  <c r="A6163" i="15"/>
  <c r="A6162" i="15"/>
  <c r="A6161" i="15"/>
  <c r="A6160" i="15"/>
  <c r="A6159" i="15"/>
  <c r="A6158" i="15"/>
  <c r="A6157" i="15"/>
  <c r="A6156" i="15"/>
  <c r="A6155" i="15"/>
  <c r="A6154" i="15"/>
  <c r="A6153" i="15"/>
  <c r="A6152" i="15"/>
  <c r="A6151" i="15"/>
  <c r="A6150" i="15"/>
  <c r="A6149" i="15"/>
  <c r="A6148" i="15"/>
  <c r="C6147" i="15"/>
  <c r="A6147" i="15"/>
  <c r="A6146" i="15"/>
  <c r="A6145" i="15"/>
  <c r="A6144" i="15"/>
  <c r="A6143" i="15"/>
  <c r="A6142" i="15"/>
  <c r="A6141" i="15"/>
  <c r="A6140" i="15"/>
  <c r="A6139" i="15"/>
  <c r="A6138" i="15"/>
  <c r="A6137" i="15"/>
  <c r="A6136" i="15"/>
  <c r="A6135" i="15"/>
  <c r="A6134" i="15"/>
  <c r="A6133" i="15"/>
  <c r="A6132" i="15"/>
  <c r="A6131" i="15"/>
  <c r="A6130" i="15"/>
  <c r="A6129" i="15"/>
  <c r="A6128" i="15"/>
  <c r="A6127" i="15"/>
  <c r="A6126" i="15"/>
  <c r="A6125" i="15"/>
  <c r="A6124" i="15"/>
  <c r="A6123" i="15"/>
  <c r="A6122" i="15"/>
  <c r="A6121" i="15"/>
  <c r="A6120" i="15"/>
  <c r="A6119" i="15"/>
  <c r="A6118" i="15"/>
  <c r="A6117" i="15"/>
  <c r="A6116" i="15"/>
  <c r="A6115" i="15"/>
  <c r="A6114" i="15"/>
  <c r="A6113" i="15"/>
  <c r="A6112" i="15"/>
  <c r="A6111" i="15"/>
  <c r="A6110" i="15"/>
  <c r="A6109" i="15"/>
  <c r="A6108" i="15"/>
  <c r="A6107" i="15"/>
  <c r="A6106" i="15"/>
  <c r="A6105" i="15"/>
  <c r="A6104" i="15"/>
  <c r="A6103" i="15"/>
  <c r="A6102" i="15"/>
  <c r="A6101" i="15"/>
  <c r="A6100" i="15"/>
  <c r="A6099" i="15"/>
  <c r="A6098" i="15"/>
  <c r="A6097" i="15"/>
  <c r="A6096" i="15"/>
  <c r="A6095" i="15"/>
  <c r="A6094" i="15"/>
  <c r="A6093" i="15"/>
  <c r="A6092" i="15"/>
  <c r="A6091" i="15"/>
  <c r="A6090" i="15"/>
  <c r="A6089" i="15"/>
  <c r="A6088" i="15"/>
  <c r="A6087" i="15"/>
  <c r="A6086" i="15"/>
  <c r="A6085" i="15"/>
  <c r="A6084" i="15"/>
  <c r="C6083" i="15"/>
  <c r="A6083" i="15"/>
  <c r="A6082" i="15"/>
  <c r="A6081" i="15"/>
  <c r="A6080" i="15"/>
  <c r="A6079" i="15"/>
  <c r="A6078" i="15"/>
  <c r="A6077" i="15"/>
  <c r="A6076" i="15"/>
  <c r="A6075" i="15"/>
  <c r="A6074" i="15"/>
  <c r="A6073" i="15"/>
  <c r="A6072" i="15"/>
  <c r="A6071" i="15"/>
  <c r="A6070" i="15"/>
  <c r="A6069" i="15"/>
  <c r="A6068" i="15"/>
  <c r="A6067" i="15"/>
  <c r="A6066" i="15"/>
  <c r="A6065" i="15"/>
  <c r="A6064" i="15"/>
  <c r="A6063" i="15"/>
  <c r="A6062" i="15"/>
  <c r="A6061" i="15"/>
  <c r="A6060" i="15"/>
  <c r="A6059" i="15"/>
  <c r="A6058" i="15"/>
  <c r="A6057" i="15"/>
  <c r="A6056" i="15"/>
  <c r="A6055" i="15"/>
  <c r="A6054" i="15"/>
  <c r="A6053" i="15"/>
  <c r="A6052" i="15"/>
  <c r="A6051" i="15"/>
  <c r="A6050" i="15"/>
  <c r="A6049" i="15"/>
  <c r="A6048" i="15"/>
  <c r="A6047" i="15"/>
  <c r="A6046" i="15"/>
  <c r="A6045" i="15"/>
  <c r="A6044" i="15"/>
  <c r="A6043" i="15"/>
  <c r="A6042" i="15"/>
  <c r="A6041" i="15"/>
  <c r="A6040" i="15"/>
  <c r="A6039" i="15"/>
  <c r="A6038" i="15"/>
  <c r="A6037" i="15"/>
  <c r="A6036" i="15"/>
  <c r="A6035" i="15"/>
  <c r="A6034" i="15"/>
  <c r="A6033" i="15"/>
  <c r="A6032" i="15"/>
  <c r="A6031" i="15"/>
  <c r="A6030" i="15"/>
  <c r="A6029" i="15"/>
  <c r="A6028" i="15"/>
  <c r="A6027" i="15"/>
  <c r="A6026" i="15"/>
  <c r="A6025" i="15"/>
  <c r="A6024" i="15"/>
  <c r="A6023" i="15"/>
  <c r="A6022" i="15"/>
  <c r="A6021" i="15"/>
  <c r="A6020" i="15"/>
  <c r="C6019" i="15"/>
  <c r="A6019" i="15"/>
  <c r="A6018" i="15"/>
  <c r="A6017" i="15"/>
  <c r="A6016" i="15"/>
  <c r="A6015" i="15"/>
  <c r="A6014" i="15"/>
  <c r="A6013" i="15"/>
  <c r="A6012" i="15"/>
  <c r="A6011" i="15"/>
  <c r="A6010" i="15"/>
  <c r="A6009" i="15"/>
  <c r="A6008" i="15"/>
  <c r="A6007" i="15"/>
  <c r="A6006" i="15"/>
  <c r="A6005" i="15"/>
  <c r="A6004" i="15"/>
  <c r="A6003" i="15"/>
  <c r="A6002" i="15"/>
  <c r="A6001" i="15"/>
  <c r="A6000" i="15"/>
  <c r="A5999" i="15"/>
  <c r="A5998" i="15"/>
  <c r="A5997" i="15"/>
  <c r="A5996" i="15"/>
  <c r="A5995" i="15"/>
  <c r="A5994" i="15"/>
  <c r="A5993" i="15"/>
  <c r="A5992" i="15"/>
  <c r="A5991" i="15"/>
  <c r="A5990" i="15"/>
  <c r="A5989" i="15"/>
  <c r="A5988" i="15"/>
  <c r="A5987" i="15"/>
  <c r="A5986" i="15"/>
  <c r="A5985" i="15"/>
  <c r="A5984" i="15"/>
  <c r="A5983" i="15"/>
  <c r="A5982" i="15"/>
  <c r="A5981" i="15"/>
  <c r="A5980" i="15"/>
  <c r="A5979" i="15"/>
  <c r="A5978" i="15"/>
  <c r="A5977" i="15"/>
  <c r="A5976" i="15"/>
  <c r="A5975" i="15"/>
  <c r="A5974" i="15"/>
  <c r="A5973" i="15"/>
  <c r="A5972" i="15"/>
  <c r="A5971" i="15"/>
  <c r="A5970" i="15"/>
  <c r="A5969" i="15"/>
  <c r="A5968" i="15"/>
  <c r="A5967" i="15"/>
  <c r="A5966" i="15"/>
  <c r="A5965" i="15"/>
  <c r="A5964" i="15"/>
  <c r="A5963" i="15"/>
  <c r="A5962" i="15"/>
  <c r="A5961" i="15"/>
  <c r="A5960" i="15"/>
  <c r="A5959" i="15"/>
  <c r="A5958" i="15"/>
  <c r="A5957" i="15"/>
  <c r="A5956" i="15"/>
  <c r="C5955" i="15"/>
  <c r="A5955" i="15"/>
  <c r="A5954" i="15"/>
  <c r="A5953" i="15"/>
  <c r="A5952" i="15"/>
  <c r="A5951" i="15"/>
  <c r="A5950" i="15"/>
  <c r="A5949" i="15"/>
  <c r="A5948" i="15"/>
  <c r="A5947" i="15"/>
  <c r="A5946" i="15"/>
  <c r="A5945" i="15"/>
  <c r="A5944" i="15"/>
  <c r="A5943" i="15"/>
  <c r="A5942" i="15"/>
  <c r="A5941" i="15"/>
  <c r="A5940" i="15"/>
  <c r="A5939" i="15"/>
  <c r="A5938" i="15"/>
  <c r="A5937" i="15"/>
  <c r="A5936" i="15"/>
  <c r="A5935" i="15"/>
  <c r="A5934" i="15"/>
  <c r="A5933" i="15"/>
  <c r="A5932" i="15"/>
  <c r="A5931" i="15"/>
  <c r="A5930" i="15"/>
  <c r="A5929" i="15"/>
  <c r="A5928" i="15"/>
  <c r="A5927" i="15"/>
  <c r="A5926" i="15"/>
  <c r="A5925" i="15"/>
  <c r="A5924" i="15"/>
  <c r="A5923" i="15"/>
  <c r="A5922" i="15"/>
  <c r="A5921" i="15"/>
  <c r="A5920" i="15"/>
  <c r="A5919" i="15"/>
  <c r="A5918" i="15"/>
  <c r="A5917" i="15"/>
  <c r="A5916" i="15"/>
  <c r="A5915" i="15"/>
  <c r="A5914" i="15"/>
  <c r="A5913" i="15"/>
  <c r="A5912" i="15"/>
  <c r="A5911" i="15"/>
  <c r="A5910" i="15"/>
  <c r="A5909" i="15"/>
  <c r="A5908" i="15"/>
  <c r="A5907" i="15"/>
  <c r="A5906" i="15"/>
  <c r="A5905" i="15"/>
  <c r="A5904" i="15"/>
  <c r="A5903" i="15"/>
  <c r="A5902" i="15"/>
  <c r="A5901" i="15"/>
  <c r="A5900" i="15"/>
  <c r="A5899" i="15"/>
  <c r="A5898" i="15"/>
  <c r="A5897" i="15"/>
  <c r="A5896" i="15"/>
  <c r="A5895" i="15"/>
  <c r="A5894" i="15"/>
  <c r="A5893" i="15"/>
  <c r="A5892" i="15"/>
  <c r="C5891" i="15"/>
  <c r="A5891" i="15"/>
  <c r="A5890" i="15"/>
  <c r="A5889" i="15"/>
  <c r="A5888" i="15"/>
  <c r="A5887" i="15"/>
  <c r="A5886" i="15"/>
  <c r="A5885" i="15"/>
  <c r="A5884" i="15"/>
  <c r="A5883" i="15"/>
  <c r="A5882" i="15"/>
  <c r="A5881" i="15"/>
  <c r="A5880" i="15"/>
  <c r="A5879" i="15"/>
  <c r="A5878" i="15"/>
  <c r="A5877" i="15"/>
  <c r="A5876" i="15"/>
  <c r="A5875" i="15"/>
  <c r="A5874" i="15"/>
  <c r="A5873" i="15"/>
  <c r="A5872" i="15"/>
  <c r="A5871" i="15"/>
  <c r="A5870" i="15"/>
  <c r="A5869" i="15"/>
  <c r="A5868" i="15"/>
  <c r="A5867" i="15"/>
  <c r="A5866" i="15"/>
  <c r="A5865" i="15"/>
  <c r="A5864" i="15"/>
  <c r="A5863" i="15"/>
  <c r="A5862" i="15"/>
  <c r="A5861" i="15"/>
  <c r="A5860" i="15"/>
  <c r="A5859" i="15"/>
  <c r="A5858" i="15"/>
  <c r="A5857" i="15"/>
  <c r="A5856" i="15"/>
  <c r="A5855" i="15"/>
  <c r="A5854" i="15"/>
  <c r="A5853" i="15"/>
  <c r="A5852" i="15"/>
  <c r="A5851" i="15"/>
  <c r="A5850" i="15"/>
  <c r="A5849" i="15"/>
  <c r="A5848" i="15"/>
  <c r="A5847" i="15"/>
  <c r="A5846" i="15"/>
  <c r="A5845" i="15"/>
  <c r="A5844" i="15"/>
  <c r="A5843" i="15"/>
  <c r="A5842" i="15"/>
  <c r="A5841" i="15"/>
  <c r="A5840" i="15"/>
  <c r="A5839" i="15"/>
  <c r="A5838" i="15"/>
  <c r="A5837" i="15"/>
  <c r="A5836" i="15"/>
  <c r="A5835" i="15"/>
  <c r="A5834" i="15"/>
  <c r="A5833" i="15"/>
  <c r="A5832" i="15"/>
  <c r="A5831" i="15"/>
  <c r="A5830" i="15"/>
  <c r="A5829" i="15"/>
  <c r="A5828" i="15"/>
  <c r="C5827" i="15"/>
  <c r="A5827" i="15"/>
  <c r="A5826" i="15"/>
  <c r="A5825" i="15"/>
  <c r="A5824" i="15"/>
  <c r="A5823" i="15"/>
  <c r="A5822" i="15"/>
  <c r="A5821" i="15"/>
  <c r="A5820" i="15"/>
  <c r="A5819" i="15"/>
  <c r="A5818" i="15"/>
  <c r="A5817" i="15"/>
  <c r="A5816" i="15"/>
  <c r="A5815" i="15"/>
  <c r="A5814" i="15"/>
  <c r="A5813" i="15"/>
  <c r="A5812" i="15"/>
  <c r="A5811" i="15"/>
  <c r="A5810" i="15"/>
  <c r="A5809" i="15"/>
  <c r="A5808" i="15"/>
  <c r="A5807" i="15"/>
  <c r="A5806" i="15"/>
  <c r="A5805" i="15"/>
  <c r="A5804" i="15"/>
  <c r="A5803" i="15"/>
  <c r="A5802" i="15"/>
  <c r="A5801" i="15"/>
  <c r="A5800" i="15"/>
  <c r="A5799" i="15"/>
  <c r="A5798" i="15"/>
  <c r="A5797" i="15"/>
  <c r="A5796" i="15"/>
  <c r="A5795" i="15"/>
  <c r="A5794" i="15"/>
  <c r="A5793" i="15"/>
  <c r="A5792" i="15"/>
  <c r="A5791" i="15"/>
  <c r="A5790" i="15"/>
  <c r="A5789" i="15"/>
  <c r="A5788" i="15"/>
  <c r="A5787" i="15"/>
  <c r="A5786" i="15"/>
  <c r="A5785" i="15"/>
  <c r="A5784" i="15"/>
  <c r="A5783" i="15"/>
  <c r="A5782" i="15"/>
  <c r="A5781" i="15"/>
  <c r="A5780" i="15"/>
  <c r="A5779" i="15"/>
  <c r="A5778" i="15"/>
  <c r="A5777" i="15"/>
  <c r="A5776" i="15"/>
  <c r="A5775" i="15"/>
  <c r="A5774" i="15"/>
  <c r="A5773" i="15"/>
  <c r="A5772" i="15"/>
  <c r="A5771" i="15"/>
  <c r="A5770" i="15"/>
  <c r="A5769" i="15"/>
  <c r="A5768" i="15"/>
  <c r="A5767" i="15"/>
  <c r="A5766" i="15"/>
  <c r="A5765" i="15"/>
  <c r="A5764" i="15"/>
  <c r="C5763" i="15"/>
  <c r="A5763" i="15"/>
  <c r="A5762" i="15"/>
  <c r="A5761" i="15"/>
  <c r="A5760" i="15"/>
  <c r="A5759" i="15"/>
  <c r="A5758" i="15"/>
  <c r="A5757" i="15"/>
  <c r="A5756" i="15"/>
  <c r="A5755" i="15"/>
  <c r="A5754" i="15"/>
  <c r="A5753" i="15"/>
  <c r="A5752" i="15"/>
  <c r="A5751" i="15"/>
  <c r="A5750" i="15"/>
  <c r="A5749" i="15"/>
  <c r="A5748" i="15"/>
  <c r="A5747" i="15"/>
  <c r="A5746" i="15"/>
  <c r="A5745" i="15"/>
  <c r="A5744" i="15"/>
  <c r="A5743" i="15"/>
  <c r="A5742" i="15"/>
  <c r="A5741" i="15"/>
  <c r="A5740" i="15"/>
  <c r="A5739" i="15"/>
  <c r="A5738" i="15"/>
  <c r="A5737" i="15"/>
  <c r="A5736" i="15"/>
  <c r="A5735" i="15"/>
  <c r="A5734" i="15"/>
  <c r="A5733" i="15"/>
  <c r="A5732" i="15"/>
  <c r="A5731" i="15"/>
  <c r="A5730" i="15"/>
  <c r="A5729" i="15"/>
  <c r="A5728" i="15"/>
  <c r="A5727" i="15"/>
  <c r="A5726" i="15"/>
  <c r="A5725" i="15"/>
  <c r="A5724" i="15"/>
  <c r="A5723" i="15"/>
  <c r="A5722" i="15"/>
  <c r="A5721" i="15"/>
  <c r="A5720" i="15"/>
  <c r="A5719" i="15"/>
  <c r="A5718" i="15"/>
  <c r="A5717" i="15"/>
  <c r="A5716" i="15"/>
  <c r="A5715" i="15"/>
  <c r="A5714" i="15"/>
  <c r="A5713" i="15"/>
  <c r="A5712" i="15"/>
  <c r="A5711" i="15"/>
  <c r="A5710" i="15"/>
  <c r="A5709" i="15"/>
  <c r="A5708" i="15"/>
  <c r="A5707" i="15"/>
  <c r="A5706" i="15"/>
  <c r="A5705" i="15"/>
  <c r="A5704" i="15"/>
  <c r="A5703" i="15"/>
  <c r="A5702" i="15"/>
  <c r="A5701" i="15"/>
  <c r="A5700" i="15"/>
  <c r="C5699" i="15"/>
  <c r="A5699" i="15"/>
  <c r="A5698" i="15"/>
  <c r="A5697" i="15"/>
  <c r="A5696" i="15"/>
  <c r="A5695" i="15"/>
  <c r="A5694" i="15"/>
  <c r="A5693" i="15"/>
  <c r="A5692" i="15"/>
  <c r="A5691" i="15"/>
  <c r="A5690" i="15"/>
  <c r="A5689" i="15"/>
  <c r="A5688" i="15"/>
  <c r="A5687" i="15"/>
  <c r="A5686" i="15"/>
  <c r="A5685" i="15"/>
  <c r="A5684" i="15"/>
  <c r="A5683" i="15"/>
  <c r="A5682" i="15"/>
  <c r="A5681" i="15"/>
  <c r="A5680" i="15"/>
  <c r="A5679" i="15"/>
  <c r="A5678" i="15"/>
  <c r="A5677" i="15"/>
  <c r="A5676" i="15"/>
  <c r="A5675" i="15"/>
  <c r="A5674" i="15"/>
  <c r="A5673" i="15"/>
  <c r="A5672" i="15"/>
  <c r="A5671" i="15"/>
  <c r="A5670" i="15"/>
  <c r="A5669" i="15"/>
  <c r="A5668" i="15"/>
  <c r="A5667" i="15"/>
  <c r="A5666" i="15"/>
  <c r="A5665" i="15"/>
  <c r="A5664" i="15"/>
  <c r="A5663" i="15"/>
  <c r="A5662" i="15"/>
  <c r="A5661" i="15"/>
  <c r="A5660" i="15"/>
  <c r="A5659" i="15"/>
  <c r="A5658" i="15"/>
  <c r="A5657" i="15"/>
  <c r="A5656" i="15"/>
  <c r="A5655" i="15"/>
  <c r="A5654" i="15"/>
  <c r="A5653" i="15"/>
  <c r="A5652" i="15"/>
  <c r="A5651" i="15"/>
  <c r="A5650" i="15"/>
  <c r="A5649" i="15"/>
  <c r="A5648" i="15"/>
  <c r="A5647" i="15"/>
  <c r="A5646" i="15"/>
  <c r="A5645" i="15"/>
  <c r="A5644" i="15"/>
  <c r="A5643" i="15"/>
  <c r="A5642" i="15"/>
  <c r="A5641" i="15"/>
  <c r="A5640" i="15"/>
  <c r="A5639" i="15"/>
  <c r="A5638" i="15"/>
  <c r="A5637" i="15"/>
  <c r="A5636" i="15"/>
  <c r="C5635" i="15"/>
  <c r="A5635" i="15"/>
  <c r="A5634" i="15"/>
  <c r="A5633" i="15"/>
  <c r="A5632" i="15"/>
  <c r="A5631" i="15"/>
  <c r="A5630" i="15"/>
  <c r="A5629" i="15"/>
  <c r="A5628" i="15"/>
  <c r="A5627" i="15"/>
  <c r="A5626" i="15"/>
  <c r="A5625" i="15"/>
  <c r="A5624" i="15"/>
  <c r="A5623" i="15"/>
  <c r="A5622" i="15"/>
  <c r="A5621" i="15"/>
  <c r="A5620" i="15"/>
  <c r="A5619" i="15"/>
  <c r="A5618" i="15"/>
  <c r="A5617" i="15"/>
  <c r="A5616" i="15"/>
  <c r="A5615" i="15"/>
  <c r="A5614" i="15"/>
  <c r="A5613" i="15"/>
  <c r="A5612" i="15"/>
  <c r="A5611" i="15"/>
  <c r="A5610" i="15"/>
  <c r="A5609" i="15"/>
  <c r="A5608" i="15"/>
  <c r="A5607" i="15"/>
  <c r="A5606" i="15"/>
  <c r="A5605" i="15"/>
  <c r="A5604" i="15"/>
  <c r="A5603" i="15"/>
  <c r="A5602" i="15"/>
  <c r="A5601" i="15"/>
  <c r="A5600" i="15"/>
  <c r="A5599" i="15"/>
  <c r="A5598" i="15"/>
  <c r="A5597" i="15"/>
  <c r="A5596" i="15"/>
  <c r="A5595" i="15"/>
  <c r="A5594" i="15"/>
  <c r="A5593" i="15"/>
  <c r="A5592" i="15"/>
  <c r="A5591" i="15"/>
  <c r="A5590" i="15"/>
  <c r="A5589" i="15"/>
  <c r="A5588" i="15"/>
  <c r="A5587" i="15"/>
  <c r="A5586" i="15"/>
  <c r="A5585" i="15"/>
  <c r="A5584" i="15"/>
  <c r="A5583" i="15"/>
  <c r="A5582" i="15"/>
  <c r="A5581" i="15"/>
  <c r="A5580" i="15"/>
  <c r="A5579" i="15"/>
  <c r="A5578" i="15"/>
  <c r="A5577" i="15"/>
  <c r="A5576" i="15"/>
  <c r="A5575" i="15"/>
  <c r="A5574" i="15"/>
  <c r="A5573" i="15"/>
  <c r="A5572" i="15"/>
  <c r="C5571" i="15"/>
  <c r="A5571" i="15"/>
  <c r="A5570" i="15"/>
  <c r="A5569" i="15"/>
  <c r="A5568" i="15"/>
  <c r="A5567" i="15"/>
  <c r="A5566" i="15"/>
  <c r="A5565" i="15"/>
  <c r="A5564" i="15"/>
  <c r="A5563" i="15"/>
  <c r="A5562" i="15"/>
  <c r="A5561" i="15"/>
  <c r="A5560" i="15"/>
  <c r="A5559" i="15"/>
  <c r="A5558" i="15"/>
  <c r="A5557" i="15"/>
  <c r="A5556" i="15"/>
  <c r="A5555" i="15"/>
  <c r="A5554" i="15"/>
  <c r="A5553" i="15"/>
  <c r="A5552" i="15"/>
  <c r="A5551" i="15"/>
  <c r="A5550" i="15"/>
  <c r="A5549" i="15"/>
  <c r="A5548" i="15"/>
  <c r="A5547" i="15"/>
  <c r="A5546" i="15"/>
  <c r="A5545" i="15"/>
  <c r="A5544" i="15"/>
  <c r="A5543" i="15"/>
  <c r="A5542" i="15"/>
  <c r="A5541" i="15"/>
  <c r="A5540" i="15"/>
  <c r="A5539" i="15"/>
  <c r="A5538" i="15"/>
  <c r="A5537" i="15"/>
  <c r="A5536" i="15"/>
  <c r="A5535" i="15"/>
  <c r="A5534" i="15"/>
  <c r="A5533" i="15"/>
  <c r="A5532" i="15"/>
  <c r="A5531" i="15"/>
  <c r="A5530" i="15"/>
  <c r="A5529" i="15"/>
  <c r="A5528" i="15"/>
  <c r="A5527" i="15"/>
  <c r="A5526" i="15"/>
  <c r="A5525" i="15"/>
  <c r="A5524" i="15"/>
  <c r="A5523" i="15"/>
  <c r="A5522" i="15"/>
  <c r="A5521" i="15"/>
  <c r="A5520" i="15"/>
  <c r="A5519" i="15"/>
  <c r="A5518" i="15"/>
  <c r="A5517" i="15"/>
  <c r="A5516" i="15"/>
  <c r="A5515" i="15"/>
  <c r="A5514" i="15"/>
  <c r="A5513" i="15"/>
  <c r="A5512" i="15"/>
  <c r="A5511" i="15"/>
  <c r="A5510" i="15"/>
  <c r="A5509" i="15"/>
  <c r="A5508" i="15"/>
  <c r="C5507" i="15"/>
  <c r="A5507" i="15"/>
  <c r="A5506" i="15"/>
  <c r="A5505" i="15"/>
  <c r="A5504" i="15"/>
  <c r="A5503" i="15"/>
  <c r="A5502" i="15"/>
  <c r="A5501" i="15"/>
  <c r="A5500" i="15"/>
  <c r="A5499" i="15"/>
  <c r="A5498" i="15"/>
  <c r="A5497" i="15"/>
  <c r="A5496" i="15"/>
  <c r="A5495" i="15"/>
  <c r="A5494" i="15"/>
  <c r="A5493" i="15"/>
  <c r="A5492" i="15"/>
  <c r="A5491" i="15"/>
  <c r="A5490" i="15"/>
  <c r="A5489" i="15"/>
  <c r="A5488" i="15"/>
  <c r="A5487" i="15"/>
  <c r="A5486" i="15"/>
  <c r="A5485" i="15"/>
  <c r="A5484" i="15"/>
  <c r="A5483" i="15"/>
  <c r="A5482" i="15"/>
  <c r="A5481" i="15"/>
  <c r="A5480" i="15"/>
  <c r="A5479" i="15"/>
  <c r="A5478" i="15"/>
  <c r="A5477" i="15"/>
  <c r="A5476" i="15"/>
  <c r="A5475" i="15"/>
  <c r="A5474" i="15"/>
  <c r="A5473" i="15"/>
  <c r="A5472" i="15"/>
  <c r="A5471" i="15"/>
  <c r="A5470" i="15"/>
  <c r="A5469" i="15"/>
  <c r="A5468" i="15"/>
  <c r="A5467" i="15"/>
  <c r="A5466" i="15"/>
  <c r="A5465" i="15"/>
  <c r="A5464" i="15"/>
  <c r="A5463" i="15"/>
  <c r="A5462" i="15"/>
  <c r="A5461" i="15"/>
  <c r="A5460" i="15"/>
  <c r="A5459" i="15"/>
  <c r="A5458" i="15"/>
  <c r="A5457" i="15"/>
  <c r="A5456" i="15"/>
  <c r="A5455" i="15"/>
  <c r="A5454" i="15"/>
  <c r="A5453" i="15"/>
  <c r="A5452" i="15"/>
  <c r="A5451" i="15"/>
  <c r="A5450" i="15"/>
  <c r="A5449" i="15"/>
  <c r="A5448" i="15"/>
  <c r="A5447" i="15"/>
  <c r="A5446" i="15"/>
  <c r="A5445" i="15"/>
  <c r="A5444" i="15"/>
  <c r="C5443" i="15"/>
  <c r="A5443" i="15"/>
  <c r="A5442" i="15"/>
  <c r="A5441" i="15"/>
  <c r="A5440" i="15"/>
  <c r="A5439" i="15"/>
  <c r="A5438" i="15"/>
  <c r="A5437" i="15"/>
  <c r="A5436" i="15"/>
  <c r="A5435" i="15"/>
  <c r="A5434" i="15"/>
  <c r="A5433" i="15"/>
  <c r="A5432" i="15"/>
  <c r="A5431" i="15"/>
  <c r="A5430" i="15"/>
  <c r="A5429" i="15"/>
  <c r="A5428" i="15"/>
  <c r="A5427" i="15"/>
  <c r="A5426" i="15"/>
  <c r="A5425" i="15"/>
  <c r="A5424" i="15"/>
  <c r="A5423" i="15"/>
  <c r="A5422" i="15"/>
  <c r="A5421" i="15"/>
  <c r="A5420" i="15"/>
  <c r="A5419" i="15"/>
  <c r="A5418" i="15"/>
  <c r="A5417" i="15"/>
  <c r="A5416" i="15"/>
  <c r="A5415" i="15"/>
  <c r="A5414" i="15"/>
  <c r="A5413" i="15"/>
  <c r="A5412" i="15"/>
  <c r="A5411" i="15"/>
  <c r="A5410" i="15"/>
  <c r="A5409" i="15"/>
  <c r="A5408" i="15"/>
  <c r="A5407" i="15"/>
  <c r="A5406" i="15"/>
  <c r="A5405" i="15"/>
  <c r="A5404" i="15"/>
  <c r="A5403" i="15"/>
  <c r="A5402" i="15"/>
  <c r="A5401" i="15"/>
  <c r="A5400" i="15"/>
  <c r="A5399" i="15"/>
  <c r="A5398" i="15"/>
  <c r="A5397" i="15"/>
  <c r="A5396" i="15"/>
  <c r="A5395" i="15"/>
  <c r="A5394" i="15"/>
  <c r="A5393" i="15"/>
  <c r="A5392" i="15"/>
  <c r="A5391" i="15"/>
  <c r="A5390" i="15"/>
  <c r="A5389" i="15"/>
  <c r="A5388" i="15"/>
  <c r="A5387" i="15"/>
  <c r="A5386" i="15"/>
  <c r="A5385" i="15"/>
  <c r="A5384" i="15"/>
  <c r="A5383" i="15"/>
  <c r="A5382" i="15"/>
  <c r="A5381" i="15"/>
  <c r="A5380" i="15"/>
  <c r="C5379" i="15"/>
  <c r="A5379" i="15"/>
  <c r="A5378" i="15"/>
  <c r="A5377" i="15"/>
  <c r="A5376" i="15"/>
  <c r="A5375" i="15"/>
  <c r="A5374" i="15"/>
  <c r="A5373" i="15"/>
  <c r="A5372" i="15"/>
  <c r="A5371" i="15"/>
  <c r="A5370" i="15"/>
  <c r="A5369" i="15"/>
  <c r="A5368" i="15"/>
  <c r="A5367" i="15"/>
  <c r="A5366" i="15"/>
  <c r="A5365" i="15"/>
  <c r="A5364" i="15"/>
  <c r="A5363" i="15"/>
  <c r="A5362" i="15"/>
  <c r="A5361" i="15"/>
  <c r="A5360" i="15"/>
  <c r="A5359" i="15"/>
  <c r="A5358" i="15"/>
  <c r="A5357" i="15"/>
  <c r="A5356" i="15"/>
  <c r="A5355" i="15"/>
  <c r="A5354" i="15"/>
  <c r="A5353" i="15"/>
  <c r="A5352" i="15"/>
  <c r="A5351" i="15"/>
  <c r="A5350" i="15"/>
  <c r="A5349" i="15"/>
  <c r="A5348" i="15"/>
  <c r="A5347" i="15"/>
  <c r="A5346" i="15"/>
  <c r="A5345" i="15"/>
  <c r="A5344" i="15"/>
  <c r="A5343" i="15"/>
  <c r="A5342" i="15"/>
  <c r="A5341" i="15"/>
  <c r="A5340" i="15"/>
  <c r="A5339" i="15"/>
  <c r="A5338" i="15"/>
  <c r="A5337" i="15"/>
  <c r="A5336" i="15"/>
  <c r="A5335" i="15"/>
  <c r="A5334" i="15"/>
  <c r="A5333" i="15"/>
  <c r="A5332" i="15"/>
  <c r="A5331" i="15"/>
  <c r="A5330" i="15"/>
  <c r="A5329" i="15"/>
  <c r="A5328" i="15"/>
  <c r="A5327" i="15"/>
  <c r="A5326" i="15"/>
  <c r="A5325" i="15"/>
  <c r="A5324" i="15"/>
  <c r="A5323" i="15"/>
  <c r="A5322" i="15"/>
  <c r="A5321" i="15"/>
  <c r="A5320" i="15"/>
  <c r="A5319" i="15"/>
  <c r="A5318" i="15"/>
  <c r="A5317" i="15"/>
  <c r="A5316" i="15"/>
  <c r="C5315" i="15"/>
  <c r="A5315" i="15"/>
  <c r="A5314" i="15"/>
  <c r="A5313" i="15"/>
  <c r="A5312" i="15"/>
  <c r="A5311" i="15"/>
  <c r="A5310" i="15"/>
  <c r="A5309" i="15"/>
  <c r="A5308" i="15"/>
  <c r="A5307" i="15"/>
  <c r="A5306" i="15"/>
  <c r="A5305" i="15"/>
  <c r="A5304" i="15"/>
  <c r="A5303" i="15"/>
  <c r="A5302" i="15"/>
  <c r="A5301" i="15"/>
  <c r="A5300" i="15"/>
  <c r="A5299" i="15"/>
  <c r="A5298" i="15"/>
  <c r="A5297" i="15"/>
  <c r="A5296" i="15"/>
  <c r="A5295" i="15"/>
  <c r="A5294" i="15"/>
  <c r="A5293" i="15"/>
  <c r="A5292" i="15"/>
  <c r="A5291" i="15"/>
  <c r="A5290" i="15"/>
  <c r="A5289" i="15"/>
  <c r="A5288" i="15"/>
  <c r="A5287" i="15"/>
  <c r="A5286" i="15"/>
  <c r="A5285" i="15"/>
  <c r="A5284" i="15"/>
  <c r="A5283" i="15"/>
  <c r="A5282" i="15"/>
  <c r="A5281" i="15"/>
  <c r="A5280" i="15"/>
  <c r="A5279" i="15"/>
  <c r="A5278" i="15"/>
  <c r="A5277" i="15"/>
  <c r="A5276" i="15"/>
  <c r="A5275" i="15"/>
  <c r="A5274" i="15"/>
  <c r="A5273" i="15"/>
  <c r="A5272" i="15"/>
  <c r="A5271" i="15"/>
  <c r="A5270" i="15"/>
  <c r="A5269" i="15"/>
  <c r="A5268" i="15"/>
  <c r="A5267" i="15"/>
  <c r="A5266" i="15"/>
  <c r="A5265" i="15"/>
  <c r="A5264" i="15"/>
  <c r="A5263" i="15"/>
  <c r="A5262" i="15"/>
  <c r="A5261" i="15"/>
  <c r="A5260" i="15"/>
  <c r="A5259" i="15"/>
  <c r="A5258" i="15"/>
  <c r="A5257" i="15"/>
  <c r="A5256" i="15"/>
  <c r="A5255" i="15"/>
  <c r="A5254" i="15"/>
  <c r="A5253" i="15"/>
  <c r="A5252" i="15"/>
  <c r="C5251" i="15"/>
  <c r="A5251" i="15"/>
  <c r="A5250" i="15"/>
  <c r="A5249" i="15"/>
  <c r="A5248" i="15"/>
  <c r="A5247" i="15"/>
  <c r="A5246" i="15"/>
  <c r="A5245" i="15"/>
  <c r="A5244" i="15"/>
  <c r="A5243" i="15"/>
  <c r="A5242" i="15"/>
  <c r="A5241" i="15"/>
  <c r="A5240" i="15"/>
  <c r="A5239" i="15"/>
  <c r="A5238" i="15"/>
  <c r="A5237" i="15"/>
  <c r="A5236" i="15"/>
  <c r="A5235" i="15"/>
  <c r="A5234" i="15"/>
  <c r="A5233" i="15"/>
  <c r="A5232" i="15"/>
  <c r="A5231" i="15"/>
  <c r="A5230" i="15"/>
  <c r="A5229" i="15"/>
  <c r="A5228" i="15"/>
  <c r="A5227" i="15"/>
  <c r="A5226" i="15"/>
  <c r="A5225" i="15"/>
  <c r="A5224" i="15"/>
  <c r="A5223" i="15"/>
  <c r="A5222" i="15"/>
  <c r="A5221" i="15"/>
  <c r="A5220" i="15"/>
  <c r="A5219" i="15"/>
  <c r="A5218" i="15"/>
  <c r="A5217" i="15"/>
  <c r="A5216" i="15"/>
  <c r="A5215" i="15"/>
  <c r="A5214" i="15"/>
  <c r="A5213" i="15"/>
  <c r="A5212" i="15"/>
  <c r="A5211" i="15"/>
  <c r="A5210" i="15"/>
  <c r="A5209" i="15"/>
  <c r="A5208" i="15"/>
  <c r="A5207" i="15"/>
  <c r="A5206" i="15"/>
  <c r="A5205" i="15"/>
  <c r="A5204" i="15"/>
  <c r="A5203" i="15"/>
  <c r="A5202" i="15"/>
  <c r="A5201" i="15"/>
  <c r="A5200" i="15"/>
  <c r="A5199" i="15"/>
  <c r="A5198" i="15"/>
  <c r="A5197" i="15"/>
  <c r="A5196" i="15"/>
  <c r="A5195" i="15"/>
  <c r="A5194" i="15"/>
  <c r="A5193" i="15"/>
  <c r="A5192" i="15"/>
  <c r="A5191" i="15"/>
  <c r="A5190" i="15"/>
  <c r="A5189" i="15"/>
  <c r="A5188" i="15"/>
  <c r="C5187" i="15"/>
  <c r="A5187" i="15"/>
  <c r="A5186" i="15"/>
  <c r="A5185" i="15"/>
  <c r="A5184" i="15"/>
  <c r="A5183" i="15"/>
  <c r="A5182" i="15"/>
  <c r="A5181" i="15"/>
  <c r="A5180" i="15"/>
  <c r="A5179" i="15"/>
  <c r="A5178" i="15"/>
  <c r="A5177" i="15"/>
  <c r="A5176" i="15"/>
  <c r="A5175" i="15"/>
  <c r="A5174" i="15"/>
  <c r="A5173" i="15"/>
  <c r="A5172" i="15"/>
  <c r="A5171" i="15"/>
  <c r="A5170" i="15"/>
  <c r="A5169" i="15"/>
  <c r="A5168" i="15"/>
  <c r="A5167" i="15"/>
  <c r="A5166" i="15"/>
  <c r="A5165" i="15"/>
  <c r="A5164" i="15"/>
  <c r="A5163" i="15"/>
  <c r="A5162" i="15"/>
  <c r="A5161" i="15"/>
  <c r="A5160" i="15"/>
  <c r="A5159" i="15"/>
  <c r="A5158" i="15"/>
  <c r="A5157" i="15"/>
  <c r="A5156" i="15"/>
  <c r="A5155" i="15"/>
  <c r="A5154" i="15"/>
  <c r="A5153" i="15"/>
  <c r="A5152" i="15"/>
  <c r="A5151" i="15"/>
  <c r="A5150" i="15"/>
  <c r="A5149" i="15"/>
  <c r="A5148" i="15"/>
  <c r="A5147" i="15"/>
  <c r="A5146" i="15"/>
  <c r="A5145" i="15"/>
  <c r="A5144" i="15"/>
  <c r="A5143" i="15"/>
  <c r="A5142" i="15"/>
  <c r="A5141" i="15"/>
  <c r="A5140" i="15"/>
  <c r="A5139" i="15"/>
  <c r="A5138" i="15"/>
  <c r="A5137" i="15"/>
  <c r="A5136" i="15"/>
  <c r="A5135" i="15"/>
  <c r="A5134" i="15"/>
  <c r="A5133" i="15"/>
  <c r="A5132" i="15"/>
  <c r="A5131" i="15"/>
  <c r="A5130" i="15"/>
  <c r="A5129" i="15"/>
  <c r="A5128" i="15"/>
  <c r="A5127" i="15"/>
  <c r="A5126" i="15"/>
  <c r="A5125" i="15"/>
  <c r="A5124" i="15"/>
  <c r="C5123" i="15"/>
  <c r="A5123" i="15"/>
  <c r="A5122" i="15"/>
  <c r="A5121" i="15"/>
  <c r="A5120" i="15"/>
  <c r="A5119" i="15"/>
  <c r="A5118" i="15"/>
  <c r="A5117" i="15"/>
  <c r="A5116" i="15"/>
  <c r="A5115" i="15"/>
  <c r="A5114" i="15"/>
  <c r="A5113" i="15"/>
  <c r="A5112" i="15"/>
  <c r="A5111" i="15"/>
  <c r="A5110" i="15"/>
  <c r="A5109" i="15"/>
  <c r="A5108" i="15"/>
  <c r="A5107" i="15"/>
  <c r="A5106" i="15"/>
  <c r="A5105" i="15"/>
  <c r="A5104" i="15"/>
  <c r="A5103" i="15"/>
  <c r="A5102" i="15"/>
  <c r="A5101" i="15"/>
  <c r="A5100" i="15"/>
  <c r="A5099" i="15"/>
  <c r="A5098" i="15"/>
  <c r="A5097" i="15"/>
  <c r="A5096" i="15"/>
  <c r="A5095" i="15"/>
  <c r="A5094" i="15"/>
  <c r="A5093" i="15"/>
  <c r="A5092" i="15"/>
  <c r="A5091" i="15"/>
  <c r="A5090" i="15"/>
  <c r="A5089" i="15"/>
  <c r="A5088" i="15"/>
  <c r="A5087" i="15"/>
  <c r="A5086" i="15"/>
  <c r="A5085" i="15"/>
  <c r="A5084" i="15"/>
  <c r="A5083" i="15"/>
  <c r="A5082" i="15"/>
  <c r="A5081" i="15"/>
  <c r="A5080" i="15"/>
  <c r="A5079" i="15"/>
  <c r="A5078" i="15"/>
  <c r="A5077" i="15"/>
  <c r="A5076" i="15"/>
  <c r="A5075" i="15"/>
  <c r="A5074" i="15"/>
  <c r="A5073" i="15"/>
  <c r="A5072" i="15"/>
  <c r="A5071" i="15"/>
  <c r="A5070" i="15"/>
  <c r="A5069" i="15"/>
  <c r="A5068" i="15"/>
  <c r="A5067" i="15"/>
  <c r="A5066" i="15"/>
  <c r="A5065" i="15"/>
  <c r="A5064" i="15"/>
  <c r="A5063" i="15"/>
  <c r="A5062" i="15"/>
  <c r="A5061" i="15"/>
  <c r="A5060" i="15"/>
  <c r="C5059" i="15"/>
  <c r="A5059" i="15"/>
  <c r="A5058" i="15"/>
  <c r="A5057" i="15"/>
  <c r="A5056" i="15"/>
  <c r="A5055" i="15"/>
  <c r="A5054" i="15"/>
  <c r="A5053" i="15"/>
  <c r="A5052" i="15"/>
  <c r="A5051" i="15"/>
  <c r="A5050" i="15"/>
  <c r="A5049" i="15"/>
  <c r="A5048" i="15"/>
  <c r="A5047" i="15"/>
  <c r="A5046" i="15"/>
  <c r="A5045" i="15"/>
  <c r="A5044" i="15"/>
  <c r="A5043" i="15"/>
  <c r="A5042" i="15"/>
  <c r="A5041" i="15"/>
  <c r="A5040" i="15"/>
  <c r="A5039" i="15"/>
  <c r="A5038" i="15"/>
  <c r="A5037" i="15"/>
  <c r="A5036" i="15"/>
  <c r="A5035" i="15"/>
  <c r="A5034" i="15"/>
  <c r="A5033" i="15"/>
  <c r="A5032" i="15"/>
  <c r="A5031" i="15"/>
  <c r="A5030" i="15"/>
  <c r="A5029" i="15"/>
  <c r="A5028" i="15"/>
  <c r="A5027" i="15"/>
  <c r="A5026" i="15"/>
  <c r="A5025" i="15"/>
  <c r="A5024" i="15"/>
  <c r="A5023" i="15"/>
  <c r="A5022" i="15"/>
  <c r="A5021" i="15"/>
  <c r="A5020" i="15"/>
  <c r="A5019" i="15"/>
  <c r="A5018" i="15"/>
  <c r="A5017" i="15"/>
  <c r="A5016" i="15"/>
  <c r="A5015" i="15"/>
  <c r="A5014" i="15"/>
  <c r="A5013" i="15"/>
  <c r="A5012" i="15"/>
  <c r="A5011" i="15"/>
  <c r="A5010" i="15"/>
  <c r="A5009" i="15"/>
  <c r="A5008" i="15"/>
  <c r="A5007" i="15"/>
  <c r="A5006" i="15"/>
  <c r="A5005" i="15"/>
  <c r="A5004" i="15"/>
  <c r="A5003" i="15"/>
  <c r="A5002" i="15"/>
  <c r="A5001" i="15"/>
  <c r="A5000" i="15"/>
  <c r="A4999" i="15"/>
  <c r="A4998" i="15"/>
  <c r="A4997" i="15"/>
  <c r="A4996" i="15"/>
  <c r="C4995" i="15"/>
  <c r="A4995" i="15"/>
  <c r="A4994" i="15"/>
  <c r="A4993" i="15"/>
  <c r="A4992" i="15"/>
  <c r="A4991" i="15"/>
  <c r="A4990" i="15"/>
  <c r="A4989" i="15"/>
  <c r="A4988" i="15"/>
  <c r="A4987" i="15"/>
  <c r="A4986" i="15"/>
  <c r="A4985" i="15"/>
  <c r="A4984" i="15"/>
  <c r="A4983" i="15"/>
  <c r="A4982" i="15"/>
  <c r="A4981" i="15"/>
  <c r="A4980" i="15"/>
  <c r="A4979" i="15"/>
  <c r="A4978" i="15"/>
  <c r="A4977" i="15"/>
  <c r="A4976" i="15"/>
  <c r="A4975" i="15"/>
  <c r="A4974" i="15"/>
  <c r="A4973" i="15"/>
  <c r="A4972" i="15"/>
  <c r="A4971" i="15"/>
  <c r="A4970" i="15"/>
  <c r="A4969" i="15"/>
  <c r="A4968" i="15"/>
  <c r="A4967" i="15"/>
  <c r="A4966" i="15"/>
  <c r="A4965" i="15"/>
  <c r="A4964" i="15"/>
  <c r="A4963" i="15"/>
  <c r="A4962" i="15"/>
  <c r="A4961" i="15"/>
  <c r="A4960" i="15"/>
  <c r="A4959" i="15"/>
  <c r="A4958" i="15"/>
  <c r="A4957" i="15"/>
  <c r="A4956" i="15"/>
  <c r="A4955" i="15"/>
  <c r="A4954" i="15"/>
  <c r="A4953" i="15"/>
  <c r="A4952" i="15"/>
  <c r="A4951" i="15"/>
  <c r="A4950" i="15"/>
  <c r="A4949" i="15"/>
  <c r="A4948" i="15"/>
  <c r="A4947" i="15"/>
  <c r="A4946" i="15"/>
  <c r="A4945" i="15"/>
  <c r="A4944" i="15"/>
  <c r="A4943" i="15"/>
  <c r="A4942" i="15"/>
  <c r="A4941" i="15"/>
  <c r="A4940" i="15"/>
  <c r="A4939" i="15"/>
  <c r="A4938" i="15"/>
  <c r="A4937" i="15"/>
  <c r="A4936" i="15"/>
  <c r="A4935" i="15"/>
  <c r="A4934" i="15"/>
  <c r="A4933" i="15"/>
  <c r="A4932" i="15"/>
  <c r="C4931" i="15"/>
  <c r="A4931" i="15"/>
  <c r="A4930" i="15"/>
  <c r="A4929" i="15"/>
  <c r="A4928" i="15"/>
  <c r="A4927" i="15"/>
  <c r="A4926" i="15"/>
  <c r="A4925" i="15"/>
  <c r="A4924" i="15"/>
  <c r="A4923" i="15"/>
  <c r="A4922" i="15"/>
  <c r="A4921" i="15"/>
  <c r="A4920" i="15"/>
  <c r="A4919" i="15"/>
  <c r="A4918" i="15"/>
  <c r="A4917" i="15"/>
  <c r="A4916" i="15"/>
  <c r="A4915" i="15"/>
  <c r="A4914" i="15"/>
  <c r="A4913" i="15"/>
  <c r="A4912" i="15"/>
  <c r="A4911" i="15"/>
  <c r="A4910" i="15"/>
  <c r="A4909" i="15"/>
  <c r="A4908" i="15"/>
  <c r="A4907" i="15"/>
  <c r="A4906" i="15"/>
  <c r="A4905" i="15"/>
  <c r="A4904" i="15"/>
  <c r="A4903" i="15"/>
  <c r="A4902" i="15"/>
  <c r="A4901" i="15"/>
  <c r="A4900" i="15"/>
  <c r="A4899" i="15"/>
  <c r="A4898" i="15"/>
  <c r="A4897" i="15"/>
  <c r="A4896" i="15"/>
  <c r="A4895" i="15"/>
  <c r="A4894" i="15"/>
  <c r="A4893" i="15"/>
  <c r="A4892" i="15"/>
  <c r="A4891" i="15"/>
  <c r="A4890" i="15"/>
  <c r="A4889" i="15"/>
  <c r="A4888" i="15"/>
  <c r="A4887" i="15"/>
  <c r="A4886" i="15"/>
  <c r="A4885" i="15"/>
  <c r="A4884" i="15"/>
  <c r="A4883" i="15"/>
  <c r="A4882" i="15"/>
  <c r="A4881" i="15"/>
  <c r="A4880" i="15"/>
  <c r="A4879" i="15"/>
  <c r="A4878" i="15"/>
  <c r="A4877" i="15"/>
  <c r="A4876" i="15"/>
  <c r="A4875" i="15"/>
  <c r="A4874" i="15"/>
  <c r="A4873" i="15"/>
  <c r="A4872" i="15"/>
  <c r="A4871" i="15"/>
  <c r="A4870" i="15"/>
  <c r="A4869" i="15"/>
  <c r="A4868" i="15"/>
  <c r="C4867" i="15"/>
  <c r="A4867" i="15"/>
  <c r="A4866" i="15"/>
  <c r="A4865" i="15"/>
  <c r="A4864" i="15"/>
  <c r="A4863" i="15"/>
  <c r="A4862" i="15"/>
  <c r="A4861" i="15"/>
  <c r="A4860" i="15"/>
  <c r="A4859" i="15"/>
  <c r="A4858" i="15"/>
  <c r="A4857" i="15"/>
  <c r="A4856" i="15"/>
  <c r="A4855" i="15"/>
  <c r="A4854" i="15"/>
  <c r="A4853" i="15"/>
  <c r="A4852" i="15"/>
  <c r="A4851" i="15"/>
  <c r="A4850" i="15"/>
  <c r="A4849" i="15"/>
  <c r="A4848" i="15"/>
  <c r="A4847" i="15"/>
  <c r="A4846" i="15"/>
  <c r="A4845" i="15"/>
  <c r="A4844" i="15"/>
  <c r="A4843" i="15"/>
  <c r="A4842" i="15"/>
  <c r="A4841" i="15"/>
  <c r="A4840" i="15"/>
  <c r="A4839" i="15"/>
  <c r="A4838" i="15"/>
  <c r="A4837" i="15"/>
  <c r="A4836" i="15"/>
  <c r="A4835" i="15"/>
  <c r="A4834" i="15"/>
  <c r="A4833" i="15"/>
  <c r="A4832" i="15"/>
  <c r="A4831" i="15"/>
  <c r="A4830" i="15"/>
  <c r="A4829" i="15"/>
  <c r="A4828" i="15"/>
  <c r="A4827" i="15"/>
  <c r="A4826" i="15"/>
  <c r="A4825" i="15"/>
  <c r="A4824" i="15"/>
  <c r="A4823" i="15"/>
  <c r="A4822" i="15"/>
  <c r="A4821" i="15"/>
  <c r="A4820" i="15"/>
  <c r="A4819" i="15"/>
  <c r="A4818" i="15"/>
  <c r="A4817" i="15"/>
  <c r="A4816" i="15"/>
  <c r="A4815" i="15"/>
  <c r="A4814" i="15"/>
  <c r="A4813" i="15"/>
  <c r="A4812" i="15"/>
  <c r="A4811" i="15"/>
  <c r="A4810" i="15"/>
  <c r="A4809" i="15"/>
  <c r="A4808" i="15"/>
  <c r="A4807" i="15"/>
  <c r="A4806" i="15"/>
  <c r="A4805" i="15"/>
  <c r="A4804" i="15"/>
  <c r="C4803" i="15"/>
  <c r="A4803" i="15"/>
  <c r="A4802" i="15"/>
  <c r="A4801" i="15"/>
  <c r="A4800" i="15"/>
  <c r="A4799" i="15"/>
  <c r="A4798" i="15"/>
  <c r="A4797" i="15"/>
  <c r="A4796" i="15"/>
  <c r="A4795" i="15"/>
  <c r="A4794" i="15"/>
  <c r="A4793" i="15"/>
  <c r="A4792" i="15"/>
  <c r="A4791" i="15"/>
  <c r="A4790" i="15"/>
  <c r="A4789" i="15"/>
  <c r="A4788" i="15"/>
  <c r="A4787" i="15"/>
  <c r="A4786" i="15"/>
  <c r="A4785" i="15"/>
  <c r="A4784" i="15"/>
  <c r="A4783" i="15"/>
  <c r="A4782" i="15"/>
  <c r="A4781" i="15"/>
  <c r="A4780" i="15"/>
  <c r="A4779" i="15"/>
  <c r="A4778" i="15"/>
  <c r="A4777" i="15"/>
  <c r="A4776" i="15"/>
  <c r="A4775" i="15"/>
  <c r="A4774" i="15"/>
  <c r="A4773" i="15"/>
  <c r="A4772" i="15"/>
  <c r="A4771" i="15"/>
  <c r="A4770" i="15"/>
  <c r="A4769" i="15"/>
  <c r="A4768" i="15"/>
  <c r="A4767" i="15"/>
  <c r="A4766" i="15"/>
  <c r="A4765" i="15"/>
  <c r="A4764" i="15"/>
  <c r="A4763" i="15"/>
  <c r="A4762" i="15"/>
  <c r="A4761" i="15"/>
  <c r="A4760" i="15"/>
  <c r="A4759" i="15"/>
  <c r="A4758" i="15"/>
  <c r="A4757" i="15"/>
  <c r="A4756" i="15"/>
  <c r="A4755" i="15"/>
  <c r="A4754" i="15"/>
  <c r="A4753" i="15"/>
  <c r="A4752" i="15"/>
  <c r="A4751" i="15"/>
  <c r="A4750" i="15"/>
  <c r="A4749" i="15"/>
  <c r="A4748" i="15"/>
  <c r="A4747" i="15"/>
  <c r="A4746" i="15"/>
  <c r="A4745" i="15"/>
  <c r="A4744" i="15"/>
  <c r="A4743" i="15"/>
  <c r="A4742" i="15"/>
  <c r="A4741" i="15"/>
  <c r="A4740" i="15"/>
  <c r="C4739" i="15"/>
  <c r="A4739" i="15"/>
  <c r="A4738" i="15"/>
  <c r="A4737" i="15"/>
  <c r="A4736" i="15"/>
  <c r="A4735" i="15"/>
  <c r="A4734" i="15"/>
  <c r="A4733" i="15"/>
  <c r="A4732" i="15"/>
  <c r="A4731" i="15"/>
  <c r="A4730" i="15"/>
  <c r="A4729" i="15"/>
  <c r="A4728" i="15"/>
  <c r="A4727" i="15"/>
  <c r="A4726" i="15"/>
  <c r="A4725" i="15"/>
  <c r="A4724" i="15"/>
  <c r="A4723" i="15"/>
  <c r="A4722" i="15"/>
  <c r="A4721" i="15"/>
  <c r="A4720" i="15"/>
  <c r="A4719" i="15"/>
  <c r="A4718" i="15"/>
  <c r="A4717" i="15"/>
  <c r="A4716" i="15"/>
  <c r="A4715" i="15"/>
  <c r="A4714" i="15"/>
  <c r="A4713" i="15"/>
  <c r="A4712" i="15"/>
  <c r="A4711" i="15"/>
  <c r="A4710" i="15"/>
  <c r="A4709" i="15"/>
  <c r="A4708" i="15"/>
  <c r="A4707" i="15"/>
  <c r="A4706" i="15"/>
  <c r="A4705" i="15"/>
  <c r="A4704" i="15"/>
  <c r="A4703" i="15"/>
  <c r="A4702" i="15"/>
  <c r="A4701" i="15"/>
  <c r="A4700" i="15"/>
  <c r="A4699" i="15"/>
  <c r="A4698" i="15"/>
  <c r="A4697" i="15"/>
  <c r="A4696" i="15"/>
  <c r="A4695" i="15"/>
  <c r="A4694" i="15"/>
  <c r="A4693" i="15"/>
  <c r="A4692" i="15"/>
  <c r="A4691" i="15"/>
  <c r="A4690" i="15"/>
  <c r="A4689" i="15"/>
  <c r="A4688" i="15"/>
  <c r="A4687" i="15"/>
  <c r="A4686" i="15"/>
  <c r="A4685" i="15"/>
  <c r="A4684" i="15"/>
  <c r="A4683" i="15"/>
  <c r="A4682" i="15"/>
  <c r="A4681" i="15"/>
  <c r="A4680" i="15"/>
  <c r="A4679" i="15"/>
  <c r="A4678" i="15"/>
  <c r="A4677" i="15"/>
  <c r="A4676" i="15"/>
  <c r="C4675" i="15"/>
  <c r="A4675" i="15"/>
  <c r="A4674" i="15"/>
  <c r="A4673" i="15"/>
  <c r="A4672" i="15"/>
  <c r="A4671" i="15"/>
  <c r="A4670" i="15"/>
  <c r="A4669" i="15"/>
  <c r="A4668" i="15"/>
  <c r="A4667" i="15"/>
  <c r="A4666" i="15"/>
  <c r="A4665" i="15"/>
  <c r="A4664" i="15"/>
  <c r="A4663" i="15"/>
  <c r="A4662" i="15"/>
  <c r="A4661" i="15"/>
  <c r="A4660" i="15"/>
  <c r="A4659" i="15"/>
  <c r="A4658" i="15"/>
  <c r="A4657" i="15"/>
  <c r="A4656" i="15"/>
  <c r="A4655" i="15"/>
  <c r="A4654" i="15"/>
  <c r="A4653" i="15"/>
  <c r="A4652" i="15"/>
  <c r="A4651" i="15"/>
  <c r="A4650" i="15"/>
  <c r="A4649" i="15"/>
  <c r="A4648" i="15"/>
  <c r="A4647" i="15"/>
  <c r="A4646" i="15"/>
  <c r="A4645" i="15"/>
  <c r="A4644" i="15"/>
  <c r="A4643" i="15"/>
  <c r="A4642" i="15"/>
  <c r="A4641" i="15"/>
  <c r="A4640" i="15"/>
  <c r="A4639" i="15"/>
  <c r="A4638" i="15"/>
  <c r="A4637" i="15"/>
  <c r="A4636" i="15"/>
  <c r="A4635" i="15"/>
  <c r="A4634" i="15"/>
  <c r="A4633" i="15"/>
  <c r="A4632" i="15"/>
  <c r="A4631" i="15"/>
  <c r="A4630" i="15"/>
  <c r="A4629" i="15"/>
  <c r="A4628" i="15"/>
  <c r="A4627" i="15"/>
  <c r="A4626" i="15"/>
  <c r="A4625" i="15"/>
  <c r="A4624" i="15"/>
  <c r="A4623" i="15"/>
  <c r="A4622" i="15"/>
  <c r="A4621" i="15"/>
  <c r="A4620" i="15"/>
  <c r="A4619" i="15"/>
  <c r="A4618" i="15"/>
  <c r="A4617" i="15"/>
  <c r="A4616" i="15"/>
  <c r="A4615" i="15"/>
  <c r="A4614" i="15"/>
  <c r="A4613" i="15"/>
  <c r="A4612" i="15"/>
  <c r="C4611" i="15"/>
  <c r="A4611" i="15"/>
  <c r="A4610" i="15"/>
  <c r="A4609" i="15"/>
  <c r="A4608" i="15"/>
  <c r="A4607" i="15"/>
  <c r="A4606" i="15"/>
  <c r="A4605" i="15"/>
  <c r="A4604" i="15"/>
  <c r="A4603" i="15"/>
  <c r="A4602" i="15"/>
  <c r="A4601" i="15"/>
  <c r="A4600" i="15"/>
  <c r="A4599" i="15"/>
  <c r="A4598" i="15"/>
  <c r="A4597" i="15"/>
  <c r="A4596" i="15"/>
  <c r="A4595" i="15"/>
  <c r="A4594" i="15"/>
  <c r="A4593" i="15"/>
  <c r="A4592" i="15"/>
  <c r="A4591" i="15"/>
  <c r="A4590" i="15"/>
  <c r="A4589" i="15"/>
  <c r="A4588" i="15"/>
  <c r="A4587" i="15"/>
  <c r="A4586" i="15"/>
  <c r="A4585" i="15"/>
  <c r="A4584" i="15"/>
  <c r="A4583" i="15"/>
  <c r="A4582" i="15"/>
  <c r="A4581" i="15"/>
  <c r="A4580" i="15"/>
  <c r="A4579" i="15"/>
  <c r="A4578" i="15"/>
  <c r="A4577" i="15"/>
  <c r="A4576" i="15"/>
  <c r="A4575" i="15"/>
  <c r="A4574" i="15"/>
  <c r="A4573" i="15"/>
  <c r="A4572" i="15"/>
  <c r="A4571" i="15"/>
  <c r="A4570" i="15"/>
  <c r="A4569" i="15"/>
  <c r="A4568" i="15"/>
  <c r="A4567" i="15"/>
  <c r="A4566" i="15"/>
  <c r="A4565" i="15"/>
  <c r="A4564" i="15"/>
  <c r="A4563" i="15"/>
  <c r="A4562" i="15"/>
  <c r="A4561" i="15"/>
  <c r="A4560" i="15"/>
  <c r="A4559" i="15"/>
  <c r="A4558" i="15"/>
  <c r="A4557" i="15"/>
  <c r="A4556" i="15"/>
  <c r="A4555" i="15"/>
  <c r="A4554" i="15"/>
  <c r="A4553" i="15"/>
  <c r="A4552" i="15"/>
  <c r="A4551" i="15"/>
  <c r="A4550" i="15"/>
  <c r="A4549" i="15"/>
  <c r="A4548" i="15"/>
  <c r="C4547" i="15"/>
  <c r="A4547" i="15"/>
  <c r="A4546" i="15"/>
  <c r="A4545" i="15"/>
  <c r="A4544" i="15"/>
  <c r="A4543" i="15"/>
  <c r="A4542" i="15"/>
  <c r="A4541" i="15"/>
  <c r="A4540" i="15"/>
  <c r="A4539" i="15"/>
  <c r="A4538" i="15"/>
  <c r="A4537" i="15"/>
  <c r="A4536" i="15"/>
  <c r="A4535" i="15"/>
  <c r="A4534" i="15"/>
  <c r="A4533" i="15"/>
  <c r="A4532" i="15"/>
  <c r="A4531" i="15"/>
  <c r="A4530" i="15"/>
  <c r="A4529" i="15"/>
  <c r="A4528" i="15"/>
  <c r="A4527" i="15"/>
  <c r="A4526" i="15"/>
  <c r="A4525" i="15"/>
  <c r="A4524" i="15"/>
  <c r="A4523" i="15"/>
  <c r="A4522" i="15"/>
  <c r="A4521" i="15"/>
  <c r="A4520" i="15"/>
  <c r="A4519" i="15"/>
  <c r="A4518" i="15"/>
  <c r="A4517" i="15"/>
  <c r="A4516" i="15"/>
  <c r="A4515" i="15"/>
  <c r="A4514" i="15"/>
  <c r="A4513" i="15"/>
  <c r="A4512" i="15"/>
  <c r="A4511" i="15"/>
  <c r="A4510" i="15"/>
  <c r="A4509" i="15"/>
  <c r="A4508" i="15"/>
  <c r="A4507" i="15"/>
  <c r="A4506" i="15"/>
  <c r="A4505" i="15"/>
  <c r="A4504" i="15"/>
  <c r="A4503" i="15"/>
  <c r="A4502" i="15"/>
  <c r="A4501" i="15"/>
  <c r="A4500" i="15"/>
  <c r="A4499" i="15"/>
  <c r="A4498" i="15"/>
  <c r="A4497" i="15"/>
  <c r="A4496" i="15"/>
  <c r="A4495" i="15"/>
  <c r="A4494" i="15"/>
  <c r="A4493" i="15"/>
  <c r="A4492" i="15"/>
  <c r="A4491" i="15"/>
  <c r="A4490" i="15"/>
  <c r="A4489" i="15"/>
  <c r="A4488" i="15"/>
  <c r="A4487" i="15"/>
  <c r="A4486" i="15"/>
  <c r="A4485" i="15"/>
  <c r="A4484" i="15"/>
  <c r="C4483" i="15"/>
  <c r="A4483" i="15"/>
  <c r="A4482" i="15"/>
  <c r="A4481" i="15"/>
  <c r="A4480" i="15"/>
  <c r="A4479" i="15"/>
  <c r="A4478" i="15"/>
  <c r="A4477" i="15"/>
  <c r="A4476" i="15"/>
  <c r="A4475" i="15"/>
  <c r="A4474" i="15"/>
  <c r="A4473" i="15"/>
  <c r="A4472" i="15"/>
  <c r="A4471" i="15"/>
  <c r="A4470" i="15"/>
  <c r="A4469" i="15"/>
  <c r="A4468" i="15"/>
  <c r="A4467" i="15"/>
  <c r="A4466" i="15"/>
  <c r="A4465" i="15"/>
  <c r="A4464" i="15"/>
  <c r="A4463" i="15"/>
  <c r="A4462" i="15"/>
  <c r="A4461" i="15"/>
  <c r="A4460" i="15"/>
  <c r="A4459" i="15"/>
  <c r="A4458" i="15"/>
  <c r="A4457" i="15"/>
  <c r="A4456" i="15"/>
  <c r="A4455" i="15"/>
  <c r="A4454" i="15"/>
  <c r="A4453" i="15"/>
  <c r="A4452" i="15"/>
  <c r="A4451" i="15"/>
  <c r="A4450" i="15"/>
  <c r="A4449" i="15"/>
  <c r="A4448" i="15"/>
  <c r="A4447" i="15"/>
  <c r="A4446" i="15"/>
  <c r="A4445" i="15"/>
  <c r="A4444" i="15"/>
  <c r="A4443" i="15"/>
  <c r="A4442" i="15"/>
  <c r="A4441" i="15"/>
  <c r="A4440" i="15"/>
  <c r="A4439" i="15"/>
  <c r="A4438" i="15"/>
  <c r="A4437" i="15"/>
  <c r="A4436" i="15"/>
  <c r="A4435" i="15"/>
  <c r="A4434" i="15"/>
  <c r="A4433" i="15"/>
  <c r="A4432" i="15"/>
  <c r="A4431" i="15"/>
  <c r="A4430" i="15"/>
  <c r="A4429" i="15"/>
  <c r="A4428" i="15"/>
  <c r="A4427" i="15"/>
  <c r="A4426" i="15"/>
  <c r="A4425" i="15"/>
  <c r="A4424" i="15"/>
  <c r="A4423" i="15"/>
  <c r="A4422" i="15"/>
  <c r="A4421" i="15"/>
  <c r="A4420" i="15"/>
  <c r="C4419" i="15"/>
  <c r="A4419" i="15"/>
  <c r="A4418" i="15"/>
  <c r="A4417" i="15"/>
  <c r="A4416" i="15"/>
  <c r="A4415" i="15"/>
  <c r="A4414" i="15"/>
  <c r="A4413" i="15"/>
  <c r="A4412" i="15"/>
  <c r="A4411" i="15"/>
  <c r="A4410" i="15"/>
  <c r="A4409" i="15"/>
  <c r="A4408" i="15"/>
  <c r="A4407" i="15"/>
  <c r="A4406" i="15"/>
  <c r="A4405" i="15"/>
  <c r="A4404" i="15"/>
  <c r="A4403" i="15"/>
  <c r="A4402" i="15"/>
  <c r="A4401" i="15"/>
  <c r="A4400" i="15"/>
  <c r="A4399" i="15"/>
  <c r="A4398" i="15"/>
  <c r="A4397" i="15"/>
  <c r="A4396" i="15"/>
  <c r="A4395" i="15"/>
  <c r="A4394" i="15"/>
  <c r="A4393" i="15"/>
  <c r="A4392" i="15"/>
  <c r="A4391" i="15"/>
  <c r="A4390" i="15"/>
  <c r="A4389" i="15"/>
  <c r="A4388" i="15"/>
  <c r="A4387" i="15"/>
  <c r="A4386" i="15"/>
  <c r="A4385" i="15"/>
  <c r="A4384" i="15"/>
  <c r="A4383" i="15"/>
  <c r="A4382" i="15"/>
  <c r="A4381" i="15"/>
  <c r="A4380" i="15"/>
  <c r="A4379" i="15"/>
  <c r="A4378" i="15"/>
  <c r="A4377" i="15"/>
  <c r="A4376" i="15"/>
  <c r="A4375" i="15"/>
  <c r="A4374" i="15"/>
  <c r="A4373" i="15"/>
  <c r="A4372" i="15"/>
  <c r="A4371" i="15"/>
  <c r="A4370" i="15"/>
  <c r="A4369" i="15"/>
  <c r="A4368" i="15"/>
  <c r="A4367" i="15"/>
  <c r="A4366" i="15"/>
  <c r="A4365" i="15"/>
  <c r="A4364" i="15"/>
  <c r="A4363" i="15"/>
  <c r="A4362" i="15"/>
  <c r="A4361" i="15"/>
  <c r="A4360" i="15"/>
  <c r="A4359" i="15"/>
  <c r="A4358" i="15"/>
  <c r="A4357" i="15"/>
  <c r="A4356" i="15"/>
  <c r="C4355" i="15"/>
  <c r="A4355" i="15"/>
  <c r="A4354" i="15"/>
  <c r="A4353" i="15"/>
  <c r="A4352" i="15"/>
  <c r="A4351" i="15"/>
  <c r="A4350" i="15"/>
  <c r="A4349" i="15"/>
  <c r="A4348" i="15"/>
  <c r="A4347" i="15"/>
  <c r="A4346" i="15"/>
  <c r="A4345" i="15"/>
  <c r="A4344" i="15"/>
  <c r="A4343" i="15"/>
  <c r="A4342" i="15"/>
  <c r="A4341" i="15"/>
  <c r="A4340" i="15"/>
  <c r="A4339" i="15"/>
  <c r="A4338" i="15"/>
  <c r="A4337" i="15"/>
  <c r="A4336" i="15"/>
  <c r="A4335" i="15"/>
  <c r="A4334" i="15"/>
  <c r="A4333" i="15"/>
  <c r="A4332" i="15"/>
  <c r="A4331" i="15"/>
  <c r="A4330" i="15"/>
  <c r="A4329" i="15"/>
  <c r="A4328" i="15"/>
  <c r="A4327" i="15"/>
  <c r="A4326" i="15"/>
  <c r="A4325" i="15"/>
  <c r="A4324" i="15"/>
  <c r="A4323" i="15"/>
  <c r="A4322" i="15"/>
  <c r="A4321" i="15"/>
  <c r="A4320" i="15"/>
  <c r="A4319" i="15"/>
  <c r="A4318" i="15"/>
  <c r="A4317" i="15"/>
  <c r="A4316" i="15"/>
  <c r="A4315" i="15"/>
  <c r="A4314" i="15"/>
  <c r="A4313" i="15"/>
  <c r="A4312" i="15"/>
  <c r="A4311" i="15"/>
  <c r="A4310" i="15"/>
  <c r="A4309" i="15"/>
  <c r="A4308" i="15"/>
  <c r="A4307" i="15"/>
  <c r="A4306" i="15"/>
  <c r="A4305" i="15"/>
  <c r="A4304" i="15"/>
  <c r="A4303" i="15"/>
  <c r="A4302" i="15"/>
  <c r="A4301" i="15"/>
  <c r="A4300" i="15"/>
  <c r="A4299" i="15"/>
  <c r="A4298" i="15"/>
  <c r="A4297" i="15"/>
  <c r="A4296" i="15"/>
  <c r="A4295" i="15"/>
  <c r="A4294" i="15"/>
  <c r="A4293" i="15"/>
  <c r="A4292" i="15"/>
  <c r="C4291" i="15"/>
  <c r="A4291" i="15"/>
  <c r="A4290" i="15"/>
  <c r="A4289" i="15"/>
  <c r="A4288" i="15"/>
  <c r="A4287" i="15"/>
  <c r="A4286" i="15"/>
  <c r="A4285" i="15"/>
  <c r="A4284" i="15"/>
  <c r="A4283" i="15"/>
  <c r="A4282" i="15"/>
  <c r="A4281" i="15"/>
  <c r="A4280" i="15"/>
  <c r="A4279" i="15"/>
  <c r="A4278" i="15"/>
  <c r="A4277" i="15"/>
  <c r="A4276" i="15"/>
  <c r="A4275" i="15"/>
  <c r="A4274" i="15"/>
  <c r="A4273" i="15"/>
  <c r="A4272" i="15"/>
  <c r="A4271" i="15"/>
  <c r="A4270" i="15"/>
  <c r="A4269" i="15"/>
  <c r="A4268" i="15"/>
  <c r="A4267" i="15"/>
  <c r="A4266" i="15"/>
  <c r="A4265" i="15"/>
  <c r="A4264" i="15"/>
  <c r="A4263" i="15"/>
  <c r="A4262" i="15"/>
  <c r="A4261" i="15"/>
  <c r="A4260" i="15"/>
  <c r="A4259" i="15"/>
  <c r="A4258" i="15"/>
  <c r="A4257" i="15"/>
  <c r="A4256" i="15"/>
  <c r="A4255" i="15"/>
  <c r="A4254" i="15"/>
  <c r="A4253" i="15"/>
  <c r="A4252" i="15"/>
  <c r="A4251" i="15"/>
  <c r="A4250" i="15"/>
  <c r="A4249" i="15"/>
  <c r="A4248" i="15"/>
  <c r="A4247" i="15"/>
  <c r="A4246" i="15"/>
  <c r="A4245" i="15"/>
  <c r="A4244" i="15"/>
  <c r="A4243" i="15"/>
  <c r="A4242" i="15"/>
  <c r="A4241" i="15"/>
  <c r="A4240" i="15"/>
  <c r="A4239" i="15"/>
  <c r="A4238" i="15"/>
  <c r="A4237" i="15"/>
  <c r="A4236" i="15"/>
  <c r="A4235" i="15"/>
  <c r="A4234" i="15"/>
  <c r="A4233" i="15"/>
  <c r="A4232" i="15"/>
  <c r="A4231" i="15"/>
  <c r="A4230" i="15"/>
  <c r="A4229" i="15"/>
  <c r="A4228" i="15"/>
  <c r="C4227" i="15"/>
  <c r="A4227" i="15"/>
  <c r="A4226" i="15"/>
  <c r="A4225" i="15"/>
  <c r="A4224" i="15"/>
  <c r="A4223" i="15"/>
  <c r="A4222" i="15"/>
  <c r="A4221" i="15"/>
  <c r="A4220" i="15"/>
  <c r="A4219" i="15"/>
  <c r="A4218" i="15"/>
  <c r="A4217" i="15"/>
  <c r="A4216" i="15"/>
  <c r="A4215" i="15"/>
  <c r="A4214" i="15"/>
  <c r="A4213" i="15"/>
  <c r="A4212" i="15"/>
  <c r="A4211" i="15"/>
  <c r="A4210" i="15"/>
  <c r="A4209" i="15"/>
  <c r="A4208" i="15"/>
  <c r="A4207" i="15"/>
  <c r="A4206" i="15"/>
  <c r="A4205" i="15"/>
  <c r="A4204" i="15"/>
  <c r="A4203" i="15"/>
  <c r="A4202" i="15"/>
  <c r="A4201" i="15"/>
  <c r="A4200" i="15"/>
  <c r="A4199" i="15"/>
  <c r="A4198" i="15"/>
  <c r="A4197" i="15"/>
  <c r="A4196" i="15"/>
  <c r="A4195" i="15"/>
  <c r="A4194" i="15"/>
  <c r="A4193" i="15"/>
  <c r="A4192" i="15"/>
  <c r="A4191" i="15"/>
  <c r="A4190" i="15"/>
  <c r="A4189" i="15"/>
  <c r="A4188" i="15"/>
  <c r="A4187" i="15"/>
  <c r="A4186" i="15"/>
  <c r="A4185" i="15"/>
  <c r="A4184" i="15"/>
  <c r="A4183" i="15"/>
  <c r="A4182" i="15"/>
  <c r="A4181" i="15"/>
  <c r="A4180" i="15"/>
  <c r="A4179" i="15"/>
  <c r="A4178" i="15"/>
  <c r="A4177" i="15"/>
  <c r="A4176" i="15"/>
  <c r="A4175" i="15"/>
  <c r="A4174" i="15"/>
  <c r="A4173" i="15"/>
  <c r="A4172" i="15"/>
  <c r="A4171" i="15"/>
  <c r="A4170" i="15"/>
  <c r="A4169" i="15"/>
  <c r="A4168" i="15"/>
  <c r="A4167" i="15"/>
  <c r="A4166" i="15"/>
  <c r="A4165" i="15"/>
  <c r="A4164" i="15"/>
  <c r="C4163" i="15"/>
  <c r="A4163" i="15"/>
  <c r="A4162" i="15"/>
  <c r="A4161" i="15"/>
  <c r="A4160" i="15"/>
  <c r="A4159" i="15"/>
  <c r="A4158" i="15"/>
  <c r="A4157" i="15"/>
  <c r="A4156" i="15"/>
  <c r="A4155" i="15"/>
  <c r="A4154" i="15"/>
  <c r="A4153" i="15"/>
  <c r="A4152" i="15"/>
  <c r="A4151" i="15"/>
  <c r="A4150" i="15"/>
  <c r="A4149" i="15"/>
  <c r="A4148" i="15"/>
  <c r="A4147" i="15"/>
  <c r="A4146" i="15"/>
  <c r="A4145" i="15"/>
  <c r="A4144" i="15"/>
  <c r="A4143" i="15"/>
  <c r="A4142" i="15"/>
  <c r="A4141" i="15"/>
  <c r="A4140" i="15"/>
  <c r="A4139" i="15"/>
  <c r="A4138" i="15"/>
  <c r="A4137" i="15"/>
  <c r="A4136" i="15"/>
  <c r="A4135" i="15"/>
  <c r="A4134" i="15"/>
  <c r="A4133" i="15"/>
  <c r="A4132" i="15"/>
  <c r="A4131" i="15"/>
  <c r="A4130" i="15"/>
  <c r="A4129" i="15"/>
  <c r="A4128" i="15"/>
  <c r="A4127" i="15"/>
  <c r="A4126" i="15"/>
  <c r="A4125" i="15"/>
  <c r="A4124" i="15"/>
  <c r="A4123" i="15"/>
  <c r="A4122" i="15"/>
  <c r="A4121" i="15"/>
  <c r="A4120" i="15"/>
  <c r="A4119" i="15"/>
  <c r="A4118" i="15"/>
  <c r="A4117" i="15"/>
  <c r="A4116" i="15"/>
  <c r="A4115" i="15"/>
  <c r="A4114" i="15"/>
  <c r="A4113" i="15"/>
  <c r="A4112" i="15"/>
  <c r="A4111" i="15"/>
  <c r="A4110" i="15"/>
  <c r="A4109" i="15"/>
  <c r="A4108" i="15"/>
  <c r="A4107" i="15"/>
  <c r="A4106" i="15"/>
  <c r="A4105" i="15"/>
  <c r="A4104" i="15"/>
  <c r="A4103" i="15"/>
  <c r="A4102" i="15"/>
  <c r="A4101" i="15"/>
  <c r="A4100" i="15"/>
  <c r="C4099" i="15"/>
  <c r="A4099" i="15"/>
  <c r="A4098" i="15"/>
  <c r="A4097" i="15"/>
  <c r="A4096" i="15"/>
  <c r="A4095" i="15"/>
  <c r="A4094" i="15"/>
  <c r="A4093" i="15"/>
  <c r="A4092" i="15"/>
  <c r="A4091" i="15"/>
  <c r="A4090" i="15"/>
  <c r="A4089" i="15"/>
  <c r="A4088" i="15"/>
  <c r="A4087" i="15"/>
  <c r="A4086" i="15"/>
  <c r="A4085" i="15"/>
  <c r="A4084" i="15"/>
  <c r="A4083" i="15"/>
  <c r="A4082" i="15"/>
  <c r="A4081" i="15"/>
  <c r="A4080" i="15"/>
  <c r="A4079" i="15"/>
  <c r="A4078" i="15"/>
  <c r="A4077" i="15"/>
  <c r="A4076" i="15"/>
  <c r="A4075" i="15"/>
  <c r="A4074" i="15"/>
  <c r="A4073" i="15"/>
  <c r="A4072" i="15"/>
  <c r="A4071" i="15"/>
  <c r="A4070" i="15"/>
  <c r="A4069" i="15"/>
  <c r="A4068" i="15"/>
  <c r="A4067" i="15"/>
  <c r="A4066" i="15"/>
  <c r="A4065" i="15"/>
  <c r="A4064" i="15"/>
  <c r="A4063" i="15"/>
  <c r="A4062" i="15"/>
  <c r="A4061" i="15"/>
  <c r="A4060" i="15"/>
  <c r="A4059" i="15"/>
  <c r="A4058" i="15"/>
  <c r="A4057" i="15"/>
  <c r="A4056" i="15"/>
  <c r="A4055" i="15"/>
  <c r="A4054" i="15"/>
  <c r="A4053" i="15"/>
  <c r="A4052" i="15"/>
  <c r="A4051" i="15"/>
  <c r="A4050" i="15"/>
  <c r="A4049" i="15"/>
  <c r="A4048" i="15"/>
  <c r="A4047" i="15"/>
  <c r="A4046" i="15"/>
  <c r="A4045" i="15"/>
  <c r="A4044" i="15"/>
  <c r="A4043" i="15"/>
  <c r="A4042" i="15"/>
  <c r="A4041" i="15"/>
  <c r="A4040" i="15"/>
  <c r="A4039" i="15"/>
  <c r="A4038" i="15"/>
  <c r="A4037" i="15"/>
  <c r="A4036" i="15"/>
  <c r="C4035" i="15"/>
  <c r="A4035" i="15"/>
  <c r="A4034" i="15"/>
  <c r="A4033" i="15"/>
  <c r="A4032" i="15"/>
  <c r="A4031" i="15"/>
  <c r="A4030" i="15"/>
  <c r="A4029" i="15"/>
  <c r="A4028" i="15"/>
  <c r="A4027" i="15"/>
  <c r="A4026" i="15"/>
  <c r="A4025" i="15"/>
  <c r="A4024" i="15"/>
  <c r="A4023" i="15"/>
  <c r="A4022" i="15"/>
  <c r="A4021" i="15"/>
  <c r="A4020" i="15"/>
  <c r="A4019" i="15"/>
  <c r="A4018" i="15"/>
  <c r="A4017" i="15"/>
  <c r="A4016" i="15"/>
  <c r="A4015" i="15"/>
  <c r="A4014" i="15"/>
  <c r="A4013" i="15"/>
  <c r="A4012" i="15"/>
  <c r="A4011" i="15"/>
  <c r="A4010" i="15"/>
  <c r="A4009" i="15"/>
  <c r="A4008" i="15"/>
  <c r="A4007" i="15"/>
  <c r="A4006" i="15"/>
  <c r="A4005" i="15"/>
  <c r="A4004" i="15"/>
  <c r="A4003" i="15"/>
  <c r="A4002" i="15"/>
  <c r="A4001" i="15"/>
  <c r="A4000" i="15"/>
  <c r="A3999" i="15"/>
  <c r="A3998" i="15"/>
  <c r="A3997" i="15"/>
  <c r="A3996" i="15"/>
  <c r="A3995" i="15"/>
  <c r="A3994" i="15"/>
  <c r="A3993" i="15"/>
  <c r="A3992" i="15"/>
  <c r="A3991" i="15"/>
  <c r="A3990" i="15"/>
  <c r="A3989" i="15"/>
  <c r="A3988" i="15"/>
  <c r="A3987" i="15"/>
  <c r="A3986" i="15"/>
  <c r="A3985" i="15"/>
  <c r="A3984" i="15"/>
  <c r="A3983" i="15"/>
  <c r="A3982" i="15"/>
  <c r="A3981" i="15"/>
  <c r="A3980" i="15"/>
  <c r="A3979" i="15"/>
  <c r="A3978" i="15"/>
  <c r="A3977" i="15"/>
  <c r="A3976" i="15"/>
  <c r="A3975" i="15"/>
  <c r="A3974" i="15"/>
  <c r="A3973" i="15"/>
  <c r="A3972" i="15"/>
  <c r="C3971" i="15"/>
  <c r="A3971" i="15"/>
  <c r="A3970" i="15"/>
  <c r="A3969" i="15"/>
  <c r="A3968" i="15"/>
  <c r="A3967" i="15"/>
  <c r="A3966" i="15"/>
  <c r="A3965" i="15"/>
  <c r="A3964" i="15"/>
  <c r="A3963" i="15"/>
  <c r="A3962" i="15"/>
  <c r="A3961" i="15"/>
  <c r="A3960" i="15"/>
  <c r="A3959" i="15"/>
  <c r="A3958" i="15"/>
  <c r="A3957" i="15"/>
  <c r="A3956" i="15"/>
  <c r="A3955" i="15"/>
  <c r="A3954" i="15"/>
  <c r="A3953" i="15"/>
  <c r="A3952" i="15"/>
  <c r="A3951" i="15"/>
  <c r="A3950" i="15"/>
  <c r="A3949" i="15"/>
  <c r="A3948" i="15"/>
  <c r="A3947" i="15"/>
  <c r="A3946" i="15"/>
  <c r="A3945" i="15"/>
  <c r="A3944" i="15"/>
  <c r="A3943" i="15"/>
  <c r="A3942" i="15"/>
  <c r="A3941" i="15"/>
  <c r="A3940" i="15"/>
  <c r="A3939" i="15"/>
  <c r="A3938" i="15"/>
  <c r="A3937" i="15"/>
  <c r="A3936" i="15"/>
  <c r="A3935" i="15"/>
  <c r="A3934" i="15"/>
  <c r="A3933" i="15"/>
  <c r="A3932" i="15"/>
  <c r="A3931" i="15"/>
  <c r="A3930" i="15"/>
  <c r="A3929" i="15"/>
  <c r="A3928" i="15"/>
  <c r="A3927" i="15"/>
  <c r="A3926" i="15"/>
  <c r="A3925" i="15"/>
  <c r="A3924" i="15"/>
  <c r="A3923" i="15"/>
  <c r="A3922" i="15"/>
  <c r="A3921" i="15"/>
  <c r="A3920" i="15"/>
  <c r="A3919" i="15"/>
  <c r="A3918" i="15"/>
  <c r="A3917" i="15"/>
  <c r="A3916" i="15"/>
  <c r="A3915" i="15"/>
  <c r="A3914" i="15"/>
  <c r="A3913" i="15"/>
  <c r="A3912" i="15"/>
  <c r="A3911" i="15"/>
  <c r="A3910" i="15"/>
  <c r="A3909" i="15"/>
  <c r="A3908" i="15"/>
  <c r="C3907" i="15"/>
  <c r="A3907" i="15"/>
  <c r="A3906" i="15"/>
  <c r="A3905" i="15"/>
  <c r="A3904" i="15"/>
  <c r="A3903" i="15"/>
  <c r="A3902" i="15"/>
  <c r="A3901" i="15"/>
  <c r="A3900" i="15"/>
  <c r="A3899" i="15"/>
  <c r="A3898" i="15"/>
  <c r="A3897" i="15"/>
  <c r="A3896" i="15"/>
  <c r="A3895" i="15"/>
  <c r="A3894" i="15"/>
  <c r="A3893" i="15"/>
  <c r="A3892" i="15"/>
  <c r="A3891" i="15"/>
  <c r="A3890" i="15"/>
  <c r="A3889" i="15"/>
  <c r="A3888" i="15"/>
  <c r="A3887" i="15"/>
  <c r="A3886" i="15"/>
  <c r="A3885" i="15"/>
  <c r="A3884" i="15"/>
  <c r="A3883" i="15"/>
  <c r="A3882" i="15"/>
  <c r="A3881" i="15"/>
  <c r="A3880" i="15"/>
  <c r="A3879" i="15"/>
  <c r="A3878" i="15"/>
  <c r="A3877" i="15"/>
  <c r="A3876" i="15"/>
  <c r="A3875" i="15"/>
  <c r="A3874" i="15"/>
  <c r="A3873" i="15"/>
  <c r="A3872" i="15"/>
  <c r="A3871" i="15"/>
  <c r="A3870" i="15"/>
  <c r="A3869" i="15"/>
  <c r="A3868" i="15"/>
  <c r="A3867" i="15"/>
  <c r="A3866" i="15"/>
  <c r="A3865" i="15"/>
  <c r="A3864" i="15"/>
  <c r="A3863" i="15"/>
  <c r="A3862" i="15"/>
  <c r="A3861" i="15"/>
  <c r="A3860" i="15"/>
  <c r="A3859" i="15"/>
  <c r="A3858" i="15"/>
  <c r="A3857" i="15"/>
  <c r="A3856" i="15"/>
  <c r="A3855" i="15"/>
  <c r="A3854" i="15"/>
  <c r="A3853" i="15"/>
  <c r="A3852" i="15"/>
  <c r="A3851" i="15"/>
  <c r="A3850" i="15"/>
  <c r="A3849" i="15"/>
  <c r="A3848" i="15"/>
  <c r="A3847" i="15"/>
  <c r="A3846" i="15"/>
  <c r="A3845" i="15"/>
  <c r="A3844" i="15"/>
  <c r="C3843" i="15"/>
  <c r="A3843" i="15"/>
  <c r="A3842" i="15"/>
  <c r="A3841" i="15"/>
  <c r="A3840" i="15"/>
  <c r="A3839" i="15"/>
  <c r="A3838" i="15"/>
  <c r="A3837" i="15"/>
  <c r="A3836" i="15"/>
  <c r="A3835" i="15"/>
  <c r="A3834" i="15"/>
  <c r="A3833" i="15"/>
  <c r="A3832" i="15"/>
  <c r="A3831" i="15"/>
  <c r="A3830" i="15"/>
  <c r="A3829" i="15"/>
  <c r="A3828" i="15"/>
  <c r="A3827" i="15"/>
  <c r="A3826" i="15"/>
  <c r="A3825" i="15"/>
  <c r="A3824" i="15"/>
  <c r="A3823" i="15"/>
  <c r="A3822" i="15"/>
  <c r="A3821" i="15"/>
  <c r="A3820" i="15"/>
  <c r="A3819" i="15"/>
  <c r="A3818" i="15"/>
  <c r="A3817" i="15"/>
  <c r="A3816" i="15"/>
  <c r="A3815" i="15"/>
  <c r="A3814" i="15"/>
  <c r="A3813" i="15"/>
  <c r="A3812" i="15"/>
  <c r="A3811" i="15"/>
  <c r="A3810" i="15"/>
  <c r="A3809" i="15"/>
  <c r="A3808" i="15"/>
  <c r="A3807" i="15"/>
  <c r="A3806" i="15"/>
  <c r="A3805" i="15"/>
  <c r="A3804" i="15"/>
  <c r="A3803" i="15"/>
  <c r="A3802" i="15"/>
  <c r="A3801" i="15"/>
  <c r="A3800" i="15"/>
  <c r="A3799" i="15"/>
  <c r="A3798" i="15"/>
  <c r="A3797" i="15"/>
  <c r="A3796" i="15"/>
  <c r="A3795" i="15"/>
  <c r="A3794" i="15"/>
  <c r="A3793" i="15"/>
  <c r="A3792" i="15"/>
  <c r="A3791" i="15"/>
  <c r="A3790" i="15"/>
  <c r="A3789" i="15"/>
  <c r="A3788" i="15"/>
  <c r="A3787" i="15"/>
  <c r="A3786" i="15"/>
  <c r="A3785" i="15"/>
  <c r="A3784" i="15"/>
  <c r="A3783" i="15"/>
  <c r="A3782" i="15"/>
  <c r="A3781" i="15"/>
  <c r="A3780" i="15"/>
  <c r="C3779" i="15"/>
  <c r="A3779" i="15"/>
  <c r="A3778" i="15"/>
  <c r="A3777" i="15"/>
  <c r="A3776" i="15"/>
  <c r="A3775" i="15"/>
  <c r="A3774" i="15"/>
  <c r="A3773" i="15"/>
  <c r="A3772" i="15"/>
  <c r="A3771" i="15"/>
  <c r="A3770" i="15"/>
  <c r="A3769" i="15"/>
  <c r="A3768" i="15"/>
  <c r="A3767" i="15"/>
  <c r="A3766" i="15"/>
  <c r="A3765" i="15"/>
  <c r="A3764" i="15"/>
  <c r="A3763" i="15"/>
  <c r="A3762" i="15"/>
  <c r="A3761" i="15"/>
  <c r="A3760" i="15"/>
  <c r="A3759" i="15"/>
  <c r="A3758" i="15"/>
  <c r="A3757" i="15"/>
  <c r="A3756" i="15"/>
  <c r="A3755" i="15"/>
  <c r="A3754" i="15"/>
  <c r="A3753" i="15"/>
  <c r="A3752" i="15"/>
  <c r="A3751" i="15"/>
  <c r="A3750" i="15"/>
  <c r="A3749" i="15"/>
  <c r="A3748" i="15"/>
  <c r="A3747" i="15"/>
  <c r="A3746" i="15"/>
  <c r="A3745" i="15"/>
  <c r="A3744" i="15"/>
  <c r="A3743" i="15"/>
  <c r="A3742" i="15"/>
  <c r="A3741" i="15"/>
  <c r="A3740" i="15"/>
  <c r="A3739" i="15"/>
  <c r="A3738" i="15"/>
  <c r="A3737" i="15"/>
  <c r="A3736" i="15"/>
  <c r="A3735" i="15"/>
  <c r="A3734" i="15"/>
  <c r="A3733" i="15"/>
  <c r="A3732" i="15"/>
  <c r="A3731" i="15"/>
  <c r="A3730" i="15"/>
  <c r="A3729" i="15"/>
  <c r="A3728" i="15"/>
  <c r="A3727" i="15"/>
  <c r="A3726" i="15"/>
  <c r="A3725" i="15"/>
  <c r="A3724" i="15"/>
  <c r="A3723" i="15"/>
  <c r="A3722" i="15"/>
  <c r="A3721" i="15"/>
  <c r="A3720" i="15"/>
  <c r="A3719" i="15"/>
  <c r="A3718" i="15"/>
  <c r="A3717" i="15"/>
  <c r="A3716" i="15"/>
  <c r="C3715" i="15"/>
  <c r="A3715" i="15"/>
  <c r="A3714" i="15"/>
  <c r="A3713" i="15"/>
  <c r="A3712" i="15"/>
  <c r="A3711" i="15"/>
  <c r="A3710" i="15"/>
  <c r="A3709" i="15"/>
  <c r="A3708" i="15"/>
  <c r="A3707" i="15"/>
  <c r="A3706" i="15"/>
  <c r="A3705" i="15"/>
  <c r="A3704" i="15"/>
  <c r="A3703" i="15"/>
  <c r="A3702" i="15"/>
  <c r="A3701" i="15"/>
  <c r="A3700" i="15"/>
  <c r="A3699" i="15"/>
  <c r="A3698" i="15"/>
  <c r="A3697" i="15"/>
  <c r="A3696" i="15"/>
  <c r="A3695" i="15"/>
  <c r="A3694" i="15"/>
  <c r="A3693" i="15"/>
  <c r="A3692" i="15"/>
  <c r="A3691" i="15"/>
  <c r="A3690" i="15"/>
  <c r="A3689" i="15"/>
  <c r="A3688" i="15"/>
  <c r="A3687" i="15"/>
  <c r="A3686" i="15"/>
  <c r="A3685" i="15"/>
  <c r="A3684" i="15"/>
  <c r="A3683" i="15"/>
  <c r="A3682" i="15"/>
  <c r="A3681" i="15"/>
  <c r="A3680" i="15"/>
  <c r="A3679" i="15"/>
  <c r="A3678" i="15"/>
  <c r="A3677" i="15"/>
  <c r="A3676" i="15"/>
  <c r="A3675" i="15"/>
  <c r="A3674" i="15"/>
  <c r="A3673" i="15"/>
  <c r="A3672" i="15"/>
  <c r="A3671" i="15"/>
  <c r="A3670" i="15"/>
  <c r="A3669" i="15"/>
  <c r="A3668" i="15"/>
  <c r="A3667" i="15"/>
  <c r="A3666" i="15"/>
  <c r="A3665" i="15"/>
  <c r="A3664" i="15"/>
  <c r="A3663" i="15"/>
  <c r="A3662" i="15"/>
  <c r="A3661" i="15"/>
  <c r="A3660" i="15"/>
  <c r="A3659" i="15"/>
  <c r="A3658" i="15"/>
  <c r="A3657" i="15"/>
  <c r="A3656" i="15"/>
  <c r="A3655" i="15"/>
  <c r="A3654" i="15"/>
  <c r="A3653" i="15"/>
  <c r="A3652" i="15"/>
  <c r="C3651" i="15"/>
  <c r="A3651" i="15"/>
  <c r="A3650" i="15"/>
  <c r="A3649" i="15"/>
  <c r="A3648" i="15"/>
  <c r="A3647" i="15"/>
  <c r="A3646" i="15"/>
  <c r="A3645" i="15"/>
  <c r="A3644" i="15"/>
  <c r="A3643" i="15"/>
  <c r="A3642" i="15"/>
  <c r="A3641" i="15"/>
  <c r="A3640" i="15"/>
  <c r="A3639" i="15"/>
  <c r="A3638" i="15"/>
  <c r="A3637" i="15"/>
  <c r="A3636" i="15"/>
  <c r="A3635" i="15"/>
  <c r="A3634" i="15"/>
  <c r="A3633" i="15"/>
  <c r="A3632" i="15"/>
  <c r="A3631" i="15"/>
  <c r="A3630" i="15"/>
  <c r="A3629" i="15"/>
  <c r="A3628" i="15"/>
  <c r="A3627" i="15"/>
  <c r="A3626" i="15"/>
  <c r="A3625" i="15"/>
  <c r="A3624" i="15"/>
  <c r="A3623" i="15"/>
  <c r="A3622" i="15"/>
  <c r="A3621" i="15"/>
  <c r="A3620" i="15"/>
  <c r="A3619" i="15"/>
  <c r="A3618" i="15"/>
  <c r="A3617" i="15"/>
  <c r="A3616" i="15"/>
  <c r="A3615" i="15"/>
  <c r="A3614" i="15"/>
  <c r="A3613" i="15"/>
  <c r="A3612" i="15"/>
  <c r="A3611" i="15"/>
  <c r="A3610" i="15"/>
  <c r="A3609" i="15"/>
  <c r="A3608" i="15"/>
  <c r="A3607" i="15"/>
  <c r="A3606" i="15"/>
  <c r="A3605" i="15"/>
  <c r="A3604" i="15"/>
  <c r="A3603" i="15"/>
  <c r="A3602" i="15"/>
  <c r="A3601" i="15"/>
  <c r="A3600" i="15"/>
  <c r="A3599" i="15"/>
  <c r="A3598" i="15"/>
  <c r="A3597" i="15"/>
  <c r="A3596" i="15"/>
  <c r="A3595" i="15"/>
  <c r="A3594" i="15"/>
  <c r="A3593" i="15"/>
  <c r="A3592" i="15"/>
  <c r="A3591" i="15"/>
  <c r="A3590" i="15"/>
  <c r="A3589" i="15"/>
  <c r="A3588" i="15"/>
  <c r="C3587" i="15"/>
  <c r="A3587" i="15"/>
  <c r="A3586" i="15"/>
  <c r="A3585" i="15"/>
  <c r="A3584" i="15"/>
  <c r="A3583" i="15"/>
  <c r="A3582" i="15"/>
  <c r="A3581" i="15"/>
  <c r="A3580" i="15"/>
  <c r="A3579" i="15"/>
  <c r="A3578" i="15"/>
  <c r="A3577" i="15"/>
  <c r="A3576" i="15"/>
  <c r="A3575" i="15"/>
  <c r="A3574" i="15"/>
  <c r="A3573" i="15"/>
  <c r="A3572" i="15"/>
  <c r="A3571" i="15"/>
  <c r="A3570" i="15"/>
  <c r="A3569" i="15"/>
  <c r="A3568" i="15"/>
  <c r="A3567" i="15"/>
  <c r="A3566" i="15"/>
  <c r="A3565" i="15"/>
  <c r="A3564" i="15"/>
  <c r="A3563" i="15"/>
  <c r="A3562" i="15"/>
  <c r="A3561" i="15"/>
  <c r="A3560" i="15"/>
  <c r="A3559" i="15"/>
  <c r="A3558" i="15"/>
  <c r="A3557" i="15"/>
  <c r="A3556" i="15"/>
  <c r="A3555" i="15"/>
  <c r="A3554" i="15"/>
  <c r="A3553" i="15"/>
  <c r="A3552" i="15"/>
  <c r="A3551" i="15"/>
  <c r="A3550" i="15"/>
  <c r="A3549" i="15"/>
  <c r="A3548" i="15"/>
  <c r="A3547" i="15"/>
  <c r="A3546" i="15"/>
  <c r="A3545" i="15"/>
  <c r="A3544" i="15"/>
  <c r="A3543" i="15"/>
  <c r="A3542" i="15"/>
  <c r="A3541" i="15"/>
  <c r="A3540" i="15"/>
  <c r="A3539" i="15"/>
  <c r="A3538" i="15"/>
  <c r="A3537" i="15"/>
  <c r="A3536" i="15"/>
  <c r="A3535" i="15"/>
  <c r="A3534" i="15"/>
  <c r="A3533" i="15"/>
  <c r="A3532" i="15"/>
  <c r="A3531" i="15"/>
  <c r="A3530" i="15"/>
  <c r="A3529" i="15"/>
  <c r="A3528" i="15"/>
  <c r="A3527" i="15"/>
  <c r="A3526" i="15"/>
  <c r="A3525" i="15"/>
  <c r="A3524" i="15"/>
  <c r="C3523" i="15"/>
  <c r="A3523" i="15"/>
  <c r="A3522" i="15"/>
  <c r="A3521" i="15"/>
  <c r="A3520" i="15"/>
  <c r="A3519" i="15"/>
  <c r="A3518" i="15"/>
  <c r="A3517" i="15"/>
  <c r="A3516" i="15"/>
  <c r="A3515" i="15"/>
  <c r="A3514" i="15"/>
  <c r="A3513" i="15"/>
  <c r="A3512" i="15"/>
  <c r="A3511" i="15"/>
  <c r="A3510" i="15"/>
  <c r="A3509" i="15"/>
  <c r="A3508" i="15"/>
  <c r="A3507" i="15"/>
  <c r="A3506" i="15"/>
  <c r="A3505" i="15"/>
  <c r="A3504" i="15"/>
  <c r="A3503" i="15"/>
  <c r="A3502" i="15"/>
  <c r="A3501" i="15"/>
  <c r="A3500" i="15"/>
  <c r="A3499" i="15"/>
  <c r="A3498" i="15"/>
  <c r="A3497" i="15"/>
  <c r="A3496" i="15"/>
  <c r="A3495" i="15"/>
  <c r="A3494" i="15"/>
  <c r="A3493" i="15"/>
  <c r="A3492" i="15"/>
  <c r="A3491" i="15"/>
  <c r="A3490" i="15"/>
  <c r="A3489" i="15"/>
  <c r="A3488" i="15"/>
  <c r="A3487" i="15"/>
  <c r="A3486" i="15"/>
  <c r="A3485" i="15"/>
  <c r="A3484" i="15"/>
  <c r="A3483" i="15"/>
  <c r="A3482" i="15"/>
  <c r="A3481" i="15"/>
  <c r="A3480" i="15"/>
  <c r="A3479" i="15"/>
  <c r="A3478" i="15"/>
  <c r="A3477" i="15"/>
  <c r="A3476" i="15"/>
  <c r="A3475" i="15"/>
  <c r="A3474" i="15"/>
  <c r="A3473" i="15"/>
  <c r="A3472" i="15"/>
  <c r="A3471" i="15"/>
  <c r="A3470" i="15"/>
  <c r="A3469" i="15"/>
  <c r="A3468" i="15"/>
  <c r="A3467" i="15"/>
  <c r="A3466" i="15"/>
  <c r="A3465" i="15"/>
  <c r="A3464" i="15"/>
  <c r="A3463" i="15"/>
  <c r="A3462" i="15"/>
  <c r="A3461" i="15"/>
  <c r="A3460" i="15"/>
  <c r="C3459" i="15"/>
  <c r="A3459" i="15"/>
  <c r="A3458" i="15"/>
  <c r="A3457" i="15"/>
  <c r="A3456" i="15"/>
  <c r="A3455" i="15"/>
  <c r="A3454" i="15"/>
  <c r="A3453" i="15"/>
  <c r="A3452" i="15"/>
  <c r="A3451" i="15"/>
  <c r="A3450" i="15"/>
  <c r="A3449" i="15"/>
  <c r="A3448" i="15"/>
  <c r="A3447" i="15"/>
  <c r="A3446" i="15"/>
  <c r="A3445" i="15"/>
  <c r="A3444" i="15"/>
  <c r="A3443" i="15"/>
  <c r="A3442" i="15"/>
  <c r="A3441" i="15"/>
  <c r="A3440" i="15"/>
  <c r="A3439" i="15"/>
  <c r="A3438" i="15"/>
  <c r="A3437" i="15"/>
  <c r="A3436" i="15"/>
  <c r="A3435" i="15"/>
  <c r="A3434" i="15"/>
  <c r="A3433" i="15"/>
  <c r="A3432" i="15"/>
  <c r="A3431" i="15"/>
  <c r="A3430" i="15"/>
  <c r="A3429" i="15"/>
  <c r="A3428" i="15"/>
  <c r="A3427" i="15"/>
  <c r="A3426" i="15"/>
  <c r="A3425" i="15"/>
  <c r="A3424" i="15"/>
  <c r="A3423" i="15"/>
  <c r="A3422" i="15"/>
  <c r="A3421" i="15"/>
  <c r="A3420" i="15"/>
  <c r="A3419" i="15"/>
  <c r="A3418" i="15"/>
  <c r="A3417" i="15"/>
  <c r="A3416" i="15"/>
  <c r="A3415" i="15"/>
  <c r="A3414" i="15"/>
  <c r="A3413" i="15"/>
  <c r="A3412" i="15"/>
  <c r="A3411" i="15"/>
  <c r="A3410" i="15"/>
  <c r="A3409" i="15"/>
  <c r="A3408" i="15"/>
  <c r="A3407" i="15"/>
  <c r="A3406" i="15"/>
  <c r="A3405" i="15"/>
  <c r="A3404" i="15"/>
  <c r="A3403" i="15"/>
  <c r="A3402" i="15"/>
  <c r="A3401" i="15"/>
  <c r="A3400" i="15"/>
  <c r="A3399" i="15"/>
  <c r="A3398" i="15"/>
  <c r="A3397" i="15"/>
  <c r="A3396" i="15"/>
  <c r="C3395" i="15"/>
  <c r="A3395" i="15"/>
  <c r="A3394" i="15"/>
  <c r="A3393" i="15"/>
  <c r="A3392" i="15"/>
  <c r="A3391" i="15"/>
  <c r="A3390" i="15"/>
  <c r="A3389" i="15"/>
  <c r="A3388" i="15"/>
  <c r="A3387" i="15"/>
  <c r="A3386" i="15"/>
  <c r="A3385" i="15"/>
  <c r="A3384" i="15"/>
  <c r="A3383" i="15"/>
  <c r="A3382" i="15"/>
  <c r="A3381" i="15"/>
  <c r="A3380" i="15"/>
  <c r="A3379" i="15"/>
  <c r="A3378" i="15"/>
  <c r="A3377" i="15"/>
  <c r="A3376" i="15"/>
  <c r="A3375" i="15"/>
  <c r="A3374" i="15"/>
  <c r="A3373" i="15"/>
  <c r="A3372" i="15"/>
  <c r="A3371" i="15"/>
  <c r="A3370" i="15"/>
  <c r="A3369" i="15"/>
  <c r="A3368" i="15"/>
  <c r="A3367" i="15"/>
  <c r="A3366" i="15"/>
  <c r="A3365" i="15"/>
  <c r="A3364" i="15"/>
  <c r="A3363" i="15"/>
  <c r="A3362" i="15"/>
  <c r="A3361" i="15"/>
  <c r="A3360" i="15"/>
  <c r="A3359" i="15"/>
  <c r="A3358" i="15"/>
  <c r="A3357" i="15"/>
  <c r="A3356" i="15"/>
  <c r="A3355" i="15"/>
  <c r="A3354" i="15"/>
  <c r="A3353" i="15"/>
  <c r="A3352" i="15"/>
  <c r="A3351" i="15"/>
  <c r="A3350" i="15"/>
  <c r="A3349" i="15"/>
  <c r="A3348" i="15"/>
  <c r="A3347" i="15"/>
  <c r="A3346" i="15"/>
  <c r="A3345" i="15"/>
  <c r="A3344" i="15"/>
  <c r="A3343" i="15"/>
  <c r="A3342" i="15"/>
  <c r="A3341" i="15"/>
  <c r="A3340" i="15"/>
  <c r="A3339" i="15"/>
  <c r="A3338" i="15"/>
  <c r="A3337" i="15"/>
  <c r="A3336" i="15"/>
  <c r="A3335" i="15"/>
  <c r="A3334" i="15"/>
  <c r="A3333" i="15"/>
  <c r="A3332" i="15"/>
  <c r="C3331" i="15"/>
  <c r="A3331" i="15"/>
  <c r="A3330" i="15"/>
  <c r="A3329" i="15"/>
  <c r="A3328" i="15"/>
  <c r="A3327" i="15"/>
  <c r="A3326" i="15"/>
  <c r="A3325" i="15"/>
  <c r="A3324" i="15"/>
  <c r="A3323" i="15"/>
  <c r="A3322" i="15"/>
  <c r="A3321" i="15"/>
  <c r="A3320" i="15"/>
  <c r="A3319" i="15"/>
  <c r="A3318" i="15"/>
  <c r="A3317" i="15"/>
  <c r="A3316" i="15"/>
  <c r="A3315" i="15"/>
  <c r="A3314" i="15"/>
  <c r="A3313" i="15"/>
  <c r="A3312" i="15"/>
  <c r="A3311" i="15"/>
  <c r="A3310" i="15"/>
  <c r="A3309" i="15"/>
  <c r="A3308" i="15"/>
  <c r="A3307" i="15"/>
  <c r="A3306" i="15"/>
  <c r="A3305" i="15"/>
  <c r="A3304" i="15"/>
  <c r="A3303" i="15"/>
  <c r="A3302" i="15"/>
  <c r="A3301" i="15"/>
  <c r="A3300" i="15"/>
  <c r="A3299" i="15"/>
  <c r="A3298" i="15"/>
  <c r="A3297" i="15"/>
  <c r="A3296" i="15"/>
  <c r="A3295" i="15"/>
  <c r="A3294" i="15"/>
  <c r="A3293" i="15"/>
  <c r="A3292" i="15"/>
  <c r="A3291" i="15"/>
  <c r="A3290" i="15"/>
  <c r="A3289" i="15"/>
  <c r="A3288" i="15"/>
  <c r="A3287" i="15"/>
  <c r="A3286" i="15"/>
  <c r="A3285" i="15"/>
  <c r="A3284" i="15"/>
  <c r="A3283" i="15"/>
  <c r="A3282" i="15"/>
  <c r="A3281" i="15"/>
  <c r="A3280" i="15"/>
  <c r="A3279" i="15"/>
  <c r="A3278" i="15"/>
  <c r="A3277" i="15"/>
  <c r="A3276" i="15"/>
  <c r="A3275" i="15"/>
  <c r="A3274" i="15"/>
  <c r="A3273" i="15"/>
  <c r="A3271" i="15"/>
  <c r="A3270" i="15"/>
  <c r="A3269" i="15"/>
  <c r="A3268" i="15"/>
  <c r="C3267" i="15"/>
  <c r="A3267" i="15"/>
  <c r="A3266" i="15"/>
  <c r="A3265" i="15"/>
  <c r="A3264" i="15"/>
  <c r="A3263" i="15"/>
  <c r="A3262" i="15"/>
  <c r="A3261" i="15"/>
  <c r="A3260" i="15"/>
  <c r="A3259" i="15"/>
  <c r="A3258" i="15"/>
  <c r="A3257" i="15"/>
  <c r="A3256" i="15"/>
  <c r="A3255" i="15"/>
  <c r="A3254" i="15"/>
  <c r="A3253" i="15"/>
  <c r="A3252" i="15"/>
  <c r="A3251" i="15"/>
  <c r="A3250" i="15"/>
  <c r="A3249" i="15"/>
  <c r="A3248" i="15"/>
  <c r="A3247" i="15"/>
  <c r="A3246" i="15"/>
  <c r="A3245" i="15"/>
  <c r="A3244" i="15"/>
  <c r="A3243" i="15"/>
  <c r="A3242" i="15"/>
  <c r="A3240" i="15"/>
  <c r="A3239" i="15"/>
  <c r="A3238" i="15"/>
  <c r="A3237" i="15"/>
  <c r="A3236" i="15"/>
  <c r="A3235" i="15"/>
  <c r="A3234" i="15"/>
  <c r="A3233" i="15"/>
  <c r="A3232" i="15"/>
  <c r="A3231" i="15"/>
  <c r="A3230" i="15"/>
  <c r="A3229" i="15"/>
  <c r="A3228" i="15"/>
  <c r="A3227" i="15"/>
  <c r="A3226" i="15"/>
  <c r="A3225" i="15"/>
  <c r="A3224" i="15"/>
  <c r="A3223" i="15"/>
  <c r="A3222" i="15"/>
  <c r="A3221" i="15"/>
  <c r="A3220" i="15"/>
  <c r="A3219" i="15"/>
  <c r="A3218" i="15"/>
  <c r="A3217" i="15"/>
  <c r="A3216" i="15"/>
  <c r="A3215" i="15"/>
  <c r="A3214" i="15"/>
  <c r="A3213" i="15"/>
  <c r="A3212" i="15"/>
  <c r="A3211" i="15"/>
  <c r="A3210" i="15"/>
  <c r="A3209" i="15"/>
  <c r="A3208" i="15"/>
  <c r="A3207" i="15"/>
  <c r="A3206" i="15"/>
  <c r="A3205" i="15"/>
  <c r="A3204" i="15"/>
  <c r="C3203" i="15"/>
  <c r="A3203" i="15"/>
  <c r="A3202" i="15"/>
  <c r="A3201" i="15"/>
  <c r="A3200" i="15"/>
  <c r="A3199" i="15"/>
  <c r="A3198" i="15"/>
  <c r="A3197" i="15"/>
  <c r="A3196" i="15"/>
  <c r="A3195" i="15"/>
  <c r="A3194" i="15"/>
  <c r="A3193" i="15"/>
  <c r="A3192" i="15"/>
  <c r="A3191" i="15"/>
  <c r="A3190" i="15"/>
  <c r="A3189" i="15"/>
  <c r="A3188" i="15"/>
  <c r="A3187" i="15"/>
  <c r="A3186" i="15"/>
  <c r="A3185" i="15"/>
  <c r="A3184" i="15"/>
  <c r="A3183" i="15"/>
  <c r="A3182" i="15"/>
  <c r="A3181" i="15"/>
  <c r="A3180" i="15"/>
  <c r="A3179" i="15"/>
  <c r="A3178" i="15"/>
  <c r="A3177" i="15"/>
  <c r="A3176" i="15"/>
  <c r="A3175" i="15"/>
  <c r="A3174" i="15"/>
  <c r="A3173" i="15"/>
  <c r="A3172" i="15"/>
  <c r="A3171" i="15"/>
  <c r="A3170" i="15"/>
  <c r="A3169" i="15"/>
  <c r="A3168" i="15"/>
  <c r="A3167" i="15"/>
  <c r="A3166" i="15"/>
  <c r="A3165" i="15"/>
  <c r="A3164" i="15"/>
  <c r="A3163" i="15"/>
  <c r="A3162" i="15"/>
  <c r="A3161" i="15"/>
  <c r="A3160" i="15"/>
  <c r="A3159" i="15"/>
  <c r="A3158" i="15"/>
  <c r="A3157" i="15"/>
  <c r="A3156" i="15"/>
  <c r="A3155" i="15"/>
  <c r="A3154" i="15"/>
  <c r="A3153" i="15"/>
  <c r="A3152" i="15"/>
  <c r="A3151" i="15"/>
  <c r="A3150" i="15"/>
  <c r="A3149" i="15"/>
  <c r="A3148" i="15"/>
  <c r="A3147" i="15"/>
  <c r="A3146" i="15"/>
  <c r="A3145" i="15"/>
  <c r="A3144" i="15"/>
  <c r="A3143" i="15"/>
  <c r="A3142" i="15"/>
  <c r="A3141" i="15"/>
  <c r="A3140" i="15"/>
  <c r="C3139" i="15"/>
  <c r="A3139" i="15"/>
  <c r="A3138" i="15"/>
  <c r="A3137" i="15"/>
  <c r="A3136" i="15"/>
  <c r="A3135" i="15"/>
  <c r="A3134" i="15"/>
  <c r="A3133" i="15"/>
  <c r="A3132" i="15"/>
  <c r="A3131" i="15"/>
  <c r="A3130" i="15"/>
  <c r="A3129" i="15"/>
  <c r="A3128" i="15"/>
  <c r="A3127" i="15"/>
  <c r="A3126" i="15"/>
  <c r="A3125" i="15"/>
  <c r="A3124" i="15"/>
  <c r="A3123" i="15"/>
  <c r="A3122" i="15"/>
  <c r="A3121" i="15"/>
  <c r="A3120" i="15"/>
  <c r="A3119" i="15"/>
  <c r="A3118" i="15"/>
  <c r="A3117" i="15"/>
  <c r="A3116" i="15"/>
  <c r="A3115" i="15"/>
  <c r="A3114" i="15"/>
  <c r="A3113" i="15"/>
  <c r="A3112" i="15"/>
  <c r="A3111" i="15"/>
  <c r="A3110" i="15"/>
  <c r="A3109" i="15"/>
  <c r="A3108" i="15"/>
  <c r="A3107" i="15"/>
  <c r="A3106" i="15"/>
  <c r="A3105" i="15"/>
  <c r="A3104" i="15"/>
  <c r="A3103" i="15"/>
  <c r="A3102" i="15"/>
  <c r="A3101" i="15"/>
  <c r="A3100" i="15"/>
  <c r="A3099" i="15"/>
  <c r="A3098" i="15"/>
  <c r="A3097" i="15"/>
  <c r="A3096" i="15"/>
  <c r="A3095" i="15"/>
  <c r="A3094" i="15"/>
  <c r="A3093" i="15"/>
  <c r="A3092" i="15"/>
  <c r="A3091" i="15"/>
  <c r="A3090" i="15"/>
  <c r="A3089" i="15"/>
  <c r="A3088" i="15"/>
  <c r="A3087" i="15"/>
  <c r="A3086" i="15"/>
  <c r="A3085" i="15"/>
  <c r="A3084" i="15"/>
  <c r="A3083" i="15"/>
  <c r="A3082" i="15"/>
  <c r="A3081" i="15"/>
  <c r="A3080" i="15"/>
  <c r="A3079" i="15"/>
  <c r="A3078" i="15"/>
  <c r="A3077" i="15"/>
  <c r="A3076" i="15"/>
  <c r="C3075" i="15"/>
  <c r="A3075" i="15"/>
  <c r="A3074" i="15"/>
  <c r="A3073" i="15"/>
  <c r="A3072" i="15"/>
  <c r="A3071" i="15"/>
  <c r="A3070" i="15"/>
  <c r="A3069" i="15"/>
  <c r="A3068" i="15"/>
  <c r="A3067" i="15"/>
  <c r="A3066" i="15"/>
  <c r="A3065" i="15"/>
  <c r="A3064" i="15"/>
  <c r="A3063" i="15"/>
  <c r="A3062" i="15"/>
  <c r="A3061" i="15"/>
  <c r="A3060" i="15"/>
  <c r="A3059" i="15"/>
  <c r="A3058" i="15"/>
  <c r="A3057" i="15"/>
  <c r="A3056" i="15"/>
  <c r="A3055" i="15"/>
  <c r="A3054" i="15"/>
  <c r="A3053" i="15"/>
  <c r="A3052" i="15"/>
  <c r="A3051" i="15"/>
  <c r="A3050" i="15"/>
  <c r="A3049" i="15"/>
  <c r="A3048" i="15"/>
  <c r="A3047" i="15"/>
  <c r="A3046" i="15"/>
  <c r="A3045" i="15"/>
  <c r="A3044" i="15"/>
  <c r="A3043" i="15"/>
  <c r="A3042" i="15"/>
  <c r="A3041" i="15"/>
  <c r="A3040" i="15"/>
  <c r="A3039" i="15"/>
  <c r="A3038" i="15"/>
  <c r="A3037" i="15"/>
  <c r="A3036" i="15"/>
  <c r="A3035" i="15"/>
  <c r="A3034" i="15"/>
  <c r="A3033" i="15"/>
  <c r="A3032" i="15"/>
  <c r="A3031" i="15"/>
  <c r="A3030" i="15"/>
  <c r="A3029" i="15"/>
  <c r="A3028" i="15"/>
  <c r="A3027" i="15"/>
  <c r="A3026" i="15"/>
  <c r="A3025" i="15"/>
  <c r="A3024" i="15"/>
  <c r="A3023" i="15"/>
  <c r="A3022" i="15"/>
  <c r="A3021" i="15"/>
  <c r="A3020" i="15"/>
  <c r="A3019" i="15"/>
  <c r="A3018" i="15"/>
  <c r="A3017" i="15"/>
  <c r="A3016" i="15"/>
  <c r="A3015" i="15"/>
  <c r="A3014" i="15"/>
  <c r="A3013" i="15"/>
  <c r="A3012" i="15"/>
  <c r="C3011" i="15"/>
  <c r="A3011" i="15"/>
  <c r="A3010" i="15"/>
  <c r="A3009" i="15"/>
  <c r="A3008" i="15"/>
  <c r="A3007" i="15"/>
  <c r="A3006" i="15"/>
  <c r="A3005" i="15"/>
  <c r="A3004" i="15"/>
  <c r="A3003" i="15"/>
  <c r="A3002" i="15"/>
  <c r="A3001" i="15"/>
  <c r="A3000" i="15"/>
  <c r="A2999" i="15"/>
  <c r="A2998" i="15"/>
  <c r="A2997" i="15"/>
  <c r="A2996" i="15"/>
  <c r="A2995" i="15"/>
  <c r="A2994" i="15"/>
  <c r="A2993" i="15"/>
  <c r="A2992" i="15"/>
  <c r="A2991" i="15"/>
  <c r="A2990" i="15"/>
  <c r="A2989" i="15"/>
  <c r="A2988" i="15"/>
  <c r="A2987" i="15"/>
  <c r="A2986" i="15"/>
  <c r="A2985" i="15"/>
  <c r="A2984" i="15"/>
  <c r="A2983" i="15"/>
  <c r="A2982" i="15"/>
  <c r="A2981" i="15"/>
  <c r="A2980" i="15"/>
  <c r="A2979" i="15"/>
  <c r="A2978" i="15"/>
  <c r="A2977" i="15"/>
  <c r="A2976" i="15"/>
  <c r="A2975" i="15"/>
  <c r="A2974" i="15"/>
  <c r="A2973" i="15"/>
  <c r="A2972" i="15"/>
  <c r="A2971" i="15"/>
  <c r="A2970" i="15"/>
  <c r="A2969" i="15"/>
  <c r="A2968" i="15"/>
  <c r="A2967" i="15"/>
  <c r="A2966" i="15"/>
  <c r="A2965" i="15"/>
  <c r="A2964" i="15"/>
  <c r="A2963" i="15"/>
  <c r="A2962" i="15"/>
  <c r="A2961" i="15"/>
  <c r="A2960" i="15"/>
  <c r="A2959" i="15"/>
  <c r="A2958" i="15"/>
  <c r="A2957" i="15"/>
  <c r="A2956" i="15"/>
  <c r="A2955" i="15"/>
  <c r="A2954" i="15"/>
  <c r="A2953" i="15"/>
  <c r="A2952" i="15"/>
  <c r="A2951" i="15"/>
  <c r="A2950" i="15"/>
  <c r="A2949" i="15"/>
  <c r="A2948" i="15"/>
  <c r="C2947" i="15"/>
  <c r="A2947" i="15"/>
  <c r="A2946" i="15"/>
  <c r="A2945" i="15"/>
  <c r="A2944" i="15"/>
  <c r="A2943" i="15"/>
  <c r="A2942" i="15"/>
  <c r="A2941" i="15"/>
  <c r="A2940" i="15"/>
  <c r="A2939" i="15"/>
  <c r="A2938" i="15"/>
  <c r="A2937" i="15"/>
  <c r="A2936" i="15"/>
  <c r="A2935" i="15"/>
  <c r="A2932" i="15"/>
  <c r="A2931" i="15"/>
  <c r="A2930" i="15"/>
  <c r="A2929" i="15"/>
  <c r="A2928" i="15"/>
  <c r="A2927" i="15"/>
  <c r="A2926" i="15"/>
  <c r="A2925" i="15"/>
  <c r="A2924" i="15"/>
  <c r="A2923" i="15"/>
  <c r="A2922" i="15"/>
  <c r="A2921" i="15"/>
  <c r="A2920" i="15"/>
  <c r="A2919" i="15"/>
  <c r="A2918" i="15"/>
  <c r="A2917" i="15"/>
  <c r="A2916" i="15"/>
  <c r="A2915" i="15"/>
  <c r="A2914" i="15"/>
  <c r="A2913" i="15"/>
  <c r="A2912" i="15"/>
  <c r="A2911" i="15"/>
  <c r="A2910" i="15"/>
  <c r="A2909" i="15"/>
  <c r="A2908" i="15"/>
  <c r="A2907" i="15"/>
  <c r="A2906" i="15"/>
  <c r="A2905" i="15"/>
  <c r="A2904" i="15"/>
  <c r="A2903" i="15"/>
  <c r="A2902" i="15"/>
  <c r="A2901" i="15"/>
  <c r="A2900" i="15"/>
  <c r="A2899" i="15"/>
  <c r="A2898" i="15"/>
  <c r="A2897" i="15"/>
  <c r="A2896" i="15"/>
  <c r="A2895" i="15"/>
  <c r="A2894" i="15"/>
  <c r="A2893" i="15"/>
  <c r="A2892" i="15"/>
  <c r="A2891" i="15"/>
  <c r="A2890" i="15"/>
  <c r="A2889" i="15"/>
  <c r="A2887" i="15"/>
  <c r="A2886" i="15"/>
  <c r="A2885" i="15"/>
  <c r="A2884" i="15"/>
  <c r="C2883" i="15"/>
  <c r="A2883" i="15"/>
  <c r="A2882" i="15"/>
  <c r="A2881" i="15"/>
  <c r="A2880" i="15"/>
  <c r="A2879" i="15"/>
  <c r="A2878" i="15"/>
  <c r="A2877" i="15"/>
  <c r="A2876" i="15"/>
  <c r="A2875" i="15"/>
  <c r="A2874" i="15"/>
  <c r="A2873" i="15"/>
  <c r="A2872" i="15"/>
  <c r="A2871" i="15"/>
  <c r="A2870" i="15"/>
  <c r="A2869" i="15"/>
  <c r="A2868" i="15"/>
  <c r="A2867" i="15"/>
  <c r="A2866" i="15"/>
  <c r="A2865" i="15"/>
  <c r="A2864" i="15"/>
  <c r="A2863" i="15"/>
  <c r="A2862" i="15"/>
  <c r="A2861" i="15"/>
  <c r="A2860" i="15"/>
  <c r="A2859" i="15"/>
  <c r="A2858" i="15"/>
  <c r="A2857" i="15"/>
  <c r="A2856" i="15"/>
  <c r="A2855" i="15"/>
  <c r="A2854" i="15"/>
  <c r="A2853" i="15"/>
  <c r="A2852" i="15"/>
  <c r="A2851" i="15"/>
  <c r="A2850" i="15"/>
  <c r="A2849" i="15"/>
  <c r="A2848" i="15"/>
  <c r="A2847" i="15"/>
  <c r="A2846" i="15"/>
  <c r="A2845" i="15"/>
  <c r="A2843" i="15"/>
  <c r="A2841" i="15"/>
  <c r="A2839" i="15"/>
  <c r="A2838" i="15"/>
  <c r="A2837" i="15"/>
  <c r="A2836" i="15"/>
  <c r="A2835" i="15"/>
  <c r="A2834" i="15"/>
  <c r="A2833" i="15"/>
  <c r="A2832" i="15"/>
  <c r="A2831" i="15"/>
  <c r="A2830" i="15"/>
  <c r="A2829" i="15"/>
  <c r="A2828" i="15"/>
  <c r="A2827" i="15"/>
  <c r="A2826" i="15"/>
  <c r="A2825" i="15"/>
  <c r="A2824" i="15"/>
  <c r="A2823" i="15"/>
  <c r="A2822" i="15"/>
  <c r="A2821" i="15"/>
  <c r="A2820" i="15"/>
  <c r="C2819" i="15"/>
  <c r="A2819" i="15"/>
  <c r="A2818" i="15"/>
  <c r="A2817" i="15"/>
  <c r="A2816" i="15"/>
  <c r="A2815" i="15"/>
  <c r="A2814" i="15"/>
  <c r="A2813" i="15"/>
  <c r="A2812" i="15"/>
  <c r="A2811" i="15"/>
  <c r="A2810" i="15"/>
  <c r="A2809" i="15"/>
  <c r="A2808" i="15"/>
  <c r="A2807" i="15"/>
  <c r="A2806" i="15"/>
  <c r="A2805" i="15"/>
  <c r="A2804" i="15"/>
  <c r="A2803" i="15"/>
  <c r="A2802" i="15"/>
  <c r="A2801" i="15"/>
  <c r="A2800" i="15"/>
  <c r="A2799" i="15"/>
  <c r="A2798" i="15"/>
  <c r="A2797" i="15"/>
  <c r="A2796" i="15"/>
  <c r="A2795" i="15"/>
  <c r="A2794" i="15"/>
  <c r="A2793" i="15"/>
  <c r="A2792" i="15"/>
  <c r="A2791" i="15"/>
  <c r="A2790" i="15"/>
  <c r="A2789" i="15"/>
  <c r="A2788" i="15"/>
  <c r="A2787" i="15"/>
  <c r="A2786" i="15"/>
  <c r="A2785" i="15"/>
  <c r="A2784" i="15"/>
  <c r="A2783" i="15"/>
  <c r="A2782" i="15"/>
  <c r="A2781" i="15"/>
  <c r="A2780" i="15"/>
  <c r="A2779" i="15"/>
  <c r="A2778" i="15"/>
  <c r="A2777" i="15"/>
  <c r="A2776" i="15"/>
  <c r="A2775" i="15"/>
  <c r="A2774" i="15"/>
  <c r="A2773" i="15"/>
  <c r="A2772" i="15"/>
  <c r="A2771" i="15"/>
  <c r="A2770" i="15"/>
  <c r="A2769" i="15"/>
  <c r="A2768" i="15"/>
  <c r="A2767" i="15"/>
  <c r="A2766" i="15"/>
  <c r="A2765" i="15"/>
  <c r="A2764" i="15"/>
  <c r="A2763" i="15"/>
  <c r="A2762" i="15"/>
  <c r="A2761" i="15"/>
  <c r="A2760" i="15"/>
  <c r="A2759" i="15"/>
  <c r="A2758" i="15"/>
  <c r="A2757" i="15"/>
  <c r="A2756" i="15"/>
  <c r="C2755" i="15"/>
  <c r="A2755" i="15"/>
  <c r="A2754" i="15"/>
  <c r="A2753" i="15"/>
  <c r="A2752" i="15"/>
  <c r="A2751" i="15"/>
  <c r="A2750" i="15"/>
  <c r="A2749" i="15"/>
  <c r="A2748" i="15"/>
  <c r="A2747" i="15"/>
  <c r="A2746" i="15"/>
  <c r="A2745" i="15"/>
  <c r="A2744" i="15"/>
  <c r="A2743" i="15"/>
  <c r="A2742" i="15"/>
  <c r="A2741" i="15"/>
  <c r="A2740" i="15"/>
  <c r="A2739" i="15"/>
  <c r="A2738" i="15"/>
  <c r="A2737" i="15"/>
  <c r="A2736" i="15"/>
  <c r="A2735" i="15"/>
  <c r="A2734" i="15"/>
  <c r="A2733" i="15"/>
  <c r="A2732" i="15"/>
  <c r="A2731" i="15"/>
  <c r="A2730" i="15"/>
  <c r="A2729" i="15"/>
  <c r="A2728" i="15"/>
  <c r="A2727" i="15"/>
  <c r="A2726" i="15"/>
  <c r="A2725" i="15"/>
  <c r="A2724" i="15"/>
  <c r="A2723" i="15"/>
  <c r="A2722" i="15"/>
  <c r="A2721" i="15"/>
  <c r="A2720" i="15"/>
  <c r="A2719" i="15"/>
  <c r="A2718" i="15"/>
  <c r="A2717" i="15"/>
  <c r="A2716" i="15"/>
  <c r="A2715" i="15"/>
  <c r="A2714" i="15"/>
  <c r="A2713" i="15"/>
  <c r="A2712" i="15"/>
  <c r="A2711" i="15"/>
  <c r="A2710" i="15"/>
  <c r="A2709" i="15"/>
  <c r="A2708" i="15"/>
  <c r="A2707" i="15"/>
  <c r="A2706" i="15"/>
  <c r="A2705" i="15"/>
  <c r="A2704" i="15"/>
  <c r="A2703" i="15"/>
  <c r="A2702" i="15"/>
  <c r="A2701" i="15"/>
  <c r="A2700" i="15"/>
  <c r="A2699" i="15"/>
  <c r="A2698" i="15"/>
  <c r="A2697" i="15"/>
  <c r="A2696" i="15"/>
  <c r="A2695" i="15"/>
  <c r="A2694" i="15"/>
  <c r="A2693" i="15"/>
  <c r="A2692" i="15"/>
  <c r="C2691" i="15"/>
  <c r="A2691" i="15"/>
  <c r="A2690" i="15"/>
  <c r="A2689" i="15"/>
  <c r="A2688" i="15"/>
  <c r="A2687" i="15"/>
  <c r="A2686" i="15"/>
  <c r="A2685" i="15"/>
  <c r="A2684" i="15"/>
  <c r="A2683" i="15"/>
  <c r="A2682" i="15"/>
  <c r="A2681" i="15"/>
  <c r="A2680" i="15"/>
  <c r="A2679" i="15"/>
  <c r="A2678" i="15"/>
  <c r="A2677" i="15"/>
  <c r="A2676" i="15"/>
  <c r="A2675" i="15"/>
  <c r="A2674" i="15"/>
  <c r="A2673" i="15"/>
  <c r="A2672" i="15"/>
  <c r="A2671" i="15"/>
  <c r="A2670" i="15"/>
  <c r="A2669" i="15"/>
  <c r="A2668" i="15"/>
  <c r="A2667" i="15"/>
  <c r="A2666" i="15"/>
  <c r="A2665" i="15"/>
  <c r="A2664" i="15"/>
  <c r="A2663" i="15"/>
  <c r="A2662" i="15"/>
  <c r="A2661" i="15"/>
  <c r="A2660" i="15"/>
  <c r="A2659" i="15"/>
  <c r="A2658" i="15"/>
  <c r="A2657" i="15"/>
  <c r="A2656" i="15"/>
  <c r="A2655" i="15"/>
  <c r="A2654" i="15"/>
  <c r="A2653" i="15"/>
  <c r="A2652" i="15"/>
  <c r="A2651" i="15"/>
  <c r="A2650" i="15"/>
  <c r="A2649" i="15"/>
  <c r="A2648" i="15"/>
  <c r="A2647" i="15"/>
  <c r="A2646" i="15"/>
  <c r="A2645" i="15"/>
  <c r="A2644" i="15"/>
  <c r="A2643" i="15"/>
  <c r="A2642" i="15"/>
  <c r="A2641" i="15"/>
  <c r="A2640" i="15"/>
  <c r="A2639" i="15"/>
  <c r="A2638" i="15"/>
  <c r="A2637" i="15"/>
  <c r="A2636" i="15"/>
  <c r="A2635" i="15"/>
  <c r="A2634" i="15"/>
  <c r="A2633" i="15"/>
  <c r="A2632" i="15"/>
  <c r="A2631" i="15"/>
  <c r="A2630" i="15"/>
  <c r="A2629" i="15"/>
  <c r="A2628" i="15"/>
  <c r="C2627" i="15"/>
  <c r="A2627" i="15"/>
  <c r="A2626" i="15"/>
  <c r="A2625" i="15"/>
  <c r="A2624" i="15"/>
  <c r="A2623" i="15"/>
  <c r="A2622" i="15"/>
  <c r="A2621" i="15"/>
  <c r="A2620" i="15"/>
  <c r="A2619" i="15"/>
  <c r="A2618" i="15"/>
  <c r="A2617" i="15"/>
  <c r="A2616" i="15"/>
  <c r="A2615" i="15"/>
  <c r="A2614" i="15"/>
  <c r="A2613" i="15"/>
  <c r="A2612" i="15"/>
  <c r="A2611" i="15"/>
  <c r="A2610" i="15"/>
  <c r="A2609" i="15"/>
  <c r="A2608" i="15"/>
  <c r="A2607" i="15"/>
  <c r="A2606" i="15"/>
  <c r="A2605" i="15"/>
  <c r="A2604" i="15"/>
  <c r="A2603" i="15"/>
  <c r="A2602" i="15"/>
  <c r="A2601" i="15"/>
  <c r="A2600" i="15"/>
  <c r="A2599" i="15"/>
  <c r="A2598" i="15"/>
  <c r="A2597" i="15"/>
  <c r="A2596" i="15"/>
  <c r="A2595" i="15"/>
  <c r="A2594" i="15"/>
  <c r="A2593" i="15"/>
  <c r="A2592" i="15"/>
  <c r="A2591" i="15"/>
  <c r="A2590" i="15"/>
  <c r="A2589" i="15"/>
  <c r="A2588" i="15"/>
  <c r="A2587" i="15"/>
  <c r="A2586" i="15"/>
  <c r="A2585" i="15"/>
  <c r="A2584" i="15"/>
  <c r="A2583" i="15"/>
  <c r="A2582" i="15"/>
  <c r="A2581" i="15"/>
  <c r="A2580" i="15"/>
  <c r="A2579" i="15"/>
  <c r="A2578" i="15"/>
  <c r="A2577" i="15"/>
  <c r="A2576" i="15"/>
  <c r="A2575" i="15"/>
  <c r="A2574" i="15"/>
  <c r="A2573" i="15"/>
  <c r="A2572" i="15"/>
  <c r="A2571" i="15"/>
  <c r="A2570" i="15"/>
  <c r="A2569" i="15"/>
  <c r="A2568" i="15"/>
  <c r="A2567" i="15"/>
  <c r="A2566" i="15"/>
  <c r="A2565" i="15"/>
  <c r="A2564" i="15"/>
  <c r="C2563" i="15"/>
  <c r="A2563" i="15"/>
  <c r="A2562" i="15"/>
  <c r="A2561" i="15"/>
  <c r="A2560" i="15"/>
  <c r="A2559" i="15"/>
  <c r="A2558" i="15"/>
  <c r="A2557" i="15"/>
  <c r="A2556" i="15"/>
  <c r="A2555" i="15"/>
  <c r="A2554" i="15"/>
  <c r="A2553" i="15"/>
  <c r="A2552" i="15"/>
  <c r="A2551" i="15"/>
  <c r="A2550" i="15"/>
  <c r="A2549" i="15"/>
  <c r="A2548" i="15"/>
  <c r="A2547" i="15"/>
  <c r="A2546" i="15"/>
  <c r="A2545" i="15"/>
  <c r="A2544" i="15"/>
  <c r="A2543" i="15"/>
  <c r="A2542" i="15"/>
  <c r="A2541" i="15"/>
  <c r="A2540" i="15"/>
  <c r="A2539" i="15"/>
  <c r="A2538" i="15"/>
  <c r="A2537" i="15"/>
  <c r="A2536" i="15"/>
  <c r="A2535" i="15"/>
  <c r="A2534" i="15"/>
  <c r="A2533" i="15"/>
  <c r="A2532" i="15"/>
  <c r="A2531" i="15"/>
  <c r="A2530" i="15"/>
  <c r="A2529" i="15"/>
  <c r="A2528" i="15"/>
  <c r="A2527" i="15"/>
  <c r="A2526" i="15"/>
  <c r="A2525" i="15"/>
  <c r="A2524" i="15"/>
  <c r="A2523" i="15"/>
  <c r="A2522" i="15"/>
  <c r="A2521" i="15"/>
  <c r="A2520" i="15"/>
  <c r="A2519" i="15"/>
  <c r="A2518" i="15"/>
  <c r="A2517" i="15"/>
  <c r="A2516" i="15"/>
  <c r="A2515" i="15"/>
  <c r="A2514" i="15"/>
  <c r="A2513" i="15"/>
  <c r="A2512" i="15"/>
  <c r="A2511" i="15"/>
  <c r="A2510" i="15"/>
  <c r="A2509" i="15"/>
  <c r="A2508" i="15"/>
  <c r="A2507" i="15"/>
  <c r="A2506" i="15"/>
  <c r="A2505" i="15"/>
  <c r="A2504" i="15"/>
  <c r="A2503" i="15"/>
  <c r="A2502" i="15"/>
  <c r="A2501" i="15"/>
  <c r="A2500" i="15"/>
  <c r="C2499" i="15"/>
  <c r="A2499" i="15"/>
  <c r="A2498" i="15"/>
  <c r="A2497" i="15"/>
  <c r="A2496" i="15"/>
  <c r="A2495" i="15"/>
  <c r="A2494" i="15"/>
  <c r="A2493" i="15"/>
  <c r="A2492" i="15"/>
  <c r="A2491" i="15"/>
  <c r="A2490" i="15"/>
  <c r="A2489" i="15"/>
  <c r="A2488" i="15"/>
  <c r="A2487" i="15"/>
  <c r="A2486" i="15"/>
  <c r="A2485" i="15"/>
  <c r="A2484" i="15"/>
  <c r="A2483" i="15"/>
  <c r="A2482" i="15"/>
  <c r="A2481" i="15"/>
  <c r="A2480" i="15"/>
  <c r="A2479" i="15"/>
  <c r="A2478" i="15"/>
  <c r="A2477" i="15"/>
  <c r="A2476" i="15"/>
  <c r="A2475" i="15"/>
  <c r="A2474" i="15"/>
  <c r="A2473" i="15"/>
  <c r="A2472" i="15"/>
  <c r="A2471" i="15"/>
  <c r="A2470" i="15"/>
  <c r="A2469" i="15"/>
  <c r="A2468" i="15"/>
  <c r="A2467" i="15"/>
  <c r="A2466" i="15"/>
  <c r="A2465" i="15"/>
  <c r="A2464" i="15"/>
  <c r="A2463" i="15"/>
  <c r="A2462" i="15"/>
  <c r="A2461" i="15"/>
  <c r="A2460" i="15"/>
  <c r="A2459" i="15"/>
  <c r="A2458" i="15"/>
  <c r="A2457" i="15"/>
  <c r="A2456" i="15"/>
  <c r="A2455" i="15"/>
  <c r="A2454" i="15"/>
  <c r="A2453" i="15"/>
  <c r="A2452" i="15"/>
  <c r="A2451" i="15"/>
  <c r="A2450" i="15"/>
  <c r="A2449" i="15"/>
  <c r="A2448" i="15"/>
  <c r="A2447" i="15"/>
  <c r="A2446" i="15"/>
  <c r="A2445" i="15"/>
  <c r="A2444" i="15"/>
  <c r="A2443" i="15"/>
  <c r="A2442" i="15"/>
  <c r="A2441" i="15"/>
  <c r="A2440" i="15"/>
  <c r="A2439" i="15"/>
  <c r="A2438" i="15"/>
  <c r="A2437" i="15"/>
  <c r="A2436" i="15"/>
  <c r="C2435" i="15"/>
  <c r="A2435" i="15"/>
  <c r="A2434" i="15"/>
  <c r="A2433" i="15"/>
  <c r="A2432" i="15"/>
  <c r="A2431" i="15"/>
  <c r="A2430" i="15"/>
  <c r="A2429" i="15"/>
  <c r="A2428" i="15"/>
  <c r="A2427" i="15"/>
  <c r="A2426" i="15"/>
  <c r="A2425" i="15"/>
  <c r="A2424" i="15"/>
  <c r="A2423" i="15"/>
  <c r="A2422" i="15"/>
  <c r="A2421" i="15"/>
  <c r="A2420" i="15"/>
  <c r="A2419" i="15"/>
  <c r="A2418" i="15"/>
  <c r="A2417" i="15"/>
  <c r="A2416" i="15"/>
  <c r="A2415" i="15"/>
  <c r="A2414" i="15"/>
  <c r="A2413" i="15"/>
  <c r="A2412" i="15"/>
  <c r="A2411" i="15"/>
  <c r="A2410" i="15"/>
  <c r="A2409" i="15"/>
  <c r="A2408" i="15"/>
  <c r="A2407" i="15"/>
  <c r="A2406" i="15"/>
  <c r="A2405" i="15"/>
  <c r="A2404" i="15"/>
  <c r="A2403" i="15"/>
  <c r="A2402" i="15"/>
  <c r="A2401" i="15"/>
  <c r="A2400" i="15"/>
  <c r="A2399" i="15"/>
  <c r="A2398" i="15"/>
  <c r="A2397" i="15"/>
  <c r="A2396" i="15"/>
  <c r="A2395" i="15"/>
  <c r="A2394" i="15"/>
  <c r="A2393" i="15"/>
  <c r="A2392" i="15"/>
  <c r="A2391" i="15"/>
  <c r="A2390" i="15"/>
  <c r="A2389" i="15"/>
  <c r="A2388" i="15"/>
  <c r="A2387" i="15"/>
  <c r="A2386" i="15"/>
  <c r="A2385" i="15"/>
  <c r="A2384" i="15"/>
  <c r="A2383" i="15"/>
  <c r="A2382" i="15"/>
  <c r="A2381" i="15"/>
  <c r="A2380" i="15"/>
  <c r="A2379" i="15"/>
  <c r="A2378" i="15"/>
  <c r="A2377" i="15"/>
  <c r="A2376" i="15"/>
  <c r="A2375" i="15"/>
  <c r="A2374" i="15"/>
  <c r="A2373" i="15"/>
  <c r="A2372" i="15"/>
  <c r="C2371" i="15"/>
  <c r="A2371" i="15"/>
  <c r="A2370" i="15"/>
  <c r="A2369" i="15"/>
  <c r="A2368" i="15"/>
  <c r="A2367" i="15"/>
  <c r="A2366" i="15"/>
  <c r="A2365" i="15"/>
  <c r="A2364" i="15"/>
  <c r="A2363" i="15"/>
  <c r="A2362" i="15"/>
  <c r="A2361" i="15"/>
  <c r="A2360" i="15"/>
  <c r="A2359" i="15"/>
  <c r="A2358" i="15"/>
  <c r="A2357" i="15"/>
  <c r="A2356" i="15"/>
  <c r="A2355" i="15"/>
  <c r="A2354" i="15"/>
  <c r="A2353" i="15"/>
  <c r="A2352" i="15"/>
  <c r="A2351" i="15"/>
  <c r="A2350" i="15"/>
  <c r="A2349" i="15"/>
  <c r="A2348" i="15"/>
  <c r="A2347" i="15"/>
  <c r="A2346" i="15"/>
  <c r="A2345" i="15"/>
  <c r="A2344" i="15"/>
  <c r="A2343" i="15"/>
  <c r="A2342" i="15"/>
  <c r="A2341" i="15"/>
  <c r="A2340" i="15"/>
  <c r="A2339" i="15"/>
  <c r="A2338" i="15"/>
  <c r="A2337" i="15"/>
  <c r="A2336" i="15"/>
  <c r="A2335" i="15"/>
  <c r="A2334" i="15"/>
  <c r="A2333" i="15"/>
  <c r="A2332" i="15"/>
  <c r="A2331" i="15"/>
  <c r="A2330" i="15"/>
  <c r="A2329" i="15"/>
  <c r="A2328" i="15"/>
  <c r="A2327" i="15"/>
  <c r="A2326" i="15"/>
  <c r="A2325" i="15"/>
  <c r="A2324" i="15"/>
  <c r="A2323" i="15"/>
  <c r="A2322" i="15"/>
  <c r="A2321" i="15"/>
  <c r="A2320" i="15"/>
  <c r="A2319" i="15"/>
  <c r="A2318" i="15"/>
  <c r="A2317" i="15"/>
  <c r="A2316" i="15"/>
  <c r="A2315" i="15"/>
  <c r="A2314" i="15"/>
  <c r="A2313" i="15"/>
  <c r="A2312" i="15"/>
  <c r="A2311" i="15"/>
  <c r="A2310" i="15"/>
  <c r="A2309" i="15"/>
  <c r="A2308" i="15"/>
  <c r="C2307" i="15"/>
  <c r="A2307" i="15"/>
  <c r="A2306" i="15"/>
  <c r="A2305" i="15"/>
  <c r="A2304" i="15"/>
  <c r="A2303" i="15"/>
  <c r="A2302" i="15"/>
  <c r="A2301" i="15"/>
  <c r="A2300" i="15"/>
  <c r="A2299" i="15"/>
  <c r="A2298" i="15"/>
  <c r="A2297" i="15"/>
  <c r="A2296" i="15"/>
  <c r="A2295" i="15"/>
  <c r="A2294" i="15"/>
  <c r="A2293" i="15"/>
  <c r="A2292" i="15"/>
  <c r="A2291" i="15"/>
  <c r="A2290" i="15"/>
  <c r="A2289" i="15"/>
  <c r="A2288" i="15"/>
  <c r="A2287" i="15"/>
  <c r="A2286" i="15"/>
  <c r="A2285" i="15"/>
  <c r="A2284" i="15"/>
  <c r="A2283" i="15"/>
  <c r="A2282" i="15"/>
  <c r="A2281" i="15"/>
  <c r="A2280" i="15"/>
  <c r="A2279" i="15"/>
  <c r="A2278" i="15"/>
  <c r="A2277" i="15"/>
  <c r="A2276" i="15"/>
  <c r="A2275" i="15"/>
  <c r="A2274" i="15"/>
  <c r="A2273" i="15"/>
  <c r="A2272" i="15"/>
  <c r="A2271" i="15"/>
  <c r="A2270" i="15"/>
  <c r="A2269" i="15"/>
  <c r="A2268" i="15"/>
  <c r="A2267" i="15"/>
  <c r="A2266" i="15"/>
  <c r="A2265" i="15"/>
  <c r="A2264" i="15"/>
  <c r="A2263" i="15"/>
  <c r="A2262" i="15"/>
  <c r="A2261" i="15"/>
  <c r="A2260" i="15"/>
  <c r="A2259" i="15"/>
  <c r="A2258" i="15"/>
  <c r="A2257" i="15"/>
  <c r="A2256" i="15"/>
  <c r="A2255" i="15"/>
  <c r="A2254" i="15"/>
  <c r="A2253" i="15"/>
  <c r="A2252" i="15"/>
  <c r="A2251" i="15"/>
  <c r="A2250" i="15"/>
  <c r="A2249" i="15"/>
  <c r="A2248" i="15"/>
  <c r="A2247" i="15"/>
  <c r="A2246" i="15"/>
  <c r="A2245" i="15"/>
  <c r="A2244" i="15"/>
  <c r="C2243" i="15"/>
  <c r="A2243" i="15"/>
  <c r="A2242" i="15"/>
  <c r="A2241" i="15"/>
  <c r="A2240" i="15"/>
  <c r="A2239" i="15"/>
  <c r="A2238" i="15"/>
  <c r="A2237" i="15"/>
  <c r="A2236" i="15"/>
  <c r="A2235" i="15"/>
  <c r="A2234" i="15"/>
  <c r="A2233" i="15"/>
  <c r="A2232" i="15"/>
  <c r="A2231" i="15"/>
  <c r="A2230" i="15"/>
  <c r="A2229" i="15"/>
  <c r="A2228" i="15"/>
  <c r="A2227" i="15"/>
  <c r="A2226" i="15"/>
  <c r="A2225" i="15"/>
  <c r="A2224" i="15"/>
  <c r="A2223" i="15"/>
  <c r="A2222" i="15"/>
  <c r="A2221" i="15"/>
  <c r="A2220" i="15"/>
  <c r="A2219" i="15"/>
  <c r="A2218" i="15"/>
  <c r="A2217" i="15"/>
  <c r="A2216" i="15"/>
  <c r="A2215" i="15"/>
  <c r="A2214" i="15"/>
  <c r="A2213" i="15"/>
  <c r="A2212" i="15"/>
  <c r="A2211" i="15"/>
  <c r="A2210" i="15"/>
  <c r="A2209" i="15"/>
  <c r="A2208" i="15"/>
  <c r="A2207" i="15"/>
  <c r="A2206" i="15"/>
  <c r="A2205" i="15"/>
  <c r="A2204" i="15"/>
  <c r="A2203" i="15"/>
  <c r="A2202" i="15"/>
  <c r="A2201" i="15"/>
  <c r="A2200" i="15"/>
  <c r="A2199" i="15"/>
  <c r="A2198" i="15"/>
  <c r="A2197" i="15"/>
  <c r="A2196" i="15"/>
  <c r="A2195" i="15"/>
  <c r="A2194" i="15"/>
  <c r="A2193" i="15"/>
  <c r="A2192" i="15"/>
  <c r="A2191" i="15"/>
  <c r="A2190" i="15"/>
  <c r="A2189" i="15"/>
  <c r="A2188" i="15"/>
  <c r="A2187" i="15"/>
  <c r="A2186" i="15"/>
  <c r="A2185" i="15"/>
  <c r="A2184" i="15"/>
  <c r="A2183" i="15"/>
  <c r="A2182" i="15"/>
  <c r="A2181" i="15"/>
  <c r="A2180" i="15"/>
  <c r="C2179" i="15"/>
  <c r="A2179" i="15"/>
  <c r="A2178" i="15"/>
  <c r="A2177" i="15"/>
  <c r="A2176" i="15"/>
  <c r="A2175" i="15"/>
  <c r="A2174" i="15"/>
  <c r="A2173" i="15"/>
  <c r="A2172" i="15"/>
  <c r="A2171" i="15"/>
  <c r="A2170" i="15"/>
  <c r="A2169" i="15"/>
  <c r="A2168" i="15"/>
  <c r="A2167" i="15"/>
  <c r="A2165" i="15"/>
  <c r="A2164" i="15"/>
  <c r="A2163" i="15"/>
  <c r="A2162" i="15"/>
  <c r="A2161" i="15"/>
  <c r="A2160" i="15"/>
  <c r="A2159" i="15"/>
  <c r="A2158" i="15"/>
  <c r="A2157" i="15"/>
  <c r="A2156" i="15"/>
  <c r="A2155" i="15"/>
  <c r="A2154" i="15"/>
  <c r="A2153" i="15"/>
  <c r="A2152" i="15"/>
  <c r="A2151" i="15"/>
  <c r="A2150" i="15"/>
  <c r="A2149" i="15"/>
  <c r="A2148" i="15"/>
  <c r="A2147" i="15"/>
  <c r="A2146" i="15"/>
  <c r="A2145" i="15"/>
  <c r="A2144" i="15"/>
  <c r="A2143" i="15"/>
  <c r="A2142" i="15"/>
  <c r="A2141" i="15"/>
  <c r="A2140" i="15"/>
  <c r="A2139" i="15"/>
  <c r="A2138" i="15"/>
  <c r="A2137" i="15"/>
  <c r="A2136" i="15"/>
  <c r="A2135" i="15"/>
  <c r="A2134" i="15"/>
  <c r="A2133" i="15"/>
  <c r="A2132" i="15"/>
  <c r="A2131" i="15"/>
  <c r="A2130" i="15"/>
  <c r="A2129" i="15"/>
  <c r="A2128" i="15"/>
  <c r="A2127" i="15"/>
  <c r="A2126" i="15"/>
  <c r="A2125" i="15"/>
  <c r="A2124" i="15"/>
  <c r="A2123" i="15"/>
  <c r="A2122" i="15"/>
  <c r="A2121" i="15"/>
  <c r="A2120" i="15"/>
  <c r="A2119" i="15"/>
  <c r="A2118" i="15"/>
  <c r="A2117" i="15"/>
  <c r="A2116" i="15"/>
  <c r="C2115" i="15"/>
  <c r="A2115" i="15"/>
  <c r="A2114" i="15"/>
  <c r="A2113" i="15"/>
  <c r="A2112" i="15"/>
  <c r="A2111" i="15"/>
  <c r="A2110" i="15"/>
  <c r="A2109" i="15"/>
  <c r="A2108" i="15"/>
  <c r="A2106" i="15"/>
  <c r="A2105" i="15"/>
  <c r="A2104" i="15"/>
  <c r="A2103" i="15"/>
  <c r="A2102" i="15"/>
  <c r="A2101" i="15"/>
  <c r="A2100" i="15"/>
  <c r="A2099" i="15"/>
  <c r="A2098" i="15"/>
  <c r="A2097" i="15"/>
  <c r="A2096" i="15"/>
  <c r="A2095" i="15"/>
  <c r="A2094" i="15"/>
  <c r="A2093" i="15"/>
  <c r="A2092" i="15"/>
  <c r="A2091" i="15"/>
  <c r="A2090" i="15"/>
  <c r="A2089" i="15"/>
  <c r="A2088" i="15"/>
  <c r="A2087" i="15"/>
  <c r="A2086" i="15"/>
  <c r="A2085" i="15"/>
  <c r="A2084" i="15"/>
  <c r="A2083" i="15"/>
  <c r="A2082" i="15"/>
  <c r="A2081" i="15"/>
  <c r="A2080" i="15"/>
  <c r="A2079" i="15"/>
  <c r="A2078" i="15"/>
  <c r="A2077" i="15"/>
  <c r="A2076" i="15"/>
  <c r="A2075" i="15"/>
  <c r="A2074" i="15"/>
  <c r="A2073" i="15"/>
  <c r="A2072" i="15"/>
  <c r="A2071" i="15"/>
  <c r="A2070" i="15"/>
  <c r="A2069" i="15"/>
  <c r="A2068" i="15"/>
  <c r="A2067" i="15"/>
  <c r="A2066" i="15"/>
  <c r="A2065" i="15"/>
  <c r="A2064" i="15"/>
  <c r="A2063" i="15"/>
  <c r="A2062" i="15"/>
  <c r="A2061" i="15"/>
  <c r="A2060" i="15"/>
  <c r="A2058" i="15"/>
  <c r="A2057" i="15"/>
  <c r="A2056" i="15"/>
  <c r="A2055" i="15"/>
  <c r="A2054" i="15"/>
  <c r="A2053" i="15"/>
  <c r="A2052" i="15"/>
  <c r="C2051" i="15"/>
  <c r="A2051" i="15"/>
  <c r="A2050" i="15"/>
  <c r="A2049" i="15"/>
  <c r="A2048" i="15"/>
  <c r="A2047" i="15"/>
  <c r="A2046" i="15"/>
  <c r="A2045" i="15"/>
  <c r="A2044" i="15"/>
  <c r="A2043" i="15"/>
  <c r="A2042" i="15"/>
  <c r="A2041" i="15"/>
  <c r="A2040" i="15"/>
  <c r="A2039" i="15"/>
  <c r="A2038" i="15"/>
  <c r="A2037" i="15"/>
  <c r="A2036" i="15"/>
  <c r="A2035" i="15"/>
  <c r="A2034" i="15"/>
  <c r="A2033" i="15"/>
  <c r="A2032" i="15"/>
  <c r="A2031" i="15"/>
  <c r="A2030" i="15"/>
  <c r="A2029" i="15"/>
  <c r="A2028" i="15"/>
  <c r="A2027" i="15"/>
  <c r="A2026" i="15"/>
  <c r="A2025" i="15"/>
  <c r="A2024" i="15"/>
  <c r="A2023" i="15"/>
  <c r="A2022" i="15"/>
  <c r="A2021" i="15"/>
  <c r="A2020" i="15"/>
  <c r="A2019" i="15"/>
  <c r="A2018" i="15"/>
  <c r="A2017" i="15"/>
  <c r="A2016" i="15"/>
  <c r="A2015" i="15"/>
  <c r="A2014" i="15"/>
  <c r="A2013" i="15"/>
  <c r="A2012" i="15"/>
  <c r="A2011" i="15"/>
  <c r="A2009" i="15"/>
  <c r="A2008" i="15"/>
  <c r="A2007" i="15"/>
  <c r="A2006" i="15"/>
  <c r="A2005" i="15"/>
  <c r="A2004" i="15"/>
  <c r="A2003" i="15"/>
  <c r="A2002" i="15"/>
  <c r="A2001" i="15"/>
  <c r="A2000" i="15"/>
  <c r="A1999" i="15"/>
  <c r="A1998" i="15"/>
  <c r="A1997" i="15"/>
  <c r="A1996" i="15"/>
  <c r="A1995" i="15"/>
  <c r="A1994" i="15"/>
  <c r="A1993" i="15"/>
  <c r="A1992" i="15"/>
  <c r="A1991" i="15"/>
  <c r="A1990" i="15"/>
  <c r="A1989" i="15"/>
  <c r="A1988" i="15"/>
  <c r="C1987" i="15"/>
  <c r="A1987" i="15"/>
  <c r="A1986" i="15"/>
  <c r="A1985" i="15"/>
  <c r="A1984" i="15"/>
  <c r="A1983" i="15"/>
  <c r="A1982" i="15"/>
  <c r="A1981" i="15"/>
  <c r="A1980" i="15"/>
  <c r="A1979" i="15"/>
  <c r="A1978" i="15"/>
  <c r="A1977" i="15"/>
  <c r="A1976" i="15"/>
  <c r="A1975" i="15"/>
  <c r="A1974" i="15"/>
  <c r="A1973" i="15"/>
  <c r="A1972" i="15"/>
  <c r="A1971" i="15"/>
  <c r="A1970" i="15"/>
  <c r="A1969" i="15"/>
  <c r="A1968" i="15"/>
  <c r="A1967" i="15"/>
  <c r="A1966" i="15"/>
  <c r="A1965" i="15"/>
  <c r="A1964" i="15"/>
  <c r="A1963" i="15"/>
  <c r="A1962" i="15"/>
  <c r="A1961" i="15"/>
  <c r="A1960" i="15"/>
  <c r="A1959" i="15"/>
  <c r="A1958" i="15"/>
  <c r="A1957" i="15"/>
  <c r="A1956" i="15"/>
  <c r="A1955" i="15"/>
  <c r="A1954" i="15"/>
  <c r="A1953" i="15"/>
  <c r="A1952" i="15"/>
  <c r="A1951" i="15"/>
  <c r="A1950" i="15"/>
  <c r="A1949" i="15"/>
  <c r="A1948" i="15"/>
  <c r="A1947" i="15"/>
  <c r="A1946" i="15"/>
  <c r="A1945" i="15"/>
  <c r="A1944" i="15"/>
  <c r="A1943" i="15"/>
  <c r="A1942" i="15"/>
  <c r="A1941" i="15"/>
  <c r="A1940" i="15"/>
  <c r="A1939" i="15"/>
  <c r="A1938" i="15"/>
  <c r="A1937" i="15"/>
  <c r="A1936" i="15"/>
  <c r="A1935" i="15"/>
  <c r="A1934" i="15"/>
  <c r="A1933" i="15"/>
  <c r="A1932" i="15"/>
  <c r="A1931" i="15"/>
  <c r="A1930" i="15"/>
  <c r="A1929" i="15"/>
  <c r="A1928" i="15"/>
  <c r="A1927" i="15"/>
  <c r="A1926" i="15"/>
  <c r="A1925" i="15"/>
  <c r="A1924" i="15"/>
  <c r="C1923" i="15"/>
  <c r="A1923" i="15"/>
  <c r="A1922" i="15"/>
  <c r="A1921" i="15"/>
  <c r="A1920" i="15"/>
  <c r="A1919" i="15"/>
  <c r="A1918" i="15"/>
  <c r="A1917" i="15"/>
  <c r="A1916" i="15"/>
  <c r="A1915" i="15"/>
  <c r="A1914" i="15"/>
  <c r="A1913" i="15"/>
  <c r="A1912" i="15"/>
  <c r="A1911" i="15"/>
  <c r="A1910" i="15"/>
  <c r="A1909" i="15"/>
  <c r="A1908" i="15"/>
  <c r="A1907" i="15"/>
  <c r="A1906" i="15"/>
  <c r="A1905" i="15"/>
  <c r="A1904" i="15"/>
  <c r="A1903" i="15"/>
  <c r="A1902" i="15"/>
  <c r="A1901" i="15"/>
  <c r="A1900" i="15"/>
  <c r="A1899" i="15"/>
  <c r="A1898" i="15"/>
  <c r="A1897" i="15"/>
  <c r="A1896" i="15"/>
  <c r="A1895" i="15"/>
  <c r="A1894" i="15"/>
  <c r="A1893" i="15"/>
  <c r="A1892" i="15"/>
  <c r="A1891" i="15"/>
  <c r="A1890" i="15"/>
  <c r="A1889" i="15"/>
  <c r="A1888" i="15"/>
  <c r="A1887" i="15"/>
  <c r="A1886" i="15"/>
  <c r="A1885" i="15"/>
  <c r="A1884" i="15"/>
  <c r="A1883" i="15"/>
  <c r="A1882" i="15"/>
  <c r="A1881" i="15"/>
  <c r="A1880" i="15"/>
  <c r="A1879" i="15"/>
  <c r="A1878" i="15"/>
  <c r="A1877" i="15"/>
  <c r="A1876" i="15"/>
  <c r="A1875" i="15"/>
  <c r="A1874" i="15"/>
  <c r="A1873" i="15"/>
  <c r="A1872" i="15"/>
  <c r="A1871" i="15"/>
  <c r="A1870" i="15"/>
  <c r="A1869" i="15"/>
  <c r="A1868" i="15"/>
  <c r="A1867" i="15"/>
  <c r="A1866" i="15"/>
  <c r="A1865" i="15"/>
  <c r="A1864" i="15"/>
  <c r="A1863" i="15"/>
  <c r="A1862" i="15"/>
  <c r="A1861" i="15"/>
  <c r="A1860" i="15"/>
  <c r="C1859" i="15"/>
  <c r="A1859" i="15"/>
  <c r="A1858" i="15"/>
  <c r="A1857" i="15"/>
  <c r="A1856" i="15"/>
  <c r="A1855" i="15"/>
  <c r="A1854" i="15"/>
  <c r="A1853" i="15"/>
  <c r="A1852" i="15"/>
  <c r="A1851" i="15"/>
  <c r="A1850" i="15"/>
  <c r="A1849" i="15"/>
  <c r="A1848" i="15"/>
  <c r="A1847" i="15"/>
  <c r="A1846" i="15"/>
  <c r="A1845" i="15"/>
  <c r="A1844" i="15"/>
  <c r="A1843" i="15"/>
  <c r="A1842" i="15"/>
  <c r="A1841" i="15"/>
  <c r="A1840" i="15"/>
  <c r="A1839" i="15"/>
  <c r="A1838" i="15"/>
  <c r="A1837" i="15"/>
  <c r="A1836" i="15"/>
  <c r="A1835" i="15"/>
  <c r="A1834" i="15"/>
  <c r="A1833" i="15"/>
  <c r="A1832" i="15"/>
  <c r="A1831" i="15"/>
  <c r="A1830" i="15"/>
  <c r="A1829" i="15"/>
  <c r="A1827" i="15"/>
  <c r="A1826" i="15"/>
  <c r="A1825" i="15"/>
  <c r="A1824" i="15"/>
  <c r="A1823" i="15"/>
  <c r="A1822" i="15"/>
  <c r="A1821" i="15"/>
  <c r="A1820" i="15"/>
  <c r="A1819" i="15"/>
  <c r="A1818" i="15"/>
  <c r="A1817" i="15"/>
  <c r="A1816" i="15"/>
  <c r="A1815" i="15"/>
  <c r="A1814" i="15"/>
  <c r="A1813" i="15"/>
  <c r="A1812" i="15"/>
  <c r="A1811" i="15"/>
  <c r="A1810" i="15"/>
  <c r="A1809" i="15"/>
  <c r="A1808" i="15"/>
  <c r="A1807" i="15"/>
  <c r="A1806" i="15"/>
  <c r="A1805" i="15"/>
  <c r="A1804" i="15"/>
  <c r="A1803" i="15"/>
  <c r="A1802" i="15"/>
  <c r="A1801" i="15"/>
  <c r="A1800" i="15"/>
  <c r="A1799" i="15"/>
  <c r="A1798" i="15"/>
  <c r="A1797" i="15"/>
  <c r="A1796" i="15"/>
  <c r="C1795" i="15"/>
  <c r="A1794" i="15"/>
  <c r="A1793" i="15"/>
  <c r="A1792" i="15"/>
  <c r="A1791" i="15"/>
  <c r="A1790" i="15"/>
  <c r="A1789" i="15"/>
  <c r="A1788" i="15"/>
  <c r="A1786" i="15"/>
  <c r="A1785" i="15"/>
  <c r="A1784" i="15"/>
  <c r="A1783" i="15"/>
  <c r="A1782" i="15"/>
  <c r="A1781" i="15"/>
  <c r="A1780" i="15"/>
  <c r="A1779" i="15"/>
  <c r="A1778" i="15"/>
  <c r="A1777" i="15"/>
  <c r="A1776" i="15"/>
  <c r="A1775" i="15"/>
  <c r="A1774" i="15"/>
  <c r="A1773" i="15"/>
  <c r="A1772" i="15"/>
  <c r="A1771" i="15"/>
  <c r="A1770" i="15"/>
  <c r="A1769" i="15"/>
  <c r="A1768" i="15"/>
  <c r="A1767" i="15"/>
  <c r="A1766" i="15"/>
  <c r="A1765" i="15"/>
  <c r="A1764" i="15"/>
  <c r="A1763" i="15"/>
  <c r="A1762" i="15"/>
  <c r="A1761" i="15"/>
  <c r="A1757" i="15"/>
  <c r="A1756" i="15"/>
  <c r="A1755" i="15"/>
  <c r="A1754" i="15"/>
  <c r="A1753" i="15"/>
  <c r="A1752" i="15"/>
  <c r="A1751" i="15"/>
  <c r="A1750" i="15"/>
  <c r="A1749" i="15"/>
  <c r="A1748" i="15"/>
  <c r="A1747" i="15"/>
  <c r="A1746" i="15"/>
  <c r="A1745" i="15"/>
  <c r="A1744" i="15"/>
  <c r="A1743" i="15"/>
  <c r="A1742" i="15"/>
  <c r="A1741" i="15"/>
  <c r="A1740" i="15"/>
  <c r="A1739" i="15"/>
  <c r="A1738" i="15"/>
  <c r="A1737" i="15"/>
  <c r="A1736" i="15"/>
  <c r="A1735" i="15"/>
  <c r="A1734" i="15"/>
  <c r="A1733" i="15"/>
  <c r="A1732" i="15"/>
  <c r="C1731" i="15"/>
  <c r="A1731" i="15"/>
  <c r="A1730" i="15"/>
  <c r="A1729" i="15"/>
  <c r="A1728" i="15"/>
  <c r="A1727" i="15"/>
  <c r="A1726" i="15"/>
  <c r="A1725" i="15"/>
  <c r="A1724" i="15"/>
  <c r="A1723" i="15"/>
  <c r="A1722" i="15"/>
  <c r="A1721" i="15"/>
  <c r="A1720" i="15"/>
  <c r="A1719" i="15"/>
  <c r="A1718" i="15"/>
  <c r="A1717" i="15"/>
  <c r="A1716" i="15"/>
  <c r="A1715" i="15"/>
  <c r="A1714" i="15"/>
  <c r="A1713" i="15"/>
  <c r="A1712" i="15"/>
  <c r="A1711" i="15"/>
  <c r="A1710" i="15"/>
  <c r="A1709" i="15"/>
  <c r="A1708" i="15"/>
  <c r="A1707" i="15"/>
  <c r="A1706" i="15"/>
  <c r="A1705" i="15"/>
  <c r="A1704" i="15"/>
  <c r="A1703" i="15"/>
  <c r="A1702" i="15"/>
  <c r="A1701" i="15"/>
  <c r="A1700" i="15"/>
  <c r="A1699" i="15"/>
  <c r="A1698" i="15"/>
  <c r="A1697" i="15"/>
  <c r="A1696" i="15"/>
  <c r="A1695" i="15"/>
  <c r="A1694" i="15"/>
  <c r="A1693" i="15"/>
  <c r="A1692" i="15"/>
  <c r="A1691" i="15"/>
  <c r="A1690" i="15"/>
  <c r="A1689" i="15"/>
  <c r="A1688" i="15"/>
  <c r="A1687" i="15"/>
  <c r="A1686" i="15"/>
  <c r="A1685" i="15"/>
  <c r="A1684" i="15"/>
  <c r="A1683" i="15"/>
  <c r="A1682" i="15"/>
  <c r="A1681" i="15"/>
  <c r="A1680" i="15"/>
  <c r="A1679" i="15"/>
  <c r="A1678" i="15"/>
  <c r="A1677" i="15"/>
  <c r="A1676" i="15"/>
  <c r="A1675" i="15"/>
  <c r="A1674" i="15"/>
  <c r="A1673" i="15"/>
  <c r="A1672" i="15"/>
  <c r="A1671" i="15"/>
  <c r="A1670" i="15"/>
  <c r="A1669" i="15"/>
  <c r="A1668" i="15"/>
  <c r="C1667" i="15"/>
  <c r="A1667" i="15"/>
  <c r="A1666" i="15"/>
  <c r="A1665" i="15"/>
  <c r="A1664" i="15"/>
  <c r="A1663" i="15"/>
  <c r="A1662" i="15"/>
  <c r="A1661" i="15"/>
  <c r="A1660" i="15"/>
  <c r="A1659" i="15"/>
  <c r="A1658" i="15"/>
  <c r="A1657" i="15"/>
  <c r="A1656" i="15"/>
  <c r="A1655" i="15"/>
  <c r="A1654" i="15"/>
  <c r="A1653" i="15"/>
  <c r="A1652" i="15"/>
  <c r="A1651" i="15"/>
  <c r="A1650" i="15"/>
  <c r="A1649" i="15"/>
  <c r="A1648" i="15"/>
  <c r="A1647" i="15"/>
  <c r="A1646" i="15"/>
  <c r="A1645" i="15"/>
  <c r="A1644" i="15"/>
  <c r="A1643" i="15"/>
  <c r="A1642" i="15"/>
  <c r="A1641" i="15"/>
  <c r="A1640" i="15"/>
  <c r="A1639" i="15"/>
  <c r="A1638" i="15"/>
  <c r="A1637" i="15"/>
  <c r="A1636" i="15"/>
  <c r="A1635" i="15"/>
  <c r="A1634" i="15"/>
  <c r="A1633" i="15"/>
  <c r="A1632" i="15"/>
  <c r="A1631" i="15"/>
  <c r="A1630" i="15"/>
  <c r="A1629" i="15"/>
  <c r="A1628" i="15"/>
  <c r="A1627" i="15"/>
  <c r="A1626" i="15"/>
  <c r="A1625" i="15"/>
  <c r="A1624" i="15"/>
  <c r="A1623" i="15"/>
  <c r="A1622" i="15"/>
  <c r="A1621" i="15"/>
  <c r="A1620" i="15"/>
  <c r="A1619" i="15"/>
  <c r="A1618" i="15"/>
  <c r="A1617" i="15"/>
  <c r="A1616" i="15"/>
  <c r="A1615" i="15"/>
  <c r="A1614" i="15"/>
  <c r="A1613" i="15"/>
  <c r="A1612" i="15"/>
  <c r="A1611" i="15"/>
  <c r="A1610" i="15"/>
  <c r="A1609" i="15"/>
  <c r="A1608" i="15"/>
  <c r="A1607" i="15"/>
  <c r="A1606" i="15"/>
  <c r="A1605" i="15"/>
  <c r="A1604" i="15"/>
  <c r="C1603" i="15"/>
  <c r="A1603" i="15"/>
  <c r="A1602" i="15"/>
  <c r="A1601" i="15"/>
  <c r="A1600" i="15"/>
  <c r="A1599" i="15"/>
  <c r="A1598" i="15"/>
  <c r="A1597" i="15"/>
  <c r="A1596" i="15"/>
  <c r="A1595" i="15"/>
  <c r="A1594" i="15"/>
  <c r="A1593" i="15"/>
  <c r="A1592" i="15"/>
  <c r="A1591" i="15"/>
  <c r="A1590" i="15"/>
  <c r="A1589" i="15"/>
  <c r="A1588" i="15"/>
  <c r="A1587" i="15"/>
  <c r="A1586" i="15"/>
  <c r="A1585" i="15"/>
  <c r="A1584" i="15"/>
  <c r="A1583" i="15"/>
  <c r="A1582" i="15"/>
  <c r="A1581" i="15"/>
  <c r="A1580" i="15"/>
  <c r="A1579" i="15"/>
  <c r="A1577" i="15"/>
  <c r="A1576" i="15"/>
  <c r="A1575" i="15"/>
  <c r="A1574" i="15"/>
  <c r="A1573" i="15"/>
  <c r="A1572" i="15"/>
  <c r="A1571" i="15"/>
  <c r="A1570" i="15"/>
  <c r="A1569" i="15"/>
  <c r="A1568" i="15"/>
  <c r="A1567" i="15"/>
  <c r="A1566" i="15"/>
  <c r="A1565" i="15"/>
  <c r="A1564" i="15"/>
  <c r="A1563" i="15"/>
  <c r="A1562" i="15"/>
  <c r="A1561" i="15"/>
  <c r="A1560" i="15"/>
  <c r="A1559" i="15"/>
  <c r="A1558" i="15"/>
  <c r="A1557" i="15"/>
  <c r="A1556" i="15"/>
  <c r="A1555" i="15"/>
  <c r="A1554" i="15"/>
  <c r="A1552" i="15"/>
  <c r="A1551" i="15"/>
  <c r="A1550" i="15"/>
  <c r="A1547" i="15"/>
  <c r="A1546" i="15"/>
  <c r="A1545" i="15"/>
  <c r="A1544" i="15"/>
  <c r="A1543" i="15"/>
  <c r="A1542" i="15"/>
  <c r="A1541" i="15"/>
  <c r="A1540" i="15"/>
  <c r="C1539" i="15"/>
  <c r="A1539" i="15"/>
  <c r="A1538" i="15"/>
  <c r="A1537" i="15"/>
  <c r="A1536" i="15"/>
  <c r="A1535" i="15"/>
  <c r="A1534" i="15"/>
  <c r="A1533" i="15"/>
  <c r="A1532" i="15"/>
  <c r="A1531" i="15"/>
  <c r="A1528" i="15"/>
  <c r="A1527" i="15"/>
  <c r="A1526" i="15"/>
  <c r="A1525" i="15"/>
  <c r="A1524" i="15"/>
  <c r="A1523" i="15"/>
  <c r="A1522" i="15"/>
  <c r="A1521" i="15"/>
  <c r="A1520" i="15"/>
  <c r="A1518" i="15"/>
  <c r="A1517" i="15"/>
  <c r="A1516" i="15"/>
  <c r="A1515" i="15"/>
  <c r="A1514" i="15"/>
  <c r="A1513" i="15"/>
  <c r="A1512" i="15"/>
  <c r="A1511" i="15"/>
  <c r="A1510" i="15"/>
  <c r="A1509" i="15"/>
  <c r="A1508" i="15"/>
  <c r="A1507" i="15"/>
  <c r="A1506" i="15"/>
  <c r="A1505" i="15"/>
  <c r="A1504" i="15"/>
  <c r="A1503" i="15"/>
  <c r="A1502" i="15"/>
  <c r="A1501" i="15"/>
  <c r="A1500" i="15"/>
  <c r="A1499" i="15"/>
  <c r="A1498" i="15"/>
  <c r="A1497" i="15"/>
  <c r="A1496" i="15"/>
  <c r="A1495" i="15"/>
  <c r="A1494" i="15"/>
  <c r="A1493" i="15"/>
  <c r="A1491" i="15"/>
  <c r="A1490" i="15"/>
  <c r="A1489" i="15"/>
  <c r="A1488" i="15"/>
  <c r="A1487" i="15"/>
  <c r="A1486" i="15"/>
  <c r="A1485" i="15"/>
  <c r="A1484" i="15"/>
  <c r="A1483" i="15"/>
  <c r="A1482" i="15"/>
  <c r="A1481" i="15"/>
  <c r="A1480" i="15"/>
  <c r="A1479" i="15"/>
  <c r="A1478" i="15"/>
  <c r="A1477" i="15"/>
  <c r="A1476" i="15"/>
  <c r="C1475" i="15"/>
  <c r="A1475" i="15"/>
  <c r="A1474" i="15"/>
  <c r="A1473" i="15"/>
  <c r="A1472" i="15"/>
  <c r="A1471" i="15"/>
  <c r="A1470" i="15"/>
  <c r="A1469" i="15"/>
  <c r="A1468" i="15"/>
  <c r="A1466" i="15"/>
  <c r="A1465" i="15"/>
  <c r="A1464" i="15"/>
  <c r="A1463" i="15"/>
  <c r="A1462" i="15"/>
  <c r="A1461" i="15"/>
  <c r="A1460" i="15"/>
  <c r="A1459" i="15"/>
  <c r="A1458" i="15"/>
  <c r="A1457" i="15"/>
  <c r="A1456" i="15"/>
  <c r="A1455" i="15"/>
  <c r="A1454" i="15"/>
  <c r="A1453" i="15"/>
  <c r="A1452" i="15"/>
  <c r="A1451" i="15"/>
  <c r="A1450" i="15"/>
  <c r="A1449" i="15"/>
  <c r="A1448" i="15"/>
  <c r="A1447" i="15"/>
  <c r="A1446" i="15"/>
  <c r="A1445" i="15"/>
  <c r="A1444" i="15"/>
  <c r="A1443" i="15"/>
  <c r="A1442" i="15"/>
  <c r="A1439" i="15"/>
  <c r="A1438" i="15"/>
  <c r="A1437" i="15"/>
  <c r="A1436" i="15"/>
  <c r="A1435" i="15"/>
  <c r="A1434" i="15"/>
  <c r="A1433" i="15"/>
  <c r="A1432" i="15"/>
  <c r="A1431" i="15"/>
  <c r="A1430" i="15"/>
  <c r="A1429" i="15"/>
  <c r="A1428" i="15"/>
  <c r="A1427" i="15"/>
  <c r="A1426" i="15"/>
  <c r="A1425" i="15"/>
  <c r="A1424" i="15"/>
  <c r="A1423" i="15"/>
  <c r="A1422" i="15"/>
  <c r="A1421" i="15"/>
  <c r="A1420" i="15"/>
  <c r="A1419" i="15"/>
  <c r="A1416" i="15"/>
  <c r="A1415" i="15"/>
  <c r="A1414" i="15"/>
  <c r="A1413" i="15"/>
  <c r="A1412" i="15"/>
  <c r="C1411" i="15"/>
  <c r="A1411" i="15"/>
  <c r="A1410" i="15"/>
  <c r="A1409" i="15"/>
  <c r="A1408" i="15"/>
  <c r="A1407" i="15"/>
  <c r="A1406" i="15"/>
  <c r="A1405" i="15"/>
  <c r="A1404" i="15"/>
  <c r="A1403" i="15"/>
  <c r="A1402" i="15"/>
  <c r="A1401" i="15"/>
  <c r="A1400" i="15"/>
  <c r="A1399" i="15"/>
  <c r="A1398" i="15"/>
  <c r="A1397" i="15"/>
  <c r="A1396" i="15"/>
  <c r="A1395" i="15"/>
  <c r="A1394" i="15"/>
  <c r="A1393" i="15"/>
  <c r="A1392" i="15"/>
  <c r="A1391" i="15"/>
  <c r="A1390" i="15"/>
  <c r="A1389" i="15"/>
  <c r="A1388" i="15"/>
  <c r="A1387" i="15"/>
  <c r="A1386" i="15"/>
  <c r="A1385" i="15"/>
  <c r="A1384" i="15"/>
  <c r="A1383" i="15"/>
  <c r="A1382" i="15"/>
  <c r="A1381" i="15"/>
  <c r="A1377" i="15"/>
  <c r="A1376" i="15"/>
  <c r="A1375" i="15"/>
  <c r="A1374" i="15"/>
  <c r="A1373" i="15"/>
  <c r="A1372" i="15"/>
  <c r="A1371" i="15"/>
  <c r="A1370" i="15"/>
  <c r="A1369" i="15"/>
  <c r="A1368" i="15"/>
  <c r="A1367" i="15"/>
  <c r="A1366" i="15"/>
  <c r="A1365" i="15"/>
  <c r="A1364" i="15"/>
  <c r="A1363" i="15"/>
  <c r="A1362" i="15"/>
  <c r="A1361" i="15"/>
  <c r="A1360" i="15"/>
  <c r="A1359" i="15"/>
  <c r="A1358" i="15"/>
  <c r="A1357" i="15"/>
  <c r="A1356" i="15"/>
  <c r="A1355" i="15"/>
  <c r="A1354" i="15"/>
  <c r="A1353" i="15"/>
  <c r="A1352" i="15"/>
  <c r="A1351" i="15"/>
  <c r="A1350" i="15"/>
  <c r="A1349" i="15"/>
  <c r="A1348" i="15"/>
  <c r="C1347" i="15"/>
  <c r="A1347" i="15"/>
  <c r="A1346" i="15"/>
  <c r="A1345" i="15"/>
  <c r="A1344" i="15"/>
  <c r="A1343" i="15"/>
  <c r="A1342" i="15"/>
  <c r="A1341" i="15"/>
  <c r="A1340" i="15"/>
  <c r="A1339" i="15"/>
  <c r="A1338" i="15"/>
  <c r="A1337" i="15"/>
  <c r="A1336" i="15"/>
  <c r="A1335" i="15"/>
  <c r="A1334" i="15"/>
  <c r="A1333" i="15"/>
  <c r="A1332" i="15"/>
  <c r="A1331" i="15"/>
  <c r="A1330" i="15"/>
  <c r="A1329" i="15"/>
  <c r="A1328" i="15"/>
  <c r="A1327" i="15"/>
  <c r="A1326" i="15"/>
  <c r="A1325" i="15"/>
  <c r="A1324" i="15"/>
  <c r="A1323" i="15"/>
  <c r="A1322" i="15"/>
  <c r="A1321" i="15"/>
  <c r="A1320" i="15"/>
  <c r="A1319" i="15"/>
  <c r="A1318" i="15"/>
  <c r="A1317" i="15"/>
  <c r="A1316" i="15"/>
  <c r="A1315" i="15"/>
  <c r="A1314" i="15"/>
  <c r="A1313" i="15"/>
  <c r="A1312" i="15"/>
  <c r="A1311" i="15"/>
  <c r="A1310" i="15"/>
  <c r="A1309" i="15"/>
  <c r="A1308" i="15"/>
  <c r="A1307" i="15"/>
  <c r="A1306" i="15"/>
  <c r="A1305" i="15"/>
  <c r="A1304" i="15"/>
  <c r="A1303" i="15"/>
  <c r="A1302" i="15"/>
  <c r="A1301" i="15"/>
  <c r="A1300" i="15"/>
  <c r="A1299" i="15"/>
  <c r="A1298" i="15"/>
  <c r="A1297" i="15"/>
  <c r="A1296" i="15"/>
  <c r="A1295" i="15"/>
  <c r="A1294" i="15"/>
  <c r="A1293" i="15"/>
  <c r="A1292" i="15"/>
  <c r="A1291" i="15"/>
  <c r="A1290" i="15"/>
  <c r="A1289" i="15"/>
  <c r="A1288" i="15"/>
  <c r="A1287" i="15"/>
  <c r="A1286" i="15"/>
  <c r="A1285" i="15"/>
  <c r="A1284" i="15"/>
  <c r="C1283" i="15"/>
  <c r="A1283" i="15"/>
  <c r="A1282" i="15"/>
  <c r="A1281" i="15"/>
  <c r="A1280" i="15"/>
  <c r="A1279" i="15"/>
  <c r="A1278" i="15"/>
  <c r="A1277" i="15"/>
  <c r="A1276" i="15"/>
  <c r="A1275" i="15"/>
  <c r="A1274" i="15"/>
  <c r="A1273" i="15"/>
  <c r="A1272" i="15"/>
  <c r="A1271" i="15"/>
  <c r="A1270" i="15"/>
  <c r="A1269" i="15"/>
  <c r="A1268" i="15"/>
  <c r="A1267" i="15"/>
  <c r="A1266" i="15"/>
  <c r="A1265" i="15"/>
  <c r="A1264" i="15"/>
  <c r="A1263" i="15"/>
  <c r="A1262" i="15"/>
  <c r="A1261" i="15"/>
  <c r="A1260" i="15"/>
  <c r="A1259" i="15"/>
  <c r="A1258" i="15"/>
  <c r="A1257" i="15"/>
  <c r="A1256" i="15"/>
  <c r="A1255" i="15"/>
  <c r="A1254" i="15"/>
  <c r="A1253" i="15"/>
  <c r="A1252" i="15"/>
  <c r="A1251" i="15"/>
  <c r="A1250" i="15"/>
  <c r="A1249" i="15"/>
  <c r="A1248" i="15"/>
  <c r="A1247" i="15"/>
  <c r="A1246" i="15"/>
  <c r="A1245" i="15"/>
  <c r="A1244" i="15"/>
  <c r="A1243" i="15"/>
  <c r="A1242" i="15"/>
  <c r="A1241" i="15"/>
  <c r="A1240" i="15"/>
  <c r="A1239" i="15"/>
  <c r="A1238" i="15"/>
  <c r="A1237" i="15"/>
  <c r="A1236" i="15"/>
  <c r="A1235" i="15"/>
  <c r="A1234" i="15"/>
  <c r="A1233" i="15"/>
  <c r="A1232" i="15"/>
  <c r="A1231" i="15"/>
  <c r="A1230" i="15"/>
  <c r="A1229" i="15"/>
  <c r="A1228" i="15"/>
  <c r="A1227" i="15"/>
  <c r="A1226" i="15"/>
  <c r="A1225" i="15"/>
  <c r="A1224" i="15"/>
  <c r="A1223" i="15"/>
  <c r="A1222" i="15"/>
  <c r="A1221" i="15"/>
  <c r="A1220" i="15"/>
  <c r="C1219" i="15"/>
  <c r="A1219" i="15"/>
  <c r="A1218" i="15"/>
  <c r="A1215" i="15"/>
  <c r="A1214" i="15"/>
  <c r="A1213" i="15"/>
  <c r="A1212" i="15"/>
  <c r="A1211" i="15"/>
  <c r="A1210" i="15"/>
  <c r="A1209" i="15"/>
  <c r="A1208" i="15"/>
  <c r="A1207" i="15"/>
  <c r="A1206" i="15"/>
  <c r="A1205" i="15"/>
  <c r="A1204" i="15"/>
  <c r="A1203" i="15"/>
  <c r="A1202" i="15"/>
  <c r="A1201" i="15"/>
  <c r="A1200" i="15"/>
  <c r="A1199" i="15"/>
  <c r="A1198" i="15"/>
  <c r="A1197" i="15"/>
  <c r="A1196" i="15"/>
  <c r="A1195" i="15"/>
  <c r="A1194" i="15"/>
  <c r="A1193" i="15"/>
  <c r="A1192" i="15"/>
  <c r="A1191" i="15"/>
  <c r="A1190" i="15"/>
  <c r="A1189" i="15"/>
  <c r="A1188" i="15"/>
  <c r="A1187" i="15"/>
  <c r="A1186" i="15"/>
  <c r="A1185" i="15"/>
  <c r="A1184" i="15"/>
  <c r="A1183" i="15"/>
  <c r="A1182" i="15"/>
  <c r="A1181" i="15"/>
  <c r="A1180" i="15"/>
  <c r="A1179" i="15"/>
  <c r="A1178" i="15"/>
  <c r="A1177" i="15"/>
  <c r="A1176" i="15"/>
  <c r="A1175" i="15"/>
  <c r="A1174" i="15"/>
  <c r="A1173" i="15"/>
  <c r="A1172" i="15"/>
  <c r="A1171" i="15"/>
  <c r="A1170" i="15"/>
  <c r="A1169" i="15"/>
  <c r="A1168" i="15"/>
  <c r="A1167" i="15"/>
  <c r="A1166" i="15"/>
  <c r="A1165" i="15"/>
  <c r="A1164" i="15"/>
  <c r="A1163" i="15"/>
  <c r="A1162" i="15"/>
  <c r="A1161" i="15"/>
  <c r="A1160" i="15"/>
  <c r="A1159" i="15"/>
  <c r="A1158" i="15"/>
  <c r="A1157" i="15"/>
  <c r="A1156" i="15"/>
  <c r="C1155" i="15"/>
  <c r="A1155" i="15"/>
  <c r="A1154" i="15"/>
  <c r="A1153" i="15"/>
  <c r="A1152" i="15"/>
  <c r="A1151" i="15"/>
  <c r="A1150" i="15"/>
  <c r="A1149" i="15"/>
  <c r="A1148" i="15"/>
  <c r="A1147" i="15"/>
  <c r="A1146" i="15"/>
  <c r="A1143" i="15"/>
  <c r="A1142" i="15"/>
  <c r="A1141" i="15"/>
  <c r="A1140" i="15"/>
  <c r="A1139" i="15"/>
  <c r="A1138" i="15"/>
  <c r="A1137" i="15"/>
  <c r="A1136" i="15"/>
  <c r="A1135" i="15"/>
  <c r="A1134" i="15"/>
  <c r="A1133" i="15"/>
  <c r="A1132" i="15"/>
  <c r="A1131" i="15"/>
  <c r="A1130" i="15"/>
  <c r="A1129" i="15"/>
  <c r="A1128" i="15"/>
  <c r="A1127" i="15"/>
  <c r="A1126" i="15"/>
  <c r="A1125" i="15"/>
  <c r="A1124" i="15"/>
  <c r="A1123" i="15"/>
  <c r="A1122" i="15"/>
  <c r="A1120" i="15"/>
  <c r="A1119" i="15"/>
  <c r="A1118" i="15"/>
  <c r="A1117" i="15"/>
  <c r="A1116" i="15"/>
  <c r="A1115" i="15"/>
  <c r="A1114" i="15"/>
  <c r="A1113" i="15"/>
  <c r="A1112" i="15"/>
  <c r="A1111" i="15"/>
  <c r="A1110" i="15"/>
  <c r="A1109" i="15"/>
  <c r="A1108" i="15"/>
  <c r="A1107" i="15"/>
  <c r="A1106" i="15"/>
  <c r="A1105" i="15"/>
  <c r="A1102" i="15"/>
  <c r="A1101" i="15"/>
  <c r="A1100" i="15"/>
  <c r="A1099" i="15"/>
  <c r="A1098" i="15"/>
  <c r="A1097" i="15"/>
  <c r="A1096" i="15"/>
  <c r="A1095" i="15"/>
  <c r="A1094" i="15"/>
  <c r="A1093" i="15"/>
  <c r="A1092" i="15"/>
  <c r="C1091" i="15"/>
  <c r="A1091" i="15"/>
  <c r="A1090" i="15"/>
  <c r="A1089" i="15"/>
  <c r="A1088" i="15"/>
  <c r="A1087" i="15"/>
  <c r="A1086" i="15"/>
  <c r="A1085" i="15"/>
  <c r="A1084" i="15"/>
  <c r="A1083" i="15"/>
  <c r="A1082" i="15"/>
  <c r="A1081" i="15"/>
  <c r="A1080" i="15"/>
  <c r="A1079" i="15"/>
  <c r="A1078" i="15"/>
  <c r="A1077" i="15"/>
  <c r="A1076" i="15"/>
  <c r="A1075" i="15"/>
  <c r="A1074" i="15"/>
  <c r="A1073" i="15"/>
  <c r="A1072" i="15"/>
  <c r="A1071" i="15"/>
  <c r="A1070" i="15"/>
  <c r="A1069" i="15"/>
  <c r="A1068" i="15"/>
  <c r="A1066" i="15"/>
  <c r="A1065" i="15"/>
  <c r="A1064" i="15"/>
  <c r="A1063" i="15"/>
  <c r="A1062" i="15"/>
  <c r="A1061" i="15"/>
  <c r="A1060" i="15"/>
  <c r="A1059" i="15"/>
  <c r="A1058" i="15"/>
  <c r="A1057" i="15"/>
  <c r="A1056" i="15"/>
  <c r="A1055" i="15"/>
  <c r="A1054" i="15"/>
  <c r="A1053" i="15"/>
  <c r="A1052" i="15"/>
  <c r="A1051" i="15"/>
  <c r="A1050" i="15"/>
  <c r="A1049" i="15"/>
  <c r="A1048" i="15"/>
  <c r="A1047" i="15"/>
  <c r="A1046" i="15"/>
  <c r="A1045" i="15"/>
  <c r="A1044" i="15"/>
  <c r="A1043" i="15"/>
  <c r="A1042" i="15"/>
  <c r="A1041" i="15"/>
  <c r="A1040" i="15"/>
  <c r="A1039" i="15"/>
  <c r="A1038" i="15"/>
  <c r="A1037" i="15"/>
  <c r="A1036" i="15"/>
  <c r="A1035" i="15"/>
  <c r="A1034" i="15"/>
  <c r="A1033" i="15"/>
  <c r="A1032" i="15"/>
  <c r="A1031" i="15"/>
  <c r="A1029" i="15"/>
  <c r="A1028" i="15"/>
  <c r="C1027" i="15"/>
  <c r="A1027" i="15"/>
  <c r="A1026" i="15"/>
  <c r="A1025" i="15"/>
  <c r="A1024" i="15"/>
  <c r="A1023" i="15"/>
  <c r="A1022" i="15"/>
  <c r="A1021" i="15"/>
  <c r="A1020" i="15"/>
  <c r="A1019" i="15"/>
  <c r="A1018" i="15"/>
  <c r="A1017" i="15"/>
  <c r="A1016" i="15"/>
  <c r="A1015" i="15"/>
  <c r="A1014" i="15"/>
  <c r="A1013" i="15"/>
  <c r="A1012" i="15"/>
  <c r="A1011" i="15"/>
  <c r="A1010" i="15"/>
  <c r="A1009" i="15"/>
  <c r="A1008" i="15"/>
  <c r="A1007" i="15"/>
  <c r="A1006" i="15"/>
  <c r="A1005" i="15"/>
  <c r="A1004" i="15"/>
  <c r="A1003" i="15"/>
  <c r="A1002" i="15"/>
  <c r="A1001" i="15"/>
  <c r="A1000" i="15"/>
  <c r="A999" i="15"/>
  <c r="A998" i="15"/>
  <c r="A997" i="15"/>
  <c r="A996" i="15"/>
  <c r="A995" i="15"/>
  <c r="A994" i="15"/>
  <c r="A993" i="15"/>
  <c r="A992" i="15"/>
  <c r="A991" i="15"/>
  <c r="A990" i="15"/>
  <c r="A989" i="15"/>
  <c r="A988" i="15"/>
  <c r="A987" i="15"/>
  <c r="A986" i="15"/>
  <c r="A985" i="15"/>
  <c r="A984" i="15"/>
  <c r="A983" i="15"/>
  <c r="A982" i="15"/>
  <c r="A981" i="15"/>
  <c r="A980" i="15"/>
  <c r="A979" i="15"/>
  <c r="A978" i="15"/>
  <c r="A977" i="15"/>
  <c r="A976" i="15"/>
  <c r="A975" i="15"/>
  <c r="A974" i="15"/>
  <c r="A973" i="15"/>
  <c r="A972" i="15"/>
  <c r="A971" i="15"/>
  <c r="A970" i="15"/>
  <c r="A969" i="15"/>
  <c r="A968" i="15"/>
  <c r="A967" i="15"/>
  <c r="A966" i="15"/>
  <c r="A965" i="15"/>
  <c r="A964" i="15"/>
  <c r="C963" i="15"/>
  <c r="A963" i="15"/>
  <c r="A962" i="15"/>
  <c r="A961" i="15"/>
  <c r="A960" i="15"/>
  <c r="A959" i="15"/>
  <c r="A958" i="15"/>
  <c r="A957" i="15"/>
  <c r="A956" i="15"/>
  <c r="A955" i="15"/>
  <c r="A954" i="15"/>
  <c r="A953" i="15"/>
  <c r="A952" i="15"/>
  <c r="A951" i="15"/>
  <c r="A950" i="15"/>
  <c r="A949" i="15"/>
  <c r="A948" i="15"/>
  <c r="A947" i="15"/>
  <c r="A946" i="15"/>
  <c r="A945" i="15"/>
  <c r="A944" i="15"/>
  <c r="A943" i="15"/>
  <c r="A942" i="15"/>
  <c r="A941" i="15"/>
  <c r="A940" i="15"/>
  <c r="A939" i="15"/>
  <c r="A938" i="15"/>
  <c r="A937" i="15"/>
  <c r="A936" i="15"/>
  <c r="A935" i="15"/>
  <c r="A932" i="15"/>
  <c r="A931" i="15"/>
  <c r="A930" i="15"/>
  <c r="A929" i="15"/>
  <c r="A928" i="15"/>
  <c r="A927" i="15"/>
  <c r="A926" i="15"/>
  <c r="A925" i="15"/>
  <c r="A924" i="15"/>
  <c r="A923" i="15"/>
  <c r="A922" i="15"/>
  <c r="A921" i="15"/>
  <c r="A920" i="15"/>
  <c r="A919" i="15"/>
  <c r="A918" i="15"/>
  <c r="A917" i="15"/>
  <c r="A916" i="15"/>
  <c r="A915" i="15"/>
  <c r="A914" i="15"/>
  <c r="A913" i="15"/>
  <c r="A912" i="15"/>
  <c r="A911" i="15"/>
  <c r="A910" i="15"/>
  <c r="A909" i="15"/>
  <c r="A908" i="15"/>
  <c r="A907" i="15"/>
  <c r="A906" i="15"/>
  <c r="A905" i="15"/>
  <c r="A904" i="15"/>
  <c r="A903" i="15"/>
  <c r="A902" i="15"/>
  <c r="A901" i="15"/>
  <c r="A900" i="15"/>
  <c r="C899" i="15"/>
  <c r="A899" i="15"/>
  <c r="A898" i="15"/>
  <c r="A897" i="15"/>
  <c r="A896" i="15"/>
  <c r="A895" i="15"/>
  <c r="A894" i="15"/>
  <c r="A893" i="15"/>
  <c r="A892" i="15"/>
  <c r="A891" i="15"/>
  <c r="A890" i="15"/>
  <c r="A889" i="15"/>
  <c r="A888" i="15"/>
  <c r="A887" i="15"/>
  <c r="A886" i="15"/>
  <c r="A885" i="15"/>
  <c r="A884" i="15"/>
  <c r="A883" i="15"/>
  <c r="A882" i="15"/>
  <c r="A881" i="15"/>
  <c r="A880" i="15"/>
  <c r="A879" i="15"/>
  <c r="A878" i="15"/>
  <c r="A877" i="15"/>
  <c r="A876" i="15"/>
  <c r="A875" i="15"/>
  <c r="A874" i="15"/>
  <c r="A873" i="15"/>
  <c r="A872" i="15"/>
  <c r="A871" i="15"/>
  <c r="A870" i="15"/>
  <c r="A869" i="15"/>
  <c r="A868" i="15"/>
  <c r="A867" i="15"/>
  <c r="A866" i="15"/>
  <c r="A865" i="15"/>
  <c r="A862" i="15"/>
  <c r="A861" i="15"/>
  <c r="A860" i="15"/>
  <c r="A859" i="15"/>
  <c r="A858" i="15"/>
  <c r="A857" i="15"/>
  <c r="A856" i="15"/>
  <c r="A855" i="15"/>
  <c r="A854" i="15"/>
  <c r="A853" i="15"/>
  <c r="A852" i="15"/>
  <c r="A851" i="15"/>
  <c r="A850" i="15"/>
  <c r="A849" i="15"/>
  <c r="A848" i="15"/>
  <c r="A847" i="15"/>
  <c r="A846" i="15"/>
  <c r="A845" i="15"/>
  <c r="A844" i="15"/>
  <c r="A843" i="15"/>
  <c r="A842" i="15"/>
  <c r="A841" i="15"/>
  <c r="A840" i="15"/>
  <c r="A839" i="15"/>
  <c r="A838" i="15"/>
  <c r="A837" i="15"/>
  <c r="A836" i="15"/>
  <c r="C835" i="15"/>
  <c r="A835" i="15"/>
  <c r="A834" i="15"/>
  <c r="A833" i="15"/>
  <c r="A832" i="15"/>
  <c r="A831" i="15"/>
  <c r="A830" i="15"/>
  <c r="A829" i="15"/>
  <c r="A828" i="15"/>
  <c r="A827" i="15"/>
  <c r="A826" i="15"/>
  <c r="A825" i="15"/>
  <c r="A824" i="15"/>
  <c r="A823" i="15"/>
  <c r="A822" i="15"/>
  <c r="A821" i="15"/>
  <c r="A820" i="15"/>
  <c r="A819" i="15"/>
  <c r="A818" i="15"/>
  <c r="A817" i="15"/>
  <c r="A816" i="15"/>
  <c r="A815" i="15"/>
  <c r="A814" i="15"/>
  <c r="A813" i="15"/>
  <c r="A812" i="15"/>
  <c r="A811" i="15"/>
  <c r="A810" i="15"/>
  <c r="A809" i="15"/>
  <c r="A808" i="15"/>
  <c r="A807" i="15"/>
  <c r="A806" i="15"/>
  <c r="A805" i="15"/>
  <c r="A804" i="15"/>
  <c r="A803" i="15"/>
  <c r="A802" i="15"/>
  <c r="A801" i="15"/>
  <c r="A800" i="15"/>
  <c r="A799" i="15"/>
  <c r="A798" i="15"/>
  <c r="A797" i="15"/>
  <c r="A796" i="15"/>
  <c r="A795" i="15"/>
  <c r="A794" i="15"/>
  <c r="A793" i="15"/>
  <c r="A792" i="15"/>
  <c r="A791" i="15"/>
  <c r="A790" i="15"/>
  <c r="A789" i="15"/>
  <c r="A788" i="15"/>
  <c r="A787" i="15"/>
  <c r="A786" i="15"/>
  <c r="A785" i="15"/>
  <c r="A784" i="15"/>
  <c r="A783" i="15"/>
  <c r="A782" i="15"/>
  <c r="A781" i="15"/>
  <c r="A780" i="15"/>
  <c r="A779" i="15"/>
  <c r="A778" i="15"/>
  <c r="A777" i="15"/>
  <c r="A776" i="15"/>
  <c r="A775" i="15"/>
  <c r="A774" i="15"/>
  <c r="C771" i="15"/>
  <c r="A771" i="15"/>
  <c r="A770" i="15"/>
  <c r="A769" i="15"/>
  <c r="A768" i="15"/>
  <c r="A767" i="15"/>
  <c r="A766" i="15"/>
  <c r="A765" i="15"/>
  <c r="A764" i="15"/>
  <c r="A763" i="15"/>
  <c r="A762" i="15"/>
  <c r="A761" i="15"/>
  <c r="A760" i="15"/>
  <c r="A759" i="15"/>
  <c r="A758" i="15"/>
  <c r="A757" i="15"/>
  <c r="A756" i="15"/>
  <c r="A755" i="15"/>
  <c r="A754" i="15"/>
  <c r="A753" i="15"/>
  <c r="A752" i="15"/>
  <c r="A751" i="15"/>
  <c r="A750" i="15"/>
  <c r="A749" i="15"/>
  <c r="A748" i="15"/>
  <c r="A747" i="15"/>
  <c r="A746" i="15"/>
  <c r="A745" i="15"/>
  <c r="A744" i="15"/>
  <c r="A743" i="15"/>
  <c r="A742" i="15"/>
  <c r="A741" i="15"/>
  <c r="A740" i="15"/>
  <c r="A739" i="15"/>
  <c r="A738" i="15"/>
  <c r="A737" i="15"/>
  <c r="A736" i="15"/>
  <c r="A735" i="15"/>
  <c r="A734" i="15"/>
  <c r="A733" i="15"/>
  <c r="A732" i="15"/>
  <c r="A731" i="15"/>
  <c r="A730" i="15"/>
  <c r="A729" i="15"/>
  <c r="A728" i="15"/>
  <c r="A727" i="15"/>
  <c r="A726" i="15"/>
  <c r="A725" i="15"/>
  <c r="A724" i="15"/>
  <c r="A723" i="15"/>
  <c r="A722" i="15"/>
  <c r="A721" i="15"/>
  <c r="A720" i="15"/>
  <c r="A719" i="15"/>
  <c r="A718" i="15"/>
  <c r="A717" i="15"/>
  <c r="A716" i="15"/>
  <c r="A715" i="15"/>
  <c r="A714" i="15"/>
  <c r="A713" i="15"/>
  <c r="A712" i="15"/>
  <c r="A711" i="15"/>
  <c r="A710" i="15"/>
  <c r="A709" i="15"/>
  <c r="A708" i="15"/>
  <c r="C707" i="15"/>
  <c r="A707" i="15"/>
  <c r="A706" i="15"/>
  <c r="A705" i="15"/>
  <c r="A704" i="15"/>
  <c r="A703" i="15"/>
  <c r="A702" i="15"/>
  <c r="A701" i="15"/>
  <c r="A700" i="15"/>
  <c r="A699" i="15"/>
  <c r="A698" i="15"/>
  <c r="A697" i="15"/>
  <c r="A696" i="15"/>
  <c r="A695" i="15"/>
  <c r="A694" i="15"/>
  <c r="A693" i="15"/>
  <c r="A692" i="15"/>
  <c r="A691" i="15"/>
  <c r="A690" i="15"/>
  <c r="A689" i="15"/>
  <c r="A688" i="15"/>
  <c r="A687" i="15"/>
  <c r="A686" i="15"/>
  <c r="A685" i="15"/>
  <c r="A684" i="15"/>
  <c r="A683" i="15"/>
  <c r="A682" i="15"/>
  <c r="A681" i="15"/>
  <c r="A680" i="15"/>
  <c r="A679" i="15"/>
  <c r="A678" i="15"/>
  <c r="A677" i="15"/>
  <c r="A676" i="15"/>
  <c r="A674" i="15"/>
  <c r="A673" i="15"/>
  <c r="A672" i="15"/>
  <c r="A671" i="15"/>
  <c r="A670" i="15"/>
  <c r="A669" i="15"/>
  <c r="A668" i="15"/>
  <c r="A667" i="15"/>
  <c r="A666" i="15"/>
  <c r="A665" i="15"/>
  <c r="A664" i="15"/>
  <c r="A663" i="15"/>
  <c r="A661" i="15"/>
  <c r="A660" i="15"/>
  <c r="A659" i="15"/>
  <c r="A658" i="15"/>
  <c r="A657" i="15"/>
  <c r="A656" i="15"/>
  <c r="A655" i="15"/>
  <c r="A654" i="15"/>
  <c r="A653" i="15"/>
  <c r="A652" i="15"/>
  <c r="A651" i="15"/>
  <c r="A650" i="15"/>
  <c r="A649" i="15"/>
  <c r="A648" i="15"/>
  <c r="A647" i="15"/>
  <c r="A646" i="15"/>
  <c r="A645" i="15"/>
  <c r="A644" i="15"/>
  <c r="C643" i="15"/>
  <c r="A643" i="15"/>
  <c r="A642" i="15"/>
  <c r="A641" i="15"/>
  <c r="A640" i="15"/>
  <c r="A639" i="15"/>
  <c r="A638" i="15"/>
  <c r="A637" i="15"/>
  <c r="A636" i="15"/>
  <c r="A635" i="15"/>
  <c r="A634" i="15"/>
  <c r="A633" i="15"/>
  <c r="A632" i="15"/>
  <c r="A631" i="15"/>
  <c r="A630" i="15"/>
  <c r="A629" i="15"/>
  <c r="A628" i="15"/>
  <c r="A627" i="15"/>
  <c r="A626" i="15"/>
  <c r="A625" i="15"/>
  <c r="A624" i="15"/>
  <c r="A623" i="15"/>
  <c r="A622" i="15"/>
  <c r="A621" i="15"/>
  <c r="A620" i="15"/>
  <c r="A619" i="15"/>
  <c r="A618" i="15"/>
  <c r="A617" i="15"/>
  <c r="A616" i="15"/>
  <c r="A615" i="15"/>
  <c r="A614" i="15"/>
  <c r="A613" i="15"/>
  <c r="A612" i="15"/>
  <c r="A611" i="15"/>
  <c r="A610" i="15"/>
  <c r="A609" i="15"/>
  <c r="A608" i="15"/>
  <c r="A607" i="15"/>
  <c r="A606" i="15"/>
  <c r="A605" i="15"/>
  <c r="A604" i="15"/>
  <c r="A603" i="15"/>
  <c r="A602" i="15"/>
  <c r="A601" i="15"/>
  <c r="A600" i="15"/>
  <c r="A599" i="15"/>
  <c r="A598" i="15"/>
  <c r="A597" i="15"/>
  <c r="A596" i="15"/>
  <c r="A595" i="15"/>
  <c r="A594" i="15"/>
  <c r="A593" i="15"/>
  <c r="A592" i="15"/>
  <c r="A591" i="15"/>
  <c r="A590" i="15"/>
  <c r="A589" i="15"/>
  <c r="A588" i="15"/>
  <c r="A587" i="15"/>
  <c r="A586" i="15"/>
  <c r="A585" i="15"/>
  <c r="A584" i="15"/>
  <c r="A583" i="15"/>
  <c r="A582" i="15"/>
  <c r="A581" i="15"/>
  <c r="A580" i="15"/>
  <c r="C579" i="15"/>
  <c r="A579" i="15"/>
  <c r="A578" i="15"/>
  <c r="A577" i="15"/>
  <c r="A576" i="15"/>
  <c r="A575" i="15"/>
  <c r="A574" i="15"/>
  <c r="A573" i="15"/>
  <c r="A571" i="15"/>
  <c r="A570" i="15"/>
  <c r="A569" i="15"/>
  <c r="A568" i="15"/>
  <c r="A567" i="15"/>
  <c r="A566" i="15"/>
  <c r="A565" i="15"/>
  <c r="A564" i="15"/>
  <c r="A563" i="15"/>
  <c r="A562" i="15"/>
  <c r="A561" i="15"/>
  <c r="A560" i="15"/>
  <c r="A559" i="15"/>
  <c r="A558" i="15"/>
  <c r="A557" i="15"/>
  <c r="A556" i="15"/>
  <c r="A555" i="15"/>
  <c r="A554" i="15"/>
  <c r="A553" i="15"/>
  <c r="A552" i="15"/>
  <c r="A551" i="15"/>
  <c r="A550" i="15"/>
  <c r="A549" i="15"/>
  <c r="A548" i="15"/>
  <c r="A547" i="15"/>
  <c r="A546" i="15"/>
  <c r="A545" i="15"/>
  <c r="A544" i="15"/>
  <c r="A543" i="15"/>
  <c r="A542" i="15"/>
  <c r="A541" i="15"/>
  <c r="A540" i="15"/>
  <c r="A539" i="15"/>
  <c r="A538" i="15"/>
  <c r="A537" i="15"/>
  <c r="A536" i="15"/>
  <c r="A535" i="15"/>
  <c r="A534" i="15"/>
  <c r="A533" i="15"/>
  <c r="A532" i="15"/>
  <c r="A531" i="15"/>
  <c r="A530" i="15"/>
  <c r="A529" i="15"/>
  <c r="A528" i="15"/>
  <c r="A527" i="15"/>
  <c r="A526" i="15"/>
  <c r="A525" i="15"/>
  <c r="A524" i="15"/>
  <c r="A523" i="15"/>
  <c r="A522" i="15"/>
  <c r="A521" i="15"/>
  <c r="A520" i="15"/>
  <c r="A519" i="15"/>
  <c r="A518" i="15"/>
  <c r="A517" i="15"/>
  <c r="A516" i="15"/>
  <c r="C515" i="15"/>
  <c r="A515" i="15"/>
  <c r="A514" i="15"/>
  <c r="A513" i="15"/>
  <c r="A512" i="15"/>
  <c r="A511" i="15"/>
  <c r="A510" i="15"/>
  <c r="A509" i="15"/>
  <c r="A508" i="15"/>
  <c r="A507" i="15"/>
  <c r="A506" i="15"/>
  <c r="A505" i="15"/>
  <c r="A504" i="15"/>
  <c r="A503" i="15"/>
  <c r="A502" i="15"/>
  <c r="A501" i="15"/>
  <c r="A500" i="15"/>
  <c r="A499" i="15"/>
  <c r="A498" i="15"/>
  <c r="A497" i="15"/>
  <c r="A496" i="15"/>
  <c r="A495" i="15"/>
  <c r="A494" i="15"/>
  <c r="A492" i="15"/>
  <c r="A491" i="15"/>
  <c r="A490" i="15"/>
  <c r="A489" i="15"/>
  <c r="A488" i="15"/>
  <c r="A487" i="15"/>
  <c r="A486" i="15"/>
  <c r="A485" i="15"/>
  <c r="A484" i="15"/>
  <c r="A483" i="15"/>
  <c r="A482" i="15"/>
  <c r="A481" i="15"/>
  <c r="A480" i="15"/>
  <c r="A479" i="15"/>
  <c r="A478" i="15"/>
  <c r="A477" i="15"/>
  <c r="A476" i="15"/>
  <c r="A475" i="15"/>
  <c r="A474" i="15"/>
  <c r="A473" i="15"/>
  <c r="A472" i="15"/>
  <c r="A471" i="15"/>
  <c r="A470" i="15"/>
  <c r="A469" i="15"/>
  <c r="A468" i="15"/>
  <c r="A467" i="15"/>
  <c r="A466" i="15"/>
  <c r="A465" i="15"/>
  <c r="A464" i="15"/>
  <c r="A463" i="15"/>
  <c r="A462" i="15"/>
  <c r="A461" i="15"/>
  <c r="A460" i="15"/>
  <c r="A459" i="15"/>
  <c r="A458" i="15"/>
  <c r="A457" i="15"/>
  <c r="A456" i="15"/>
  <c r="A455" i="15"/>
  <c r="A454" i="15"/>
  <c r="A453" i="15"/>
  <c r="A452" i="15"/>
  <c r="C451" i="15"/>
  <c r="A451" i="15"/>
  <c r="A450" i="15"/>
  <c r="A449" i="15"/>
  <c r="A448" i="15"/>
  <c r="A447" i="15"/>
  <c r="A446" i="15"/>
  <c r="A445" i="15"/>
  <c r="A444" i="15"/>
  <c r="A443" i="15"/>
  <c r="A442" i="15"/>
  <c r="A441" i="15"/>
  <c r="A440" i="15"/>
  <c r="A439" i="15"/>
  <c r="A438" i="15"/>
  <c r="A437" i="15"/>
  <c r="A436" i="15"/>
  <c r="A435" i="15"/>
  <c r="A434" i="15"/>
  <c r="A433" i="15"/>
  <c r="A432" i="15"/>
  <c r="A431" i="15"/>
  <c r="A430" i="15"/>
  <c r="A429" i="15"/>
  <c r="A428" i="15"/>
  <c r="A427" i="15"/>
  <c r="A426" i="15"/>
  <c r="A425" i="15"/>
  <c r="A424" i="15"/>
  <c r="A423" i="15"/>
  <c r="A422" i="15"/>
  <c r="A421" i="15"/>
  <c r="A420" i="15"/>
  <c r="A419" i="15"/>
  <c r="A418" i="15"/>
  <c r="A417" i="15"/>
  <c r="A416" i="15"/>
  <c r="A415" i="15"/>
  <c r="A414" i="15"/>
  <c r="A413" i="15"/>
  <c r="A412" i="15"/>
  <c r="A411" i="15"/>
  <c r="A410" i="15"/>
  <c r="A409" i="15"/>
  <c r="A408" i="15"/>
  <c r="A407" i="15"/>
  <c r="A406" i="15"/>
  <c r="A405" i="15"/>
  <c r="A404" i="15"/>
  <c r="A403" i="15"/>
  <c r="A402" i="15"/>
  <c r="A401" i="15"/>
  <c r="A400" i="15"/>
  <c r="A399" i="15"/>
  <c r="A398" i="15"/>
  <c r="A397" i="15"/>
  <c r="A396" i="15"/>
  <c r="A395" i="15"/>
  <c r="A394" i="15"/>
  <c r="A393" i="15"/>
  <c r="A392" i="15"/>
  <c r="A391" i="15"/>
  <c r="A390" i="15"/>
  <c r="A389" i="15"/>
  <c r="A388" i="15"/>
  <c r="C387" i="15"/>
  <c r="A387" i="15"/>
  <c r="A386" i="15"/>
  <c r="A385" i="15"/>
  <c r="A384" i="15"/>
  <c r="A383" i="15"/>
  <c r="A382" i="15"/>
  <c r="A381" i="15"/>
  <c r="A380" i="15"/>
  <c r="A379" i="15"/>
  <c r="A378" i="15"/>
  <c r="A377" i="15"/>
  <c r="A376" i="15"/>
  <c r="A375" i="15"/>
  <c r="A374" i="15"/>
  <c r="A373" i="15"/>
  <c r="A372" i="15"/>
  <c r="A371" i="15"/>
  <c r="A370" i="15"/>
  <c r="A369" i="15"/>
  <c r="A368" i="15"/>
  <c r="A367" i="15"/>
  <c r="A366" i="15"/>
  <c r="A365" i="15"/>
  <c r="A364" i="15"/>
  <c r="A363" i="15"/>
  <c r="A362" i="15"/>
  <c r="A361" i="15"/>
  <c r="A360" i="15"/>
  <c r="A359" i="15"/>
  <c r="A358" i="15"/>
  <c r="A357" i="15"/>
  <c r="A356" i="15"/>
  <c r="A355" i="15"/>
  <c r="A354" i="15"/>
  <c r="A353" i="15"/>
  <c r="A352" i="15"/>
  <c r="A351" i="15"/>
  <c r="A350" i="15"/>
  <c r="A349" i="15"/>
  <c r="A348" i="15"/>
  <c r="A347" i="15"/>
  <c r="A346" i="15"/>
  <c r="A345" i="15"/>
  <c r="A344" i="15"/>
  <c r="A343" i="15"/>
  <c r="A342" i="15"/>
  <c r="A341" i="15"/>
  <c r="A340" i="15"/>
  <c r="A339" i="15"/>
  <c r="A338" i="15"/>
  <c r="A337" i="15"/>
  <c r="A336" i="15"/>
  <c r="A335" i="15"/>
  <c r="A334" i="15"/>
  <c r="A333" i="15"/>
  <c r="A332" i="15"/>
  <c r="A331" i="15"/>
  <c r="A330" i="15"/>
  <c r="A329" i="15"/>
  <c r="A328" i="15"/>
  <c r="A327" i="15"/>
  <c r="A326" i="15"/>
  <c r="A325" i="15"/>
  <c r="A324" i="15"/>
  <c r="C323" i="15"/>
  <c r="A323" i="15"/>
  <c r="A322" i="15"/>
  <c r="A321" i="15"/>
  <c r="A320" i="15"/>
  <c r="A319" i="15"/>
  <c r="A318" i="15"/>
  <c r="A317" i="15"/>
  <c r="A316" i="15"/>
  <c r="A315" i="15"/>
  <c r="A314" i="15"/>
  <c r="A313" i="15"/>
  <c r="A312" i="15"/>
  <c r="A311" i="15"/>
  <c r="A310" i="15"/>
  <c r="A309" i="15"/>
  <c r="A308" i="15"/>
  <c r="A307" i="15"/>
  <c r="A306" i="15"/>
  <c r="A305" i="15"/>
  <c r="A304" i="15"/>
  <c r="A303" i="15"/>
  <c r="A302" i="15"/>
  <c r="A301" i="15"/>
  <c r="A300" i="15"/>
  <c r="A299" i="15"/>
  <c r="A298" i="15"/>
  <c r="A297" i="15"/>
  <c r="A296" i="15"/>
  <c r="A295" i="15"/>
  <c r="A294" i="15"/>
  <c r="A293" i="15"/>
  <c r="A292" i="15"/>
  <c r="A291" i="15"/>
  <c r="A290" i="15"/>
  <c r="A289" i="15"/>
  <c r="A288" i="15"/>
  <c r="A287" i="15"/>
  <c r="A286" i="15"/>
  <c r="A285" i="15"/>
  <c r="A282" i="15"/>
  <c r="A281" i="15"/>
  <c r="A280" i="15"/>
  <c r="A279" i="15"/>
  <c r="A278" i="15"/>
  <c r="A277" i="15"/>
  <c r="A276" i="15"/>
  <c r="A275" i="15"/>
  <c r="A274" i="15"/>
  <c r="A273" i="15"/>
  <c r="A272" i="15"/>
  <c r="A271" i="15"/>
  <c r="A270" i="15"/>
  <c r="A269" i="15"/>
  <c r="A268" i="15"/>
  <c r="A267" i="15"/>
  <c r="A266" i="15"/>
  <c r="A265" i="15"/>
  <c r="A264" i="15"/>
  <c r="A263" i="15"/>
  <c r="A262" i="15"/>
  <c r="A261" i="15"/>
  <c r="A260" i="15"/>
  <c r="C259" i="15"/>
  <c r="A259" i="15"/>
  <c r="A258" i="15"/>
  <c r="A257" i="15"/>
  <c r="A256" i="15"/>
  <c r="A255" i="15"/>
  <c r="A254" i="15"/>
  <c r="A253" i="15"/>
  <c r="A252" i="15"/>
  <c r="A251" i="15"/>
  <c r="A250" i="15"/>
  <c r="A249" i="15"/>
  <c r="A248" i="15"/>
  <c r="A247" i="15"/>
  <c r="A246" i="15"/>
  <c r="A245" i="15"/>
  <c r="A244" i="15"/>
  <c r="A243" i="15"/>
  <c r="A242" i="15"/>
  <c r="A241" i="15"/>
  <c r="A240" i="15"/>
  <c r="A239" i="15"/>
  <c r="A238" i="15"/>
  <c r="A237" i="15"/>
  <c r="A236" i="15"/>
  <c r="A235" i="15"/>
  <c r="A234" i="15"/>
  <c r="A233" i="15"/>
  <c r="A232" i="15"/>
  <c r="A231" i="15"/>
  <c r="A230" i="15"/>
  <c r="A229" i="15"/>
  <c r="A228" i="15"/>
  <c r="A227" i="15"/>
  <c r="A225" i="15"/>
  <c r="A224" i="15"/>
  <c r="A223" i="15"/>
  <c r="A222" i="15"/>
  <c r="A221" i="15"/>
  <c r="A220" i="15"/>
  <c r="A219" i="15"/>
  <c r="A218" i="15"/>
  <c r="A217" i="15"/>
  <c r="A216" i="15"/>
  <c r="A215" i="15"/>
  <c r="A214" i="15"/>
  <c r="A213" i="15"/>
  <c r="A212" i="15"/>
  <c r="A211" i="15"/>
  <c r="A210" i="15"/>
  <c r="A209" i="15"/>
  <c r="A208" i="15"/>
  <c r="A207" i="15"/>
  <c r="A206" i="15"/>
  <c r="A205" i="15"/>
  <c r="A204" i="15"/>
  <c r="A203" i="15"/>
  <c r="A202" i="15"/>
  <c r="A201" i="15"/>
  <c r="A200" i="15"/>
  <c r="A199" i="15"/>
  <c r="A198" i="15"/>
  <c r="A197" i="15"/>
  <c r="A196" i="15"/>
  <c r="C195" i="15"/>
  <c r="A195" i="15"/>
  <c r="A194" i="15"/>
  <c r="A193" i="15"/>
  <c r="A192" i="15"/>
  <c r="A191" i="15"/>
  <c r="A190" i="15"/>
  <c r="A189" i="15"/>
  <c r="A188" i="15"/>
  <c r="A187" i="15"/>
  <c r="A186" i="15"/>
  <c r="A185" i="15"/>
  <c r="A184" i="15"/>
  <c r="A183" i="15"/>
  <c r="A182" i="15"/>
  <c r="A181" i="15"/>
  <c r="A180" i="15"/>
  <c r="A179" i="15"/>
  <c r="A178" i="15"/>
  <c r="A177" i="15"/>
  <c r="A176" i="15"/>
  <c r="A175" i="15"/>
  <c r="A174" i="15"/>
  <c r="A173" i="15"/>
  <c r="A172" i="15"/>
  <c r="A169" i="15"/>
  <c r="A168" i="15"/>
  <c r="A167" i="15"/>
  <c r="A166" i="15"/>
  <c r="A165" i="15"/>
  <c r="A164" i="15"/>
  <c r="A163" i="15"/>
  <c r="A162" i="15"/>
  <c r="A161" i="15"/>
  <c r="A160" i="15"/>
  <c r="A159" i="15"/>
  <c r="A158" i="15"/>
  <c r="A157" i="15"/>
  <c r="A156" i="15"/>
  <c r="A155" i="15"/>
  <c r="A154" i="15"/>
  <c r="A153" i="15"/>
  <c r="A152" i="15"/>
  <c r="A151" i="15"/>
  <c r="A150" i="15"/>
  <c r="A149" i="15"/>
  <c r="A148" i="15"/>
  <c r="A147" i="15"/>
  <c r="A146" i="15"/>
  <c r="A145" i="15"/>
  <c r="A144" i="15"/>
  <c r="A143" i="15"/>
  <c r="A142" i="15"/>
  <c r="A141" i="15"/>
  <c r="A140" i="15"/>
  <c r="A139" i="15"/>
  <c r="A138" i="15"/>
  <c r="A137" i="15"/>
  <c r="A136" i="15"/>
  <c r="A135" i="15"/>
  <c r="A134" i="15"/>
  <c r="A133" i="15"/>
  <c r="A132" i="15"/>
  <c r="C131" i="15"/>
  <c r="A131" i="15"/>
  <c r="A130" i="15"/>
  <c r="A129" i="15"/>
  <c r="A128" i="15"/>
  <c r="A127" i="15"/>
  <c r="A126" i="15"/>
  <c r="A125" i="15"/>
  <c r="A124" i="15"/>
  <c r="A123" i="15"/>
  <c r="A122" i="15"/>
  <c r="A121" i="15"/>
  <c r="A120" i="15"/>
  <c r="A119" i="15"/>
  <c r="A118" i="15"/>
  <c r="A117" i="15"/>
  <c r="A116" i="15"/>
  <c r="A115" i="15"/>
  <c r="A114" i="15"/>
  <c r="A113" i="15"/>
  <c r="A112" i="15"/>
  <c r="A111" i="15"/>
  <c r="A110" i="15"/>
  <c r="A109" i="15"/>
  <c r="A108" i="15"/>
  <c r="A107" i="15"/>
  <c r="A106" i="15"/>
  <c r="A105" i="15"/>
  <c r="A104" i="15"/>
  <c r="A103" i="15"/>
  <c r="A102" i="15"/>
  <c r="A101" i="15"/>
  <c r="A100" i="15"/>
  <c r="A99" i="15"/>
  <c r="A98" i="15"/>
  <c r="A97" i="15"/>
  <c r="A96" i="15"/>
  <c r="A95" i="15"/>
  <c r="A94" i="15"/>
  <c r="A93" i="15"/>
  <c r="A92" i="15"/>
  <c r="A91" i="15"/>
  <c r="A90" i="15"/>
  <c r="A89" i="15"/>
  <c r="A88" i="15"/>
  <c r="A87" i="15"/>
  <c r="A86" i="15"/>
  <c r="A85" i="15"/>
  <c r="A84" i="15"/>
  <c r="A83" i="15"/>
  <c r="A82" i="15"/>
  <c r="A81" i="15"/>
  <c r="A80" i="15"/>
  <c r="A79" i="15"/>
  <c r="A78" i="15"/>
  <c r="A77" i="15"/>
  <c r="A76" i="15"/>
  <c r="A75" i="15"/>
  <c r="A74" i="15"/>
  <c r="A73" i="15"/>
  <c r="A72" i="15"/>
  <c r="A71" i="15"/>
  <c r="A70" i="15"/>
  <c r="A69" i="15"/>
  <c r="A68" i="15"/>
  <c r="C67" i="15"/>
  <c r="A67" i="15"/>
  <c r="A66" i="15"/>
  <c r="A65" i="15"/>
  <c r="A64" i="15"/>
  <c r="A63" i="15"/>
  <c r="A62" i="15"/>
  <c r="A61" i="15"/>
  <c r="A60" i="15"/>
  <c r="A59" i="15"/>
  <c r="A58" i="15"/>
  <c r="A57" i="15"/>
  <c r="A56" i="15"/>
  <c r="A55" i="15"/>
  <c r="A54" i="15"/>
  <c r="A53" i="15"/>
  <c r="A52" i="15"/>
  <c r="A51" i="15"/>
  <c r="A50" i="15"/>
  <c r="A49" i="15"/>
  <c r="A48" i="15"/>
  <c r="A47" i="15"/>
  <c r="A46" i="15"/>
  <c r="A45" i="15"/>
  <c r="A44" i="15"/>
  <c r="A43" i="15"/>
  <c r="A42" i="15"/>
  <c r="A41" i="15"/>
  <c r="A40" i="15"/>
  <c r="A39" i="15"/>
  <c r="A38" i="15"/>
  <c r="A37" i="15"/>
  <c r="A36" i="15"/>
  <c r="A35" i="15"/>
  <c r="A34" i="15"/>
  <c r="A33" i="15"/>
  <c r="A32" i="15"/>
  <c r="A31" i="15"/>
  <c r="A30" i="15"/>
  <c r="A29" i="15"/>
  <c r="A28" i="15"/>
  <c r="A27" i="15"/>
  <c r="A26" i="15"/>
  <c r="A25" i="15"/>
  <c r="A24" i="15"/>
  <c r="A23" i="15"/>
  <c r="A22" i="15"/>
  <c r="A21" i="15"/>
  <c r="A20" i="15"/>
  <c r="A19" i="15"/>
  <c r="A18" i="15"/>
  <c r="A17" i="15"/>
  <c r="A16" i="15"/>
  <c r="A15" i="15"/>
  <c r="A14" i="15"/>
  <c r="A13" i="15"/>
  <c r="A12" i="15"/>
  <c r="A11" i="15"/>
  <c r="A10" i="15"/>
  <c r="A9" i="15"/>
  <c r="A8" i="15"/>
  <c r="A7" i="15"/>
  <c r="A6" i="15"/>
  <c r="C81" i="24"/>
  <c r="B79" i="24"/>
  <c r="H220" i="10"/>
  <c r="G220" i="10"/>
  <c r="H219" i="10"/>
  <c r="G219" i="10"/>
  <c r="H218" i="10"/>
  <c r="G218" i="10"/>
  <c r="H217" i="10"/>
  <c r="G217" i="10"/>
  <c r="H216" i="10"/>
  <c r="G216" i="10"/>
  <c r="H215" i="10"/>
  <c r="G215" i="10"/>
  <c r="H214" i="10"/>
  <c r="G214" i="10"/>
  <c r="H213" i="10"/>
  <c r="G213" i="10"/>
  <c r="H212" i="10"/>
  <c r="G212" i="10"/>
  <c r="H211" i="10"/>
  <c r="G211" i="10"/>
  <c r="H187" i="10"/>
  <c r="G187" i="10"/>
  <c r="H186" i="10"/>
  <c r="G186" i="10"/>
  <c r="H185" i="10"/>
  <c r="G185" i="10"/>
  <c r="H184" i="10"/>
  <c r="G184" i="10"/>
  <c r="H183" i="10"/>
  <c r="G183" i="10"/>
  <c r="H182" i="10"/>
  <c r="G182" i="10"/>
  <c r="H181" i="10"/>
  <c r="G181" i="10"/>
  <c r="H180" i="10"/>
  <c r="G180" i="10"/>
  <c r="H179" i="10"/>
  <c r="G179" i="10"/>
  <c r="H178" i="10"/>
  <c r="G178" i="10"/>
  <c r="H154" i="10"/>
  <c r="G154" i="10"/>
  <c r="H153" i="10"/>
  <c r="G153" i="10"/>
  <c r="H152" i="10"/>
  <c r="G152" i="10"/>
  <c r="H151" i="10"/>
  <c r="G151" i="10"/>
  <c r="H150" i="10"/>
  <c r="G150" i="10"/>
  <c r="H149" i="10"/>
  <c r="G149" i="10"/>
  <c r="H148" i="10"/>
  <c r="G148" i="10"/>
  <c r="H147" i="10"/>
  <c r="G147" i="10"/>
  <c r="H146" i="10"/>
  <c r="G146" i="10"/>
  <c r="H145" i="10"/>
  <c r="G145" i="10"/>
  <c r="H121" i="10"/>
  <c r="G121" i="10"/>
  <c r="H120" i="10"/>
  <c r="G120" i="10"/>
  <c r="H119" i="10"/>
  <c r="G119" i="10"/>
  <c r="H118" i="10"/>
  <c r="G118" i="10"/>
  <c r="H117" i="10"/>
  <c r="G117" i="10"/>
  <c r="H116" i="10"/>
  <c r="G116" i="10"/>
  <c r="H115" i="10"/>
  <c r="G115" i="10"/>
  <c r="H114" i="10"/>
  <c r="G114" i="10"/>
  <c r="H113" i="10"/>
  <c r="G113" i="10"/>
  <c r="H112" i="10"/>
  <c r="G112" i="10"/>
  <c r="H88" i="10"/>
  <c r="G88" i="10"/>
  <c r="H87" i="10"/>
  <c r="G87" i="10"/>
  <c r="H86" i="10"/>
  <c r="G86" i="10"/>
  <c r="H85" i="10"/>
  <c r="G85" i="10"/>
  <c r="H84" i="10"/>
  <c r="G84" i="10"/>
  <c r="H83" i="10"/>
  <c r="G83" i="10"/>
  <c r="H82" i="10"/>
  <c r="G82" i="10"/>
  <c r="H81" i="10"/>
  <c r="G81" i="10"/>
  <c r="H80" i="10"/>
  <c r="G80" i="10"/>
  <c r="H79" i="10"/>
  <c r="G79" i="10"/>
  <c r="H56" i="10"/>
  <c r="G56" i="10"/>
  <c r="H55" i="10"/>
  <c r="G55" i="10"/>
  <c r="H54" i="10"/>
  <c r="G54" i="10"/>
  <c r="H53" i="10"/>
  <c r="G53" i="10"/>
  <c r="H52" i="10"/>
  <c r="G52" i="10"/>
  <c r="H51" i="10"/>
  <c r="G51" i="10"/>
  <c r="H50" i="10"/>
  <c r="G50" i="10"/>
  <c r="H49" i="10"/>
  <c r="G49" i="10"/>
  <c r="H48" i="10"/>
  <c r="G48" i="10"/>
  <c r="H47" i="10"/>
  <c r="G47" i="10"/>
  <c r="H23" i="10"/>
  <c r="G23" i="10"/>
  <c r="H22" i="10"/>
  <c r="G22" i="10"/>
  <c r="H21" i="10"/>
  <c r="G21" i="10"/>
  <c r="H20" i="10"/>
  <c r="G20" i="10"/>
  <c r="H19" i="10"/>
  <c r="G19" i="10"/>
  <c r="H18" i="10"/>
  <c r="G18" i="10"/>
  <c r="H17" i="10"/>
  <c r="G17" i="10"/>
  <c r="H16" i="10"/>
  <c r="G16" i="10"/>
  <c r="H15" i="10"/>
  <c r="G15" i="10"/>
  <c r="H14" i="10"/>
  <c r="G14" i="10"/>
  <c r="H209" i="10"/>
  <c r="G209" i="10"/>
  <c r="H208" i="10"/>
  <c r="G208" i="10"/>
  <c r="H207" i="10"/>
  <c r="G207" i="10"/>
  <c r="H206" i="10"/>
  <c r="G206" i="10"/>
  <c r="H205" i="10"/>
  <c r="G205" i="10"/>
  <c r="H204" i="10"/>
  <c r="G204" i="10"/>
  <c r="H203" i="10"/>
  <c r="G203" i="10"/>
  <c r="H202" i="10"/>
  <c r="G202" i="10"/>
  <c r="H201" i="10"/>
  <c r="G201" i="10"/>
  <c r="H200" i="10"/>
  <c r="G200" i="10"/>
  <c r="H176" i="10"/>
  <c r="G176" i="10"/>
  <c r="H175" i="10"/>
  <c r="G175" i="10"/>
  <c r="H174" i="10"/>
  <c r="G174" i="10"/>
  <c r="H173" i="10"/>
  <c r="G173" i="10"/>
  <c r="H172" i="10"/>
  <c r="G172" i="10"/>
  <c r="H171" i="10"/>
  <c r="G171" i="10"/>
  <c r="H170" i="10"/>
  <c r="G170" i="10"/>
  <c r="H169" i="10"/>
  <c r="G169" i="10"/>
  <c r="H168" i="10"/>
  <c r="G168" i="10"/>
  <c r="H167" i="10"/>
  <c r="G167" i="10"/>
  <c r="H143" i="10"/>
  <c r="G143" i="10"/>
  <c r="H142" i="10"/>
  <c r="G142" i="10"/>
  <c r="H141" i="10"/>
  <c r="G141" i="10"/>
  <c r="H140" i="10"/>
  <c r="G140" i="10"/>
  <c r="H139" i="10"/>
  <c r="G139" i="10"/>
  <c r="H138" i="10"/>
  <c r="G138" i="10"/>
  <c r="H137" i="10"/>
  <c r="G137" i="10"/>
  <c r="H136" i="10"/>
  <c r="G136" i="10"/>
  <c r="H135" i="10"/>
  <c r="G135" i="10"/>
  <c r="H134" i="10"/>
  <c r="G134" i="10"/>
  <c r="H110" i="10"/>
  <c r="G110" i="10"/>
  <c r="H109" i="10"/>
  <c r="G109" i="10"/>
  <c r="H108" i="10"/>
  <c r="G108" i="10"/>
  <c r="H107" i="10"/>
  <c r="G107" i="10"/>
  <c r="H106" i="10"/>
  <c r="G106" i="10"/>
  <c r="H105" i="10"/>
  <c r="G105" i="10"/>
  <c r="H104" i="10"/>
  <c r="G104" i="10"/>
  <c r="H103" i="10"/>
  <c r="G103" i="10"/>
  <c r="H102" i="10"/>
  <c r="G102" i="10"/>
  <c r="H101" i="10"/>
  <c r="G101" i="10"/>
  <c r="H45" i="10"/>
  <c r="G45" i="10"/>
  <c r="H44" i="10"/>
  <c r="G44" i="10"/>
  <c r="H43" i="10"/>
  <c r="G43" i="10"/>
  <c r="H42" i="10"/>
  <c r="G42" i="10"/>
  <c r="H41" i="10"/>
  <c r="G41" i="10"/>
  <c r="H40" i="10"/>
  <c r="G40" i="10"/>
  <c r="H39" i="10"/>
  <c r="G39" i="10"/>
  <c r="H38" i="10"/>
  <c r="G38" i="10"/>
  <c r="H37" i="10"/>
  <c r="G37" i="10"/>
  <c r="H12" i="10"/>
  <c r="G12" i="10"/>
  <c r="H11" i="10"/>
  <c r="G11" i="10"/>
  <c r="H10" i="10"/>
  <c r="G10" i="10"/>
  <c r="H9" i="10"/>
  <c r="G9" i="10"/>
  <c r="H8" i="10"/>
  <c r="G8" i="10"/>
  <c r="H7" i="10"/>
  <c r="G7" i="10"/>
  <c r="H6" i="10"/>
  <c r="G6" i="10"/>
  <c r="H5" i="10"/>
  <c r="G5" i="10"/>
  <c r="H4" i="10"/>
  <c r="G4" i="10"/>
  <c r="H3" i="10"/>
  <c r="G3" i="10"/>
  <c r="O79" i="18"/>
  <c r="N79" i="18"/>
  <c r="K79" i="18"/>
  <c r="J79" i="18"/>
  <c r="L209" i="10"/>
  <c r="G78" i="24" s="1"/>
  <c r="B79" i="18"/>
  <c r="C209" i="10" s="1"/>
  <c r="O78" i="18"/>
  <c r="N78" i="18"/>
  <c r="K78" i="18"/>
  <c r="J78" i="18"/>
  <c r="L208" i="10"/>
  <c r="G77" i="24" s="1"/>
  <c r="B78" i="18"/>
  <c r="O77" i="18"/>
  <c r="N77" i="18"/>
  <c r="K77" i="18"/>
  <c r="J77" i="18"/>
  <c r="L207" i="10"/>
  <c r="G76" i="24" s="1"/>
  <c r="B77" i="18"/>
  <c r="C207" i="10" s="1"/>
  <c r="O76" i="18"/>
  <c r="N76" i="18"/>
  <c r="K76" i="18"/>
  <c r="J76" i="18"/>
  <c r="L206" i="10"/>
  <c r="G75" i="24" s="1"/>
  <c r="B76" i="18"/>
  <c r="C206" i="10" s="1"/>
  <c r="O75" i="18"/>
  <c r="N75" i="18"/>
  <c r="K75" i="18"/>
  <c r="J75" i="18"/>
  <c r="L205" i="10"/>
  <c r="G74" i="24" s="1"/>
  <c r="B75" i="18"/>
  <c r="C205" i="10" s="1"/>
  <c r="O74" i="18"/>
  <c r="N74" i="18"/>
  <c r="K74" i="18"/>
  <c r="J74" i="18"/>
  <c r="L204" i="10"/>
  <c r="G73" i="24" s="1"/>
  <c r="B74" i="18"/>
  <c r="O73" i="18"/>
  <c r="N73" i="18"/>
  <c r="K73" i="18"/>
  <c r="J73" i="18"/>
  <c r="L203" i="10"/>
  <c r="G72" i="24" s="1"/>
  <c r="B73" i="18"/>
  <c r="C203" i="10" s="1"/>
  <c r="O72" i="18"/>
  <c r="N72" i="18"/>
  <c r="K72" i="18"/>
  <c r="J72" i="18"/>
  <c r="L202" i="10"/>
  <c r="G71" i="24" s="1"/>
  <c r="B72" i="18"/>
  <c r="C202" i="10" s="1"/>
  <c r="O71" i="18"/>
  <c r="N71" i="18"/>
  <c r="K71" i="18"/>
  <c r="J71" i="18"/>
  <c r="L201" i="10"/>
  <c r="G70" i="24" s="1"/>
  <c r="B71" i="18"/>
  <c r="C201" i="10" s="1"/>
  <c r="O70" i="18"/>
  <c r="N70" i="18"/>
  <c r="G375" i="11"/>
  <c r="O68" i="18"/>
  <c r="N68" i="18"/>
  <c r="K68" i="18"/>
  <c r="J68" i="18"/>
  <c r="L176" i="10"/>
  <c r="G67" i="24" s="1"/>
  <c r="B68" i="18"/>
  <c r="C176" i="10" s="1"/>
  <c r="O67" i="18"/>
  <c r="N67" i="18"/>
  <c r="K67" i="18"/>
  <c r="J67" i="18"/>
  <c r="L175" i="10"/>
  <c r="G66" i="24" s="1"/>
  <c r="B67" i="18"/>
  <c r="C175" i="10" s="1"/>
  <c r="O66" i="18"/>
  <c r="N66" i="18"/>
  <c r="K66" i="18"/>
  <c r="J66" i="18"/>
  <c r="L174" i="10"/>
  <c r="G65" i="24" s="1"/>
  <c r="B66" i="18"/>
  <c r="C174" i="10" s="1"/>
  <c r="O65" i="18"/>
  <c r="N65" i="18"/>
  <c r="K65" i="18"/>
  <c r="J65" i="18"/>
  <c r="L173" i="10"/>
  <c r="G64" i="24" s="1"/>
  <c r="B65" i="18"/>
  <c r="C173" i="10" s="1"/>
  <c r="O64" i="18"/>
  <c r="N64" i="18"/>
  <c r="K64" i="18"/>
  <c r="J64" i="18"/>
  <c r="L172" i="10"/>
  <c r="G63" i="24" s="1"/>
  <c r="B64" i="18"/>
  <c r="C172" i="10" s="1"/>
  <c r="O63" i="18"/>
  <c r="N63" i="18"/>
  <c r="K63" i="18"/>
  <c r="J63" i="18"/>
  <c r="L171" i="10"/>
  <c r="G62" i="24" s="1"/>
  <c r="B63" i="18"/>
  <c r="C171" i="10" s="1"/>
  <c r="O62" i="18"/>
  <c r="N62" i="18"/>
  <c r="K62" i="18"/>
  <c r="J62" i="18"/>
  <c r="L170" i="10"/>
  <c r="G61" i="24" s="1"/>
  <c r="B62" i="18"/>
  <c r="O59" i="18"/>
  <c r="N59" i="18"/>
  <c r="G364" i="11"/>
  <c r="O57" i="18"/>
  <c r="N57" i="18"/>
  <c r="G362" i="11"/>
  <c r="O56" i="18"/>
  <c r="N56" i="18"/>
  <c r="G361" i="11"/>
  <c r="O55" i="18"/>
  <c r="N55" i="18"/>
  <c r="L141" i="10"/>
  <c r="G54" i="24" s="1"/>
  <c r="G360" i="11"/>
  <c r="O54" i="18"/>
  <c r="N54" i="18"/>
  <c r="G359" i="11"/>
  <c r="O53" i="18"/>
  <c r="N53" i="18"/>
  <c r="K53" i="18"/>
  <c r="J53" i="18"/>
  <c r="L139" i="10"/>
  <c r="G52" i="24" s="1"/>
  <c r="B53" i="18"/>
  <c r="C139" i="10" s="1"/>
  <c r="L138" i="10"/>
  <c r="G51" i="24" s="1"/>
  <c r="G357" i="11"/>
  <c r="G356" i="11"/>
  <c r="G355" i="11"/>
  <c r="O48" i="18"/>
  <c r="N48" i="18"/>
  <c r="G353" i="11"/>
  <c r="O46" i="18"/>
  <c r="N46" i="18"/>
  <c r="G351" i="11"/>
  <c r="O45" i="18"/>
  <c r="N45" i="18"/>
  <c r="G350" i="11"/>
  <c r="O44" i="18"/>
  <c r="N44" i="18"/>
  <c r="G349" i="11"/>
  <c r="O43" i="18"/>
  <c r="N43" i="18"/>
  <c r="L107" i="10"/>
  <c r="G42" i="24" s="1"/>
  <c r="G347" i="11"/>
  <c r="L105" i="10"/>
  <c r="G40" i="24" s="1"/>
  <c r="G346" i="11"/>
  <c r="G344" i="11"/>
  <c r="G343" i="11"/>
  <c r="O37" i="18"/>
  <c r="N37" i="18"/>
  <c r="G342" i="11"/>
  <c r="O35" i="18"/>
  <c r="N35" i="18"/>
  <c r="G340" i="11"/>
  <c r="O34" i="18"/>
  <c r="N34" i="18"/>
  <c r="G339" i="11"/>
  <c r="O33" i="18"/>
  <c r="N33" i="18"/>
  <c r="G338" i="11"/>
  <c r="O32" i="18"/>
  <c r="N32" i="18"/>
  <c r="K32" i="18"/>
  <c r="J32" i="18"/>
  <c r="G31" i="24"/>
  <c r="B32" i="18"/>
  <c r="C74" i="10" s="1"/>
  <c r="O31" i="18"/>
  <c r="N31" i="18"/>
  <c r="K31" i="18"/>
  <c r="J31" i="18"/>
  <c r="G30" i="24"/>
  <c r="B31" i="18"/>
  <c r="C73" i="10" s="1"/>
  <c r="G335" i="11"/>
  <c r="G334" i="11"/>
  <c r="O26" i="18"/>
  <c r="N26" i="18"/>
  <c r="G331" i="11"/>
  <c r="B26" i="18"/>
  <c r="C68" i="10" s="1"/>
  <c r="O24" i="18"/>
  <c r="N24" i="18"/>
  <c r="K24" i="18"/>
  <c r="J24" i="18"/>
  <c r="L45" i="10"/>
  <c r="G23" i="24" s="1"/>
  <c r="G329" i="11"/>
  <c r="B24" i="18"/>
  <c r="C45" i="10" s="1"/>
  <c r="O23" i="18"/>
  <c r="N23" i="18"/>
  <c r="K23" i="18"/>
  <c r="J23" i="18"/>
  <c r="L44" i="10"/>
  <c r="G22" i="24" s="1"/>
  <c r="B23" i="18"/>
  <c r="O22" i="18"/>
  <c r="N22" i="18"/>
  <c r="K22" i="18"/>
  <c r="J22" i="18"/>
  <c r="L43" i="10"/>
  <c r="G21" i="24" s="1"/>
  <c r="B22" i="18"/>
  <c r="O21" i="18"/>
  <c r="N21" i="18"/>
  <c r="K21" i="18"/>
  <c r="J21" i="18"/>
  <c r="L42" i="10"/>
  <c r="G20" i="24" s="1"/>
  <c r="B21" i="18"/>
  <c r="C42" i="10" s="1"/>
  <c r="O20" i="18"/>
  <c r="N20" i="18"/>
  <c r="L41" i="10"/>
  <c r="G19" i="24" s="1"/>
  <c r="G325" i="11"/>
  <c r="B20" i="18"/>
  <c r="K20" i="18" s="1"/>
  <c r="O19" i="18"/>
  <c r="N19" i="18"/>
  <c r="L40" i="10"/>
  <c r="G18" i="24" s="1"/>
  <c r="G322" i="11"/>
  <c r="B16" i="18"/>
  <c r="C37" i="10" s="1"/>
  <c r="O15" i="18"/>
  <c r="N15" i="18"/>
  <c r="G320" i="11"/>
  <c r="A15" i="18"/>
  <c r="O13" i="18"/>
  <c r="N13" i="18"/>
  <c r="K13" i="18"/>
  <c r="J13" i="18"/>
  <c r="L12" i="10"/>
  <c r="G12" i="24" s="1"/>
  <c r="G318" i="11"/>
  <c r="B13" i="18"/>
  <c r="C12" i="10" s="1"/>
  <c r="O12" i="18"/>
  <c r="N12" i="18"/>
  <c r="K12" i="18"/>
  <c r="J12" i="18"/>
  <c r="L11" i="10"/>
  <c r="G11" i="24" s="1"/>
  <c r="B12" i="18"/>
  <c r="C11" i="10" s="1"/>
  <c r="O11" i="18"/>
  <c r="N11" i="18"/>
  <c r="K11" i="18"/>
  <c r="J11" i="18"/>
  <c r="L10" i="10"/>
  <c r="G10" i="24" s="1"/>
  <c r="G316" i="11"/>
  <c r="B11" i="18"/>
  <c r="O10" i="18"/>
  <c r="N10" i="18"/>
  <c r="K10" i="18"/>
  <c r="J10" i="18"/>
  <c r="L9" i="10"/>
  <c r="G9" i="24" s="1"/>
  <c r="B10" i="18"/>
  <c r="C9" i="10" s="1"/>
  <c r="O9" i="18"/>
  <c r="N9" i="18"/>
  <c r="K9" i="18"/>
  <c r="J9" i="18"/>
  <c r="L8" i="10"/>
  <c r="G8" i="24" s="1"/>
  <c r="G314" i="11"/>
  <c r="B9" i="18"/>
  <c r="C8" i="10" s="1"/>
  <c r="O8" i="18"/>
  <c r="N8" i="18"/>
  <c r="K8" i="18"/>
  <c r="J8" i="18"/>
  <c r="L7" i="10"/>
  <c r="G7" i="24" s="1"/>
  <c r="B8" i="18"/>
  <c r="O7" i="18"/>
  <c r="N7" i="18"/>
  <c r="L6" i="10"/>
  <c r="G6" i="24" s="1"/>
  <c r="G312" i="11"/>
  <c r="G310" i="11"/>
  <c r="B5" i="18"/>
  <c r="C4" i="10" s="1"/>
  <c r="O4" i="18"/>
  <c r="N4" i="18"/>
  <c r="L4" i="18"/>
  <c r="M4" i="18" s="1"/>
  <c r="A4" i="18"/>
  <c r="L2" i="18"/>
  <c r="O79" i="19"/>
  <c r="N79" i="19"/>
  <c r="K79" i="19"/>
  <c r="J79" i="19"/>
  <c r="L220" i="10"/>
  <c r="B79" i="19"/>
  <c r="C220" i="10" s="1"/>
  <c r="E220" i="10" s="1"/>
  <c r="O78" i="19"/>
  <c r="N78" i="19"/>
  <c r="K78" i="19"/>
  <c r="J78" i="19"/>
  <c r="L219" i="10"/>
  <c r="B78" i="19"/>
  <c r="C219" i="10" s="1"/>
  <c r="E219" i="10" s="1"/>
  <c r="O77" i="19"/>
  <c r="N77" i="19"/>
  <c r="K77" i="19"/>
  <c r="J77" i="19"/>
  <c r="L218" i="10"/>
  <c r="B77" i="19"/>
  <c r="C218" i="10" s="1"/>
  <c r="E218" i="10" s="1"/>
  <c r="O76" i="19"/>
  <c r="N76" i="19"/>
  <c r="K76" i="19"/>
  <c r="J76" i="19"/>
  <c r="L217" i="10"/>
  <c r="B76" i="19"/>
  <c r="C217" i="10" s="1"/>
  <c r="E217" i="10" s="1"/>
  <c r="O75" i="19"/>
  <c r="N75" i="19"/>
  <c r="K75" i="19"/>
  <c r="J75" i="19"/>
  <c r="L216" i="10"/>
  <c r="B75" i="19"/>
  <c r="C216" i="10" s="1"/>
  <c r="E216" i="10" s="1"/>
  <c r="O74" i="19"/>
  <c r="N74" i="19"/>
  <c r="K74" i="19"/>
  <c r="J74" i="19"/>
  <c r="L215" i="10"/>
  <c r="B74" i="19"/>
  <c r="C215" i="10" s="1"/>
  <c r="E215" i="10" s="1"/>
  <c r="O73" i="19"/>
  <c r="N73" i="19"/>
  <c r="K73" i="19"/>
  <c r="J73" i="19"/>
  <c r="L214" i="10"/>
  <c r="B73" i="19"/>
  <c r="C214" i="10" s="1"/>
  <c r="E214" i="10" s="1"/>
  <c r="O72" i="19"/>
  <c r="N72" i="19"/>
  <c r="K72" i="19"/>
  <c r="J72" i="19"/>
  <c r="L213" i="10"/>
  <c r="B72" i="19"/>
  <c r="C213" i="10" s="1"/>
  <c r="E213" i="10" s="1"/>
  <c r="O71" i="19"/>
  <c r="N71" i="19"/>
  <c r="K71" i="19"/>
  <c r="J71" i="19"/>
  <c r="L212" i="10"/>
  <c r="B71" i="19"/>
  <c r="C212" i="10" s="1"/>
  <c r="E212" i="10" s="1"/>
  <c r="O70" i="19"/>
  <c r="N70" i="19"/>
  <c r="L70" i="19"/>
  <c r="K70" i="19"/>
  <c r="J70" i="19"/>
  <c r="L211" i="10"/>
  <c r="N68" i="19"/>
  <c r="K68" i="19"/>
  <c r="J68" i="19"/>
  <c r="L187" i="10"/>
  <c r="B68" i="19"/>
  <c r="C187" i="10" s="1"/>
  <c r="N67" i="19"/>
  <c r="K67" i="19"/>
  <c r="J67" i="19"/>
  <c r="L186" i="10"/>
  <c r="B67" i="19"/>
  <c r="C186" i="10" s="1"/>
  <c r="N66" i="19"/>
  <c r="K66" i="19"/>
  <c r="J66" i="19"/>
  <c r="L185" i="10"/>
  <c r="B66" i="19"/>
  <c r="C185" i="10" s="1"/>
  <c r="N65" i="19"/>
  <c r="K65" i="19"/>
  <c r="J65" i="19"/>
  <c r="L184" i="10"/>
  <c r="B65" i="19"/>
  <c r="C184" i="10" s="1"/>
  <c r="N64" i="19"/>
  <c r="K64" i="19"/>
  <c r="J64" i="19"/>
  <c r="L183" i="10"/>
  <c r="B64" i="19"/>
  <c r="C183" i="10" s="1"/>
  <c r="N63" i="19"/>
  <c r="K63" i="19"/>
  <c r="J63" i="19"/>
  <c r="L182" i="10"/>
  <c r="B63" i="19"/>
  <c r="C182" i="10" s="1"/>
  <c r="N62" i="19"/>
  <c r="K62" i="19"/>
  <c r="J62" i="19"/>
  <c r="L181" i="10"/>
  <c r="B62" i="19"/>
  <c r="C181" i="10" s="1"/>
  <c r="N61" i="19"/>
  <c r="K61" i="19"/>
  <c r="J61" i="19"/>
  <c r="L180" i="10"/>
  <c r="B61" i="19"/>
  <c r="C180" i="10" s="1"/>
  <c r="N60" i="19"/>
  <c r="G444" i="11"/>
  <c r="B60" i="19"/>
  <c r="C179" i="10" s="1"/>
  <c r="N59" i="19"/>
  <c r="O57" i="19"/>
  <c r="N57" i="19"/>
  <c r="K57" i="19"/>
  <c r="J57" i="19"/>
  <c r="L154" i="10"/>
  <c r="B57" i="19"/>
  <c r="C154" i="10" s="1"/>
  <c r="O56" i="19"/>
  <c r="N56" i="19"/>
  <c r="G440" i="11"/>
  <c r="O55" i="19"/>
  <c r="N55" i="19"/>
  <c r="G439" i="11"/>
  <c r="O54" i="19"/>
  <c r="N54" i="19"/>
  <c r="G438" i="11"/>
  <c r="O53" i="19"/>
  <c r="N53" i="19"/>
  <c r="K53" i="19"/>
  <c r="J53" i="19"/>
  <c r="L150" i="10"/>
  <c r="B53" i="19"/>
  <c r="C150" i="10" s="1"/>
  <c r="O52" i="19"/>
  <c r="N52" i="19"/>
  <c r="K52" i="19"/>
  <c r="J52" i="19"/>
  <c r="L149" i="10"/>
  <c r="B52" i="19"/>
  <c r="C149" i="10" s="1"/>
  <c r="O51" i="19"/>
  <c r="N51" i="19"/>
  <c r="G435" i="11"/>
  <c r="G433" i="11"/>
  <c r="O48" i="19"/>
  <c r="N48" i="19"/>
  <c r="G432" i="11"/>
  <c r="O46" i="19"/>
  <c r="N46" i="19"/>
  <c r="K46" i="19"/>
  <c r="J46" i="19"/>
  <c r="L121" i="10"/>
  <c r="G430" i="11"/>
  <c r="B46" i="19"/>
  <c r="C121" i="10" s="1"/>
  <c r="O45" i="19"/>
  <c r="N45" i="19"/>
  <c r="G429" i="11"/>
  <c r="O44" i="19"/>
  <c r="N44" i="19"/>
  <c r="G428" i="11"/>
  <c r="O43" i="19"/>
  <c r="N43" i="19"/>
  <c r="G427" i="11"/>
  <c r="O42" i="19"/>
  <c r="N42" i="19"/>
  <c r="K42" i="19"/>
  <c r="J42" i="19"/>
  <c r="L117" i="10"/>
  <c r="G426" i="11"/>
  <c r="B42" i="19"/>
  <c r="C117" i="10" s="1"/>
  <c r="O41" i="19"/>
  <c r="N41" i="19"/>
  <c r="K41" i="19"/>
  <c r="J41" i="19"/>
  <c r="L116" i="10"/>
  <c r="G425" i="11"/>
  <c r="B41" i="19"/>
  <c r="C116" i="10" s="1"/>
  <c r="O40" i="19"/>
  <c r="N40" i="19"/>
  <c r="G424" i="11"/>
  <c r="G423" i="11"/>
  <c r="G422" i="11"/>
  <c r="O37" i="19"/>
  <c r="N37" i="19"/>
  <c r="G421" i="11"/>
  <c r="O35" i="19"/>
  <c r="N35" i="19"/>
  <c r="K35" i="19"/>
  <c r="J35" i="19"/>
  <c r="L88" i="10"/>
  <c r="G419" i="11"/>
  <c r="B35" i="19"/>
  <c r="C88" i="10" s="1"/>
  <c r="O34" i="19"/>
  <c r="N34" i="19"/>
  <c r="K34" i="19"/>
  <c r="J34" i="19"/>
  <c r="L87" i="10"/>
  <c r="G418" i="11"/>
  <c r="B34" i="19"/>
  <c r="C87" i="10" s="1"/>
  <c r="O33" i="19"/>
  <c r="N33" i="19"/>
  <c r="K33" i="19"/>
  <c r="J33" i="19"/>
  <c r="L86" i="10"/>
  <c r="G417" i="11"/>
  <c r="B33" i="19"/>
  <c r="C86" i="10" s="1"/>
  <c r="O32" i="19"/>
  <c r="N32" i="19"/>
  <c r="G416" i="11"/>
  <c r="O31" i="19"/>
  <c r="N31" i="19"/>
  <c r="G415" i="11"/>
  <c r="B31" i="19"/>
  <c r="C84" i="10" s="1"/>
  <c r="O30" i="19"/>
  <c r="N30" i="19"/>
  <c r="L83" i="10"/>
  <c r="G414" i="11"/>
  <c r="G413" i="11"/>
  <c r="G412" i="11"/>
  <c r="G411" i="11"/>
  <c r="O26" i="19"/>
  <c r="N26" i="19"/>
  <c r="G410" i="11"/>
  <c r="O24" i="19"/>
  <c r="N24" i="19"/>
  <c r="G408" i="11"/>
  <c r="O23" i="19"/>
  <c r="N23" i="19"/>
  <c r="G407" i="11"/>
  <c r="O22" i="19"/>
  <c r="N22" i="19"/>
  <c r="G406" i="11"/>
  <c r="O21" i="19"/>
  <c r="N21" i="19"/>
  <c r="K21" i="19"/>
  <c r="J21" i="19"/>
  <c r="L53" i="10"/>
  <c r="G405" i="11"/>
  <c r="B21" i="19"/>
  <c r="C53" i="10" s="1"/>
  <c r="O20" i="19"/>
  <c r="N20" i="19"/>
  <c r="K20" i="19"/>
  <c r="J20" i="19"/>
  <c r="L52" i="10"/>
  <c r="G404" i="11"/>
  <c r="B20" i="19"/>
  <c r="C52" i="10" s="1"/>
  <c r="O19" i="19"/>
  <c r="N19" i="19"/>
  <c r="K19" i="19"/>
  <c r="J19" i="19"/>
  <c r="L51" i="10"/>
  <c r="G403" i="11"/>
  <c r="B19" i="19"/>
  <c r="C51" i="10" s="1"/>
  <c r="O18" i="19"/>
  <c r="N18" i="19"/>
  <c r="G402" i="11"/>
  <c r="G401" i="11"/>
  <c r="G400" i="11"/>
  <c r="O15" i="19"/>
  <c r="N15" i="19"/>
  <c r="G399" i="11"/>
  <c r="O13" i="19"/>
  <c r="N13" i="19"/>
  <c r="K13" i="19"/>
  <c r="J13" i="19"/>
  <c r="L23" i="10"/>
  <c r="G397" i="11"/>
  <c r="B13" i="19"/>
  <c r="C23" i="10" s="1"/>
  <c r="O12" i="19"/>
  <c r="N12" i="19"/>
  <c r="K12" i="19"/>
  <c r="J12" i="19"/>
  <c r="L22" i="10"/>
  <c r="G396" i="11"/>
  <c r="B12" i="19"/>
  <c r="C22" i="10" s="1"/>
  <c r="O11" i="19"/>
  <c r="N11" i="19"/>
  <c r="K11" i="19"/>
  <c r="J11" i="19"/>
  <c r="L21" i="10"/>
  <c r="G395" i="11"/>
  <c r="B11" i="19"/>
  <c r="O10" i="19"/>
  <c r="N10" i="19"/>
  <c r="K10" i="19"/>
  <c r="J10" i="19"/>
  <c r="L20" i="10"/>
  <c r="G394" i="11"/>
  <c r="B10" i="19"/>
  <c r="O9" i="19"/>
  <c r="N9" i="19"/>
  <c r="K9" i="19"/>
  <c r="J9" i="19"/>
  <c r="L19" i="10"/>
  <c r="G393" i="11"/>
  <c r="B9" i="19"/>
  <c r="O8" i="19"/>
  <c r="N8" i="19"/>
  <c r="K8" i="19"/>
  <c r="J8" i="19"/>
  <c r="L18" i="10"/>
  <c r="G392" i="11"/>
  <c r="B8" i="19"/>
  <c r="O7" i="19"/>
  <c r="N7" i="19"/>
  <c r="G391" i="11"/>
  <c r="O6" i="19"/>
  <c r="N6" i="19"/>
  <c r="G390" i="11"/>
  <c r="G389" i="11"/>
  <c r="B5" i="19"/>
  <c r="O4" i="19"/>
  <c r="N4" i="19"/>
  <c r="L4" i="19"/>
  <c r="M4" i="19" s="1"/>
  <c r="G388" i="11"/>
  <c r="A4" i="19"/>
  <c r="L2" i="19"/>
  <c r="O79" i="20"/>
  <c r="N79" i="20"/>
  <c r="K79" i="20"/>
  <c r="J79" i="20"/>
  <c r="I79" i="20"/>
  <c r="H79" i="20"/>
  <c r="M79" i="20" s="1"/>
  <c r="F79" i="20"/>
  <c r="B79" i="20"/>
  <c r="L79" i="20" s="1"/>
  <c r="A79" i="20"/>
  <c r="O78" i="20"/>
  <c r="N78" i="20"/>
  <c r="L78" i="20"/>
  <c r="K78" i="20"/>
  <c r="J78" i="20"/>
  <c r="I78" i="20"/>
  <c r="H78" i="20"/>
  <c r="M78" i="20" s="1"/>
  <c r="S78" i="20" s="1"/>
  <c r="F78" i="20"/>
  <c r="B78" i="20"/>
  <c r="A78" i="20" s="1"/>
  <c r="O77" i="20"/>
  <c r="N77" i="20"/>
  <c r="K77" i="20"/>
  <c r="J77" i="20"/>
  <c r="I77" i="20"/>
  <c r="H77" i="20"/>
  <c r="M77" i="20" s="1"/>
  <c r="F77" i="20"/>
  <c r="B77" i="20"/>
  <c r="L77" i="20" s="1"/>
  <c r="A77" i="20"/>
  <c r="O76" i="20"/>
  <c r="N76" i="20"/>
  <c r="L76" i="20"/>
  <c r="K76" i="20"/>
  <c r="J76" i="20"/>
  <c r="I76" i="20"/>
  <c r="H76" i="20"/>
  <c r="M76" i="20" s="1"/>
  <c r="F76" i="20"/>
  <c r="B76" i="20"/>
  <c r="A76" i="20" s="1"/>
  <c r="O75" i="20"/>
  <c r="N75" i="20"/>
  <c r="K75" i="20"/>
  <c r="J75" i="20"/>
  <c r="I75" i="20"/>
  <c r="H75" i="20"/>
  <c r="M75" i="20" s="1"/>
  <c r="F75" i="20"/>
  <c r="B75" i="20"/>
  <c r="L75" i="20" s="1"/>
  <c r="A75" i="20"/>
  <c r="O74" i="20"/>
  <c r="N74" i="20"/>
  <c r="L74" i="20"/>
  <c r="K74" i="20"/>
  <c r="J74" i="20"/>
  <c r="I74" i="20"/>
  <c r="H74" i="20"/>
  <c r="M74" i="20" s="1"/>
  <c r="S74" i="20" s="1"/>
  <c r="F74" i="20"/>
  <c r="B74" i="20"/>
  <c r="A74" i="20" s="1"/>
  <c r="O73" i="20"/>
  <c r="N73" i="20"/>
  <c r="K73" i="20"/>
  <c r="J73" i="20"/>
  <c r="I73" i="20"/>
  <c r="H73" i="20"/>
  <c r="M73" i="20" s="1"/>
  <c r="F73" i="20"/>
  <c r="B73" i="20"/>
  <c r="L73" i="20" s="1"/>
  <c r="A73" i="20"/>
  <c r="O72" i="20"/>
  <c r="N72" i="20"/>
  <c r="L72" i="20"/>
  <c r="K72" i="20"/>
  <c r="J72" i="20"/>
  <c r="I72" i="20"/>
  <c r="H72" i="20"/>
  <c r="M72" i="20" s="1"/>
  <c r="R72" i="20" s="1"/>
  <c r="F72" i="20"/>
  <c r="B72" i="20"/>
  <c r="A72" i="20" s="1"/>
  <c r="O71" i="20"/>
  <c r="N71" i="20"/>
  <c r="K71" i="20"/>
  <c r="J71" i="20"/>
  <c r="I71" i="20"/>
  <c r="H71" i="20"/>
  <c r="M71" i="20" s="1"/>
  <c r="F71" i="20"/>
  <c r="B71" i="20"/>
  <c r="L71" i="20" s="1"/>
  <c r="A71" i="20"/>
  <c r="O70" i="20"/>
  <c r="N70" i="20"/>
  <c r="L70" i="20"/>
  <c r="K70" i="20"/>
  <c r="J70" i="20"/>
  <c r="I70" i="20"/>
  <c r="H70" i="20"/>
  <c r="M70" i="20" s="1"/>
  <c r="S70" i="20" s="1"/>
  <c r="F70" i="20"/>
  <c r="O68" i="20"/>
  <c r="N68" i="20"/>
  <c r="K68" i="20"/>
  <c r="J68" i="20"/>
  <c r="I68" i="20"/>
  <c r="H68" i="20"/>
  <c r="M68" i="20" s="1"/>
  <c r="F68" i="20"/>
  <c r="B68" i="20"/>
  <c r="L68" i="20" s="1"/>
  <c r="A68" i="20"/>
  <c r="O67" i="20"/>
  <c r="N67" i="20"/>
  <c r="L67" i="20"/>
  <c r="K67" i="20"/>
  <c r="J67" i="20"/>
  <c r="I67" i="20"/>
  <c r="H67" i="20"/>
  <c r="M67" i="20" s="1"/>
  <c r="F67" i="20"/>
  <c r="B67" i="20"/>
  <c r="A67" i="20" s="1"/>
  <c r="O66" i="20"/>
  <c r="N66" i="20"/>
  <c r="K66" i="20"/>
  <c r="J66" i="20"/>
  <c r="I66" i="20"/>
  <c r="H66" i="20"/>
  <c r="M66" i="20" s="1"/>
  <c r="F66" i="20"/>
  <c r="B66" i="20"/>
  <c r="L66" i="20" s="1"/>
  <c r="A66" i="20"/>
  <c r="O65" i="20"/>
  <c r="N65" i="20"/>
  <c r="L65" i="20"/>
  <c r="K65" i="20"/>
  <c r="J65" i="20"/>
  <c r="I65" i="20"/>
  <c r="H65" i="20"/>
  <c r="M65" i="20" s="1"/>
  <c r="S65" i="20" s="1"/>
  <c r="F65" i="20"/>
  <c r="B65" i="20"/>
  <c r="A65" i="20" s="1"/>
  <c r="O64" i="20"/>
  <c r="N64" i="20"/>
  <c r="K64" i="20"/>
  <c r="J64" i="20"/>
  <c r="I64" i="20"/>
  <c r="H64" i="20"/>
  <c r="M64" i="20" s="1"/>
  <c r="F64" i="20"/>
  <c r="B64" i="20"/>
  <c r="L64" i="20" s="1"/>
  <c r="A64" i="20"/>
  <c r="O63" i="20"/>
  <c r="N63" i="20"/>
  <c r="L63" i="20"/>
  <c r="K63" i="20"/>
  <c r="J63" i="20"/>
  <c r="I63" i="20"/>
  <c r="H63" i="20"/>
  <c r="M63" i="20" s="1"/>
  <c r="R63" i="20" s="1"/>
  <c r="F63" i="20"/>
  <c r="B63" i="20"/>
  <c r="A63" i="20" s="1"/>
  <c r="O62" i="20"/>
  <c r="N62" i="20"/>
  <c r="K62" i="20"/>
  <c r="J62" i="20"/>
  <c r="I62" i="20"/>
  <c r="H62" i="20"/>
  <c r="M62" i="20" s="1"/>
  <c r="F62" i="20"/>
  <c r="B62" i="20"/>
  <c r="L62" i="20" s="1"/>
  <c r="A62" i="20"/>
  <c r="O61" i="20"/>
  <c r="N61" i="20"/>
  <c r="L61" i="20"/>
  <c r="K61" i="20"/>
  <c r="J61" i="20"/>
  <c r="I61" i="20"/>
  <c r="H61" i="20"/>
  <c r="M61" i="20" s="1"/>
  <c r="S61" i="20" s="1"/>
  <c r="F61" i="20"/>
  <c r="B61" i="20"/>
  <c r="A61" i="20" s="1"/>
  <c r="O60" i="20"/>
  <c r="N60" i="20"/>
  <c r="K60" i="20"/>
  <c r="J60" i="20"/>
  <c r="I60" i="20"/>
  <c r="H60" i="20"/>
  <c r="M60" i="20" s="1"/>
  <c r="F60" i="20"/>
  <c r="B60" i="20"/>
  <c r="L60" i="20" s="1"/>
  <c r="A60" i="20"/>
  <c r="O59" i="20"/>
  <c r="N59" i="20"/>
  <c r="L59" i="20"/>
  <c r="K59" i="20"/>
  <c r="J59" i="20"/>
  <c r="I59" i="20"/>
  <c r="H59" i="20"/>
  <c r="M59" i="20" s="1"/>
  <c r="F59" i="20"/>
  <c r="O57" i="20"/>
  <c r="N57" i="20"/>
  <c r="K57" i="20"/>
  <c r="J57" i="20"/>
  <c r="I57" i="20"/>
  <c r="H57" i="20"/>
  <c r="M57" i="20" s="1"/>
  <c r="F57" i="20"/>
  <c r="B57" i="20"/>
  <c r="L57" i="20" s="1"/>
  <c r="A57" i="20"/>
  <c r="O56" i="20"/>
  <c r="N56" i="20"/>
  <c r="L56" i="20"/>
  <c r="K56" i="20"/>
  <c r="J56" i="20"/>
  <c r="I56" i="20"/>
  <c r="H56" i="20"/>
  <c r="M56" i="20" s="1"/>
  <c r="S56" i="20" s="1"/>
  <c r="F56" i="20"/>
  <c r="B56" i="20"/>
  <c r="A56" i="20" s="1"/>
  <c r="O55" i="20"/>
  <c r="N55" i="20"/>
  <c r="K55" i="20"/>
  <c r="J55" i="20"/>
  <c r="I55" i="20"/>
  <c r="H55" i="20"/>
  <c r="M55" i="20" s="1"/>
  <c r="F55" i="20"/>
  <c r="B55" i="20"/>
  <c r="L55" i="20" s="1"/>
  <c r="A55" i="20"/>
  <c r="O54" i="20"/>
  <c r="N54" i="20"/>
  <c r="L54" i="20"/>
  <c r="K54" i="20"/>
  <c r="J54" i="20"/>
  <c r="I54" i="20"/>
  <c r="H54" i="20"/>
  <c r="M54" i="20" s="1"/>
  <c r="R54" i="20" s="1"/>
  <c r="F54" i="20"/>
  <c r="B54" i="20"/>
  <c r="A54" i="20" s="1"/>
  <c r="O53" i="20"/>
  <c r="N53" i="20"/>
  <c r="K53" i="20"/>
  <c r="J53" i="20"/>
  <c r="I53" i="20"/>
  <c r="H53" i="20"/>
  <c r="M53" i="20" s="1"/>
  <c r="F53" i="20"/>
  <c r="B53" i="20"/>
  <c r="L53" i="20" s="1"/>
  <c r="A53" i="20"/>
  <c r="O52" i="20"/>
  <c r="N52" i="20"/>
  <c r="L52" i="20"/>
  <c r="K52" i="20"/>
  <c r="J52" i="20"/>
  <c r="I52" i="20"/>
  <c r="H52" i="20"/>
  <c r="M52" i="20" s="1"/>
  <c r="F52" i="20"/>
  <c r="B52" i="20"/>
  <c r="A52" i="20" s="1"/>
  <c r="O51" i="20"/>
  <c r="N51" i="20"/>
  <c r="K51" i="20"/>
  <c r="J51" i="20"/>
  <c r="I51" i="20"/>
  <c r="H51" i="20"/>
  <c r="M51" i="20" s="1"/>
  <c r="F51" i="20"/>
  <c r="B51" i="20"/>
  <c r="L51" i="20" s="1"/>
  <c r="A51" i="20"/>
  <c r="O50" i="20"/>
  <c r="N50" i="20"/>
  <c r="L50" i="20"/>
  <c r="K50" i="20"/>
  <c r="J50" i="20"/>
  <c r="I50" i="20"/>
  <c r="H50" i="20"/>
  <c r="M50" i="20" s="1"/>
  <c r="R50" i="20" s="1"/>
  <c r="F50" i="20"/>
  <c r="B50" i="20"/>
  <c r="A50" i="20" s="1"/>
  <c r="O49" i="20"/>
  <c r="N49" i="20"/>
  <c r="K49" i="20"/>
  <c r="J49" i="20"/>
  <c r="I49" i="20"/>
  <c r="H49" i="20"/>
  <c r="M49" i="20" s="1"/>
  <c r="F49" i="20"/>
  <c r="B49" i="20"/>
  <c r="L49" i="20" s="1"/>
  <c r="A49" i="20"/>
  <c r="O48" i="20"/>
  <c r="N48" i="20"/>
  <c r="L48" i="20"/>
  <c r="K48" i="20"/>
  <c r="J48" i="20"/>
  <c r="I48" i="20"/>
  <c r="H48" i="20"/>
  <c r="M48" i="20" s="1"/>
  <c r="S48" i="20" s="1"/>
  <c r="F48" i="20"/>
  <c r="O46" i="20"/>
  <c r="N46" i="20"/>
  <c r="K46" i="20"/>
  <c r="J46" i="20"/>
  <c r="I46" i="20"/>
  <c r="H46" i="20"/>
  <c r="M46" i="20" s="1"/>
  <c r="F46" i="20"/>
  <c r="B46" i="20"/>
  <c r="L46" i="20" s="1"/>
  <c r="A46" i="20"/>
  <c r="O45" i="20"/>
  <c r="N45" i="20"/>
  <c r="L45" i="20"/>
  <c r="K45" i="20"/>
  <c r="J45" i="20"/>
  <c r="I45" i="20"/>
  <c r="H45" i="20"/>
  <c r="M45" i="20" s="1"/>
  <c r="R45" i="20" s="1"/>
  <c r="F45" i="20"/>
  <c r="B45" i="20"/>
  <c r="A45" i="20" s="1"/>
  <c r="O44" i="20"/>
  <c r="N44" i="20"/>
  <c r="K44" i="20"/>
  <c r="J44" i="20"/>
  <c r="I44" i="20"/>
  <c r="H44" i="20"/>
  <c r="M44" i="20" s="1"/>
  <c r="F44" i="20"/>
  <c r="B44" i="20"/>
  <c r="L44" i="20" s="1"/>
  <c r="A44" i="20"/>
  <c r="O43" i="20"/>
  <c r="N43" i="20"/>
  <c r="L43" i="20"/>
  <c r="K43" i="20"/>
  <c r="J43" i="20"/>
  <c r="I43" i="20"/>
  <c r="H43" i="20"/>
  <c r="M43" i="20" s="1"/>
  <c r="S43" i="20" s="1"/>
  <c r="F43" i="20"/>
  <c r="B43" i="20"/>
  <c r="A43" i="20" s="1"/>
  <c r="O42" i="20"/>
  <c r="N42" i="20"/>
  <c r="K42" i="20"/>
  <c r="J42" i="20"/>
  <c r="I42" i="20"/>
  <c r="H42" i="20"/>
  <c r="M42" i="20" s="1"/>
  <c r="F42" i="20"/>
  <c r="B42" i="20"/>
  <c r="L42" i="20" s="1"/>
  <c r="A42" i="20"/>
  <c r="O41" i="20"/>
  <c r="N41" i="20"/>
  <c r="L41" i="20"/>
  <c r="K41" i="20"/>
  <c r="J41" i="20"/>
  <c r="I41" i="20"/>
  <c r="H41" i="20"/>
  <c r="M41" i="20" s="1"/>
  <c r="F41" i="20"/>
  <c r="B41" i="20"/>
  <c r="A41" i="20" s="1"/>
  <c r="O40" i="20"/>
  <c r="N40" i="20"/>
  <c r="K40" i="20"/>
  <c r="J40" i="20"/>
  <c r="I40" i="20"/>
  <c r="H40" i="20"/>
  <c r="M40" i="20" s="1"/>
  <c r="F40" i="20"/>
  <c r="B40" i="20"/>
  <c r="L40" i="20" s="1"/>
  <c r="A40" i="20"/>
  <c r="O39" i="20"/>
  <c r="N39" i="20"/>
  <c r="L39" i="20"/>
  <c r="K39" i="20"/>
  <c r="J39" i="20"/>
  <c r="I39" i="20"/>
  <c r="H39" i="20"/>
  <c r="M39" i="20" s="1"/>
  <c r="S39" i="20" s="1"/>
  <c r="F39" i="20"/>
  <c r="B39" i="20"/>
  <c r="A39" i="20" s="1"/>
  <c r="O38" i="20"/>
  <c r="N38" i="20"/>
  <c r="K38" i="20"/>
  <c r="J38" i="20"/>
  <c r="I38" i="20"/>
  <c r="H38" i="20"/>
  <c r="M38" i="20" s="1"/>
  <c r="F38" i="20"/>
  <c r="B38" i="20"/>
  <c r="L38" i="20" s="1"/>
  <c r="A38" i="20"/>
  <c r="O37" i="20"/>
  <c r="N37" i="20"/>
  <c r="L37" i="20"/>
  <c r="K37" i="20"/>
  <c r="J37" i="20"/>
  <c r="I37" i="20"/>
  <c r="H37" i="20"/>
  <c r="M37" i="20" s="1"/>
  <c r="R37" i="20" s="1"/>
  <c r="F37" i="20"/>
  <c r="O35" i="20"/>
  <c r="N35" i="20"/>
  <c r="K35" i="20"/>
  <c r="J35" i="20"/>
  <c r="I35" i="20"/>
  <c r="H35" i="20"/>
  <c r="M35" i="20" s="1"/>
  <c r="F35" i="20"/>
  <c r="B35" i="20"/>
  <c r="L35" i="20" s="1"/>
  <c r="A35" i="20"/>
  <c r="O34" i="20"/>
  <c r="N34" i="20"/>
  <c r="L34" i="20"/>
  <c r="K34" i="20"/>
  <c r="J34" i="20"/>
  <c r="I34" i="20"/>
  <c r="H34" i="20"/>
  <c r="M34" i="20" s="1"/>
  <c r="F34" i="20"/>
  <c r="B34" i="20"/>
  <c r="A34" i="20" s="1"/>
  <c r="O33" i="20"/>
  <c r="N33" i="20"/>
  <c r="K33" i="20"/>
  <c r="J33" i="20"/>
  <c r="I33" i="20"/>
  <c r="H33" i="20"/>
  <c r="M33" i="20" s="1"/>
  <c r="F33" i="20"/>
  <c r="B33" i="20"/>
  <c r="L33" i="20" s="1"/>
  <c r="A33" i="20"/>
  <c r="O32" i="20"/>
  <c r="N32" i="20"/>
  <c r="L32" i="20"/>
  <c r="K32" i="20"/>
  <c r="J32" i="20"/>
  <c r="I32" i="20"/>
  <c r="H32" i="20"/>
  <c r="M32" i="20" s="1"/>
  <c r="F32" i="20"/>
  <c r="B32" i="20"/>
  <c r="A32" i="20" s="1"/>
  <c r="O31" i="20"/>
  <c r="N31" i="20"/>
  <c r="K31" i="20"/>
  <c r="J31" i="20"/>
  <c r="I31" i="20"/>
  <c r="H31" i="20"/>
  <c r="M31" i="20" s="1"/>
  <c r="F31" i="20"/>
  <c r="B31" i="20"/>
  <c r="L31" i="20" s="1"/>
  <c r="A31" i="20"/>
  <c r="O30" i="20"/>
  <c r="N30" i="20"/>
  <c r="L30" i="20"/>
  <c r="K30" i="20"/>
  <c r="J30" i="20"/>
  <c r="I30" i="20"/>
  <c r="H30" i="20"/>
  <c r="M30" i="20" s="1"/>
  <c r="F30" i="20"/>
  <c r="B30" i="20"/>
  <c r="A30" i="20" s="1"/>
  <c r="O29" i="20"/>
  <c r="N29" i="20"/>
  <c r="K29" i="20"/>
  <c r="J29" i="20"/>
  <c r="I29" i="20"/>
  <c r="H29" i="20"/>
  <c r="M29" i="20" s="1"/>
  <c r="F29" i="20"/>
  <c r="B29" i="20"/>
  <c r="L29" i="20" s="1"/>
  <c r="A29" i="20"/>
  <c r="O28" i="20"/>
  <c r="N28" i="20"/>
  <c r="L28" i="20"/>
  <c r="K28" i="20"/>
  <c r="J28" i="20"/>
  <c r="I28" i="20"/>
  <c r="H28" i="20"/>
  <c r="M28" i="20" s="1"/>
  <c r="R28" i="20" s="1"/>
  <c r="F28" i="20"/>
  <c r="B28" i="20"/>
  <c r="A28" i="20" s="1"/>
  <c r="O27" i="20"/>
  <c r="N27" i="20"/>
  <c r="K27" i="20"/>
  <c r="J27" i="20"/>
  <c r="I27" i="20"/>
  <c r="H27" i="20"/>
  <c r="M27" i="20" s="1"/>
  <c r="F27" i="20"/>
  <c r="B27" i="20"/>
  <c r="L27" i="20" s="1"/>
  <c r="A27" i="20"/>
  <c r="O26" i="20"/>
  <c r="N26" i="20"/>
  <c r="L26" i="20"/>
  <c r="K26" i="20"/>
  <c r="J26" i="20"/>
  <c r="I26" i="20"/>
  <c r="H26" i="20"/>
  <c r="M26" i="20" s="1"/>
  <c r="R26" i="20" s="1"/>
  <c r="F26" i="20"/>
  <c r="O24" i="20"/>
  <c r="N24" i="20"/>
  <c r="K24" i="20"/>
  <c r="J24" i="20"/>
  <c r="I24" i="20"/>
  <c r="H24" i="20"/>
  <c r="M24" i="20" s="1"/>
  <c r="F24" i="20"/>
  <c r="B24" i="20"/>
  <c r="L24" i="20" s="1"/>
  <c r="A24" i="20"/>
  <c r="O23" i="20"/>
  <c r="N23" i="20"/>
  <c r="L23" i="20"/>
  <c r="K23" i="20"/>
  <c r="J23" i="20"/>
  <c r="I23" i="20"/>
  <c r="H23" i="20"/>
  <c r="M23" i="20" s="1"/>
  <c r="F23" i="20"/>
  <c r="B23" i="20"/>
  <c r="A23" i="20" s="1"/>
  <c r="O22" i="20"/>
  <c r="N22" i="20"/>
  <c r="K22" i="20"/>
  <c r="J22" i="20"/>
  <c r="I22" i="20"/>
  <c r="H22" i="20"/>
  <c r="M22" i="20" s="1"/>
  <c r="F22" i="20"/>
  <c r="B22" i="20"/>
  <c r="L22" i="20" s="1"/>
  <c r="A22" i="20"/>
  <c r="O21" i="20"/>
  <c r="N21" i="20"/>
  <c r="L21" i="20"/>
  <c r="K21" i="20"/>
  <c r="J21" i="20"/>
  <c r="I21" i="20"/>
  <c r="H21" i="20"/>
  <c r="M21" i="20" s="1"/>
  <c r="F21" i="20"/>
  <c r="B21" i="20"/>
  <c r="A21" i="20" s="1"/>
  <c r="O20" i="20"/>
  <c r="N20" i="20"/>
  <c r="K20" i="20"/>
  <c r="J20" i="20"/>
  <c r="I20" i="20"/>
  <c r="H20" i="20"/>
  <c r="M20" i="20" s="1"/>
  <c r="F20" i="20"/>
  <c r="B20" i="20"/>
  <c r="L20" i="20" s="1"/>
  <c r="A20" i="20"/>
  <c r="O19" i="20"/>
  <c r="N19" i="20"/>
  <c r="L19" i="20"/>
  <c r="K19" i="20"/>
  <c r="J19" i="20"/>
  <c r="I19" i="20"/>
  <c r="H19" i="20"/>
  <c r="M19" i="20" s="1"/>
  <c r="F19" i="20"/>
  <c r="B19" i="20"/>
  <c r="A19" i="20" s="1"/>
  <c r="O18" i="20"/>
  <c r="N18" i="20"/>
  <c r="K18" i="20"/>
  <c r="J18" i="20"/>
  <c r="I18" i="20"/>
  <c r="H18" i="20"/>
  <c r="M18" i="20" s="1"/>
  <c r="F18" i="20"/>
  <c r="B18" i="20"/>
  <c r="L18" i="20" s="1"/>
  <c r="A18" i="20"/>
  <c r="O17" i="20"/>
  <c r="N17" i="20"/>
  <c r="L17" i="20"/>
  <c r="K17" i="20"/>
  <c r="J17" i="20"/>
  <c r="I17" i="20"/>
  <c r="H17" i="20"/>
  <c r="M17" i="20" s="1"/>
  <c r="F17" i="20"/>
  <c r="B17" i="20"/>
  <c r="A17" i="20" s="1"/>
  <c r="O16" i="20"/>
  <c r="N16" i="20"/>
  <c r="K16" i="20"/>
  <c r="J16" i="20"/>
  <c r="I16" i="20"/>
  <c r="H16" i="20"/>
  <c r="M16" i="20" s="1"/>
  <c r="F16" i="20"/>
  <c r="B16" i="20"/>
  <c r="L16" i="20" s="1"/>
  <c r="A16" i="20"/>
  <c r="O15" i="20"/>
  <c r="N15" i="20"/>
  <c r="L15" i="20"/>
  <c r="K15" i="20"/>
  <c r="J15" i="20"/>
  <c r="I15" i="20"/>
  <c r="H15" i="20"/>
  <c r="M15" i="20" s="1"/>
  <c r="F15" i="20"/>
  <c r="B15" i="20"/>
  <c r="B26" i="20" s="1"/>
  <c r="O13" i="20"/>
  <c r="N13" i="20"/>
  <c r="K13" i="20"/>
  <c r="J13" i="20"/>
  <c r="I13" i="20"/>
  <c r="H13" i="20"/>
  <c r="M13" i="20" s="1"/>
  <c r="F13" i="20"/>
  <c r="B13" i="20"/>
  <c r="L13" i="20" s="1"/>
  <c r="A13" i="20"/>
  <c r="O12" i="20"/>
  <c r="N12" i="20"/>
  <c r="L12" i="20"/>
  <c r="K12" i="20"/>
  <c r="J12" i="20"/>
  <c r="I12" i="20"/>
  <c r="H12" i="20"/>
  <c r="M12" i="20" s="1"/>
  <c r="F12" i="20"/>
  <c r="B12" i="20"/>
  <c r="A12" i="20" s="1"/>
  <c r="O11" i="20"/>
  <c r="N11" i="20"/>
  <c r="K11" i="20"/>
  <c r="J11" i="20"/>
  <c r="I11" i="20"/>
  <c r="H11" i="20"/>
  <c r="M11" i="20" s="1"/>
  <c r="F11" i="20"/>
  <c r="B11" i="20"/>
  <c r="L11" i="20" s="1"/>
  <c r="A11" i="20"/>
  <c r="O10" i="20"/>
  <c r="N10" i="20"/>
  <c r="L10" i="20"/>
  <c r="K10" i="20"/>
  <c r="J10" i="20"/>
  <c r="I10" i="20"/>
  <c r="H10" i="20"/>
  <c r="M10" i="20" s="1"/>
  <c r="R10" i="20" s="1"/>
  <c r="F10" i="20"/>
  <c r="B10" i="20"/>
  <c r="A10" i="20" s="1"/>
  <c r="O9" i="20"/>
  <c r="N9" i="20"/>
  <c r="K9" i="20"/>
  <c r="J9" i="20"/>
  <c r="I9" i="20"/>
  <c r="H9" i="20"/>
  <c r="M9" i="20" s="1"/>
  <c r="F9" i="20"/>
  <c r="B9" i="20"/>
  <c r="L9" i="20" s="1"/>
  <c r="A9" i="20"/>
  <c r="O8" i="20"/>
  <c r="N8" i="20"/>
  <c r="L8" i="20"/>
  <c r="K8" i="20"/>
  <c r="J8" i="20"/>
  <c r="I8" i="20"/>
  <c r="H8" i="20"/>
  <c r="M8" i="20" s="1"/>
  <c r="R8" i="20" s="1"/>
  <c r="F8" i="20"/>
  <c r="B8" i="20"/>
  <c r="A8" i="20" s="1"/>
  <c r="O7" i="20"/>
  <c r="N7" i="20"/>
  <c r="K7" i="20"/>
  <c r="J7" i="20"/>
  <c r="I7" i="20"/>
  <c r="H7" i="20"/>
  <c r="M7" i="20" s="1"/>
  <c r="F7" i="20"/>
  <c r="B7" i="20"/>
  <c r="L7" i="20" s="1"/>
  <c r="A7" i="20"/>
  <c r="O6" i="20"/>
  <c r="N6" i="20"/>
  <c r="L6" i="20"/>
  <c r="K6" i="20"/>
  <c r="J6" i="20"/>
  <c r="I6" i="20"/>
  <c r="H6" i="20"/>
  <c r="M6" i="20" s="1"/>
  <c r="F6" i="20"/>
  <c r="B6" i="20"/>
  <c r="A6" i="20" s="1"/>
  <c r="O5" i="20"/>
  <c r="N5" i="20"/>
  <c r="K5" i="20"/>
  <c r="J5" i="20"/>
  <c r="I5" i="20"/>
  <c r="H5" i="20"/>
  <c r="M5" i="20" s="1"/>
  <c r="F5" i="20"/>
  <c r="B5" i="20"/>
  <c r="L5" i="20" s="1"/>
  <c r="A5" i="20"/>
  <c r="O4" i="20"/>
  <c r="N4" i="20"/>
  <c r="L4" i="20"/>
  <c r="K4" i="20"/>
  <c r="J4" i="20"/>
  <c r="I4" i="20"/>
  <c r="H4" i="20"/>
  <c r="M4" i="20" s="1"/>
  <c r="F4" i="20"/>
  <c r="A4" i="20"/>
  <c r="L2" i="20"/>
  <c r="O159" i="6"/>
  <c r="N159" i="6"/>
  <c r="G308" i="11"/>
  <c r="B159" i="6"/>
  <c r="C308" i="11" s="1"/>
  <c r="O158" i="6"/>
  <c r="N158" i="6"/>
  <c r="B158" i="6"/>
  <c r="C307" i="11" s="1"/>
  <c r="O157" i="6"/>
  <c r="N157" i="6"/>
  <c r="G306" i="11"/>
  <c r="B157" i="6"/>
  <c r="C306" i="11" s="1"/>
  <c r="O156" i="6"/>
  <c r="N156" i="6"/>
  <c r="G305" i="11"/>
  <c r="B156" i="6"/>
  <c r="C305" i="11" s="1"/>
  <c r="O155" i="6"/>
  <c r="N155" i="6"/>
  <c r="G304" i="11"/>
  <c r="B155" i="6"/>
  <c r="C304" i="11" s="1"/>
  <c r="O154" i="6"/>
  <c r="N154" i="6"/>
  <c r="G303" i="11"/>
  <c r="B154" i="6"/>
  <c r="C303" i="11" s="1"/>
  <c r="O153" i="6"/>
  <c r="N153" i="6"/>
  <c r="G302" i="11"/>
  <c r="B153" i="6"/>
  <c r="C302" i="11" s="1"/>
  <c r="O152" i="6"/>
  <c r="N152" i="6"/>
  <c r="G301" i="11"/>
  <c r="B152" i="6"/>
  <c r="C301" i="11" s="1"/>
  <c r="O151" i="6"/>
  <c r="N151" i="6"/>
  <c r="G300" i="11"/>
  <c r="B151" i="6"/>
  <c r="C300" i="11" s="1"/>
  <c r="O150" i="6"/>
  <c r="N150" i="6"/>
  <c r="G299" i="11"/>
  <c r="O148" i="6"/>
  <c r="N148" i="6"/>
  <c r="B148" i="6"/>
  <c r="O147" i="6"/>
  <c r="N147" i="6"/>
  <c r="B147" i="6"/>
  <c r="L147" i="6" s="1"/>
  <c r="O146" i="6"/>
  <c r="N146" i="6"/>
  <c r="B146" i="6"/>
  <c r="O145" i="6"/>
  <c r="N145" i="6"/>
  <c r="B145" i="6"/>
  <c r="O144" i="6"/>
  <c r="N144" i="6"/>
  <c r="B144" i="6"/>
  <c r="O143" i="6"/>
  <c r="N143" i="6"/>
  <c r="B143" i="6"/>
  <c r="L143" i="6" s="1"/>
  <c r="O142" i="6"/>
  <c r="N142" i="6"/>
  <c r="B142" i="6"/>
  <c r="O141" i="6"/>
  <c r="N141" i="6"/>
  <c r="B141" i="6"/>
  <c r="O139" i="6"/>
  <c r="N139" i="6"/>
  <c r="O137" i="6"/>
  <c r="N137" i="6"/>
  <c r="B137" i="6"/>
  <c r="O136" i="6"/>
  <c r="N136" i="6"/>
  <c r="B136" i="6"/>
  <c r="O135" i="6"/>
  <c r="N135" i="6"/>
  <c r="B135" i="6"/>
  <c r="L135" i="6" s="1"/>
  <c r="O134" i="6"/>
  <c r="N134" i="6"/>
  <c r="B134" i="6"/>
  <c r="O133" i="6"/>
  <c r="N133" i="6"/>
  <c r="B133" i="6"/>
  <c r="O132" i="6"/>
  <c r="N132" i="6"/>
  <c r="B132" i="6"/>
  <c r="O131" i="6"/>
  <c r="N131" i="6"/>
  <c r="B131" i="6"/>
  <c r="L131" i="6" s="1"/>
  <c r="B128" i="6"/>
  <c r="L128" i="6" s="1"/>
  <c r="M128" i="6" s="1"/>
  <c r="O126" i="6"/>
  <c r="N126" i="6"/>
  <c r="B126" i="6"/>
  <c r="O125" i="6"/>
  <c r="N125" i="6"/>
  <c r="B125" i="6"/>
  <c r="O124" i="6"/>
  <c r="N124" i="6"/>
  <c r="B124" i="6"/>
  <c r="O123" i="6"/>
  <c r="N123" i="6"/>
  <c r="B123" i="6"/>
  <c r="O122" i="6"/>
  <c r="N122" i="6"/>
  <c r="O115" i="6"/>
  <c r="N115" i="6"/>
  <c r="B115" i="6"/>
  <c r="O114" i="6"/>
  <c r="N114" i="6"/>
  <c r="B114" i="6"/>
  <c r="O113" i="6"/>
  <c r="N113" i="6"/>
  <c r="B113" i="6"/>
  <c r="O112" i="6"/>
  <c r="N112" i="6"/>
  <c r="B112" i="6"/>
  <c r="O111" i="6"/>
  <c r="N111" i="6"/>
  <c r="B111" i="6"/>
  <c r="O110" i="6"/>
  <c r="N110" i="6"/>
  <c r="B110" i="6"/>
  <c r="O109" i="6"/>
  <c r="N109" i="6"/>
  <c r="B109" i="6"/>
  <c r="B107" i="6"/>
  <c r="L107" i="6" s="1"/>
  <c r="M107" i="6" s="1"/>
  <c r="O106" i="6"/>
  <c r="N106" i="6"/>
  <c r="A106" i="6"/>
  <c r="O104" i="6"/>
  <c r="N104" i="6"/>
  <c r="B104" i="6"/>
  <c r="O103" i="6"/>
  <c r="N103" i="6"/>
  <c r="B103" i="6"/>
  <c r="O102" i="6"/>
  <c r="N102" i="6"/>
  <c r="B102" i="6"/>
  <c r="O101" i="6"/>
  <c r="N101" i="6"/>
  <c r="B101" i="6"/>
  <c r="O100" i="6"/>
  <c r="N100" i="6"/>
  <c r="B100" i="6"/>
  <c r="O99" i="6"/>
  <c r="N99" i="6"/>
  <c r="B99" i="6"/>
  <c r="L99" i="6" s="1"/>
  <c r="B96" i="6"/>
  <c r="N95" i="6"/>
  <c r="A95" i="6"/>
  <c r="O93" i="6"/>
  <c r="N93" i="6"/>
  <c r="B93" i="6"/>
  <c r="O92" i="6"/>
  <c r="N92" i="6"/>
  <c r="B92" i="6"/>
  <c r="O91" i="6"/>
  <c r="N91" i="6"/>
  <c r="B91" i="6"/>
  <c r="O90" i="6"/>
  <c r="N90" i="6"/>
  <c r="B90" i="6"/>
  <c r="O89" i="6"/>
  <c r="N89" i="6"/>
  <c r="O84" i="6"/>
  <c r="N84" i="6"/>
  <c r="A84" i="6"/>
  <c r="L82" i="6"/>
  <c r="O79" i="6"/>
  <c r="N79" i="6"/>
  <c r="G230" i="11"/>
  <c r="B79" i="6"/>
  <c r="C230" i="11" s="1"/>
  <c r="O78" i="6"/>
  <c r="N78" i="6"/>
  <c r="G229" i="11"/>
  <c r="B78" i="6"/>
  <c r="C229" i="11" s="1"/>
  <c r="O77" i="6"/>
  <c r="N77" i="6"/>
  <c r="G228" i="11"/>
  <c r="B77" i="6"/>
  <c r="C228" i="11" s="1"/>
  <c r="O76" i="6"/>
  <c r="N76" i="6"/>
  <c r="G227" i="11"/>
  <c r="B76" i="6"/>
  <c r="C227" i="11" s="1"/>
  <c r="O75" i="6"/>
  <c r="N75" i="6"/>
  <c r="G226" i="11"/>
  <c r="B75" i="6"/>
  <c r="C226" i="11" s="1"/>
  <c r="O74" i="6"/>
  <c r="N74" i="6"/>
  <c r="G225" i="11"/>
  <c r="B74" i="6"/>
  <c r="C225" i="11" s="1"/>
  <c r="O73" i="6"/>
  <c r="N73" i="6"/>
  <c r="G224" i="11"/>
  <c r="B73" i="6"/>
  <c r="C224" i="11" s="1"/>
  <c r="O72" i="6"/>
  <c r="N72" i="6"/>
  <c r="G223" i="11"/>
  <c r="B72" i="6"/>
  <c r="C223" i="11" s="1"/>
  <c r="O71" i="6"/>
  <c r="N71" i="6"/>
  <c r="G222" i="11"/>
  <c r="B71" i="6"/>
  <c r="C222" i="11" s="1"/>
  <c r="O70" i="6"/>
  <c r="N70" i="6"/>
  <c r="L70" i="6"/>
  <c r="G221" i="11"/>
  <c r="O68" i="6"/>
  <c r="N68" i="6"/>
  <c r="G219" i="11"/>
  <c r="B68" i="6"/>
  <c r="C219" i="11" s="1"/>
  <c r="O67" i="6"/>
  <c r="N67" i="6"/>
  <c r="G218" i="11"/>
  <c r="B67" i="6"/>
  <c r="C218" i="11" s="1"/>
  <c r="O66" i="6"/>
  <c r="N66" i="6"/>
  <c r="G217" i="11"/>
  <c r="B66" i="6"/>
  <c r="C217" i="11" s="1"/>
  <c r="O65" i="6"/>
  <c r="N65" i="6"/>
  <c r="G216" i="11"/>
  <c r="B65" i="6"/>
  <c r="C216" i="11" s="1"/>
  <c r="O64" i="6"/>
  <c r="N64" i="6"/>
  <c r="G215" i="11"/>
  <c r="B64" i="6"/>
  <c r="C215" i="11" s="1"/>
  <c r="O63" i="6"/>
  <c r="N63" i="6"/>
  <c r="G214" i="11"/>
  <c r="B63" i="6"/>
  <c r="C214" i="11" s="1"/>
  <c r="O62" i="6"/>
  <c r="N62" i="6"/>
  <c r="G213" i="11"/>
  <c r="B62" i="6"/>
  <c r="C213" i="11" s="1"/>
  <c r="G212" i="11"/>
  <c r="B61" i="6"/>
  <c r="C212" i="11" s="1"/>
  <c r="G211" i="11"/>
  <c r="G210" i="11"/>
  <c r="O57" i="6"/>
  <c r="N57" i="6"/>
  <c r="G208" i="11"/>
  <c r="B57" i="6"/>
  <c r="C208" i="11" s="1"/>
  <c r="O56" i="6"/>
  <c r="N56" i="6"/>
  <c r="G207" i="11"/>
  <c r="B56" i="6"/>
  <c r="O55" i="6"/>
  <c r="N55" i="6"/>
  <c r="G206" i="11"/>
  <c r="B55" i="6"/>
  <c r="C206" i="11" s="1"/>
  <c r="O54" i="6"/>
  <c r="N54" i="6"/>
  <c r="G205" i="11"/>
  <c r="B54" i="6"/>
  <c r="C205" i="11" s="1"/>
  <c r="O53" i="6"/>
  <c r="N53" i="6"/>
  <c r="G204" i="11"/>
  <c r="B53" i="6"/>
  <c r="C204" i="11" s="1"/>
  <c r="O52" i="6"/>
  <c r="N52" i="6"/>
  <c r="G203" i="11"/>
  <c r="B52" i="6"/>
  <c r="G202" i="11"/>
  <c r="G201" i="11"/>
  <c r="G200" i="11"/>
  <c r="B48" i="6"/>
  <c r="L48" i="6" s="1"/>
  <c r="M48" i="6" s="1"/>
  <c r="O46" i="6"/>
  <c r="N46" i="6"/>
  <c r="G197" i="11"/>
  <c r="B46" i="6"/>
  <c r="C197" i="11" s="1"/>
  <c r="O45" i="6"/>
  <c r="N45" i="6"/>
  <c r="G196" i="11"/>
  <c r="B45" i="6"/>
  <c r="C196" i="11" s="1"/>
  <c r="O44" i="6"/>
  <c r="N44" i="6"/>
  <c r="G195" i="11"/>
  <c r="B44" i="6"/>
  <c r="C195" i="11" s="1"/>
  <c r="O43" i="6"/>
  <c r="N43" i="6"/>
  <c r="G194" i="11"/>
  <c r="B43" i="6"/>
  <c r="C194" i="11" s="1"/>
  <c r="O42" i="6"/>
  <c r="N42" i="6"/>
  <c r="G193" i="11"/>
  <c r="B42" i="6"/>
  <c r="C193" i="11" s="1"/>
  <c r="O41" i="6"/>
  <c r="N41" i="6"/>
  <c r="G192" i="11"/>
  <c r="B41" i="6"/>
  <c r="C192" i="11" s="1"/>
  <c r="O40" i="6"/>
  <c r="N40" i="6"/>
  <c r="G191" i="11"/>
  <c r="B40" i="6"/>
  <c r="C191" i="11" s="1"/>
  <c r="G189" i="11"/>
  <c r="G188" i="11"/>
  <c r="O35" i="6"/>
  <c r="N35" i="6"/>
  <c r="G186" i="11"/>
  <c r="B35" i="6"/>
  <c r="C186" i="11" s="1"/>
  <c r="O34" i="6"/>
  <c r="N34" i="6"/>
  <c r="G185" i="11"/>
  <c r="B34" i="6"/>
  <c r="C185" i="11" s="1"/>
  <c r="O33" i="6"/>
  <c r="N33" i="6"/>
  <c r="G184" i="11"/>
  <c r="B33" i="6"/>
  <c r="C184" i="11" s="1"/>
  <c r="O32" i="6"/>
  <c r="N32" i="6"/>
  <c r="G183" i="11"/>
  <c r="B32" i="6"/>
  <c r="C183" i="11" s="1"/>
  <c r="O31" i="6"/>
  <c r="N31" i="6"/>
  <c r="G182" i="11"/>
  <c r="B31" i="6"/>
  <c r="C182" i="11" s="1"/>
  <c r="O30" i="6"/>
  <c r="N30" i="6"/>
  <c r="G181" i="11"/>
  <c r="B30" i="6"/>
  <c r="C181" i="11" s="1"/>
  <c r="G180" i="11"/>
  <c r="G179" i="11"/>
  <c r="G178" i="11"/>
  <c r="B27" i="6"/>
  <c r="N26" i="6"/>
  <c r="A26" i="6"/>
  <c r="O24" i="6"/>
  <c r="N24" i="6"/>
  <c r="G175" i="11"/>
  <c r="B24" i="6"/>
  <c r="C175" i="11" s="1"/>
  <c r="O23" i="6"/>
  <c r="N23" i="6"/>
  <c r="G174" i="11"/>
  <c r="B23" i="6"/>
  <c r="C174" i="11" s="1"/>
  <c r="O22" i="6"/>
  <c r="N22" i="6"/>
  <c r="G173" i="11"/>
  <c r="B22" i="6"/>
  <c r="C173" i="11" s="1"/>
  <c r="O21" i="6"/>
  <c r="N21" i="6"/>
  <c r="G172" i="11"/>
  <c r="B21" i="6"/>
  <c r="C172" i="11" s="1"/>
  <c r="O20" i="6"/>
  <c r="N20" i="6"/>
  <c r="G171" i="11"/>
  <c r="B20" i="6"/>
  <c r="C171" i="11" s="1"/>
  <c r="O19" i="6"/>
  <c r="N19" i="6"/>
  <c r="G170" i="11"/>
  <c r="B19" i="6"/>
  <c r="C170" i="11" s="1"/>
  <c r="O18" i="6"/>
  <c r="N18" i="6"/>
  <c r="G169" i="11"/>
  <c r="G168" i="11"/>
  <c r="B16" i="6"/>
  <c r="O15" i="6"/>
  <c r="N15" i="6"/>
  <c r="G166" i="11"/>
  <c r="A15" i="6"/>
  <c r="O13" i="6"/>
  <c r="N13" i="6"/>
  <c r="G164" i="11"/>
  <c r="B13" i="6"/>
  <c r="C164" i="11" s="1"/>
  <c r="O12" i="6"/>
  <c r="N12" i="6"/>
  <c r="G163" i="11"/>
  <c r="O11" i="6"/>
  <c r="N11" i="6"/>
  <c r="G162" i="11"/>
  <c r="B11" i="6"/>
  <c r="C162" i="11" s="1"/>
  <c r="O10" i="6"/>
  <c r="N10" i="6"/>
  <c r="G161" i="11"/>
  <c r="B10" i="6"/>
  <c r="C161" i="11" s="1"/>
  <c r="G160" i="11"/>
  <c r="G159" i="11"/>
  <c r="G158" i="11"/>
  <c r="G157" i="11"/>
  <c r="G156" i="11"/>
  <c r="B5" i="6"/>
  <c r="C156" i="11" s="1"/>
  <c r="G155" i="11"/>
  <c r="A4" i="6"/>
  <c r="L2" i="6"/>
  <c r="C161" i="25"/>
  <c r="O79" i="25"/>
  <c r="N79" i="25"/>
  <c r="K79" i="25"/>
  <c r="B79" i="25"/>
  <c r="C78" i="28" s="1"/>
  <c r="O78" i="25"/>
  <c r="N78" i="25"/>
  <c r="K78" i="25"/>
  <c r="J78" i="25"/>
  <c r="B78" i="25"/>
  <c r="C77" i="28" s="1"/>
  <c r="O77" i="25"/>
  <c r="N77" i="25"/>
  <c r="K77" i="25"/>
  <c r="J77" i="25"/>
  <c r="B77" i="25"/>
  <c r="C76" i="28" s="1"/>
  <c r="O76" i="25"/>
  <c r="N76" i="25"/>
  <c r="K76" i="25"/>
  <c r="J76" i="25"/>
  <c r="B76" i="25"/>
  <c r="C75" i="28" s="1"/>
  <c r="O75" i="25"/>
  <c r="N75" i="25"/>
  <c r="K75" i="25"/>
  <c r="J75" i="25"/>
  <c r="B75" i="25"/>
  <c r="C74" i="28" s="1"/>
  <c r="O74" i="25"/>
  <c r="N74" i="25"/>
  <c r="K74" i="25"/>
  <c r="J74" i="25"/>
  <c r="B74" i="25"/>
  <c r="C73" i="28" s="1"/>
  <c r="O73" i="25"/>
  <c r="N73" i="25"/>
  <c r="K73" i="25"/>
  <c r="J73" i="25"/>
  <c r="B73" i="25"/>
  <c r="C72" i="28" s="1"/>
  <c r="O72" i="25"/>
  <c r="N72" i="25"/>
  <c r="K72" i="25"/>
  <c r="J72" i="25"/>
  <c r="B72" i="25"/>
  <c r="C71" i="28" s="1"/>
  <c r="O71" i="25"/>
  <c r="N71" i="25"/>
  <c r="K71" i="25"/>
  <c r="J71" i="25"/>
  <c r="B71" i="25"/>
  <c r="C70" i="28" s="1"/>
  <c r="O70" i="25"/>
  <c r="N70" i="25"/>
  <c r="L70" i="25"/>
  <c r="M70" i="25" s="1"/>
  <c r="N68" i="25"/>
  <c r="K68" i="25"/>
  <c r="J68" i="25"/>
  <c r="B68" i="25"/>
  <c r="C67" i="28" s="1"/>
  <c r="N67" i="25"/>
  <c r="K67" i="25"/>
  <c r="J67" i="25"/>
  <c r="B67" i="25"/>
  <c r="C66" i="28" s="1"/>
  <c r="N66" i="25"/>
  <c r="K66" i="25"/>
  <c r="J66" i="25"/>
  <c r="B66" i="25"/>
  <c r="C65" i="28" s="1"/>
  <c r="N65" i="25"/>
  <c r="K65" i="25"/>
  <c r="J65" i="25"/>
  <c r="B65" i="25"/>
  <c r="C64" i="28" s="1"/>
  <c r="N64" i="25"/>
  <c r="K64" i="25"/>
  <c r="J64" i="25"/>
  <c r="B64" i="25"/>
  <c r="C63" i="28" s="1"/>
  <c r="N63" i="25"/>
  <c r="K63" i="25"/>
  <c r="J63" i="25"/>
  <c r="B63" i="25"/>
  <c r="C62" i="28" s="1"/>
  <c r="N62" i="25"/>
  <c r="K62" i="25"/>
  <c r="J62" i="25"/>
  <c r="B62" i="25"/>
  <c r="C61" i="28" s="1"/>
  <c r="N61" i="25"/>
  <c r="K61" i="25"/>
  <c r="J61" i="25"/>
  <c r="B61" i="25"/>
  <c r="C60" i="28" s="1"/>
  <c r="N60" i="25"/>
  <c r="B60" i="25"/>
  <c r="C59" i="28" s="1"/>
  <c r="N59" i="25"/>
  <c r="O57" i="25"/>
  <c r="N57" i="25"/>
  <c r="K57" i="25"/>
  <c r="J57" i="25"/>
  <c r="B57" i="25"/>
  <c r="C56" i="28" s="1"/>
  <c r="O56" i="25"/>
  <c r="N56" i="25"/>
  <c r="K56" i="25"/>
  <c r="J56" i="25"/>
  <c r="B56" i="25"/>
  <c r="C55" i="28" s="1"/>
  <c r="O55" i="25"/>
  <c r="N55" i="25"/>
  <c r="K55" i="25"/>
  <c r="J55" i="25"/>
  <c r="B55" i="25"/>
  <c r="C54" i="28" s="1"/>
  <c r="O54" i="25"/>
  <c r="N54" i="25"/>
  <c r="K54" i="25"/>
  <c r="J54" i="25"/>
  <c r="B54" i="25"/>
  <c r="C53" i="28" s="1"/>
  <c r="O53" i="25"/>
  <c r="N53" i="25"/>
  <c r="K53" i="25"/>
  <c r="J53" i="25"/>
  <c r="B53" i="25"/>
  <c r="C52" i="28" s="1"/>
  <c r="O52" i="25"/>
  <c r="N52" i="25"/>
  <c r="K52" i="25"/>
  <c r="J52" i="25"/>
  <c r="B52" i="25"/>
  <c r="C51" i="28" s="1"/>
  <c r="O51" i="25"/>
  <c r="N51" i="25"/>
  <c r="K51" i="25"/>
  <c r="J51" i="25"/>
  <c r="B51" i="25"/>
  <c r="C50" i="28" s="1"/>
  <c r="O50" i="25"/>
  <c r="N50" i="25"/>
  <c r="O48" i="25"/>
  <c r="N48" i="25"/>
  <c r="O46" i="25"/>
  <c r="N46" i="25"/>
  <c r="K46" i="25"/>
  <c r="J46" i="25"/>
  <c r="B46" i="25"/>
  <c r="C45" i="28" s="1"/>
  <c r="O45" i="25"/>
  <c r="N45" i="25"/>
  <c r="K45" i="25"/>
  <c r="J45" i="25"/>
  <c r="B45" i="25"/>
  <c r="C44" i="28" s="1"/>
  <c r="O44" i="25"/>
  <c r="N44" i="25"/>
  <c r="K44" i="25"/>
  <c r="J44" i="25"/>
  <c r="B44" i="25"/>
  <c r="C43" i="28" s="1"/>
  <c r="O43" i="25"/>
  <c r="N43" i="25"/>
  <c r="K43" i="25"/>
  <c r="J43" i="25"/>
  <c r="B43" i="25"/>
  <c r="C42" i="28" s="1"/>
  <c r="O42" i="25"/>
  <c r="N42" i="25"/>
  <c r="K42" i="25"/>
  <c r="J42" i="25"/>
  <c r="B42" i="25"/>
  <c r="C41" i="28" s="1"/>
  <c r="O41" i="25"/>
  <c r="N41" i="25"/>
  <c r="K41" i="25"/>
  <c r="J41" i="25"/>
  <c r="B41" i="25"/>
  <c r="C40" i="28" s="1"/>
  <c r="O40" i="25"/>
  <c r="N40" i="25"/>
  <c r="K40" i="25"/>
  <c r="J40" i="25"/>
  <c r="B40" i="25"/>
  <c r="C39" i="28" s="1"/>
  <c r="O39" i="25"/>
  <c r="N39" i="25"/>
  <c r="K39" i="25"/>
  <c r="J39" i="25"/>
  <c r="B39" i="25"/>
  <c r="C38" i="28" s="1"/>
  <c r="O38" i="25"/>
  <c r="N38" i="25"/>
  <c r="O37" i="25"/>
  <c r="N37" i="25"/>
  <c r="O35" i="25"/>
  <c r="N35" i="25"/>
  <c r="K35" i="25"/>
  <c r="J35" i="25"/>
  <c r="B35" i="25"/>
  <c r="C34" i="28" s="1"/>
  <c r="O34" i="25"/>
  <c r="N34" i="25"/>
  <c r="K34" i="25"/>
  <c r="J34" i="25"/>
  <c r="B34" i="25"/>
  <c r="C33" i="28" s="1"/>
  <c r="O33" i="25"/>
  <c r="N33" i="25"/>
  <c r="K33" i="25"/>
  <c r="J33" i="25"/>
  <c r="B33" i="25"/>
  <c r="O32" i="25"/>
  <c r="N32" i="25"/>
  <c r="K32" i="25"/>
  <c r="J32" i="25"/>
  <c r="B32" i="25"/>
  <c r="C31" i="28" s="1"/>
  <c r="O31" i="25"/>
  <c r="N31" i="25"/>
  <c r="K31" i="25"/>
  <c r="J31" i="25"/>
  <c r="B31" i="25"/>
  <c r="C30" i="28" s="1"/>
  <c r="O30" i="25"/>
  <c r="N30" i="25"/>
  <c r="K30" i="25"/>
  <c r="J30" i="25"/>
  <c r="B30" i="25"/>
  <c r="C29" i="28" s="1"/>
  <c r="O29" i="25"/>
  <c r="N29" i="25"/>
  <c r="K29" i="25"/>
  <c r="J29" i="25"/>
  <c r="B29" i="25"/>
  <c r="O28" i="25"/>
  <c r="N28" i="25"/>
  <c r="K28" i="25"/>
  <c r="J28" i="25"/>
  <c r="B28" i="25"/>
  <c r="K27" i="25"/>
  <c r="J27" i="25"/>
  <c r="B27" i="25"/>
  <c r="O26" i="25"/>
  <c r="N26" i="25"/>
  <c r="B26" i="25"/>
  <c r="O24" i="25"/>
  <c r="N24" i="25"/>
  <c r="K24" i="25"/>
  <c r="J24" i="25"/>
  <c r="O23" i="25"/>
  <c r="N23" i="25"/>
  <c r="K23" i="25"/>
  <c r="J23" i="25"/>
  <c r="C22" i="28"/>
  <c r="O22" i="25"/>
  <c r="N22" i="25"/>
  <c r="K22" i="25"/>
  <c r="J22" i="25"/>
  <c r="O21" i="25"/>
  <c r="N21" i="25"/>
  <c r="K21" i="25"/>
  <c r="J21" i="25"/>
  <c r="O20" i="25"/>
  <c r="N20" i="25"/>
  <c r="K20" i="25"/>
  <c r="J20" i="25"/>
  <c r="O19" i="25"/>
  <c r="N19" i="25"/>
  <c r="K19" i="25"/>
  <c r="J19" i="25"/>
  <c r="O18" i="25"/>
  <c r="N18" i="25"/>
  <c r="K18" i="25"/>
  <c r="J18" i="25"/>
  <c r="O17" i="25"/>
  <c r="N17" i="25"/>
  <c r="K17" i="25"/>
  <c r="J17" i="25"/>
  <c r="O15" i="25"/>
  <c r="N15" i="25"/>
  <c r="A15" i="25"/>
  <c r="O13" i="25"/>
  <c r="N13" i="25"/>
  <c r="K13" i="25"/>
  <c r="J13" i="25"/>
  <c r="O12" i="25"/>
  <c r="N12" i="25"/>
  <c r="K12" i="25"/>
  <c r="J12" i="25"/>
  <c r="O11" i="25"/>
  <c r="N11" i="25"/>
  <c r="K11" i="25"/>
  <c r="J11" i="25"/>
  <c r="O10" i="25"/>
  <c r="N10" i="25"/>
  <c r="K10" i="25"/>
  <c r="J10" i="25"/>
  <c r="O9" i="25"/>
  <c r="N9" i="25"/>
  <c r="K9" i="25"/>
  <c r="J9" i="25"/>
  <c r="O8" i="25"/>
  <c r="N8" i="25"/>
  <c r="K8" i="25"/>
  <c r="J8" i="25"/>
  <c r="O7" i="25"/>
  <c r="N7" i="25"/>
  <c r="K7" i="25"/>
  <c r="J7" i="25"/>
  <c r="O6" i="25"/>
  <c r="N6" i="25"/>
  <c r="K6" i="25"/>
  <c r="J6" i="25"/>
  <c r="A4" i="25"/>
  <c r="L2" i="25"/>
  <c r="J20" i="18" l="1"/>
  <c r="J3" i="10"/>
  <c r="I3" i="10"/>
  <c r="K3" i="10" s="1"/>
  <c r="J5" i="10"/>
  <c r="I5" i="10"/>
  <c r="K5" i="10" s="1"/>
  <c r="J7" i="10"/>
  <c r="I7" i="10"/>
  <c r="K7" i="10" s="1"/>
  <c r="M7" i="10" s="1"/>
  <c r="J9" i="10"/>
  <c r="I9" i="10"/>
  <c r="K9" i="10" s="1"/>
  <c r="M9" i="10" s="1"/>
  <c r="J11" i="10"/>
  <c r="I11" i="10"/>
  <c r="K11" i="10" s="1"/>
  <c r="M11" i="10" s="1"/>
  <c r="I37" i="10"/>
  <c r="K37" i="10" s="1"/>
  <c r="J37" i="10"/>
  <c r="I39" i="10"/>
  <c r="K39" i="10" s="1"/>
  <c r="J39" i="10"/>
  <c r="I41" i="10"/>
  <c r="K41" i="10" s="1"/>
  <c r="J41" i="10"/>
  <c r="I43" i="10"/>
  <c r="K43" i="10" s="1"/>
  <c r="J43" i="10"/>
  <c r="I45" i="10"/>
  <c r="K45" i="10" s="1"/>
  <c r="J45" i="10"/>
  <c r="I102" i="10"/>
  <c r="K102" i="10" s="1"/>
  <c r="J102" i="10"/>
  <c r="I104" i="10"/>
  <c r="K104" i="10" s="1"/>
  <c r="J104" i="10"/>
  <c r="I106" i="10"/>
  <c r="K106" i="10" s="1"/>
  <c r="J106" i="10"/>
  <c r="I108" i="10"/>
  <c r="K108" i="10" s="1"/>
  <c r="J108" i="10"/>
  <c r="I110" i="10"/>
  <c r="K110" i="10" s="1"/>
  <c r="J110" i="10"/>
  <c r="I135" i="10"/>
  <c r="K135" i="10" s="1"/>
  <c r="J135" i="10"/>
  <c r="I137" i="10"/>
  <c r="K137" i="10" s="1"/>
  <c r="J137" i="10"/>
  <c r="I139" i="10"/>
  <c r="K139" i="10" s="1"/>
  <c r="J139" i="10"/>
  <c r="I141" i="10"/>
  <c r="K141" i="10" s="1"/>
  <c r="J141" i="10"/>
  <c r="I143" i="10"/>
  <c r="K143" i="10" s="1"/>
  <c r="J143" i="10"/>
  <c r="I168" i="10"/>
  <c r="K168" i="10" s="1"/>
  <c r="J168" i="10"/>
  <c r="I170" i="10"/>
  <c r="K170" i="10" s="1"/>
  <c r="J170" i="10"/>
  <c r="I172" i="10"/>
  <c r="K172" i="10" s="1"/>
  <c r="J172" i="10"/>
  <c r="I174" i="10"/>
  <c r="K174" i="10" s="1"/>
  <c r="J174" i="10"/>
  <c r="I176" i="10"/>
  <c r="K176" i="10" s="1"/>
  <c r="J176" i="10"/>
  <c r="I201" i="10"/>
  <c r="K201" i="10" s="1"/>
  <c r="J201" i="10"/>
  <c r="I203" i="10"/>
  <c r="K203" i="10" s="1"/>
  <c r="J203" i="10"/>
  <c r="I205" i="10"/>
  <c r="K205" i="10" s="1"/>
  <c r="J205" i="10"/>
  <c r="I207" i="10"/>
  <c r="K207" i="10" s="1"/>
  <c r="J207" i="10"/>
  <c r="I209" i="10"/>
  <c r="K209" i="10" s="1"/>
  <c r="J209" i="10"/>
  <c r="I4" i="10"/>
  <c r="K4" i="10" s="1"/>
  <c r="J4" i="10"/>
  <c r="I6" i="10"/>
  <c r="K6" i="10" s="1"/>
  <c r="J6" i="10"/>
  <c r="I8" i="10"/>
  <c r="K8" i="10" s="1"/>
  <c r="J8" i="10"/>
  <c r="I10" i="10"/>
  <c r="K10" i="10" s="1"/>
  <c r="J10" i="10"/>
  <c r="I12" i="10"/>
  <c r="K12" i="10" s="1"/>
  <c r="J12" i="10"/>
  <c r="J38" i="10"/>
  <c r="I38" i="10"/>
  <c r="K38" i="10" s="1"/>
  <c r="J40" i="10"/>
  <c r="I40" i="10"/>
  <c r="K40" i="10" s="1"/>
  <c r="J42" i="10"/>
  <c r="I42" i="10"/>
  <c r="K42" i="10" s="1"/>
  <c r="J44" i="10"/>
  <c r="I44" i="10"/>
  <c r="K44" i="10" s="1"/>
  <c r="J101" i="10"/>
  <c r="I101" i="10"/>
  <c r="K101" i="10" s="1"/>
  <c r="J103" i="10"/>
  <c r="I103" i="10"/>
  <c r="K103" i="10" s="1"/>
  <c r="J105" i="10"/>
  <c r="I105" i="10"/>
  <c r="K105" i="10" s="1"/>
  <c r="J107" i="10"/>
  <c r="I107" i="10"/>
  <c r="K107" i="10" s="1"/>
  <c r="J109" i="10"/>
  <c r="I109" i="10"/>
  <c r="K109" i="10" s="1"/>
  <c r="B134" i="10"/>
  <c r="J134" i="10"/>
  <c r="I134" i="10"/>
  <c r="K134" i="10" s="1"/>
  <c r="J136" i="10"/>
  <c r="I136" i="10"/>
  <c r="K136" i="10" s="1"/>
  <c r="J138" i="10"/>
  <c r="I138" i="10"/>
  <c r="K138" i="10" s="1"/>
  <c r="J140" i="10"/>
  <c r="I140" i="10"/>
  <c r="K140" i="10" s="1"/>
  <c r="J142" i="10"/>
  <c r="I142" i="10"/>
  <c r="K142" i="10" s="1"/>
  <c r="B167" i="10"/>
  <c r="J167" i="10"/>
  <c r="I167" i="10"/>
  <c r="K167" i="10" s="1"/>
  <c r="J169" i="10"/>
  <c r="I169" i="10"/>
  <c r="K169" i="10" s="1"/>
  <c r="J171" i="10"/>
  <c r="I171" i="10"/>
  <c r="K171" i="10" s="1"/>
  <c r="J173" i="10"/>
  <c r="I173" i="10"/>
  <c r="K173" i="10" s="1"/>
  <c r="J175" i="10"/>
  <c r="I175" i="10"/>
  <c r="K175" i="10" s="1"/>
  <c r="B200" i="10"/>
  <c r="J200" i="10"/>
  <c r="I200" i="10"/>
  <c r="K200" i="10" s="1"/>
  <c r="J202" i="10"/>
  <c r="I202" i="10"/>
  <c r="K202" i="10" s="1"/>
  <c r="J204" i="10"/>
  <c r="I204" i="10"/>
  <c r="K204" i="10" s="1"/>
  <c r="J206" i="10"/>
  <c r="I206" i="10"/>
  <c r="K206" i="10" s="1"/>
  <c r="J208" i="10"/>
  <c r="I208" i="10"/>
  <c r="K208" i="10" s="1"/>
  <c r="J17" i="10"/>
  <c r="I17" i="10"/>
  <c r="K17" i="10" s="1"/>
  <c r="J21" i="10"/>
  <c r="I21" i="10"/>
  <c r="K21" i="10" s="1"/>
  <c r="J48" i="10"/>
  <c r="I48" i="10"/>
  <c r="K48" i="10" s="1"/>
  <c r="J52" i="10"/>
  <c r="I52" i="10"/>
  <c r="K52" i="10" s="1"/>
  <c r="J56" i="10"/>
  <c r="I56" i="10"/>
  <c r="K56" i="10" s="1"/>
  <c r="J82" i="10"/>
  <c r="I82" i="10"/>
  <c r="K82" i="10" s="1"/>
  <c r="J84" i="10"/>
  <c r="I84" i="10"/>
  <c r="K84" i="10" s="1"/>
  <c r="J88" i="10"/>
  <c r="I88" i="10"/>
  <c r="K88" i="10" s="1"/>
  <c r="J115" i="10"/>
  <c r="I115" i="10"/>
  <c r="K115" i="10" s="1"/>
  <c r="J119" i="10"/>
  <c r="I119" i="10"/>
  <c r="K119" i="10" s="1"/>
  <c r="J146" i="10"/>
  <c r="I146" i="10"/>
  <c r="K146" i="10" s="1"/>
  <c r="J150" i="10"/>
  <c r="I150" i="10"/>
  <c r="K150" i="10" s="1"/>
  <c r="J179" i="10"/>
  <c r="I179" i="10"/>
  <c r="K179" i="10" s="1"/>
  <c r="J183" i="10"/>
  <c r="I183" i="10"/>
  <c r="K183" i="10" s="1"/>
  <c r="J187" i="10"/>
  <c r="I187" i="10"/>
  <c r="K187" i="10" s="1"/>
  <c r="J214" i="10"/>
  <c r="I214" i="10"/>
  <c r="K214" i="10" s="1"/>
  <c r="J218" i="10"/>
  <c r="I218" i="10"/>
  <c r="K218" i="10" s="1"/>
  <c r="J14" i="10"/>
  <c r="I14" i="10"/>
  <c r="K14" i="10" s="1"/>
  <c r="B14" i="10"/>
  <c r="J16" i="10"/>
  <c r="I16" i="10"/>
  <c r="K16" i="10" s="1"/>
  <c r="J18" i="10"/>
  <c r="I18" i="10"/>
  <c r="K18" i="10" s="1"/>
  <c r="J20" i="10"/>
  <c r="I20" i="10"/>
  <c r="K20" i="10" s="1"/>
  <c r="J22" i="10"/>
  <c r="I22" i="10"/>
  <c r="K22" i="10" s="1"/>
  <c r="J47" i="10"/>
  <c r="I47" i="10"/>
  <c r="K47" i="10" s="1"/>
  <c r="B47" i="10"/>
  <c r="J49" i="10"/>
  <c r="I49" i="10"/>
  <c r="K49" i="10" s="1"/>
  <c r="J51" i="10"/>
  <c r="I51" i="10"/>
  <c r="K51" i="10" s="1"/>
  <c r="J53" i="10"/>
  <c r="I53" i="10"/>
  <c r="K53" i="10" s="1"/>
  <c r="J55" i="10"/>
  <c r="I55" i="10"/>
  <c r="K55" i="10" s="1"/>
  <c r="J79" i="10"/>
  <c r="I79" i="10"/>
  <c r="K79" i="10" s="1"/>
  <c r="B79" i="10"/>
  <c r="J81" i="10"/>
  <c r="I81" i="10"/>
  <c r="K81" i="10" s="1"/>
  <c r="J83" i="10"/>
  <c r="I83" i="10"/>
  <c r="K83" i="10" s="1"/>
  <c r="J85" i="10"/>
  <c r="I85" i="10"/>
  <c r="K85" i="10" s="1"/>
  <c r="J87" i="10"/>
  <c r="I87" i="10"/>
  <c r="K87" i="10" s="1"/>
  <c r="J112" i="10"/>
  <c r="I112" i="10"/>
  <c r="K112" i="10" s="1"/>
  <c r="B112" i="10"/>
  <c r="J114" i="10"/>
  <c r="I114" i="10"/>
  <c r="K114" i="10" s="1"/>
  <c r="J116" i="10"/>
  <c r="I116" i="10"/>
  <c r="K116" i="10" s="1"/>
  <c r="J118" i="10"/>
  <c r="I118" i="10"/>
  <c r="K118" i="10" s="1"/>
  <c r="J120" i="10"/>
  <c r="I120" i="10"/>
  <c r="K120" i="10" s="1"/>
  <c r="J145" i="10"/>
  <c r="I145" i="10"/>
  <c r="K145" i="10" s="1"/>
  <c r="B145" i="10"/>
  <c r="J147" i="10"/>
  <c r="I147" i="10"/>
  <c r="K147" i="10" s="1"/>
  <c r="J149" i="10"/>
  <c r="I149" i="10"/>
  <c r="K149" i="10" s="1"/>
  <c r="J151" i="10"/>
  <c r="I151" i="10"/>
  <c r="K151" i="10" s="1"/>
  <c r="J153" i="10"/>
  <c r="I153" i="10"/>
  <c r="K153" i="10" s="1"/>
  <c r="J178" i="10"/>
  <c r="I178" i="10"/>
  <c r="K178" i="10" s="1"/>
  <c r="B178" i="10"/>
  <c r="J180" i="10"/>
  <c r="I180" i="10"/>
  <c r="K180" i="10" s="1"/>
  <c r="J182" i="10"/>
  <c r="I182" i="10"/>
  <c r="K182" i="10" s="1"/>
  <c r="J184" i="10"/>
  <c r="I184" i="10"/>
  <c r="K184" i="10" s="1"/>
  <c r="J186" i="10"/>
  <c r="I186" i="10"/>
  <c r="K186" i="10" s="1"/>
  <c r="J211" i="10"/>
  <c r="I211" i="10"/>
  <c r="K211" i="10" s="1"/>
  <c r="B211" i="10"/>
  <c r="J213" i="10"/>
  <c r="I213" i="10"/>
  <c r="K213" i="10" s="1"/>
  <c r="J215" i="10"/>
  <c r="I215" i="10"/>
  <c r="K215" i="10" s="1"/>
  <c r="J217" i="10"/>
  <c r="I217" i="10"/>
  <c r="K217" i="10" s="1"/>
  <c r="J219" i="10"/>
  <c r="I219" i="10"/>
  <c r="K219" i="10" s="1"/>
  <c r="J15" i="10"/>
  <c r="I15" i="10"/>
  <c r="K15" i="10" s="1"/>
  <c r="J19" i="10"/>
  <c r="I19" i="10"/>
  <c r="K19" i="10" s="1"/>
  <c r="J23" i="10"/>
  <c r="I23" i="10"/>
  <c r="K23" i="10" s="1"/>
  <c r="J50" i="10"/>
  <c r="I50" i="10"/>
  <c r="K50" i="10" s="1"/>
  <c r="J54" i="10"/>
  <c r="I54" i="10"/>
  <c r="K54" i="10" s="1"/>
  <c r="J80" i="10"/>
  <c r="I80" i="10"/>
  <c r="K80" i="10" s="1"/>
  <c r="J86" i="10"/>
  <c r="I86" i="10"/>
  <c r="K86" i="10" s="1"/>
  <c r="J113" i="10"/>
  <c r="I113" i="10"/>
  <c r="K113" i="10" s="1"/>
  <c r="J117" i="10"/>
  <c r="I117" i="10"/>
  <c r="K117" i="10" s="1"/>
  <c r="J121" i="10"/>
  <c r="I121" i="10"/>
  <c r="K121" i="10" s="1"/>
  <c r="J148" i="10"/>
  <c r="I148" i="10"/>
  <c r="K148" i="10" s="1"/>
  <c r="J152" i="10"/>
  <c r="I152" i="10"/>
  <c r="K152" i="10" s="1"/>
  <c r="J154" i="10"/>
  <c r="I154" i="10"/>
  <c r="K154" i="10" s="1"/>
  <c r="J181" i="10"/>
  <c r="I181" i="10"/>
  <c r="K181" i="10" s="1"/>
  <c r="J185" i="10"/>
  <c r="I185" i="10"/>
  <c r="K185" i="10" s="1"/>
  <c r="B199" i="10"/>
  <c r="J212" i="10"/>
  <c r="I212" i="10"/>
  <c r="K212" i="10" s="1"/>
  <c r="J216" i="10"/>
  <c r="I216" i="10"/>
  <c r="K216" i="10" s="1"/>
  <c r="J220" i="10"/>
  <c r="I220" i="10"/>
  <c r="K220" i="10" s="1"/>
  <c r="B6" i="6"/>
  <c r="B101" i="10"/>
  <c r="B100" i="10"/>
  <c r="O4" i="6"/>
  <c r="M4" i="6"/>
  <c r="S4" i="6" s="1"/>
  <c r="E68" i="10"/>
  <c r="A68" i="10"/>
  <c r="A73" i="10"/>
  <c r="E73" i="10"/>
  <c r="A74" i="10"/>
  <c r="E74" i="10"/>
  <c r="D14" i="28"/>
  <c r="M15" i="25"/>
  <c r="S15" i="25" s="1"/>
  <c r="O4" i="25"/>
  <c r="D3" i="28"/>
  <c r="D1" i="28" s="1"/>
  <c r="B3" i="10"/>
  <c r="B37" i="20"/>
  <c r="A26" i="20"/>
  <c r="C483" i="11"/>
  <c r="C9" i="28"/>
  <c r="C489" i="11"/>
  <c r="C15" i="28"/>
  <c r="C497" i="11"/>
  <c r="C23" i="28"/>
  <c r="C500" i="11"/>
  <c r="C26" i="28"/>
  <c r="C480" i="11"/>
  <c r="C6" i="28"/>
  <c r="C484" i="11"/>
  <c r="C10" i="28"/>
  <c r="C490" i="11"/>
  <c r="C16" i="28"/>
  <c r="C494" i="11"/>
  <c r="C20" i="28"/>
  <c r="C499" i="11"/>
  <c r="C25" i="28"/>
  <c r="A29" i="28"/>
  <c r="E29" i="28"/>
  <c r="E33" i="28"/>
  <c r="A33" i="28"/>
  <c r="A41" i="28"/>
  <c r="E41" i="28"/>
  <c r="A45" i="28"/>
  <c r="E45" i="28"/>
  <c r="A53" i="28"/>
  <c r="E53" i="28"/>
  <c r="A72" i="28"/>
  <c r="E72" i="28"/>
  <c r="E76" i="28"/>
  <c r="A76" i="28"/>
  <c r="C481" i="11"/>
  <c r="C7" i="28"/>
  <c r="C485" i="11"/>
  <c r="C11" i="28"/>
  <c r="C491" i="11"/>
  <c r="C17" i="28"/>
  <c r="C495" i="11"/>
  <c r="C21" i="28"/>
  <c r="E30" i="28"/>
  <c r="A30" i="28"/>
  <c r="A34" i="28"/>
  <c r="E34" i="28"/>
  <c r="A38" i="28"/>
  <c r="E38" i="28"/>
  <c r="E42" i="28"/>
  <c r="A42" i="28"/>
  <c r="A50" i="28"/>
  <c r="E50" i="28"/>
  <c r="A54" i="28"/>
  <c r="E54" i="28"/>
  <c r="A59" i="28"/>
  <c r="E59" i="28"/>
  <c r="E73" i="28"/>
  <c r="A73" i="28"/>
  <c r="E77" i="28"/>
  <c r="A77" i="28"/>
  <c r="A15" i="20"/>
  <c r="C479" i="11"/>
  <c r="C5" i="28"/>
  <c r="C493" i="11"/>
  <c r="C19" i="28"/>
  <c r="C502" i="11"/>
  <c r="C28" i="28"/>
  <c r="C506" i="11"/>
  <c r="C32" i="28"/>
  <c r="E40" i="28"/>
  <c r="A40" i="28"/>
  <c r="A44" i="28"/>
  <c r="E44" i="28"/>
  <c r="A52" i="28"/>
  <c r="E52" i="28"/>
  <c r="E56" i="28"/>
  <c r="A56" i="28"/>
  <c r="E60" i="28"/>
  <c r="A60" i="28"/>
  <c r="A61" i="28"/>
  <c r="E61" i="28"/>
  <c r="A62" i="28"/>
  <c r="E62" i="28"/>
  <c r="E63" i="28"/>
  <c r="A63" i="28"/>
  <c r="A64" i="28"/>
  <c r="E64" i="28"/>
  <c r="E65" i="28"/>
  <c r="A65" i="28"/>
  <c r="A66" i="28"/>
  <c r="E66" i="28"/>
  <c r="A67" i="28"/>
  <c r="E67" i="28"/>
  <c r="A71" i="28"/>
  <c r="E71" i="28"/>
  <c r="A75" i="28"/>
  <c r="E75" i="28"/>
  <c r="C478" i="11"/>
  <c r="C4" i="28"/>
  <c r="C482" i="11"/>
  <c r="C8" i="28"/>
  <c r="C486" i="11"/>
  <c r="C12" i="28"/>
  <c r="C492" i="11"/>
  <c r="C18" i="28"/>
  <c r="A22" i="28"/>
  <c r="E22" i="28"/>
  <c r="C501" i="11"/>
  <c r="C27" i="28"/>
  <c r="A31" i="28"/>
  <c r="E31" i="28"/>
  <c r="E39" i="28"/>
  <c r="A39" i="28"/>
  <c r="E43" i="28"/>
  <c r="A43" i="28"/>
  <c r="E51" i="28"/>
  <c r="A51" i="28"/>
  <c r="A55" i="28"/>
  <c r="E55" i="28"/>
  <c r="E70" i="28"/>
  <c r="A70" i="28"/>
  <c r="E74" i="28"/>
  <c r="A74" i="28"/>
  <c r="A78" i="28"/>
  <c r="E78" i="28"/>
  <c r="S5" i="20"/>
  <c r="S9" i="20"/>
  <c r="R11" i="20"/>
  <c r="S13" i="20"/>
  <c r="S18" i="20"/>
  <c r="S22" i="20"/>
  <c r="S27" i="20"/>
  <c r="R29" i="20"/>
  <c r="S31" i="20"/>
  <c r="R38" i="20"/>
  <c r="R46" i="20"/>
  <c r="R55" i="20"/>
  <c r="R64" i="20"/>
  <c r="R73" i="20"/>
  <c r="B188" i="10"/>
  <c r="C536" i="11"/>
  <c r="C540" i="11"/>
  <c r="C545" i="11"/>
  <c r="C547" i="11"/>
  <c r="C549" i="11"/>
  <c r="C551" i="11"/>
  <c r="C503" i="11"/>
  <c r="C505" i="11"/>
  <c r="C507" i="11"/>
  <c r="C512" i="11"/>
  <c r="C514" i="11"/>
  <c r="C516" i="11"/>
  <c r="C518" i="11"/>
  <c r="C524" i="11"/>
  <c r="C526" i="11"/>
  <c r="C528" i="11"/>
  <c r="C530" i="11"/>
  <c r="C537" i="11"/>
  <c r="C541" i="11"/>
  <c r="C533" i="11"/>
  <c r="C496" i="11"/>
  <c r="C534" i="11"/>
  <c r="C538" i="11"/>
  <c r="C544" i="11"/>
  <c r="C546" i="11"/>
  <c r="C548" i="11"/>
  <c r="C550" i="11"/>
  <c r="C552" i="11"/>
  <c r="C504" i="11"/>
  <c r="C508" i="11"/>
  <c r="C513" i="11"/>
  <c r="C515" i="11"/>
  <c r="C517" i="11"/>
  <c r="C519" i="11"/>
  <c r="C525" i="11"/>
  <c r="C527" i="11"/>
  <c r="C529" i="11"/>
  <c r="C535" i="11"/>
  <c r="C539" i="11"/>
  <c r="J79" i="25"/>
  <c r="C328" i="11"/>
  <c r="C44" i="10"/>
  <c r="C367" i="11"/>
  <c r="C170" i="10"/>
  <c r="C379" i="11"/>
  <c r="C204" i="10"/>
  <c r="C383" i="11"/>
  <c r="C208" i="10"/>
  <c r="C325" i="11"/>
  <c r="C41" i="10"/>
  <c r="C331" i="11"/>
  <c r="C336" i="11"/>
  <c r="C327" i="11"/>
  <c r="C43" i="10"/>
  <c r="C395" i="11"/>
  <c r="C21" i="10"/>
  <c r="C313" i="11"/>
  <c r="C7" i="10"/>
  <c r="C389" i="11"/>
  <c r="C15" i="10"/>
  <c r="C392" i="11"/>
  <c r="C18" i="10"/>
  <c r="C316" i="11"/>
  <c r="C10" i="10"/>
  <c r="A10" i="10" s="1"/>
  <c r="C394" i="11"/>
  <c r="C20" i="10"/>
  <c r="C393" i="11"/>
  <c r="C19" i="10"/>
  <c r="A218" i="10"/>
  <c r="E180" i="10"/>
  <c r="C139" i="24" s="1"/>
  <c r="E173" i="10"/>
  <c r="C64" i="24" s="1"/>
  <c r="E184" i="10"/>
  <c r="C143" i="24" s="1"/>
  <c r="A186" i="10"/>
  <c r="A215" i="10"/>
  <c r="A217" i="10"/>
  <c r="E154" i="10"/>
  <c r="C135" i="24" s="1"/>
  <c r="E181" i="10"/>
  <c r="C140" i="24" s="1"/>
  <c r="E185" i="10"/>
  <c r="C144" i="24" s="1"/>
  <c r="C153" i="24"/>
  <c r="F14" i="24"/>
  <c r="J14" i="24" s="1"/>
  <c r="A182" i="10"/>
  <c r="A220" i="10"/>
  <c r="C149" i="24"/>
  <c r="E14" i="10"/>
  <c r="C82" i="24" s="1"/>
  <c r="B39" i="10"/>
  <c r="D211" i="10"/>
  <c r="D36" i="10"/>
  <c r="D14" i="10"/>
  <c r="A219" i="10"/>
  <c r="A213" i="10"/>
  <c r="C151" i="24"/>
  <c r="E187" i="10"/>
  <c r="C146" i="24" s="1"/>
  <c r="A150" i="10"/>
  <c r="E3" i="10"/>
  <c r="D3" i="10"/>
  <c r="S52" i="20"/>
  <c r="C266" i="11"/>
  <c r="L117" i="6"/>
  <c r="M117" i="6" s="1"/>
  <c r="N4" i="25"/>
  <c r="C436" i="11"/>
  <c r="C437" i="11"/>
  <c r="C441" i="11"/>
  <c r="C444" i="11"/>
  <c r="C445" i="11"/>
  <c r="G447" i="11"/>
  <c r="G443" i="11"/>
  <c r="G450" i="11"/>
  <c r="G451" i="11"/>
  <c r="G452" i="11"/>
  <c r="G455" i="11"/>
  <c r="G457" i="11"/>
  <c r="G458" i="11"/>
  <c r="G460" i="11"/>
  <c r="G462" i="11"/>
  <c r="L147" i="10"/>
  <c r="G128" i="24" s="1"/>
  <c r="G434" i="11"/>
  <c r="C446" i="11"/>
  <c r="G448" i="11"/>
  <c r="C450" i="11"/>
  <c r="C451" i="11"/>
  <c r="C452" i="11"/>
  <c r="C455" i="11"/>
  <c r="C456" i="11"/>
  <c r="C457" i="11"/>
  <c r="C458" i="11"/>
  <c r="C459" i="11"/>
  <c r="C460" i="11"/>
  <c r="C461" i="11"/>
  <c r="C462" i="11"/>
  <c r="C463" i="11"/>
  <c r="C449" i="11"/>
  <c r="S70" i="19"/>
  <c r="G454" i="11"/>
  <c r="G446" i="11"/>
  <c r="C448" i="11"/>
  <c r="G456" i="11"/>
  <c r="G459" i="11"/>
  <c r="G461" i="11"/>
  <c r="G463" i="11"/>
  <c r="G436" i="11"/>
  <c r="G437" i="11"/>
  <c r="G441" i="11"/>
  <c r="G445" i="11"/>
  <c r="C447" i="11"/>
  <c r="G449" i="11"/>
  <c r="G279" i="11"/>
  <c r="G280" i="11"/>
  <c r="C281" i="11"/>
  <c r="L132" i="6"/>
  <c r="G282" i="11"/>
  <c r="C283" i="11"/>
  <c r="L134" i="6"/>
  <c r="G291" i="11"/>
  <c r="G233" i="11"/>
  <c r="G235" i="11"/>
  <c r="G238" i="11"/>
  <c r="C239" i="11"/>
  <c r="L90" i="6"/>
  <c r="C241" i="11"/>
  <c r="L92" i="6"/>
  <c r="G242" i="11"/>
  <c r="G248" i="11"/>
  <c r="C249" i="11"/>
  <c r="L100" i="6"/>
  <c r="G250" i="11"/>
  <c r="C251" i="11"/>
  <c r="L102" i="6"/>
  <c r="C253" i="11"/>
  <c r="L104" i="6"/>
  <c r="G255" i="11"/>
  <c r="G269" i="11"/>
  <c r="G278" i="11"/>
  <c r="G288" i="11"/>
  <c r="G167" i="11"/>
  <c r="G177" i="11"/>
  <c r="G236" i="11"/>
  <c r="G245" i="11"/>
  <c r="C258" i="11"/>
  <c r="L109" i="6"/>
  <c r="G259" i="11"/>
  <c r="C260" i="11"/>
  <c r="L111" i="6"/>
  <c r="G261" i="11"/>
  <c r="C262" i="11"/>
  <c r="L113" i="6"/>
  <c r="G263" i="11"/>
  <c r="C264" i="11"/>
  <c r="L115" i="6"/>
  <c r="G266" i="11"/>
  <c r="G270" i="11"/>
  <c r="G271" i="11"/>
  <c r="G273" i="11"/>
  <c r="C274" i="11"/>
  <c r="L125" i="6"/>
  <c r="C285" i="11"/>
  <c r="L136" i="6"/>
  <c r="G286" i="11"/>
  <c r="C290" i="11"/>
  <c r="L141" i="6"/>
  <c r="G293" i="11"/>
  <c r="C294" i="11"/>
  <c r="L145" i="6"/>
  <c r="G295" i="11"/>
  <c r="C167" i="11"/>
  <c r="G199" i="11"/>
  <c r="G234" i="11"/>
  <c r="G257" i="11"/>
  <c r="G258" i="11"/>
  <c r="C259" i="11"/>
  <c r="L110" i="6"/>
  <c r="G260" i="11"/>
  <c r="C261" i="11"/>
  <c r="L112" i="6"/>
  <c r="G262" i="11"/>
  <c r="C263" i="11"/>
  <c r="L114" i="6"/>
  <c r="G264" i="11"/>
  <c r="G268" i="11"/>
  <c r="G272" i="11"/>
  <c r="C273" i="11"/>
  <c r="L124" i="6"/>
  <c r="G274" i="11"/>
  <c r="C275" i="11"/>
  <c r="L126" i="6"/>
  <c r="G277" i="11"/>
  <c r="G281" i="11"/>
  <c r="C282" i="11"/>
  <c r="L133" i="6"/>
  <c r="G283" i="11"/>
  <c r="G285" i="11"/>
  <c r="C286" i="11"/>
  <c r="L137" i="6"/>
  <c r="G289" i="11"/>
  <c r="G290" i="11"/>
  <c r="C291" i="11"/>
  <c r="L142" i="6"/>
  <c r="G292" i="11"/>
  <c r="S143" i="6"/>
  <c r="C293" i="11"/>
  <c r="L144" i="6"/>
  <c r="G294" i="11"/>
  <c r="C295" i="11"/>
  <c r="L146" i="6"/>
  <c r="G296" i="11"/>
  <c r="C297" i="11"/>
  <c r="L148" i="6"/>
  <c r="G190" i="11"/>
  <c r="C272" i="11"/>
  <c r="L123" i="6"/>
  <c r="G275" i="11"/>
  <c r="G297" i="11"/>
  <c r="G237" i="11"/>
  <c r="G239" i="11"/>
  <c r="C240" i="11"/>
  <c r="L91" i="6"/>
  <c r="R91" i="6" s="1"/>
  <c r="G241" i="11"/>
  <c r="C242" i="11"/>
  <c r="L93" i="6"/>
  <c r="G244" i="11"/>
  <c r="S95" i="6"/>
  <c r="G246" i="11"/>
  <c r="G247" i="11"/>
  <c r="G249" i="11"/>
  <c r="C250" i="11"/>
  <c r="L101" i="6"/>
  <c r="G251" i="11"/>
  <c r="C252" i="11"/>
  <c r="L103" i="6"/>
  <c r="R103" i="6" s="1"/>
  <c r="G253" i="11"/>
  <c r="G256" i="11"/>
  <c r="G267" i="11"/>
  <c r="B33" i="18"/>
  <c r="C75" i="10" s="1"/>
  <c r="C337" i="11"/>
  <c r="G348" i="11"/>
  <c r="G367" i="11"/>
  <c r="G368" i="11"/>
  <c r="G369" i="11"/>
  <c r="G370" i="11"/>
  <c r="G371" i="11"/>
  <c r="G372" i="11"/>
  <c r="G373" i="11"/>
  <c r="G376" i="11"/>
  <c r="G377" i="11"/>
  <c r="G378" i="11"/>
  <c r="G379" i="11"/>
  <c r="G380" i="11"/>
  <c r="G381" i="11"/>
  <c r="G382" i="11"/>
  <c r="G383" i="11"/>
  <c r="G384" i="11"/>
  <c r="G313" i="11"/>
  <c r="G315" i="11"/>
  <c r="G317" i="11"/>
  <c r="B17" i="18"/>
  <c r="C321" i="11"/>
  <c r="G324" i="11"/>
  <c r="L21" i="18"/>
  <c r="R21" i="18" s="1"/>
  <c r="C326" i="11"/>
  <c r="L24" i="18"/>
  <c r="D45" i="10" s="1"/>
  <c r="C329" i="11"/>
  <c r="G27" i="24"/>
  <c r="G333" i="11"/>
  <c r="L104" i="10"/>
  <c r="G39" i="24" s="1"/>
  <c r="G345" i="11"/>
  <c r="B54" i="18"/>
  <c r="C358" i="11"/>
  <c r="L169" i="10"/>
  <c r="G60" i="24" s="1"/>
  <c r="G366" i="11"/>
  <c r="L3" i="10"/>
  <c r="G3" i="24" s="1"/>
  <c r="G309" i="11"/>
  <c r="B6" i="18"/>
  <c r="B7" i="18" s="1"/>
  <c r="C6" i="10" s="1"/>
  <c r="C310" i="11"/>
  <c r="L5" i="10"/>
  <c r="G5" i="24" s="1"/>
  <c r="G311" i="11"/>
  <c r="G336" i="11"/>
  <c r="G337" i="11"/>
  <c r="C368" i="11"/>
  <c r="L64" i="18"/>
  <c r="D172" i="10" s="1"/>
  <c r="C369" i="11"/>
  <c r="L65" i="18"/>
  <c r="D173" i="10" s="1"/>
  <c r="C370" i="11"/>
  <c r="C371" i="11"/>
  <c r="A67" i="18"/>
  <c r="C372" i="11"/>
  <c r="L68" i="18"/>
  <c r="D176" i="10" s="1"/>
  <c r="C373" i="11"/>
  <c r="A71" i="18"/>
  <c r="C376" i="11"/>
  <c r="L72" i="18"/>
  <c r="D202" i="10" s="1"/>
  <c r="C377" i="11"/>
  <c r="C378" i="11"/>
  <c r="C380" i="11"/>
  <c r="C381" i="11"/>
  <c r="C382" i="11"/>
  <c r="C384" i="11"/>
  <c r="L9" i="18"/>
  <c r="D8" i="10" s="1"/>
  <c r="C314" i="11"/>
  <c r="L10" i="18"/>
  <c r="D9" i="10" s="1"/>
  <c r="C315" i="11"/>
  <c r="L12" i="18"/>
  <c r="D11" i="10" s="1"/>
  <c r="C317" i="11"/>
  <c r="L13" i="18"/>
  <c r="D12" i="10" s="1"/>
  <c r="C318" i="11"/>
  <c r="L37" i="10"/>
  <c r="G15" i="24" s="1"/>
  <c r="G321" i="11"/>
  <c r="L39" i="10"/>
  <c r="G17" i="24" s="1"/>
  <c r="G323" i="11"/>
  <c r="G326" i="11"/>
  <c r="G327" i="11"/>
  <c r="G328" i="11"/>
  <c r="G26" i="24"/>
  <c r="G332" i="11"/>
  <c r="L135" i="10"/>
  <c r="G48" i="24" s="1"/>
  <c r="G354" i="11"/>
  <c r="G358" i="11"/>
  <c r="L168" i="10"/>
  <c r="G59" i="24" s="1"/>
  <c r="G365" i="11"/>
  <c r="L19" i="19"/>
  <c r="D51" i="10" s="1"/>
  <c r="C403" i="11"/>
  <c r="A20" i="19"/>
  <c r="C404" i="11"/>
  <c r="A21" i="19"/>
  <c r="C405" i="11"/>
  <c r="A31" i="19"/>
  <c r="C415" i="11"/>
  <c r="A33" i="19"/>
  <c r="C417" i="11"/>
  <c r="L34" i="19"/>
  <c r="D87" i="10" s="1"/>
  <c r="C418" i="11"/>
  <c r="A35" i="19"/>
  <c r="C419" i="11"/>
  <c r="A12" i="19"/>
  <c r="C396" i="11"/>
  <c r="A13" i="19"/>
  <c r="C397" i="11"/>
  <c r="B26" i="19"/>
  <c r="B27" i="19" s="1"/>
  <c r="C399" i="11"/>
  <c r="L41" i="19"/>
  <c r="D116" i="10" s="1"/>
  <c r="C425" i="11"/>
  <c r="A42" i="19"/>
  <c r="C426" i="11"/>
  <c r="A46" i="19"/>
  <c r="C430" i="11"/>
  <c r="L37" i="6"/>
  <c r="C188" i="11"/>
  <c r="A48" i="6"/>
  <c r="C199" i="11"/>
  <c r="O128" i="6"/>
  <c r="C277" i="11"/>
  <c r="S135" i="6"/>
  <c r="G284" i="11"/>
  <c r="C292" i="11"/>
  <c r="C296" i="11"/>
  <c r="G240" i="11"/>
  <c r="G252" i="11"/>
  <c r="B108" i="6"/>
  <c r="C256" i="11"/>
  <c r="G307" i="11"/>
  <c r="B97" i="6"/>
  <c r="B98" i="6" s="1"/>
  <c r="C247" i="11" s="1"/>
  <c r="C245" i="11"/>
  <c r="C280" i="11"/>
  <c r="C284" i="11"/>
  <c r="C248" i="11"/>
  <c r="B28" i="6"/>
  <c r="C178" i="11"/>
  <c r="L52" i="6"/>
  <c r="C203" i="11"/>
  <c r="L56" i="6"/>
  <c r="C207" i="11"/>
  <c r="A51" i="25"/>
  <c r="L52" i="25"/>
  <c r="A53" i="25"/>
  <c r="A54" i="25"/>
  <c r="A55" i="25"/>
  <c r="A56" i="25"/>
  <c r="A57" i="25"/>
  <c r="A63" i="25"/>
  <c r="A30" i="25"/>
  <c r="A31" i="25"/>
  <c r="L32" i="25"/>
  <c r="A34" i="25"/>
  <c r="A35" i="25"/>
  <c r="L39" i="25"/>
  <c r="A40" i="25"/>
  <c r="A41" i="25"/>
  <c r="A42" i="25"/>
  <c r="L43" i="25"/>
  <c r="A44" i="25"/>
  <c r="A45" i="25"/>
  <c r="A46" i="25"/>
  <c r="A62" i="25"/>
  <c r="A66" i="25"/>
  <c r="A67" i="25"/>
  <c r="L68" i="25"/>
  <c r="A71" i="25"/>
  <c r="A72" i="25"/>
  <c r="L73" i="25"/>
  <c r="A74" i="25"/>
  <c r="A75" i="25"/>
  <c r="A76" i="25"/>
  <c r="L77" i="25"/>
  <c r="A78" i="25"/>
  <c r="A23" i="25"/>
  <c r="A60" i="25"/>
  <c r="A61" i="25"/>
  <c r="A65" i="25"/>
  <c r="A64" i="25"/>
  <c r="L106" i="10"/>
  <c r="G41" i="24" s="1"/>
  <c r="G29" i="24"/>
  <c r="L200" i="10"/>
  <c r="G69" i="24" s="1"/>
  <c r="L4" i="10"/>
  <c r="G4" i="24" s="1"/>
  <c r="A5" i="18"/>
  <c r="B43" i="19"/>
  <c r="C118" i="10" s="1"/>
  <c r="L118" i="10"/>
  <c r="G121" i="24" s="1"/>
  <c r="L119" i="10"/>
  <c r="G122" i="24" s="1"/>
  <c r="L120" i="10"/>
  <c r="G123" i="24" s="1"/>
  <c r="J43" i="19"/>
  <c r="B22" i="19"/>
  <c r="L54" i="10"/>
  <c r="G100" i="24" s="1"/>
  <c r="L55" i="10"/>
  <c r="G101" i="24" s="1"/>
  <c r="L56" i="10"/>
  <c r="G102" i="24" s="1"/>
  <c r="J22" i="19"/>
  <c r="B54" i="19"/>
  <c r="C151" i="10" s="1"/>
  <c r="L151" i="10"/>
  <c r="G132" i="24" s="1"/>
  <c r="L152" i="10"/>
  <c r="G133" i="24" s="1"/>
  <c r="L153" i="10"/>
  <c r="G134" i="24" s="1"/>
  <c r="J54" i="19"/>
  <c r="L38" i="10"/>
  <c r="G16" i="24" s="1"/>
  <c r="B44" i="18"/>
  <c r="C108" i="10" s="1"/>
  <c r="L108" i="10"/>
  <c r="G43" i="24" s="1"/>
  <c r="L109" i="10"/>
  <c r="G44" i="24" s="1"/>
  <c r="L110" i="10"/>
  <c r="G45" i="24" s="1"/>
  <c r="K31" i="19"/>
  <c r="L84" i="10"/>
  <c r="G109" i="24" s="1"/>
  <c r="L85" i="10"/>
  <c r="G110" i="24" s="1"/>
  <c r="J31" i="19"/>
  <c r="B32" i="19"/>
  <c r="C85" i="10" s="1"/>
  <c r="B12" i="6"/>
  <c r="C163" i="11" s="1"/>
  <c r="L17" i="10"/>
  <c r="G85" i="24" s="1"/>
  <c r="L137" i="10"/>
  <c r="G50" i="24" s="1"/>
  <c r="B55" i="18"/>
  <c r="C141" i="10" s="1"/>
  <c r="K54" i="18"/>
  <c r="L142" i="10"/>
  <c r="G55" i="24" s="1"/>
  <c r="L140" i="10"/>
  <c r="G53" i="24" s="1"/>
  <c r="L143" i="10"/>
  <c r="G56" i="24" s="1"/>
  <c r="J54" i="18"/>
  <c r="L136" i="10"/>
  <c r="G49" i="24" s="1"/>
  <c r="K33" i="18"/>
  <c r="J33" i="18"/>
  <c r="B34" i="18"/>
  <c r="C76" i="10" s="1"/>
  <c r="G32" i="24"/>
  <c r="G33" i="24"/>
  <c r="G34" i="24"/>
  <c r="G28" i="24"/>
  <c r="N128" i="6"/>
  <c r="L82" i="10"/>
  <c r="G107" i="24" s="1"/>
  <c r="R22" i="20"/>
  <c r="A73" i="25"/>
  <c r="R13" i="20"/>
  <c r="R52" i="20"/>
  <c r="N37" i="6"/>
  <c r="L167" i="10"/>
  <c r="G58" i="24" s="1"/>
  <c r="L179" i="10"/>
  <c r="G138" i="24" s="1"/>
  <c r="L178" i="10"/>
  <c r="G137" i="24" s="1"/>
  <c r="A76" i="18"/>
  <c r="L50" i="10"/>
  <c r="G96" i="24" s="1"/>
  <c r="A17" i="25"/>
  <c r="A39" i="25"/>
  <c r="L8" i="25"/>
  <c r="A5" i="25"/>
  <c r="L35" i="25"/>
  <c r="B86" i="6"/>
  <c r="R31" i="20"/>
  <c r="R61" i="20"/>
  <c r="R5" i="20"/>
  <c r="R70" i="20"/>
  <c r="A26" i="25"/>
  <c r="A32" i="25"/>
  <c r="L20" i="25"/>
  <c r="L46" i="25"/>
  <c r="R18" i="20"/>
  <c r="R32" i="20"/>
  <c r="S32" i="20"/>
  <c r="R6" i="20"/>
  <c r="S6" i="20"/>
  <c r="R23" i="20"/>
  <c r="S23" i="20"/>
  <c r="R15" i="20"/>
  <c r="S15" i="20"/>
  <c r="R59" i="20"/>
  <c r="S59" i="20"/>
  <c r="R76" i="20"/>
  <c r="S76" i="20"/>
  <c r="R19" i="20"/>
  <c r="S19" i="20"/>
  <c r="R41" i="20"/>
  <c r="S41" i="20"/>
  <c r="R67" i="20"/>
  <c r="S67" i="20"/>
  <c r="R43" i="20"/>
  <c r="S50" i="20"/>
  <c r="R78" i="20"/>
  <c r="S17" i="20"/>
  <c r="R17" i="20"/>
  <c r="S34" i="20"/>
  <c r="R34" i="20"/>
  <c r="S20" i="20"/>
  <c r="R20" i="20"/>
  <c r="S30" i="20"/>
  <c r="R30" i="20"/>
  <c r="S68" i="20"/>
  <c r="R68" i="20"/>
  <c r="S16" i="20"/>
  <c r="R16" i="20"/>
  <c r="S33" i="20"/>
  <c r="R33" i="20"/>
  <c r="S42" i="20"/>
  <c r="R42" i="20"/>
  <c r="S77" i="20"/>
  <c r="R77" i="20"/>
  <c r="S7" i="20"/>
  <c r="R7" i="20"/>
  <c r="S24" i="20"/>
  <c r="R24" i="20"/>
  <c r="S60" i="20"/>
  <c r="R60" i="20"/>
  <c r="S12" i="20"/>
  <c r="R12" i="20"/>
  <c r="S4" i="20"/>
  <c r="R4" i="20"/>
  <c r="S21" i="20"/>
  <c r="R21" i="20"/>
  <c r="S51" i="20"/>
  <c r="R51" i="20"/>
  <c r="S8" i="20"/>
  <c r="S11" i="20"/>
  <c r="S26" i="20"/>
  <c r="S29" i="20"/>
  <c r="S38" i="20"/>
  <c r="S46" i="20"/>
  <c r="S55" i="20"/>
  <c r="S64" i="20"/>
  <c r="S73" i="20"/>
  <c r="S35" i="20"/>
  <c r="R35" i="20"/>
  <c r="S44" i="20"/>
  <c r="R44" i="20"/>
  <c r="S53" i="20"/>
  <c r="R53" i="20"/>
  <c r="S62" i="20"/>
  <c r="R62" i="20"/>
  <c r="S71" i="20"/>
  <c r="R71" i="20"/>
  <c r="S79" i="20"/>
  <c r="R79" i="20"/>
  <c r="R9" i="20"/>
  <c r="S10" i="20"/>
  <c r="R27" i="20"/>
  <c r="S28" i="20"/>
  <c r="S37" i="20"/>
  <c r="R39" i="20"/>
  <c r="S40" i="20"/>
  <c r="R40" i="20"/>
  <c r="S45" i="20"/>
  <c r="R48" i="20"/>
  <c r="S49" i="20"/>
  <c r="R49" i="20"/>
  <c r="S54" i="20"/>
  <c r="R56" i="20"/>
  <c r="S57" i="20"/>
  <c r="R57" i="20"/>
  <c r="S63" i="20"/>
  <c r="R65" i="20"/>
  <c r="S66" i="20"/>
  <c r="R66" i="20"/>
  <c r="S72" i="20"/>
  <c r="R74" i="20"/>
  <c r="S75" i="20"/>
  <c r="R75" i="20"/>
  <c r="A79" i="18"/>
  <c r="A75" i="18"/>
  <c r="A77" i="25"/>
  <c r="L16" i="6"/>
  <c r="M16" i="6" s="1"/>
  <c r="B129" i="6"/>
  <c r="L129" i="6" s="1"/>
  <c r="M129" i="6" s="1"/>
  <c r="A141" i="6"/>
  <c r="B17" i="6"/>
  <c r="C168" i="11" s="1"/>
  <c r="L115" i="10"/>
  <c r="G118" i="24" s="1"/>
  <c r="L148" i="10"/>
  <c r="G129" i="24" s="1"/>
  <c r="L78" i="19"/>
  <c r="D219" i="10" s="1"/>
  <c r="A64" i="18"/>
  <c r="A68" i="18"/>
  <c r="L75" i="18"/>
  <c r="D205" i="10" s="1"/>
  <c r="L79" i="18"/>
  <c r="D209" i="10" s="1"/>
  <c r="B27" i="18"/>
  <c r="C69" i="10" s="1"/>
  <c r="L67" i="18"/>
  <c r="D175" i="10" s="1"/>
  <c r="A26" i="18"/>
  <c r="L26" i="18"/>
  <c r="L76" i="18"/>
  <c r="D206" i="10" s="1"/>
  <c r="L134" i="10"/>
  <c r="G47" i="24" s="1"/>
  <c r="G25" i="24"/>
  <c r="L36" i="10"/>
  <c r="M36" i="10" s="1"/>
  <c r="S15" i="18"/>
  <c r="L74" i="18"/>
  <c r="D204" i="10" s="1"/>
  <c r="A74" i="18"/>
  <c r="A23" i="18"/>
  <c r="A32" i="18"/>
  <c r="L71" i="18"/>
  <c r="D201" i="10" s="1"/>
  <c r="L63" i="18"/>
  <c r="D171" i="10" s="1"/>
  <c r="A72" i="18"/>
  <c r="A21" i="18"/>
  <c r="L32" i="18"/>
  <c r="D74" i="10" s="1"/>
  <c r="A63" i="18"/>
  <c r="B37" i="18"/>
  <c r="C101" i="10" s="1"/>
  <c r="L53" i="18"/>
  <c r="D139" i="10" s="1"/>
  <c r="A62" i="18"/>
  <c r="L62" i="18"/>
  <c r="D170" i="10" s="1"/>
  <c r="L78" i="18"/>
  <c r="D208" i="10" s="1"/>
  <c r="A66" i="18"/>
  <c r="L66" i="18"/>
  <c r="D174" i="10" s="1"/>
  <c r="A73" i="18"/>
  <c r="L73" i="18"/>
  <c r="D203" i="10" s="1"/>
  <c r="A77" i="18"/>
  <c r="L77" i="18"/>
  <c r="D207" i="10" s="1"/>
  <c r="A53" i="18"/>
  <c r="A65" i="18"/>
  <c r="A78" i="18"/>
  <c r="L11" i="18"/>
  <c r="D10" i="10" s="1"/>
  <c r="A9" i="18"/>
  <c r="A11" i="18"/>
  <c r="A13" i="18"/>
  <c r="L5" i="18"/>
  <c r="M5" i="18" s="1"/>
  <c r="A31" i="18"/>
  <c r="A8" i="18"/>
  <c r="A20" i="18"/>
  <c r="L8" i="18"/>
  <c r="D7" i="10" s="1"/>
  <c r="A10" i="18"/>
  <c r="L20" i="18"/>
  <c r="A22" i="18"/>
  <c r="A16" i="18"/>
  <c r="A12" i="18"/>
  <c r="L22" i="18"/>
  <c r="D43" i="10" s="1"/>
  <c r="A24" i="18"/>
  <c r="L31" i="18"/>
  <c r="D73" i="10" s="1"/>
  <c r="L23" i="18"/>
  <c r="D44" i="10" s="1"/>
  <c r="A61" i="6"/>
  <c r="L56" i="25"/>
  <c r="A13" i="25"/>
  <c r="A68" i="25"/>
  <c r="L76" i="25"/>
  <c r="L17" i="25"/>
  <c r="A28" i="25"/>
  <c r="A9" i="25"/>
  <c r="A21" i="25"/>
  <c r="A43" i="25"/>
  <c r="L49" i="10"/>
  <c r="L145" i="10"/>
  <c r="G126" i="24" s="1"/>
  <c r="L146" i="10"/>
  <c r="G127" i="24" s="1"/>
  <c r="L103" i="10"/>
  <c r="G38" i="24" s="1"/>
  <c r="L102" i="10"/>
  <c r="G37" i="24" s="1"/>
  <c r="L101" i="10"/>
  <c r="G36" i="24" s="1"/>
  <c r="A20" i="6"/>
  <c r="A35" i="6"/>
  <c r="A5" i="6"/>
  <c r="A99" i="6"/>
  <c r="A54" i="6"/>
  <c r="S70" i="6"/>
  <c r="L9" i="25"/>
  <c r="A11" i="25"/>
  <c r="L12" i="25"/>
  <c r="L21" i="25"/>
  <c r="L24" i="25"/>
  <c r="L27" i="25"/>
  <c r="O27" i="25" s="1"/>
  <c r="L28" i="25"/>
  <c r="L31" i="25"/>
  <c r="L72" i="25"/>
  <c r="A79" i="25"/>
  <c r="A7" i="25"/>
  <c r="L13" i="25"/>
  <c r="A19" i="25"/>
  <c r="L42" i="25"/>
  <c r="A52" i="25"/>
  <c r="L51" i="25"/>
  <c r="L55" i="25"/>
  <c r="L5" i="25"/>
  <c r="A8" i="25"/>
  <c r="A12" i="25"/>
  <c r="A16" i="25"/>
  <c r="A20" i="25"/>
  <c r="A24" i="25"/>
  <c r="A27" i="25"/>
  <c r="L6" i="25"/>
  <c r="L10" i="25"/>
  <c r="L40" i="25"/>
  <c r="L44" i="25"/>
  <c r="L53" i="25"/>
  <c r="L57" i="25"/>
  <c r="L74" i="25"/>
  <c r="L78" i="25"/>
  <c r="L18" i="25"/>
  <c r="L22" i="25"/>
  <c r="L29" i="25"/>
  <c r="L33" i="25"/>
  <c r="A6" i="25"/>
  <c r="L7" i="25"/>
  <c r="A10" i="25"/>
  <c r="L11" i="25"/>
  <c r="A18" i="25"/>
  <c r="L19" i="25"/>
  <c r="A22" i="25"/>
  <c r="L23" i="25"/>
  <c r="A29" i="25"/>
  <c r="L30" i="25"/>
  <c r="A33" i="25"/>
  <c r="L34" i="25"/>
  <c r="B37" i="25"/>
  <c r="L41" i="25"/>
  <c r="L45" i="25"/>
  <c r="L54" i="25"/>
  <c r="L60" i="25"/>
  <c r="L61" i="25"/>
  <c r="L62" i="25"/>
  <c r="L63" i="25"/>
  <c r="L64" i="25"/>
  <c r="L65" i="25"/>
  <c r="L66" i="25"/>
  <c r="L71" i="25"/>
  <c r="L75" i="25"/>
  <c r="L79" i="25"/>
  <c r="L67" i="25"/>
  <c r="B49" i="6"/>
  <c r="N4" i="6"/>
  <c r="A76" i="6"/>
  <c r="A147" i="6"/>
  <c r="A68" i="19"/>
  <c r="L46" i="19"/>
  <c r="D121" i="10" s="1"/>
  <c r="L112" i="10"/>
  <c r="G115" i="24" s="1"/>
  <c r="A60" i="19"/>
  <c r="A72" i="19"/>
  <c r="A34" i="19"/>
  <c r="A41" i="19"/>
  <c r="A52" i="19"/>
  <c r="A15" i="19"/>
  <c r="L47" i="10"/>
  <c r="G93" i="24" s="1"/>
  <c r="L21" i="19"/>
  <c r="D53" i="10" s="1"/>
  <c r="L33" i="19"/>
  <c r="D86" i="10" s="1"/>
  <c r="L52" i="19"/>
  <c r="D149" i="10" s="1"/>
  <c r="A62" i="19"/>
  <c r="A63" i="19"/>
  <c r="A64" i="19"/>
  <c r="L114" i="10"/>
  <c r="G117" i="24" s="1"/>
  <c r="L68" i="19"/>
  <c r="D187" i="10" s="1"/>
  <c r="B6" i="19"/>
  <c r="L12" i="19"/>
  <c r="D22" i="10" s="1"/>
  <c r="A67" i="19"/>
  <c r="A77" i="19"/>
  <c r="L81" i="10"/>
  <c r="G106" i="24" s="1"/>
  <c r="A8" i="19"/>
  <c r="L79" i="10"/>
  <c r="G104" i="24" s="1"/>
  <c r="L42" i="19"/>
  <c r="D117" i="10" s="1"/>
  <c r="L73" i="19"/>
  <c r="D214" i="10" s="1"/>
  <c r="B16" i="19"/>
  <c r="C48" i="10" s="1"/>
  <c r="A19" i="19"/>
  <c r="L20" i="19"/>
  <c r="D52" i="10" s="1"/>
  <c r="A61" i="19"/>
  <c r="A73" i="19"/>
  <c r="L74" i="19"/>
  <c r="D215" i="10" s="1"/>
  <c r="L77" i="19"/>
  <c r="D218" i="10" s="1"/>
  <c r="L16" i="10"/>
  <c r="G84" i="24" s="1"/>
  <c r="L5" i="19"/>
  <c r="L14" i="10"/>
  <c r="G82" i="24" s="1"/>
  <c r="L8" i="19"/>
  <c r="D18" i="10" s="1"/>
  <c r="A10" i="19"/>
  <c r="L11" i="19"/>
  <c r="D21" i="10" s="1"/>
  <c r="G87" i="24"/>
  <c r="G88" i="24"/>
  <c r="G86" i="24"/>
  <c r="A5" i="19"/>
  <c r="L15" i="10"/>
  <c r="A9" i="19"/>
  <c r="L10" i="19"/>
  <c r="D20" i="10" s="1"/>
  <c r="G91" i="24"/>
  <c r="L15" i="19"/>
  <c r="L80" i="10"/>
  <c r="G113" i="24"/>
  <c r="A53" i="19"/>
  <c r="G131" i="24"/>
  <c r="A57" i="19"/>
  <c r="G135" i="24"/>
  <c r="L60" i="19"/>
  <c r="D179" i="10" s="1"/>
  <c r="L61" i="19"/>
  <c r="D180" i="10" s="1"/>
  <c r="L62" i="19"/>
  <c r="D181" i="10" s="1"/>
  <c r="L63" i="19"/>
  <c r="D182" i="10" s="1"/>
  <c r="L64" i="19"/>
  <c r="D183" i="10" s="1"/>
  <c r="L65" i="19"/>
  <c r="D184" i="10" s="1"/>
  <c r="L66" i="19"/>
  <c r="D185" i="10" s="1"/>
  <c r="G148" i="24"/>
  <c r="L71" i="19"/>
  <c r="D212" i="10" s="1"/>
  <c r="A74" i="19"/>
  <c r="G152" i="24"/>
  <c r="L75" i="19"/>
  <c r="D216" i="10" s="1"/>
  <c r="A78" i="19"/>
  <c r="G156" i="24"/>
  <c r="L79" i="19"/>
  <c r="D220" i="10" s="1"/>
  <c r="G97" i="24"/>
  <c r="G119" i="24"/>
  <c r="G139" i="24"/>
  <c r="G140" i="24"/>
  <c r="G141" i="24"/>
  <c r="G142" i="24"/>
  <c r="A65" i="19"/>
  <c r="G143" i="24"/>
  <c r="A66" i="19"/>
  <c r="G144" i="24"/>
  <c r="L67" i="19"/>
  <c r="D186" i="10" s="1"/>
  <c r="A71" i="19"/>
  <c r="G149" i="24"/>
  <c r="L72" i="19"/>
  <c r="D213" i="10" s="1"/>
  <c r="A75" i="19"/>
  <c r="G153" i="24"/>
  <c r="L76" i="19"/>
  <c r="D217" i="10" s="1"/>
  <c r="A79" i="19"/>
  <c r="G157" i="24"/>
  <c r="A11" i="19"/>
  <c r="G89" i="24"/>
  <c r="L48" i="10"/>
  <c r="G98" i="24"/>
  <c r="G111" i="24"/>
  <c r="L113" i="10"/>
  <c r="G120" i="24"/>
  <c r="G124" i="24"/>
  <c r="G145" i="24"/>
  <c r="G150" i="24"/>
  <c r="A76" i="19"/>
  <c r="G154" i="24"/>
  <c r="L9" i="19"/>
  <c r="D19" i="10" s="1"/>
  <c r="G90" i="24"/>
  <c r="L13" i="19"/>
  <c r="D23" i="10" s="1"/>
  <c r="G99" i="24"/>
  <c r="G108" i="24"/>
  <c r="L31" i="19"/>
  <c r="D84" i="10" s="1"/>
  <c r="G112" i="24"/>
  <c r="L35" i="19"/>
  <c r="D88" i="10" s="1"/>
  <c r="G130" i="24"/>
  <c r="L53" i="19"/>
  <c r="D150" i="10" s="1"/>
  <c r="L57" i="19"/>
  <c r="D154" i="10" s="1"/>
  <c r="G146" i="24"/>
  <c r="G151" i="24"/>
  <c r="G155" i="24"/>
  <c r="O95" i="6"/>
  <c r="A117" i="6"/>
  <c r="A10" i="6"/>
  <c r="A13" i="6"/>
  <c r="A22" i="6"/>
  <c r="O26" i="6"/>
  <c r="A85" i="6"/>
  <c r="A96" i="6"/>
  <c r="A101" i="6"/>
  <c r="A135" i="6"/>
  <c r="A143" i="6"/>
  <c r="A144" i="6"/>
  <c r="A31" i="6"/>
  <c r="A52" i="6"/>
  <c r="A67" i="6"/>
  <c r="A131" i="6"/>
  <c r="A134" i="6"/>
  <c r="A156" i="6"/>
  <c r="A157" i="6"/>
  <c r="A148" i="6"/>
  <c r="A41" i="6"/>
  <c r="A16" i="6"/>
  <c r="A33" i="6"/>
  <c r="A57" i="6"/>
  <c r="A91" i="6"/>
  <c r="A103" i="6"/>
  <c r="A112" i="6"/>
  <c r="B118" i="6"/>
  <c r="A152" i="6"/>
  <c r="A153" i="6"/>
  <c r="A158" i="6"/>
  <c r="A24" i="6"/>
  <c r="L27" i="6"/>
  <c r="A56" i="6"/>
  <c r="A62" i="6"/>
  <c r="A65" i="6"/>
  <c r="A71" i="6"/>
  <c r="A74" i="6"/>
  <c r="A78" i="6"/>
  <c r="A79" i="6"/>
  <c r="A90" i="6"/>
  <c r="A110" i="6"/>
  <c r="A114" i="6"/>
  <c r="F1" i="6"/>
  <c r="A125" i="6"/>
  <c r="A126" i="6"/>
  <c r="A43" i="6"/>
  <c r="A44" i="6"/>
  <c r="L21" i="6"/>
  <c r="A27" i="6"/>
  <c r="A34" i="6"/>
  <c r="L34" i="6"/>
  <c r="B38" i="6"/>
  <c r="A37" i="6"/>
  <c r="A53" i="6"/>
  <c r="L53" i="6"/>
  <c r="B59" i="6"/>
  <c r="B60" i="6" s="1"/>
  <c r="C211" i="11" s="1"/>
  <c r="A63" i="6"/>
  <c r="L63" i="6"/>
  <c r="A104" i="6"/>
  <c r="A124" i="6"/>
  <c r="A154" i="6"/>
  <c r="L154" i="6"/>
  <c r="L10" i="6"/>
  <c r="A11" i="6"/>
  <c r="A19" i="6"/>
  <c r="L19" i="6"/>
  <c r="L22" i="6"/>
  <c r="A32" i="6"/>
  <c r="A40" i="6"/>
  <c r="L40" i="6"/>
  <c r="A45" i="6"/>
  <c r="L45" i="6"/>
  <c r="A64" i="6"/>
  <c r="L64" i="6"/>
  <c r="A72" i="6"/>
  <c r="L72" i="6"/>
  <c r="A102" i="6"/>
  <c r="L11" i="6"/>
  <c r="A23" i="6"/>
  <c r="L23" i="6"/>
  <c r="L32" i="6"/>
  <c r="A46" i="6"/>
  <c r="L46" i="6"/>
  <c r="A66" i="6"/>
  <c r="L66" i="6"/>
  <c r="A73" i="6"/>
  <c r="L73" i="6"/>
  <c r="A75" i="6"/>
  <c r="L75" i="6"/>
  <c r="A115" i="6"/>
  <c r="A132" i="6"/>
  <c r="A136" i="6"/>
  <c r="A145" i="6"/>
  <c r="A21" i="6"/>
  <c r="A30" i="6"/>
  <c r="L30" i="6"/>
  <c r="L33" i="6"/>
  <c r="A92" i="6"/>
  <c r="A109" i="6"/>
  <c r="A113" i="6"/>
  <c r="A42" i="6"/>
  <c r="L42" i="6"/>
  <c r="L44" i="6"/>
  <c r="L54" i="6"/>
  <c r="L62" i="6"/>
  <c r="L67" i="6"/>
  <c r="A77" i="6"/>
  <c r="L77" i="6"/>
  <c r="L79" i="6"/>
  <c r="A100" i="6"/>
  <c r="A128" i="6"/>
  <c r="B150" i="6"/>
  <c r="L41" i="6"/>
  <c r="A55" i="6"/>
  <c r="L55" i="6"/>
  <c r="L57" i="6"/>
  <c r="A68" i="6"/>
  <c r="L68" i="6"/>
  <c r="L71" i="6"/>
  <c r="L76" i="6"/>
  <c r="A93" i="6"/>
  <c r="A111" i="6"/>
  <c r="A123" i="6"/>
  <c r="L158" i="6"/>
  <c r="A159" i="6"/>
  <c r="L159" i="6"/>
  <c r="A142" i="6"/>
  <c r="A146" i="6"/>
  <c r="A151" i="6"/>
  <c r="L151" i="6"/>
  <c r="A155" i="6"/>
  <c r="L155" i="6"/>
  <c r="L13" i="6"/>
  <c r="L20" i="6"/>
  <c r="L24" i="6"/>
  <c r="L31" i="6"/>
  <c r="L35" i="6"/>
  <c r="L43" i="6"/>
  <c r="L65" i="6"/>
  <c r="L74" i="6"/>
  <c r="L78" i="6"/>
  <c r="A107" i="6"/>
  <c r="A133" i="6"/>
  <c r="A137" i="6"/>
  <c r="L153" i="6"/>
  <c r="L157" i="6"/>
  <c r="B139" i="6"/>
  <c r="L152" i="6"/>
  <c r="L156" i="6"/>
  <c r="M37" i="25" l="1"/>
  <c r="B38" i="25"/>
  <c r="A6" i="6"/>
  <c r="B7" i="6"/>
  <c r="C179" i="11"/>
  <c r="B29" i="6"/>
  <c r="D41" i="10"/>
  <c r="M20" i="18"/>
  <c r="S20" i="18" s="1"/>
  <c r="B176" i="10"/>
  <c r="B43" i="10"/>
  <c r="B106" i="10"/>
  <c r="B102" i="10"/>
  <c r="B137" i="10"/>
  <c r="B208" i="10"/>
  <c r="B110" i="10"/>
  <c r="B44" i="10"/>
  <c r="B153" i="10"/>
  <c r="B117" i="10"/>
  <c r="B172" i="10"/>
  <c r="B140" i="10"/>
  <c r="B168" i="10"/>
  <c r="B136" i="10"/>
  <c r="B207" i="10"/>
  <c r="B141" i="10"/>
  <c r="B51" i="10"/>
  <c r="B169" i="10"/>
  <c r="B16" i="10"/>
  <c r="B147" i="10"/>
  <c r="B152" i="10"/>
  <c r="B83" i="10"/>
  <c r="B121" i="10"/>
  <c r="B105" i="10"/>
  <c r="B215" i="10"/>
  <c r="B175" i="10"/>
  <c r="B85" i="10"/>
  <c r="B54" i="10"/>
  <c r="B116" i="10"/>
  <c r="B209" i="10"/>
  <c r="B42" i="10"/>
  <c r="B45" i="10"/>
  <c r="B173" i="10"/>
  <c r="B109" i="10"/>
  <c r="B38" i="10"/>
  <c r="B170" i="10"/>
  <c r="B108" i="10"/>
  <c r="B203" i="10"/>
  <c r="B204" i="10"/>
  <c r="B142" i="10"/>
  <c r="B107" i="10"/>
  <c r="B149" i="10"/>
  <c r="B148" i="10"/>
  <c r="B23" i="10"/>
  <c r="B217" i="10"/>
  <c r="D47" i="10"/>
  <c r="M15" i="19"/>
  <c r="D15" i="10"/>
  <c r="M5" i="19"/>
  <c r="L6" i="19" s="1"/>
  <c r="B213" i="10"/>
  <c r="B22" i="10"/>
  <c r="B185" i="10"/>
  <c r="B146" i="10"/>
  <c r="B86" i="10"/>
  <c r="B15" i="10"/>
  <c r="B180" i="10"/>
  <c r="B120" i="10"/>
  <c r="B81" i="10"/>
  <c r="B18" i="10"/>
  <c r="B154" i="10"/>
  <c r="B84" i="10"/>
  <c r="B49" i="10"/>
  <c r="B216" i="10"/>
  <c r="B115" i="10"/>
  <c r="B182" i="10"/>
  <c r="B113" i="10"/>
  <c r="B41" i="10"/>
  <c r="B202" i="10"/>
  <c r="B103" i="10"/>
  <c r="B174" i="10"/>
  <c r="B135" i="10"/>
  <c r="B206" i="10"/>
  <c r="B205" i="10"/>
  <c r="B143" i="10"/>
  <c r="B104" i="10"/>
  <c r="B37" i="10"/>
  <c r="B171" i="10"/>
  <c r="B138" i="10"/>
  <c r="B40" i="10"/>
  <c r="B201" i="10"/>
  <c r="B139" i="10"/>
  <c r="B114" i="10"/>
  <c r="B214" i="10"/>
  <c r="B183" i="10"/>
  <c r="B82" i="10"/>
  <c r="B52" i="10"/>
  <c r="B21" i="10"/>
  <c r="B219" i="10"/>
  <c r="B186" i="10"/>
  <c r="B87" i="10"/>
  <c r="B55" i="10"/>
  <c r="B220" i="10"/>
  <c r="B212" i="10"/>
  <c r="B181" i="10"/>
  <c r="B150" i="10"/>
  <c r="B119" i="10"/>
  <c r="B88" i="10"/>
  <c r="B80" i="10"/>
  <c r="B50" i="10"/>
  <c r="B19" i="10"/>
  <c r="B184" i="10"/>
  <c r="B151" i="10"/>
  <c r="B118" i="10"/>
  <c r="B53" i="10"/>
  <c r="B20" i="10"/>
  <c r="B218" i="10"/>
  <c r="B187" i="10"/>
  <c r="B179" i="10"/>
  <c r="B56" i="10"/>
  <c r="B48" i="10"/>
  <c r="B17" i="10"/>
  <c r="C157" i="11"/>
  <c r="A60" i="6"/>
  <c r="C288" i="11"/>
  <c r="L139" i="6"/>
  <c r="M139" i="6" s="1"/>
  <c r="S139" i="6" s="1"/>
  <c r="A7" i="18"/>
  <c r="C312" i="11"/>
  <c r="M61" i="6"/>
  <c r="O61" i="6"/>
  <c r="N61" i="6"/>
  <c r="O37" i="6"/>
  <c r="M37" i="6"/>
  <c r="R37" i="6" s="1"/>
  <c r="M27" i="6"/>
  <c r="R27" i="6" s="1"/>
  <c r="D68" i="10"/>
  <c r="M26" i="18"/>
  <c r="R26" i="18" s="1"/>
  <c r="D42" i="10"/>
  <c r="A76" i="10"/>
  <c r="E76" i="10"/>
  <c r="A75" i="10"/>
  <c r="E75" i="10"/>
  <c r="A69" i="10"/>
  <c r="E69" i="10"/>
  <c r="D25" i="28"/>
  <c r="M26" i="25"/>
  <c r="R26" i="25" s="1"/>
  <c r="E21" i="28"/>
  <c r="A21" i="28"/>
  <c r="E11" i="28"/>
  <c r="A11" i="28"/>
  <c r="A25" i="28"/>
  <c r="E25" i="28"/>
  <c r="E16" i="28"/>
  <c r="A16" i="28"/>
  <c r="A6" i="28"/>
  <c r="E6" i="28"/>
  <c r="A23" i="28"/>
  <c r="E23" i="28"/>
  <c r="A9" i="28"/>
  <c r="E9" i="28"/>
  <c r="E12" i="28"/>
  <c r="A12" i="28"/>
  <c r="A4" i="28"/>
  <c r="E4" i="28"/>
  <c r="A28" i="28"/>
  <c r="E28" i="28"/>
  <c r="A5" i="28"/>
  <c r="E5" i="28"/>
  <c r="A17" i="28"/>
  <c r="E17" i="28"/>
  <c r="A7" i="28"/>
  <c r="E7" i="28"/>
  <c r="A20" i="28"/>
  <c r="E20" i="28"/>
  <c r="A10" i="28"/>
  <c r="E10" i="28"/>
  <c r="E26" i="28"/>
  <c r="A26" i="28"/>
  <c r="A15" i="28"/>
  <c r="E15" i="28"/>
  <c r="C510" i="11"/>
  <c r="C36" i="28"/>
  <c r="A27" i="28"/>
  <c r="E27" i="28"/>
  <c r="A18" i="28"/>
  <c r="E18" i="28"/>
  <c r="A8" i="28"/>
  <c r="E8" i="28"/>
  <c r="A32" i="28"/>
  <c r="E32" i="28"/>
  <c r="A19" i="28"/>
  <c r="E19" i="28"/>
  <c r="B48" i="20"/>
  <c r="A37" i="20"/>
  <c r="M79" i="25"/>
  <c r="R79" i="25" s="1"/>
  <c r="L22" i="19"/>
  <c r="C54" i="10"/>
  <c r="A54" i="10" s="1"/>
  <c r="C338" i="11"/>
  <c r="C410" i="11"/>
  <c r="C79" i="10"/>
  <c r="C411" i="11"/>
  <c r="C80" i="10"/>
  <c r="C359" i="11"/>
  <c r="C140" i="10"/>
  <c r="E140" i="10" s="1"/>
  <c r="C53" i="24" s="1"/>
  <c r="B53" i="24" s="1"/>
  <c r="C322" i="11"/>
  <c r="C38" i="10"/>
  <c r="C311" i="11"/>
  <c r="C5" i="10"/>
  <c r="C390" i="11"/>
  <c r="C16" i="10"/>
  <c r="A16" i="10" s="1"/>
  <c r="H14" i="24"/>
  <c r="I14" i="24" s="1"/>
  <c r="M206" i="10"/>
  <c r="M202" i="10"/>
  <c r="M175" i="10"/>
  <c r="M171" i="10"/>
  <c r="M140" i="10"/>
  <c r="M136" i="10"/>
  <c r="M109" i="10"/>
  <c r="M105" i="10"/>
  <c r="M44" i="10"/>
  <c r="M219" i="10"/>
  <c r="M215" i="10"/>
  <c r="M184" i="10"/>
  <c r="M180" i="10"/>
  <c r="M153" i="10"/>
  <c r="M149" i="10"/>
  <c r="M118" i="10"/>
  <c r="M114" i="10"/>
  <c r="M87" i="10"/>
  <c r="M83" i="10"/>
  <c r="M53" i="10"/>
  <c r="M49" i="10"/>
  <c r="M22" i="10"/>
  <c r="M18" i="10"/>
  <c r="M207" i="10"/>
  <c r="M176" i="10"/>
  <c r="M168" i="10"/>
  <c r="M137" i="10"/>
  <c r="M106" i="10"/>
  <c r="M45" i="10"/>
  <c r="M37" i="10"/>
  <c r="M40" i="10"/>
  <c r="M209" i="10"/>
  <c r="M201" i="10"/>
  <c r="M170" i="10"/>
  <c r="M139" i="10"/>
  <c r="M108" i="10"/>
  <c r="M218" i="10"/>
  <c r="M214" i="10"/>
  <c r="M187" i="10"/>
  <c r="M183" i="10"/>
  <c r="M179" i="10"/>
  <c r="K60" i="19" s="1"/>
  <c r="M152" i="10"/>
  <c r="M148" i="10"/>
  <c r="M121" i="10"/>
  <c r="M117" i="10"/>
  <c r="M113" i="10"/>
  <c r="M86" i="10"/>
  <c r="M82" i="10"/>
  <c r="M56" i="10"/>
  <c r="M52" i="10"/>
  <c r="M48" i="10"/>
  <c r="M21" i="10"/>
  <c r="M17" i="10"/>
  <c r="M208" i="10"/>
  <c r="M204" i="10"/>
  <c r="M173" i="10"/>
  <c r="M169" i="10"/>
  <c r="M142" i="10"/>
  <c r="M138" i="10"/>
  <c r="M38" i="10"/>
  <c r="M217" i="10"/>
  <c r="M213" i="10"/>
  <c r="M186" i="10"/>
  <c r="M182" i="10"/>
  <c r="M151" i="10"/>
  <c r="M147" i="10"/>
  <c r="M120" i="10"/>
  <c r="M116" i="10"/>
  <c r="M85" i="10"/>
  <c r="M81" i="10"/>
  <c r="M55" i="10"/>
  <c r="M51" i="10"/>
  <c r="M20" i="10"/>
  <c r="M16" i="10"/>
  <c r="M203" i="10"/>
  <c r="M172" i="10"/>
  <c r="M141" i="10"/>
  <c r="M110" i="10"/>
  <c r="M102" i="10"/>
  <c r="M41" i="10"/>
  <c r="M103" i="10"/>
  <c r="M42" i="10"/>
  <c r="M205" i="10"/>
  <c r="M174" i="10"/>
  <c r="M143" i="10"/>
  <c r="M135" i="10"/>
  <c r="M104" i="10"/>
  <c r="M43" i="10"/>
  <c r="M220" i="10"/>
  <c r="M216" i="10"/>
  <c r="M212" i="10"/>
  <c r="M185" i="10"/>
  <c r="M181" i="10"/>
  <c r="M154" i="10"/>
  <c r="M150" i="10"/>
  <c r="M146" i="10"/>
  <c r="M119" i="10"/>
  <c r="M115" i="10"/>
  <c r="M88" i="10"/>
  <c r="M84" i="10"/>
  <c r="M80" i="10"/>
  <c r="M54" i="10"/>
  <c r="M50" i="10"/>
  <c r="M23" i="10"/>
  <c r="M19" i="10"/>
  <c r="M15" i="10"/>
  <c r="B9" i="10"/>
  <c r="F74" i="24"/>
  <c r="H74" i="24" s="1"/>
  <c r="K74" i="24" s="1"/>
  <c r="F95" i="24"/>
  <c r="H95" i="24" s="1"/>
  <c r="I95" i="24" s="1"/>
  <c r="F101" i="24"/>
  <c r="H101" i="24" s="1"/>
  <c r="F157" i="24"/>
  <c r="H157" i="24" s="1"/>
  <c r="I157" i="24" s="1"/>
  <c r="F91" i="24"/>
  <c r="H91" i="24" s="1"/>
  <c r="K91" i="24" s="1"/>
  <c r="F83" i="24"/>
  <c r="H83" i="24" s="1"/>
  <c r="I83" i="24" s="1"/>
  <c r="F96" i="24"/>
  <c r="F100" i="24"/>
  <c r="H100" i="24" s="1"/>
  <c r="K100" i="24" s="1"/>
  <c r="F87" i="24"/>
  <c r="H87" i="24" s="1"/>
  <c r="I87" i="24" s="1"/>
  <c r="F82" i="24"/>
  <c r="J82" i="24" s="1"/>
  <c r="F156" i="24"/>
  <c r="J156" i="24" s="1"/>
  <c r="F99" i="24"/>
  <c r="H99" i="24" s="1"/>
  <c r="I99" i="24" s="1"/>
  <c r="F86" i="24"/>
  <c r="J86" i="24" s="1"/>
  <c r="F90" i="24"/>
  <c r="H90" i="24" s="1"/>
  <c r="I90" i="24" s="1"/>
  <c r="F154" i="24"/>
  <c r="H154" i="24" s="1"/>
  <c r="I154" i="24" s="1"/>
  <c r="F97" i="24"/>
  <c r="J97" i="24" s="1"/>
  <c r="F93" i="24"/>
  <c r="H93" i="24" s="1"/>
  <c r="I93" i="24" s="1"/>
  <c r="F88" i="24"/>
  <c r="J88" i="24" s="1"/>
  <c r="F84" i="24"/>
  <c r="J84" i="24" s="1"/>
  <c r="F98" i="24"/>
  <c r="H98" i="24" s="1"/>
  <c r="K98" i="24" s="1"/>
  <c r="F94" i="24"/>
  <c r="H94" i="24" s="1"/>
  <c r="I94" i="24" s="1"/>
  <c r="F89" i="24"/>
  <c r="H89" i="24" s="1"/>
  <c r="I89" i="24" s="1"/>
  <c r="F85" i="24"/>
  <c r="H85" i="24" s="1"/>
  <c r="K85" i="24" s="1"/>
  <c r="F102" i="24"/>
  <c r="H102" i="24" s="1"/>
  <c r="F78" i="24"/>
  <c r="H78" i="24" s="1"/>
  <c r="I78" i="24" s="1"/>
  <c r="F20" i="24"/>
  <c r="H20" i="24" s="1"/>
  <c r="K20" i="24" s="1"/>
  <c r="F29" i="24"/>
  <c r="H29" i="24" s="1"/>
  <c r="I29" i="24" s="1"/>
  <c r="B11" i="10"/>
  <c r="F9" i="24"/>
  <c r="H9" i="24" s="1"/>
  <c r="I9" i="24" s="1"/>
  <c r="B5" i="10"/>
  <c r="F11" i="24"/>
  <c r="J11" i="24" s="1"/>
  <c r="F5" i="24"/>
  <c r="F33" i="24"/>
  <c r="H33" i="24" s="1"/>
  <c r="I33" i="24" s="1"/>
  <c r="F25" i="24"/>
  <c r="F16" i="24"/>
  <c r="F41" i="24"/>
  <c r="F71" i="24"/>
  <c r="F62" i="24"/>
  <c r="H62" i="24" s="1"/>
  <c r="I62" i="24" s="1"/>
  <c r="F53" i="24"/>
  <c r="F44" i="24"/>
  <c r="J44" i="24" s="1"/>
  <c r="F40" i="24"/>
  <c r="J40" i="24" s="1"/>
  <c r="A14" i="10"/>
  <c r="B7" i="10"/>
  <c r="F7" i="24"/>
  <c r="J7" i="24" s="1"/>
  <c r="F75" i="24"/>
  <c r="J75" i="24" s="1"/>
  <c r="F66" i="24"/>
  <c r="H66" i="24" s="1"/>
  <c r="K66" i="24" s="1"/>
  <c r="F58" i="24"/>
  <c r="H58" i="24" s="1"/>
  <c r="I58" i="24" s="1"/>
  <c r="F49" i="24"/>
  <c r="H49" i="24" s="1"/>
  <c r="I49" i="24" s="1"/>
  <c r="F42" i="24"/>
  <c r="H42" i="24" s="1"/>
  <c r="K42" i="24" s="1"/>
  <c r="F36" i="24"/>
  <c r="J36" i="24" s="1"/>
  <c r="F31" i="24"/>
  <c r="H31" i="24" s="1"/>
  <c r="K31" i="24" s="1"/>
  <c r="F27" i="24"/>
  <c r="H27" i="24" s="1"/>
  <c r="I27" i="24" s="1"/>
  <c r="F22" i="24"/>
  <c r="J22" i="24" s="1"/>
  <c r="F18" i="24"/>
  <c r="H18" i="24" s="1"/>
  <c r="K18" i="24" s="1"/>
  <c r="F142" i="24"/>
  <c r="H142" i="24" s="1"/>
  <c r="I142" i="24" s="1"/>
  <c r="F107" i="24"/>
  <c r="H107" i="24" s="1"/>
  <c r="I107" i="24" s="1"/>
  <c r="F128" i="24"/>
  <c r="H128" i="24" s="1"/>
  <c r="I128" i="24" s="1"/>
  <c r="F111" i="24"/>
  <c r="J111" i="24" s="1"/>
  <c r="F133" i="24"/>
  <c r="H133" i="24" s="1"/>
  <c r="I133" i="24" s="1"/>
  <c r="F119" i="24"/>
  <c r="J119" i="24" s="1"/>
  <c r="F123" i="24"/>
  <c r="H123" i="24" s="1"/>
  <c r="K123" i="24" s="1"/>
  <c r="F150" i="24"/>
  <c r="J150" i="24" s="1"/>
  <c r="F115" i="24"/>
  <c r="J115" i="24" s="1"/>
  <c r="F110" i="24"/>
  <c r="J110" i="24" s="1"/>
  <c r="F138" i="24"/>
  <c r="H138" i="24" s="1"/>
  <c r="I138" i="24" s="1"/>
  <c r="F141" i="24"/>
  <c r="J141" i="24" s="1"/>
  <c r="F106" i="24"/>
  <c r="H106" i="24" s="1"/>
  <c r="I106" i="24" s="1"/>
  <c r="F124" i="24"/>
  <c r="J124" i="24" s="1"/>
  <c r="F146" i="24"/>
  <c r="H146" i="24" s="1"/>
  <c r="K146" i="24" s="1"/>
  <c r="F132" i="24"/>
  <c r="H132" i="24" s="1"/>
  <c r="I132" i="24" s="1"/>
  <c r="F151" i="24"/>
  <c r="J151" i="24" s="1"/>
  <c r="F116" i="24"/>
  <c r="H116" i="24" s="1"/>
  <c r="I116" i="24" s="1"/>
  <c r="F145" i="24"/>
  <c r="J145" i="24" s="1"/>
  <c r="F129" i="24"/>
  <c r="J129" i="24" s="1"/>
  <c r="F120" i="24"/>
  <c r="J120" i="24" s="1"/>
  <c r="F137" i="24"/>
  <c r="H137" i="24" s="1"/>
  <c r="I137" i="24" s="1"/>
  <c r="F12" i="24"/>
  <c r="J12" i="24" s="1"/>
  <c r="B12" i="10"/>
  <c r="F38" i="24"/>
  <c r="J38" i="24" s="1"/>
  <c r="F45" i="24"/>
  <c r="H45" i="24" s="1"/>
  <c r="I45" i="24" s="1"/>
  <c r="F65" i="24"/>
  <c r="H65" i="24" s="1"/>
  <c r="K65" i="24" s="1"/>
  <c r="F56" i="24"/>
  <c r="J56" i="24" s="1"/>
  <c r="F23" i="24"/>
  <c r="J23" i="24" s="1"/>
  <c r="F8" i="24"/>
  <c r="J8" i="24" s="1"/>
  <c r="B8" i="10"/>
  <c r="F76" i="24"/>
  <c r="J76" i="24" s="1"/>
  <c r="F67" i="24"/>
  <c r="J67" i="24" s="1"/>
  <c r="F59" i="24"/>
  <c r="J59" i="24" s="1"/>
  <c r="F39" i="24"/>
  <c r="J39" i="24" s="1"/>
  <c r="F64" i="24"/>
  <c r="J64" i="24" s="1"/>
  <c r="F48" i="24"/>
  <c r="H48" i="24" s="1"/>
  <c r="I48" i="24" s="1"/>
  <c r="F34" i="24"/>
  <c r="H34" i="24" s="1"/>
  <c r="I34" i="24" s="1"/>
  <c r="F17" i="24"/>
  <c r="J17" i="24" s="1"/>
  <c r="F47" i="24"/>
  <c r="J47" i="24" s="1"/>
  <c r="F28" i="24"/>
  <c r="J28" i="24" s="1"/>
  <c r="F73" i="24"/>
  <c r="J73" i="24" s="1"/>
  <c r="F21" i="24"/>
  <c r="H21" i="24" s="1"/>
  <c r="I21" i="24" s="1"/>
  <c r="F60" i="24"/>
  <c r="J60" i="24" s="1"/>
  <c r="F54" i="24"/>
  <c r="H54" i="24" s="1"/>
  <c r="I54" i="24" s="1"/>
  <c r="F19" i="24"/>
  <c r="J19" i="24" s="1"/>
  <c r="F4" i="24"/>
  <c r="H4" i="24" s="1"/>
  <c r="I4" i="24" s="1"/>
  <c r="B4" i="10"/>
  <c r="F55" i="24"/>
  <c r="H55" i="24" s="1"/>
  <c r="I55" i="24" s="1"/>
  <c r="F30" i="24"/>
  <c r="H30" i="24" s="1"/>
  <c r="I30" i="24" s="1"/>
  <c r="F10" i="24"/>
  <c r="H10" i="24" s="1"/>
  <c r="I10" i="24" s="1"/>
  <c r="B10" i="10"/>
  <c r="F69" i="24"/>
  <c r="J69" i="24" s="1"/>
  <c r="F77" i="24"/>
  <c r="H77" i="24" s="1"/>
  <c r="K77" i="24" s="1"/>
  <c r="F70" i="24"/>
  <c r="H70" i="24" s="1"/>
  <c r="K70" i="24" s="1"/>
  <c r="F61" i="24"/>
  <c r="J61" i="24" s="1"/>
  <c r="F32" i="24"/>
  <c r="J32" i="24" s="1"/>
  <c r="F15" i="24"/>
  <c r="H15" i="24" s="1"/>
  <c r="I15" i="24" s="1"/>
  <c r="F72" i="24"/>
  <c r="J72" i="24" s="1"/>
  <c r="F63" i="24"/>
  <c r="H63" i="24" s="1"/>
  <c r="K63" i="24" s="1"/>
  <c r="F51" i="24"/>
  <c r="J51" i="24" s="1"/>
  <c r="F50" i="24"/>
  <c r="H50" i="24" s="1"/>
  <c r="I50" i="24" s="1"/>
  <c r="F37" i="24"/>
  <c r="J37" i="24" s="1"/>
  <c r="F26" i="24"/>
  <c r="J26" i="24" s="1"/>
  <c r="F6" i="24"/>
  <c r="J6" i="24" s="1"/>
  <c r="B6" i="10"/>
  <c r="F52" i="24"/>
  <c r="H52" i="24" s="1"/>
  <c r="K52" i="24" s="1"/>
  <c r="F43" i="24"/>
  <c r="J43" i="24" s="1"/>
  <c r="D4" i="10"/>
  <c r="F3" i="24"/>
  <c r="H3" i="24" s="1"/>
  <c r="I3" i="24" s="1"/>
  <c r="A3" i="10"/>
  <c r="A36" i="10"/>
  <c r="E36" i="10"/>
  <c r="C14" i="24" s="1"/>
  <c r="C3" i="24"/>
  <c r="B3" i="24" s="1"/>
  <c r="A181" i="10"/>
  <c r="C150" i="24"/>
  <c r="D150" i="24" s="1"/>
  <c r="A185" i="10"/>
  <c r="A179" i="10"/>
  <c r="E186" i="10"/>
  <c r="C145" i="24" s="1"/>
  <c r="B145" i="24" s="1"/>
  <c r="C157" i="24"/>
  <c r="B157" i="24" s="1"/>
  <c r="A54" i="18"/>
  <c r="C154" i="24"/>
  <c r="B154" i="24" s="1"/>
  <c r="A97" i="6"/>
  <c r="A98" i="6"/>
  <c r="L16" i="25"/>
  <c r="N96" i="6"/>
  <c r="A214" i="10"/>
  <c r="A154" i="10"/>
  <c r="E149" i="10"/>
  <c r="C130" i="24" s="1"/>
  <c r="D130" i="24" s="1"/>
  <c r="A183" i="10"/>
  <c r="C156" i="24"/>
  <c r="B156" i="24" s="1"/>
  <c r="A187" i="10"/>
  <c r="A184" i="10"/>
  <c r="E182" i="10"/>
  <c r="C141" i="24" s="1"/>
  <c r="B141" i="24" s="1"/>
  <c r="A180" i="10"/>
  <c r="C152" i="24"/>
  <c r="D152" i="24" s="1"/>
  <c r="A149" i="10"/>
  <c r="E206" i="10"/>
  <c r="C75" i="24" s="1"/>
  <c r="A75" i="24" s="1"/>
  <c r="A6" i="18"/>
  <c r="R70" i="19"/>
  <c r="E203" i="10"/>
  <c r="C72" i="24" s="1"/>
  <c r="D72" i="24" s="1"/>
  <c r="A203" i="10"/>
  <c r="A206" i="10"/>
  <c r="A209" i="10"/>
  <c r="L54" i="18"/>
  <c r="D140" i="10" s="1"/>
  <c r="L6" i="18"/>
  <c r="M6" i="18" s="1"/>
  <c r="L7" i="18" s="1"/>
  <c r="D6" i="10" s="1"/>
  <c r="D153" i="24"/>
  <c r="B153" i="24"/>
  <c r="D151" i="24"/>
  <c r="B151" i="24"/>
  <c r="D149" i="24"/>
  <c r="B149" i="24"/>
  <c r="D146" i="24"/>
  <c r="B146" i="24"/>
  <c r="D82" i="24"/>
  <c r="B82" i="24"/>
  <c r="D143" i="24"/>
  <c r="B143" i="24"/>
  <c r="D139" i="24"/>
  <c r="B139" i="24"/>
  <c r="D144" i="24"/>
  <c r="B144" i="24"/>
  <c r="D140" i="24"/>
  <c r="B140" i="24"/>
  <c r="D135" i="24"/>
  <c r="B135" i="24"/>
  <c r="R76" i="18"/>
  <c r="E183" i="10"/>
  <c r="C142" i="24" s="1"/>
  <c r="E179" i="10"/>
  <c r="C138" i="24" s="1"/>
  <c r="A216" i="10"/>
  <c r="A212" i="10"/>
  <c r="E150" i="10"/>
  <c r="C131" i="24" s="1"/>
  <c r="C155" i="24"/>
  <c r="S41" i="19"/>
  <c r="B55" i="19"/>
  <c r="C438" i="11"/>
  <c r="A26" i="19"/>
  <c r="A28" i="6"/>
  <c r="A12" i="6"/>
  <c r="M3" i="10"/>
  <c r="R64" i="18"/>
  <c r="R72" i="18"/>
  <c r="A33" i="18"/>
  <c r="S72" i="18"/>
  <c r="L33" i="18"/>
  <c r="D75" i="10" s="1"/>
  <c r="E174" i="10"/>
  <c r="C65" i="24" s="1"/>
  <c r="A65" i="24" s="1"/>
  <c r="A207" i="10"/>
  <c r="R24" i="18"/>
  <c r="S13" i="18"/>
  <c r="S73" i="18"/>
  <c r="R78" i="18"/>
  <c r="R34" i="19"/>
  <c r="C246" i="11"/>
  <c r="C257" i="11"/>
  <c r="L108" i="6"/>
  <c r="C267" i="11"/>
  <c r="L118" i="6"/>
  <c r="M118" i="6" s="1"/>
  <c r="A108" i="6"/>
  <c r="C235" i="11"/>
  <c r="L86" i="6"/>
  <c r="M86" i="6" s="1"/>
  <c r="S12" i="18"/>
  <c r="S10" i="18"/>
  <c r="R65" i="18"/>
  <c r="E171" i="10"/>
  <c r="C62" i="24" s="1"/>
  <c r="A62" i="24" s="1"/>
  <c r="S22" i="18"/>
  <c r="R12" i="18"/>
  <c r="R68" i="18"/>
  <c r="S64" i="18"/>
  <c r="B28" i="18"/>
  <c r="C70" i="10" s="1"/>
  <c r="C332" i="11"/>
  <c r="J44" i="18"/>
  <c r="C349" i="11"/>
  <c r="E205" i="10"/>
  <c r="C74" i="24" s="1"/>
  <c r="A74" i="24" s="1"/>
  <c r="A205" i="10"/>
  <c r="S31" i="18"/>
  <c r="S21" i="18"/>
  <c r="S8" i="18"/>
  <c r="R10" i="18"/>
  <c r="S65" i="18"/>
  <c r="A17" i="18"/>
  <c r="S68" i="18"/>
  <c r="R32" i="18"/>
  <c r="R9" i="18"/>
  <c r="L34" i="18"/>
  <c r="C339" i="11"/>
  <c r="B18" i="18"/>
  <c r="M5" i="10"/>
  <c r="A171" i="10"/>
  <c r="E209" i="10"/>
  <c r="C78" i="24" s="1"/>
  <c r="B78" i="24" s="1"/>
  <c r="E207" i="10"/>
  <c r="C76" i="24" s="1"/>
  <c r="B76" i="24" s="1"/>
  <c r="A174" i="10"/>
  <c r="R23" i="18"/>
  <c r="S77" i="18"/>
  <c r="A37" i="18"/>
  <c r="C342" i="11"/>
  <c r="A55" i="18"/>
  <c r="C360" i="11"/>
  <c r="B44" i="19"/>
  <c r="C427" i="11"/>
  <c r="E118" i="10"/>
  <c r="C121" i="24" s="1"/>
  <c r="L43" i="19"/>
  <c r="D118" i="10" s="1"/>
  <c r="L26" i="19"/>
  <c r="A16" i="19"/>
  <c r="C400" i="11"/>
  <c r="S19" i="19"/>
  <c r="B37" i="19"/>
  <c r="A32" i="19"/>
  <c r="C416" i="11"/>
  <c r="B23" i="19"/>
  <c r="C406" i="11"/>
  <c r="R135" i="6"/>
  <c r="S52" i="6"/>
  <c r="L59" i="6"/>
  <c r="M59" i="6" s="1"/>
  <c r="L60" i="6" s="1"/>
  <c r="M60" i="6" s="1"/>
  <c r="L61" i="6" s="1"/>
  <c r="C210" i="11"/>
  <c r="L150" i="6"/>
  <c r="R150" i="6" s="1"/>
  <c r="C299" i="11"/>
  <c r="S99" i="6"/>
  <c r="L12" i="6"/>
  <c r="S12" i="6" s="1"/>
  <c r="R158" i="6"/>
  <c r="S147" i="6"/>
  <c r="B130" i="6"/>
  <c r="C278" i="11"/>
  <c r="B39" i="6"/>
  <c r="C189" i="11"/>
  <c r="B50" i="6"/>
  <c r="C201" i="11" s="1"/>
  <c r="C200" i="11"/>
  <c r="S77" i="25"/>
  <c r="S43" i="25"/>
  <c r="R39" i="25"/>
  <c r="S73" i="25"/>
  <c r="R32" i="25"/>
  <c r="S68" i="25"/>
  <c r="S52" i="25"/>
  <c r="B19" i="18"/>
  <c r="A44" i="18"/>
  <c r="L44" i="18"/>
  <c r="D108" i="10" s="1"/>
  <c r="A54" i="19"/>
  <c r="L54" i="19"/>
  <c r="D151" i="10" s="1"/>
  <c r="A43" i="19"/>
  <c r="K43" i="19"/>
  <c r="K44" i="19"/>
  <c r="B45" i="19"/>
  <c r="J44" i="19"/>
  <c r="A22" i="19"/>
  <c r="K22" i="19"/>
  <c r="K23" i="19"/>
  <c r="B24" i="19"/>
  <c r="J23" i="19"/>
  <c r="K54" i="19"/>
  <c r="K55" i="19"/>
  <c r="B56" i="19"/>
  <c r="J55" i="19"/>
  <c r="B45" i="18"/>
  <c r="C109" i="10" s="1"/>
  <c r="K44" i="18"/>
  <c r="B46" i="18"/>
  <c r="J45" i="18"/>
  <c r="R31" i="19"/>
  <c r="L32" i="19"/>
  <c r="D85" i="10" s="1"/>
  <c r="J32" i="19"/>
  <c r="K32" i="19"/>
  <c r="B7" i="19"/>
  <c r="L55" i="18"/>
  <c r="D141" i="10" s="1"/>
  <c r="J55" i="18"/>
  <c r="B56" i="18"/>
  <c r="C142" i="10" s="1"/>
  <c r="K55" i="18"/>
  <c r="B57" i="18"/>
  <c r="K56" i="18"/>
  <c r="A34" i="18"/>
  <c r="K34" i="18"/>
  <c r="B35" i="18"/>
  <c r="C77" i="10" s="1"/>
  <c r="J34" i="18"/>
  <c r="B29" i="18"/>
  <c r="C71" i="10" s="1"/>
  <c r="B87" i="6"/>
  <c r="E175" i="10"/>
  <c r="C66" i="24" s="1"/>
  <c r="D66" i="24" s="1"/>
  <c r="E9" i="10"/>
  <c r="C9" i="24" s="1"/>
  <c r="D9" i="24" s="1"/>
  <c r="A9" i="10"/>
  <c r="M167" i="10"/>
  <c r="B140" i="6"/>
  <c r="O59" i="6"/>
  <c r="N59" i="6"/>
  <c r="S78" i="19"/>
  <c r="S60" i="19"/>
  <c r="A172" i="10"/>
  <c r="R79" i="18"/>
  <c r="A86" i="6"/>
  <c r="E202" i="10"/>
  <c r="C71" i="24" s="1"/>
  <c r="A71" i="24" s="1"/>
  <c r="R67" i="18"/>
  <c r="A202" i="10"/>
  <c r="S67" i="18"/>
  <c r="R78" i="19"/>
  <c r="R77" i="19"/>
  <c r="O5" i="25"/>
  <c r="N5" i="25"/>
  <c r="R5" i="25"/>
  <c r="E45" i="10"/>
  <c r="C23" i="24" s="1"/>
  <c r="B23" i="24" s="1"/>
  <c r="A45" i="10"/>
  <c r="E44" i="10"/>
  <c r="C22" i="24" s="1"/>
  <c r="D22" i="24" s="1"/>
  <c r="E172" i="10"/>
  <c r="C63" i="24" s="1"/>
  <c r="B63" i="24" s="1"/>
  <c r="E6" i="10"/>
  <c r="C6" i="24" s="1"/>
  <c r="B18" i="6"/>
  <c r="C169" i="11" s="1"/>
  <c r="B51" i="6"/>
  <c r="C202" i="11" s="1"/>
  <c r="R73" i="25"/>
  <c r="R68" i="25"/>
  <c r="R11" i="25"/>
  <c r="R78" i="6"/>
  <c r="R77" i="25"/>
  <c r="R60" i="25"/>
  <c r="S21" i="25"/>
  <c r="S9" i="25"/>
  <c r="R17" i="25"/>
  <c r="S39" i="25"/>
  <c r="S75" i="25"/>
  <c r="S66" i="25"/>
  <c r="S62" i="25"/>
  <c r="R56" i="25"/>
  <c r="S64" i="25"/>
  <c r="R43" i="25"/>
  <c r="S28" i="25"/>
  <c r="R15" i="18"/>
  <c r="C25" i="24"/>
  <c r="L16" i="18"/>
  <c r="R66" i="18"/>
  <c r="A175" i="10"/>
  <c r="A208" i="10"/>
  <c r="S66" i="18"/>
  <c r="S62" i="18"/>
  <c r="S76" i="18"/>
  <c r="R75" i="18"/>
  <c r="R71" i="18"/>
  <c r="A8" i="10"/>
  <c r="A27" i="18"/>
  <c r="S71" i="18"/>
  <c r="S79" i="18"/>
  <c r="S110" i="6"/>
  <c r="R68" i="19"/>
  <c r="M6" i="10"/>
  <c r="N27" i="25"/>
  <c r="S32" i="25"/>
  <c r="R28" i="25"/>
  <c r="R7" i="25"/>
  <c r="S71" i="25"/>
  <c r="R34" i="25"/>
  <c r="R66" i="25"/>
  <c r="S13" i="25"/>
  <c r="S65" i="25"/>
  <c r="S61" i="25"/>
  <c r="S56" i="25"/>
  <c r="S41" i="25"/>
  <c r="R13" i="25"/>
  <c r="S45" i="25"/>
  <c r="S30" i="25"/>
  <c r="R15" i="25"/>
  <c r="S17" i="25"/>
  <c r="R21" i="25"/>
  <c r="S19" i="25"/>
  <c r="S23" i="25"/>
  <c r="O27" i="6"/>
  <c r="N27" i="6"/>
  <c r="S72" i="6"/>
  <c r="A129" i="6"/>
  <c r="S15" i="6"/>
  <c r="R15" i="6"/>
  <c r="R106" i="6"/>
  <c r="S106" i="6"/>
  <c r="A17" i="6"/>
  <c r="S156" i="6"/>
  <c r="R147" i="6"/>
  <c r="R146" i="6"/>
  <c r="S111" i="6"/>
  <c r="S100" i="6"/>
  <c r="R84" i="6"/>
  <c r="S84" i="6"/>
  <c r="L5" i="6"/>
  <c r="M5" i="6" s="1"/>
  <c r="L6" i="6" s="1"/>
  <c r="M178" i="10"/>
  <c r="G95" i="24"/>
  <c r="R19" i="19"/>
  <c r="S34" i="19"/>
  <c r="S74" i="19"/>
  <c r="R12" i="19"/>
  <c r="O5" i="18"/>
  <c r="N5" i="18"/>
  <c r="A204" i="10"/>
  <c r="S75" i="18"/>
  <c r="M200" i="10"/>
  <c r="A170" i="10"/>
  <c r="A43" i="10"/>
  <c r="G14" i="24"/>
  <c r="L37" i="18"/>
  <c r="B38" i="18"/>
  <c r="E204" i="10"/>
  <c r="C73" i="24" s="1"/>
  <c r="D73" i="24" s="1"/>
  <c r="A201" i="10"/>
  <c r="E43" i="10"/>
  <c r="C21" i="24" s="1"/>
  <c r="D21" i="24" s="1"/>
  <c r="M8" i="10"/>
  <c r="E170" i="10"/>
  <c r="C61" i="24" s="1"/>
  <c r="B61" i="24" s="1"/>
  <c r="A44" i="10"/>
  <c r="E139" i="10"/>
  <c r="C52" i="24" s="1"/>
  <c r="B52" i="24" s="1"/>
  <c r="N52" i="18"/>
  <c r="A139" i="10"/>
  <c r="M134" i="10"/>
  <c r="M101" i="10"/>
  <c r="E42" i="10"/>
  <c r="C20" i="24" s="1"/>
  <c r="A20" i="24" s="1"/>
  <c r="A42" i="10"/>
  <c r="S24" i="18"/>
  <c r="E37" i="10"/>
  <c r="C15" i="24" s="1"/>
  <c r="D15" i="24" s="1"/>
  <c r="S9" i="18"/>
  <c r="E8" i="10"/>
  <c r="C8" i="24" s="1"/>
  <c r="A8" i="24" s="1"/>
  <c r="R13" i="18"/>
  <c r="R11" i="18"/>
  <c r="S11" i="18"/>
  <c r="E176" i="10"/>
  <c r="C67" i="24" s="1"/>
  <c r="A67" i="24" s="1"/>
  <c r="S53" i="18"/>
  <c r="S32" i="18"/>
  <c r="M10" i="10"/>
  <c r="E4" i="10"/>
  <c r="C4" i="24" s="1"/>
  <c r="B4" i="24" s="1"/>
  <c r="A173" i="10"/>
  <c r="A176" i="10"/>
  <c r="R63" i="18"/>
  <c r="R53" i="18"/>
  <c r="S63" i="18"/>
  <c r="O52" i="18"/>
  <c r="S74" i="18"/>
  <c r="E201" i="10"/>
  <c r="C70" i="24" s="1"/>
  <c r="D70" i="24" s="1"/>
  <c r="C31" i="24"/>
  <c r="D31" i="24" s="1"/>
  <c r="A37" i="10"/>
  <c r="A6" i="10"/>
  <c r="R62" i="18"/>
  <c r="B48" i="18"/>
  <c r="R74" i="18"/>
  <c r="A64" i="24"/>
  <c r="D64" i="24"/>
  <c r="B64" i="24"/>
  <c r="R73" i="18"/>
  <c r="E208" i="10"/>
  <c r="C77" i="24" s="1"/>
  <c r="R77" i="18"/>
  <c r="S78" i="18"/>
  <c r="A4" i="10"/>
  <c r="A7" i="10"/>
  <c r="E7" i="10"/>
  <c r="C7" i="24" s="1"/>
  <c r="B7" i="24" s="1"/>
  <c r="E10" i="10"/>
  <c r="C10" i="24" s="1"/>
  <c r="E12" i="10"/>
  <c r="C12" i="24" s="1"/>
  <c r="A12" i="10"/>
  <c r="E11" i="10"/>
  <c r="C11" i="24" s="1"/>
  <c r="S4" i="18"/>
  <c r="R4" i="18"/>
  <c r="E41" i="10"/>
  <c r="C19" i="24" s="1"/>
  <c r="D19" i="24" s="1"/>
  <c r="A11" i="10"/>
  <c r="A41" i="10"/>
  <c r="R31" i="18"/>
  <c r="R8" i="18"/>
  <c r="R22" i="18"/>
  <c r="C30" i="24"/>
  <c r="S23" i="18"/>
  <c r="M112" i="10"/>
  <c r="M47" i="10"/>
  <c r="R41" i="19"/>
  <c r="S73" i="19"/>
  <c r="A48" i="10"/>
  <c r="B17" i="19"/>
  <c r="R74" i="19"/>
  <c r="R73" i="19"/>
  <c r="A6" i="19"/>
  <c r="S21" i="19"/>
  <c r="S12" i="19"/>
  <c r="R151" i="6"/>
  <c r="R152" i="6"/>
  <c r="S133" i="6"/>
  <c r="R114" i="6"/>
  <c r="R92" i="6"/>
  <c r="L49" i="6"/>
  <c r="R77" i="6"/>
  <c r="S65" i="6"/>
  <c r="R30" i="6"/>
  <c r="R43" i="6"/>
  <c r="S13" i="6"/>
  <c r="S93" i="6"/>
  <c r="R132" i="6"/>
  <c r="R70" i="6"/>
  <c r="R143" i="6"/>
  <c r="S48" i="6"/>
  <c r="R19" i="6"/>
  <c r="A49" i="6"/>
  <c r="R155" i="6"/>
  <c r="R125" i="6"/>
  <c r="R142" i="6"/>
  <c r="R159" i="6"/>
  <c r="R95" i="6"/>
  <c r="S31" i="6"/>
  <c r="S76" i="6"/>
  <c r="R55" i="6"/>
  <c r="R48" i="6"/>
  <c r="S42" i="6"/>
  <c r="R33" i="6"/>
  <c r="R11" i="6"/>
  <c r="R4" i="6"/>
  <c r="R63" i="25"/>
  <c r="R45" i="25"/>
  <c r="R52" i="25"/>
  <c r="R9" i="25"/>
  <c r="R30" i="25"/>
  <c r="R136" i="6"/>
  <c r="R128" i="6"/>
  <c r="B119" i="6"/>
  <c r="S128" i="6"/>
  <c r="S54" i="25"/>
  <c r="S11" i="25"/>
  <c r="R71" i="25"/>
  <c r="R65" i="25"/>
  <c r="R61" i="25"/>
  <c r="R41" i="25"/>
  <c r="R23" i="25"/>
  <c r="R19" i="25"/>
  <c r="R54" i="25"/>
  <c r="R75" i="25"/>
  <c r="S40" i="25"/>
  <c r="R40" i="25"/>
  <c r="S22" i="25"/>
  <c r="R22" i="25"/>
  <c r="S18" i="25"/>
  <c r="R18" i="25"/>
  <c r="S10" i="25"/>
  <c r="R10" i="25"/>
  <c r="R62" i="25"/>
  <c r="R24" i="25"/>
  <c r="S24" i="25"/>
  <c r="S60" i="25"/>
  <c r="S63" i="25"/>
  <c r="S78" i="25"/>
  <c r="R78" i="25"/>
  <c r="S33" i="25"/>
  <c r="R33" i="25"/>
  <c r="L161" i="25"/>
  <c r="R76" i="25"/>
  <c r="S76" i="25"/>
  <c r="R72" i="25"/>
  <c r="S72" i="25"/>
  <c r="R67" i="25"/>
  <c r="S67" i="25"/>
  <c r="R55" i="25"/>
  <c r="S55" i="25"/>
  <c r="R51" i="25"/>
  <c r="S51" i="25"/>
  <c r="R46" i="25"/>
  <c r="S46" i="25"/>
  <c r="R42" i="25"/>
  <c r="S42" i="25"/>
  <c r="R20" i="25"/>
  <c r="S20" i="25"/>
  <c r="R4" i="25"/>
  <c r="S4" i="25"/>
  <c r="S74" i="25"/>
  <c r="R74" i="25"/>
  <c r="S57" i="25"/>
  <c r="R57" i="25"/>
  <c r="R64" i="25"/>
  <c r="S35" i="25"/>
  <c r="R35" i="25"/>
  <c r="R31" i="25"/>
  <c r="S31" i="25"/>
  <c r="R27" i="25"/>
  <c r="S27" i="25"/>
  <c r="R8" i="25"/>
  <c r="S8" i="25"/>
  <c r="S34" i="25"/>
  <c r="S70" i="25"/>
  <c r="R70" i="25"/>
  <c r="S53" i="25"/>
  <c r="R53" i="25"/>
  <c r="S44" i="25"/>
  <c r="R44" i="25"/>
  <c r="B48" i="25"/>
  <c r="A37" i="25"/>
  <c r="S29" i="25"/>
  <c r="R29" i="25"/>
  <c r="S6" i="25"/>
  <c r="R6" i="25"/>
  <c r="S7" i="25"/>
  <c r="R12" i="25"/>
  <c r="S12" i="25"/>
  <c r="R63" i="6"/>
  <c r="N48" i="6"/>
  <c r="O48" i="6"/>
  <c r="S68" i="6"/>
  <c r="S132" i="6"/>
  <c r="R54" i="6"/>
  <c r="R52" i="6"/>
  <c r="R21" i="19"/>
  <c r="S61" i="19"/>
  <c r="S68" i="19"/>
  <c r="R52" i="19"/>
  <c r="S63" i="19"/>
  <c r="S65" i="19"/>
  <c r="R66" i="19"/>
  <c r="S64" i="19"/>
  <c r="S62" i="19"/>
  <c r="S52" i="19"/>
  <c r="R4" i="19"/>
  <c r="S4" i="19"/>
  <c r="R8" i="19"/>
  <c r="M12" i="10"/>
  <c r="M4" i="10"/>
  <c r="S77" i="19"/>
  <c r="N5" i="19"/>
  <c r="O5" i="19"/>
  <c r="S8" i="19"/>
  <c r="R10" i="19"/>
  <c r="F153" i="24"/>
  <c r="F135" i="24"/>
  <c r="F118" i="24"/>
  <c r="F152" i="24"/>
  <c r="F143" i="24"/>
  <c r="F134" i="24"/>
  <c r="F126" i="24"/>
  <c r="M145" i="10"/>
  <c r="F117" i="24"/>
  <c r="F108" i="24"/>
  <c r="F104" i="24"/>
  <c r="M79" i="10"/>
  <c r="E20" i="10"/>
  <c r="C88" i="24" s="1"/>
  <c r="A20" i="10"/>
  <c r="G94" i="24"/>
  <c r="S79" i="19"/>
  <c r="R79" i="19"/>
  <c r="R67" i="19"/>
  <c r="E23" i="10"/>
  <c r="C91" i="24" s="1"/>
  <c r="A23" i="10"/>
  <c r="R35" i="19"/>
  <c r="S35" i="19"/>
  <c r="G105" i="24"/>
  <c r="R62" i="19"/>
  <c r="R53" i="19"/>
  <c r="S66" i="19"/>
  <c r="R63" i="19"/>
  <c r="F131" i="24"/>
  <c r="S46" i="19"/>
  <c r="R46" i="19"/>
  <c r="G116" i="24"/>
  <c r="A51" i="10"/>
  <c r="E51" i="10"/>
  <c r="S11" i="19"/>
  <c r="R11" i="19"/>
  <c r="A19" i="10"/>
  <c r="E19" i="10"/>
  <c r="C87" i="24" s="1"/>
  <c r="A18" i="10"/>
  <c r="E18" i="10"/>
  <c r="C86" i="24" s="1"/>
  <c r="R75" i="19"/>
  <c r="R71" i="19"/>
  <c r="E53" i="10"/>
  <c r="A53" i="10"/>
  <c r="E22" i="10"/>
  <c r="C90" i="24" s="1"/>
  <c r="A22" i="10"/>
  <c r="R9" i="19"/>
  <c r="S9" i="19"/>
  <c r="S71" i="19"/>
  <c r="R65" i="19"/>
  <c r="S10" i="19"/>
  <c r="S57" i="19"/>
  <c r="F149" i="24"/>
  <c r="F113" i="24"/>
  <c r="F155" i="24"/>
  <c r="F144" i="24"/>
  <c r="F127" i="24"/>
  <c r="F109" i="24"/>
  <c r="F148" i="24"/>
  <c r="M211" i="10"/>
  <c r="F139" i="24"/>
  <c r="F130" i="24"/>
  <c r="F121" i="24"/>
  <c r="F112" i="24"/>
  <c r="A21" i="10"/>
  <c r="E21" i="10"/>
  <c r="C89" i="24" s="1"/>
  <c r="E121" i="10"/>
  <c r="C124" i="24" s="1"/>
  <c r="A121" i="10"/>
  <c r="E116" i="10"/>
  <c r="C119" i="24" s="1"/>
  <c r="A116" i="10"/>
  <c r="E85" i="10"/>
  <c r="C110" i="24" s="1"/>
  <c r="A85" i="10"/>
  <c r="S20" i="19"/>
  <c r="R20" i="19"/>
  <c r="A47" i="10"/>
  <c r="E47" i="10"/>
  <c r="A15" i="10"/>
  <c r="E15" i="10"/>
  <c r="C83" i="24" s="1"/>
  <c r="E88" i="10"/>
  <c r="C113" i="24" s="1"/>
  <c r="A88" i="10"/>
  <c r="E84" i="10"/>
  <c r="C109" i="24" s="1"/>
  <c r="A84" i="10"/>
  <c r="R13" i="19"/>
  <c r="S13" i="19"/>
  <c r="G83" i="24"/>
  <c r="R61" i="19"/>
  <c r="R64" i="19"/>
  <c r="S75" i="19"/>
  <c r="R57" i="19"/>
  <c r="F140" i="24"/>
  <c r="F122" i="24"/>
  <c r="F105" i="24"/>
  <c r="E117" i="10"/>
  <c r="C120" i="24" s="1"/>
  <c r="A117" i="10"/>
  <c r="E86" i="10"/>
  <c r="C111" i="24" s="1"/>
  <c r="A86" i="10"/>
  <c r="A52" i="10"/>
  <c r="E52" i="10"/>
  <c r="S42" i="19"/>
  <c r="R42" i="19"/>
  <c r="S33" i="19"/>
  <c r="R33" i="19"/>
  <c r="R76" i="19"/>
  <c r="R72" i="19"/>
  <c r="E87" i="10"/>
  <c r="C112" i="24" s="1"/>
  <c r="A87" i="10"/>
  <c r="S67" i="19"/>
  <c r="S53" i="19"/>
  <c r="M14" i="10"/>
  <c r="S76" i="19"/>
  <c r="B28" i="19"/>
  <c r="C81" i="10" s="1"/>
  <c r="A27" i="19"/>
  <c r="S72" i="19"/>
  <c r="R133" i="6"/>
  <c r="R145" i="6"/>
  <c r="R22" i="6"/>
  <c r="S154" i="6"/>
  <c r="S55" i="6"/>
  <c r="R13" i="6"/>
  <c r="S103" i="6"/>
  <c r="R72" i="6"/>
  <c r="A118" i="6"/>
  <c r="S146" i="6"/>
  <c r="S158" i="6"/>
  <c r="R124" i="6"/>
  <c r="S142" i="6"/>
  <c r="S151" i="6"/>
  <c r="S26" i="6"/>
  <c r="R26" i="6"/>
  <c r="S152" i="6"/>
  <c r="S30" i="6"/>
  <c r="S136" i="6"/>
  <c r="S137" i="6"/>
  <c r="R123" i="6"/>
  <c r="S41" i="6"/>
  <c r="R67" i="6"/>
  <c r="R31" i="6"/>
  <c r="S145" i="6"/>
  <c r="R99" i="6"/>
  <c r="R45" i="6"/>
  <c r="R154" i="6"/>
  <c r="S125" i="6"/>
  <c r="S124" i="6"/>
  <c r="R41" i="6"/>
  <c r="R16" i="6"/>
  <c r="S16" i="6"/>
  <c r="A139" i="6"/>
  <c r="R156" i="6"/>
  <c r="S79" i="6"/>
  <c r="R79" i="6"/>
  <c r="S62" i="6"/>
  <c r="R62" i="6"/>
  <c r="S153" i="6"/>
  <c r="R153" i="6"/>
  <c r="S71" i="6"/>
  <c r="R71" i="6"/>
  <c r="S57" i="6"/>
  <c r="R57" i="6"/>
  <c r="S64" i="6"/>
  <c r="R64" i="6"/>
  <c r="S104" i="6"/>
  <c r="R104" i="6"/>
  <c r="R76" i="6"/>
  <c r="S43" i="6"/>
  <c r="R100" i="6"/>
  <c r="S85" i="6"/>
  <c r="R85" i="6"/>
  <c r="S115" i="6"/>
  <c r="R115" i="6"/>
  <c r="S75" i="6"/>
  <c r="R75" i="6"/>
  <c r="S66" i="6"/>
  <c r="R66" i="6"/>
  <c r="A38" i="6"/>
  <c r="R20" i="6"/>
  <c r="S20" i="6"/>
  <c r="S19" i="6"/>
  <c r="N117" i="6"/>
  <c r="O117" i="6"/>
  <c r="S126" i="6"/>
  <c r="R126" i="6"/>
  <c r="S113" i="6"/>
  <c r="R113" i="6"/>
  <c r="S91" i="6"/>
  <c r="S155" i="6"/>
  <c r="R137" i="6"/>
  <c r="S92" i="6"/>
  <c r="S44" i="6"/>
  <c r="R44" i="6"/>
  <c r="R90" i="6"/>
  <c r="S90" i="6"/>
  <c r="R35" i="6"/>
  <c r="S35" i="6"/>
  <c r="S21" i="6"/>
  <c r="R21" i="6"/>
  <c r="S114" i="6"/>
  <c r="R111" i="6"/>
  <c r="S54" i="6"/>
  <c r="R24" i="6"/>
  <c r="S24" i="6"/>
  <c r="S148" i="6"/>
  <c r="R148" i="6"/>
  <c r="S123" i="6"/>
  <c r="N60" i="6"/>
  <c r="R56" i="6"/>
  <c r="S56" i="6"/>
  <c r="R134" i="6"/>
  <c r="S134" i="6"/>
  <c r="B70" i="6"/>
  <c r="C221" i="11" s="1"/>
  <c r="A59" i="6"/>
  <c r="S46" i="6"/>
  <c r="R46" i="6"/>
  <c r="S33" i="6"/>
  <c r="O16" i="6"/>
  <c r="N16" i="6"/>
  <c r="S144" i="6"/>
  <c r="R144" i="6"/>
  <c r="A150" i="6"/>
  <c r="S131" i="6"/>
  <c r="R131" i="6"/>
  <c r="S32" i="6"/>
  <c r="R32" i="6"/>
  <c r="S78" i="6"/>
  <c r="S40" i="6"/>
  <c r="R40" i="6"/>
  <c r="R101" i="6"/>
  <c r="S101" i="6"/>
  <c r="R68" i="6"/>
  <c r="S34" i="6"/>
  <c r="R34" i="6"/>
  <c r="S109" i="6"/>
  <c r="R109" i="6"/>
  <c r="S159" i="6"/>
  <c r="R112" i="6"/>
  <c r="S112" i="6"/>
  <c r="R93" i="6"/>
  <c r="S73" i="6"/>
  <c r="R73" i="6"/>
  <c r="S67" i="6"/>
  <c r="S77" i="6"/>
  <c r="S102" i="6"/>
  <c r="R102" i="6"/>
  <c r="O85" i="6"/>
  <c r="N85" i="6"/>
  <c r="R110" i="6"/>
  <c r="R65" i="6"/>
  <c r="R74" i="6"/>
  <c r="S74" i="6"/>
  <c r="S23" i="6"/>
  <c r="R23" i="6"/>
  <c r="S10" i="6"/>
  <c r="R10" i="6"/>
  <c r="S53" i="6"/>
  <c r="R53" i="6"/>
  <c r="S45" i="6"/>
  <c r="S22" i="6"/>
  <c r="S63" i="6"/>
  <c r="R42" i="6"/>
  <c r="S157" i="6"/>
  <c r="R157" i="6"/>
  <c r="S11" i="6"/>
  <c r="C37" i="28" l="1"/>
  <c r="A38" i="25"/>
  <c r="L38" i="25"/>
  <c r="M38" i="25" s="1"/>
  <c r="C511" i="11"/>
  <c r="C158" i="11"/>
  <c r="B8" i="6"/>
  <c r="A7" i="6"/>
  <c r="R20" i="18"/>
  <c r="C180" i="11"/>
  <c r="A29" i="6"/>
  <c r="L28" i="6"/>
  <c r="M28" i="6" s="1"/>
  <c r="C47" i="28"/>
  <c r="A47" i="28" s="1"/>
  <c r="M48" i="25"/>
  <c r="J154" i="24"/>
  <c r="D16" i="10"/>
  <c r="M6" i="19"/>
  <c r="L7" i="19" s="1"/>
  <c r="L38" i="6"/>
  <c r="M38" i="6" s="1"/>
  <c r="L39" i="6" s="1"/>
  <c r="M39" i="6" s="1"/>
  <c r="M6" i="6"/>
  <c r="R6" i="6" s="1"/>
  <c r="O6" i="6"/>
  <c r="N6" i="6"/>
  <c r="D79" i="10"/>
  <c r="M26" i="19"/>
  <c r="L27" i="19" s="1"/>
  <c r="R60" i="6"/>
  <c r="S27" i="6"/>
  <c r="S60" i="6"/>
  <c r="S37" i="6"/>
  <c r="N86" i="6"/>
  <c r="O60" i="6"/>
  <c r="A6" i="24"/>
  <c r="M107" i="10"/>
  <c r="M39" i="10"/>
  <c r="R61" i="6"/>
  <c r="L119" i="6"/>
  <c r="M119" i="6" s="1"/>
  <c r="K4" i="18"/>
  <c r="L97" i="6"/>
  <c r="S61" i="6"/>
  <c r="N49" i="6"/>
  <c r="M49" i="6"/>
  <c r="J4" i="18"/>
  <c r="D101" i="10"/>
  <c r="M37" i="18"/>
  <c r="L38" i="18" s="1"/>
  <c r="R22" i="19"/>
  <c r="D54" i="10"/>
  <c r="R34" i="18"/>
  <c r="D76" i="10"/>
  <c r="D37" i="10"/>
  <c r="M16" i="18"/>
  <c r="R16" i="18" s="1"/>
  <c r="M7" i="18"/>
  <c r="R7" i="18" s="1"/>
  <c r="A77" i="10"/>
  <c r="E77" i="10"/>
  <c r="A71" i="10"/>
  <c r="E71" i="10"/>
  <c r="A70" i="10"/>
  <c r="E70" i="10"/>
  <c r="D36" i="28"/>
  <c r="S37" i="25"/>
  <c r="S26" i="25"/>
  <c r="C99" i="24"/>
  <c r="D99" i="24" s="1"/>
  <c r="C98" i="24"/>
  <c r="D98" i="24" s="1"/>
  <c r="C93" i="24"/>
  <c r="D93" i="24" s="1"/>
  <c r="C97" i="24"/>
  <c r="D97" i="24" s="1"/>
  <c r="K14" i="24"/>
  <c r="L14" i="24" s="1"/>
  <c r="E36" i="28"/>
  <c r="A36" i="28"/>
  <c r="B59" i="20"/>
  <c r="A48" i="20"/>
  <c r="E47" i="28"/>
  <c r="C521" i="11"/>
  <c r="J65" i="24"/>
  <c r="L65" i="24" s="1"/>
  <c r="I74" i="24"/>
  <c r="H7" i="24"/>
  <c r="I7" i="24" s="1"/>
  <c r="S79" i="25"/>
  <c r="C353" i="11"/>
  <c r="C134" i="10"/>
  <c r="A134" i="10" s="1"/>
  <c r="C408" i="11"/>
  <c r="C56" i="10"/>
  <c r="C362" i="11"/>
  <c r="C143" i="10"/>
  <c r="C351" i="11"/>
  <c r="C110" i="10"/>
  <c r="C324" i="11"/>
  <c r="C40" i="10"/>
  <c r="C407" i="11"/>
  <c r="C55" i="10"/>
  <c r="E55" i="10" s="1"/>
  <c r="C323" i="11"/>
  <c r="C39" i="10"/>
  <c r="E39" i="10" s="1"/>
  <c r="C17" i="24" s="1"/>
  <c r="A17" i="24" s="1"/>
  <c r="C333" i="11"/>
  <c r="C439" i="11"/>
  <c r="C152" i="10"/>
  <c r="A152" i="10" s="1"/>
  <c r="C343" i="11"/>
  <c r="C102" i="10"/>
  <c r="C440" i="11"/>
  <c r="C153" i="10"/>
  <c r="C401" i="11"/>
  <c r="C49" i="10"/>
  <c r="A49" i="10" s="1"/>
  <c r="C340" i="11"/>
  <c r="C429" i="11"/>
  <c r="C120" i="10"/>
  <c r="C421" i="11"/>
  <c r="C112" i="10"/>
  <c r="A112" i="10" s="1"/>
  <c r="C428" i="11"/>
  <c r="C119" i="10"/>
  <c r="C391" i="11"/>
  <c r="C17" i="10"/>
  <c r="A25" i="24"/>
  <c r="J9" i="24"/>
  <c r="J33" i="24"/>
  <c r="J34" i="24"/>
  <c r="I20" i="24"/>
  <c r="I70" i="24"/>
  <c r="H156" i="24"/>
  <c r="K156" i="24" s="1"/>
  <c r="L156" i="24" s="1"/>
  <c r="I91" i="24"/>
  <c r="K95" i="24"/>
  <c r="J95" i="24"/>
  <c r="I100" i="24"/>
  <c r="J91" i="24"/>
  <c r="L91" i="24" s="1"/>
  <c r="J101" i="24"/>
  <c r="J74" i="24"/>
  <c r="L74" i="24" s="1"/>
  <c r="K157" i="24"/>
  <c r="K87" i="24"/>
  <c r="K9" i="24"/>
  <c r="K33" i="24"/>
  <c r="I31" i="24"/>
  <c r="K90" i="24"/>
  <c r="J100" i="24"/>
  <c r="L100" i="24" s="1"/>
  <c r="H86" i="24"/>
  <c r="K86" i="24" s="1"/>
  <c r="L86" i="24" s="1"/>
  <c r="I66" i="24"/>
  <c r="K83" i="24"/>
  <c r="J99" i="24"/>
  <c r="K99" i="24"/>
  <c r="K89" i="24"/>
  <c r="I123" i="24"/>
  <c r="J83" i="24"/>
  <c r="J87" i="24"/>
  <c r="K45" i="24"/>
  <c r="J48" i="24"/>
  <c r="K78" i="24"/>
  <c r="K54" i="24"/>
  <c r="H44" i="24"/>
  <c r="K44" i="24" s="1"/>
  <c r="L44" i="24" s="1"/>
  <c r="K154" i="24"/>
  <c r="L154" i="24" s="1"/>
  <c r="J157" i="24"/>
  <c r="J102" i="24"/>
  <c r="K29" i="24"/>
  <c r="H88" i="24"/>
  <c r="K88" i="24" s="1"/>
  <c r="L88" i="24" s="1"/>
  <c r="J89" i="24"/>
  <c r="H82" i="24"/>
  <c r="I82" i="24" s="1"/>
  <c r="H96" i="24"/>
  <c r="J96" i="24"/>
  <c r="I18" i="24"/>
  <c r="J66" i="24"/>
  <c r="L66" i="24" s="1"/>
  <c r="J94" i="24"/>
  <c r="J29" i="24"/>
  <c r="J85" i="24"/>
  <c r="L85" i="24" s="1"/>
  <c r="I85" i="24"/>
  <c r="H36" i="24"/>
  <c r="I36" i="24" s="1"/>
  <c r="J78" i="24"/>
  <c r="J90" i="24"/>
  <c r="J93" i="24"/>
  <c r="I98" i="24"/>
  <c r="K94" i="24"/>
  <c r="H124" i="24"/>
  <c r="I124" i="24" s="1"/>
  <c r="K93" i="24"/>
  <c r="K116" i="24"/>
  <c r="J98" i="24"/>
  <c r="L98" i="24" s="1"/>
  <c r="H97" i="24"/>
  <c r="H84" i="24"/>
  <c r="K30" i="24"/>
  <c r="K62" i="24"/>
  <c r="H12" i="24"/>
  <c r="I12" i="24" s="1"/>
  <c r="H67" i="24"/>
  <c r="I67" i="24" s="1"/>
  <c r="J21" i="24"/>
  <c r="H11" i="24"/>
  <c r="J20" i="24"/>
  <c r="L20" i="24" s="1"/>
  <c r="K27" i="24"/>
  <c r="H51" i="24"/>
  <c r="I51" i="24" s="1"/>
  <c r="J30" i="24"/>
  <c r="J58" i="24"/>
  <c r="J18" i="24"/>
  <c r="L18" i="24" s="1"/>
  <c r="J16" i="24"/>
  <c r="H16" i="24"/>
  <c r="H5" i="24"/>
  <c r="J5" i="24"/>
  <c r="K21" i="24"/>
  <c r="K10" i="24"/>
  <c r="K4" i="24"/>
  <c r="J45" i="24"/>
  <c r="H25" i="24"/>
  <c r="I25" i="24" s="1"/>
  <c r="J25" i="24"/>
  <c r="H39" i="24"/>
  <c r="I39" i="24" s="1"/>
  <c r="J54" i="24"/>
  <c r="H69" i="24"/>
  <c r="K69" i="24" s="1"/>
  <c r="L69" i="24" s="1"/>
  <c r="H17" i="24"/>
  <c r="K17" i="24" s="1"/>
  <c r="L17" i="24" s="1"/>
  <c r="H43" i="24"/>
  <c r="I43" i="24" s="1"/>
  <c r="H37" i="24"/>
  <c r="I37" i="24" s="1"/>
  <c r="K142" i="24"/>
  <c r="K107" i="24"/>
  <c r="K132" i="24"/>
  <c r="I52" i="24"/>
  <c r="I63" i="24"/>
  <c r="K55" i="24"/>
  <c r="H28" i="24"/>
  <c r="I28" i="24" s="1"/>
  <c r="J4" i="24"/>
  <c r="H26" i="24"/>
  <c r="I26" i="24" s="1"/>
  <c r="J128" i="24"/>
  <c r="H72" i="24"/>
  <c r="I72" i="24" s="1"/>
  <c r="J70" i="24"/>
  <c r="L70" i="24" s="1"/>
  <c r="H6" i="24"/>
  <c r="I6" i="24" s="1"/>
  <c r="J63" i="24"/>
  <c r="L63" i="24" s="1"/>
  <c r="H8" i="24"/>
  <c r="K8" i="24" s="1"/>
  <c r="L8" i="24" s="1"/>
  <c r="K58" i="24"/>
  <c r="J31" i="24"/>
  <c r="L31" i="24" s="1"/>
  <c r="H40" i="24"/>
  <c r="H53" i="24"/>
  <c r="J53" i="24"/>
  <c r="I77" i="24"/>
  <c r="H64" i="24"/>
  <c r="K64" i="24" s="1"/>
  <c r="L64" i="24" s="1"/>
  <c r="J15" i="24"/>
  <c r="H23" i="24"/>
  <c r="K23" i="24" s="1"/>
  <c r="L23" i="24" s="1"/>
  <c r="H19" i="24"/>
  <c r="K19" i="24" s="1"/>
  <c r="L19" i="24" s="1"/>
  <c r="H22" i="24"/>
  <c r="I22" i="24" s="1"/>
  <c r="I65" i="24"/>
  <c r="I42" i="24"/>
  <c r="K34" i="24"/>
  <c r="K15" i="24"/>
  <c r="H38" i="24"/>
  <c r="I38" i="24" s="1"/>
  <c r="H73" i="24"/>
  <c r="K73" i="24" s="1"/>
  <c r="L73" i="24" s="1"/>
  <c r="J55" i="24"/>
  <c r="J10" i="24"/>
  <c r="H76" i="24"/>
  <c r="I76" i="24" s="1"/>
  <c r="J52" i="24"/>
  <c r="L52" i="24" s="1"/>
  <c r="J50" i="24"/>
  <c r="K49" i="24"/>
  <c r="J27" i="24"/>
  <c r="J42" i="24"/>
  <c r="L42" i="24" s="1"/>
  <c r="H71" i="24"/>
  <c r="J71" i="24"/>
  <c r="H56" i="24"/>
  <c r="K56" i="24" s="1"/>
  <c r="L56" i="24" s="1"/>
  <c r="H59" i="24"/>
  <c r="K59" i="24" s="1"/>
  <c r="L59" i="24" s="1"/>
  <c r="K50" i="24"/>
  <c r="K48" i="24"/>
  <c r="H47" i="24"/>
  <c r="I47" i="24" s="1"/>
  <c r="H32" i="24"/>
  <c r="K32" i="24" s="1"/>
  <c r="L32" i="24" s="1"/>
  <c r="H61" i="24"/>
  <c r="K61" i="24" s="1"/>
  <c r="L61" i="24" s="1"/>
  <c r="H60" i="24"/>
  <c r="I60" i="24" s="1"/>
  <c r="J77" i="24"/>
  <c r="L77" i="24" s="1"/>
  <c r="J49" i="24"/>
  <c r="H75" i="24"/>
  <c r="J62" i="24"/>
  <c r="J41" i="24"/>
  <c r="H41" i="24"/>
  <c r="K3" i="24"/>
  <c r="I146" i="24"/>
  <c r="J106" i="24"/>
  <c r="H115" i="24"/>
  <c r="I115" i="24" s="1"/>
  <c r="K138" i="24"/>
  <c r="K106" i="24"/>
  <c r="J146" i="24"/>
  <c r="L146" i="24" s="1"/>
  <c r="H151" i="24"/>
  <c r="I151" i="24" s="1"/>
  <c r="J142" i="24"/>
  <c r="H145" i="24"/>
  <c r="I145" i="24" s="1"/>
  <c r="K128" i="24"/>
  <c r="J133" i="24"/>
  <c r="J138" i="24"/>
  <c r="J123" i="24"/>
  <c r="L123" i="24" s="1"/>
  <c r="H120" i="24"/>
  <c r="K120" i="24" s="1"/>
  <c r="L120" i="24" s="1"/>
  <c r="K133" i="24"/>
  <c r="H141" i="24"/>
  <c r="I141" i="24" s="1"/>
  <c r="J132" i="24"/>
  <c r="J116" i="24"/>
  <c r="J107" i="24"/>
  <c r="K137" i="24"/>
  <c r="H119" i="24"/>
  <c r="K119" i="24" s="1"/>
  <c r="L119" i="24" s="1"/>
  <c r="J137" i="24"/>
  <c r="H129" i="24"/>
  <c r="K129" i="24" s="1"/>
  <c r="L129" i="24" s="1"/>
  <c r="H110" i="24"/>
  <c r="I110" i="24" s="1"/>
  <c r="H111" i="24"/>
  <c r="I111" i="24" s="1"/>
  <c r="H150" i="24"/>
  <c r="I150" i="24" s="1"/>
  <c r="A3" i="24"/>
  <c r="J3" i="24"/>
  <c r="D5" i="10"/>
  <c r="D3" i="24"/>
  <c r="H1" i="24"/>
  <c r="A14" i="24"/>
  <c r="D14" i="24"/>
  <c r="B14" i="24"/>
  <c r="D157" i="24"/>
  <c r="D154" i="24"/>
  <c r="D145" i="24"/>
  <c r="B150" i="24"/>
  <c r="E79" i="10"/>
  <c r="C104" i="24" s="1"/>
  <c r="D104" i="24" s="1"/>
  <c r="B72" i="24"/>
  <c r="D141" i="24"/>
  <c r="D156" i="24"/>
  <c r="N16" i="25"/>
  <c r="O16" i="25"/>
  <c r="L44" i="19"/>
  <c r="D119" i="10" s="1"/>
  <c r="B152" i="24"/>
  <c r="L37" i="19"/>
  <c r="B38" i="19"/>
  <c r="B130" i="24"/>
  <c r="A72" i="24"/>
  <c r="D75" i="24"/>
  <c r="A38" i="10"/>
  <c r="E38" i="10"/>
  <c r="C16" i="24" s="1"/>
  <c r="B16" i="24" s="1"/>
  <c r="E54" i="10"/>
  <c r="B75" i="24"/>
  <c r="R43" i="19"/>
  <c r="S54" i="18"/>
  <c r="D91" i="24"/>
  <c r="B91" i="24"/>
  <c r="D112" i="24"/>
  <c r="B112" i="24"/>
  <c r="D120" i="24"/>
  <c r="B120" i="24"/>
  <c r="D113" i="24"/>
  <c r="B113" i="24"/>
  <c r="D110" i="24"/>
  <c r="B110" i="24"/>
  <c r="D124" i="24"/>
  <c r="B124" i="24"/>
  <c r="D86" i="24"/>
  <c r="B86" i="24"/>
  <c r="D87" i="24"/>
  <c r="B87" i="24"/>
  <c r="D121" i="24"/>
  <c r="B121" i="24"/>
  <c r="D111" i="24"/>
  <c r="B111" i="24"/>
  <c r="D109" i="24"/>
  <c r="B109" i="24"/>
  <c r="D89" i="24"/>
  <c r="B89" i="24"/>
  <c r="D90" i="24"/>
  <c r="B90" i="24"/>
  <c r="D88" i="24"/>
  <c r="B88" i="24"/>
  <c r="D155" i="24"/>
  <c r="B155" i="24"/>
  <c r="D83" i="24"/>
  <c r="B83" i="24"/>
  <c r="D131" i="24"/>
  <c r="B131" i="24"/>
  <c r="D138" i="24"/>
  <c r="B138" i="24"/>
  <c r="D119" i="24"/>
  <c r="B119" i="24"/>
  <c r="D142" i="24"/>
  <c r="B142" i="24"/>
  <c r="A79" i="10"/>
  <c r="A55" i="19"/>
  <c r="L55" i="19"/>
  <c r="D152" i="10" s="1"/>
  <c r="A118" i="10"/>
  <c r="S59" i="6"/>
  <c r="R12" i="6"/>
  <c r="D76" i="24"/>
  <c r="D62" i="24"/>
  <c r="B65" i="24"/>
  <c r="D53" i="24"/>
  <c r="D65" i="24"/>
  <c r="A28" i="18"/>
  <c r="A5" i="10"/>
  <c r="K6" i="19" s="1"/>
  <c r="S34" i="18"/>
  <c r="B74" i="24"/>
  <c r="R33" i="18"/>
  <c r="A140" i="10"/>
  <c r="D74" i="24"/>
  <c r="S33" i="18"/>
  <c r="A44" i="19"/>
  <c r="C190" i="11"/>
  <c r="C289" i="11"/>
  <c r="L140" i="6"/>
  <c r="M140" i="6" s="1"/>
  <c r="C236" i="11"/>
  <c r="L87" i="6"/>
  <c r="M87" i="6" s="1"/>
  <c r="C279" i="11"/>
  <c r="L130" i="6"/>
  <c r="M130" i="6" s="1"/>
  <c r="A76" i="24"/>
  <c r="A53" i="24"/>
  <c r="B62" i="24"/>
  <c r="E5" i="10"/>
  <c r="C5" i="24" s="1"/>
  <c r="A5" i="24" s="1"/>
  <c r="D78" i="24"/>
  <c r="C32" i="24"/>
  <c r="D32" i="24" s="1"/>
  <c r="B30" i="18"/>
  <c r="C72" i="10" s="1"/>
  <c r="C334" i="11"/>
  <c r="A18" i="18"/>
  <c r="K45" i="18"/>
  <c r="C350" i="11"/>
  <c r="A78" i="24"/>
  <c r="L56" i="18"/>
  <c r="D142" i="10" s="1"/>
  <c r="C361" i="11"/>
  <c r="S43" i="19"/>
  <c r="L23" i="19"/>
  <c r="D55" i="10" s="1"/>
  <c r="A23" i="19"/>
  <c r="B29" i="19"/>
  <c r="B30" i="19" s="1"/>
  <c r="C412" i="11"/>
  <c r="B48" i="19"/>
  <c r="A37" i="19"/>
  <c r="A130" i="6"/>
  <c r="S150" i="6"/>
  <c r="A39" i="6"/>
  <c r="B120" i="6"/>
  <c r="C268" i="11"/>
  <c r="A50" i="6"/>
  <c r="B49" i="25"/>
  <c r="S31" i="19"/>
  <c r="A19" i="18"/>
  <c r="R44" i="18"/>
  <c r="R5" i="18"/>
  <c r="C33" i="24"/>
  <c r="A33" i="24" s="1"/>
  <c r="R54" i="19"/>
  <c r="L45" i="19"/>
  <c r="D120" i="10" s="1"/>
  <c r="K45" i="19"/>
  <c r="J45" i="19"/>
  <c r="A45" i="19"/>
  <c r="S22" i="19"/>
  <c r="S54" i="19"/>
  <c r="A24" i="19"/>
  <c r="K24" i="19"/>
  <c r="J24" i="19"/>
  <c r="L24" i="19"/>
  <c r="D56" i="10" s="1"/>
  <c r="E151" i="10"/>
  <c r="C132" i="24" s="1"/>
  <c r="A151" i="10"/>
  <c r="K56" i="19"/>
  <c r="J56" i="19"/>
  <c r="L56" i="19"/>
  <c r="D153" i="10" s="1"/>
  <c r="A56" i="19"/>
  <c r="S44" i="18"/>
  <c r="A108" i="10"/>
  <c r="E108" i="10"/>
  <c r="C43" i="24" s="1"/>
  <c r="L45" i="18"/>
  <c r="D109" i="10" s="1"/>
  <c r="A45" i="18"/>
  <c r="K46" i="18"/>
  <c r="J46" i="18"/>
  <c r="A46" i="18"/>
  <c r="L46" i="18"/>
  <c r="D110" i="10" s="1"/>
  <c r="A7" i="19"/>
  <c r="S26" i="18"/>
  <c r="R54" i="18"/>
  <c r="E142" i="10"/>
  <c r="C55" i="24" s="1"/>
  <c r="A141" i="10"/>
  <c r="J56" i="18"/>
  <c r="A56" i="18"/>
  <c r="E141" i="10"/>
  <c r="C54" i="24" s="1"/>
  <c r="A54" i="24" s="1"/>
  <c r="R55" i="18"/>
  <c r="A57" i="18"/>
  <c r="J57" i="18"/>
  <c r="K57" i="18"/>
  <c r="L57" i="18"/>
  <c r="D143" i="10" s="1"/>
  <c r="L27" i="18"/>
  <c r="M27" i="18" s="1"/>
  <c r="L35" i="18"/>
  <c r="D77" i="10" s="1"/>
  <c r="K35" i="18"/>
  <c r="J35" i="18"/>
  <c r="A35" i="18"/>
  <c r="A29" i="18"/>
  <c r="B88" i="6"/>
  <c r="B89" i="6" s="1"/>
  <c r="A87" i="6"/>
  <c r="B66" i="24"/>
  <c r="R59" i="6"/>
  <c r="R139" i="6"/>
  <c r="B9" i="24"/>
  <c r="A66" i="24"/>
  <c r="A9" i="24"/>
  <c r="A70" i="24"/>
  <c r="D71" i="24"/>
  <c r="S141" i="6"/>
  <c r="A140" i="6"/>
  <c r="O108" i="6"/>
  <c r="N108" i="6"/>
  <c r="N28" i="6"/>
  <c r="R86" i="6"/>
  <c r="O86" i="6"/>
  <c r="R60" i="19"/>
  <c r="D63" i="24"/>
  <c r="J60" i="19"/>
  <c r="B22" i="24"/>
  <c r="O107" i="6"/>
  <c r="B6" i="24"/>
  <c r="D6" i="24"/>
  <c r="D25" i="24"/>
  <c r="B25" i="24"/>
  <c r="B71" i="24"/>
  <c r="A22" i="24"/>
  <c r="B18" i="19"/>
  <c r="S5" i="25"/>
  <c r="N107" i="6"/>
  <c r="S86" i="6"/>
  <c r="A63" i="24"/>
  <c r="A23" i="24"/>
  <c r="D23" i="24"/>
  <c r="A51" i="6"/>
  <c r="A18" i="6"/>
  <c r="L18" i="6"/>
  <c r="O17" i="6"/>
  <c r="N17" i="6"/>
  <c r="O96" i="6"/>
  <c r="O49" i="6"/>
  <c r="N16" i="18"/>
  <c r="O16" i="18"/>
  <c r="J5" i="18"/>
  <c r="A31" i="24"/>
  <c r="D61" i="24"/>
  <c r="A61" i="24"/>
  <c r="B20" i="24"/>
  <c r="A52" i="24"/>
  <c r="C26" i="24"/>
  <c r="B26" i="24" s="1"/>
  <c r="S5" i="18"/>
  <c r="D52" i="24"/>
  <c r="A15" i="24"/>
  <c r="B70" i="24"/>
  <c r="B15" i="24"/>
  <c r="D20" i="24"/>
  <c r="D4" i="24"/>
  <c r="A21" i="24"/>
  <c r="B21" i="24"/>
  <c r="B121" i="6"/>
  <c r="B122" i="6" s="1"/>
  <c r="R129" i="6"/>
  <c r="O5" i="6"/>
  <c r="N5" i="6"/>
  <c r="E48" i="10"/>
  <c r="A17" i="19"/>
  <c r="E16" i="10"/>
  <c r="C84" i="24" s="1"/>
  <c r="A38" i="18"/>
  <c r="B39" i="18"/>
  <c r="C103" i="10" s="1"/>
  <c r="B49" i="18"/>
  <c r="C135" i="10" s="1"/>
  <c r="L48" i="18"/>
  <c r="B59" i="18"/>
  <c r="A73" i="24"/>
  <c r="B73" i="24"/>
  <c r="B31" i="24"/>
  <c r="K5" i="18"/>
  <c r="A4" i="24"/>
  <c r="B8" i="24"/>
  <c r="D8" i="24"/>
  <c r="E101" i="10"/>
  <c r="C36" i="24" s="1"/>
  <c r="A101" i="10"/>
  <c r="A48" i="18"/>
  <c r="B67" i="24"/>
  <c r="D67" i="24"/>
  <c r="B77" i="24"/>
  <c r="A77" i="24"/>
  <c r="D77" i="24"/>
  <c r="A10" i="24"/>
  <c r="D10" i="24"/>
  <c r="B10" i="24"/>
  <c r="B11" i="24"/>
  <c r="A11" i="24"/>
  <c r="D7" i="24"/>
  <c r="A7" i="24"/>
  <c r="D11" i="24"/>
  <c r="D12" i="24"/>
  <c r="B12" i="24"/>
  <c r="A12" i="24"/>
  <c r="B19" i="24"/>
  <c r="A19" i="24"/>
  <c r="D30" i="24"/>
  <c r="B30" i="24"/>
  <c r="A30" i="24"/>
  <c r="N129" i="6"/>
  <c r="S129" i="6"/>
  <c r="O129" i="6"/>
  <c r="A119" i="6"/>
  <c r="A48" i="25"/>
  <c r="B59" i="25"/>
  <c r="C58" i="28" s="1"/>
  <c r="S5" i="19"/>
  <c r="R5" i="19"/>
  <c r="J112" i="24"/>
  <c r="H112" i="24"/>
  <c r="J130" i="24"/>
  <c r="H130" i="24"/>
  <c r="H148" i="24"/>
  <c r="J148" i="24"/>
  <c r="H127" i="24"/>
  <c r="J127" i="24"/>
  <c r="H155" i="24"/>
  <c r="J155" i="24"/>
  <c r="J149" i="24"/>
  <c r="H149" i="24"/>
  <c r="B39" i="19"/>
  <c r="C114" i="10" s="1"/>
  <c r="J104" i="24"/>
  <c r="H104" i="24"/>
  <c r="A28" i="19"/>
  <c r="H122" i="24"/>
  <c r="J122" i="24"/>
  <c r="L16" i="19"/>
  <c r="S15" i="19"/>
  <c r="R15" i="19"/>
  <c r="H131" i="24"/>
  <c r="J131" i="24"/>
  <c r="K101" i="24"/>
  <c r="I101" i="24"/>
  <c r="J117" i="24"/>
  <c r="H117" i="24"/>
  <c r="H134" i="24"/>
  <c r="J134" i="24"/>
  <c r="H152" i="24"/>
  <c r="J152" i="24"/>
  <c r="J135" i="24"/>
  <c r="H135" i="24"/>
  <c r="K102" i="24"/>
  <c r="I102" i="24"/>
  <c r="J121" i="24"/>
  <c r="H121" i="24"/>
  <c r="H139" i="24"/>
  <c r="J139" i="24"/>
  <c r="H109" i="24"/>
  <c r="J109" i="24"/>
  <c r="J144" i="24"/>
  <c r="H144" i="24"/>
  <c r="H113" i="24"/>
  <c r="J113" i="24"/>
  <c r="E80" i="10"/>
  <c r="C105" i="24" s="1"/>
  <c r="A80" i="10"/>
  <c r="H105" i="24"/>
  <c r="J105" i="24"/>
  <c r="J140" i="24"/>
  <c r="H140" i="24"/>
  <c r="J108" i="24"/>
  <c r="H108" i="24"/>
  <c r="J126" i="24"/>
  <c r="H126" i="24"/>
  <c r="H143" i="24"/>
  <c r="J143" i="24"/>
  <c r="H118" i="24"/>
  <c r="J118" i="24"/>
  <c r="J153" i="24"/>
  <c r="H153" i="24"/>
  <c r="R118" i="6"/>
  <c r="N118" i="6"/>
  <c r="O118" i="6"/>
  <c r="S107" i="6"/>
  <c r="R107" i="6"/>
  <c r="A70" i="6"/>
  <c r="R117" i="6"/>
  <c r="S117" i="6"/>
  <c r="A122" i="6" l="1"/>
  <c r="C271" i="11"/>
  <c r="S38" i="25"/>
  <c r="R38" i="25"/>
  <c r="A37" i="28"/>
  <c r="E37" i="28"/>
  <c r="L7" i="6"/>
  <c r="C159" i="11"/>
  <c r="B9" i="6"/>
  <c r="A8" i="6"/>
  <c r="C238" i="11"/>
  <c r="A89" i="6"/>
  <c r="O28" i="6"/>
  <c r="S28" i="6"/>
  <c r="L29" i="6"/>
  <c r="M97" i="6"/>
  <c r="L98" i="6" s="1"/>
  <c r="O38" i="6"/>
  <c r="J6" i="19"/>
  <c r="C83" i="10"/>
  <c r="C414" i="11"/>
  <c r="A30" i="19"/>
  <c r="D17" i="10"/>
  <c r="M7" i="19"/>
  <c r="D112" i="10"/>
  <c r="M37" i="19"/>
  <c r="S37" i="19" s="1"/>
  <c r="N38" i="6"/>
  <c r="S6" i="6"/>
  <c r="D80" i="10"/>
  <c r="M27" i="19"/>
  <c r="S27" i="19" s="1"/>
  <c r="D48" i="10"/>
  <c r="M16" i="19"/>
  <c r="K7" i="18"/>
  <c r="R28" i="6"/>
  <c r="J6" i="18"/>
  <c r="L17" i="18"/>
  <c r="O17" i="18" s="1"/>
  <c r="J7" i="18"/>
  <c r="D134" i="10"/>
  <c r="M48" i="18"/>
  <c r="L49" i="18" s="1"/>
  <c r="D102" i="10"/>
  <c r="M38" i="18"/>
  <c r="K6" i="18"/>
  <c r="S16" i="18"/>
  <c r="L28" i="18"/>
  <c r="M28" i="18" s="1"/>
  <c r="R28" i="18" s="1"/>
  <c r="D69" i="10"/>
  <c r="S7" i="18"/>
  <c r="A72" i="10"/>
  <c r="E72" i="10"/>
  <c r="D47" i="28"/>
  <c r="R48" i="25"/>
  <c r="R37" i="25"/>
  <c r="B99" i="24"/>
  <c r="B93" i="24"/>
  <c r="B97" i="24"/>
  <c r="C101" i="24"/>
  <c r="B101" i="24" s="1"/>
  <c r="C100" i="24"/>
  <c r="B100" i="24" s="1"/>
  <c r="B98" i="24"/>
  <c r="C94" i="24"/>
  <c r="D94" i="24" s="1"/>
  <c r="A39" i="10"/>
  <c r="C522" i="11"/>
  <c r="C48" i="28"/>
  <c r="B70" i="20"/>
  <c r="A70" i="20" s="1"/>
  <c r="A59" i="20"/>
  <c r="E58" i="28"/>
  <c r="A58" i="28"/>
  <c r="K26" i="24"/>
  <c r="L26" i="24" s="1"/>
  <c r="K76" i="24"/>
  <c r="L76" i="24" s="1"/>
  <c r="K7" i="24"/>
  <c r="L7" i="24" s="1"/>
  <c r="L93" i="24"/>
  <c r="C532" i="11"/>
  <c r="L33" i="24"/>
  <c r="L29" i="24"/>
  <c r="C402" i="11"/>
  <c r="C50" i="10"/>
  <c r="C335" i="11"/>
  <c r="C432" i="11"/>
  <c r="C145" i="10"/>
  <c r="A145" i="10" s="1"/>
  <c r="C422" i="11"/>
  <c r="C113" i="10"/>
  <c r="C364" i="11"/>
  <c r="C167" i="10"/>
  <c r="C413" i="11"/>
  <c r="C82" i="10"/>
  <c r="E82" i="10" s="1"/>
  <c r="C107" i="24" s="1"/>
  <c r="L34" i="24"/>
  <c r="L9" i="24"/>
  <c r="L90" i="24"/>
  <c r="L83" i="24"/>
  <c r="K36" i="24"/>
  <c r="L36" i="24" s="1"/>
  <c r="L45" i="24"/>
  <c r="L48" i="24"/>
  <c r="I44" i="24"/>
  <c r="L78" i="24"/>
  <c r="L101" i="24"/>
  <c r="I17" i="24"/>
  <c r="L58" i="24"/>
  <c r="L95" i="24"/>
  <c r="L133" i="24"/>
  <c r="I88" i="24"/>
  <c r="L87" i="24"/>
  <c r="L99" i="24"/>
  <c r="I86" i="24"/>
  <c r="I156" i="24"/>
  <c r="K82" i="24"/>
  <c r="L82" i="24" s="1"/>
  <c r="K37" i="24"/>
  <c r="L37" i="24" s="1"/>
  <c r="L89" i="24"/>
  <c r="L157" i="24"/>
  <c r="L102" i="24"/>
  <c r="K51" i="24"/>
  <c r="L51" i="24" s="1"/>
  <c r="L21" i="24"/>
  <c r="K110" i="24"/>
  <c r="L110" i="24" s="1"/>
  <c r="K151" i="24"/>
  <c r="L151" i="24" s="1"/>
  <c r="L142" i="24"/>
  <c r="K124" i="24"/>
  <c r="L124" i="24" s="1"/>
  <c r="L54" i="24"/>
  <c r="I64" i="24"/>
  <c r="K12" i="24"/>
  <c r="L12" i="24" s="1"/>
  <c r="L94" i="24"/>
  <c r="I96" i="24"/>
  <c r="K96" i="24"/>
  <c r="L96" i="24" s="1"/>
  <c r="K72" i="24"/>
  <c r="L72" i="24" s="1"/>
  <c r="K28" i="24"/>
  <c r="L28" i="24" s="1"/>
  <c r="I8" i="24"/>
  <c r="L10" i="24"/>
  <c r="L4" i="24"/>
  <c r="L106" i="24"/>
  <c r="L30" i="24"/>
  <c r="I119" i="24"/>
  <c r="K67" i="24"/>
  <c r="L67" i="24" s="1"/>
  <c r="L107" i="24"/>
  <c r="I84" i="24"/>
  <c r="K84" i="24"/>
  <c r="L84" i="24" s="1"/>
  <c r="K145" i="24"/>
  <c r="L145" i="24" s="1"/>
  <c r="L116" i="24"/>
  <c r="K97" i="24"/>
  <c r="L97" i="24" s="1"/>
  <c r="I97" i="24"/>
  <c r="L132" i="24"/>
  <c r="I11" i="24"/>
  <c r="K11" i="24"/>
  <c r="L11" i="24" s="1"/>
  <c r="L62" i="24"/>
  <c r="L55" i="24"/>
  <c r="L15" i="24"/>
  <c r="K39" i="24"/>
  <c r="L39" i="24" s="1"/>
  <c r="I59" i="24"/>
  <c r="K47" i="24"/>
  <c r="L47" i="24" s="1"/>
  <c r="K6" i="24"/>
  <c r="L6" i="24" s="1"/>
  <c r="I69" i="24"/>
  <c r="I61" i="24"/>
  <c r="K60" i="24"/>
  <c r="L60" i="24" s="1"/>
  <c r="I73" i="24"/>
  <c r="K43" i="24"/>
  <c r="L43" i="24" s="1"/>
  <c r="L3" i="24"/>
  <c r="L27" i="24"/>
  <c r="I40" i="24"/>
  <c r="K40" i="24"/>
  <c r="L40" i="24" s="1"/>
  <c r="I56" i="24"/>
  <c r="L128" i="24"/>
  <c r="K25" i="24"/>
  <c r="L25" i="24" s="1"/>
  <c r="K5" i="24"/>
  <c r="L5" i="24" s="1"/>
  <c r="I5" i="24"/>
  <c r="K22" i="24"/>
  <c r="L22" i="24" s="1"/>
  <c r="L50" i="24"/>
  <c r="I16" i="24"/>
  <c r="K16" i="24"/>
  <c r="L16" i="24" s="1"/>
  <c r="L138" i="24"/>
  <c r="L49" i="24"/>
  <c r="K41" i="24"/>
  <c r="L41" i="24" s="1"/>
  <c r="I41" i="24"/>
  <c r="I32" i="24"/>
  <c r="I19" i="24"/>
  <c r="K38" i="24"/>
  <c r="L38" i="24" s="1"/>
  <c r="K71" i="24"/>
  <c r="L71" i="24" s="1"/>
  <c r="I71" i="24"/>
  <c r="I53" i="24"/>
  <c r="K53" i="24"/>
  <c r="L53" i="24" s="1"/>
  <c r="I23" i="24"/>
  <c r="K75" i="24"/>
  <c r="L75" i="24" s="1"/>
  <c r="I75" i="24"/>
  <c r="K115" i="24"/>
  <c r="L115" i="24" s="1"/>
  <c r="I120" i="24"/>
  <c r="L137" i="24"/>
  <c r="K111" i="24"/>
  <c r="L111" i="24" s="1"/>
  <c r="I129" i="24"/>
  <c r="K150" i="24"/>
  <c r="L150" i="24" s="1"/>
  <c r="K141" i="24"/>
  <c r="L141" i="24" s="1"/>
  <c r="E112" i="10"/>
  <c r="C115" i="24" s="1"/>
  <c r="D115" i="24" s="1"/>
  <c r="B104" i="24"/>
  <c r="R26" i="19"/>
  <c r="S26" i="19"/>
  <c r="N27" i="19"/>
  <c r="O27" i="19"/>
  <c r="R16" i="25"/>
  <c r="S16" i="25"/>
  <c r="A38" i="19"/>
  <c r="E152" i="10"/>
  <c r="C133" i="24" s="1"/>
  <c r="B133" i="24" s="1"/>
  <c r="A16" i="24"/>
  <c r="D16" i="24"/>
  <c r="A29" i="19"/>
  <c r="R55" i="19"/>
  <c r="A30" i="18"/>
  <c r="A49" i="25"/>
  <c r="A32" i="24"/>
  <c r="S55" i="19"/>
  <c r="D84" i="24"/>
  <c r="B84" i="24"/>
  <c r="D105" i="24"/>
  <c r="B105" i="24"/>
  <c r="D132" i="24"/>
  <c r="B132" i="24"/>
  <c r="L49" i="25"/>
  <c r="M49" i="25" s="1"/>
  <c r="B5" i="24"/>
  <c r="D5" i="24"/>
  <c r="C27" i="24"/>
  <c r="D27" i="24" s="1"/>
  <c r="E119" i="10"/>
  <c r="C122" i="24" s="1"/>
  <c r="A119" i="10"/>
  <c r="C269" i="11"/>
  <c r="L120" i="6"/>
  <c r="M120" i="6" s="1"/>
  <c r="L121" i="6" s="1"/>
  <c r="M121" i="6" s="1"/>
  <c r="L122" i="6" s="1"/>
  <c r="M122" i="6" s="1"/>
  <c r="C237" i="11"/>
  <c r="L88" i="6"/>
  <c r="C270" i="11"/>
  <c r="B32" i="24"/>
  <c r="S56" i="18"/>
  <c r="B40" i="18"/>
  <c r="B41" i="18" s="1"/>
  <c r="B42" i="18" s="1"/>
  <c r="B43" i="18" s="1"/>
  <c r="C344" i="11"/>
  <c r="B50" i="18"/>
  <c r="C136" i="10" s="1"/>
  <c r="C354" i="11"/>
  <c r="A55" i="10"/>
  <c r="B59" i="19"/>
  <c r="L59" i="19" s="1"/>
  <c r="B40" i="19"/>
  <c r="C423" i="11"/>
  <c r="A48" i="19"/>
  <c r="B49" i="19"/>
  <c r="L48" i="19"/>
  <c r="A120" i="6"/>
  <c r="L59" i="25"/>
  <c r="M59" i="25" s="1"/>
  <c r="B50" i="25"/>
  <c r="C49" i="28" s="1"/>
  <c r="K19" i="18"/>
  <c r="A40" i="10"/>
  <c r="J19" i="18" s="1"/>
  <c r="E40" i="10"/>
  <c r="C18" i="24" s="1"/>
  <c r="D17" i="24"/>
  <c r="B17" i="24"/>
  <c r="N6" i="18"/>
  <c r="O6" i="18"/>
  <c r="N27" i="18"/>
  <c r="D33" i="24"/>
  <c r="O27" i="18"/>
  <c r="B33" i="24"/>
  <c r="R44" i="19"/>
  <c r="S44" i="19"/>
  <c r="E120" i="10"/>
  <c r="C123" i="24" s="1"/>
  <c r="A120" i="10"/>
  <c r="S23" i="19"/>
  <c r="R23" i="19"/>
  <c r="E56" i="10"/>
  <c r="A56" i="10"/>
  <c r="E153" i="10"/>
  <c r="C134" i="24" s="1"/>
  <c r="A153" i="10"/>
  <c r="E109" i="10"/>
  <c r="C44" i="24" s="1"/>
  <c r="A109" i="10"/>
  <c r="D43" i="24"/>
  <c r="A43" i="24"/>
  <c r="B43" i="24"/>
  <c r="A110" i="10"/>
  <c r="E110" i="10"/>
  <c r="C45" i="24" s="1"/>
  <c r="S32" i="19"/>
  <c r="R32" i="19"/>
  <c r="S27" i="18"/>
  <c r="R130" i="6"/>
  <c r="N130" i="6"/>
  <c r="O130" i="6"/>
  <c r="E17" i="10"/>
  <c r="C85" i="24" s="1"/>
  <c r="A17" i="10"/>
  <c r="R27" i="18"/>
  <c r="A55" i="24"/>
  <c r="D55" i="24"/>
  <c r="B55" i="24"/>
  <c r="A142" i="10"/>
  <c r="D54" i="24"/>
  <c r="R56" i="18"/>
  <c r="B54" i="24"/>
  <c r="S55" i="18"/>
  <c r="E143" i="10"/>
  <c r="C56" i="24" s="1"/>
  <c r="A143" i="10"/>
  <c r="C34" i="24"/>
  <c r="C28" i="24"/>
  <c r="O87" i="6"/>
  <c r="N87" i="6"/>
  <c r="A88" i="6"/>
  <c r="R141" i="6"/>
  <c r="R140" i="6"/>
  <c r="N140" i="6"/>
  <c r="E49" i="10"/>
  <c r="S140" i="6"/>
  <c r="O140" i="6"/>
  <c r="S96" i="6"/>
  <c r="S108" i="6"/>
  <c r="R108" i="6"/>
  <c r="L59" i="18"/>
  <c r="B60" i="18"/>
  <c r="C168" i="10" s="1"/>
  <c r="B70" i="18"/>
  <c r="D26" i="24"/>
  <c r="A18" i="19"/>
  <c r="O49" i="25"/>
  <c r="N49" i="25"/>
  <c r="S17" i="6"/>
  <c r="E134" i="10"/>
  <c r="C47" i="24" s="1"/>
  <c r="A47" i="24" s="1"/>
  <c r="R17" i="6"/>
  <c r="R96" i="6"/>
  <c r="R18" i="6"/>
  <c r="S18" i="6"/>
  <c r="A59" i="18"/>
  <c r="A26" i="24"/>
  <c r="A121" i="6"/>
  <c r="S49" i="6"/>
  <c r="L50" i="6"/>
  <c r="M50" i="6" s="1"/>
  <c r="R49" i="6"/>
  <c r="R5" i="6"/>
  <c r="S5" i="6"/>
  <c r="R37" i="18"/>
  <c r="S37" i="18"/>
  <c r="E102" i="10"/>
  <c r="C37" i="24" s="1"/>
  <c r="A102" i="10"/>
  <c r="A49" i="18"/>
  <c r="A39" i="18"/>
  <c r="A36" i="24"/>
  <c r="D36" i="24"/>
  <c r="B36" i="24"/>
  <c r="B70" i="25"/>
  <c r="A59" i="25"/>
  <c r="S6" i="19"/>
  <c r="R6" i="19"/>
  <c r="K143" i="24"/>
  <c r="L143" i="24" s="1"/>
  <c r="I143" i="24"/>
  <c r="I118" i="24"/>
  <c r="K118" i="24"/>
  <c r="L118" i="24" s="1"/>
  <c r="K140" i="24"/>
  <c r="L140" i="24" s="1"/>
  <c r="I140" i="24"/>
  <c r="K153" i="24"/>
  <c r="L153" i="24" s="1"/>
  <c r="I153" i="24"/>
  <c r="I108" i="24"/>
  <c r="K108" i="24"/>
  <c r="L108" i="24" s="1"/>
  <c r="K139" i="24"/>
  <c r="L139" i="24" s="1"/>
  <c r="I139" i="24"/>
  <c r="K152" i="24"/>
  <c r="L152" i="24" s="1"/>
  <c r="I152" i="24"/>
  <c r="I131" i="24"/>
  <c r="K131" i="24"/>
  <c r="L131" i="24" s="1"/>
  <c r="I122" i="24"/>
  <c r="K122" i="24"/>
  <c r="L122" i="24" s="1"/>
  <c r="E81" i="10"/>
  <c r="C106" i="24" s="1"/>
  <c r="A81" i="10"/>
  <c r="K149" i="24"/>
  <c r="L149" i="24" s="1"/>
  <c r="I149" i="24"/>
  <c r="I130" i="24"/>
  <c r="K130" i="24"/>
  <c r="L130" i="24" s="1"/>
  <c r="K135" i="24"/>
  <c r="L135" i="24" s="1"/>
  <c r="I135" i="24"/>
  <c r="I127" i="24"/>
  <c r="K127" i="24"/>
  <c r="L127" i="24" s="1"/>
  <c r="I121" i="24"/>
  <c r="K121" i="24"/>
  <c r="L121" i="24" s="1"/>
  <c r="I126" i="24"/>
  <c r="K126" i="24"/>
  <c r="L126" i="24" s="1"/>
  <c r="I105" i="24"/>
  <c r="K105" i="24"/>
  <c r="L105" i="24" s="1"/>
  <c r="I113" i="24"/>
  <c r="K113" i="24"/>
  <c r="L113" i="24" s="1"/>
  <c r="I109" i="24"/>
  <c r="K109" i="24"/>
  <c r="L109" i="24" s="1"/>
  <c r="K134" i="24"/>
  <c r="L134" i="24" s="1"/>
  <c r="I134" i="24"/>
  <c r="A39" i="19"/>
  <c r="I112" i="24"/>
  <c r="K112" i="24"/>
  <c r="L112" i="24" s="1"/>
  <c r="K144" i="24"/>
  <c r="L144" i="24" s="1"/>
  <c r="I144" i="24"/>
  <c r="I117" i="24"/>
  <c r="K117" i="24"/>
  <c r="L117" i="24" s="1"/>
  <c r="N16" i="19"/>
  <c r="O16" i="19"/>
  <c r="I104" i="24"/>
  <c r="K104" i="24"/>
  <c r="L104" i="24" s="1"/>
  <c r="I155" i="24"/>
  <c r="K155" i="24"/>
  <c r="L155" i="24" s="1"/>
  <c r="K148" i="24"/>
  <c r="L148" i="24" s="1"/>
  <c r="I148" i="24"/>
  <c r="S118" i="6"/>
  <c r="O39" i="6"/>
  <c r="N39" i="6"/>
  <c r="S38" i="6"/>
  <c r="R38" i="6"/>
  <c r="R59" i="25" l="1"/>
  <c r="D58" i="28"/>
  <c r="S122" i="6"/>
  <c r="R122" i="6"/>
  <c r="N98" i="6"/>
  <c r="O98" i="6"/>
  <c r="M88" i="6"/>
  <c r="L89" i="6" s="1"/>
  <c r="M89" i="6" s="1"/>
  <c r="O88" i="6"/>
  <c r="N88" i="6"/>
  <c r="C160" i="11"/>
  <c r="A9" i="6"/>
  <c r="M7" i="6"/>
  <c r="O7" i="6"/>
  <c r="N7" i="6"/>
  <c r="M98" i="6"/>
  <c r="R98" i="6" s="1"/>
  <c r="M29" i="6"/>
  <c r="R29" i="6" s="1"/>
  <c r="O29" i="6"/>
  <c r="N29" i="6"/>
  <c r="K30" i="19"/>
  <c r="J30" i="19"/>
  <c r="E83" i="10"/>
  <c r="C108" i="24" s="1"/>
  <c r="A83" i="10"/>
  <c r="M59" i="19"/>
  <c r="D178" i="10"/>
  <c r="L38" i="19"/>
  <c r="M38" i="19" s="1"/>
  <c r="R37" i="19"/>
  <c r="D145" i="10"/>
  <c r="M48" i="19"/>
  <c r="S48" i="19" s="1"/>
  <c r="L28" i="19"/>
  <c r="M28" i="19" s="1"/>
  <c r="L29" i="19" s="1"/>
  <c r="R27" i="19"/>
  <c r="N28" i="18"/>
  <c r="K18" i="27"/>
  <c r="J18" i="27"/>
  <c r="O28" i="18"/>
  <c r="N17" i="18"/>
  <c r="C107" i="10"/>
  <c r="C348" i="11"/>
  <c r="A43" i="18"/>
  <c r="A42" i="18"/>
  <c r="C347" i="11"/>
  <c r="C106" i="10"/>
  <c r="M17" i="18"/>
  <c r="S17" i="18" s="1"/>
  <c r="D38" i="10"/>
  <c r="K5" i="29"/>
  <c r="K4" i="29"/>
  <c r="J4" i="29"/>
  <c r="J5" i="29"/>
  <c r="C105" i="10"/>
  <c r="A41" i="18"/>
  <c r="C346" i="11"/>
  <c r="D167" i="10"/>
  <c r="M59" i="18"/>
  <c r="L60" i="18" s="1"/>
  <c r="D135" i="10"/>
  <c r="M49" i="18"/>
  <c r="L50" i="18" s="1"/>
  <c r="L29" i="18"/>
  <c r="N29" i="18" s="1"/>
  <c r="M29" i="18"/>
  <c r="S28" i="18"/>
  <c r="D70" i="10"/>
  <c r="S48" i="25"/>
  <c r="B94" i="24"/>
  <c r="D101" i="24"/>
  <c r="D100" i="24"/>
  <c r="C95" i="24"/>
  <c r="D95" i="24" s="1"/>
  <c r="C102" i="24"/>
  <c r="B102" i="24" s="1"/>
  <c r="E49" i="28"/>
  <c r="A49" i="28"/>
  <c r="E48" i="28"/>
  <c r="A48" i="28"/>
  <c r="C543" i="11"/>
  <c r="C69" i="28"/>
  <c r="C523" i="11"/>
  <c r="C424" i="11"/>
  <c r="C115" i="10"/>
  <c r="A115" i="10" s="1"/>
  <c r="C375" i="11"/>
  <c r="C200" i="10"/>
  <c r="A200" i="10" s="1"/>
  <c r="C345" i="11"/>
  <c r="C104" i="10"/>
  <c r="E104" i="10" s="1"/>
  <c r="C39" i="24" s="1"/>
  <c r="C433" i="11"/>
  <c r="C146" i="10"/>
  <c r="E146" i="10" s="1"/>
  <c r="C127" i="24" s="1"/>
  <c r="B70" i="19"/>
  <c r="C178" i="10"/>
  <c r="E178" i="10" s="1"/>
  <c r="C137" i="24" s="1"/>
  <c r="K4" i="19"/>
  <c r="J5" i="19"/>
  <c r="J4" i="19"/>
  <c r="K5" i="19"/>
  <c r="A113" i="10"/>
  <c r="E113" i="10"/>
  <c r="C116" i="24" s="1"/>
  <c r="D116" i="24" s="1"/>
  <c r="B115" i="24"/>
  <c r="A82" i="10"/>
  <c r="D133" i="24"/>
  <c r="B50" i="19"/>
  <c r="C147" i="10" s="1"/>
  <c r="A50" i="18"/>
  <c r="B27" i="24"/>
  <c r="D134" i="24"/>
  <c r="B134" i="24"/>
  <c r="D122" i="24"/>
  <c r="B122" i="24"/>
  <c r="D85" i="24"/>
  <c r="B85" i="24"/>
  <c r="D123" i="24"/>
  <c r="B123" i="24"/>
  <c r="D106" i="24"/>
  <c r="B106" i="24"/>
  <c r="D107" i="24"/>
  <c r="B107" i="24"/>
  <c r="C443" i="11"/>
  <c r="A59" i="19"/>
  <c r="A27" i="24"/>
  <c r="A49" i="19"/>
  <c r="E145" i="10"/>
  <c r="C126" i="24" s="1"/>
  <c r="A40" i="18"/>
  <c r="O29" i="18"/>
  <c r="B51" i="18"/>
  <c r="C355" i="11"/>
  <c r="B61" i="18"/>
  <c r="C365" i="11"/>
  <c r="C29" i="24"/>
  <c r="A29" i="24" s="1"/>
  <c r="A40" i="19"/>
  <c r="S59" i="25"/>
  <c r="A50" i="25"/>
  <c r="A70" i="18"/>
  <c r="L70" i="18"/>
  <c r="D200" i="10" s="1"/>
  <c r="J17" i="19"/>
  <c r="K17" i="19"/>
  <c r="A18" i="24"/>
  <c r="B18" i="24"/>
  <c r="D18" i="24"/>
  <c r="S6" i="18"/>
  <c r="R6" i="18"/>
  <c r="S45" i="19"/>
  <c r="R45" i="19"/>
  <c r="S24" i="19"/>
  <c r="R24" i="19"/>
  <c r="S56" i="19"/>
  <c r="R56" i="19"/>
  <c r="K17" i="18"/>
  <c r="J17" i="18"/>
  <c r="K18" i="18"/>
  <c r="J18" i="18"/>
  <c r="L18" i="18"/>
  <c r="R45" i="18"/>
  <c r="S45" i="18"/>
  <c r="A44" i="24"/>
  <c r="B44" i="24"/>
  <c r="D44" i="24"/>
  <c r="B45" i="24"/>
  <c r="D45" i="24"/>
  <c r="A45" i="24"/>
  <c r="S46" i="18"/>
  <c r="R46" i="18"/>
  <c r="S130" i="6"/>
  <c r="J60" i="25"/>
  <c r="K60" i="25"/>
  <c r="S7" i="19"/>
  <c r="R7" i="19"/>
  <c r="J15" i="18"/>
  <c r="K16" i="19"/>
  <c r="K7" i="19"/>
  <c r="K15" i="18"/>
  <c r="K15" i="19"/>
  <c r="J7" i="19"/>
  <c r="K16" i="18"/>
  <c r="J16" i="19"/>
  <c r="J16" i="18"/>
  <c r="J15" i="19"/>
  <c r="B56" i="24"/>
  <c r="D56" i="24"/>
  <c r="A56" i="24"/>
  <c r="S57" i="18"/>
  <c r="R57" i="18"/>
  <c r="S35" i="18"/>
  <c r="R35" i="18"/>
  <c r="D34" i="24"/>
  <c r="B34" i="24"/>
  <c r="A34" i="24"/>
  <c r="B28" i="24"/>
  <c r="D28" i="24"/>
  <c r="A28" i="24"/>
  <c r="S87" i="6"/>
  <c r="R87" i="6"/>
  <c r="O28" i="19"/>
  <c r="N28" i="19"/>
  <c r="S97" i="6"/>
  <c r="N97" i="6"/>
  <c r="O97" i="6"/>
  <c r="A60" i="18"/>
  <c r="B47" i="24"/>
  <c r="A136" i="10"/>
  <c r="E136" i="10"/>
  <c r="C49" i="24" s="1"/>
  <c r="D47" i="24"/>
  <c r="E50" i="10"/>
  <c r="A50" i="10"/>
  <c r="K15" i="29" s="1"/>
  <c r="R49" i="25"/>
  <c r="L50" i="25"/>
  <c r="S49" i="25"/>
  <c r="A167" i="10"/>
  <c r="E167" i="10"/>
  <c r="C58" i="24" s="1"/>
  <c r="A58" i="24" s="1"/>
  <c r="O119" i="6"/>
  <c r="N119" i="6"/>
  <c r="L51" i="6"/>
  <c r="O50" i="6"/>
  <c r="N50" i="6"/>
  <c r="E135" i="10"/>
  <c r="C48" i="24" s="1"/>
  <c r="A135" i="10"/>
  <c r="A103" i="10"/>
  <c r="E103" i="10"/>
  <c r="C38" i="24" s="1"/>
  <c r="O49" i="18"/>
  <c r="N49" i="18"/>
  <c r="A37" i="24"/>
  <c r="D37" i="24"/>
  <c r="B37" i="24"/>
  <c r="O38" i="18"/>
  <c r="N38" i="18"/>
  <c r="R48" i="18"/>
  <c r="S48" i="18"/>
  <c r="A70" i="25"/>
  <c r="L1" i="24"/>
  <c r="N38" i="19"/>
  <c r="O38" i="19"/>
  <c r="S16" i="19"/>
  <c r="R16" i="19"/>
  <c r="L17" i="19"/>
  <c r="E114" i="10"/>
  <c r="C117" i="24" s="1"/>
  <c r="A114" i="10"/>
  <c r="R39" i="6"/>
  <c r="S39" i="6"/>
  <c r="R88" i="6" l="1"/>
  <c r="S88" i="6"/>
  <c r="S89" i="6"/>
  <c r="R89" i="6"/>
  <c r="S7" i="6"/>
  <c r="R7" i="6"/>
  <c r="L8" i="6"/>
  <c r="S98" i="6"/>
  <c r="K37" i="30"/>
  <c r="J37" i="30"/>
  <c r="K26" i="30"/>
  <c r="J26" i="30"/>
  <c r="C137" i="10"/>
  <c r="B52" i="18"/>
  <c r="M51" i="6"/>
  <c r="R51" i="6" s="1"/>
  <c r="O51" i="6"/>
  <c r="N51" i="6"/>
  <c r="S29" i="6"/>
  <c r="D102" i="24"/>
  <c r="B51" i="19"/>
  <c r="C148" i="10" s="1"/>
  <c r="E148" i="10" s="1"/>
  <c r="C129" i="24" s="1"/>
  <c r="B108" i="24"/>
  <c r="D108" i="24"/>
  <c r="D113" i="10"/>
  <c r="S59" i="19"/>
  <c r="R59" i="19"/>
  <c r="L49" i="19"/>
  <c r="D146" i="10" s="1"/>
  <c r="D71" i="10"/>
  <c r="D81" i="10"/>
  <c r="O29" i="19"/>
  <c r="N29" i="19"/>
  <c r="D82" i="10"/>
  <c r="M29" i="19"/>
  <c r="L30" i="19" s="1"/>
  <c r="D49" i="10"/>
  <c r="M17" i="19"/>
  <c r="L18" i="19" s="1"/>
  <c r="R17" i="18"/>
  <c r="E107" i="10"/>
  <c r="C42" i="24" s="1"/>
  <c r="A107" i="10"/>
  <c r="A106" i="10"/>
  <c r="E106" i="10"/>
  <c r="C41" i="24" s="1"/>
  <c r="J30" i="18"/>
  <c r="J15" i="29"/>
  <c r="K26" i="29"/>
  <c r="J26" i="29"/>
  <c r="K30" i="18"/>
  <c r="E105" i="10"/>
  <c r="C40" i="24" s="1"/>
  <c r="A105" i="10"/>
  <c r="D168" i="10"/>
  <c r="M60" i="18"/>
  <c r="D136" i="10"/>
  <c r="M50" i="18"/>
  <c r="L51" i="18" s="1"/>
  <c r="M51" i="18" s="1"/>
  <c r="L52" i="18" s="1"/>
  <c r="S29" i="18"/>
  <c r="L30" i="18"/>
  <c r="R29" i="18"/>
  <c r="D39" i="10"/>
  <c r="M18" i="18"/>
  <c r="B95" i="24"/>
  <c r="C96" i="24"/>
  <c r="B96" i="24" s="1"/>
  <c r="E69" i="28"/>
  <c r="A69" i="28"/>
  <c r="C454" i="11"/>
  <c r="C211" i="10"/>
  <c r="E211" i="10" s="1"/>
  <c r="C366" i="11"/>
  <c r="C169" i="10"/>
  <c r="A70" i="19"/>
  <c r="C434" i="11"/>
  <c r="B116" i="24"/>
  <c r="A50" i="19"/>
  <c r="A104" i="10"/>
  <c r="A178" i="10"/>
  <c r="E115" i="10"/>
  <c r="C118" i="24" s="1"/>
  <c r="B118" i="24" s="1"/>
  <c r="A61" i="18"/>
  <c r="D117" i="24"/>
  <c r="B117" i="24"/>
  <c r="D127" i="24"/>
  <c r="B127" i="24"/>
  <c r="D126" i="24"/>
  <c r="B126" i="24"/>
  <c r="D137" i="24"/>
  <c r="B137" i="24"/>
  <c r="R48" i="19"/>
  <c r="A146" i="10"/>
  <c r="B29" i="24"/>
  <c r="D29" i="24"/>
  <c r="C356" i="11"/>
  <c r="A51" i="18"/>
  <c r="E200" i="10"/>
  <c r="C69" i="24" s="1"/>
  <c r="B69" i="24" s="1"/>
  <c r="O18" i="18"/>
  <c r="N18" i="18"/>
  <c r="L19" i="18"/>
  <c r="N50" i="18"/>
  <c r="O50" i="18"/>
  <c r="J28" i="19"/>
  <c r="J29" i="18"/>
  <c r="K29" i="18"/>
  <c r="J28" i="18"/>
  <c r="K28" i="18"/>
  <c r="K37" i="18"/>
  <c r="J29" i="19"/>
  <c r="K29" i="19"/>
  <c r="R97" i="6"/>
  <c r="E168" i="10"/>
  <c r="C59" i="24" s="1"/>
  <c r="A168" i="10"/>
  <c r="K70" i="18" s="1"/>
  <c r="L61" i="18"/>
  <c r="D169" i="10" s="1"/>
  <c r="N60" i="18"/>
  <c r="O60" i="18"/>
  <c r="S59" i="18"/>
  <c r="R59" i="18"/>
  <c r="A39" i="24"/>
  <c r="B39" i="24"/>
  <c r="D39" i="24"/>
  <c r="J27" i="18"/>
  <c r="J26" i="18"/>
  <c r="K26" i="18"/>
  <c r="K27" i="18"/>
  <c r="K28" i="19"/>
  <c r="J38" i="18"/>
  <c r="K38" i="18"/>
  <c r="J37" i="18"/>
  <c r="B49" i="24"/>
  <c r="D49" i="24"/>
  <c r="A49" i="24"/>
  <c r="B58" i="24"/>
  <c r="K18" i="19"/>
  <c r="J26" i="19"/>
  <c r="K26" i="19"/>
  <c r="K27" i="19"/>
  <c r="J18" i="19"/>
  <c r="J27" i="19"/>
  <c r="O17" i="19"/>
  <c r="N17" i="19"/>
  <c r="S50" i="25"/>
  <c r="R50" i="25"/>
  <c r="D58" i="24"/>
  <c r="S119" i="6"/>
  <c r="O120" i="6"/>
  <c r="N120" i="6"/>
  <c r="R50" i="6"/>
  <c r="S50" i="6"/>
  <c r="K40" i="19"/>
  <c r="J40" i="19"/>
  <c r="J39" i="18"/>
  <c r="L39" i="18"/>
  <c r="S38" i="18"/>
  <c r="R38" i="18"/>
  <c r="A38" i="24"/>
  <c r="B38" i="24"/>
  <c r="D38" i="24"/>
  <c r="A48" i="24"/>
  <c r="B48" i="24"/>
  <c r="D48" i="24"/>
  <c r="K39" i="18"/>
  <c r="S49" i="18"/>
  <c r="R49" i="18"/>
  <c r="E147" i="10"/>
  <c r="C128" i="24" s="1"/>
  <c r="A147" i="10"/>
  <c r="R119" i="6"/>
  <c r="S28" i="19"/>
  <c r="R28" i="19"/>
  <c r="S38" i="19"/>
  <c r="R38" i="19"/>
  <c r="L39" i="19"/>
  <c r="M8" i="6" l="1"/>
  <c r="O8" i="6"/>
  <c r="N8" i="6"/>
  <c r="C138" i="10"/>
  <c r="A52" i="18"/>
  <c r="C357" i="11"/>
  <c r="D138" i="10"/>
  <c r="M52" i="18"/>
  <c r="K37" i="19"/>
  <c r="D50" i="10"/>
  <c r="M18" i="19"/>
  <c r="S51" i="6"/>
  <c r="C435" i="11"/>
  <c r="A51" i="19"/>
  <c r="M30" i="19"/>
  <c r="D83" i="10"/>
  <c r="D40" i="10"/>
  <c r="M19" i="18"/>
  <c r="R19" i="18" s="1"/>
  <c r="K39" i="19"/>
  <c r="J39" i="19"/>
  <c r="K38" i="19"/>
  <c r="M49" i="19"/>
  <c r="S49" i="19" s="1"/>
  <c r="O49" i="19"/>
  <c r="N49" i="19"/>
  <c r="D114" i="10"/>
  <c r="M39" i="19"/>
  <c r="J40" i="27"/>
  <c r="J50" i="18"/>
  <c r="K40" i="27"/>
  <c r="K43" i="18"/>
  <c r="J43" i="18"/>
  <c r="D42" i="24"/>
  <c r="B42" i="24"/>
  <c r="A42" i="24"/>
  <c r="B41" i="24"/>
  <c r="A41" i="24"/>
  <c r="D41" i="24"/>
  <c r="K48" i="18"/>
  <c r="K42" i="18"/>
  <c r="J42" i="18"/>
  <c r="J40" i="18"/>
  <c r="K40" i="18"/>
  <c r="C148" i="24"/>
  <c r="D148" i="24" s="1"/>
  <c r="K37" i="29"/>
  <c r="K50" i="18"/>
  <c r="A40" i="24"/>
  <c r="B40" i="24"/>
  <c r="D40" i="24"/>
  <c r="K41" i="18"/>
  <c r="J41" i="18"/>
  <c r="S50" i="18"/>
  <c r="O51" i="18"/>
  <c r="R50" i="18"/>
  <c r="D103" i="10"/>
  <c r="M39" i="18"/>
  <c r="L40" i="18" s="1"/>
  <c r="N30" i="18"/>
  <c r="O30" i="18"/>
  <c r="D72" i="10"/>
  <c r="M30" i="18"/>
  <c r="N51" i="18"/>
  <c r="D137" i="10"/>
  <c r="D96" i="24"/>
  <c r="A211" i="10"/>
  <c r="J37" i="29" s="1"/>
  <c r="K70" i="25"/>
  <c r="J70" i="25"/>
  <c r="J37" i="19"/>
  <c r="J38" i="19"/>
  <c r="J16" i="25"/>
  <c r="A148" i="10"/>
  <c r="D118" i="24"/>
  <c r="J49" i="18"/>
  <c r="J48" i="18"/>
  <c r="K49" i="18"/>
  <c r="A169" i="10"/>
  <c r="D128" i="24"/>
  <c r="B128" i="24"/>
  <c r="D129" i="24"/>
  <c r="B129" i="24"/>
  <c r="E169" i="10"/>
  <c r="C60" i="24" s="1"/>
  <c r="A60" i="24" s="1"/>
  <c r="A137" i="10"/>
  <c r="E137" i="10"/>
  <c r="C50" i="24" s="1"/>
  <c r="J70" i="18"/>
  <c r="R70" i="18"/>
  <c r="S70" i="18"/>
  <c r="A69" i="24"/>
  <c r="D69" i="24"/>
  <c r="S18" i="18"/>
  <c r="R18" i="18"/>
  <c r="N61" i="18"/>
  <c r="O61" i="18"/>
  <c r="S51" i="18"/>
  <c r="R51" i="18"/>
  <c r="K61" i="18"/>
  <c r="J61" i="18"/>
  <c r="K5" i="25"/>
  <c r="S29" i="19"/>
  <c r="R29" i="19"/>
  <c r="S60" i="18"/>
  <c r="R60" i="18"/>
  <c r="A59" i="24"/>
  <c r="B59" i="24"/>
  <c r="D59" i="24"/>
  <c r="J5" i="25"/>
  <c r="K50" i="25"/>
  <c r="J50" i="25"/>
  <c r="S120" i="6"/>
  <c r="R120" i="6"/>
  <c r="O39" i="19"/>
  <c r="N39" i="19"/>
  <c r="O39" i="18"/>
  <c r="N39" i="18"/>
  <c r="S17" i="19"/>
  <c r="R17" i="19"/>
  <c r="L40" i="19"/>
  <c r="D115" i="10" s="1"/>
  <c r="J18" i="30" l="1"/>
  <c r="K15" i="30"/>
  <c r="J15" i="30"/>
  <c r="K52" i="27"/>
  <c r="R8" i="6"/>
  <c r="S8" i="6"/>
  <c r="L9" i="6"/>
  <c r="K52" i="18"/>
  <c r="E138" i="10"/>
  <c r="C51" i="24" s="1"/>
  <c r="A138" i="10"/>
  <c r="K18" i="30" s="1"/>
  <c r="R52" i="18"/>
  <c r="S52" i="18"/>
  <c r="J50" i="19"/>
  <c r="K50" i="19"/>
  <c r="R30" i="19"/>
  <c r="S30" i="19"/>
  <c r="S19" i="18"/>
  <c r="L50" i="19"/>
  <c r="D147" i="10" s="1"/>
  <c r="R49" i="19"/>
  <c r="J51" i="19"/>
  <c r="J60" i="18"/>
  <c r="J59" i="19"/>
  <c r="K59" i="19"/>
  <c r="K51" i="19"/>
  <c r="K48" i="19"/>
  <c r="K51" i="27"/>
  <c r="J52" i="27"/>
  <c r="J51" i="27"/>
  <c r="K29" i="27"/>
  <c r="J29" i="27"/>
  <c r="J48" i="19"/>
  <c r="J17" i="27"/>
  <c r="K28" i="27"/>
  <c r="K5" i="27"/>
  <c r="K49" i="27"/>
  <c r="J5" i="27"/>
  <c r="K6" i="27"/>
  <c r="J28" i="27"/>
  <c r="K17" i="27"/>
  <c r="J49" i="27"/>
  <c r="J6" i="27"/>
  <c r="B148" i="24"/>
  <c r="K48" i="29"/>
  <c r="J48" i="25"/>
  <c r="K60" i="18"/>
  <c r="D104" i="10"/>
  <c r="M40" i="18"/>
  <c r="L41" i="18" s="1"/>
  <c r="R30" i="18"/>
  <c r="S30" i="18"/>
  <c r="J15" i="25"/>
  <c r="J37" i="25"/>
  <c r="J49" i="19"/>
  <c r="K49" i="19"/>
  <c r="K16" i="25"/>
  <c r="D60" i="24"/>
  <c r="B60" i="24"/>
  <c r="A50" i="24"/>
  <c r="D50" i="24"/>
  <c r="B50" i="24"/>
  <c r="K51" i="18"/>
  <c r="J51" i="18"/>
  <c r="R61" i="18"/>
  <c r="S61" i="18"/>
  <c r="N40" i="18"/>
  <c r="O40" i="18"/>
  <c r="S18" i="19"/>
  <c r="R18" i="19"/>
  <c r="O121" i="6"/>
  <c r="N121" i="6"/>
  <c r="N50" i="19"/>
  <c r="O50" i="19"/>
  <c r="R39" i="18"/>
  <c r="S39" i="18"/>
  <c r="S39" i="19"/>
  <c r="R39" i="19"/>
  <c r="K49" i="30" l="1"/>
  <c r="K49" i="25"/>
  <c r="J49" i="25"/>
  <c r="K26" i="25"/>
  <c r="J4" i="25"/>
  <c r="J59" i="25"/>
  <c r="J60" i="27"/>
  <c r="K59" i="18"/>
  <c r="K37" i="25"/>
  <c r="K39" i="27"/>
  <c r="J49" i="30"/>
  <c r="J39" i="27"/>
  <c r="J59" i="30"/>
  <c r="K59" i="25"/>
  <c r="J26" i="25"/>
  <c r="K4" i="25"/>
  <c r="K59" i="27"/>
  <c r="J59" i="18"/>
  <c r="K4" i="27"/>
  <c r="K15" i="25"/>
  <c r="J4" i="30"/>
  <c r="K48" i="30"/>
  <c r="J38" i="25"/>
  <c r="K59" i="30"/>
  <c r="J16" i="27"/>
  <c r="J27" i="30"/>
  <c r="M9" i="6"/>
  <c r="N9" i="6"/>
  <c r="O9" i="6"/>
  <c r="K28" i="30"/>
  <c r="K17" i="30"/>
  <c r="K38" i="30"/>
  <c r="J17" i="30"/>
  <c r="J39" i="30"/>
  <c r="J38" i="30"/>
  <c r="K39" i="30"/>
  <c r="K16" i="30"/>
  <c r="J28" i="30"/>
  <c r="K27" i="30"/>
  <c r="J52" i="18"/>
  <c r="J48" i="30"/>
  <c r="K16" i="27"/>
  <c r="K15" i="27"/>
  <c r="J48" i="27"/>
  <c r="J59" i="29"/>
  <c r="J50" i="27"/>
  <c r="J59" i="27"/>
  <c r="J26" i="27"/>
  <c r="J37" i="27"/>
  <c r="K48" i="27"/>
  <c r="J38" i="27"/>
  <c r="J4" i="27"/>
  <c r="J15" i="27"/>
  <c r="K48" i="25"/>
  <c r="K27" i="27"/>
  <c r="K50" i="27"/>
  <c r="K38" i="27"/>
  <c r="K4" i="30"/>
  <c r="K60" i="27"/>
  <c r="J27" i="27"/>
  <c r="K26" i="27"/>
  <c r="K37" i="27"/>
  <c r="K59" i="29"/>
  <c r="B51" i="24"/>
  <c r="D51" i="24"/>
  <c r="A51" i="24"/>
  <c r="M50" i="19"/>
  <c r="L51" i="19" s="1"/>
  <c r="M51" i="19" s="1"/>
  <c r="O41" i="18"/>
  <c r="N41" i="18"/>
  <c r="D105" i="10"/>
  <c r="M41" i="18"/>
  <c r="L42" i="18" s="1"/>
  <c r="R40" i="18"/>
  <c r="S40" i="18"/>
  <c r="S121" i="6"/>
  <c r="R121" i="6"/>
  <c r="S40" i="19"/>
  <c r="R40" i="19"/>
  <c r="S9" i="6" l="1"/>
  <c r="R9" i="6"/>
  <c r="R50" i="19"/>
  <c r="D148" i="10"/>
  <c r="K38" i="25" s="1"/>
  <c r="S50" i="19"/>
  <c r="O42" i="18"/>
  <c r="N42" i="18"/>
  <c r="D106" i="10"/>
  <c r="M42" i="18"/>
  <c r="L43" i="18" s="1"/>
  <c r="R41" i="18"/>
  <c r="S41" i="18"/>
  <c r="S51" i="19"/>
  <c r="R51" i="19"/>
  <c r="J48" i="29" l="1"/>
  <c r="J16" i="30"/>
  <c r="D107" i="10"/>
  <c r="M43" i="18"/>
  <c r="R42" i="18"/>
  <c r="S42" i="18"/>
  <c r="R43" i="18" l="1"/>
  <c r="S43" i="18"/>
</calcChain>
</file>

<file path=xl/sharedStrings.xml><?xml version="1.0" encoding="utf-8"?>
<sst xmlns="http://schemas.openxmlformats.org/spreadsheetml/2006/main" count="66765" uniqueCount="2416">
  <si>
    <t>OP</t>
  </si>
  <si>
    <t>Produto</t>
  </si>
  <si>
    <t>Descrição</t>
  </si>
  <si>
    <t>Início da OP</t>
  </si>
  <si>
    <t>Final da OP</t>
  </si>
  <si>
    <t>40.05.0020</t>
  </si>
  <si>
    <t>40.05.0001</t>
  </si>
  <si>
    <t>40.05.0003</t>
  </si>
  <si>
    <t>40.05.0013</t>
  </si>
  <si>
    <t>40.05.0031</t>
  </si>
  <si>
    <t>40.05.0035</t>
  </si>
  <si>
    <t>40.05.0036</t>
  </si>
  <si>
    <t>40.05.0050</t>
  </si>
  <si>
    <t>40.05.0061</t>
  </si>
  <si>
    <t>40.05.0062</t>
  </si>
  <si>
    <t>40.05.0064</t>
  </si>
  <si>
    <t>40.05.0083</t>
  </si>
  <si>
    <t>40.05.0101</t>
  </si>
  <si>
    <t>40.05.0150</t>
  </si>
  <si>
    <t>40.10.0002</t>
  </si>
  <si>
    <t>40.05.0002</t>
  </si>
  <si>
    <t>40.05.0016</t>
  </si>
  <si>
    <t>40.05.0018</t>
  </si>
  <si>
    <t>40.05.0025</t>
  </si>
  <si>
    <t>40.05.0026</t>
  </si>
  <si>
    <t>40.05.0037</t>
  </si>
  <si>
    <t>40.05.0041</t>
  </si>
  <si>
    <t>40.05.0095</t>
  </si>
  <si>
    <t>40.10.0001</t>
  </si>
  <si>
    <t>40.05.0100</t>
  </si>
  <si>
    <t>40.05.0141</t>
  </si>
  <si>
    <t>40.05.0006</t>
  </si>
  <si>
    <t>40.05.0023</t>
  </si>
  <si>
    <t>40.05.0039</t>
  </si>
  <si>
    <t>40.05.0048</t>
  </si>
  <si>
    <t>40.05.0068</t>
  </si>
  <si>
    <t>40.05.0069</t>
  </si>
  <si>
    <t>40.05.0087</t>
  </si>
  <si>
    <t>40.05.0088</t>
  </si>
  <si>
    <t>40.05.0089</t>
  </si>
  <si>
    <t>40.05.0090</t>
  </si>
  <si>
    <t>40.05.0091</t>
  </si>
  <si>
    <t>40.05.0092</t>
  </si>
  <si>
    <t>40.05.0093</t>
  </si>
  <si>
    <t>40.05.0094</t>
  </si>
  <si>
    <t>40.05.0096</t>
  </si>
  <si>
    <t>40.05.0097</t>
  </si>
  <si>
    <t>40.05.0098</t>
  </si>
  <si>
    <t>40.05.0102</t>
  </si>
  <si>
    <t>40.05.0103</t>
  </si>
  <si>
    <t>40.05.0104</t>
  </si>
  <si>
    <t>40.05.0142</t>
  </si>
  <si>
    <t>40.05.0105</t>
  </si>
  <si>
    <t>40.10.0003</t>
  </si>
  <si>
    <t>40.10.0004</t>
  </si>
  <si>
    <t>40.10.0005</t>
  </si>
  <si>
    <t>40.10.0006</t>
  </si>
  <si>
    <t>40.10.0007</t>
  </si>
  <si>
    <t>40.10.0010</t>
  </si>
  <si>
    <t>40.05.0024</t>
  </si>
  <si>
    <t>40.05.0029</t>
  </si>
  <si>
    <t>40.05.0084</t>
  </si>
  <si>
    <t>40.05.0085</t>
  </si>
  <si>
    <t>40.05.0086</t>
  </si>
  <si>
    <t>40.06.0014</t>
  </si>
  <si>
    <t>Folhado Frango 3 x 11 x 90g</t>
  </si>
  <si>
    <t>40.06.0015</t>
  </si>
  <si>
    <t>40.06.0016</t>
  </si>
  <si>
    <t>Folhado Palmito 3 x 11 x 90g</t>
  </si>
  <si>
    <t>40.06.0017</t>
  </si>
  <si>
    <t>40.06.0018</t>
  </si>
  <si>
    <t>40.06.0071</t>
  </si>
  <si>
    <t>Folhado Frango 3 x 9 x 120g</t>
  </si>
  <si>
    <t>40.06.0072</t>
  </si>
  <si>
    <t>40.06.0073</t>
  </si>
  <si>
    <t>40.06.0074</t>
  </si>
  <si>
    <t>Folhado Palmito 3 x 9 x 120g</t>
  </si>
  <si>
    <t>40.06.0019</t>
  </si>
  <si>
    <t>40.06.0020</t>
  </si>
  <si>
    <t>40.06.0021</t>
  </si>
  <si>
    <t>40.06.0022</t>
  </si>
  <si>
    <t>40.06.0023</t>
  </si>
  <si>
    <t>40.06.0057</t>
  </si>
  <si>
    <t>40.06.0058</t>
  </si>
  <si>
    <t>40.06.0059</t>
  </si>
  <si>
    <t>40.06.0060</t>
  </si>
  <si>
    <t>40.06.0061</t>
  </si>
  <si>
    <t>40.06.0051</t>
  </si>
  <si>
    <t>40.06.0052</t>
  </si>
  <si>
    <t>40.06.0053</t>
  </si>
  <si>
    <t>40.06.0054</t>
  </si>
  <si>
    <t>40.06.0055</t>
  </si>
  <si>
    <t>40.06.0063</t>
  </si>
  <si>
    <t>40.06.0064</t>
  </si>
  <si>
    <t>40.06.0065</t>
  </si>
  <si>
    <t>40.06.0066</t>
  </si>
  <si>
    <t>40.06.0068</t>
  </si>
  <si>
    <t>40.06.0067</t>
  </si>
  <si>
    <t>40.06.0069</t>
  </si>
  <si>
    <t>40.06.0070</t>
  </si>
  <si>
    <t>40.06.0062</t>
  </si>
  <si>
    <t>40.07.0002</t>
  </si>
  <si>
    <t>40.07.0003</t>
  </si>
  <si>
    <t>40.07.0005</t>
  </si>
  <si>
    <t>40.07.0006</t>
  </si>
  <si>
    <t>40.07.0007</t>
  </si>
  <si>
    <t>40.08.0001</t>
  </si>
  <si>
    <t>40.08.0002</t>
  </si>
  <si>
    <t>40.08.0003</t>
  </si>
  <si>
    <t>40.12.0002</t>
  </si>
  <si>
    <t>40.12.0003</t>
  </si>
  <si>
    <t>40.12.0004</t>
  </si>
  <si>
    <t>40.12.0005</t>
  </si>
  <si>
    <t>40.12.0006</t>
  </si>
  <si>
    <t>40.12.0007</t>
  </si>
  <si>
    <t>40.12.0014</t>
  </si>
  <si>
    <t>40.12.0015</t>
  </si>
  <si>
    <t>40.12.0016</t>
  </si>
  <si>
    <t>40.12.0013</t>
  </si>
  <si>
    <t>40.09.0001</t>
  </si>
  <si>
    <t>40.09.0002</t>
  </si>
  <si>
    <t>40.09.0004</t>
  </si>
  <si>
    <t>40.13.0002</t>
  </si>
  <si>
    <t>40.13.0003</t>
  </si>
  <si>
    <t>40.13.0013</t>
  </si>
  <si>
    <t>Empada de Frango (36 x 90g)</t>
  </si>
  <si>
    <t>40.13.0027</t>
  </si>
  <si>
    <t>40.13.0028</t>
  </si>
  <si>
    <t>Empada de Palmito (36 x 90g)</t>
  </si>
  <si>
    <t>40.13.0029</t>
  </si>
  <si>
    <t>40.13.0011</t>
  </si>
  <si>
    <t>40.13.0018</t>
  </si>
  <si>
    <t>40.13.0015</t>
  </si>
  <si>
    <t>40.13.0016</t>
  </si>
  <si>
    <t>40.13.0025</t>
  </si>
  <si>
    <t>40.13.0026</t>
  </si>
  <si>
    <t>40.16.0016</t>
  </si>
  <si>
    <t>40.16.0017</t>
  </si>
  <si>
    <t>40.16.0014</t>
  </si>
  <si>
    <t>40.16.0015</t>
  </si>
  <si>
    <t>40.16.0007</t>
  </si>
  <si>
    <t>40.16.0008</t>
  </si>
  <si>
    <t>40.16.0009</t>
  </si>
  <si>
    <t>40.16.0012</t>
  </si>
  <si>
    <t>40.16.0013</t>
  </si>
  <si>
    <t>40.16.0018</t>
  </si>
  <si>
    <t>40.16.0019</t>
  </si>
  <si>
    <t>40.16.0020</t>
  </si>
  <si>
    <t>40.30.0001</t>
  </si>
  <si>
    <t>40.30.0002</t>
  </si>
  <si>
    <t>40.30.0011</t>
  </si>
  <si>
    <t>40.30.0012</t>
  </si>
  <si>
    <t>40.30.0021</t>
  </si>
  <si>
    <t>40.30.0022</t>
  </si>
  <si>
    <t>40.30.0023</t>
  </si>
  <si>
    <t>40.30.0003</t>
  </si>
  <si>
    <t>40.30.0013</t>
  </si>
  <si>
    <t>40.30.0033</t>
  </si>
  <si>
    <t>40.30.0034</t>
  </si>
  <si>
    <t>40.30.0035</t>
  </si>
  <si>
    <t>Código do Produto</t>
  </si>
  <si>
    <t>Túnel</t>
  </si>
  <si>
    <t>Túnel V</t>
  </si>
  <si>
    <t>Início</t>
  </si>
  <si>
    <t>Fim</t>
  </si>
  <si>
    <t>Horas produtivas</t>
  </si>
  <si>
    <t>Horas totais</t>
  </si>
  <si>
    <t>40.06.0075</t>
  </si>
  <si>
    <t>Kg de Recheio</t>
  </si>
  <si>
    <t>Pai</t>
  </si>
  <si>
    <t>Descrição Pai</t>
  </si>
  <si>
    <t>Componente</t>
  </si>
  <si>
    <t>Descrição Filho</t>
  </si>
  <si>
    <t>kg/cx</t>
  </si>
  <si>
    <t>kg/batch</t>
  </si>
  <si>
    <t>Kg/cx * %</t>
  </si>
  <si>
    <t>30.02.0031</t>
  </si>
  <si>
    <t>Folhado Peru c/ Queijo Branco</t>
  </si>
  <si>
    <t>30.02.0038</t>
  </si>
  <si>
    <t>30.02.0005</t>
  </si>
  <si>
    <t>Folhado Presunto e Queijo 3 x</t>
  </si>
  <si>
    <t>30.02.0002</t>
  </si>
  <si>
    <t>Folhado Frango 3 x 24 x 40g</t>
  </si>
  <si>
    <t>Folhado Palmito 3 x 24 x 40g</t>
  </si>
  <si>
    <t>Folhado Frango Varejo (10 band</t>
  </si>
  <si>
    <t>Folhado Presunto e Queijo Vare</t>
  </si>
  <si>
    <t>Folhado Palmito Varejo (10 ban</t>
  </si>
  <si>
    <t>Folhado Frango Varejo (20 band</t>
  </si>
  <si>
    <t>Folhado Palmito Varejo (20 ban</t>
  </si>
  <si>
    <t>Folhado Palmito VJ (20 bandeja</t>
  </si>
  <si>
    <t>Folhado Palmito 3 x 11 x 90g E</t>
  </si>
  <si>
    <t>Folhado Palmito 3 x 9 x 120g E</t>
  </si>
  <si>
    <t>40.06.0076</t>
  </si>
  <si>
    <t>40.06.0077</t>
  </si>
  <si>
    <t>PB Cru Congelado Calabresa com</t>
  </si>
  <si>
    <t>30.02.0007</t>
  </si>
  <si>
    <t>PB Cru Congelado Frango c/ Req</t>
  </si>
  <si>
    <t>30.02.0008</t>
  </si>
  <si>
    <t>40.07.0004</t>
  </si>
  <si>
    <t>PB Cru Congelado Misto (3 x 10</t>
  </si>
  <si>
    <t>30.02.0012</t>
  </si>
  <si>
    <t>PB Cru Congelado Quatro Queijo</t>
  </si>
  <si>
    <t>30.02.0011</t>
  </si>
  <si>
    <t>PB Cru Congelado Peru com Quei</t>
  </si>
  <si>
    <t>30.02.0010</t>
  </si>
  <si>
    <t>40.07.0008</t>
  </si>
  <si>
    <t>40.07.0010</t>
  </si>
  <si>
    <t>30.02.0004</t>
  </si>
  <si>
    <t>40.07.0011</t>
  </si>
  <si>
    <t>PB Congelado Frango com Requei</t>
  </si>
  <si>
    <t>40.07.0012</t>
  </si>
  <si>
    <t>PB Congelado Quatro Queijos (2</t>
  </si>
  <si>
    <t>Croissant Cru Congelado Presun</t>
  </si>
  <si>
    <t>Croissant Cru Congelado Quatro</t>
  </si>
  <si>
    <t>30.02.0014</t>
  </si>
  <si>
    <t>Recheio de Quatro Queijos P/ E</t>
  </si>
  <si>
    <t>Croissant Cru Congelado Frango</t>
  </si>
  <si>
    <t>30.02.0001</t>
  </si>
  <si>
    <t>40.08.0004</t>
  </si>
  <si>
    <t>Croissant Cru Congelado Pizza</t>
  </si>
  <si>
    <t>30.02.0016</t>
  </si>
  <si>
    <t>40.08.0005</t>
  </si>
  <si>
    <t>Croissant Integral Peru c/ Que</t>
  </si>
  <si>
    <t>40.08.0006</t>
  </si>
  <si>
    <t>Croissant Integral Chester c/</t>
  </si>
  <si>
    <t>30.02.0017</t>
  </si>
  <si>
    <t>40.08.0007</t>
  </si>
  <si>
    <t>Croissant Integral Frango c/ R</t>
  </si>
  <si>
    <t>30.02.0025</t>
  </si>
  <si>
    <t>40.08.0008</t>
  </si>
  <si>
    <t>Croissant Integral Queijo Mina</t>
  </si>
  <si>
    <t>30.02.0018</t>
  </si>
  <si>
    <t>40.12.0001</t>
  </si>
  <si>
    <t>Empanada de Carne FM 600g</t>
  </si>
  <si>
    <t>30.02.0013</t>
  </si>
  <si>
    <t>Empanada Quatro Queijos (4 x 1</t>
  </si>
  <si>
    <t>Empanada de Frango (4 x 10 x 8</t>
  </si>
  <si>
    <t>30.02.0015</t>
  </si>
  <si>
    <t>Empanada de Carne (4 x 10 x 80</t>
  </si>
  <si>
    <t>Empanada de Carne Varejo (12 x</t>
  </si>
  <si>
    <t>Empanada de Quatro Queijos Var</t>
  </si>
  <si>
    <t>Empanada de Frango Varejo (12</t>
  </si>
  <si>
    <t>40.12.0008</t>
  </si>
  <si>
    <t>Empanada Quatro Queijos (8 x 1</t>
  </si>
  <si>
    <t>40.12.0009</t>
  </si>
  <si>
    <t>Empanada Frango (8 x 10 x 80g)</t>
  </si>
  <si>
    <t>40.12.0010</t>
  </si>
  <si>
    <t>Empanada Carne (8 x 10 x 80g)</t>
  </si>
  <si>
    <t>40.12.0011</t>
  </si>
  <si>
    <t>Empanada Integral de Carne (4</t>
  </si>
  <si>
    <t>40.12.0012</t>
  </si>
  <si>
    <t>Empanada Integral Quatro Queij</t>
  </si>
  <si>
    <t>Empanada Quatro Queijos (12 x</t>
  </si>
  <si>
    <t>Empanada de Carne Varejo (8 x</t>
  </si>
  <si>
    <t>Empanada de Frango Varejo (8 x</t>
  </si>
  <si>
    <t>40.13.0001</t>
  </si>
  <si>
    <t>Empada de Frango FM 80g</t>
  </si>
  <si>
    <t>30.02.0019</t>
  </si>
  <si>
    <t>Empada Frango c/ Requeijao (36</t>
  </si>
  <si>
    <t>30.02.0030</t>
  </si>
  <si>
    <t>Empada de Camarao (36 x 90g)</t>
  </si>
  <si>
    <t>30.02.0021</t>
  </si>
  <si>
    <t>40.13.0004</t>
  </si>
  <si>
    <t>Empada de Carne Seca c/ Requei</t>
  </si>
  <si>
    <t>30.02.0020</t>
  </si>
  <si>
    <t>40.13.0005</t>
  </si>
  <si>
    <t>Torta de Frango c/ Legumes FM</t>
  </si>
  <si>
    <t>30.02.0022</t>
  </si>
  <si>
    <t>40.13.0006</t>
  </si>
  <si>
    <t>Torta de Frango FM 160g</t>
  </si>
  <si>
    <t>30.02.0027</t>
  </si>
  <si>
    <t>40.13.0007</t>
  </si>
  <si>
    <t>Torta de Camarao FM 180g</t>
  </si>
  <si>
    <t>30.02.0024</t>
  </si>
  <si>
    <t>Recheio de Camarao p/ Torta (c</t>
  </si>
  <si>
    <t>40.13.0008</t>
  </si>
  <si>
    <t>Torta de Carne Seca com Requei</t>
  </si>
  <si>
    <t>30.02.0023</t>
  </si>
  <si>
    <t>Recheio de Carne Seca p/ Torta</t>
  </si>
  <si>
    <t>40.13.0009</t>
  </si>
  <si>
    <t>Torta de Carne (18 x 180g)</t>
  </si>
  <si>
    <t>30.02.0026</t>
  </si>
  <si>
    <t>40.13.0010</t>
  </si>
  <si>
    <t>Empada de Carne (36 x 90g)</t>
  </si>
  <si>
    <t>30.02.0029</t>
  </si>
  <si>
    <t>Torta de Frango com Requeijao</t>
  </si>
  <si>
    <t>40.13.0012</t>
  </si>
  <si>
    <t>40.13.0014</t>
  </si>
  <si>
    <t>Empada de Frango em Cubos FM 9</t>
  </si>
  <si>
    <t>30.02.0028</t>
  </si>
  <si>
    <t>Torta de Frango Varejo (20 x 1</t>
  </si>
  <si>
    <t>40.13.0017</t>
  </si>
  <si>
    <t>Torta de Carne Varejo (20 x 1</t>
  </si>
  <si>
    <t>Torta de Frango (18 x 180g)</t>
  </si>
  <si>
    <t>40.13.0019</t>
  </si>
  <si>
    <t>Empada de Carne (36 x 90g) Ata</t>
  </si>
  <si>
    <t>40.13.0020</t>
  </si>
  <si>
    <t>Empada de Frango com Requeijao</t>
  </si>
  <si>
    <t>40.13.0021</t>
  </si>
  <si>
    <t>Empada de Frango (36 x 90g) At</t>
  </si>
  <si>
    <t>40.13.0022</t>
  </si>
  <si>
    <t>Tortinha de Carne (18 x 180g)</t>
  </si>
  <si>
    <t>40.13.0023</t>
  </si>
  <si>
    <t>Tortinha de Frango (18 x 180g)</t>
  </si>
  <si>
    <t>40.13.0024</t>
  </si>
  <si>
    <t>Tortinha de Frango com Requeij</t>
  </si>
  <si>
    <t>Empada Frango Varejo</t>
  </si>
  <si>
    <t>Empada de Frango c/ Requeijao</t>
  </si>
  <si>
    <t>Empada de Quatro Queijos (36 x</t>
  </si>
  <si>
    <t>30.02.0032</t>
  </si>
  <si>
    <t>40.13.0032</t>
  </si>
  <si>
    <t>Torta de Palmito (18 x 180g)</t>
  </si>
  <si>
    <t>Ravioli Frango com Ervas Finas</t>
  </si>
  <si>
    <t>30.02.0035</t>
  </si>
  <si>
    <t>Recheio de Frango com Ervas Fi</t>
  </si>
  <si>
    <t>Ravioli Quatro Queijos com Noz</t>
  </si>
  <si>
    <t>30.02.0034</t>
  </si>
  <si>
    <t>Recheio de Quatro Queijos e No</t>
  </si>
  <si>
    <t>Cappelletti Carne com Ervas de</t>
  </si>
  <si>
    <t>30.02.0033</t>
  </si>
  <si>
    <t>Recheio de Carne com Ervas de</t>
  </si>
  <si>
    <t>Cappelletti Calabresa e Alecri</t>
  </si>
  <si>
    <t>30.02.0040</t>
  </si>
  <si>
    <t>Recheio de Calabresa e Alecrim</t>
  </si>
  <si>
    <t>30.02.0036</t>
  </si>
  <si>
    <t>Sorrentino Bacalhau c/ Azeiton</t>
  </si>
  <si>
    <t>30.02.0039</t>
  </si>
  <si>
    <t>Recheio de Bacalhau c/ Azeiton</t>
  </si>
  <si>
    <t>Sorrentino Ricota Fresca, Parm</t>
  </si>
  <si>
    <t>30.02.0037</t>
  </si>
  <si>
    <t>Recheio de Ricota, Parmesao e</t>
  </si>
  <si>
    <t>Sorrentino Mussarelade Bufala,</t>
  </si>
  <si>
    <t>Código do Recheio</t>
  </si>
  <si>
    <t>Descrição do recheio</t>
  </si>
  <si>
    <t>Batch's</t>
  </si>
  <si>
    <t>Caixas de Produtos</t>
  </si>
  <si>
    <t>Data da Produção no tacho</t>
  </si>
  <si>
    <t>Observação</t>
  </si>
  <si>
    <t>Itens - Linha 2</t>
  </si>
  <si>
    <t>Itens - Linha 6</t>
  </si>
  <si>
    <t>40.05.0032</t>
  </si>
  <si>
    <t>40.05.0033</t>
  </si>
  <si>
    <t>40.05.0040</t>
  </si>
  <si>
    <t>40.05.0080</t>
  </si>
  <si>
    <t>40.05.0081</t>
  </si>
  <si>
    <t>40.05.0082</t>
  </si>
  <si>
    <t>40.07.0009</t>
  </si>
  <si>
    <t>40.16.0001</t>
  </si>
  <si>
    <t>40.16.0002</t>
  </si>
  <si>
    <t>40.16.0004</t>
  </si>
  <si>
    <t>40.16.0005</t>
  </si>
  <si>
    <t>40.16.0010</t>
  </si>
  <si>
    <t>40.16.0011</t>
  </si>
  <si>
    <t>Fixa no quadro de programação</t>
  </si>
  <si>
    <t>40.05.0107</t>
  </si>
  <si>
    <t>40.05.0106</t>
  </si>
  <si>
    <t>40.18.0001</t>
  </si>
  <si>
    <t>40.06.0082</t>
  </si>
  <si>
    <t>Recheio Lorraine Para Quiche</t>
  </si>
  <si>
    <t>30.02.0041</t>
  </si>
  <si>
    <t>40.18.0002</t>
  </si>
  <si>
    <t>40.18.0004</t>
  </si>
  <si>
    <t>30.02.0044</t>
  </si>
  <si>
    <t>30.02.0042</t>
  </si>
  <si>
    <t>Folhado Camarao 3 x 9 x 120g</t>
  </si>
  <si>
    <t>40.06.0001</t>
  </si>
  <si>
    <t>40.06.0002</t>
  </si>
  <si>
    <t>40.06.0003</t>
  </si>
  <si>
    <t>40.06.0006</t>
  </si>
  <si>
    <t>40.06.0008</t>
  </si>
  <si>
    <t>40.06.0010</t>
  </si>
  <si>
    <t>40.06.0011</t>
  </si>
  <si>
    <t>40.06.0012</t>
  </si>
  <si>
    <t>40.15.0001</t>
  </si>
  <si>
    <t>40.17.0001</t>
  </si>
  <si>
    <t>40.19.0001</t>
  </si>
  <si>
    <t>40.30.0007</t>
  </si>
  <si>
    <t>40.30.0008</t>
  </si>
  <si>
    <t>40.30.0016</t>
  </si>
  <si>
    <t>40.30.0017</t>
  </si>
  <si>
    <t>40.30.0027</t>
  </si>
  <si>
    <t>40.30.0028</t>
  </si>
  <si>
    <t>40.30.0036</t>
  </si>
  <si>
    <t>40.30.0037</t>
  </si>
  <si>
    <t>30.02.0049</t>
  </si>
  <si>
    <t>30.02.0047</t>
  </si>
  <si>
    <t>30.02.0045</t>
  </si>
  <si>
    <t>30.02.0046</t>
  </si>
  <si>
    <t>Folhado Frango FS</t>
  </si>
  <si>
    <t>Folhado Peru c/ Requeijao FS</t>
  </si>
  <si>
    <t>Folhado Palmito FS</t>
  </si>
  <si>
    <t>Folhado Presunto e Queijo FS</t>
  </si>
  <si>
    <t>Folhado Frango 40g FS</t>
  </si>
  <si>
    <t>Folhado Palmito 40g FS</t>
  </si>
  <si>
    <t>Folhado Peru c/ Ricota 40g FS</t>
  </si>
  <si>
    <t>Folhado Presunto e Queijo 40g</t>
  </si>
  <si>
    <t>Folhado Palmito Varejo (10 Ban</t>
  </si>
  <si>
    <t>Caixa com 3 Kits Demonstracao</t>
  </si>
  <si>
    <t>Pastel de Forno Carne FS 3 x 9</t>
  </si>
  <si>
    <t>Quiche Congelado Lorraine FS 3</t>
  </si>
  <si>
    <t>Quiche Congelado Palmito FS 36</t>
  </si>
  <si>
    <t>Quiche Congelado Integral Mult</t>
  </si>
  <si>
    <t>Tartelete Congelado FS 36x100g</t>
  </si>
  <si>
    <t>Ravioli Congelado Frango com E</t>
  </si>
  <si>
    <t>Ravioli Congelado Quatro Queij</t>
  </si>
  <si>
    <t>Cappelletti Congelado Carne co</t>
  </si>
  <si>
    <t>Cappelletti Congelado Calabres</t>
  </si>
  <si>
    <t>Sorrentino Bacalhau com Azeito</t>
  </si>
  <si>
    <t>Sorrentino Ricota Fresca,Parme</t>
  </si>
  <si>
    <t>SorrentinoMussarelade Bufala,T</t>
  </si>
  <si>
    <t>Sorrentino Mussarela Bufala,To</t>
  </si>
  <si>
    <t>Recheio de Camarao para Folhad</t>
  </si>
  <si>
    <t>Recheio de Carne p/ Pastel de</t>
  </si>
  <si>
    <t>Creme Para Quiche</t>
  </si>
  <si>
    <t>Recheio Palmito Para Quiche</t>
  </si>
  <si>
    <t>Creme Para Tartelete</t>
  </si>
  <si>
    <t>Frango p/ Croissant</t>
  </si>
  <si>
    <t>Frango com Legumes p/ Emp</t>
  </si>
  <si>
    <t>Frango p/ Folhados</t>
  </si>
  <si>
    <t>Frango (desfiado) p/ Tort</t>
  </si>
  <si>
    <t>Frango c/ Requeijao p/ PB</t>
  </si>
  <si>
    <t>Frango c/ Azeitona</t>
  </si>
  <si>
    <t>Frango (em cubos) com Legumes p/ Torta (cremoso)</t>
  </si>
  <si>
    <t>Frango c/ Requeijao p/ Croissant Integral</t>
  </si>
  <si>
    <t>Frango (em cubos) com Legumes p/ Empadas</t>
  </si>
  <si>
    <t>Frango Desfiado sem Azeitona para Empada</t>
  </si>
  <si>
    <t>Frango com Ervas Finas p/ Massas</t>
  </si>
  <si>
    <t>--------------</t>
  </si>
  <si>
    <t>----------------------------------</t>
  </si>
  <si>
    <t>----</t>
  </si>
  <si>
    <t>-----------------</t>
  </si>
  <si>
    <t>------------------------------</t>
  </si>
  <si>
    <t>-----------------------------</t>
  </si>
  <si>
    <t>FORNO DE MINAS</t>
  </si>
  <si>
    <t>ALIMENTOS S/A</t>
  </si>
  <si>
    <t>Est</t>
  </si>
  <si>
    <t>rutura de Atual P</t>
  </si>
  <si>
    <t>rodu</t>
  </si>
  <si>
    <t>tos Acabados</t>
  </si>
  <si>
    <t>Folha:    1</t>
  </si>
  <si>
    <t>------- 08/10/2014 - 09:06:48</t>
  </si>
  <si>
    <t>Item Pai</t>
  </si>
  <si>
    <t>Desc Item Pai</t>
  </si>
  <si>
    <t>Un</t>
  </si>
  <si>
    <t>Item Filho</t>
  </si>
  <si>
    <t>Desc Item Filho</t>
  </si>
  <si>
    <t>Quantidade</t>
  </si>
  <si>
    <t>-- ------------------------------</t>
  </si>
  <si>
    <t>---</t>
  </si>
  <si>
    <t>----------------</t>
  </si>
  <si>
    <t>cx</t>
  </si>
  <si>
    <t>10.05.0002</t>
  </si>
  <si>
    <t>kg</t>
  </si>
  <si>
    <t>Farinha de Trigo Tipo 1</t>
  </si>
  <si>
    <t>10.07.0002</t>
  </si>
  <si>
    <t>Agua</t>
  </si>
  <si>
    <t>10.06.0020</t>
  </si>
  <si>
    <t>Sal Refinado Iodado</t>
  </si>
  <si>
    <t>10.04.0006</t>
  </si>
  <si>
    <t>Margarina Vegetal 80% p/ Massa</t>
  </si>
  <si>
    <t>30.04.0001</t>
  </si>
  <si>
    <t>Massa de Folhado p/ Reprocesso</t>
  </si>
  <si>
    <t>20.10.0004</t>
  </si>
  <si>
    <t>UN</t>
  </si>
  <si>
    <t>Saco Plastico 50 X 80 mm</t>
  </si>
  <si>
    <t>10.04.0010</t>
  </si>
  <si>
    <t>Recheio de Frango p/ Croissant</t>
  </si>
  <si>
    <t>10.03.0004</t>
  </si>
  <si>
    <t>File de Peito de Frango Temper</t>
  </si>
  <si>
    <t>10.06.0004</t>
  </si>
  <si>
    <t>Azeitona Verde Fatiada sem Car</t>
  </si>
  <si>
    <t>10.01.0003</t>
  </si>
  <si>
    <t>Amido Modificado</t>
  </si>
  <si>
    <t>10.06.0019</t>
  </si>
  <si>
    <t>Polpa de Tomate</t>
  </si>
  <si>
    <t>10.04.0005</t>
  </si>
  <si>
    <t>Margarina Vegetal 80%</t>
  </si>
  <si>
    <t>10.06.0049</t>
  </si>
  <si>
    <t>Base de Aves Desidratada (Roti</t>
  </si>
  <si>
    <t>10.06.0007</t>
  </si>
  <si>
    <t>Cebola Moida</t>
  </si>
  <si>
    <t>10.06.0001</t>
  </si>
  <si>
    <t>Acucar Refinado</t>
  </si>
  <si>
    <t>10.06.0017</t>
  </si>
  <si>
    <t>Pimenta Calabresa Moida</t>
  </si>
  <si>
    <t>10.06.0037</t>
  </si>
  <si>
    <t>Pimenta Calabresa Granulada</t>
  </si>
  <si>
    <t>10.07.0011</t>
  </si>
  <si>
    <t>Colorau</t>
  </si>
  <si>
    <t>10.06.0021</t>
  </si>
  <si>
    <t>Salsa em Flocos</t>
  </si>
  <si>
    <t>10.06.0008</t>
  </si>
  <si>
    <t>Cebolinha Desidratada</t>
  </si>
  <si>
    <t>10.06.0003</t>
  </si>
  <si>
    <t>Alho Granulado</t>
  </si>
  <si>
    <t>10.06.0006</t>
  </si>
  <si>
    <t>Cebola Granulada</t>
  </si>
  <si>
    <t>30.03.0002</t>
  </si>
  <si>
    <t>KG</t>
  </si>
  <si>
    <t>Tempero da Casa para Carne</t>
  </si>
  <si>
    <t>10.02.0035</t>
  </si>
  <si>
    <t>Requeijao Tipo Culinario</t>
  </si>
  <si>
    <t>10.09.0002</t>
  </si>
  <si>
    <t>Ovo Liquido Integral</t>
  </si>
  <si>
    <t>10.09.0006</t>
  </si>
  <si>
    <t>CX</t>
  </si>
  <si>
    <t>Ovo In Natura</t>
  </si>
  <si>
    <t>20.10.0001</t>
  </si>
  <si>
    <t>un</t>
  </si>
  <si>
    <t>Saco Folhados FS</t>
  </si>
  <si>
    <t>20.03.0003</t>
  </si>
  <si>
    <t>Caixa de Papelao Folhados FS</t>
  </si>
  <si>
    <t>Recheio de Peru c/ Requeijao p</t>
  </si>
  <si>
    <t>40.03.1820</t>
  </si>
  <si>
    <t>Ricota Fresca LM (5000 G)</t>
  </si>
  <si>
    <t>10.03.0007</t>
  </si>
  <si>
    <t>Peito de Peru Defumado</t>
  </si>
  <si>
    <t>10.03.0006</t>
  </si>
  <si>
    <t>Peito de Peru Cozido</t>
  </si>
  <si>
    <t>40.03.1310</t>
  </si>
  <si>
    <t>Queijo Fresco Forno de Minas (</t>
  </si>
  <si>
    <t>40.03.1680</t>
  </si>
  <si>
    <t>Queijo Prato FM</t>
  </si>
  <si>
    <t>10.02.0003</t>
  </si>
  <si>
    <t>Leite em Po Integral</t>
  </si>
  <si>
    <t>Recheio de Palmito p/ FH e Emp</t>
  </si>
  <si>
    <t>-  - FMEN031 - V:</t>
  </si>
  <si>
    <t>2.00</t>
  </si>
  <si>
    <t>.00.000</t>
  </si>
  <si>
    <t>_x000C_-------------</t>
  </si>
  <si>
    <t>Folha:    2</t>
  </si>
  <si>
    <t>10.06.0016</t>
  </si>
  <si>
    <t>Palmito de Pupunha Picado in N</t>
  </si>
  <si>
    <t>10.04.0001</t>
  </si>
  <si>
    <t>Azeite de Oliva</t>
  </si>
  <si>
    <t>10.04.0007</t>
  </si>
  <si>
    <t>Oleo de Soja Refinado</t>
  </si>
  <si>
    <t>40.06.0004</t>
  </si>
  <si>
    <t>Folhado Maca c/ Canela FS</t>
  </si>
  <si>
    <t>10.08.0002</t>
  </si>
  <si>
    <t>Recheio de Maca c/ Canela</t>
  </si>
  <si>
    <t>20.08.0004</t>
  </si>
  <si>
    <t>Fita Adesiva Transparente 1200</t>
  </si>
  <si>
    <t>40.06.0005</t>
  </si>
  <si>
    <t>Folhado Banana c/ Canela FS</t>
  </si>
  <si>
    <t>10.08.0001</t>
  </si>
  <si>
    <t>Recheio de Banana c/ Canela</t>
  </si>
  <si>
    <t>Recheio de Presunto e Queijo p</t>
  </si>
  <si>
    <t>40.03.1420</t>
  </si>
  <si>
    <t>Queijo Mussarela GC (4000 G)</t>
  </si>
  <si>
    <t>10.03.0008</t>
  </si>
  <si>
    <t>Presunto Retangular</t>
  </si>
  <si>
    <t>10.06.0015</t>
  </si>
  <si>
    <t>Oregano em Flocos</t>
  </si>
  <si>
    <t>10.03.0001</t>
  </si>
  <si>
    <t>Apresuntado</t>
  </si>
  <si>
    <t>Folha:    3</t>
  </si>
  <si>
    <t>40.06.0007</t>
  </si>
  <si>
    <t>Folhado Banana c/ Canela 40g F</t>
  </si>
  <si>
    <t>20.10.0008</t>
  </si>
  <si>
    <t>Saco Folhados 40g FS</t>
  </si>
  <si>
    <t>40.06.0009</t>
  </si>
  <si>
    <t>Folhado Maca c/ Canela 40g FS</t>
  </si>
  <si>
    <t>Folha:    4</t>
  </si>
  <si>
    <t>Folha:    5</t>
  </si>
  <si>
    <t>40.06.0013</t>
  </si>
  <si>
    <t>Massa Folhada Laminada 4 x 1 x</t>
  </si>
  <si>
    <t>20.10.0011</t>
  </si>
  <si>
    <t>Saco Massa Folhada Laminada FS</t>
  </si>
  <si>
    <t>20.07.0073</t>
  </si>
  <si>
    <t>Filme Separador Massa Folhada</t>
  </si>
  <si>
    <t>20.03.0004</t>
  </si>
  <si>
    <t>Caixa de Papelao Folhados Vj</t>
  </si>
  <si>
    <t>20.06.0001</t>
  </si>
  <si>
    <t>Etiqueta em Branco 90mm x 95mm</t>
  </si>
  <si>
    <t>35.05.0001</t>
  </si>
  <si>
    <t>Folhado Frango FS 90g sem Emba</t>
  </si>
  <si>
    <t>10.09.0004</t>
  </si>
  <si>
    <t>Gema de Ovo Liquida Pasteuriza</t>
  </si>
  <si>
    <t>Kg</t>
  </si>
  <si>
    <t>Recheio de Frango p/ Folhados</t>
  </si>
  <si>
    <t>30.05.0002</t>
  </si>
  <si>
    <t>Massa Folhada Extrusada</t>
  </si>
  <si>
    <t>30.07.0001</t>
  </si>
  <si>
    <t>Massa de Folhado</t>
  </si>
  <si>
    <t>10.05.0012</t>
  </si>
  <si>
    <t>Farinha de Trigo Tipo 1 Premiu</t>
  </si>
  <si>
    <t>35.05.0002</t>
  </si>
  <si>
    <t>Folhado Peru com Queijo Branco</t>
  </si>
  <si>
    <t>Recheio de Peru c/ Queijo Bran</t>
  </si>
  <si>
    <t>35.05.0003</t>
  </si>
  <si>
    <t>Folhado Palmito FS 90g sem Emb</t>
  </si>
  <si>
    <t>Folhado Banana c/Canela 3 x 17</t>
  </si>
  <si>
    <t>35.05.0004</t>
  </si>
  <si>
    <t>Folhado Banana FS 60g sem Emba</t>
  </si>
  <si>
    <t>Folha:    6</t>
  </si>
  <si>
    <t>20.10.0015</t>
  </si>
  <si>
    <t>Saco Transparente FS</t>
  </si>
  <si>
    <t>35.05.0005</t>
  </si>
  <si>
    <t>Folhado Presunto e Queijo FS 9</t>
  </si>
  <si>
    <t>Folhado Banana c/Canela 3 x 24</t>
  </si>
  <si>
    <t>35.05.0006</t>
  </si>
  <si>
    <t>Folhado Banana c/ Canela FS 40</t>
  </si>
  <si>
    <t>35.05.0007</t>
  </si>
  <si>
    <t>Folhado Frango FS 40g sem Emba</t>
  </si>
  <si>
    <t>35.05.0008</t>
  </si>
  <si>
    <t>Folhado Palmito FS 40g sem Emb</t>
  </si>
  <si>
    <t>35.05.0009</t>
  </si>
  <si>
    <t>Folha:    7</t>
  </si>
  <si>
    <t>35.05.0010</t>
  </si>
  <si>
    <t>Folhado Presunto e Queijo FS 4</t>
  </si>
  <si>
    <t>40.06.0024</t>
  </si>
  <si>
    <t>Folhado Chocolate 3 x 24 x 40g</t>
  </si>
  <si>
    <t>35.05.0028</t>
  </si>
  <si>
    <t>Folhado Sabor Chocolate FS 40g</t>
  </si>
  <si>
    <t>10.08.0008</t>
  </si>
  <si>
    <t>Recheio Sabor Chocolate</t>
  </si>
  <si>
    <t>40.06.0025</t>
  </si>
  <si>
    <t>Folhado Sabor Chocolate 3 x 17</t>
  </si>
  <si>
    <t>35.05.0029</t>
  </si>
  <si>
    <t>Folhado Sabor Chocolate FS 60g</t>
  </si>
  <si>
    <t>20.07.0124</t>
  </si>
  <si>
    <t>Filme Tampa PET+PE - Folhado F</t>
  </si>
  <si>
    <t>20.07.0127</t>
  </si>
  <si>
    <t>Filme Fundo em Blenda PET+PE/P</t>
  </si>
  <si>
    <t>20.03.0047</t>
  </si>
  <si>
    <t>Caixa de Papelao Folhados e Em</t>
  </si>
  <si>
    <t>35.05.0011</t>
  </si>
  <si>
    <t>Folhado Frango Varejo sem Emba</t>
  </si>
  <si>
    <t>20.07.0126</t>
  </si>
  <si>
    <t>Filme Tampa PET+PE - Folhado P</t>
  </si>
  <si>
    <t>35.05.0012</t>
  </si>
  <si>
    <t>Folha:    8</t>
  </si>
  <si>
    <t>Folhado Banana c/ Canela Varej</t>
  </si>
  <si>
    <t>20.07.0123</t>
  </si>
  <si>
    <t>Filme Tampa PET+PE - Folhado B</t>
  </si>
  <si>
    <t>35.05.0013</t>
  </si>
  <si>
    <t>Folhado Sabor Chocolate  Varej</t>
  </si>
  <si>
    <t>20.07.0122</t>
  </si>
  <si>
    <t>Filme Tampa PET+PE - Folhado C</t>
  </si>
  <si>
    <t>35.05.0014</t>
  </si>
  <si>
    <t>Folhado Chocolate Varejo sem E</t>
  </si>
  <si>
    <t>20.07.0125</t>
  </si>
  <si>
    <t>35.05.0015</t>
  </si>
  <si>
    <t>Folhado Palmito Varejo sem Emb</t>
  </si>
  <si>
    <t>40.06.0056</t>
  </si>
  <si>
    <t>Folhado Maca c/ Canela Vj</t>
  </si>
  <si>
    <t>20.07.0034</t>
  </si>
  <si>
    <t>Filme Tampa PET+PE - Folhado M</t>
  </si>
  <si>
    <t>20.07.0029</t>
  </si>
  <si>
    <t>Folha:    9</t>
  </si>
  <si>
    <t>20.07.0032</t>
  </si>
  <si>
    <t>20.03.0040</t>
  </si>
  <si>
    <t>20.07.0033</t>
  </si>
  <si>
    <t>20.07.0035</t>
  </si>
  <si>
    <t>Folhado Chocolate Varejo (20 b</t>
  </si>
  <si>
    <t>20.07.0036</t>
  </si>
  <si>
    <t>Filme Tampa Pet+Pe - Folhado C</t>
  </si>
  <si>
    <t>20.07.0031</t>
  </si>
  <si>
    <t>Folha:   10</t>
  </si>
  <si>
    <t>Massa Folhada Laminada (8 x 1</t>
  </si>
  <si>
    <t>35.05.0016</t>
  </si>
  <si>
    <t>Massa Folhada Laminada sem Emb</t>
  </si>
  <si>
    <t>20.06.0035</t>
  </si>
  <si>
    <t>Etiqueta Folhado Palmito Varej</t>
  </si>
  <si>
    <t>20.06.0021</t>
  </si>
  <si>
    <t>Etiqueta Folhado Banana c/ Can</t>
  </si>
  <si>
    <t>Folha:   11</t>
  </si>
  <si>
    <t>20.06.0010</t>
  </si>
  <si>
    <t>Etiqueta Exportacao</t>
  </si>
  <si>
    <t>Folhado Chocolate VJ (20 bande</t>
  </si>
  <si>
    <t>20.06.0025</t>
  </si>
  <si>
    <t>Etiqueta Folhado Chocolate Var</t>
  </si>
  <si>
    <t>Folhado Banana/Canela VJ (20 b</t>
  </si>
  <si>
    <t>20.06.0026</t>
  </si>
  <si>
    <t>FH Banana c/ Canela VJ (20 ban</t>
  </si>
  <si>
    <t>20.06.0013</t>
  </si>
  <si>
    <t>FH Chocolate VJ (20 bandejas x</t>
  </si>
  <si>
    <t>20.06.0014</t>
  </si>
  <si>
    <t>Etiqueta Folhado Chocolate VJ</t>
  </si>
  <si>
    <t>35.05.0102</t>
  </si>
  <si>
    <t>Folhado Frango FS 120g Sem Emb</t>
  </si>
  <si>
    <t>Folha:   12</t>
  </si>
  <si>
    <t>20.10.0019</t>
  </si>
  <si>
    <t>Saco Folhado Frango 120g FS</t>
  </si>
  <si>
    <t>35.05.0103</t>
  </si>
  <si>
    <t>Folhado Presunto e Queijo FS 1</t>
  </si>
  <si>
    <t>20.10.0020</t>
  </si>
  <si>
    <t>Saco Folhado Presunto e Queijo</t>
  </si>
  <si>
    <t>35.05.0104</t>
  </si>
  <si>
    <t>Folhado Peru c/ Queijo FS 120g</t>
  </si>
  <si>
    <t>20.10.0021</t>
  </si>
  <si>
    <t>Saco Folhado Peru com Queijo B</t>
  </si>
  <si>
    <t>35.05.0105</t>
  </si>
  <si>
    <t>Folhado Palmito FS 120g Sem Em</t>
  </si>
  <si>
    <t>20.10.0018</t>
  </si>
  <si>
    <t>Saco Folhado Palmito 120g FS</t>
  </si>
  <si>
    <t>20.06.0045</t>
  </si>
  <si>
    <t>Etiqueta Folhado Palmito 120g</t>
  </si>
  <si>
    <t>Folha:   13</t>
  </si>
  <si>
    <t>40.06.0078</t>
  </si>
  <si>
    <t>40.06.0079</t>
  </si>
  <si>
    <t>40.06.0080</t>
  </si>
  <si>
    <t>Folhado Sabor Chocolate Varejo</t>
  </si>
  <si>
    <t>40.06.0081</t>
  </si>
  <si>
    <t>Folha:   14</t>
  </si>
  <si>
    <t>35.05.0112</t>
  </si>
  <si>
    <t>Folhado Camarao FS 120g Sem Em</t>
  </si>
  <si>
    <t>35.05.0017</t>
  </si>
  <si>
    <t>PB Cru Congelado Calabresa c/</t>
  </si>
  <si>
    <t>Recheio de Calabresa c/ Requei</t>
  </si>
  <si>
    <t>30.05.0003</t>
  </si>
  <si>
    <t>Massa de Pao de Batata</t>
  </si>
  <si>
    <t>10.11.0001</t>
  </si>
  <si>
    <t>Fermento Fresco Massa Doce</t>
  </si>
  <si>
    <t>10.07.0029</t>
  </si>
  <si>
    <t>Gelo</t>
  </si>
  <si>
    <t>30.03.0001</t>
  </si>
  <si>
    <t>Mistura Seca para Pao de Batat</t>
  </si>
  <si>
    <t>10.01.0004</t>
  </si>
  <si>
    <t>Batata em Flocos</t>
  </si>
  <si>
    <t>10.07.0024</t>
  </si>
  <si>
    <t>Mistura Estabilizante UI3</t>
  </si>
  <si>
    <t>10.07.0032</t>
  </si>
  <si>
    <t>Emulsificante</t>
  </si>
  <si>
    <t>20.10.0002</t>
  </si>
  <si>
    <t>Saco Pao de Batata FS</t>
  </si>
  <si>
    <t>35.05.0018</t>
  </si>
  <si>
    <t>Recheio de Frango c/ Requeijao</t>
  </si>
  <si>
    <t>10.01.0012</t>
  </si>
  <si>
    <t>Aveia em Flocos Finos</t>
  </si>
  <si>
    <t>Folha:   15</t>
  </si>
  <si>
    <t>35.05.0019</t>
  </si>
  <si>
    <t>PB Cru Congelado Misto 120g se</t>
  </si>
  <si>
    <t>Recheio Cremoso de Presunto e</t>
  </si>
  <si>
    <t>20.03.0012</t>
  </si>
  <si>
    <t>Caixa de Papelao Pao de Batata</t>
  </si>
  <si>
    <t>35.05.0020</t>
  </si>
  <si>
    <t>Recheio de Quatro Queijos p/ P</t>
  </si>
  <si>
    <t>10.02.0025</t>
  </si>
  <si>
    <t>Queijo Parmesao Alternativo</t>
  </si>
  <si>
    <t>35.05.0021</t>
  </si>
  <si>
    <t>PB Cru Congelado Peru c/ Queij</t>
  </si>
  <si>
    <t>10.05.0007</t>
  </si>
  <si>
    <t>Fibra de Trigo Termotratada</t>
  </si>
  <si>
    <t>PB Cru Congelado Requeijao (3</t>
  </si>
  <si>
    <t>35.05.0022</t>
  </si>
  <si>
    <t>PB Cru Congelado Requeijao 105</t>
  </si>
  <si>
    <t>40.03.5570</t>
  </si>
  <si>
    <t>Requeijao  Cremoso s/ Amido FM</t>
  </si>
  <si>
    <t>Folha:   16</t>
  </si>
  <si>
    <t>35.05.0024</t>
  </si>
  <si>
    <t>20.10.0012</t>
  </si>
  <si>
    <t>Saco Pao de Batata 40g FS</t>
  </si>
  <si>
    <t>PB Cru Congelado Requeijao (2</t>
  </si>
  <si>
    <t>35.05.0078</t>
  </si>
  <si>
    <t>PB Cru Congelado Requeijao 40g</t>
  </si>
  <si>
    <t>40.03.5580</t>
  </si>
  <si>
    <t>Requeijao  Cremoso c/ Amido FM</t>
  </si>
  <si>
    <t>35.05.0025</t>
  </si>
  <si>
    <t>Folha:   17</t>
  </si>
  <si>
    <t>35.05.0026</t>
  </si>
  <si>
    <t>35.05.0027</t>
  </si>
  <si>
    <t>40.03.5010</t>
  </si>
  <si>
    <t>Queijo Tipo Goya LM (5000 G)</t>
  </si>
  <si>
    <t>40.07.0013</t>
  </si>
  <si>
    <t>PB Cru Congelado (3 x 10 x 110</t>
  </si>
  <si>
    <t>35.05.0023</t>
  </si>
  <si>
    <t>PB Cru Congelado s/ Recheio 11</t>
  </si>
  <si>
    <t>Folha:   18</t>
  </si>
  <si>
    <t>35.05.0030</t>
  </si>
  <si>
    <t>Croissant Branco 120g Presunto</t>
  </si>
  <si>
    <t>30.05.0004</t>
  </si>
  <si>
    <t>Massa de Croissant Branco Extr</t>
  </si>
  <si>
    <t>30.07.0002</t>
  </si>
  <si>
    <t>Massa de Croissant Branco</t>
  </si>
  <si>
    <t>10.04.0004</t>
  </si>
  <si>
    <t>Manteiga sem Sal</t>
  </si>
  <si>
    <t>35.05.0031</t>
  </si>
  <si>
    <t>Croissant Branco 120g Quatro Q</t>
  </si>
  <si>
    <t>35.05.0032</t>
  </si>
  <si>
    <t>Croissant Branco 120g Frango s</t>
  </si>
  <si>
    <t>10.07.0006</t>
  </si>
  <si>
    <t>Aroma de Manteiga</t>
  </si>
  <si>
    <t>Recheio de Pizza p/ Croissant</t>
  </si>
  <si>
    <t>Folha:   19</t>
  </si>
  <si>
    <t>10.07.0016</t>
  </si>
  <si>
    <t>Glutamato Monossodico</t>
  </si>
  <si>
    <t>30.04.0011</t>
  </si>
  <si>
    <t>Massa de Croissant Branco para</t>
  </si>
  <si>
    <t>20.10.0014</t>
  </si>
  <si>
    <t>Saco Croissant FS</t>
  </si>
  <si>
    <t>30.04.0012</t>
  </si>
  <si>
    <t>Massa de Croissant Integral pa</t>
  </si>
  <si>
    <t>10.05.0005</t>
  </si>
  <si>
    <t>Farelo de Trigo</t>
  </si>
  <si>
    <t>Folha:   20</t>
  </si>
  <si>
    <t>Recheio de Chester c/ Requeija</t>
  </si>
  <si>
    <t>10.03.0014</t>
  </si>
  <si>
    <t>Chester Cozido</t>
  </si>
  <si>
    <t>10.06.0005</t>
  </si>
  <si>
    <t>Caldo de Galinha em Po</t>
  </si>
  <si>
    <t>Folha:   21</t>
  </si>
  <si>
    <t>Recheio de Queijo Minas c/ Ceb</t>
  </si>
  <si>
    <t>Broinha de Milho Forno de Mina</t>
  </si>
  <si>
    <t>35.05.0046</t>
  </si>
  <si>
    <t>Broinha de Milho 25g sem Embal</t>
  </si>
  <si>
    <t>30.05.0028</t>
  </si>
  <si>
    <t>Massa para Broa de Milho FM</t>
  </si>
  <si>
    <t>10.06.0025</t>
  </si>
  <si>
    <t>Erva Doce Desidratada</t>
  </si>
  <si>
    <t>30.09.0001</t>
  </si>
  <si>
    <t>Massa Cozida para Broinha</t>
  </si>
  <si>
    <t>10.05.0006</t>
  </si>
  <si>
    <t>Fuba de Canjica</t>
  </si>
  <si>
    <t>20.03.0001</t>
  </si>
  <si>
    <t>Caixa de Papelao PQ Padrao For</t>
  </si>
  <si>
    <t>20.07.0077</t>
  </si>
  <si>
    <t>Filme Broinha de Milho FM 300g</t>
  </si>
  <si>
    <t>20.07.0054</t>
  </si>
  <si>
    <t>Filme Broinha de Milho FM 1 Kg</t>
  </si>
  <si>
    <t>40.09.0003</t>
  </si>
  <si>
    <t>Broinha de Milho FM 12g - Prot</t>
  </si>
  <si>
    <t>Folha:   22</t>
  </si>
  <si>
    <t>10.09.0003</t>
  </si>
  <si>
    <t>Ovo Liquido Integral Sem Sal</t>
  </si>
  <si>
    <t>20.03.0008</t>
  </si>
  <si>
    <t>Caixa de Papelao PQ Exportacao</t>
  </si>
  <si>
    <t>20.06.0034</t>
  </si>
  <si>
    <t>Etiqueta Broinha de Milho 300g</t>
  </si>
  <si>
    <t>PQ Forno de Minas Palito 30 x</t>
  </si>
  <si>
    <t>35.05.0067</t>
  </si>
  <si>
    <t>Pao de Queijo Palito 300g FM s</t>
  </si>
  <si>
    <t>30.05.0025</t>
  </si>
  <si>
    <t>Massa para Pao de Queijo Palit</t>
  </si>
  <si>
    <t>40.03.1380</t>
  </si>
  <si>
    <t>Queijo Minas Padrao FM (20 Kg)</t>
  </si>
  <si>
    <t>40.03.1510</t>
  </si>
  <si>
    <t>Queijo Parmesao LM (5000 G)</t>
  </si>
  <si>
    <t>30.06.0004</t>
  </si>
  <si>
    <t>Massa Escaldada Grupo 4</t>
  </si>
  <si>
    <t>10.01.0014</t>
  </si>
  <si>
    <t>Polvilho Azedo Industrial Tipo</t>
  </si>
  <si>
    <t>10.01.0010</t>
  </si>
  <si>
    <t>Polvilho Azedo Artesanal Tipo</t>
  </si>
  <si>
    <t>10.01.0006</t>
  </si>
  <si>
    <t>Fecula de Mandioca Tipo 1</t>
  </si>
  <si>
    <t>20.07.0076</t>
  </si>
  <si>
    <t>Filme PQ Palito FM 300g</t>
  </si>
  <si>
    <t>PQ Forno de Minas Palito 10 x</t>
  </si>
  <si>
    <t>20.07.0078</t>
  </si>
  <si>
    <t>Filme PQ Palito FM 1 Kg</t>
  </si>
  <si>
    <t>Folha:   23</t>
  </si>
  <si>
    <t>20.06.0033</t>
  </si>
  <si>
    <t>Etiqueta PQ Palito300g Exporta</t>
  </si>
  <si>
    <t>20.06.0042</t>
  </si>
  <si>
    <t>Etiqueta  PQ Palito 300g Expor</t>
  </si>
  <si>
    <t>Folha:   24</t>
  </si>
  <si>
    <t>20.06.0019</t>
  </si>
  <si>
    <t>Etiqueta PQ Palito 1000g Expor</t>
  </si>
  <si>
    <t>20.06.0017</t>
  </si>
  <si>
    <t>Etiqueta PQ Palito 300g VJ Exp</t>
  </si>
  <si>
    <t>20.06.0031</t>
  </si>
  <si>
    <t>40.10.0011</t>
  </si>
  <si>
    <t>PQ Forno de Minas Palito VJ 30</t>
  </si>
  <si>
    <t>Folha:   25</t>
  </si>
  <si>
    <t>Recheio de Carne com Legumes p</t>
  </si>
  <si>
    <t>10.03.0015</t>
  </si>
  <si>
    <t>Carne Bovina Moida Congelada T</t>
  </si>
  <si>
    <t>10.06.0043</t>
  </si>
  <si>
    <t>Cebola In Natura</t>
  </si>
  <si>
    <t>10.06.0028</t>
  </si>
  <si>
    <t>Seleta de Legumes - Batata - C</t>
  </si>
  <si>
    <t>10.06.0044</t>
  </si>
  <si>
    <t>Ervilha In Natura</t>
  </si>
  <si>
    <t>10.06.0042</t>
  </si>
  <si>
    <t>Tomate In Natura</t>
  </si>
  <si>
    <t>10.06.0046</t>
  </si>
  <si>
    <t>Base de Carne Desidratada (Rôt</t>
  </si>
  <si>
    <t>10.06.0035</t>
  </si>
  <si>
    <t>Paprica Picante</t>
  </si>
  <si>
    <t>10.06.0036</t>
  </si>
  <si>
    <t>Pimenta do Reino</t>
  </si>
  <si>
    <t>20.10.0013</t>
  </si>
  <si>
    <t>Saco Empanadas FS</t>
  </si>
  <si>
    <t>35.05.0039</t>
  </si>
  <si>
    <t>Empanada de Quatro Queijos 80g</t>
  </si>
  <si>
    <t>30.05.0006</t>
  </si>
  <si>
    <t>Massa de Empanadas</t>
  </si>
  <si>
    <t>35.05.0038</t>
  </si>
  <si>
    <t>Empanada de Frango 80g FS sem</t>
  </si>
  <si>
    <t>Recheio de Frango com Legumes</t>
  </si>
  <si>
    <t>35.05.0037</t>
  </si>
  <si>
    <t>Empanada de Carne 80g FS sem E</t>
  </si>
  <si>
    <t>Folha:   26</t>
  </si>
  <si>
    <t>20.07.1004</t>
  </si>
  <si>
    <t>Filme Tampa Pet+Pe - Empanada</t>
  </si>
  <si>
    <t>20.07.0099</t>
  </si>
  <si>
    <t>Filme BOPP Transparente 278mm</t>
  </si>
  <si>
    <t>35.05.0077</t>
  </si>
  <si>
    <t>20.07.1006</t>
  </si>
  <si>
    <t>Filme Tampa PET+PE - Empanada</t>
  </si>
  <si>
    <t>35.05.0076</t>
  </si>
  <si>
    <t>Empanada de Frango 80g VJ Sem</t>
  </si>
  <si>
    <t>20.07.1005</t>
  </si>
  <si>
    <t>10.02.0034</t>
  </si>
  <si>
    <t>Queijo Provolone</t>
  </si>
  <si>
    <t>35.03.5010</t>
  </si>
  <si>
    <t>20.10.1011</t>
  </si>
  <si>
    <t>Saco Te 34 x 42 - Liso - Goy,</t>
  </si>
  <si>
    <t>20.06.1045</t>
  </si>
  <si>
    <t>Rotulo F - Goya 5000 - LM</t>
  </si>
  <si>
    <t>20.03.1014</t>
  </si>
  <si>
    <t>Caixa de Papelao - Lisa - Par</t>
  </si>
  <si>
    <t>20.06.1005</t>
  </si>
  <si>
    <t>Etiqueta p/ Balanca - Caixas L</t>
  </si>
  <si>
    <t>Folha:   27</t>
  </si>
  <si>
    <t>20.06.1001</t>
  </si>
  <si>
    <t>Etiqueta Branca Fosco - Caixas</t>
  </si>
  <si>
    <t>20.08.1001</t>
  </si>
  <si>
    <t>M</t>
  </si>
  <si>
    <t>20.15.1002</t>
  </si>
  <si>
    <t>Cantoneira de Papelao 50 x 50</t>
  </si>
  <si>
    <t>20.09.1002</t>
  </si>
  <si>
    <t>Chapa de Papelao Ondulado 1200</t>
  </si>
  <si>
    <t>20.07.1001</t>
  </si>
  <si>
    <t>Filme Stretch Manual - 500 x 0</t>
  </si>
  <si>
    <t>10.03.0010</t>
  </si>
  <si>
    <t>Carne de Frango Cozida Cubetea</t>
  </si>
  <si>
    <t>10.06.0034</t>
  </si>
  <si>
    <t>Pimentao Vermelho in Natura</t>
  </si>
  <si>
    <t>Folha:   28</t>
  </si>
  <si>
    <t>35.05.0091</t>
  </si>
  <si>
    <t>Empanada Integral de Carne 80g</t>
  </si>
  <si>
    <t>30.05.0037</t>
  </si>
  <si>
    <t>Massa de Empanadas Integrais</t>
  </si>
  <si>
    <t>10.07.0014</t>
  </si>
  <si>
    <t>Dimodan PH200 Vegetal</t>
  </si>
  <si>
    <t>35.05.0092</t>
  </si>
  <si>
    <t>Empanada Integral de Quatro Qu</t>
  </si>
  <si>
    <t>20.06.0024</t>
  </si>
  <si>
    <t>Etiqueta Empanada Quatro Queij</t>
  </si>
  <si>
    <t>20.07.0130</t>
  </si>
  <si>
    <t>Folha:   29</t>
  </si>
  <si>
    <t>20.07.0129</t>
  </si>
  <si>
    <t>20.07.0128</t>
  </si>
  <si>
    <t>30.05.0008</t>
  </si>
  <si>
    <t>Massa Tortas &amp; Empadas - Tampa</t>
  </si>
  <si>
    <t>10.07.0027</t>
  </si>
  <si>
    <t>Sorbato de Potassio</t>
  </si>
  <si>
    <t>30.05.0007</t>
  </si>
  <si>
    <t>Massa Tortas &amp; Empadas - Fundo</t>
  </si>
  <si>
    <t>10.05.0003</t>
  </si>
  <si>
    <t>Farinha de Trigo Tipo 2</t>
  </si>
  <si>
    <t>Recheio de Frango c/ Azeitona</t>
  </si>
  <si>
    <t>10.03.0011</t>
  </si>
  <si>
    <t>Peito de Frango Salgado Cozido</t>
  </si>
  <si>
    <t>10.06.0026</t>
  </si>
  <si>
    <t>Molho de Tomate Refogado</t>
  </si>
  <si>
    <t>10.06.0030</t>
  </si>
  <si>
    <t>Pasta de Alho</t>
  </si>
  <si>
    <t>20.16.0002</t>
  </si>
  <si>
    <t>Forma de Aluminio Empada FM 90</t>
  </si>
  <si>
    <t>20.03.0035</t>
  </si>
  <si>
    <t>Caixa de Papelao Tortas FS</t>
  </si>
  <si>
    <t>35.05.0041</t>
  </si>
  <si>
    <t>Folha:   30</t>
  </si>
  <si>
    <t>Recheio de Frango Desfiado sem</t>
  </si>
  <si>
    <t>20.03.0005</t>
  </si>
  <si>
    <t>Caixa de Papelao Empadas FS</t>
  </si>
  <si>
    <t>35.05.0084</t>
  </si>
  <si>
    <t>Empada de Camarao 90g Sem Emba</t>
  </si>
  <si>
    <t>Recheio de Camarao p/ Empada</t>
  </si>
  <si>
    <t>Recheio de Carne Seca p/ Empad</t>
  </si>
  <si>
    <t>10.03.0013</t>
  </si>
  <si>
    <t>Carne Bovina Curada Cozida Des</t>
  </si>
  <si>
    <t>10.06.0027</t>
  </si>
  <si>
    <t>Cebola in Natura Cubeteado Ref</t>
  </si>
  <si>
    <t>Folha:   31</t>
  </si>
  <si>
    <t>Recheio de Frango (em cubos) c</t>
  </si>
  <si>
    <t>20.16.0001</t>
  </si>
  <si>
    <t>Forma de Aluminio Torta FM 180</t>
  </si>
  <si>
    <t>Recheio de Frango (desfiado) p</t>
  </si>
  <si>
    <t>Folha:   32</t>
  </si>
  <si>
    <t>10.06.0033</t>
  </si>
  <si>
    <t>Preparado em Po para Caldo de</t>
  </si>
  <si>
    <t>10.03.0012</t>
  </si>
  <si>
    <t>Camarao Cru Congelado Limpo</t>
  </si>
  <si>
    <t>Folha:   33</t>
  </si>
  <si>
    <t>35.05.0043</t>
  </si>
  <si>
    <t>Torta de Carne 180g Sem Embala</t>
  </si>
  <si>
    <t>Recheio de Carne (em cubos) co</t>
  </si>
  <si>
    <t>20.10.0005</t>
  </si>
  <si>
    <t>Saco Plastico Tortas e Empadas</t>
  </si>
  <si>
    <t>35.05.0042</t>
  </si>
  <si>
    <t>Empada de Carne 90g Sem Embala</t>
  </si>
  <si>
    <t>Recheio de Carne em Cubos com</t>
  </si>
  <si>
    <t>35.05.0045</t>
  </si>
  <si>
    <t>Torta de Frango c/ Requeijao 1</t>
  </si>
  <si>
    <t>Folha:   34</t>
  </si>
  <si>
    <t>20.07.0100</t>
  </si>
  <si>
    <t>Filme BOPP Transparente 350mm</t>
  </si>
  <si>
    <t>20.13.1004</t>
  </si>
  <si>
    <t>Lacre Fix 16</t>
  </si>
  <si>
    <t>20.10.0016</t>
  </si>
  <si>
    <t>Saco Plastico (rolo) p/ Pesage</t>
  </si>
  <si>
    <t>35.05.0040</t>
  </si>
  <si>
    <t>Empada de Frango 90g sem Embal</t>
  </si>
  <si>
    <t>Folha:   35</t>
  </si>
  <si>
    <t>35.05.0044</t>
  </si>
  <si>
    <t>Torta de Frango 180g sem Embal</t>
  </si>
  <si>
    <t>20.04.0001</t>
  </si>
  <si>
    <t>Envoltorio (Luva) de Papel Car</t>
  </si>
  <si>
    <t>20.07.0050</t>
  </si>
  <si>
    <t>Filme Torta Frango FM 180g VJ</t>
  </si>
  <si>
    <t>20.03.0038</t>
  </si>
  <si>
    <t>Caixa de Papelao Tortas e Empa</t>
  </si>
  <si>
    <t>Folha:   36</t>
  </si>
  <si>
    <t>20.07.0051</t>
  </si>
  <si>
    <t>Filme Torta Frango com Requeij</t>
  </si>
  <si>
    <t>20.07.0052</t>
  </si>
  <si>
    <t>Filme Torta Carne FM 180g VJ</t>
  </si>
  <si>
    <t>Folha:   37</t>
  </si>
  <si>
    <t>20.06.0008</t>
  </si>
  <si>
    <t>Etiqueta Atacarejo Empada de C</t>
  </si>
  <si>
    <t>20.06.0006</t>
  </si>
  <si>
    <t>Etiqueta Atacarejo Empada de F</t>
  </si>
  <si>
    <t>20.06.0007</t>
  </si>
  <si>
    <t>Folha:   38</t>
  </si>
  <si>
    <t>20.06.0005</t>
  </si>
  <si>
    <t>Etiqueta Atacarejo Tortinha de</t>
  </si>
  <si>
    <t>20.06.0004</t>
  </si>
  <si>
    <t>20.06.0003</t>
  </si>
  <si>
    <t>20.17.0003</t>
  </si>
  <si>
    <t>Berco de 2 Unidades para Empad</t>
  </si>
  <si>
    <t>Folha:   39</t>
  </si>
  <si>
    <t>20.07.0097</t>
  </si>
  <si>
    <t>Filme Empada Frango FM 90g VJ</t>
  </si>
  <si>
    <t>20.07.0098</t>
  </si>
  <si>
    <t>Filme Empada Frango com Requei</t>
  </si>
  <si>
    <t>35.05.0087</t>
  </si>
  <si>
    <t>35.05.0085</t>
  </si>
  <si>
    <t>Empada de Palmito 90g Sem Emba</t>
  </si>
  <si>
    <t>35.05.0086</t>
  </si>
  <si>
    <t>Empada de Quatro Queijos 90g S</t>
  </si>
  <si>
    <t>Folha:   40</t>
  </si>
  <si>
    <t>35.05.0093</t>
  </si>
  <si>
    <t>Torta de Palmito 180g Sem Emba</t>
  </si>
  <si>
    <t>40.14.0001</t>
  </si>
  <si>
    <t>Pao de queijo Bisnaga FM 1kg</t>
  </si>
  <si>
    <t>30.05.0001</t>
  </si>
  <si>
    <t>10.01.0011</t>
  </si>
  <si>
    <t>Polvilho Azedo Industrial</t>
  </si>
  <si>
    <t>35.03.1310</t>
  </si>
  <si>
    <t>Queijo Fresco Forno de Minas</t>
  </si>
  <si>
    <t>20.10.1014</t>
  </si>
  <si>
    <t>Saco NP 51 x 63 Liso - Bloco 2</t>
  </si>
  <si>
    <t>20.06.1027</t>
  </si>
  <si>
    <t>Rotulo F - Fre 20Kg - LM</t>
  </si>
  <si>
    <t>Folha:   41</t>
  </si>
  <si>
    <t>20.03.0002</t>
  </si>
  <si>
    <t>Caixa de Papelao PQ Padrao Sao</t>
  </si>
  <si>
    <t>20.07.0025</t>
  </si>
  <si>
    <t>Filme Pead 20Micras</t>
  </si>
  <si>
    <t>Folha:   42</t>
  </si>
  <si>
    <t>Waffle Forno de Minas - Tradic</t>
  </si>
  <si>
    <t>35.05.0048</t>
  </si>
  <si>
    <t>Waffle Tradicional sem Embalag</t>
  </si>
  <si>
    <t>30.05.0030</t>
  </si>
  <si>
    <t>Massa para Waffle Tradicional</t>
  </si>
  <si>
    <t>10.11.0002</t>
  </si>
  <si>
    <t>Fermento Quimico</t>
  </si>
  <si>
    <t>10.07.1021</t>
  </si>
  <si>
    <t>Aroma de Baunilha</t>
  </si>
  <si>
    <t>10.07.1022</t>
  </si>
  <si>
    <t>Lecitina de Soja</t>
  </si>
  <si>
    <t>10.07.0034</t>
  </si>
  <si>
    <t>Pre-Mescla de Vitaminas e Mine</t>
  </si>
  <si>
    <t>20.07.0094</t>
  </si>
  <si>
    <t>Filme Waffle Tradicional FM Va</t>
  </si>
  <si>
    <t>20.17.0001</t>
  </si>
  <si>
    <t>Berco para Waffle - 20 Micras</t>
  </si>
  <si>
    <t>20.03.0039</t>
  </si>
  <si>
    <t>Caixa de Papelao Pao de Queijo</t>
  </si>
  <si>
    <t>Waffle Forno de Minas - Light</t>
  </si>
  <si>
    <t>35.05.0050</t>
  </si>
  <si>
    <t>Waffle Light e Integral sem Em</t>
  </si>
  <si>
    <t>30.05.0029</t>
  </si>
  <si>
    <t>Massa para Waffle Light e Inte</t>
  </si>
  <si>
    <t>10.02.0031</t>
  </si>
  <si>
    <t>Leite em Po Desnatado</t>
  </si>
  <si>
    <t>20.07.0095</t>
  </si>
  <si>
    <t>Filme Waffle Ligth e Integral</t>
  </si>
  <si>
    <t>40.16.0003</t>
  </si>
  <si>
    <t>Waffle Forno de Minas - Gotas</t>
  </si>
  <si>
    <t>40.02.1010</t>
  </si>
  <si>
    <t>Creme de Leite Cru 55% M.G. LM</t>
  </si>
  <si>
    <t>40.02.1011</t>
  </si>
  <si>
    <t>Creme de Leite Cru 60% M.G. LM</t>
  </si>
  <si>
    <t>40.02.1012</t>
  </si>
  <si>
    <t>Creme de Leite Cru 65% M.G. LM</t>
  </si>
  <si>
    <t>Folha:   43</t>
  </si>
  <si>
    <t>40.02.1013</t>
  </si>
  <si>
    <t>Creme de Leite Cru 68% M.G. LM</t>
  </si>
  <si>
    <t>10.02.0006</t>
  </si>
  <si>
    <t>Gotas de Chocolate (Diametro 4</t>
  </si>
  <si>
    <t>20.07.0096</t>
  </si>
  <si>
    <t>Filme Waffle Gotas de Chocolat</t>
  </si>
  <si>
    <t>20.03.0041</t>
  </si>
  <si>
    <t>Caixa de Papelao Waffle FS e V</t>
  </si>
  <si>
    <t>Waffle Forno de Minas -  Tradi</t>
  </si>
  <si>
    <t>40.16.0006</t>
  </si>
  <si>
    <t>Folha:   44</t>
  </si>
  <si>
    <t>20.10.0017</t>
  </si>
  <si>
    <t>Saco p/ Waffle FS (15 x 50g)</t>
  </si>
  <si>
    <t>Waffle FM Tradicional VJ (15 x</t>
  </si>
  <si>
    <t>Waffle FM Tradicional (72 x 37</t>
  </si>
  <si>
    <t>20.06.0022</t>
  </si>
  <si>
    <t>Etiqueta Waffle Tradicional FS</t>
  </si>
  <si>
    <t>Waffle FM Light e Integral (72</t>
  </si>
  <si>
    <t>Folha:   45</t>
  </si>
  <si>
    <t>20.06.0023</t>
  </si>
  <si>
    <t>Etiqueta Waffle Light Integral</t>
  </si>
  <si>
    <t>Waffle FM Light e Integral VJ</t>
  </si>
  <si>
    <t>20.06.0036</t>
  </si>
  <si>
    <t>Folha:   46</t>
  </si>
  <si>
    <t>20.06.0015</t>
  </si>
  <si>
    <t>Etiqueta Waffle Tradicional VJ</t>
  </si>
  <si>
    <t>20.06.0016</t>
  </si>
  <si>
    <t>Folha:   47</t>
  </si>
  <si>
    <t>20.07.0114</t>
  </si>
  <si>
    <t>20.03.0045</t>
  </si>
  <si>
    <t>Caixa de Papelao Waffle VJ / F</t>
  </si>
  <si>
    <t>Waffle Forno de Minas  Light e</t>
  </si>
  <si>
    <t>20.07.0115</t>
  </si>
  <si>
    <t>Waffle FM - Tradicional FS/Ata</t>
  </si>
  <si>
    <t>20.07.0116</t>
  </si>
  <si>
    <t>Filme Waffle Tradicional FM Fo</t>
  </si>
  <si>
    <t>Waffle FM - Light e Integral F</t>
  </si>
  <si>
    <t>20.07.0117</t>
  </si>
  <si>
    <t>Folha:   48</t>
  </si>
  <si>
    <t>20.06.0038</t>
  </si>
  <si>
    <t>20.07.0121</t>
  </si>
  <si>
    <t>Filme Waffle Tradicional FM VJ</t>
  </si>
  <si>
    <t>Folha:   49</t>
  </si>
  <si>
    <t>40.16.0022</t>
  </si>
  <si>
    <t>Waffle FM Tradicional FS (6 x</t>
  </si>
  <si>
    <t>40.16.0023</t>
  </si>
  <si>
    <t>Waffle FM Light e Integral FS</t>
  </si>
  <si>
    <t>35.05.0110</t>
  </si>
  <si>
    <t>Pastel De Forno FS 140g Sem Em</t>
  </si>
  <si>
    <t>30.05.0040</t>
  </si>
  <si>
    <t>Massa de Pastel de Forno</t>
  </si>
  <si>
    <t>35.05.0106</t>
  </si>
  <si>
    <t>Quiche Lorraine FS 125g Sem Em</t>
  </si>
  <si>
    <t>Folha:   50</t>
  </si>
  <si>
    <t>20.03.0048</t>
  </si>
  <si>
    <t>Caixa de Papelao p/ Quiches e</t>
  </si>
  <si>
    <t>20.16.0003</t>
  </si>
  <si>
    <t>Forma de Aluminio 95 mm</t>
  </si>
  <si>
    <t>35.05.0107</t>
  </si>
  <si>
    <t>Quiche Palmito FS 125g Sem Emb</t>
  </si>
  <si>
    <t>40.18.0003</t>
  </si>
  <si>
    <t>Quiche Calabresa FS 18 x 130g</t>
  </si>
  <si>
    <t>35.05.0109</t>
  </si>
  <si>
    <t>Quiche Integral Multigraos de</t>
  </si>
  <si>
    <t>30.05.0042</t>
  </si>
  <si>
    <t>Massa Integral Multigraos p/ Q</t>
  </si>
  <si>
    <t>10.05.0013</t>
  </si>
  <si>
    <t>Semente de Gergelim Branco</t>
  </si>
  <si>
    <t>10.05.0014</t>
  </si>
  <si>
    <t>Semente de Linhaca Dourada</t>
  </si>
  <si>
    <t>35.05.0111</t>
  </si>
  <si>
    <t>Tartelete FS 110g Sem Embalage</t>
  </si>
  <si>
    <t>30.05.0041</t>
  </si>
  <si>
    <t>Massa de Tartelete</t>
  </si>
  <si>
    <t>35.05.0095</t>
  </si>
  <si>
    <t>30.05.0038</t>
  </si>
  <si>
    <t>Massa para Massas Frescas Rech</t>
  </si>
  <si>
    <t>10.05.0010</t>
  </si>
  <si>
    <t>Farinha de Trigo para Massas</t>
  </si>
  <si>
    <t>10.05.0011</t>
  </si>
  <si>
    <t>Semolina de Trigo</t>
  </si>
  <si>
    <t>20.07.0106</t>
  </si>
  <si>
    <t>Filme Ravioli de Frango c/ Erv</t>
  </si>
  <si>
    <t>20.07.1012</t>
  </si>
  <si>
    <t>Filme Fundo PET+PE 350 Micras</t>
  </si>
  <si>
    <t>Folha:   51</t>
  </si>
  <si>
    <t>20.03.0044</t>
  </si>
  <si>
    <t>Caixa de Papelao Padrao Massas</t>
  </si>
  <si>
    <t>35.05.0096</t>
  </si>
  <si>
    <t>Ravioli Quatro Queijos e Nozes</t>
  </si>
  <si>
    <t>20.07.0107</t>
  </si>
  <si>
    <t>Filme Ravioli de Quatro Queijo</t>
  </si>
  <si>
    <t>20.07.0081</t>
  </si>
  <si>
    <t>Filme PQ 472mm X 60 Micras - s</t>
  </si>
  <si>
    <t>35.05.0097</t>
  </si>
  <si>
    <t>Cappelletti Carne c/ Ervas Pro</t>
  </si>
  <si>
    <t>Folha:   52</t>
  </si>
  <si>
    <t>20.07.0108</t>
  </si>
  <si>
    <t>Filme Cappelletti de Carne com</t>
  </si>
  <si>
    <t>35.05.0098</t>
  </si>
  <si>
    <t>20.07.0109</t>
  </si>
  <si>
    <t>Filme Cappelletti Calabresa c/</t>
  </si>
  <si>
    <t>Recheio Mussarela Bufala, Toma</t>
  </si>
  <si>
    <t>10.02.0040</t>
  </si>
  <si>
    <t>Queijo Mussarela de Bufala</t>
  </si>
  <si>
    <t>10.06.0058</t>
  </si>
  <si>
    <t>Tomate Seco em Conserva</t>
  </si>
  <si>
    <t>10.06.0012</t>
  </si>
  <si>
    <t>Manjericao em Flocos</t>
  </si>
  <si>
    <t>10.06.0013</t>
  </si>
  <si>
    <t>Noz Moscada em Po</t>
  </si>
  <si>
    <t>Folha:   53</t>
  </si>
  <si>
    <t>35.05.0099</t>
  </si>
  <si>
    <t>20.07.0111</t>
  </si>
  <si>
    <t>Filme Sorrentino Bacalhau c/ A</t>
  </si>
  <si>
    <t>35.05.0100</t>
  </si>
  <si>
    <t>Sorrentino Ricota, Parmesao e</t>
  </si>
  <si>
    <t>20.07.0112</t>
  </si>
  <si>
    <t>Filme Sorrentino Ricota, Parme</t>
  </si>
  <si>
    <t>35.05.0101</t>
  </si>
  <si>
    <t>Sorrentino Mussarela, Tomate &amp;</t>
  </si>
  <si>
    <t>20.07.0120</t>
  </si>
  <si>
    <t>Filme Sorrentino Mussarela, To</t>
  </si>
  <si>
    <t>Folha:   54</t>
  </si>
  <si>
    <t>Folha:   55</t>
  </si>
  <si>
    <t>---------------------------------</t>
  </si>
  <si>
    <t>-----</t>
  </si>
  <si>
    <t>------- 21/10/2014 - 15:18:34</t>
  </si>
  <si>
    <t>10.06.0048</t>
  </si>
  <si>
    <t>Molho de Pimenta Malagueta</t>
  </si>
  <si>
    <t>10.06.0045</t>
  </si>
  <si>
    <t>Alho Descascado</t>
  </si>
  <si>
    <t>35.03.1820</t>
  </si>
  <si>
    <t>35.03.1420</t>
  </si>
  <si>
    <t>35.03.1620</t>
  </si>
  <si>
    <t>Queijo Prato GC (3300 G)</t>
  </si>
  <si>
    <t>ASUL</t>
  </si>
  <si>
    <t>10.03.0005</t>
  </si>
  <si>
    <t>Linguica Calabresa Curada</t>
  </si>
  <si>
    <t>40.03.1110</t>
  </si>
  <si>
    <t>Queijo Fresco LM (20 Kg)</t>
  </si>
  <si>
    <t>35.03.1110</t>
  </si>
  <si>
    <t>35.03.1510</t>
  </si>
  <si>
    <t>20.06.1011</t>
  </si>
  <si>
    <t>Rotulo F - Par 5000 - LM</t>
  </si>
  <si>
    <t>10.03.0009</t>
  </si>
  <si>
    <t>Carne Bovina Cozida Cubeteada</t>
  </si>
  <si>
    <t>30.03.0003</t>
  </si>
  <si>
    <t>Preparado de Pasta de Alho</t>
  </si>
  <si>
    <t>10.06.0031</t>
  </si>
  <si>
    <t>Caldo de Carne em Po</t>
  </si>
  <si>
    <t>30.03.0004</t>
  </si>
  <si>
    <t>Molho de Tomate da Casa</t>
  </si>
  <si>
    <t>------- 21/10/2014 - 15:18:35</t>
  </si>
  <si>
    <t>10.05.0008</t>
  </si>
  <si>
    <t>Fibra de Trigo</t>
  </si>
  <si>
    <t>10.06.0051</t>
  </si>
  <si>
    <t>Ervas de Provence</t>
  </si>
  <si>
    <t>10.06.0009</t>
  </si>
  <si>
    <t>Cenoura Desidratada Granulada</t>
  </si>
  <si>
    <t>10.06.0014</t>
  </si>
  <si>
    <t>Nozes</t>
  </si>
  <si>
    <t>10.06.0056</t>
  </si>
  <si>
    <t>Louro Desidratado</t>
  </si>
  <si>
    <t>10.06.0047</t>
  </si>
  <si>
    <t>Alecrim Desidratado</t>
  </si>
  <si>
    <t>10.06.0057</t>
  </si>
  <si>
    <t>Tomilho Desidratado</t>
  </si>
  <si>
    <t>10.07.0001</t>
  </si>
  <si>
    <t>Farinha de Rosca</t>
  </si>
  <si>
    <t>10.06.0055</t>
  </si>
  <si>
    <t>Castanha do Para</t>
  </si>
  <si>
    <t>10.03.0016</t>
  </si>
  <si>
    <t>Bacalhau</t>
  </si>
  <si>
    <t>10.06.0059</t>
  </si>
  <si>
    <t>Azeitona Preta Fatiada sem Car</t>
  </si>
  <si>
    <t>10.03.0017</t>
  </si>
  <si>
    <t>Bacon Assado em Cubos e Congel</t>
  </si>
  <si>
    <t>40.03.1910</t>
  </si>
  <si>
    <t>Queijo Tipo Estepe LM (20 Kg)</t>
  </si>
  <si>
    <t>35.03.1910</t>
  </si>
  <si>
    <t>20.06.1010</t>
  </si>
  <si>
    <t>Rotulo F - Est 20Kg - LM</t>
  </si>
  <si>
    <t>35.03.1380</t>
  </si>
  <si>
    <t>10.07.0037</t>
  </si>
  <si>
    <t>Vinho Branco Seco</t>
  </si>
  <si>
    <t>Recheio Alho Poro &amp; Vegetais p</t>
  </si>
  <si>
    <t>10.06.0060</t>
  </si>
  <si>
    <t>Abobrinha In Natura</t>
  </si>
  <si>
    <t>10.06.0061</t>
  </si>
  <si>
    <t>Alho Poro In Natura</t>
  </si>
  <si>
    <t>10.06.0040</t>
  </si>
  <si>
    <t>Cenoura In Natura</t>
  </si>
  <si>
    <t>40.02.1016</t>
  </si>
  <si>
    <t>Creme de Leite para Uso Indust</t>
  </si>
  <si>
    <t>30.01.1004</t>
  </si>
  <si>
    <t>Creme de Leite Cru Refrigerado</t>
  </si>
  <si>
    <t>10.07.0035</t>
  </si>
  <si>
    <t>Estabilizante Celulose Microcr</t>
  </si>
  <si>
    <t>30.02.0048</t>
  </si>
  <si>
    <t>Carne Suina Cozida Congelada</t>
  </si>
  <si>
    <t>10.03.0018</t>
  </si>
  <si>
    <t>Carne Suina</t>
  </si>
  <si>
    <t>10.06.0038</t>
  </si>
  <si>
    <t>Pimentao Verde In natura</t>
  </si>
  <si>
    <t>30.04.0004</t>
  </si>
  <si>
    <t>Massa p/ PQ Coquetel FM Assame</t>
  </si>
  <si>
    <t>30.04.0005</t>
  </si>
  <si>
    <t>Massa p/ PQ Super Lanche FM As</t>
  </si>
  <si>
    <t>30.04.0006</t>
  </si>
  <si>
    <t>Massa Tampa de Tortas e Empada</t>
  </si>
  <si>
    <t>10.07.1018</t>
  </si>
  <si>
    <t>Acido Sorbico</t>
  </si>
  <si>
    <t>30.04.0007</t>
  </si>
  <si>
    <t>Massa Fundo de Tortas &amp; Empada</t>
  </si>
  <si>
    <t>30.04.0010</t>
  </si>
  <si>
    <t>Massa p/ Pq Tradicional Fm Ass</t>
  </si>
  <si>
    <t>30.04.0013</t>
  </si>
  <si>
    <t>Massa p/ Pao de Queijo Tradici</t>
  </si>
  <si>
    <t>30.04.0014</t>
  </si>
  <si>
    <t>Massa de Empanada p/ Reprocess</t>
  </si>
  <si>
    <t>30.04.0015</t>
  </si>
  <si>
    <t>Massa de Pao de Batata p/ Repr</t>
  </si>
  <si>
    <t>30.05.0005</t>
  </si>
  <si>
    <t>Massa de Croissant Integral Ex</t>
  </si>
  <si>
    <t>30.07.0003</t>
  </si>
  <si>
    <t>Massa de Croissant Integral</t>
  </si>
  <si>
    <t>30.05.0009</t>
  </si>
  <si>
    <t>Massa para Pao de Queijo Coque</t>
  </si>
  <si>
    <t>30.06.0001</t>
  </si>
  <si>
    <t>Massa Escaldada Grupo 1</t>
  </si>
  <si>
    <t>10.02.0026</t>
  </si>
  <si>
    <t>Soro de Leite em Po Parcialmen</t>
  </si>
  <si>
    <t>------- 21/10/2014 - 15:18:36</t>
  </si>
  <si>
    <t>30.05.0010</t>
  </si>
  <si>
    <t>30.06.0006</t>
  </si>
  <si>
    <t>Massa Escaldada Grupo 6</t>
  </si>
  <si>
    <t>30.05.0011</t>
  </si>
  <si>
    <t>Massa para Pao de Queijo Big L</t>
  </si>
  <si>
    <t>30.06.0010</t>
  </si>
  <si>
    <t>Massa Escaldada Grupo 10</t>
  </si>
  <si>
    <t>10.01.0019</t>
  </si>
  <si>
    <t>30.05.0012</t>
  </si>
  <si>
    <t>Massa para Pao de Queijo Tradi</t>
  </si>
  <si>
    <t>30.06.0003</t>
  </si>
  <si>
    <t>Massa Escaldada Grupo 3</t>
  </si>
  <si>
    <t>10.07.0028</t>
  </si>
  <si>
    <t>Sal Hiposodico</t>
  </si>
  <si>
    <t>30.05.0013</t>
  </si>
  <si>
    <t>30.05.0014</t>
  </si>
  <si>
    <t>30.05.0015</t>
  </si>
  <si>
    <t>10.06.0024</t>
  </si>
  <si>
    <t>Condimento Preparado Sabor Que</t>
  </si>
  <si>
    <t>30.05.0016</t>
  </si>
  <si>
    <t>Massa para PQ Tradicional 400g</t>
  </si>
  <si>
    <t>30.05.0017</t>
  </si>
  <si>
    <t>Massa para Pao de Queijo Super</t>
  </si>
  <si>
    <t>40.03.1713</t>
  </si>
  <si>
    <t>Queijo Tipo Cheddar s/ Corante</t>
  </si>
  <si>
    <t>35.03.1713</t>
  </si>
  <si>
    <t>20.06.1043</t>
  </si>
  <si>
    <t>Rotulo F - Che S/ Cor 20 Kg -</t>
  </si>
  <si>
    <t>10.02.0024</t>
  </si>
  <si>
    <t>Queijo Sbrinz</t>
  </si>
  <si>
    <t>30.05.0018</t>
  </si>
  <si>
    <t>30.06.0012</t>
  </si>
  <si>
    <t>Massa Escaldada Grupo 12</t>
  </si>
  <si>
    <t>30.05.0019</t>
  </si>
  <si>
    <t>Massa para Pao de Queijo Lanch</t>
  </si>
  <si>
    <t>30.05.0020</t>
  </si>
  <si>
    <t>30.06.0005</t>
  </si>
  <si>
    <t>Massa Escaldada Grupo 5</t>
  </si>
  <si>
    <t>30.05.0021</t>
  </si>
  <si>
    <t>Massa p/ Pao de Queijo Coquete</t>
  </si>
  <si>
    <t>30.05.0022</t>
  </si>
  <si>
    <t>30.06.0007</t>
  </si>
  <si>
    <t>Massa Escaldada Grupo 7</t>
  </si>
  <si>
    <t>30.05.0023</t>
  </si>
  <si>
    <t>30.06.0009</t>
  </si>
  <si>
    <t>Massa Escaldada Grupo 9</t>
  </si>
  <si>
    <t>30.05.0024</t>
  </si>
  <si>
    <t>30.06.0008</t>
  </si>
  <si>
    <t>Massa Escaldada Grupo 8</t>
  </si>
  <si>
    <t>30.05.0026</t>
  </si>
  <si>
    <t>30.05.0027</t>
  </si>
  <si>
    <t>30.05.0031</t>
  </si>
  <si>
    <t>Massa para Waffle Gotas de Cho</t>
  </si>
  <si>
    <t>30.05.0032</t>
  </si>
  <si>
    <t>------- 21/10/2014 - 15:18:37</t>
  </si>
  <si>
    <t>30.05.0033</t>
  </si>
  <si>
    <t>10.04.0012</t>
  </si>
  <si>
    <t>Creme Vegetal 80% Lipideos</t>
  </si>
  <si>
    <t>30.05.0034</t>
  </si>
  <si>
    <t>30.05.0035</t>
  </si>
  <si>
    <t>30.05.0036</t>
  </si>
  <si>
    <t>30.06.0011</t>
  </si>
  <si>
    <t>Massa Escaldada Grupo 11</t>
  </si>
  <si>
    <t>30.05.0039</t>
  </si>
  <si>
    <t>10.06.0062</t>
  </si>
  <si>
    <t>Acucar Cristal</t>
  </si>
  <si>
    <t>30.06.0002</t>
  </si>
  <si>
    <t>Massa Escaldada Grupo 2</t>
  </si>
  <si>
    <t>30.06.0013</t>
  </si>
  <si>
    <t>Massa Escaldada Grupo 13</t>
  </si>
  <si>
    <t>30.10.1005</t>
  </si>
  <si>
    <t>Creme de Leite Cru Itambe</t>
  </si>
  <si>
    <t>60.06.1002</t>
  </si>
  <si>
    <t>L</t>
  </si>
  <si>
    <t>Leite Cru Integral Itambe</t>
  </si>
  <si>
    <t>30.10.1360</t>
  </si>
  <si>
    <t>Queijo Minas Padrao Itambe (40</t>
  </si>
  <si>
    <t>10.07.1003</t>
  </si>
  <si>
    <t>Cloreto de Calcio - sol. 40%</t>
  </si>
  <si>
    <t>10.11.1024</t>
  </si>
  <si>
    <t>Fermento DVS Choozit BT01 Lyo</t>
  </si>
  <si>
    <t>10.10.1007</t>
  </si>
  <si>
    <t>g</t>
  </si>
  <si>
    <t>Coagulante 100% Quimozina Plus</t>
  </si>
  <si>
    <t>30.10.1008</t>
  </si>
  <si>
    <t>Soro de Leite Cru Itambe</t>
  </si>
  <si>
    <t>60.07.1004</t>
  </si>
  <si>
    <t>Filme Fundo Liso  Media Barrei</t>
  </si>
  <si>
    <t>60.07.1005</t>
  </si>
  <si>
    <t>Filme Laminado Tampa Minas Pad</t>
  </si>
  <si>
    <t>30.10.1460</t>
  </si>
  <si>
    <t>Queijo Mussarela Itambe (4000</t>
  </si>
  <si>
    <t>10.11.1022</t>
  </si>
  <si>
    <t>Fermento DVS Choozit TM81 Lyo</t>
  </si>
  <si>
    <t>10.11.1008</t>
  </si>
  <si>
    <t>Fermento DVS - LH 100</t>
  </si>
  <si>
    <t>30.10.1660</t>
  </si>
  <si>
    <t>Queijo Prato Itambe (20 KG)</t>
  </si>
  <si>
    <t>10.07.1002</t>
  </si>
  <si>
    <t>Corante de Urucum - A 200 WS</t>
  </si>
  <si>
    <t>10.11.1023</t>
  </si>
  <si>
    <t>Fermento DVS Probat 222 Lyo</t>
  </si>
  <si>
    <t>30.10.1680</t>
  </si>
  <si>
    <t>Queijo Prato Tipo Coboco Itamb</t>
  </si>
  <si>
    <t>60.07.1007</t>
  </si>
  <si>
    <t>Filme Fundo Liso Alta Barreira</t>
  </si>
  <si>
    <t>60.07.1006</t>
  </si>
  <si>
    <t>Filme Laminado Tampa Coboco 40</t>
  </si>
  <si>
    <t>35.03.1010</t>
  </si>
  <si>
    <t>Massa Coalhada 0,7% G Sem Sal</t>
  </si>
  <si>
    <t>30.01.1010</t>
  </si>
  <si>
    <t>10.02.1050</t>
  </si>
  <si>
    <t>Leite Cru Integral LM</t>
  </si>
  <si>
    <t>10.10.1005</t>
  </si>
  <si>
    <t>Coagulante em Po - Fromase 220</t>
  </si>
  <si>
    <t>10.11.1010</t>
  </si>
  <si>
    <t>Fermento DVS - RST 744</t>
  </si>
  <si>
    <t>10.11.1021</t>
  </si>
  <si>
    <t>G</t>
  </si>
  <si>
    <t>Fermento Congelado - STI 02</t>
  </si>
  <si>
    <t>10.07.1011</t>
  </si>
  <si>
    <t>Natamicina</t>
  </si>
  <si>
    <t>30.01.1006</t>
  </si>
  <si>
    <t>l</t>
  </si>
  <si>
    <t>Soro de Leite Cru  LM</t>
  </si>
  <si>
    <t>35.03.1012</t>
  </si>
  <si>
    <t>Massa Coalhada 0,7% G Com Sal</t>
  </si>
  <si>
    <t>30.01.1012</t>
  </si>
  <si>
    <t>35.03.1013</t>
  </si>
  <si>
    <t>Massa Coalhada 1,5% G Com Sal</t>
  </si>
  <si>
    <t>30.01.1013</t>
  </si>
  <si>
    <t>10.11.1003</t>
  </si>
  <si>
    <t>Fermento DVS - MOS 062 E</t>
  </si>
  <si>
    <t>35.03.1014</t>
  </si>
  <si>
    <t>Massa Coalhada 2,4% G Sem Sal</t>
  </si>
  <si>
    <t>30.01.1014</t>
  </si>
  <si>
    <t>30.01.1110</t>
  </si>
  <si>
    <t>Queijo Fresco (20 Kg)</t>
  </si>
  <si>
    <t>35.03.1210</t>
  </si>
  <si>
    <t>Queijo de Coalho LM (20 Kg)</t>
  </si>
  <si>
    <t>30.01.1210</t>
  </si>
  <si>
    <t>Queijo de Coalho (20 Kg)</t>
  </si>
  <si>
    <t>10.10.1003</t>
  </si>
  <si>
    <t>Coagulante em Po - Chy Max</t>
  </si>
  <si>
    <t>10.07.1012</t>
  </si>
  <si>
    <t>Nitrato de Sodio - Refinado 99</t>
  </si>
  <si>
    <t>35.03.1220</t>
  </si>
  <si>
    <t>Queijo de Coalho GC (390 G)</t>
  </si>
  <si>
    <t>20.14.1001</t>
  </si>
  <si>
    <t>Palito de Madeira 20 x 4 - GC</t>
  </si>
  <si>
    <t>20.10.1001</t>
  </si>
  <si>
    <t>Saco NP 19 x 28 x 0.18 - Lamin</t>
  </si>
  <si>
    <t>30.01.1310</t>
  </si>
  <si>
    <t>10.11.1016</t>
  </si>
  <si>
    <t>Fermento DVS - Lyobac D GR2</t>
  </si>
  <si>
    <t>10.11.1018</t>
  </si>
  <si>
    <t>Fermento DVS - Lyobac Y814</t>
  </si>
  <si>
    <t>10.02.1003</t>
  </si>
  <si>
    <t>Solidos Nao Gordurosos</t>
  </si>
  <si>
    <t>10.02.1002</t>
  </si>
  <si>
    <t>Gordura Bruta</t>
  </si>
  <si>
    <t>10.02.1004</t>
  </si>
  <si>
    <t>Umidade</t>
  </si>
  <si>
    <t>10.02.1051</t>
  </si>
  <si>
    <t>Leite Cru Integral FM</t>
  </si>
  <si>
    <t>35.03.1321</t>
  </si>
  <si>
    <t>Queijo Minas Padrao GC (500 G)</t>
  </si>
  <si>
    <t>20.10.1005</t>
  </si>
  <si>
    <t>Saco Te 15 x 20 - Liso - Fraci</t>
  </si>
  <si>
    <t>30.01.1321</t>
  </si>
  <si>
    <t>Queijo Minas Padrao (500 G)</t>
  </si>
  <si>
    <t>10.11.1005</t>
  </si>
  <si>
    <t>Fermento DVS - R 703</t>
  </si>
  <si>
    <t>30.01.1380</t>
  </si>
  <si>
    <t>Queijo Minas Padrao (20 Kg)</t>
  </si>
  <si>
    <t>30.01.1002</t>
  </si>
  <si>
    <t>Fermento Industrial</t>
  </si>
  <si>
    <t>35.03.1410</t>
  </si>
  <si>
    <t>Queijo Mussarela LM (4000 G)</t>
  </si>
  <si>
    <t>20.10.1013</t>
  </si>
  <si>
    <t>Saco NP 26 x 46 - Mus 4000 - L</t>
  </si>
  <si>
    <t>20.03.1011</t>
  </si>
  <si>
    <t>Caixa de Papelao - Lisa - Mus</t>
  </si>
  <si>
    <t>30.01.1410</t>
  </si>
  <si>
    <t>Queijo Mussarela (4000 G)</t>
  </si>
  <si>
    <t>20.10.1010</t>
  </si>
  <si>
    <t>Saco Te 24 x 44 - Mus 4000 - G</t>
  </si>
  <si>
    <t>35.03.1490</t>
  </si>
  <si>
    <t>Queijo Mussarela Polenghi (400</t>
  </si>
  <si>
    <t>20.10.1022</t>
  </si>
  <si>
    <t>Saco Te 24 x 44 Mus 4000 - Pol</t>
  </si>
  <si>
    <t>20.06.1036</t>
  </si>
  <si>
    <t>Rotulo FV - Mus 4000 - Polengh</t>
  </si>
  <si>
    <t>20.03.1021</t>
  </si>
  <si>
    <t>Caixa de Papelao - Impressa -</t>
  </si>
  <si>
    <t>30.01.1510</t>
  </si>
  <si>
    <t>Queijo Parmesao (5000 G)</t>
  </si>
  <si>
    <t>10.07.1001</t>
  </si>
  <si>
    <t>Corante Natural de Clorofila</t>
  </si>
  <si>
    <t>10.07.1015</t>
  </si>
  <si>
    <t>Lipase - Po</t>
  </si>
  <si>
    <t>35.03.1514</t>
  </si>
  <si>
    <t>Queijo Parmesao (7000 G)</t>
  </si>
  <si>
    <t>30.01.1514</t>
  </si>
  <si>
    <t>30.01.1001</t>
  </si>
  <si>
    <t>Fermento Industrial - Italiano</t>
  </si>
  <si>
    <t>20.10.1023</t>
  </si>
  <si>
    <t>Saco Te 42 x 45 - Liso - Goy,</t>
  </si>
  <si>
    <t>35.03.1610</t>
  </si>
  <si>
    <t>Queijo Prato LM (20 Kg)</t>
  </si>
  <si>
    <t>30.01.1610</t>
  </si>
  <si>
    <t>Queijo Prato (20 Kg)</t>
  </si>
  <si>
    <t>35.03.1613</t>
  </si>
  <si>
    <t>Queijo Prato s/ Corante LM (20</t>
  </si>
  <si>
    <t>30.01.1613</t>
  </si>
  <si>
    <t>Queijo Prato s/ Corante (20 Kg</t>
  </si>
  <si>
    <t>20.10.1009</t>
  </si>
  <si>
    <t>Saco Te 23 x 43 - Pra 3300 - G</t>
  </si>
  <si>
    <t>20.03.1010</t>
  </si>
  <si>
    <t>Caixa de Papelao - Lisa - Bloc</t>
  </si>
  <si>
    <t>35.03.1690</t>
  </si>
  <si>
    <t>Queijo Prato Polenghi (3300 G)</t>
  </si>
  <si>
    <t>20.10.1024</t>
  </si>
  <si>
    <t>Saco Te 22 x 42  Pra 3300 - Po</t>
  </si>
  <si>
    <t>20.06.1037</t>
  </si>
  <si>
    <t>Rotulo FV - Pra 3300 - Polengh</t>
  </si>
  <si>
    <t>20.03.1022</t>
  </si>
  <si>
    <t>------- 21/10/2014 - 15:18:38</t>
  </si>
  <si>
    <t>35.03.1710</t>
  </si>
  <si>
    <t>Queijo Tipo Cheddar (20 Kg)</t>
  </si>
  <si>
    <t>30.01.1710</t>
  </si>
  <si>
    <t>10.11.1009</t>
  </si>
  <si>
    <t>Fermento Congelado - RST 631</t>
  </si>
  <si>
    <t>10.11.1006</t>
  </si>
  <si>
    <t>Fermento DVS - LHB 02</t>
  </si>
  <si>
    <t>30.01.1713</t>
  </si>
  <si>
    <t>35.03.1780</t>
  </si>
  <si>
    <t>Queijo Tipo Cheddar FM (20 Kg)</t>
  </si>
  <si>
    <t>30.01.1780</t>
  </si>
  <si>
    <t>35.03.1810</t>
  </si>
  <si>
    <t>Queijo Minas Frescal  (4000 G)</t>
  </si>
  <si>
    <t>30.01.1810</t>
  </si>
  <si>
    <t>Queijo Minas Frescal (4000 G)</t>
  </si>
  <si>
    <t>10.07.1016</t>
  </si>
  <si>
    <t>Acido Latico - 85%</t>
  </si>
  <si>
    <t>20.06.1040</t>
  </si>
  <si>
    <t>Rotulo F - MF 4000 - LM</t>
  </si>
  <si>
    <t>30.01.1820</t>
  </si>
  <si>
    <t>Ricota Fresca (5000 G)</t>
  </si>
  <si>
    <t>10.07.1026</t>
  </si>
  <si>
    <t>Benzoato de Sodio - Uso Indust</t>
  </si>
  <si>
    <t>20.06.1054</t>
  </si>
  <si>
    <t>Rotulo Ricota F - Fre  1,0 a 5</t>
  </si>
  <si>
    <t>30.01.1910</t>
  </si>
  <si>
    <t>Queijo Tipo Estepe (20 Kg)</t>
  </si>
  <si>
    <t>35.03.1911</t>
  </si>
  <si>
    <t>Queijo Tipo Estepe c/ Corante</t>
  </si>
  <si>
    <t>30.01.1911</t>
  </si>
  <si>
    <t>35.03.1912</t>
  </si>
  <si>
    <t>Queijo Tipo Estepe 1,1% G com</t>
  </si>
  <si>
    <t>30.01.1912</t>
  </si>
  <si>
    <t>Queijo Tipo Estepe 1,1% G Com</t>
  </si>
  <si>
    <t>35.03.2110</t>
  </si>
  <si>
    <t>Queijo Danbo LM (20 Kg)</t>
  </si>
  <si>
    <t>30.01.2110</t>
  </si>
  <si>
    <t>35.03.2380</t>
  </si>
  <si>
    <t>Queijo Minas Light  FM (20 KG)</t>
  </si>
  <si>
    <t>30.01.2380</t>
  </si>
  <si>
    <t>Queijo Minas Light Para Uso In</t>
  </si>
  <si>
    <t>35.03.2410</t>
  </si>
  <si>
    <t>Queijo Mussarela Light (4000 G</t>
  </si>
  <si>
    <t>30.01.2410</t>
  </si>
  <si>
    <t>Queijo Mussarela Light  (4000</t>
  </si>
  <si>
    <t>20.10.1008</t>
  </si>
  <si>
    <t>Saco Te 24 x 44  - S/ Impressa</t>
  </si>
  <si>
    <t>30.01.5010</t>
  </si>
  <si>
    <t>Queijo Tipo Goya (5000 G)</t>
  </si>
  <si>
    <t>35.03.5220</t>
  </si>
  <si>
    <t>Requeijao Light GC (200 G)</t>
  </si>
  <si>
    <t>20.05.1003</t>
  </si>
  <si>
    <t>Copo Plastico Req. Light 200 G</t>
  </si>
  <si>
    <t>20.11.1001</t>
  </si>
  <si>
    <t>Tampa Aluminio 75 mm - Requeij</t>
  </si>
  <si>
    <t>20.11.1002</t>
  </si>
  <si>
    <t>Tampa - Req. Light 200 Azul -</t>
  </si>
  <si>
    <t>20.03.1018</t>
  </si>
  <si>
    <t>Caixa de Papelao 12 un Req. 20</t>
  </si>
  <si>
    <t>30.01.5210</t>
  </si>
  <si>
    <t>Requeijao Light</t>
  </si>
  <si>
    <t>10.07.1007</t>
  </si>
  <si>
    <t>Sal Fundente - Joha S9</t>
  </si>
  <si>
    <t>10.07.1006</t>
  </si>
  <si>
    <t>Sal Bacteriostatico - Joha HBS</t>
  </si>
  <si>
    <t>10.07.1009</t>
  </si>
  <si>
    <t>Sal Corretor - Joha T</t>
  </si>
  <si>
    <t>20.05.1002</t>
  </si>
  <si>
    <t>20.06.1004</t>
  </si>
  <si>
    <t>Etiqueta Req. Light 200 G - FM</t>
  </si>
  <si>
    <t>35.03.5280</t>
  </si>
  <si>
    <t>Requeijao Light FM (200 G)</t>
  </si>
  <si>
    <t>35.03.5281</t>
  </si>
  <si>
    <t>Requeijao Light FM/SC (400 G)</t>
  </si>
  <si>
    <t>20.03.1016</t>
  </si>
  <si>
    <t>Caixa Cinta - 2 un Req. Light</t>
  </si>
  <si>
    <t>20.03.1017</t>
  </si>
  <si>
    <t>Caixa de Papelao 06 un Duplas</t>
  </si>
  <si>
    <t>35.03.5420</t>
  </si>
  <si>
    <t>Requeijao Tradicional GC (200</t>
  </si>
  <si>
    <t>20.05.1006</t>
  </si>
  <si>
    <t>Copo Plastico Req. Trad. 200 G</t>
  </si>
  <si>
    <t>20.11.1003</t>
  </si>
  <si>
    <t>Tampa - Req. Trad. 200G Vermel</t>
  </si>
  <si>
    <t>30.01.5410</t>
  </si>
  <si>
    <t>Requeijao Tradicional</t>
  </si>
  <si>
    <t>20.05.1005</t>
  </si>
  <si>
    <t>20.06.1025</t>
  </si>
  <si>
    <t>Etiqueta Req. Trad. 200 G - FM</t>
  </si>
  <si>
    <t>35.03.5480</t>
  </si>
  <si>
    <t>Requeijao Tradicional FM (200</t>
  </si>
  <si>
    <t>35.03.5481</t>
  </si>
  <si>
    <t>Requeijao Tradicional FM/SC (4</t>
  </si>
  <si>
    <t>20.03.1019</t>
  </si>
  <si>
    <t>Caixa Cinta - 2 un Req. Trad.</t>
  </si>
  <si>
    <t>35.03.5570</t>
  </si>
  <si>
    <t>Requeijao Cremoso s/ Amido FM</t>
  </si>
  <si>
    <t>30.01.5570</t>
  </si>
  <si>
    <t>10.07.1027</t>
  </si>
  <si>
    <t>Mistura de Estabilizante a Bas</t>
  </si>
  <si>
    <t>10.07.1028</t>
  </si>
  <si>
    <t>Mistura de Proteinas Lacteas P</t>
  </si>
  <si>
    <t>10.07.1023</t>
  </si>
  <si>
    <t>Sal Corretor de PH - Acido</t>
  </si>
  <si>
    <t>20.10.1021</t>
  </si>
  <si>
    <t>Saco PE 40 x 56 - Leitoso - Se</t>
  </si>
  <si>
    <t>10.07.1014</t>
  </si>
  <si>
    <t>Nisina</t>
  </si>
  <si>
    <t>35.03.5580</t>
  </si>
  <si>
    <t>Requeijao Cremoso c/ Amido FM</t>
  </si>
  <si>
    <t>30.01.5580</t>
  </si>
  <si>
    <t>10.07.1019</t>
  </si>
  <si>
    <t>Mistura de Espessantes e Estab</t>
  </si>
  <si>
    <t>10.07.1024</t>
  </si>
  <si>
    <t>Sal Fundente - CY</t>
  </si>
  <si>
    <t>10.02.1025</t>
  </si>
  <si>
    <t>Concentrado Proteico Lacteo -</t>
  </si>
  <si>
    <t>20.06.1046</t>
  </si>
  <si>
    <t>Rotulo - Requeijao Cremoso c/</t>
  </si>
  <si>
    <t>35.05.0033</t>
  </si>
  <si>
    <t>Croissant Branco 120g Pizza Se</t>
  </si>
  <si>
    <t>35.05.0034</t>
  </si>
  <si>
    <t>Croissant Integral 120g Peru c</t>
  </si>
  <si>
    <t>35.05.0035</t>
  </si>
  <si>
    <t>Croissant Integral 120g Frango</t>
  </si>
  <si>
    <t>35.05.0036</t>
  </si>
  <si>
    <t>Croissant Integral 120g Queijo</t>
  </si>
  <si>
    <t>------- 21/10/2014 - 15:18:39</t>
  </si>
  <si>
    <t>Folha:   56</t>
  </si>
  <si>
    <t>Folha:   57</t>
  </si>
  <si>
    <t>Folha:   58</t>
  </si>
  <si>
    <t>Folha:   59</t>
  </si>
  <si>
    <t>35.05.0047</t>
  </si>
  <si>
    <t>Broinha de Milho 50g Sem Embal</t>
  </si>
  <si>
    <t>Folha:   60</t>
  </si>
  <si>
    <t>35.05.0049</t>
  </si>
  <si>
    <t>Waffle Gotas de Chocolate Sem</t>
  </si>
  <si>
    <t>35.05.0051</t>
  </si>
  <si>
    <t>Pao de Queijo Super Lanche FM</t>
  </si>
  <si>
    <t>Folha:   61</t>
  </si>
  <si>
    <t>35.05.0052</t>
  </si>
  <si>
    <t>Pao de Queijo Tradicional FM/E</t>
  </si>
  <si>
    <t>35.05.0053</t>
  </si>
  <si>
    <t>Pao de Queijo Tradicional kg F</t>
  </si>
  <si>
    <t>35.05.0054</t>
  </si>
  <si>
    <t>Pao de Queijo Tradicional Gour</t>
  </si>
  <si>
    <t>35.05.0055</t>
  </si>
  <si>
    <t>Pao de Queijo Coquetel FM sem</t>
  </si>
  <si>
    <t>Folha:   62</t>
  </si>
  <si>
    <t>35.05.0056</t>
  </si>
  <si>
    <t>Pao de Queijo Tradicional 300g</t>
  </si>
  <si>
    <t>35.05.0057</t>
  </si>
  <si>
    <t>Pao de Queijo Coquetel kg SG s</t>
  </si>
  <si>
    <t>35.05.0058</t>
  </si>
  <si>
    <t>Pao de Queijo Super Lanche SG</t>
  </si>
  <si>
    <t>35.05.0059</t>
  </si>
  <si>
    <t>PQ Big, Super Lanche e Max Lan</t>
  </si>
  <si>
    <t>Folha:   63</t>
  </si>
  <si>
    <t>35.05.0060</t>
  </si>
  <si>
    <t>Pao de Queijo Tradicional Supe</t>
  </si>
  <si>
    <t>35.05.0061</t>
  </si>
  <si>
    <t>Pao de Queijo Tradicional Expo</t>
  </si>
  <si>
    <t>35.05.0062</t>
  </si>
  <si>
    <t>Pao de Queijo Coquetel Expor U</t>
  </si>
  <si>
    <t>35.05.0063</t>
  </si>
  <si>
    <t>Pao de Queijo Lanche FM sem Em</t>
  </si>
  <si>
    <t>Folha:   64</t>
  </si>
  <si>
    <t>35.05.0064</t>
  </si>
  <si>
    <t>Pao de Queijo Tradicional Yara</t>
  </si>
  <si>
    <t>35.05.0065</t>
  </si>
  <si>
    <t>Pao de Queijo Coquetel Yara Se</t>
  </si>
  <si>
    <t>35.05.0066</t>
  </si>
  <si>
    <t>Pao de Queijo Super Lanche Yar</t>
  </si>
  <si>
    <t>Folha:   65</t>
  </si>
  <si>
    <t>35.05.0068</t>
  </si>
  <si>
    <t>Pao de Queijo Tradicional Ligh</t>
  </si>
  <si>
    <t>35.05.0069</t>
  </si>
  <si>
    <t>Pao de Queijo Super Lanche Sup</t>
  </si>
  <si>
    <t>35.05.0070</t>
  </si>
  <si>
    <t>Pao de Queijo Coquetel Super V</t>
  </si>
  <si>
    <t>35.05.0071</t>
  </si>
  <si>
    <t>Pao de Queijo Super Lanche Ass</t>
  </si>
  <si>
    <t>Folha:   66</t>
  </si>
  <si>
    <t>35.05.0072</t>
  </si>
  <si>
    <t>Pao de Queijo Coquetel Assado</t>
  </si>
  <si>
    <t>35.05.0073</t>
  </si>
  <si>
    <t>Pao de Queijo Tradicional Assa</t>
  </si>
  <si>
    <t>35.05.0074</t>
  </si>
  <si>
    <t>35.05.0075</t>
  </si>
  <si>
    <t>Pao de Queijo Coquetel 8g SG s</t>
  </si>
  <si>
    <t>Folha:   67</t>
  </si>
  <si>
    <t>35.05.0082</t>
  </si>
  <si>
    <t>Pao de Queijo Coquetel 1kg FM</t>
  </si>
  <si>
    <t>Folha:   68</t>
  </si>
  <si>
    <t>35.05.0083</t>
  </si>
  <si>
    <t>Pao de Queijo Trad 1kg SG  Exp</t>
  </si>
  <si>
    <t>Folha:   69</t>
  </si>
  <si>
    <t>------- 21/10/2014 - 15:18:40</t>
  </si>
  <si>
    <t>Folha:   70</t>
  </si>
  <si>
    <t>35.05.0088</t>
  </si>
  <si>
    <t>PQ Assado Recheado e Congelado</t>
  </si>
  <si>
    <t>35.05.0089</t>
  </si>
  <si>
    <t>10.02.0002</t>
  </si>
  <si>
    <t>Doce de Leite</t>
  </si>
  <si>
    <t>35.05.0090</t>
  </si>
  <si>
    <t>Folha:   71</t>
  </si>
  <si>
    <t>Folha:   72</t>
  </si>
  <si>
    <t>35.05.0094</t>
  </si>
  <si>
    <t>PQ Lanche 1 Kg Exportacao sem</t>
  </si>
  <si>
    <t>Folha:   73</t>
  </si>
  <si>
    <t>Folha:   74</t>
  </si>
  <si>
    <t>Folha:   75</t>
  </si>
  <si>
    <t>Folha:   76</t>
  </si>
  <si>
    <t>Folha:   77</t>
  </si>
  <si>
    <t>Folha:   78</t>
  </si>
  <si>
    <t>40.01.0010</t>
  </si>
  <si>
    <t>Leite Cru Pre Beneficiado Inte</t>
  </si>
  <si>
    <t>40.01.0020</t>
  </si>
  <si>
    <t>10.02.1013</t>
  </si>
  <si>
    <t>Solidos Nao Gordurosos Co</t>
  </si>
  <si>
    <t>10.02.1012</t>
  </si>
  <si>
    <t>Gordura Bruta Co</t>
  </si>
  <si>
    <t>10.02.1014</t>
  </si>
  <si>
    <t>Umidade Co</t>
  </si>
  <si>
    <t>20.10.1004</t>
  </si>
  <si>
    <t>Saco NP 50 x 80 x 0.20 - Creme</t>
  </si>
  <si>
    <t>20.06.1007</t>
  </si>
  <si>
    <t>Rotulo - Creme de Leite - LM</t>
  </si>
  <si>
    <t>Folha:   79</t>
  </si>
  <si>
    <t>40.02.1110</t>
  </si>
  <si>
    <t>Creme de Leite Cru 55% M.G. Co</t>
  </si>
  <si>
    <t>30.01.1005</t>
  </si>
  <si>
    <t>Creme de Leite Cru Cotoches</t>
  </si>
  <si>
    <t>40.02.1111</t>
  </si>
  <si>
    <t>Creme de Leite Cru 60% M.G. Co</t>
  </si>
  <si>
    <t>40.02.1112</t>
  </si>
  <si>
    <t>Creme de Leite Cru 65% M.G. Co</t>
  </si>
  <si>
    <t>40.02.1113</t>
  </si>
  <si>
    <t>Creme de Leite Cru 68% M.G. Co</t>
  </si>
  <si>
    <t>40.03.1010</t>
  </si>
  <si>
    <t>20.06.1012</t>
  </si>
  <si>
    <t>Rotulo F - MC 20Kg - LM</t>
  </si>
  <si>
    <t>40.03.1012</t>
  </si>
  <si>
    <t>40.03.1013</t>
  </si>
  <si>
    <t>40.03.1014</t>
  </si>
  <si>
    <t>Folha:   80</t>
  </si>
  <si>
    <t>40.03.1210</t>
  </si>
  <si>
    <t>20.06.1028</t>
  </si>
  <si>
    <t>Rotulo F - Coa 20Kg - LM</t>
  </si>
  <si>
    <t>40.03.1211</t>
  </si>
  <si>
    <t>Queijo de Coalho LM (3300 G)</t>
  </si>
  <si>
    <t>20.10.1012</t>
  </si>
  <si>
    <t>Saco NP 26 x 46 - Liso - Mus 4</t>
  </si>
  <si>
    <t>20.06.1029</t>
  </si>
  <si>
    <t>Rotulo F - Coa 3300 - LM</t>
  </si>
  <si>
    <t>40.03.1220</t>
  </si>
  <si>
    <t>20.03.1015</t>
  </si>
  <si>
    <t>Caixa de Papelao - Lisa - Coa</t>
  </si>
  <si>
    <t>40.03.1221</t>
  </si>
  <si>
    <t>Queijo de Coalho GC (20 un x 3</t>
  </si>
  <si>
    <t>40.03.1222</t>
  </si>
  <si>
    <t>Queijo de Coalho GC (400 G)</t>
  </si>
  <si>
    <t>20.03.1012</t>
  </si>
  <si>
    <t>Caixa de Papelao - Lisa - Pra</t>
  </si>
  <si>
    <t>20.06.1047</t>
  </si>
  <si>
    <t>Rotulo FV - Coa 400  GC</t>
  </si>
  <si>
    <t>40.03.1240</t>
  </si>
  <si>
    <t>Queijo de Coalho GV (20 un x 3</t>
  </si>
  <si>
    <t>20.14.1003</t>
  </si>
  <si>
    <t>Palito de Madeira 20 x 4 - Lis</t>
  </si>
  <si>
    <t>20.10.1002</t>
  </si>
  <si>
    <t>Folha:   81</t>
  </si>
  <si>
    <t>40.03.1250</t>
  </si>
  <si>
    <t>Queijo de Coalho SN (20 un x 3</t>
  </si>
  <si>
    <t>20.10.1003</t>
  </si>
  <si>
    <t>Saco NP 19 x 28 x 0.18 - Coa 3</t>
  </si>
  <si>
    <t>40.03.1313</t>
  </si>
  <si>
    <t>Minas Cheese LM (20 Kg)</t>
  </si>
  <si>
    <t>40.03.1321</t>
  </si>
  <si>
    <t>20.06.1015</t>
  </si>
  <si>
    <t>Rotulo FV - MP 500 - GC</t>
  </si>
  <si>
    <t>20.03.1013</t>
  </si>
  <si>
    <t>40.03.1350</t>
  </si>
  <si>
    <t>Queijo Minas Padrao SN (500 G)</t>
  </si>
  <si>
    <t>20.06.1031</t>
  </si>
  <si>
    <t>Rotulo FV - MP 500 - SN</t>
  </si>
  <si>
    <t>Folha:   82</t>
  </si>
  <si>
    <t>40.03.1410</t>
  </si>
  <si>
    <t>40.03.1411</t>
  </si>
  <si>
    <t>Queijo Mussarela LM (320 G)</t>
  </si>
  <si>
    <t>20.06.1032</t>
  </si>
  <si>
    <t>Rotulo FV - Mus 320 - LM</t>
  </si>
  <si>
    <t>40.03.1421</t>
  </si>
  <si>
    <t>Queijo Mussarela GC (320 G)</t>
  </si>
  <si>
    <t>20.06.1016</t>
  </si>
  <si>
    <t>Rotulo FV - Mus 320 - GC</t>
  </si>
  <si>
    <t>40.03.1422</t>
  </si>
  <si>
    <t>Queijo Mussarela GC (24 un x 3</t>
  </si>
  <si>
    <t>40.03.1440</t>
  </si>
  <si>
    <t>Queijo Mussarela GV (06 un x 4</t>
  </si>
  <si>
    <t>Folha:   83</t>
  </si>
  <si>
    <t>20.10.1018</t>
  </si>
  <si>
    <t>40.03.1441</t>
  </si>
  <si>
    <t>Queijo Mussarela GV (18 un X 4</t>
  </si>
  <si>
    <t>20.10.1016</t>
  </si>
  <si>
    <t>Saco Te 15 x 20 - Mus 400 - GV</t>
  </si>
  <si>
    <t>40.03.1450</t>
  </si>
  <si>
    <t>Queijo Mussarela SN (20 un X 4</t>
  </si>
  <si>
    <t>20.06.1021</t>
  </si>
  <si>
    <t>Rotulo FV - Mus 400 - SN</t>
  </si>
  <si>
    <t>40.03.1490</t>
  </si>
  <si>
    <t>40.03.1512</t>
  </si>
  <si>
    <t>Queijo Parmesao LM (300 G)</t>
  </si>
  <si>
    <t>20.06.1033</t>
  </si>
  <si>
    <t>Rotulo FV - Par 300 - LM</t>
  </si>
  <si>
    <t>Folha:   84</t>
  </si>
  <si>
    <t>------- 21/10/2014 - 15:18:41</t>
  </si>
  <si>
    <t>40.03.1514</t>
  </si>
  <si>
    <t>40.03.1520</t>
  </si>
  <si>
    <t>Queijo Parmesao GC (5000 G)</t>
  </si>
  <si>
    <t>20.06.1018</t>
  </si>
  <si>
    <t>Rotulo FV - Par 5000 - GC</t>
  </si>
  <si>
    <t>40.03.1521</t>
  </si>
  <si>
    <t>Queijo Parmesao GC (300 G)</t>
  </si>
  <si>
    <t>20.06.1017</t>
  </si>
  <si>
    <t>Rotulo FV - Par 300 - GC</t>
  </si>
  <si>
    <t>40.03.1522</t>
  </si>
  <si>
    <t>Queijo Parmesao GC (20 un x 30</t>
  </si>
  <si>
    <t>40.03.1540</t>
  </si>
  <si>
    <t>Queijo Parmesao GV (20 un X 30</t>
  </si>
  <si>
    <t>20.10.1017</t>
  </si>
  <si>
    <t>Saco Te 15 x 20 - Par 300 - GV</t>
  </si>
  <si>
    <t>40.03.1550</t>
  </si>
  <si>
    <t>Queijo Parmesao SN (20 un X 30</t>
  </si>
  <si>
    <t>Folha:   85</t>
  </si>
  <si>
    <t>20.06.1023</t>
  </si>
  <si>
    <t>Rotulo FV - Par 300 - SN</t>
  </si>
  <si>
    <t>40.03.1570</t>
  </si>
  <si>
    <t>Queijo Parmesao Ma (300 G)</t>
  </si>
  <si>
    <t>60.04.1007</t>
  </si>
  <si>
    <t>Saco Te 15 x 20 - Par 300 - Ma</t>
  </si>
  <si>
    <t>60.03.1008</t>
  </si>
  <si>
    <t>Rotulo  FV -Par 300 - Marilia</t>
  </si>
  <si>
    <t>40.03.1610</t>
  </si>
  <si>
    <t>20.06.1013</t>
  </si>
  <si>
    <t>Rotulo F - Pra 20Kg - LM</t>
  </si>
  <si>
    <t>40.03.1611</t>
  </si>
  <si>
    <t>Queijo Prato LM (3300 G)</t>
  </si>
  <si>
    <t>20.10.1015</t>
  </si>
  <si>
    <t>Saco NP 24 x 46 - Liso</t>
  </si>
  <si>
    <t>20.06.1034</t>
  </si>
  <si>
    <t>Rotulo F - Pra 3300 - LM</t>
  </si>
  <si>
    <t>40.03.1612</t>
  </si>
  <si>
    <t>Queijo Prato LM (400 G)</t>
  </si>
  <si>
    <t>20.06.1035</t>
  </si>
  <si>
    <t>Rotulo FV - Pra 400 - LM</t>
  </si>
  <si>
    <t>40.03.1613</t>
  </si>
  <si>
    <t>Folha:   86</t>
  </si>
  <si>
    <t>40.03.1620</t>
  </si>
  <si>
    <t>40.03.1621</t>
  </si>
  <si>
    <t>Queijo Prato GC (400 G)</t>
  </si>
  <si>
    <t>20.06.1019</t>
  </si>
  <si>
    <t>Rotulo FV - Pra 400 - GC</t>
  </si>
  <si>
    <t>40.03.1622</t>
  </si>
  <si>
    <t>Queijo Prato GC (18 un x 400 G</t>
  </si>
  <si>
    <t>40.03.1640</t>
  </si>
  <si>
    <t>Queijo Prato GV (06 un x 3300</t>
  </si>
  <si>
    <t>20.10.1020</t>
  </si>
  <si>
    <t>Saco Te 24 x 43 - Pra 3300 - G</t>
  </si>
  <si>
    <t>40.03.1641</t>
  </si>
  <si>
    <t>Queijo Prato GV (18 un X 400 G</t>
  </si>
  <si>
    <t>20.10.1019</t>
  </si>
  <si>
    <t>Saco Te 15 x 20 - Pra 400 - GV</t>
  </si>
  <si>
    <t>40.03.1650</t>
  </si>
  <si>
    <t>Queijo Prato SN (18 un X 400 G</t>
  </si>
  <si>
    <t>Folha:   87</t>
  </si>
  <si>
    <t>20.06.1022</t>
  </si>
  <si>
    <t>Rotulo FV - Pra 400 - SN</t>
  </si>
  <si>
    <t>40.03.1690</t>
  </si>
  <si>
    <t>40.03.1710</t>
  </si>
  <si>
    <t>Queijo Tipo Cheddar LM (20 Kg)</t>
  </si>
  <si>
    <t>20.06.1044</t>
  </si>
  <si>
    <t>Rotulo F - Che 20 Kg - LM</t>
  </si>
  <si>
    <t>40.03.1711</t>
  </si>
  <si>
    <t>Queijo Tipo Cheddar LM (3300 G</t>
  </si>
  <si>
    <t>20.06.1041</t>
  </si>
  <si>
    <t>Rotulo F - Che 3300 - LM</t>
  </si>
  <si>
    <t>40.03.1712</t>
  </si>
  <si>
    <t>Queijo Tipo Cheddar LM (400 G)</t>
  </si>
  <si>
    <t>20.06.1042</t>
  </si>
  <si>
    <t>Rotulo F - Che 400 - LM</t>
  </si>
  <si>
    <t>Folha:   88</t>
  </si>
  <si>
    <t>40.03.1720</t>
  </si>
  <si>
    <t>Queijo Tipo Cheddar GC (3300 G</t>
  </si>
  <si>
    <t>20.06.1038</t>
  </si>
  <si>
    <t>Rotulo F - Che 3300 - GC</t>
  </si>
  <si>
    <t>40.03.1721</t>
  </si>
  <si>
    <t>Queijo Tipo Cheddar GC (400 G)</t>
  </si>
  <si>
    <t>20.06.1014</t>
  </si>
  <si>
    <t>Rotulo FV - Che 400 - GC</t>
  </si>
  <si>
    <t>40.03.1722</t>
  </si>
  <si>
    <t>Queijo Tipo Cheddar GC (18 un</t>
  </si>
  <si>
    <t>40.03.1750</t>
  </si>
  <si>
    <t>Queijo Tipo Cheddar SN (18 un</t>
  </si>
  <si>
    <t>20.06.1020</t>
  </si>
  <si>
    <t>Rotulo FV - Che 400 - SN</t>
  </si>
  <si>
    <t>40.03.1780</t>
  </si>
  <si>
    <t>Folha:   89</t>
  </si>
  <si>
    <t>40.03.1810</t>
  </si>
  <si>
    <t>Queijo Minas Frescal LM (4000</t>
  </si>
  <si>
    <t>40.03.1911</t>
  </si>
  <si>
    <t>40.03.1912</t>
  </si>
  <si>
    <t>40.03.2110</t>
  </si>
  <si>
    <t>20.06.1049</t>
  </si>
  <si>
    <t>Rotulo F - Danbo 20 Kg - LM</t>
  </si>
  <si>
    <t>40.03.2380</t>
  </si>
  <si>
    <t>20.06.1048</t>
  </si>
  <si>
    <t>Rotulo F - MPL 20Kg - LM</t>
  </si>
  <si>
    <t>40.03.2410</t>
  </si>
  <si>
    <t>Queijo Mussarela Light LM  (40</t>
  </si>
  <si>
    <t>Folha:   90</t>
  </si>
  <si>
    <t>20.06.1051</t>
  </si>
  <si>
    <t>Rotulo F - Mus Light 4000 - LM</t>
  </si>
  <si>
    <t>40.03.5220</t>
  </si>
  <si>
    <t>40.03.5280</t>
  </si>
  <si>
    <t>40.03.5281</t>
  </si>
  <si>
    <t>40.03.5420</t>
  </si>
  <si>
    <t>40.03.5480</t>
  </si>
  <si>
    <t>40.03.5481</t>
  </si>
  <si>
    <t>Requeijao Tradicional  FM/SC (</t>
  </si>
  <si>
    <t>Folha:   91</t>
  </si>
  <si>
    <t>40.04.1010</t>
  </si>
  <si>
    <t>Soro de Leite Cru Resfriado LM</t>
  </si>
  <si>
    <t>40.04.1011</t>
  </si>
  <si>
    <t>Soro de Leite Concentrado Resf</t>
  </si>
  <si>
    <t>40.04.1020</t>
  </si>
  <si>
    <t>Soro de Leite Cru Resfriado Co</t>
  </si>
  <si>
    <t>PQ Forno de Minas Coquetel 10</t>
  </si>
  <si>
    <t>20.07.0003</t>
  </si>
  <si>
    <t>Filme PQ Coquetel FM 1Kg</t>
  </si>
  <si>
    <t>PQ Forno de Minas Coquetel 25</t>
  </si>
  <si>
    <t>20.07.0002</t>
  </si>
  <si>
    <t>Filme PQ Coquetel FM 400g</t>
  </si>
  <si>
    <t>PQ Sao Geraldo Coquetel 10 x 1</t>
  </si>
  <si>
    <t>Folha:   92</t>
  </si>
  <si>
    <t>20.07.0008</t>
  </si>
  <si>
    <t>Filme PQ Coquetel SG 1Kg</t>
  </si>
  <si>
    <t>40.05.0004</t>
  </si>
  <si>
    <t>PQ Sao Geraldo Coquetel 25 x 4</t>
  </si>
  <si>
    <t>20.07.0009</t>
  </si>
  <si>
    <t>Filme PQ Coquetel SG 400g</t>
  </si>
  <si>
    <t>40.05.0005</t>
  </si>
  <si>
    <t>PQ Forno de Minas Coquetel Lig</t>
  </si>
  <si>
    <t>Folha:   93</t>
  </si>
  <si>
    <t>20.07.0012</t>
  </si>
  <si>
    <t>Filme PQ Coquetel Light FM 400</t>
  </si>
  <si>
    <t>20.07.0014</t>
  </si>
  <si>
    <t>Filme PQ Coquetel FM 400g - Ex</t>
  </si>
  <si>
    <t>40.05.0007</t>
  </si>
  <si>
    <t>PQ Forno de Minas Coquetel Amo</t>
  </si>
  <si>
    <t>20.07.0026</t>
  </si>
  <si>
    <t>Filme PQ Coquetel FM Amostra G</t>
  </si>
  <si>
    <t>40.05.0008</t>
  </si>
  <si>
    <t>Pao de Queijo Mini Carrefour 4</t>
  </si>
  <si>
    <t>Folha:   94</t>
  </si>
  <si>
    <t>20.07.0069</t>
  </si>
  <si>
    <t>Filme PQ Mini Carrefour 400g</t>
  </si>
  <si>
    <t>20.03.0027</t>
  </si>
  <si>
    <t>Caixa de Papelao PQ Carrefour</t>
  </si>
  <si>
    <t>40.05.0009</t>
  </si>
  <si>
    <t>Pao de Queijo Calabresa Carref</t>
  </si>
  <si>
    <t>20.07.0070</t>
  </si>
  <si>
    <t>Filme PQ Calabresa Carrefour 4</t>
  </si>
  <si>
    <t>40.05.0010</t>
  </si>
  <si>
    <t>Pao de Queijo Provolone Carref</t>
  </si>
  <si>
    <t>Folha:   95</t>
  </si>
  <si>
    <t>20.07.0072</t>
  </si>
  <si>
    <t>Filme PQ Provolone Carrefour 4</t>
  </si>
  <si>
    <t>40.05.0011</t>
  </si>
  <si>
    <t>Pao de Queijo Light Carrefour</t>
  </si>
  <si>
    <t>20.07.0071</t>
  </si>
  <si>
    <t>Filme PQ Light Carrefour 400g</t>
  </si>
  <si>
    <t>20.08.0031</t>
  </si>
  <si>
    <t>Fita Adesiva PQ Coquetel Light</t>
  </si>
  <si>
    <t>40.05.0012</t>
  </si>
  <si>
    <t>PQ Forno de Minas Coquetel Gou</t>
  </si>
  <si>
    <t>Folha:   96</t>
  </si>
  <si>
    <t>20.07.0028</t>
  </si>
  <si>
    <t>Filme PQ Tradicional Gourmet F</t>
  </si>
  <si>
    <t>PQ Forno de Minas Coquetel Ass</t>
  </si>
  <si>
    <t>20.07.0086</t>
  </si>
  <si>
    <t>Filme PQ Coquetel Assado e Con</t>
  </si>
  <si>
    <t>40.05.0015</t>
  </si>
  <si>
    <t>PQ Yara Coquetel 10 x 1000g</t>
  </si>
  <si>
    <t>20.07.0079</t>
  </si>
  <si>
    <t>Filme PQ Coquetel Yara 1 Kg</t>
  </si>
  <si>
    <t>20.03.0026</t>
  </si>
  <si>
    <t>Caixa de Papelao Pao Queijo Ya</t>
  </si>
  <si>
    <t>PQ Forno de Minas Tradicional</t>
  </si>
  <si>
    <t>Folha:   97</t>
  </si>
  <si>
    <t>20.07.0084</t>
  </si>
  <si>
    <t>Filme PQ Tradicional light FM</t>
  </si>
  <si>
    <t>40.05.0017</t>
  </si>
  <si>
    <t>PQ Superville Coquetel 10 x 10</t>
  </si>
  <si>
    <t>20.07.0090</t>
  </si>
  <si>
    <t>Filme PQ Coquetel Superville 1</t>
  </si>
  <si>
    <t>20.03.0036</t>
  </si>
  <si>
    <t>Caixa de Papelao Superville</t>
  </si>
  <si>
    <t>PQ Forno de Minas Coquetel VJ</t>
  </si>
  <si>
    <t>20.07.0105</t>
  </si>
  <si>
    <t>Filme PQ Coquetel FM VJ 1Kg</t>
  </si>
  <si>
    <t>Folha:   98</t>
  </si>
  <si>
    <t>------- 21/10/2014 - 15:18:42</t>
  </si>
  <si>
    <t>20.07.0001</t>
  </si>
  <si>
    <t>Filme PQ Tradicional FM 400g</t>
  </si>
  <si>
    <t>40.05.0021</t>
  </si>
  <si>
    <t>PQ Sao Geraldo Tradicional 25</t>
  </si>
  <si>
    <t>20.07.0006</t>
  </si>
  <si>
    <t>Filme PQ Tradicional SG 400g</t>
  </si>
  <si>
    <t>40.05.0022</t>
  </si>
  <si>
    <t>PQ Sao Geraldo Tradicional 36</t>
  </si>
  <si>
    <t>Folha:   99</t>
  </si>
  <si>
    <t>20.07.0007</t>
  </si>
  <si>
    <t>Filme PQ Tradicional SG 275g</t>
  </si>
  <si>
    <t>20.07.0013</t>
  </si>
  <si>
    <t>Filme PQ Tradicional FM 400g -</t>
  </si>
  <si>
    <t>PQ Super Nosso Tradicional  Go</t>
  </si>
  <si>
    <t>20.07.0027</t>
  </si>
  <si>
    <t>Filme PQ Tradicional Super Nos</t>
  </si>
  <si>
    <t>20.03.0011</t>
  </si>
  <si>
    <t>Caixa de Papelao PQ Super Noss</t>
  </si>
  <si>
    <t>Folha:  100</t>
  </si>
  <si>
    <t>PQ Sao Geraldo Tradicional 33</t>
  </si>
  <si>
    <t>20.07.0062</t>
  </si>
  <si>
    <t>Filme PQ Tradicional SG 300g</t>
  </si>
  <si>
    <t>40.05.0027</t>
  </si>
  <si>
    <t>PQ Yara Tradicional 25 x 400g</t>
  </si>
  <si>
    <t>20.07.0065</t>
  </si>
  <si>
    <t>Filme PQ Tradicional Yara 400g</t>
  </si>
  <si>
    <t>40.05.0028</t>
  </si>
  <si>
    <t>Pao de Queijo Tradicional Carr</t>
  </si>
  <si>
    <t>Folha:  101</t>
  </si>
  <si>
    <t>20.07.0067</t>
  </si>
  <si>
    <t>Filme PQ Tradicional Carrefour</t>
  </si>
  <si>
    <t>PQ Super Nosso Tradicional Gou</t>
  </si>
  <si>
    <t>20.07.0101</t>
  </si>
  <si>
    <t>20.07.0089</t>
  </si>
  <si>
    <t>Filme PQ Tradicional FM 1Kg</t>
  </si>
  <si>
    <t>Folha:  102</t>
  </si>
  <si>
    <t>20.07.0082</t>
  </si>
  <si>
    <t>20.07.0083</t>
  </si>
  <si>
    <t>40.05.0034</t>
  </si>
  <si>
    <t>Pao de Queijo Tradicional 20g</t>
  </si>
  <si>
    <t>Folha:  103</t>
  </si>
  <si>
    <t>20.07.0085</t>
  </si>
  <si>
    <t>Filme PQ Tradicional Assado Co</t>
  </si>
  <si>
    <t>PQ Sao Geraldo Tradicional 10</t>
  </si>
  <si>
    <t>20.07.0088</t>
  </si>
  <si>
    <t>Filme PQ Tradicional SG 1Kg</t>
  </si>
  <si>
    <t>20.07.0092</t>
  </si>
  <si>
    <t>Filme PQ Tradicional Assado e</t>
  </si>
  <si>
    <t>40.05.0038</t>
  </si>
  <si>
    <t>PQ Sao Geraldo Tradicional Ass</t>
  </si>
  <si>
    <t>Folha:  104</t>
  </si>
  <si>
    <t>PQ Sao Geraldo Tradicional  10</t>
  </si>
  <si>
    <t>PQ Tradicional Gosto de Minas</t>
  </si>
  <si>
    <t>20.07.1008</t>
  </si>
  <si>
    <t>Filme PQ Gosto de Minas 1 Kg</t>
  </si>
  <si>
    <t>20.03.0042</t>
  </si>
  <si>
    <t>PQ Forno de Minas Lanche 10 x</t>
  </si>
  <si>
    <t>Folha:  105</t>
  </si>
  <si>
    <t>20.07.0004</t>
  </si>
  <si>
    <t>Filme PQ Lanche FM 1Kg</t>
  </si>
  <si>
    <t>40.05.0042</t>
  </si>
  <si>
    <t>Pao de Queijo Lanche Carrefour</t>
  </si>
  <si>
    <t>20.07.0068</t>
  </si>
  <si>
    <t>Filme PQ Lanche Carrefour 1Kg</t>
  </si>
  <si>
    <t>40.05.0043</t>
  </si>
  <si>
    <t>PQ FM Assado Recheado e Congel</t>
  </si>
  <si>
    <t>40.05.0044</t>
  </si>
  <si>
    <t>Folha:  106</t>
  </si>
  <si>
    <t>40.05.0045</t>
  </si>
  <si>
    <t>20.06.0032</t>
  </si>
  <si>
    <t>Etiqueta PQ Lanche 1000g Expor</t>
  </si>
  <si>
    <t>PQ Forno de Minas Max Lanche 1</t>
  </si>
  <si>
    <t>Folha:  107</t>
  </si>
  <si>
    <t>20.07.0131</t>
  </si>
  <si>
    <t>Filme PQ Max Lanche FM 1Kg</t>
  </si>
  <si>
    <t>PQ Forno de Minas Super Lanche</t>
  </si>
  <si>
    <t>20.07.0005</t>
  </si>
  <si>
    <t>Filme PQ Super Lanche FM 1Kg</t>
  </si>
  <si>
    <t>PQ Sao Geraldo Super Lanche 10</t>
  </si>
  <si>
    <t>20.07.0010</t>
  </si>
  <si>
    <t>Filme PQ Super Lanche SG 1,02K</t>
  </si>
  <si>
    <t>40.05.0063</t>
  </si>
  <si>
    <t>20.07.0066</t>
  </si>
  <si>
    <t>Filme PQ Tradicional FM 1Kg -</t>
  </si>
  <si>
    <t>Folha:  108</t>
  </si>
  <si>
    <t>20.07.0087</t>
  </si>
  <si>
    <t>Filme PQ Super Lanche Assado e</t>
  </si>
  <si>
    <t>40.05.0065</t>
  </si>
  <si>
    <t>PQ Yara Super Lanche 10 x 1000</t>
  </si>
  <si>
    <t>20.07.0080</t>
  </si>
  <si>
    <t>Filme PQ Super Lanche Yara 1 K</t>
  </si>
  <si>
    <t>40.05.0066</t>
  </si>
  <si>
    <t>PQ Superville Super Lanche 10</t>
  </si>
  <si>
    <t>20.07.0091</t>
  </si>
  <si>
    <t>Filme PQ Super Lanche Supervil</t>
  </si>
  <si>
    <t>PQ FM Super Lanche Assado e Co</t>
  </si>
  <si>
    <t>Folha:  109</t>
  </si>
  <si>
    <t>20.06.0030</t>
  </si>
  <si>
    <t>Etiqueta PQ Super Lanche Assad</t>
  </si>
  <si>
    <t>20.06.0043</t>
  </si>
  <si>
    <t>Etiqueta PQ Super Lanche FM 1</t>
  </si>
  <si>
    <t>PQ Sao Geraldo Big Lanche 6 x</t>
  </si>
  <si>
    <t>20.07.0011</t>
  </si>
  <si>
    <t>Filme PQ Big Lanche SG 1,53Kg</t>
  </si>
  <si>
    <t>PQ Super Lanche Gosto de Minas</t>
  </si>
  <si>
    <t>Folha:  110</t>
  </si>
  <si>
    <t>PQ Coquetel Gosto de Minas 10</t>
  </si>
  <si>
    <t>PQ Coquetel Roldão 10 x 1000g</t>
  </si>
  <si>
    <t>Folha:  111</t>
  </si>
  <si>
    <t>20.07.0102</t>
  </si>
  <si>
    <t>Filme PQ Coquetel Roldao 1Kg</t>
  </si>
  <si>
    <t>20.03.0043</t>
  </si>
  <si>
    <t>PQ Tradicional Roldao 10 x 100</t>
  </si>
  <si>
    <t>20.07.0103</t>
  </si>
  <si>
    <t>Filme PQ Tradicional Roldao 1K</t>
  </si>
  <si>
    <t>PQ Lanche Roldao 10 x 1020g</t>
  </si>
  <si>
    <t>20.07.0104</t>
  </si>
  <si>
    <t>Filme PQ Lanche Roldao 1Kg</t>
  </si>
  <si>
    <t>PQ Super Lanche FM 1Kg Exporta</t>
  </si>
  <si>
    <t>20.06.0028</t>
  </si>
  <si>
    <t>Etiqueta PQ Super Lanche FM 10</t>
  </si>
  <si>
    <t>PQ Tradicional Assado e Congel</t>
  </si>
  <si>
    <t>Folha:  112</t>
  </si>
  <si>
    <t>PQ Super Lanche Assado e Conge</t>
  </si>
  <si>
    <t>20.06.0037</t>
  </si>
  <si>
    <t>PQ FM Tradicional 25 x 400g -</t>
  </si>
  <si>
    <t>Folha:  113</t>
  </si>
  <si>
    <t>PQ FM Coquetel 25 x 400g - Exp</t>
  </si>
  <si>
    <t>PQ FM Coquetel 10 x 1000g Expo</t>
  </si>
  <si>
    <t>PQ FM Tradicional Assado e Con</t>
  </si>
  <si>
    <t>Folha:  114</t>
  </si>
  <si>
    <t>------- 21/10/2014 - 15:18:43</t>
  </si>
  <si>
    <t>20.06.0044</t>
  </si>
  <si>
    <t>Etiqueta PQ Tradicional Assado</t>
  </si>
  <si>
    <t>20.07.1011</t>
  </si>
  <si>
    <t>Filme PQ Tradicional FM 300g</t>
  </si>
  <si>
    <t>PQ Tradicional Assado e Cong F</t>
  </si>
  <si>
    <t>20.06.0020</t>
  </si>
  <si>
    <t>PQ Super Lanche Assado e Cong</t>
  </si>
  <si>
    <t>Folha:  115</t>
  </si>
  <si>
    <t>20.06.0018</t>
  </si>
  <si>
    <t>Etiqueta PQ Tradicional 1000g</t>
  </si>
  <si>
    <t>40.05.0099</t>
  </si>
  <si>
    <t>20.07.0113</t>
  </si>
  <si>
    <t>Filme PQ Tradicional FM 800g</t>
  </si>
  <si>
    <t>PQ Sao Geraldo Coquetel (8g) 1</t>
  </si>
  <si>
    <t>Folha:  116</t>
  </si>
  <si>
    <t>20.07.0075</t>
  </si>
  <si>
    <t>Filme PQ Coquetel 8g SG 1Kg</t>
  </si>
  <si>
    <t>20.06.0011</t>
  </si>
  <si>
    <t>Etiqueta PQ Tradicional 400g E</t>
  </si>
  <si>
    <t>20.06.0012</t>
  </si>
  <si>
    <t>Folha:  117</t>
  </si>
  <si>
    <t>20.06.0040</t>
  </si>
  <si>
    <t>Etiqueta  PQ Tradicional 400g</t>
  </si>
  <si>
    <t>20.06.0047</t>
  </si>
  <si>
    <t>Folha:  118</t>
  </si>
  <si>
    <t>20.06.0048</t>
  </si>
  <si>
    <t>Etiqueta PQ Coquetel 400g Expo</t>
  </si>
  <si>
    <t>20.07.0119</t>
  </si>
  <si>
    <t>Filme PQ Tradicional FM 1 kg V</t>
  </si>
  <si>
    <t>20.06.0029</t>
  </si>
  <si>
    <t>40.05.0143</t>
  </si>
  <si>
    <t>PQ Forno de Minas Big Lanche 6</t>
  </si>
  <si>
    <t>Folha:  119</t>
  </si>
  <si>
    <t>20.07.0118</t>
  </si>
  <si>
    <t>Filme PQ Big Lanche FM 1,53Kg</t>
  </si>
  <si>
    <t>40.05.0152</t>
  </si>
  <si>
    <t>40.05.0153</t>
  </si>
  <si>
    <t>40.05.0154</t>
  </si>
  <si>
    <t>Folha:  120</t>
  </si>
  <si>
    <t>40.05.0155</t>
  </si>
  <si>
    <t>40.05.0156</t>
  </si>
  <si>
    <t>40.05.0157</t>
  </si>
  <si>
    <t>Folha:  121</t>
  </si>
  <si>
    <t>Folha:  122</t>
  </si>
  <si>
    <t>Folha:  123</t>
  </si>
  <si>
    <t>Folha:  124</t>
  </si>
  <si>
    <t>Folha:  125</t>
  </si>
  <si>
    <t>Folha:  126</t>
  </si>
  <si>
    <t>Folha:  127</t>
  </si>
  <si>
    <t>Folha:  128</t>
  </si>
  <si>
    <t>------- 21/10/2014 - 15:18:44</t>
  </si>
  <si>
    <t>Folha:  129</t>
  </si>
  <si>
    <t>Folha:  130</t>
  </si>
  <si>
    <t>Folha:  131</t>
  </si>
  <si>
    <t>Folha:  132</t>
  </si>
  <si>
    <t>Folha:  133</t>
  </si>
  <si>
    <t>Folha:  134</t>
  </si>
  <si>
    <t>Folha:  135</t>
  </si>
  <si>
    <t>Folha:  136</t>
  </si>
  <si>
    <t>Folha:  137</t>
  </si>
  <si>
    <t>Folha:  138</t>
  </si>
  <si>
    <t>Folha:  139</t>
  </si>
  <si>
    <t>Folha:  140</t>
  </si>
  <si>
    <t>Folha:  141</t>
  </si>
  <si>
    <t>------- 21/10/2014 - 15:18:45</t>
  </si>
  <si>
    <t>Folha:  142</t>
  </si>
  <si>
    <t>Folha:  143</t>
  </si>
  <si>
    <t>Folha:  144</t>
  </si>
  <si>
    <t>Folha:  145</t>
  </si>
  <si>
    <t>Folha:  146</t>
  </si>
  <si>
    <t>Folha:  147</t>
  </si>
  <si>
    <t>Folha:  148</t>
  </si>
  <si>
    <t>Folha:  149</t>
  </si>
  <si>
    <t>Folha:  150</t>
  </si>
  <si>
    <t>Folha:  151</t>
  </si>
  <si>
    <t>Folha:  152</t>
  </si>
  <si>
    <t>Folha:  153</t>
  </si>
  <si>
    <t>Folha:  154</t>
  </si>
  <si>
    <t>Folha:  155</t>
  </si>
  <si>
    <t>------- 21/10/2014 - 15:18:46</t>
  </si>
  <si>
    <t>Folha:  156</t>
  </si>
  <si>
    <t>Folha:  157</t>
  </si>
  <si>
    <t>Folha:  158</t>
  </si>
  <si>
    <t>Folha:  159</t>
  </si>
  <si>
    <t>Folha:  160</t>
  </si>
  <si>
    <t>Folha:  161</t>
  </si>
  <si>
    <t>Folha:  162</t>
  </si>
  <si>
    <t>Folha:  163</t>
  </si>
  <si>
    <t>Folha:  164</t>
  </si>
  <si>
    <t>Folha:  165</t>
  </si>
  <si>
    <t>Folha:  166</t>
  </si>
  <si>
    <t>Folha:  167</t>
  </si>
  <si>
    <t>------- 21/10/2014 - 15:18:47</t>
  </si>
  <si>
    <t>Folha:  168</t>
  </si>
  <si>
    <t>Folha:  169</t>
  </si>
  <si>
    <t>Folha:  170</t>
  </si>
  <si>
    <t>Folha:  171</t>
  </si>
  <si>
    <t>Folha:  172</t>
  </si>
  <si>
    <t>Folha:  173</t>
  </si>
  <si>
    <t>Peso do Batch</t>
  </si>
  <si>
    <t>Itens - Linha 3</t>
  </si>
  <si>
    <t>Peso batch</t>
  </si>
  <si>
    <t>Cx</t>
  </si>
  <si>
    <t>Túnel l</t>
  </si>
  <si>
    <t>Túnel ll</t>
  </si>
  <si>
    <t>Túnel lll</t>
  </si>
  <si>
    <t>Túnel lV</t>
  </si>
  <si>
    <t>Túnel Vl</t>
  </si>
  <si>
    <t>Prod.</t>
  </si>
  <si>
    <t>QUANTIDADES</t>
  </si>
  <si>
    <t>Batchs</t>
  </si>
  <si>
    <t>Data da Produção</t>
  </si>
  <si>
    <t>x</t>
  </si>
  <si>
    <t>Tempo</t>
  </si>
  <si>
    <t>Parada Programada</t>
  </si>
  <si>
    <t>Item Pai + Componente</t>
  </si>
  <si>
    <t>Data da produção na 
linha 6</t>
  </si>
  <si>
    <t xml:space="preserve">Kg </t>
  </si>
  <si>
    <t>30.02.0051</t>
  </si>
  <si>
    <t>Frango para Burek</t>
  </si>
  <si>
    <t xml:space="preserve">Data </t>
  </si>
  <si>
    <t xml:space="preserve">N da OP </t>
  </si>
  <si>
    <t>SKU</t>
  </si>
  <si>
    <t>Cx. Programadas</t>
  </si>
  <si>
    <t>Linha</t>
  </si>
  <si>
    <t>30.03.0006</t>
  </si>
  <si>
    <t>item Pai</t>
  </si>
  <si>
    <t>Des.Prod</t>
  </si>
  <si>
    <t>Kg Batch</t>
  </si>
  <si>
    <t>Sku Frango</t>
  </si>
  <si>
    <t>Desc. Frango</t>
  </si>
  <si>
    <t>Frango Por Batch</t>
  </si>
  <si>
    <t>Frango Cozido e Desfiado da Casa</t>
  </si>
  <si>
    <t>Atualizado 06/08 Jack</t>
  </si>
  <si>
    <t>Atualizado 05/08 Jack</t>
  </si>
  <si>
    <t>Data da produção do Recheio na Cozinha</t>
  </si>
  <si>
    <t>Data do Cozimento</t>
  </si>
  <si>
    <t>Código do Frango</t>
  </si>
  <si>
    <t>Volume de Frango por Batch</t>
  </si>
  <si>
    <t>Kg de Frango</t>
  </si>
  <si>
    <t>Semana</t>
  </si>
  <si>
    <t>Cx. Programadas (100%)</t>
  </si>
  <si>
    <t>Hora da Produção na Linha 6</t>
  </si>
  <si>
    <t>2 e 3</t>
  </si>
  <si>
    <t>-</t>
  </si>
  <si>
    <t>Itens - Linha 5</t>
  </si>
  <si>
    <t>Túnel Vll</t>
  </si>
  <si>
    <t/>
  </si>
  <si>
    <t>Atualizado 12/12/2016 Marcia</t>
  </si>
  <si>
    <t>210  + 100g do Blister</t>
  </si>
  <si>
    <t>QUICHE LORRAINE</t>
  </si>
  <si>
    <t>TOTAL</t>
  </si>
  <si>
    <t>QUICHE PALMITO</t>
  </si>
  <si>
    <t>TOTAL RECHEIO+CREME</t>
  </si>
  <si>
    <t>30.02.0054</t>
  </si>
  <si>
    <t>30.02.0052</t>
  </si>
  <si>
    <t>30.02.0053</t>
  </si>
  <si>
    <t>PROP.</t>
  </si>
  <si>
    <t>BOLONHESA</t>
  </si>
  <si>
    <t>30.02.0059</t>
  </si>
  <si>
    <t>SUGO</t>
  </si>
  <si>
    <t>BECHAMEL</t>
  </si>
  <si>
    <t>Prop.</t>
  </si>
  <si>
    <t>CREME</t>
  </si>
  <si>
    <t>RECHEIO</t>
  </si>
  <si>
    <t>TOTAL BOLONHESA+SUGO+BECHAMEL</t>
  </si>
  <si>
    <t>QUICHE ALHO PORO E VEGETAIS</t>
  </si>
  <si>
    <t>Hora da Produção nas Linhas 4 e 5 (EMBALAGEM)</t>
  </si>
  <si>
    <t>RECHEIO PARA A LINHA 6 E 7</t>
  </si>
  <si>
    <t xml:space="preserve">Data da produção na 
linhas 4 e 5 </t>
  </si>
  <si>
    <t>Itens - Linha 6 e 7</t>
  </si>
  <si>
    <t>Itens - Linha 1</t>
  </si>
  <si>
    <t>X</t>
  </si>
  <si>
    <t>Itens - Linha 4 e 5</t>
  </si>
  <si>
    <t>Itens - Linha 8</t>
  </si>
  <si>
    <t>Túnel Vlll</t>
  </si>
  <si>
    <t>RECHEIO PARA AS LINHAS 4, 5 e 8</t>
  </si>
  <si>
    <t>LASANHA QUATRO QUEIJOS</t>
  </si>
  <si>
    <t>TOTAL BRANCO+GORGONZOLA+SABORIZADO</t>
  </si>
  <si>
    <t>30.02.0061</t>
  </si>
  <si>
    <t>BRANCO</t>
  </si>
  <si>
    <t>30.02.0062</t>
  </si>
  <si>
    <t>GORGONZOLA</t>
  </si>
  <si>
    <t>30.02.0063</t>
  </si>
  <si>
    <t>SABORIZADO</t>
  </si>
  <si>
    <t>LASANHA BOLONHESA</t>
  </si>
  <si>
    <t>Túnel 0</t>
  </si>
  <si>
    <t>40.31.0001</t>
  </si>
  <si>
    <t>40.10.1000</t>
  </si>
  <si>
    <t>40.10.2000</t>
  </si>
  <si>
    <t>40.05.1101</t>
  </si>
  <si>
    <t>40.05.1100</t>
  </si>
  <si>
    <t>Pandemia Coronavirus</t>
  </si>
  <si>
    <t>40.05.3100</t>
  </si>
  <si>
    <t>40.05.3101</t>
  </si>
  <si>
    <t>39-Demanda 300 cxs (form 51)</t>
  </si>
  <si>
    <t>Data de saida</t>
  </si>
  <si>
    <t>Startup</t>
  </si>
  <si>
    <t>40.05.1007</t>
  </si>
  <si>
    <t>Demanda 1000 cxs</t>
  </si>
  <si>
    <t>97.001-Bechamel-Sugo- 97.002</t>
  </si>
  <si>
    <t xml:space="preserve">Finalizar recheio </t>
  </si>
  <si>
    <t>Startup / Limpeza</t>
  </si>
  <si>
    <t xml:space="preserve">2600 cxs (form 50) finalizar filme </t>
  </si>
  <si>
    <t>Demanda 2300 cxs (form 51)</t>
  </si>
  <si>
    <t>Demanda 300 cxs (form 51)</t>
  </si>
  <si>
    <t>Teste Glauciane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</si>
</sst>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43" formatCode="_-* #,##0.00_-;\-* #,##0.00_-;_-* &quot;-&quot;??_-;_-@_-"/>
    <numFmt numFmtId="164" formatCode="_(&quot;R$ &quot;* #,##0.00_);_(&quot;R$ &quot;* \(#,##0.00\);_(&quot;R$ &quot;* &quot;-&quot;??_);_(@_)"/>
    <numFmt numFmtId="165" formatCode="_(* #,##0.00_);_(* \(#,##0.00\);_(* &quot;-&quot;??_);_(@_)"/>
    <numFmt numFmtId="166" formatCode="#,##0.00_ ;[Red]\-#,##0.00\ "/>
    <numFmt numFmtId="167" formatCode="[$-F800]dddd\,\ mmmm\ dd\,\ yyyy"/>
    <numFmt numFmtId="168" formatCode="[$-F400]h:mm:ss\ AM/PM"/>
    <numFmt numFmtId="169" formatCode="#,##0.0000"/>
    <numFmt numFmtId="170" formatCode="#,##0.000"/>
    <numFmt numFmtId="171" formatCode="#\ ?/2"/>
    <numFmt numFmtId="172" formatCode="_-* #,##0_-;\-* #,##0_-;_-* &quot;-&quot;??_-;_-@_-"/>
    <numFmt numFmtId="173" formatCode="#,##0.0"/>
    <numFmt numFmtId="174" formatCode="[hh]:mm:ss"/>
    <numFmt numFmtId="175" formatCode="dddd\,\ dd\ /\ mmmm\ /\ yy"/>
    <numFmt numFmtId="176" formatCode="dddd\,\ dd\ /\ mm\ /\ yy"/>
    <numFmt numFmtId="177" formatCode="dd/mm/yyyy\,\ ddd"/>
  </numFmts>
  <fonts count="93"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8"/>
      <color theme="3"/>
      <name val="Cambria"/>
      <family val="2"/>
      <scheme val="maj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9"/>
      <name val="Verdana"/>
      <family val="2"/>
    </font>
    <font>
      <sz val="11"/>
      <color indexed="8"/>
      <name val="Calibri"/>
      <family val="2"/>
    </font>
    <font>
      <sz val="11"/>
      <color indexed="5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b/>
      <sz val="11"/>
      <color indexed="52"/>
      <name val="Calibri"/>
      <family val="2"/>
      <scheme val="minor"/>
    </font>
    <font>
      <sz val="11"/>
      <color indexed="60"/>
      <name val="Calibri"/>
      <family val="2"/>
      <scheme val="minor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sz val="12"/>
      <name val="Arial"/>
      <family val="2"/>
    </font>
    <font>
      <sz val="10"/>
      <name val="Courier"/>
      <family val="3"/>
    </font>
    <font>
      <sz val="9"/>
      <color indexed="12"/>
      <name val="Arial"/>
      <family val="2"/>
    </font>
    <font>
      <sz val="9"/>
      <name val="Arial"/>
      <family val="2"/>
    </font>
    <font>
      <b/>
      <sz val="10"/>
      <name val="SWISS"/>
    </font>
    <font>
      <b/>
      <sz val="11"/>
      <color indexed="8"/>
      <name val="Calibri"/>
      <family val="2"/>
    </font>
    <font>
      <b/>
      <sz val="18"/>
      <name val="Arial"/>
      <family val="2"/>
    </font>
    <font>
      <sz val="10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sz val="12"/>
      <name val="Arial"/>
      <family val="2"/>
    </font>
    <font>
      <sz val="11"/>
      <name val="Arial"/>
      <family val="2"/>
    </font>
    <font>
      <sz val="11"/>
      <name val="Calibri"/>
      <family val="2"/>
      <scheme val="minor"/>
    </font>
    <font>
      <b/>
      <sz val="48"/>
      <color theme="1"/>
      <name val="Arial"/>
      <family val="2"/>
    </font>
    <font>
      <sz val="11"/>
      <color theme="0"/>
      <name val="Arial"/>
      <family val="2"/>
    </font>
    <font>
      <b/>
      <sz val="12"/>
      <color theme="0"/>
      <name val="Arial"/>
      <family val="2"/>
    </font>
    <font>
      <b/>
      <u/>
      <sz val="12"/>
      <color theme="0"/>
      <name val="Arial"/>
      <family val="2"/>
    </font>
    <font>
      <b/>
      <u/>
      <sz val="12"/>
      <color rgb="FFFF0909"/>
      <name val="Arial"/>
      <family val="2"/>
    </font>
    <font>
      <sz val="12"/>
      <color theme="0"/>
      <name val="Arial"/>
      <family val="2"/>
    </font>
    <font>
      <b/>
      <sz val="22"/>
      <color theme="1"/>
      <name val="Arial"/>
      <family val="2"/>
    </font>
    <font>
      <sz val="12"/>
      <color rgb="FFFF0000"/>
      <name val="Arial"/>
      <family val="2"/>
    </font>
    <font>
      <b/>
      <sz val="11"/>
      <color theme="0"/>
      <name val="Arial"/>
      <family val="2"/>
    </font>
    <font>
      <sz val="12"/>
      <color rgb="FFFF0909"/>
      <name val="Arial"/>
      <family val="2"/>
    </font>
    <font>
      <b/>
      <sz val="48"/>
      <color theme="0"/>
      <name val="Arial"/>
      <family val="2"/>
    </font>
    <font>
      <sz val="18"/>
      <color theme="1"/>
      <name val="Arial"/>
      <family val="2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1F497D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u/>
      <sz val="10"/>
      <color theme="1"/>
      <name val="Calibri"/>
      <family val="2"/>
      <scheme val="minor"/>
    </font>
    <font>
      <sz val="10"/>
      <name val="Cambria"/>
      <family val="1"/>
      <scheme val="major"/>
    </font>
    <font>
      <b/>
      <sz val="10"/>
      <name val="Cambria"/>
      <family val="1"/>
      <scheme val="major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name val="Arial"/>
      <family val="2"/>
    </font>
    <font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2"/>
      <name val="Arial"/>
      <family val="2"/>
    </font>
    <font>
      <sz val="11"/>
      <color rgb="FFFF0909"/>
      <name val="Arial"/>
      <family val="2"/>
    </font>
    <font>
      <b/>
      <sz val="12"/>
      <color rgb="FFFF0909"/>
      <name val="Arial"/>
      <family val="2"/>
    </font>
    <font>
      <b/>
      <sz val="11"/>
      <color rgb="FFFF0909"/>
      <name val="Arial"/>
      <family val="2"/>
    </font>
    <font>
      <sz val="12"/>
      <color rgb="FFFF0909"/>
      <name val="Calibri"/>
      <family val="2"/>
      <scheme val="minor"/>
    </font>
    <font>
      <sz val="11"/>
      <color rgb="FFFF0000"/>
      <name val="Arial"/>
      <family val="2"/>
    </font>
    <font>
      <b/>
      <sz val="20"/>
      <color theme="1"/>
      <name val="Arial"/>
      <family val="2"/>
    </font>
    <font>
      <b/>
      <sz val="11"/>
      <name val="Arial"/>
      <family val="2"/>
    </font>
    <font>
      <b/>
      <sz val="48"/>
      <name val="Arial"/>
      <family val="2"/>
    </font>
    <font>
      <sz val="48"/>
      <name val="Arial"/>
      <family val="2"/>
    </font>
  </fonts>
  <fills count="7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7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49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B3B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9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Dashed">
        <color indexed="64"/>
      </left>
      <right style="thin">
        <color indexed="64"/>
      </right>
      <top style="thin">
        <color indexed="64"/>
      </top>
      <bottom/>
      <diagonal/>
    </border>
    <border>
      <left style="medium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882">
    <xf numFmtId="0" fontId="0" fillId="0" borderId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19" fillId="32" borderId="0" applyNumberFormat="0" applyBorder="0" applyAlignment="0" applyProtection="0"/>
    <xf numFmtId="0" fontId="20" fillId="0" borderId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10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11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23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27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31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9" fillId="46" borderId="0" applyNumberFormat="0" applyBorder="0" applyAlignment="0" applyProtection="0"/>
    <xf numFmtId="0" fontId="19" fillId="46" borderId="0" applyNumberFormat="0" applyBorder="0" applyAlignment="0" applyProtection="0"/>
    <xf numFmtId="0" fontId="19" fillId="12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16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3" borderId="0" applyNumberFormat="0" applyBorder="0" applyAlignment="0" applyProtection="0"/>
    <xf numFmtId="0" fontId="19" fillId="20" borderId="0" applyNumberFormat="0" applyBorder="0" applyAlignment="0" applyProtection="0"/>
    <xf numFmtId="0" fontId="19" fillId="47" borderId="0" applyNumberFormat="0" applyBorder="0" applyAlignment="0" applyProtection="0"/>
    <xf numFmtId="0" fontId="19" fillId="47" borderId="0" applyNumberFormat="0" applyBorder="0" applyAlignment="0" applyProtection="0"/>
    <xf numFmtId="0" fontId="19" fillId="47" borderId="0" applyNumberFormat="0" applyBorder="0" applyAlignment="0" applyProtection="0"/>
    <xf numFmtId="0" fontId="19" fillId="47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24" borderId="0" applyNumberFormat="0" applyBorder="0" applyAlignment="0" applyProtection="0"/>
    <xf numFmtId="0" fontId="19" fillId="46" borderId="0" applyNumberFormat="0" applyBorder="0" applyAlignment="0" applyProtection="0"/>
    <xf numFmtId="0" fontId="19" fillId="46" borderId="0" applyNumberFormat="0" applyBorder="0" applyAlignment="0" applyProtection="0"/>
    <xf numFmtId="0" fontId="19" fillId="46" borderId="0" applyNumberFormat="0" applyBorder="0" applyAlignment="0" applyProtection="0"/>
    <xf numFmtId="0" fontId="19" fillId="46" borderId="0" applyNumberFormat="0" applyBorder="0" applyAlignment="0" applyProtection="0"/>
    <xf numFmtId="0" fontId="19" fillId="46" borderId="0" applyNumberFormat="0" applyBorder="0" applyAlignment="0" applyProtection="0"/>
    <xf numFmtId="0" fontId="19" fillId="46" borderId="0" applyNumberFormat="0" applyBorder="0" applyAlignment="0" applyProtection="0"/>
    <xf numFmtId="0" fontId="19" fillId="28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49" borderId="0" applyNumberFormat="0" applyBorder="0" applyAlignment="0" applyProtection="0"/>
    <xf numFmtId="0" fontId="19" fillId="49" borderId="0" applyNumberFormat="0" applyBorder="0" applyAlignment="0" applyProtection="0"/>
    <xf numFmtId="0" fontId="19" fillId="49" borderId="0" applyNumberFormat="0" applyBorder="0" applyAlignment="0" applyProtection="0"/>
    <xf numFmtId="0" fontId="19" fillId="49" borderId="0" applyNumberFormat="0" applyBorder="0" applyAlignment="0" applyProtection="0"/>
    <xf numFmtId="0" fontId="19" fillId="46" borderId="0" applyNumberFormat="0" applyBorder="0" applyAlignment="0" applyProtection="0"/>
    <xf numFmtId="0" fontId="19" fillId="46" borderId="0" applyNumberFormat="0" applyBorder="0" applyAlignment="0" applyProtection="0"/>
    <xf numFmtId="0" fontId="19" fillId="9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13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17" borderId="0" applyNumberFormat="0" applyBorder="0" applyAlignment="0" applyProtection="0"/>
    <xf numFmtId="0" fontId="19" fillId="47" borderId="0" applyNumberFormat="0" applyBorder="0" applyAlignment="0" applyProtection="0"/>
    <xf numFmtId="0" fontId="19" fillId="47" borderId="0" applyNumberFormat="0" applyBorder="0" applyAlignment="0" applyProtection="0"/>
    <xf numFmtId="0" fontId="19" fillId="47" borderId="0" applyNumberFormat="0" applyBorder="0" applyAlignment="0" applyProtection="0"/>
    <xf numFmtId="0" fontId="19" fillId="47" borderId="0" applyNumberFormat="0" applyBorder="0" applyAlignment="0" applyProtection="0"/>
    <xf numFmtId="0" fontId="19" fillId="21" borderId="0" applyNumberFormat="0" applyBorder="0" applyAlignment="0" applyProtection="0"/>
    <xf numFmtId="0" fontId="19" fillId="21" borderId="0" applyNumberFormat="0" applyBorder="0" applyAlignment="0" applyProtection="0"/>
    <xf numFmtId="0" fontId="19" fillId="21" borderId="0" applyNumberFormat="0" applyBorder="0" applyAlignment="0" applyProtection="0"/>
    <xf numFmtId="0" fontId="19" fillId="52" borderId="0" applyNumberFormat="0" applyBorder="0" applyAlignment="0" applyProtection="0"/>
    <xf numFmtId="0" fontId="19" fillId="52" borderId="0" applyNumberFormat="0" applyBorder="0" applyAlignment="0" applyProtection="0"/>
    <xf numFmtId="0" fontId="19" fillId="29" borderId="0" applyNumberFormat="0" applyBorder="0" applyAlignment="0" applyProtection="0"/>
    <xf numFmtId="0" fontId="9" fillId="34" borderId="0" applyNumberFormat="0" applyBorder="0" applyAlignment="0" applyProtection="0"/>
    <xf numFmtId="0" fontId="9" fillId="34" borderId="0" applyNumberFormat="0" applyBorder="0" applyAlignment="0" applyProtection="0"/>
    <xf numFmtId="0" fontId="9" fillId="3" borderId="0" applyNumberFormat="0" applyBorder="0" applyAlignment="0" applyProtection="0"/>
    <xf numFmtId="0" fontId="34" fillId="41" borderId="4" applyNumberFormat="0" applyAlignment="0" applyProtection="0"/>
    <xf numFmtId="0" fontId="34" fillId="41" borderId="4" applyNumberFormat="0" applyAlignment="0" applyProtection="0"/>
    <xf numFmtId="0" fontId="34" fillId="41" borderId="4" applyNumberFormat="0" applyAlignment="0" applyProtection="0"/>
    <xf numFmtId="0" fontId="34" fillId="41" borderId="4" applyNumberFormat="0" applyAlignment="0" applyProtection="0"/>
    <xf numFmtId="0" fontId="34" fillId="6" borderId="4" applyNumberFormat="0" applyAlignment="0" applyProtection="0"/>
    <xf numFmtId="0" fontId="34" fillId="6" borderId="4" applyNumberFormat="0" applyAlignment="0" applyProtection="0"/>
    <xf numFmtId="0" fontId="13" fillId="6" borderId="4" applyNumberFormat="0" applyAlignment="0" applyProtection="0"/>
    <xf numFmtId="0" fontId="15" fillId="54" borderId="7" applyNumberFormat="0" applyAlignment="0" applyProtection="0"/>
    <xf numFmtId="0" fontId="15" fillId="54" borderId="7" applyNumberFormat="0" applyAlignment="0" applyProtection="0"/>
    <xf numFmtId="0" fontId="15" fillId="54" borderId="7" applyNumberFormat="0" applyAlignment="0" applyProtection="0"/>
    <xf numFmtId="0" fontId="15" fillId="54" borderId="7" applyNumberFormat="0" applyAlignment="0" applyProtection="0"/>
    <xf numFmtId="0" fontId="8" fillId="36" borderId="0" applyNumberFormat="0" applyBorder="0" applyAlignment="0" applyProtection="0"/>
    <xf numFmtId="0" fontId="8" fillId="36" borderId="0" applyNumberFormat="0" applyBorder="0" applyAlignment="0" applyProtection="0"/>
    <xf numFmtId="0" fontId="8" fillId="2" borderId="0" applyNumberFormat="0" applyBorder="0" applyAlignment="0" applyProtection="0"/>
    <xf numFmtId="0" fontId="24" fillId="0" borderId="13" applyNumberFormat="0" applyFill="0" applyAlignment="0" applyProtection="0"/>
    <xf numFmtId="0" fontId="24" fillId="0" borderId="13" applyNumberFormat="0" applyFill="0" applyAlignment="0" applyProtection="0"/>
    <xf numFmtId="0" fontId="24" fillId="0" borderId="13" applyNumberFormat="0" applyFill="0" applyAlignment="0" applyProtection="0"/>
    <xf numFmtId="0" fontId="24" fillId="0" borderId="13" applyNumberFormat="0" applyFill="0" applyAlignment="0" applyProtection="0"/>
    <xf numFmtId="0" fontId="5" fillId="0" borderId="14" applyNumberFormat="0" applyFill="0" applyAlignment="0" applyProtection="0"/>
    <xf numFmtId="0" fontId="5" fillId="0" borderId="14" applyNumberFormat="0" applyFill="0" applyAlignment="0" applyProtection="0"/>
    <xf numFmtId="0" fontId="5" fillId="0" borderId="1" applyNumberFormat="0" applyFill="0" applyAlignment="0" applyProtection="0"/>
    <xf numFmtId="0" fontId="25" fillId="0" borderId="15" applyNumberFormat="0" applyFill="0" applyAlignment="0" applyProtection="0"/>
    <xf numFmtId="0" fontId="25" fillId="0" borderId="15" applyNumberFormat="0" applyFill="0" applyAlignment="0" applyProtection="0"/>
    <xf numFmtId="0" fontId="25" fillId="0" borderId="15" applyNumberFormat="0" applyFill="0" applyAlignment="0" applyProtection="0"/>
    <xf numFmtId="0" fontId="25" fillId="0" borderId="15" applyNumberFormat="0" applyFill="0" applyAlignment="0" applyProtection="0"/>
    <xf numFmtId="0" fontId="6" fillId="0" borderId="15" applyNumberFormat="0" applyFill="0" applyAlignment="0" applyProtection="0"/>
    <xf numFmtId="0" fontId="6" fillId="0" borderId="15" applyNumberFormat="0" applyFill="0" applyAlignment="0" applyProtection="0"/>
    <xf numFmtId="0" fontId="6" fillId="0" borderId="2" applyNumberFormat="0" applyFill="0" applyAlignment="0" applyProtection="0"/>
    <xf numFmtId="0" fontId="26" fillId="0" borderId="16" applyNumberFormat="0" applyFill="0" applyAlignment="0" applyProtection="0"/>
    <xf numFmtId="0" fontId="26" fillId="0" borderId="16" applyNumberFormat="0" applyFill="0" applyAlignment="0" applyProtection="0"/>
    <xf numFmtId="0" fontId="26" fillId="0" borderId="16" applyNumberFormat="0" applyFill="0" applyAlignment="0" applyProtection="0"/>
    <xf numFmtId="0" fontId="26" fillId="0" borderId="16" applyNumberFormat="0" applyFill="0" applyAlignment="0" applyProtection="0"/>
    <xf numFmtId="0" fontId="7" fillId="0" borderId="17" applyNumberFormat="0" applyFill="0" applyAlignment="0" applyProtection="0"/>
    <xf numFmtId="0" fontId="7" fillId="0" borderId="17" applyNumberFormat="0" applyFill="0" applyAlignment="0" applyProtection="0"/>
    <xf numFmtId="0" fontId="7" fillId="0" borderId="3" applyNumberFormat="0" applyFill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11" fillId="5" borderId="4" applyNumberFormat="0" applyAlignment="0" applyProtection="0"/>
    <xf numFmtId="0" fontId="11" fillId="5" borderId="4" applyNumberFormat="0" applyAlignment="0" applyProtection="0"/>
    <xf numFmtId="0" fontId="11" fillId="5" borderId="4" applyNumberFormat="0" applyAlignment="0" applyProtection="0"/>
    <xf numFmtId="0" fontId="23" fillId="0" borderId="12" applyNumberFormat="0" applyFill="0" applyAlignment="0" applyProtection="0"/>
    <xf numFmtId="0" fontId="23" fillId="0" borderId="12" applyNumberFormat="0" applyFill="0" applyAlignment="0" applyProtection="0"/>
    <xf numFmtId="0" fontId="14" fillId="0" borderId="6" applyNumberFormat="0" applyFill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10" fillId="4" borderId="0" applyNumberFormat="0" applyBorder="0" applyAlignment="0" applyProtection="0"/>
    <xf numFmtId="0" fontId="2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4" fillId="0" borderId="0"/>
    <xf numFmtId="0" fontId="20" fillId="0" borderId="0"/>
    <xf numFmtId="0" fontId="20" fillId="0" borderId="0"/>
    <xf numFmtId="0" fontId="4" fillId="0" borderId="0"/>
    <xf numFmtId="0" fontId="20" fillId="0" borderId="0"/>
    <xf numFmtId="0" fontId="4" fillId="0" borderId="0"/>
    <xf numFmtId="0" fontId="4" fillId="0" borderId="0"/>
    <xf numFmtId="0" fontId="21" fillId="0" borderId="0"/>
    <xf numFmtId="0" fontId="21" fillId="0" borderId="0"/>
    <xf numFmtId="0" fontId="21" fillId="0" borderId="0"/>
    <xf numFmtId="0" fontId="4" fillId="0" borderId="0"/>
    <xf numFmtId="0" fontId="21" fillId="0" borderId="0"/>
    <xf numFmtId="0" fontId="21" fillId="0" borderId="0"/>
    <xf numFmtId="0" fontId="21" fillId="0" borderId="0"/>
    <xf numFmtId="0" fontId="4" fillId="0" borderId="0"/>
    <xf numFmtId="0" fontId="20" fillId="0" borderId="0"/>
    <xf numFmtId="0" fontId="22" fillId="0" borderId="0"/>
    <xf numFmtId="0" fontId="20" fillId="0" borderId="0"/>
    <xf numFmtId="0" fontId="4" fillId="0" borderId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12" fillId="41" borderId="5" applyNumberFormat="0" applyAlignment="0" applyProtection="0"/>
    <xf numFmtId="0" fontId="12" fillId="41" borderId="5" applyNumberFormat="0" applyAlignment="0" applyProtection="0"/>
    <xf numFmtId="0" fontId="12" fillId="41" borderId="5" applyNumberFormat="0" applyAlignment="0" applyProtection="0"/>
    <xf numFmtId="0" fontId="12" fillId="41" borderId="5" applyNumberFormat="0" applyAlignment="0" applyProtection="0"/>
    <xf numFmtId="0" fontId="12" fillId="6" borderId="5" applyNumberFormat="0" applyAlignment="0" applyProtection="0"/>
    <xf numFmtId="0" fontId="12" fillId="6" borderId="5" applyNumberFormat="0" applyAlignment="0" applyProtection="0"/>
    <xf numFmtId="0" fontId="12" fillId="6" borderId="5" applyNumberFormat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8" fillId="0" borderId="19" applyNumberFormat="0" applyFill="0" applyAlignment="0" applyProtection="0"/>
    <xf numFmtId="0" fontId="18" fillId="0" borderId="19" applyNumberFormat="0" applyFill="0" applyAlignment="0" applyProtection="0"/>
    <xf numFmtId="0" fontId="18" fillId="0" borderId="19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9" applyNumberFormat="0" applyFill="0" applyAlignment="0" applyProtection="0"/>
    <xf numFmtId="0" fontId="4" fillId="0" borderId="0"/>
    <xf numFmtId="0" fontId="22" fillId="33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7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3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3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8" fillId="45" borderId="0" applyNumberFormat="0" applyBorder="0" applyAlignment="0" applyProtection="0"/>
    <xf numFmtId="0" fontId="28" fillId="35" borderId="0" applyNumberFormat="0" applyBorder="0" applyAlignment="0" applyProtection="0"/>
    <xf numFmtId="0" fontId="28" fillId="42" borderId="0" applyNumberFormat="0" applyBorder="0" applyAlignment="0" applyProtection="0"/>
    <xf numFmtId="0" fontId="28" fillId="47" borderId="0" applyNumberFormat="0" applyBorder="0" applyAlignment="0" applyProtection="0"/>
    <xf numFmtId="0" fontId="28" fillId="46" borderId="0" applyNumberFormat="0" applyBorder="0" applyAlignment="0" applyProtection="0"/>
    <xf numFmtId="0" fontId="28" fillId="48" borderId="0" applyNumberFormat="0" applyBorder="0" applyAlignment="0" applyProtection="0"/>
    <xf numFmtId="0" fontId="24" fillId="0" borderId="13" applyNumberFormat="0" applyFill="0" applyAlignment="0" applyProtection="0"/>
    <xf numFmtId="0" fontId="25" fillId="0" borderId="15" applyNumberFormat="0" applyFill="0" applyAlignment="0" applyProtection="0"/>
    <xf numFmtId="0" fontId="26" fillId="0" borderId="16" applyNumberFormat="0" applyFill="0" applyAlignment="0" applyProtection="0"/>
    <xf numFmtId="0" fontId="26" fillId="0" borderId="0" applyNumberFormat="0" applyFill="0" applyBorder="0" applyAlignment="0" applyProtection="0"/>
    <xf numFmtId="0" fontId="30" fillId="41" borderId="10" applyNumberFormat="0" applyAlignment="0" applyProtection="0"/>
    <xf numFmtId="0" fontId="30" fillId="41" borderId="10" applyNumberFormat="0" applyAlignment="0" applyProtection="0"/>
    <xf numFmtId="0" fontId="30" fillId="53" borderId="10" applyNumberFormat="0" applyAlignment="0" applyProtection="0"/>
    <xf numFmtId="0" fontId="23" fillId="0" borderId="12" applyNumberFormat="0" applyFill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47" borderId="0" applyNumberFormat="0" applyBorder="0" applyAlignment="0" applyProtection="0"/>
    <xf numFmtId="0" fontId="28" fillId="46" borderId="0" applyNumberFormat="0" applyBorder="0" applyAlignment="0" applyProtection="0"/>
    <xf numFmtId="0" fontId="28" fillId="52" borderId="0" applyNumberFormat="0" applyBorder="0" applyAlignment="0" applyProtection="0"/>
    <xf numFmtId="0" fontId="32" fillId="36" borderId="0" applyNumberFormat="0" applyBorder="0" applyAlignment="0" applyProtection="0"/>
    <xf numFmtId="0" fontId="29" fillId="34" borderId="0" applyNumberFormat="0" applyBorder="0" applyAlignment="0" applyProtection="0"/>
    <xf numFmtId="0" fontId="33" fillId="43" borderId="0" applyNumberFormat="0" applyBorder="0" applyAlignment="0" applyProtection="0"/>
    <xf numFmtId="0" fontId="33" fillId="43" borderId="0" applyNumberFormat="0" applyBorder="0" applyAlignment="0" applyProtection="0"/>
    <xf numFmtId="0" fontId="2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20" fillId="0" borderId="0"/>
    <xf numFmtId="0" fontId="20" fillId="0" borderId="0"/>
    <xf numFmtId="0" fontId="4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" fillId="0" borderId="0"/>
    <xf numFmtId="0" fontId="4" fillId="0" borderId="0"/>
    <xf numFmtId="0" fontId="21" fillId="0" borderId="0"/>
    <xf numFmtId="0" fontId="21" fillId="0" borderId="0"/>
    <xf numFmtId="0" fontId="4" fillId="0" borderId="0"/>
    <xf numFmtId="0" fontId="4" fillId="0" borderId="0"/>
    <xf numFmtId="0" fontId="4" fillId="0" borderId="0"/>
    <xf numFmtId="0" fontId="21" fillId="0" borderId="0"/>
    <xf numFmtId="0" fontId="21" fillId="0" borderId="0"/>
    <xf numFmtId="0" fontId="20" fillId="0" borderId="0"/>
    <xf numFmtId="0" fontId="20" fillId="0" borderId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1" fillId="54" borderId="11" applyNumberFormat="0" applyAlignment="0" applyProtection="0"/>
    <xf numFmtId="0" fontId="4" fillId="0" borderId="0"/>
    <xf numFmtId="0" fontId="20" fillId="0" borderId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4" fillId="0" borderId="0"/>
    <xf numFmtId="0" fontId="20" fillId="0" borderId="0"/>
    <xf numFmtId="0" fontId="4" fillId="0" borderId="0"/>
    <xf numFmtId="0" fontId="4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4" fillId="0" borderId="0"/>
    <xf numFmtId="0" fontId="20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0" fontId="20" fillId="0" borderId="0"/>
    <xf numFmtId="9" fontId="4" fillId="0" borderId="0" applyFont="0" applyFill="0" applyBorder="0" applyAlignment="0" applyProtection="0"/>
    <xf numFmtId="0" fontId="20" fillId="0" borderId="0"/>
    <xf numFmtId="0" fontId="4" fillId="0" borderId="0"/>
    <xf numFmtId="0" fontId="20" fillId="0" borderId="0"/>
    <xf numFmtId="0" fontId="4" fillId="0" borderId="0"/>
    <xf numFmtId="0" fontId="20" fillId="0" borderId="0"/>
    <xf numFmtId="0" fontId="4" fillId="0" borderId="0"/>
    <xf numFmtId="0" fontId="4" fillId="0" borderId="0"/>
    <xf numFmtId="0" fontId="4" fillId="0" borderId="0"/>
    <xf numFmtId="9" fontId="20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1" borderId="0" applyNumberFormat="0" applyBorder="0" applyAlignment="0" applyProtection="0"/>
    <xf numFmtId="0" fontId="4" fillId="10" borderId="0" applyNumberFormat="0" applyBorder="0" applyAlignment="0" applyProtection="0"/>
    <xf numFmtId="0" fontId="4" fillId="8" borderId="8" applyNumberFormat="0" applyFont="0" applyAlignment="0" applyProtection="0"/>
    <xf numFmtId="0" fontId="4" fillId="0" borderId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8" borderId="8" applyNumberFormat="0" applyFont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15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1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20" fillId="0" borderId="0"/>
    <xf numFmtId="0" fontId="22" fillId="57" borderId="0" applyNumberFormat="0" applyBorder="0" applyAlignment="0" applyProtection="0"/>
    <xf numFmtId="0" fontId="22" fillId="34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3" borderId="0" applyNumberFormat="0" applyBorder="0" applyAlignment="0" applyProtection="0"/>
    <xf numFmtId="0" fontId="22" fillId="40" borderId="0" applyNumberFormat="0" applyBorder="0" applyAlignment="0" applyProtection="0"/>
    <xf numFmtId="0" fontId="22" fillId="35" borderId="0" applyNumberFormat="0" applyBorder="0" applyAlignment="0" applyProtection="0"/>
    <xf numFmtId="0" fontId="22" fillId="42" borderId="0" applyNumberFormat="0" applyBorder="0" applyAlignment="0" applyProtection="0"/>
    <xf numFmtId="0" fontId="22" fillId="38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8" fillId="45" borderId="0" applyNumberFormat="0" applyBorder="0" applyAlignment="0" applyProtection="0"/>
    <xf numFmtId="0" fontId="28" fillId="35" borderId="0" applyNumberFormat="0" applyBorder="0" applyAlignment="0" applyProtection="0"/>
    <xf numFmtId="0" fontId="28" fillId="42" borderId="0" applyNumberFormat="0" applyBorder="0" applyAlignment="0" applyProtection="0"/>
    <xf numFmtId="0" fontId="28" fillId="47" borderId="0" applyNumberFormat="0" applyBorder="0" applyAlignment="0" applyProtection="0"/>
    <xf numFmtId="0" fontId="28" fillId="46" borderId="0" applyNumberFormat="0" applyBorder="0" applyAlignment="0" applyProtection="0"/>
    <xf numFmtId="0" fontId="28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47" borderId="0" applyNumberFormat="0" applyBorder="0" applyAlignment="0" applyProtection="0"/>
    <xf numFmtId="0" fontId="28" fillId="46" borderId="0" applyNumberFormat="0" applyBorder="0" applyAlignment="0" applyProtection="0"/>
    <xf numFmtId="0" fontId="28" fillId="52" borderId="0" applyNumberFormat="0" applyBorder="0" applyAlignment="0" applyProtection="0"/>
    <xf numFmtId="0" fontId="29" fillId="34" borderId="0" applyNumberFormat="0" applyBorder="0" applyAlignment="0" applyProtection="0"/>
    <xf numFmtId="0" fontId="30" fillId="41" borderId="10" applyNumberFormat="0" applyAlignment="0" applyProtection="0"/>
    <xf numFmtId="0" fontId="31" fillId="54" borderId="11" applyNumberFormat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2" fillId="36" borderId="0" applyNumberFormat="0" applyBorder="0" applyAlignment="0" applyProtection="0"/>
    <xf numFmtId="0" fontId="24" fillId="0" borderId="13" applyNumberFormat="0" applyFill="0" applyAlignment="0" applyProtection="0"/>
    <xf numFmtId="0" fontId="25" fillId="0" borderId="15" applyNumberFormat="0" applyFill="0" applyAlignment="0" applyProtection="0"/>
    <xf numFmtId="0" fontId="26" fillId="0" borderId="16" applyNumberFormat="0" applyFill="0" applyAlignment="0" applyProtection="0"/>
    <xf numFmtId="0" fontId="26" fillId="0" borderId="0" applyNumberFormat="0" applyFill="0" applyBorder="0" applyAlignment="0" applyProtection="0"/>
    <xf numFmtId="0" fontId="36" fillId="33" borderId="10" applyNumberFormat="0" applyAlignment="0" applyProtection="0"/>
    <xf numFmtId="0" fontId="23" fillId="0" borderId="12" applyNumberFormat="0" applyFill="0" applyAlignment="0" applyProtection="0"/>
    <xf numFmtId="0" fontId="33" fillId="43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37" borderId="22" applyNumberFormat="0" applyFont="0" applyAlignment="0" applyProtection="0"/>
    <xf numFmtId="0" fontId="37" fillId="41" borderId="23" applyNumberFormat="0" applyAlignment="0" applyProtection="0"/>
    <xf numFmtId="165" fontId="20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20" fillId="0" borderId="0"/>
    <xf numFmtId="0" fontId="20" fillId="0" borderId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10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11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23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27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4" fillId="0" borderId="0"/>
    <xf numFmtId="0" fontId="20" fillId="0" borderId="0"/>
    <xf numFmtId="0" fontId="4" fillId="0" borderId="0"/>
    <xf numFmtId="0" fontId="20" fillId="0" borderId="0"/>
    <xf numFmtId="0" fontId="20" fillId="0" borderId="0"/>
    <xf numFmtId="0" fontId="4" fillId="0" borderId="0"/>
    <xf numFmtId="0" fontId="4" fillId="0" borderId="0"/>
    <xf numFmtId="0" fontId="20" fillId="0" borderId="0"/>
    <xf numFmtId="0" fontId="20" fillId="0" borderId="0"/>
    <xf numFmtId="0" fontId="20" fillId="0" borderId="0"/>
    <xf numFmtId="0" fontId="4" fillId="0" borderId="0"/>
    <xf numFmtId="0" fontId="2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" fillId="0" borderId="0"/>
    <xf numFmtId="0" fontId="20" fillId="0" borderId="0"/>
    <xf numFmtId="0" fontId="20" fillId="0" borderId="0"/>
    <xf numFmtId="0" fontId="4" fillId="0" borderId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" fillId="0" borderId="0"/>
    <xf numFmtId="0" fontId="21" fillId="0" borderId="0"/>
    <xf numFmtId="0" fontId="4" fillId="0" borderId="0"/>
    <xf numFmtId="0" fontId="4" fillId="0" borderId="0"/>
    <xf numFmtId="0" fontId="20" fillId="0" borderId="0"/>
    <xf numFmtId="0" fontId="4" fillId="0" borderId="0"/>
    <xf numFmtId="0" fontId="20" fillId="0" borderId="0"/>
    <xf numFmtId="0" fontId="4" fillId="0" borderId="0"/>
    <xf numFmtId="0" fontId="4" fillId="0" borderId="0"/>
    <xf numFmtId="0" fontId="2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4" fillId="0" borderId="0"/>
    <xf numFmtId="0" fontId="20" fillId="0" borderId="0"/>
    <xf numFmtId="0" fontId="4" fillId="0" borderId="0"/>
    <xf numFmtId="0" fontId="20" fillId="0" borderId="0"/>
    <xf numFmtId="0" fontId="4" fillId="0" borderId="0"/>
    <xf numFmtId="0" fontId="2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1" fillId="0" borderId="0"/>
    <xf numFmtId="0" fontId="20" fillId="0" borderId="0"/>
    <xf numFmtId="0" fontId="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" fillId="0" borderId="0"/>
    <xf numFmtId="0" fontId="20" fillId="0" borderId="0"/>
    <xf numFmtId="0" fontId="4" fillId="0" borderId="0"/>
    <xf numFmtId="0" fontId="20" fillId="0" borderId="0"/>
    <xf numFmtId="0" fontId="4" fillId="0" borderId="0"/>
    <xf numFmtId="0" fontId="4" fillId="0" borderId="0"/>
    <xf numFmtId="0" fontId="21" fillId="0" borderId="0"/>
    <xf numFmtId="0" fontId="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5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5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4" fillId="0" borderId="0"/>
    <xf numFmtId="0" fontId="20" fillId="0" borderId="0"/>
    <xf numFmtId="0" fontId="4" fillId="0" borderId="0"/>
    <xf numFmtId="0" fontId="21" fillId="0" borderId="0"/>
    <xf numFmtId="0" fontId="21" fillId="0" borderId="0"/>
    <xf numFmtId="0" fontId="21" fillId="0" borderId="0"/>
    <xf numFmtId="0" fontId="4" fillId="0" borderId="0"/>
    <xf numFmtId="0" fontId="21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4" fillId="0" borderId="0"/>
    <xf numFmtId="0" fontId="4" fillId="0" borderId="0"/>
    <xf numFmtId="0" fontId="4" fillId="0" borderId="0"/>
    <xf numFmtId="0" fontId="21" fillId="0" borderId="0"/>
    <xf numFmtId="0" fontId="4" fillId="0" borderId="0"/>
    <xf numFmtId="0" fontId="21" fillId="0" borderId="0"/>
    <xf numFmtId="0" fontId="21" fillId="0" borderId="0"/>
    <xf numFmtId="0" fontId="21" fillId="0" borderId="0"/>
    <xf numFmtId="0" fontId="4" fillId="0" borderId="0"/>
    <xf numFmtId="0" fontId="20" fillId="0" borderId="0"/>
    <xf numFmtId="0" fontId="4" fillId="0" borderId="0"/>
    <xf numFmtId="0" fontId="2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" fillId="0" borderId="0"/>
    <xf numFmtId="0" fontId="4" fillId="0" borderId="0"/>
    <xf numFmtId="0" fontId="21" fillId="0" borderId="0"/>
    <xf numFmtId="0" fontId="21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0" fontId="20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1" borderId="0" applyNumberFormat="0" applyBorder="0" applyAlignment="0" applyProtection="0"/>
    <xf numFmtId="0" fontId="4" fillId="10" borderId="0" applyNumberFormat="0" applyBorder="0" applyAlignment="0" applyProtection="0"/>
    <xf numFmtId="0" fontId="4" fillId="8" borderId="8" applyNumberFormat="0" applyFont="0" applyAlignment="0" applyProtection="0"/>
    <xf numFmtId="0" fontId="4" fillId="0" borderId="0"/>
    <xf numFmtId="0" fontId="13" fillId="6" borderId="4" applyNumberFormat="0" applyAlignment="0" applyProtection="0"/>
    <xf numFmtId="0" fontId="7" fillId="0" borderId="0" applyNumberFormat="0" applyFill="0" applyBorder="0" applyAlignment="0" applyProtection="0"/>
    <xf numFmtId="0" fontId="4" fillId="8" borderId="8" applyNumberFormat="0" applyFont="0" applyAlignment="0" applyProtection="0"/>
    <xf numFmtId="0" fontId="12" fillId="6" borderId="5" applyNumberFormat="0" applyAlignment="0" applyProtection="0"/>
    <xf numFmtId="0" fontId="7" fillId="0" borderId="3" applyNumberFormat="0" applyFill="0" applyAlignment="0" applyProtection="0"/>
    <xf numFmtId="0" fontId="11" fillId="5" borderId="4" applyNumberFormat="0" applyAlignment="0" applyProtection="0"/>
    <xf numFmtId="0" fontId="6" fillId="0" borderId="2" applyNumberFormat="0" applyFill="0" applyAlignment="0" applyProtection="0"/>
    <xf numFmtId="0" fontId="4" fillId="15" borderId="0" applyNumberFormat="0" applyBorder="0" applyAlignment="0" applyProtection="0"/>
    <xf numFmtId="0" fontId="10" fillId="4" borderId="0" applyNumberFormat="0" applyBorder="0" applyAlignment="0" applyProtection="0"/>
    <xf numFmtId="0" fontId="5" fillId="0" borderId="1" applyNumberFormat="0" applyFill="0" applyAlignment="0" applyProtection="0"/>
    <xf numFmtId="0" fontId="4" fillId="14" borderId="0" applyNumberFormat="0" applyBorder="0" applyAlignment="0" applyProtection="0"/>
    <xf numFmtId="0" fontId="9" fillId="3" borderId="0" applyNumberFormat="0" applyBorder="0" applyAlignment="0" applyProtection="0"/>
    <xf numFmtId="0" fontId="8" fillId="2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21" fillId="0" borderId="0"/>
    <xf numFmtId="0" fontId="21" fillId="0" borderId="0"/>
    <xf numFmtId="9" fontId="2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0" fontId="2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20" fillId="0" borderId="0"/>
    <xf numFmtId="164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4" fillId="0" borderId="0"/>
    <xf numFmtId="0" fontId="20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10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11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23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27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31" borderId="0" applyNumberFormat="0" applyBorder="0" applyAlignment="0" applyProtection="0"/>
    <xf numFmtId="0" fontId="20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4" fillId="0" borderId="0"/>
    <xf numFmtId="0" fontId="20" fillId="0" borderId="0"/>
    <xf numFmtId="0" fontId="4" fillId="0" borderId="0"/>
    <xf numFmtId="0" fontId="20" fillId="0" borderId="0"/>
    <xf numFmtId="0" fontId="4" fillId="0" borderId="0"/>
    <xf numFmtId="0" fontId="2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20" fillId="0" borderId="0"/>
    <xf numFmtId="0" fontId="4" fillId="0" borderId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9" fontId="20" fillId="0" borderId="0" applyFont="0" applyFill="0" applyBorder="0" applyAlignment="0" applyProtection="0"/>
    <xf numFmtId="0" fontId="4" fillId="0" borderId="0"/>
    <xf numFmtId="0" fontId="2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1" borderId="0" applyNumberFormat="0" applyBorder="0" applyAlignment="0" applyProtection="0"/>
    <xf numFmtId="0" fontId="4" fillId="10" borderId="0" applyNumberFormat="0" applyBorder="0" applyAlignment="0" applyProtection="0"/>
    <xf numFmtId="0" fontId="4" fillId="8" borderId="8" applyNumberFormat="0" applyFont="0" applyAlignment="0" applyProtection="0"/>
    <xf numFmtId="0" fontId="4" fillId="0" borderId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8" borderId="8" applyNumberFormat="0" applyFont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15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1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10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11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23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27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11" borderId="0" applyNumberFormat="0" applyBorder="0" applyAlignment="0" applyProtection="0"/>
    <xf numFmtId="0" fontId="4" fillId="10" borderId="0" applyNumberFormat="0" applyBorder="0" applyAlignment="0" applyProtection="0"/>
    <xf numFmtId="0" fontId="4" fillId="8" borderId="8" applyNumberFormat="0" applyFont="0" applyAlignment="0" applyProtection="0"/>
    <xf numFmtId="0" fontId="4" fillId="0" borderId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8" borderId="8" applyNumberFormat="0" applyFont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15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1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22" fillId="39" borderId="0" applyNumberFormat="0" applyBorder="0" applyAlignment="0" applyProtection="0"/>
    <xf numFmtId="0" fontId="22" fillId="57" borderId="0" applyNumberFormat="0" applyBorder="0" applyAlignment="0" applyProtection="0"/>
    <xf numFmtId="0" fontId="22" fillId="34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3" borderId="0" applyNumberFormat="0" applyBorder="0" applyAlignment="0" applyProtection="0"/>
    <xf numFmtId="0" fontId="22" fillId="40" borderId="0" applyNumberFormat="0" applyBorder="0" applyAlignment="0" applyProtection="0"/>
    <xf numFmtId="0" fontId="22" fillId="35" borderId="0" applyNumberFormat="0" applyBorder="0" applyAlignment="0" applyProtection="0"/>
    <xf numFmtId="0" fontId="22" fillId="42" borderId="0" applyNumberFormat="0" applyBorder="0" applyAlignment="0" applyProtection="0"/>
    <xf numFmtId="0" fontId="22" fillId="38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8" fillId="45" borderId="0" applyNumberFormat="0" applyBorder="0" applyAlignment="0" applyProtection="0"/>
    <xf numFmtId="0" fontId="28" fillId="35" borderId="0" applyNumberFormat="0" applyBorder="0" applyAlignment="0" applyProtection="0"/>
    <xf numFmtId="0" fontId="28" fillId="42" borderId="0" applyNumberFormat="0" applyBorder="0" applyAlignment="0" applyProtection="0"/>
    <xf numFmtId="0" fontId="28" fillId="47" borderId="0" applyNumberFormat="0" applyBorder="0" applyAlignment="0" applyProtection="0"/>
    <xf numFmtId="0" fontId="28" fillId="46" borderId="0" applyNumberFormat="0" applyBorder="0" applyAlignment="0" applyProtection="0"/>
    <xf numFmtId="0" fontId="28" fillId="48" borderId="0" applyNumberFormat="0" applyBorder="0" applyAlignment="0" applyProtection="0"/>
    <xf numFmtId="0" fontId="32" fillId="36" borderId="0" applyNumberFormat="0" applyBorder="0" applyAlignment="0" applyProtection="0"/>
    <xf numFmtId="0" fontId="30" fillId="41" borderId="10" applyNumberFormat="0" applyAlignment="0" applyProtection="0"/>
    <xf numFmtId="0" fontId="31" fillId="54" borderId="11" applyNumberFormat="0" applyAlignment="0" applyProtection="0"/>
    <xf numFmtId="0" fontId="23" fillId="0" borderId="12" applyNumberFormat="0" applyFill="0" applyAlignment="0" applyProtection="0"/>
    <xf numFmtId="1" fontId="40" fillId="56" borderId="0" applyFont="0" applyFill="0" applyBorder="0" applyAlignment="0" applyProtection="0"/>
    <xf numFmtId="14" fontId="40" fillId="56" borderId="0" applyFont="0" applyFill="0" applyBorder="0" applyAlignment="0" applyProtection="0"/>
    <xf numFmtId="0" fontId="41" fillId="0" borderId="0">
      <alignment horizontal="centerContinuous"/>
    </xf>
    <xf numFmtId="0" fontId="41" fillId="0" borderId="0"/>
    <xf numFmtId="0" fontId="41" fillId="0" borderId="0">
      <alignment horizontal="centerContinuous"/>
    </xf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47" borderId="0" applyNumberFormat="0" applyBorder="0" applyAlignment="0" applyProtection="0"/>
    <xf numFmtId="0" fontId="28" fillId="46" borderId="0" applyNumberFormat="0" applyBorder="0" applyAlignment="0" applyProtection="0"/>
    <xf numFmtId="0" fontId="28" fillId="52" borderId="0" applyNumberFormat="0" applyBorder="0" applyAlignment="0" applyProtection="0"/>
    <xf numFmtId="0" fontId="36" fillId="33" borderId="10" applyNumberFormat="0" applyAlignment="0" applyProtection="0"/>
    <xf numFmtId="0" fontId="29" fillId="34" borderId="0" applyNumberFormat="0" applyBorder="0" applyAlignment="0" applyProtection="0"/>
    <xf numFmtId="37" fontId="42" fillId="55" borderId="0" applyNumberFormat="0" applyProtection="0"/>
    <xf numFmtId="37" fontId="43" fillId="0" borderId="0" applyNumberFormat="0" applyBorder="0" applyAlignment="0" applyProtection="0"/>
    <xf numFmtId="0" fontId="33" fillId="43" borderId="0" applyNumberFormat="0" applyBorder="0" applyAlignment="0" applyProtection="0"/>
    <xf numFmtId="0" fontId="20" fillId="0" borderId="0"/>
    <xf numFmtId="0" fontId="22" fillId="38" borderId="0" applyNumberFormat="0" applyBorder="0" applyAlignment="0" applyProtection="0"/>
    <xf numFmtId="0" fontId="20" fillId="37" borderId="22" applyNumberFormat="0" applyFont="0" applyAlignment="0" applyProtection="0"/>
    <xf numFmtId="0" fontId="28" fillId="47" borderId="0" applyNumberFormat="0" applyBorder="0" applyAlignment="0" applyProtection="0"/>
    <xf numFmtId="0" fontId="44" fillId="0" borderId="0"/>
    <xf numFmtId="0" fontId="37" fillId="41" borderId="23" applyNumberFormat="0" applyAlignment="0" applyProtection="0"/>
    <xf numFmtId="0" fontId="41" fillId="0" borderId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4" fillId="0" borderId="13" applyNumberFormat="0" applyFill="0" applyAlignment="0" applyProtection="0"/>
    <xf numFmtId="0" fontId="25" fillId="0" borderId="15" applyNumberFormat="0" applyFill="0" applyAlignment="0" applyProtection="0"/>
    <xf numFmtId="0" fontId="26" fillId="0" borderId="16" applyNumberFormat="0" applyFill="0" applyAlignment="0" applyProtection="0"/>
    <xf numFmtId="0" fontId="26" fillId="0" borderId="0" applyNumberFormat="0" applyFill="0" applyBorder="0" applyAlignment="0" applyProtection="0"/>
    <xf numFmtId="0" fontId="45" fillId="0" borderId="19" applyNumberFormat="0" applyFill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/>
    <xf numFmtId="37" fontId="20" fillId="0" borderId="0" applyProtection="0"/>
    <xf numFmtId="0" fontId="20" fillId="0" borderId="0" applyNumberFormat="0" applyFont="0" applyAlignment="0" applyProtection="0"/>
    <xf numFmtId="37" fontId="20" fillId="0" borderId="0" applyProtection="0"/>
    <xf numFmtId="0" fontId="20" fillId="0" borderId="0"/>
    <xf numFmtId="0" fontId="20" fillId="0" borderId="0" applyNumberFormat="0" applyFill="0" applyBorder="0" applyAlignment="0" applyProtection="0"/>
    <xf numFmtId="0" fontId="20" fillId="37" borderId="22" applyNumberFormat="0" applyFont="0" applyAlignment="0" applyProtection="0"/>
    <xf numFmtId="0" fontId="22" fillId="34" borderId="0" applyNumberFormat="0" applyBorder="0" applyAlignment="0" applyProtection="0"/>
    <xf numFmtId="0" fontId="20" fillId="0" borderId="0"/>
    <xf numFmtId="0" fontId="20" fillId="0" borderId="0"/>
    <xf numFmtId="0" fontId="22" fillId="36" borderId="0" applyNumberFormat="0" applyBorder="0" applyAlignment="0" applyProtection="0"/>
    <xf numFmtId="0" fontId="20" fillId="37" borderId="22" applyNumberFormat="0" applyFont="0" applyAlignment="0" applyProtection="0"/>
    <xf numFmtId="0" fontId="20" fillId="0" borderId="0"/>
    <xf numFmtId="0" fontId="22" fillId="57" borderId="0" applyNumberFormat="0" applyBorder="0" applyAlignment="0" applyProtection="0"/>
    <xf numFmtId="0" fontId="20" fillId="37" borderId="22" applyNumberFormat="0" applyFont="0" applyAlignment="0" applyProtection="0"/>
    <xf numFmtId="0" fontId="20" fillId="0" borderId="0" applyNumberFormat="0" applyFill="0" applyBorder="0" applyAlignment="0" applyProtection="0"/>
    <xf numFmtId="0" fontId="20" fillId="0" borderId="0"/>
    <xf numFmtId="37" fontId="20" fillId="0" borderId="0" applyProtection="0"/>
    <xf numFmtId="0" fontId="20" fillId="0" borderId="0" applyNumberFormat="0" applyFont="0" applyAlignment="0" applyProtection="0"/>
    <xf numFmtId="0" fontId="20" fillId="37" borderId="22" applyNumberFormat="0" applyFont="0" applyAlignment="0" applyProtection="0"/>
    <xf numFmtId="0" fontId="20" fillId="0" borderId="0" applyNumberFormat="0" applyFont="0" applyAlignment="0" applyProtection="0"/>
    <xf numFmtId="0" fontId="20" fillId="0" borderId="0" applyNumberFormat="0" applyFill="0" applyBorder="0" applyAlignment="0" applyProtection="0"/>
    <xf numFmtId="0" fontId="20" fillId="0" borderId="0"/>
    <xf numFmtId="37" fontId="20" fillId="0" borderId="0" applyProtection="0"/>
    <xf numFmtId="0" fontId="20" fillId="0" borderId="0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2" fillId="33" borderId="0" applyNumberFormat="0" applyBorder="0" applyAlignment="0" applyProtection="0"/>
    <xf numFmtId="0" fontId="22" fillId="40" borderId="0" applyNumberFormat="0" applyBorder="0" applyAlignment="0" applyProtection="0"/>
    <xf numFmtId="0" fontId="22" fillId="35" borderId="0" applyNumberFormat="0" applyBorder="0" applyAlignment="0" applyProtection="0"/>
    <xf numFmtId="0" fontId="22" fillId="42" borderId="0" applyNumberFormat="0" applyBorder="0" applyAlignment="0" applyProtection="0"/>
    <xf numFmtId="0" fontId="22" fillId="38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8" fillId="45" borderId="0" applyNumberFormat="0" applyBorder="0" applyAlignment="0" applyProtection="0"/>
    <xf numFmtId="0" fontId="28" fillId="35" borderId="0" applyNumberFormat="0" applyBorder="0" applyAlignment="0" applyProtection="0"/>
    <xf numFmtId="0" fontId="28" fillId="42" borderId="0" applyNumberFormat="0" applyBorder="0" applyAlignment="0" applyProtection="0"/>
    <xf numFmtId="0" fontId="28" fillId="47" borderId="0" applyNumberFormat="0" applyBorder="0" applyAlignment="0" applyProtection="0"/>
    <xf numFmtId="0" fontId="28" fillId="46" borderId="0" applyNumberFormat="0" applyBorder="0" applyAlignment="0" applyProtection="0"/>
    <xf numFmtId="0" fontId="28" fillId="48" borderId="0" applyNumberFormat="0" applyBorder="0" applyAlignment="0" applyProtection="0"/>
    <xf numFmtId="0" fontId="32" fillId="36" borderId="0" applyNumberFormat="0" applyBorder="0" applyAlignment="0" applyProtection="0"/>
    <xf numFmtId="0" fontId="30" fillId="41" borderId="10" applyNumberFormat="0" applyAlignment="0" applyProtection="0"/>
    <xf numFmtId="0" fontId="31" fillId="54" borderId="11" applyNumberFormat="0" applyAlignment="0" applyProtection="0"/>
    <xf numFmtId="0" fontId="23" fillId="0" borderId="12" applyNumberFormat="0" applyFill="0" applyAlignment="0" applyProtection="0"/>
    <xf numFmtId="0" fontId="28" fillId="51" borderId="0" applyNumberFormat="0" applyBorder="0" applyAlignment="0" applyProtection="0"/>
    <xf numFmtId="0" fontId="28" fillId="50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47" borderId="0" applyNumberFormat="0" applyBorder="0" applyAlignment="0" applyProtection="0"/>
    <xf numFmtId="0" fontId="28" fillId="46" borderId="0" applyNumberFormat="0" applyBorder="0" applyAlignment="0" applyProtection="0"/>
    <xf numFmtId="0" fontId="28" fillId="52" borderId="0" applyNumberFormat="0" applyBorder="0" applyAlignment="0" applyProtection="0"/>
    <xf numFmtId="0" fontId="36" fillId="33" borderId="10" applyNumberFormat="0" applyAlignment="0" applyProtection="0"/>
    <xf numFmtId="0" fontId="29" fillId="34" borderId="0" applyNumberFormat="0" applyBorder="0" applyAlignment="0" applyProtection="0"/>
    <xf numFmtId="37" fontId="42" fillId="55" borderId="0" applyNumberFormat="0" applyProtection="0"/>
    <xf numFmtId="0" fontId="28" fillId="51" borderId="0" applyNumberFormat="0" applyBorder="0" applyAlignment="0" applyProtection="0"/>
    <xf numFmtId="0" fontId="33" fillId="43" borderId="0" applyNumberFormat="0" applyBorder="0" applyAlignment="0" applyProtection="0"/>
    <xf numFmtId="0" fontId="20" fillId="0" borderId="0"/>
    <xf numFmtId="0" fontId="28" fillId="46" borderId="0" applyNumberFormat="0" applyBorder="0" applyAlignment="0" applyProtection="0"/>
    <xf numFmtId="0" fontId="20" fillId="37" borderId="22" applyNumberFormat="0" applyFont="0" applyAlignment="0" applyProtection="0"/>
    <xf numFmtId="0" fontId="32" fillId="36" borderId="0" applyNumberFormat="0" applyBorder="0" applyAlignment="0" applyProtection="0"/>
    <xf numFmtId="0" fontId="28" fillId="48" borderId="0" applyNumberFormat="0" applyBorder="0" applyAlignment="0" applyProtection="0"/>
    <xf numFmtId="0" fontId="37" fillId="41" borderId="23" applyNumberFormat="0" applyAlignment="0" applyProtection="0"/>
    <xf numFmtId="0" fontId="28" fillId="46" borderId="0" applyNumberFormat="0" applyBorder="0" applyAlignment="0" applyProtection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4" fillId="0" borderId="13" applyNumberFormat="0" applyFill="0" applyAlignment="0" applyProtection="0"/>
    <xf numFmtId="0" fontId="25" fillId="0" borderId="15" applyNumberFormat="0" applyFill="0" applyAlignment="0" applyProtection="0"/>
    <xf numFmtId="0" fontId="26" fillId="0" borderId="16" applyNumberFormat="0" applyFill="0" applyAlignment="0" applyProtection="0"/>
    <xf numFmtId="0" fontId="26" fillId="0" borderId="0" applyNumberFormat="0" applyFill="0" applyBorder="0" applyAlignment="0" applyProtection="0"/>
    <xf numFmtId="0" fontId="45" fillId="0" borderId="19" applyNumberFormat="0" applyFill="0" applyAlignment="0" applyProtection="0"/>
    <xf numFmtId="0" fontId="28" fillId="47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36" borderId="0" applyNumberFormat="0" applyBorder="0" applyAlignment="0" applyProtection="0"/>
    <xf numFmtId="0" fontId="22" fillId="39" borderId="0" applyNumberFormat="0" applyBorder="0" applyAlignment="0" applyProtection="0"/>
    <xf numFmtId="0" fontId="22" fillId="42" borderId="0" applyNumberFormat="0" applyBorder="0" applyAlignment="0" applyProtection="0"/>
    <xf numFmtId="0" fontId="28" fillId="35" borderId="0" applyNumberFormat="0" applyBorder="0" applyAlignment="0" applyProtection="0"/>
    <xf numFmtId="0" fontId="20" fillId="37" borderId="22" applyNumberFormat="0" applyFont="0" applyAlignment="0" applyProtection="0"/>
    <xf numFmtId="0" fontId="31" fillId="54" borderId="11" applyNumberFormat="0" applyAlignment="0" applyProtection="0"/>
    <xf numFmtId="0" fontId="20" fillId="0" borderId="0"/>
    <xf numFmtId="0" fontId="20" fillId="0" borderId="0"/>
    <xf numFmtId="0" fontId="23" fillId="0" borderId="12" applyNumberFormat="0" applyFill="0" applyAlignment="0" applyProtection="0"/>
    <xf numFmtId="0" fontId="20" fillId="37" borderId="22" applyNumberFormat="0" applyFont="0" applyAlignment="0" applyProtection="0"/>
    <xf numFmtId="0" fontId="20" fillId="0" borderId="0"/>
    <xf numFmtId="0" fontId="30" fillId="41" borderId="10" applyNumberFormat="0" applyAlignment="0" applyProtection="0"/>
    <xf numFmtId="0" fontId="20" fillId="37" borderId="22" applyNumberFormat="0" applyFont="0" applyAlignment="0" applyProtection="0"/>
    <xf numFmtId="0" fontId="28" fillId="42" borderId="0" applyNumberFormat="0" applyBorder="0" applyAlignment="0" applyProtection="0"/>
    <xf numFmtId="0" fontId="22" fillId="38" borderId="0" applyNumberFormat="0" applyBorder="0" applyAlignment="0" applyProtection="0"/>
    <xf numFmtId="0" fontId="22" fillId="33" borderId="0" applyNumberFormat="0" applyBorder="0" applyAlignment="0" applyProtection="0"/>
    <xf numFmtId="0" fontId="22" fillId="34" borderId="0" applyNumberFormat="0" applyBorder="0" applyAlignment="0" applyProtection="0"/>
    <xf numFmtId="0" fontId="20" fillId="37" borderId="22" applyNumberFormat="0" applyFont="0" applyAlignment="0" applyProtection="0"/>
    <xf numFmtId="0" fontId="22" fillId="57" borderId="0" applyNumberFormat="0" applyBorder="0" applyAlignment="0" applyProtection="0"/>
    <xf numFmtId="0" fontId="28" fillId="45" borderId="0" applyNumberFormat="0" applyBorder="0" applyAlignment="0" applyProtection="0"/>
    <xf numFmtId="0" fontId="22" fillId="35" borderId="0" applyNumberFormat="0" applyBorder="0" applyAlignment="0" applyProtection="0"/>
    <xf numFmtId="0" fontId="22" fillId="38" borderId="0" applyNumberFormat="0" applyBorder="0" applyAlignment="0" applyProtection="0"/>
    <xf numFmtId="37" fontId="42" fillId="55" borderId="0" applyNumberForma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8" fillId="47" borderId="0" applyNumberFormat="0" applyBorder="0" applyAlignment="0" applyProtection="0"/>
    <xf numFmtId="0" fontId="28" fillId="46" borderId="0" applyNumberFormat="0" applyBorder="0" applyAlignment="0" applyProtection="0"/>
    <xf numFmtId="0" fontId="28" fillId="52" borderId="0" applyNumberFormat="0" applyBorder="0" applyAlignment="0" applyProtection="0"/>
    <xf numFmtId="0" fontId="36" fillId="33" borderId="10" applyNumberFormat="0" applyAlignment="0" applyProtection="0"/>
    <xf numFmtId="0" fontId="29" fillId="34" borderId="0" applyNumberFormat="0" applyBorder="0" applyAlignment="0" applyProtection="0"/>
    <xf numFmtId="37" fontId="42" fillId="55" borderId="0" applyNumberFormat="0" applyProtection="0"/>
    <xf numFmtId="37" fontId="42" fillId="55" borderId="0" applyNumberFormat="0" applyProtection="0"/>
    <xf numFmtId="0" fontId="33" fillId="43" borderId="0" applyNumberFormat="0" applyBorder="0" applyAlignment="0" applyProtection="0"/>
    <xf numFmtId="0" fontId="20" fillId="0" borderId="0"/>
    <xf numFmtId="0" fontId="28" fillId="49" borderId="0" applyNumberFormat="0" applyBorder="0" applyAlignment="0" applyProtection="0"/>
    <xf numFmtId="0" fontId="20" fillId="37" borderId="22" applyNumberFormat="0" applyFont="0" applyAlignment="0" applyProtection="0"/>
    <xf numFmtId="0" fontId="32" fillId="36" borderId="0" applyNumberFormat="0" applyBorder="0" applyAlignment="0" applyProtection="0"/>
    <xf numFmtId="0" fontId="28" fillId="48" borderId="0" applyNumberFormat="0" applyBorder="0" applyAlignment="0" applyProtection="0"/>
    <xf numFmtId="0" fontId="37" fillId="41" borderId="23" applyNumberFormat="0" applyAlignment="0" applyProtection="0"/>
    <xf numFmtId="0" fontId="28" fillId="46" borderId="0" applyNumberFormat="0" applyBorder="0" applyAlignment="0" applyProtection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4" fillId="0" borderId="13" applyNumberFormat="0" applyFill="0" applyAlignment="0" applyProtection="0"/>
    <xf numFmtId="0" fontId="25" fillId="0" borderId="15" applyNumberFormat="0" applyFill="0" applyAlignment="0" applyProtection="0"/>
    <xf numFmtId="0" fontId="26" fillId="0" borderId="16" applyNumberFormat="0" applyFill="0" applyAlignment="0" applyProtection="0"/>
    <xf numFmtId="0" fontId="26" fillId="0" borderId="0" applyNumberFormat="0" applyFill="0" applyBorder="0" applyAlignment="0" applyProtection="0"/>
    <xf numFmtId="0" fontId="45" fillId="0" borderId="19" applyNumberFormat="0" applyFill="0" applyAlignment="0" applyProtection="0"/>
    <xf numFmtId="0" fontId="28" fillId="47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36" borderId="0" applyNumberFormat="0" applyBorder="0" applyAlignment="0" applyProtection="0"/>
    <xf numFmtId="0" fontId="22" fillId="39" borderId="0" applyNumberFormat="0" applyBorder="0" applyAlignment="0" applyProtection="0"/>
    <xf numFmtId="0" fontId="22" fillId="42" borderId="0" applyNumberFormat="0" applyBorder="0" applyAlignment="0" applyProtection="0"/>
    <xf numFmtId="0" fontId="28" fillId="35" borderId="0" applyNumberFormat="0" applyBorder="0" applyAlignment="0" applyProtection="0"/>
    <xf numFmtId="0" fontId="20" fillId="0" borderId="0" applyNumberFormat="0" applyFont="0" applyAlignment="0" applyProtection="0"/>
    <xf numFmtId="37" fontId="20" fillId="0" borderId="0" applyProtection="0"/>
    <xf numFmtId="0" fontId="20" fillId="0" borderId="0"/>
    <xf numFmtId="0" fontId="20" fillId="0" borderId="0" applyNumberFormat="0" applyFill="0" applyBorder="0" applyAlignment="0" applyProtection="0"/>
    <xf numFmtId="0" fontId="20" fillId="37" borderId="22" applyNumberFormat="0" applyFont="0" applyAlignment="0" applyProtection="0"/>
    <xf numFmtId="0" fontId="28" fillId="51" borderId="0" applyNumberFormat="0" applyBorder="0" applyAlignment="0" applyProtection="0"/>
    <xf numFmtId="0" fontId="20" fillId="0" borderId="0"/>
    <xf numFmtId="0" fontId="20" fillId="37" borderId="22" applyNumberFormat="0" applyFont="0" applyAlignment="0" applyProtection="0"/>
    <xf numFmtId="0" fontId="31" fillId="54" borderId="11" applyNumberFormat="0" applyAlignment="0" applyProtection="0"/>
    <xf numFmtId="0" fontId="20" fillId="0" borderId="0"/>
    <xf numFmtId="0" fontId="20" fillId="0" borderId="0"/>
    <xf numFmtId="0" fontId="28" fillId="50" borderId="0" applyNumberFormat="0" applyBorder="0" applyAlignment="0" applyProtection="0"/>
    <xf numFmtId="0" fontId="20" fillId="37" borderId="22" applyNumberFormat="0" applyFont="0" applyAlignment="0" applyProtection="0"/>
    <xf numFmtId="0" fontId="20" fillId="0" borderId="0"/>
    <xf numFmtId="0" fontId="23" fillId="0" borderId="12" applyNumberFormat="0" applyFill="0" applyAlignment="0" applyProtection="0"/>
    <xf numFmtId="0" fontId="20" fillId="37" borderId="22" applyNumberFormat="0" applyFont="0" applyAlignment="0" applyProtection="0"/>
    <xf numFmtId="0" fontId="28" fillId="42" borderId="0" applyNumberFormat="0" applyBorder="0" applyAlignment="0" applyProtection="0"/>
    <xf numFmtId="0" fontId="20" fillId="0" borderId="0"/>
    <xf numFmtId="0" fontId="22" fillId="38" borderId="0" applyNumberFormat="0" applyBorder="0" applyAlignment="0" applyProtection="0"/>
    <xf numFmtId="0" fontId="22" fillId="33" borderId="0" applyNumberFormat="0" applyBorder="0" applyAlignment="0" applyProtection="0"/>
    <xf numFmtId="0" fontId="22" fillId="34" borderId="0" applyNumberFormat="0" applyBorder="0" applyAlignment="0" applyProtection="0"/>
    <xf numFmtId="0" fontId="20" fillId="37" borderId="22" applyNumberFormat="0" applyFont="0" applyAlignment="0" applyProtection="0"/>
    <xf numFmtId="0" fontId="30" fillId="41" borderId="10" applyNumberFormat="0" applyAlignment="0" applyProtection="0"/>
    <xf numFmtId="0" fontId="20" fillId="37" borderId="22" applyNumberFormat="0" applyFont="0" applyAlignment="0" applyProtection="0"/>
    <xf numFmtId="0" fontId="22" fillId="57" borderId="0" applyNumberFormat="0" applyBorder="0" applyAlignment="0" applyProtection="0"/>
    <xf numFmtId="0" fontId="28" fillId="45" borderId="0" applyNumberFormat="0" applyBorder="0" applyAlignment="0" applyProtection="0"/>
    <xf numFmtId="0" fontId="22" fillId="35" borderId="0" applyNumberFormat="0" applyBorder="0" applyAlignment="0" applyProtection="0"/>
    <xf numFmtId="0" fontId="22" fillId="38" borderId="0" applyNumberFormat="0" applyBorder="0" applyAlignment="0" applyProtection="0"/>
    <xf numFmtId="0" fontId="20" fillId="0" borderId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0" borderId="0" applyNumberFormat="0" applyFill="0" applyBorder="0" applyAlignment="0" applyProtection="0"/>
    <xf numFmtId="0" fontId="20" fillId="0" borderId="0"/>
    <xf numFmtId="37" fontId="20" fillId="0" borderId="0" applyProtection="0"/>
    <xf numFmtId="0" fontId="20" fillId="0" borderId="0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8" fillId="52" borderId="0" applyNumberFormat="0" applyBorder="0" applyAlignment="0" applyProtection="0"/>
    <xf numFmtId="0" fontId="36" fillId="33" borderId="10" applyNumberFormat="0" applyAlignment="0" applyProtection="0"/>
    <xf numFmtId="0" fontId="29" fillId="34" borderId="0" applyNumberFormat="0" applyBorder="0" applyAlignment="0" applyProtection="0"/>
    <xf numFmtId="37" fontId="42" fillId="55" borderId="0" applyNumberFormat="0" applyProtection="0"/>
    <xf numFmtId="0" fontId="33" fillId="43" borderId="0" applyNumberFormat="0" applyBorder="0" applyAlignment="0" applyProtection="0"/>
    <xf numFmtId="0" fontId="33" fillId="43" borderId="0" applyNumberFormat="0" applyBorder="0" applyAlignment="0" applyProtection="0"/>
    <xf numFmtId="0" fontId="20" fillId="0" borderId="0"/>
    <xf numFmtId="0" fontId="36" fillId="33" borderId="10" applyNumberFormat="0" applyAlignment="0" applyProtection="0"/>
    <xf numFmtId="0" fontId="20" fillId="37" borderId="22" applyNumberFormat="0" applyFont="0" applyAlignment="0" applyProtection="0"/>
    <xf numFmtId="0" fontId="32" fillId="36" borderId="0" applyNumberFormat="0" applyBorder="0" applyAlignment="0" applyProtection="0"/>
    <xf numFmtId="0" fontId="28" fillId="48" borderId="0" applyNumberFormat="0" applyBorder="0" applyAlignment="0" applyProtection="0"/>
    <xf numFmtId="0" fontId="37" fillId="41" borderId="23" applyNumberFormat="0" applyAlignment="0" applyProtection="0"/>
    <xf numFmtId="0" fontId="28" fillId="46" borderId="0" applyNumberFormat="0" applyBorder="0" applyAlignment="0" applyProtection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4" fillId="0" borderId="13" applyNumberFormat="0" applyFill="0" applyAlignment="0" applyProtection="0"/>
    <xf numFmtId="0" fontId="25" fillId="0" borderId="15" applyNumberFormat="0" applyFill="0" applyAlignment="0" applyProtection="0"/>
    <xf numFmtId="0" fontId="26" fillId="0" borderId="16" applyNumberFormat="0" applyFill="0" applyAlignment="0" applyProtection="0"/>
    <xf numFmtId="0" fontId="26" fillId="0" borderId="0" applyNumberFormat="0" applyFill="0" applyBorder="0" applyAlignment="0" applyProtection="0"/>
    <xf numFmtId="0" fontId="45" fillId="0" borderId="19" applyNumberFormat="0" applyFill="0" applyAlignment="0" applyProtection="0"/>
    <xf numFmtId="0" fontId="28" fillId="47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36" borderId="0" applyNumberFormat="0" applyBorder="0" applyAlignment="0" applyProtection="0"/>
    <xf numFmtId="0" fontId="20" fillId="37" borderId="22" applyNumberFormat="0" applyFont="0" applyAlignment="0" applyProtection="0"/>
    <xf numFmtId="0" fontId="31" fillId="54" borderId="11" applyNumberFormat="0" applyAlignment="0" applyProtection="0"/>
    <xf numFmtId="0" fontId="20" fillId="0" borderId="0"/>
    <xf numFmtId="0" fontId="20" fillId="0" borderId="0"/>
    <xf numFmtId="0" fontId="30" fillId="41" borderId="10" applyNumberFormat="0" applyAlignment="0" applyProtection="0"/>
    <xf numFmtId="0" fontId="20" fillId="37" borderId="22" applyNumberFormat="0" applyFont="0" applyAlignment="0" applyProtection="0"/>
    <xf numFmtId="0" fontId="20" fillId="0" borderId="0"/>
    <xf numFmtId="0" fontId="23" fillId="0" borderId="12" applyNumberFormat="0" applyFill="0" applyAlignment="0" applyProtection="0"/>
    <xf numFmtId="0" fontId="20" fillId="37" borderId="22" applyNumberFormat="0" applyFont="0" applyAlignment="0" applyProtection="0"/>
    <xf numFmtId="0" fontId="28" fillId="45" borderId="0" applyNumberFormat="0" applyBorder="0" applyAlignment="0" applyProtection="0"/>
    <xf numFmtId="0" fontId="22" fillId="35" borderId="0" applyNumberFormat="0" applyBorder="0" applyAlignment="0" applyProtection="0"/>
    <xf numFmtId="0" fontId="22" fillId="38" borderId="0" applyNumberFormat="0" applyBorder="0" applyAlignment="0" applyProtection="0"/>
    <xf numFmtId="0" fontId="36" fillId="33" borderId="10" applyNumberFormat="0" applyAlignment="0" applyProtection="0"/>
    <xf numFmtId="0" fontId="28" fillId="42" borderId="0" applyNumberFormat="0" applyBorder="0" applyAlignment="0" applyProtection="0"/>
    <xf numFmtId="0" fontId="22" fillId="38" borderId="0" applyNumberFormat="0" applyBorder="0" applyAlignment="0" applyProtection="0"/>
    <xf numFmtId="0" fontId="22" fillId="33" borderId="0" applyNumberFormat="0" applyBorder="0" applyAlignment="0" applyProtection="0"/>
    <xf numFmtId="0" fontId="22" fillId="34" borderId="0" applyNumberFormat="0" applyBorder="0" applyAlignment="0" applyProtection="0"/>
    <xf numFmtId="0" fontId="28" fillId="35" borderId="0" applyNumberFormat="0" applyBorder="0" applyAlignment="0" applyProtection="0"/>
    <xf numFmtId="0" fontId="22" fillId="42" borderId="0" applyNumberFormat="0" applyBorder="0" applyAlignment="0" applyProtection="0"/>
    <xf numFmtId="0" fontId="22" fillId="39" borderId="0" applyNumberFormat="0" applyBorder="0" applyAlignment="0" applyProtection="0"/>
    <xf numFmtId="0" fontId="22" fillId="57" borderId="0" applyNumberFormat="0" applyBorder="0" applyAlignment="0" applyProtection="0"/>
    <xf numFmtId="0" fontId="20" fillId="37" borderId="22" applyNumberFormat="0" applyFont="0" applyAlignment="0" applyProtection="0"/>
    <xf numFmtId="0" fontId="28" fillId="47" borderId="0" applyNumberFormat="0" applyBorder="0" applyAlignment="0" applyProtection="0"/>
    <xf numFmtId="0" fontId="28" fillId="46" borderId="0" applyNumberFormat="0" applyBorder="0" applyAlignment="0" applyProtection="0"/>
    <xf numFmtId="0" fontId="28" fillId="52" borderId="0" applyNumberFormat="0" applyBorder="0" applyAlignment="0" applyProtection="0"/>
    <xf numFmtId="0" fontId="36" fillId="33" borderId="10" applyNumberFormat="0" applyAlignment="0" applyProtection="0"/>
    <xf numFmtId="0" fontId="29" fillId="34" borderId="0" applyNumberFormat="0" applyBorder="0" applyAlignment="0" applyProtection="0"/>
    <xf numFmtId="37" fontId="42" fillId="55" borderId="0" applyNumberFormat="0" applyProtection="0"/>
    <xf numFmtId="0" fontId="29" fillId="34" borderId="0" applyNumberFormat="0" applyBorder="0" applyAlignment="0" applyProtection="0"/>
    <xf numFmtId="0" fontId="33" fillId="43" borderId="0" applyNumberFormat="0" applyBorder="0" applyAlignment="0" applyProtection="0"/>
    <xf numFmtId="0" fontId="20" fillId="0" borderId="0"/>
    <xf numFmtId="0" fontId="28" fillId="52" borderId="0" applyNumberFormat="0" applyBorder="0" applyAlignment="0" applyProtection="0"/>
    <xf numFmtId="0" fontId="20" fillId="37" borderId="22" applyNumberFormat="0" applyFont="0" applyAlignment="0" applyProtection="0"/>
    <xf numFmtId="0" fontId="33" fillId="43" borderId="0" applyNumberFormat="0" applyBorder="0" applyAlignment="0" applyProtection="0"/>
    <xf numFmtId="0" fontId="33" fillId="43" borderId="0" applyNumberFormat="0" applyBorder="0" applyAlignment="0" applyProtection="0"/>
    <xf numFmtId="0" fontId="37" fillId="41" borderId="23" applyNumberFormat="0" applyAlignment="0" applyProtection="0"/>
    <xf numFmtId="0" fontId="20" fillId="0" borderId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4" fillId="0" borderId="13" applyNumberFormat="0" applyFill="0" applyAlignment="0" applyProtection="0"/>
    <xf numFmtId="0" fontId="25" fillId="0" borderId="15" applyNumberFormat="0" applyFill="0" applyAlignment="0" applyProtection="0"/>
    <xf numFmtId="0" fontId="26" fillId="0" borderId="16" applyNumberFormat="0" applyFill="0" applyAlignment="0" applyProtection="0"/>
    <xf numFmtId="0" fontId="26" fillId="0" borderId="0" applyNumberFormat="0" applyFill="0" applyBorder="0" applyAlignment="0" applyProtection="0"/>
    <xf numFmtId="0" fontId="45" fillId="0" borderId="19" applyNumberFormat="0" applyFill="0" applyAlignment="0" applyProtection="0"/>
    <xf numFmtId="0" fontId="33" fillId="43" borderId="0" applyNumberFormat="0" applyBorder="0" applyAlignment="0" applyProtection="0"/>
    <xf numFmtId="0" fontId="28" fillId="48" borderId="0" applyNumberFormat="0" applyBorder="0" applyAlignment="0" applyProtection="0"/>
    <xf numFmtId="0" fontId="28" fillId="46" borderId="0" applyNumberFormat="0" applyBorder="0" applyAlignment="0" applyProtection="0"/>
    <xf numFmtId="0" fontId="22" fillId="40" borderId="0" applyNumberFormat="0" applyBorder="0" applyAlignment="0" applyProtection="0"/>
    <xf numFmtId="0" fontId="22" fillId="39" borderId="0" applyNumberFormat="0" applyBorder="0" applyAlignment="0" applyProtection="0"/>
    <xf numFmtId="0" fontId="22" fillId="42" borderId="0" applyNumberFormat="0" applyBorder="0" applyAlignment="0" applyProtection="0"/>
    <xf numFmtId="0" fontId="28" fillId="42" borderId="0" applyNumberFormat="0" applyBorder="0" applyAlignment="0" applyProtection="0"/>
    <xf numFmtId="0" fontId="23" fillId="0" borderId="12" applyNumberFormat="0" applyFill="0" applyAlignment="0" applyProtection="0"/>
    <xf numFmtId="0" fontId="22" fillId="57" borderId="0" applyNumberFormat="0" applyBorder="0" applyAlignment="0" applyProtection="0"/>
    <xf numFmtId="0" fontId="22" fillId="40" borderId="0" applyNumberFormat="0" applyBorder="0" applyAlignment="0" applyProtection="0"/>
    <xf numFmtId="0" fontId="28" fillId="45" borderId="0" applyNumberFormat="0" applyBorder="0" applyAlignment="0" applyProtection="0"/>
    <xf numFmtId="0" fontId="30" fillId="41" borderId="10" applyNumberFormat="0" applyAlignment="0" applyProtection="0"/>
    <xf numFmtId="0" fontId="20" fillId="37" borderId="22" applyNumberFormat="0" applyFont="0" applyAlignment="0" applyProtection="0"/>
    <xf numFmtId="0" fontId="28" fillId="47" borderId="0" applyNumberFormat="0" applyBorder="0" applyAlignment="0" applyProtection="0"/>
    <xf numFmtId="0" fontId="20" fillId="0" borderId="0"/>
    <xf numFmtId="0" fontId="20" fillId="37" borderId="22" applyNumberFormat="0" applyFont="0" applyAlignment="0" applyProtection="0"/>
    <xf numFmtId="0" fontId="28" fillId="50" borderId="0" applyNumberFormat="0" applyBorder="0" applyAlignment="0" applyProtection="0"/>
    <xf numFmtId="0" fontId="20" fillId="0" borderId="0"/>
    <xf numFmtId="0" fontId="20" fillId="0" borderId="0"/>
    <xf numFmtId="0" fontId="28" fillId="46" borderId="0" applyNumberFormat="0" applyBorder="0" applyAlignment="0" applyProtection="0"/>
    <xf numFmtId="0" fontId="20" fillId="37" borderId="22" applyNumberFormat="0" applyFont="0" applyAlignment="0" applyProtection="0"/>
    <xf numFmtId="0" fontId="20" fillId="0" borderId="0"/>
    <xf numFmtId="0" fontId="28" fillId="51" borderId="0" applyNumberFormat="0" applyBorder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0" borderId="0"/>
    <xf numFmtId="0" fontId="28" fillId="47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0" fillId="37" borderId="22" applyNumberFormat="0" applyFont="0" applyAlignment="0" applyProtection="0"/>
    <xf numFmtId="0" fontId="28" fillId="49" borderId="0" applyNumberFormat="0" applyBorder="0" applyAlignment="0" applyProtection="0"/>
    <xf numFmtId="0" fontId="20" fillId="37" borderId="22" applyNumberFormat="0" applyFont="0" applyAlignment="0" applyProtection="0"/>
    <xf numFmtId="0" fontId="22" fillId="36" borderId="0" applyNumberFormat="0" applyBorder="0" applyAlignment="0" applyProtection="0"/>
    <xf numFmtId="0" fontId="31" fillId="54" borderId="11" applyNumberFormat="0" applyAlignment="0" applyProtection="0"/>
    <xf numFmtId="0" fontId="28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4" borderId="0" applyNumberFormat="0" applyBorder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32" fillId="36" borderId="0" applyNumberFormat="0" applyBorder="0" applyAlignment="0" applyProtection="0"/>
    <xf numFmtId="0" fontId="22" fillId="44" borderId="0" applyNumberFormat="0" applyBorder="0" applyAlignment="0" applyProtection="0"/>
    <xf numFmtId="0" fontId="22" fillId="33" borderId="0" applyNumberFormat="0" applyBorder="0" applyAlignment="0" applyProtection="0"/>
    <xf numFmtId="0" fontId="29" fillId="34" borderId="0" applyNumberFormat="0" applyBorder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8" fillId="47" borderId="0" applyNumberFormat="0" applyBorder="0" applyAlignment="0" applyProtection="0"/>
    <xf numFmtId="0" fontId="37" fillId="41" borderId="23" applyNumberFormat="0" applyAlignment="0" applyProtection="0"/>
    <xf numFmtId="0" fontId="28" fillId="51" borderId="0" applyNumberFormat="0" applyBorder="0" applyAlignment="0" applyProtection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4" fillId="0" borderId="13" applyNumberFormat="0" applyFill="0" applyAlignment="0" applyProtection="0"/>
    <xf numFmtId="0" fontId="25" fillId="0" borderId="15" applyNumberFormat="0" applyFill="0" applyAlignment="0" applyProtection="0"/>
    <xf numFmtId="0" fontId="26" fillId="0" borderId="16" applyNumberFormat="0" applyFill="0" applyAlignment="0" applyProtection="0"/>
    <xf numFmtId="0" fontId="26" fillId="0" borderId="0" applyNumberFormat="0" applyFill="0" applyBorder="0" applyAlignment="0" applyProtection="0"/>
    <xf numFmtId="0" fontId="45" fillId="0" borderId="19" applyNumberFormat="0" applyFill="0" applyAlignment="0" applyProtection="0"/>
    <xf numFmtId="0" fontId="37" fillId="41" borderId="23" applyNumberFormat="0" applyAlignment="0" applyProtection="0"/>
    <xf numFmtId="0" fontId="28" fillId="48" borderId="0" applyNumberFormat="0" applyBorder="0" applyAlignment="0" applyProtection="0"/>
    <xf numFmtId="0" fontId="28" fillId="46" borderId="0" applyNumberFormat="0" applyBorder="0" applyAlignment="0" applyProtection="0"/>
    <xf numFmtId="0" fontId="22" fillId="40" borderId="0" applyNumberFormat="0" applyBorder="0" applyAlignment="0" applyProtection="0"/>
    <xf numFmtId="0" fontId="22" fillId="39" borderId="0" applyNumberFormat="0" applyBorder="0" applyAlignment="0" applyProtection="0"/>
    <xf numFmtId="0" fontId="22" fillId="42" borderId="0" applyNumberFormat="0" applyBorder="0" applyAlignment="0" applyProtection="0"/>
    <xf numFmtId="0" fontId="28" fillId="42" borderId="0" applyNumberFormat="0" applyBorder="0" applyAlignment="0" applyProtection="0"/>
    <xf numFmtId="0" fontId="23" fillId="0" borderId="12" applyNumberFormat="0" applyFill="0" applyAlignment="0" applyProtection="0"/>
    <xf numFmtId="0" fontId="22" fillId="57" borderId="0" applyNumberFormat="0" applyBorder="0" applyAlignment="0" applyProtection="0"/>
    <xf numFmtId="0" fontId="22" fillId="40" borderId="0" applyNumberFormat="0" applyBorder="0" applyAlignment="0" applyProtection="0"/>
    <xf numFmtId="0" fontId="28" fillId="45" borderId="0" applyNumberFormat="0" applyBorder="0" applyAlignment="0" applyProtection="0"/>
    <xf numFmtId="0" fontId="30" fillId="41" borderId="10" applyNumberFormat="0" applyAlignment="0" applyProtection="0"/>
    <xf numFmtId="0" fontId="20" fillId="37" borderId="22" applyNumberFormat="0" applyFont="0" applyAlignment="0" applyProtection="0"/>
    <xf numFmtId="0" fontId="28" fillId="46" borderId="0" applyNumberFormat="0" applyBorder="0" applyAlignment="0" applyProtection="0"/>
    <xf numFmtId="0" fontId="20" fillId="0" borderId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8" fillId="51" borderId="0" applyNumberFormat="0" applyBorder="0" applyAlignment="0" applyProtection="0"/>
    <xf numFmtId="0" fontId="20" fillId="0" borderId="0"/>
    <xf numFmtId="37" fontId="20" fillId="0" borderId="0" applyProtection="0"/>
    <xf numFmtId="0" fontId="20" fillId="0" borderId="0"/>
    <xf numFmtId="0" fontId="20" fillId="0" borderId="0" applyNumberFormat="0" applyFill="0" applyBorder="0" applyAlignment="0" applyProtection="0"/>
    <xf numFmtId="0" fontId="20" fillId="0" borderId="0"/>
    <xf numFmtId="0" fontId="28" fillId="52" borderId="0" applyNumberFormat="0" applyBorder="0" applyAlignment="0" applyProtection="0"/>
    <xf numFmtId="0" fontId="20" fillId="37" borderId="22" applyNumberFormat="0" applyFont="0" applyAlignment="0" applyProtection="0"/>
    <xf numFmtId="0" fontId="20" fillId="0" borderId="0"/>
    <xf numFmtId="0" fontId="28" fillId="47" borderId="0" applyNumberFormat="0" applyBorder="0" applyAlignment="0" applyProtection="0"/>
    <xf numFmtId="0" fontId="20" fillId="37" borderId="22" applyNumberFormat="0" applyFont="0" applyAlignment="0" applyProtection="0"/>
    <xf numFmtId="0" fontId="20" fillId="0" borderId="0"/>
    <xf numFmtId="0" fontId="28" fillId="50" borderId="0" applyNumberFormat="0" applyBorder="0" applyAlignment="0" applyProtection="0"/>
    <xf numFmtId="0" fontId="20" fillId="0" borderId="0"/>
    <xf numFmtId="0" fontId="28" fillId="47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0" fillId="37" borderId="22" applyNumberFormat="0" applyFont="0" applyAlignment="0" applyProtection="0"/>
    <xf numFmtId="0" fontId="28" fillId="50" borderId="0" applyNumberFormat="0" applyBorder="0" applyAlignment="0" applyProtection="0"/>
    <xf numFmtId="0" fontId="20" fillId="37" borderId="22" applyNumberFormat="0" applyFont="0" applyAlignment="0" applyProtection="0"/>
    <xf numFmtId="0" fontId="22" fillId="36" borderId="0" applyNumberFormat="0" applyBorder="0" applyAlignment="0" applyProtection="0"/>
    <xf numFmtId="0" fontId="31" fillId="54" borderId="11" applyNumberFormat="0" applyAlignment="0" applyProtection="0"/>
    <xf numFmtId="0" fontId="28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4" borderId="0" applyNumberFormat="0" applyBorder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0" borderId="0" applyNumberFormat="0" applyFont="0" applyAlignment="0" applyProtection="0"/>
    <xf numFmtId="0" fontId="28" fillId="49" borderId="0" applyNumberFormat="0" applyBorder="0" applyAlignment="0" applyProtection="0"/>
    <xf numFmtId="0" fontId="32" fillId="36" borderId="0" applyNumberFormat="0" applyBorder="0" applyAlignment="0" applyProtection="0"/>
    <xf numFmtId="0" fontId="22" fillId="44" borderId="0" applyNumberFormat="0" applyBorder="0" applyAlignment="0" applyProtection="0"/>
    <xf numFmtId="0" fontId="22" fillId="33" borderId="0" applyNumberFormat="0" applyBorder="0" applyAlignment="0" applyProtection="0"/>
    <xf numFmtId="0" fontId="20" fillId="0" borderId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8" fillId="47" borderId="0" applyNumberFormat="0" applyBorder="0" applyAlignment="0" applyProtection="0"/>
    <xf numFmtId="0" fontId="28" fillId="51" borderId="0" applyNumberFormat="0" applyBorder="0" applyAlignment="0" applyProtection="0"/>
    <xf numFmtId="0" fontId="37" fillId="41" borderId="23" applyNumberFormat="0" applyAlignment="0" applyProtection="0"/>
    <xf numFmtId="0" fontId="28" fillId="50" borderId="0" applyNumberFormat="0" applyBorder="0" applyAlignment="0" applyProtection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4" fillId="0" borderId="13" applyNumberFormat="0" applyFill="0" applyAlignment="0" applyProtection="0"/>
    <xf numFmtId="0" fontId="25" fillId="0" borderId="15" applyNumberFormat="0" applyFill="0" applyAlignment="0" applyProtection="0"/>
    <xf numFmtId="0" fontId="26" fillId="0" borderId="16" applyNumberFormat="0" applyFill="0" applyAlignment="0" applyProtection="0"/>
    <xf numFmtId="0" fontId="26" fillId="0" borderId="0" applyNumberFormat="0" applyFill="0" applyBorder="0" applyAlignment="0" applyProtection="0"/>
    <xf numFmtId="0" fontId="45" fillId="0" borderId="19" applyNumberFormat="0" applyFill="0" applyAlignment="0" applyProtection="0"/>
    <xf numFmtId="0" fontId="28" fillId="49" borderId="0" applyNumberFormat="0" applyBorder="0" applyAlignment="0" applyProtection="0"/>
    <xf numFmtId="0" fontId="31" fillId="54" borderId="11" applyNumberFormat="0" applyAlignment="0" applyProtection="0"/>
    <xf numFmtId="0" fontId="30" fillId="41" borderId="10" applyNumberFormat="0" applyAlignment="0" applyProtection="0"/>
    <xf numFmtId="0" fontId="28" fillId="45" borderId="0" applyNumberFormat="0" applyBorder="0" applyAlignment="0" applyProtection="0"/>
    <xf numFmtId="0" fontId="22" fillId="33" borderId="0" applyNumberFormat="0" applyBorder="0" applyAlignment="0" applyProtection="0"/>
    <xf numFmtId="0" fontId="22" fillId="40" borderId="0" applyNumberFormat="0" applyBorder="0" applyAlignment="0" applyProtection="0"/>
    <xf numFmtId="0" fontId="28" fillId="48" borderId="0" applyNumberFormat="0" applyBorder="0" applyAlignment="0" applyProtection="0"/>
    <xf numFmtId="0" fontId="22" fillId="34" borderId="0" applyNumberFormat="0" applyBorder="0" applyAlignment="0" applyProtection="0"/>
    <xf numFmtId="0" fontId="22" fillId="42" borderId="0" applyNumberFormat="0" applyBorder="0" applyAlignment="0" applyProtection="0"/>
    <xf numFmtId="0" fontId="28" fillId="47" borderId="0" applyNumberFormat="0" applyBorder="0" applyAlignment="0" applyProtection="0"/>
    <xf numFmtId="0" fontId="37" fillId="41" borderId="23" applyNumberFormat="0" applyAlignment="0" applyProtection="0"/>
    <xf numFmtId="0" fontId="20" fillId="37" borderId="22" applyNumberFormat="0" applyFont="0" applyAlignment="0" applyProtection="0"/>
    <xf numFmtId="37" fontId="42" fillId="55" borderId="0" applyNumberFormat="0" applyProtection="0"/>
    <xf numFmtId="0" fontId="20" fillId="0" borderId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36" fillId="33" borderId="10" applyNumberFormat="0" applyAlignment="0" applyProtection="0"/>
    <xf numFmtId="0" fontId="20" fillId="0" borderId="0"/>
    <xf numFmtId="0" fontId="22" fillId="40" borderId="0" applyNumberFormat="0" applyBorder="0" applyAlignment="0" applyProtection="0"/>
    <xf numFmtId="0" fontId="28" fillId="35" borderId="0" applyNumberFormat="0" applyBorder="0" applyAlignment="0" applyProtection="0"/>
    <xf numFmtId="0" fontId="23" fillId="0" borderId="12" applyNumberFormat="0" applyFill="0" applyAlignment="0" applyProtection="0"/>
    <xf numFmtId="0" fontId="20" fillId="0" borderId="0"/>
    <xf numFmtId="0" fontId="20" fillId="37" borderId="22" applyNumberFormat="0" applyFont="0" applyAlignment="0" applyProtection="0"/>
    <xf numFmtId="0" fontId="20" fillId="0" borderId="0"/>
    <xf numFmtId="0" fontId="29" fillId="34" borderId="0" applyNumberFormat="0" applyBorder="0" applyAlignment="0" applyProtection="0"/>
    <xf numFmtId="0" fontId="20" fillId="37" borderId="22" applyNumberFormat="0" applyFont="0" applyAlignment="0" applyProtection="0"/>
    <xf numFmtId="0" fontId="20" fillId="0" borderId="0"/>
    <xf numFmtId="0" fontId="20" fillId="37" borderId="22" applyNumberFormat="0" applyFont="0" applyAlignment="0" applyProtection="0"/>
    <xf numFmtId="0" fontId="20" fillId="0" borderId="0"/>
    <xf numFmtId="0" fontId="32" fillId="36" borderId="0" applyNumberFormat="0" applyBorder="0" applyAlignment="0" applyProtection="0"/>
    <xf numFmtId="0" fontId="22" fillId="44" borderId="0" applyNumberFormat="0" applyBorder="0" applyAlignment="0" applyProtection="0"/>
    <xf numFmtId="0" fontId="22" fillId="39" borderId="0" applyNumberFormat="0" applyBorder="0" applyAlignment="0" applyProtection="0"/>
    <xf numFmtId="0" fontId="20" fillId="37" borderId="22" applyNumberFormat="0" applyFont="0" applyAlignment="0" applyProtection="0"/>
    <xf numFmtId="0" fontId="28" fillId="52" borderId="0" applyNumberFormat="0" applyBorder="0" applyAlignment="0" applyProtection="0"/>
    <xf numFmtId="0" fontId="20" fillId="37" borderId="22" applyNumberFormat="0" applyFont="0" applyAlignment="0" applyProtection="0"/>
    <xf numFmtId="0" fontId="22" fillId="38" borderId="0" applyNumberFormat="0" applyBorder="0" applyAlignment="0" applyProtection="0"/>
    <xf numFmtId="0" fontId="28" fillId="46" borderId="0" applyNumberFormat="0" applyBorder="0" applyAlignment="0" applyProtection="0"/>
    <xf numFmtId="0" fontId="22" fillId="38" borderId="0" applyNumberFormat="0" applyBorder="0" applyAlignment="0" applyProtection="0"/>
    <xf numFmtId="0" fontId="22" fillId="36" borderId="0" applyNumberFormat="0" applyBorder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0" borderId="0"/>
    <xf numFmtId="0" fontId="28" fillId="46" borderId="0" applyNumberFormat="0" applyBorder="0" applyAlignment="0" applyProtection="0"/>
    <xf numFmtId="0" fontId="28" fillId="42" borderId="0" applyNumberFormat="0" applyBorder="0" applyAlignment="0" applyProtection="0"/>
    <xf numFmtId="0" fontId="22" fillId="35" borderId="0" applyNumberFormat="0" applyBorder="0" applyAlignment="0" applyProtection="0"/>
    <xf numFmtId="0" fontId="22" fillId="57" borderId="0" applyNumberFormat="0" applyBorder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4" fillId="0" borderId="13" applyNumberFormat="0" applyFill="0" applyAlignment="0" applyProtection="0"/>
    <xf numFmtId="0" fontId="25" fillId="0" borderId="15" applyNumberFormat="0" applyFill="0" applyAlignment="0" applyProtection="0"/>
    <xf numFmtId="0" fontId="26" fillId="0" borderId="16" applyNumberFormat="0" applyFill="0" applyAlignment="0" applyProtection="0"/>
    <xf numFmtId="0" fontId="26" fillId="0" borderId="0" applyNumberFormat="0" applyFill="0" applyBorder="0" applyAlignment="0" applyProtection="0"/>
    <xf numFmtId="0" fontId="45" fillId="0" borderId="19" applyNumberFormat="0" applyFill="0" applyAlignment="0" applyProtection="0"/>
    <xf numFmtId="0" fontId="28" fillId="49" borderId="0" applyNumberFormat="0" applyBorder="0" applyAlignment="0" applyProtection="0"/>
    <xf numFmtId="0" fontId="31" fillId="54" borderId="11" applyNumberFormat="0" applyAlignment="0" applyProtection="0"/>
    <xf numFmtId="0" fontId="30" fillId="41" borderId="10" applyNumberFormat="0" applyAlignment="0" applyProtection="0"/>
    <xf numFmtId="0" fontId="28" fillId="45" borderId="0" applyNumberFormat="0" applyBorder="0" applyAlignment="0" applyProtection="0"/>
    <xf numFmtId="0" fontId="22" fillId="33" borderId="0" applyNumberFormat="0" applyBorder="0" applyAlignment="0" applyProtection="0"/>
    <xf numFmtId="0" fontId="22" fillId="40" borderId="0" applyNumberFormat="0" applyBorder="0" applyAlignment="0" applyProtection="0"/>
    <xf numFmtId="0" fontId="28" fillId="48" borderId="0" applyNumberFormat="0" applyBorder="0" applyAlignment="0" applyProtection="0"/>
    <xf numFmtId="0" fontId="22" fillId="34" borderId="0" applyNumberFormat="0" applyBorder="0" applyAlignment="0" applyProtection="0"/>
    <xf numFmtId="0" fontId="22" fillId="42" borderId="0" applyNumberFormat="0" applyBorder="0" applyAlignment="0" applyProtection="0"/>
    <xf numFmtId="0" fontId="28" fillId="47" borderId="0" applyNumberFormat="0" applyBorder="0" applyAlignment="0" applyProtection="0"/>
    <xf numFmtId="0" fontId="20" fillId="37" borderId="22" applyNumberFormat="0" applyFont="0" applyAlignment="0" applyProtection="0"/>
    <xf numFmtId="37" fontId="42" fillId="55" borderId="0" applyNumberFormat="0" applyProtection="0"/>
    <xf numFmtId="0" fontId="20" fillId="0" borderId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36" fillId="33" borderId="10" applyNumberFormat="0" applyAlignment="0" applyProtection="0"/>
    <xf numFmtId="0" fontId="20" fillId="0" borderId="0"/>
    <xf numFmtId="0" fontId="22" fillId="40" borderId="0" applyNumberFormat="0" applyBorder="0" applyAlignment="0" applyProtection="0"/>
    <xf numFmtId="0" fontId="28" fillId="35" borderId="0" applyNumberFormat="0" applyBorder="0" applyAlignment="0" applyProtection="0"/>
    <xf numFmtId="0" fontId="23" fillId="0" borderId="12" applyNumberFormat="0" applyFill="0" applyAlignment="0" applyProtection="0"/>
    <xf numFmtId="0" fontId="20" fillId="0" borderId="0"/>
    <xf numFmtId="0" fontId="20" fillId="37" borderId="22" applyNumberFormat="0" applyFont="0" applyAlignment="0" applyProtection="0"/>
    <xf numFmtId="0" fontId="20" fillId="0" borderId="0"/>
    <xf numFmtId="0" fontId="29" fillId="34" borderId="0" applyNumberFormat="0" applyBorder="0" applyAlignment="0" applyProtection="0"/>
    <xf numFmtId="0" fontId="20" fillId="37" borderId="22" applyNumberFormat="0" applyFont="0" applyAlignment="0" applyProtection="0"/>
    <xf numFmtId="0" fontId="20" fillId="0" borderId="0"/>
    <xf numFmtId="0" fontId="20" fillId="0" borderId="0"/>
    <xf numFmtId="0" fontId="32" fillId="36" borderId="0" applyNumberFormat="0" applyBorder="0" applyAlignment="0" applyProtection="0"/>
    <xf numFmtId="0" fontId="22" fillId="44" borderId="0" applyNumberFormat="0" applyBorder="0" applyAlignment="0" applyProtection="0"/>
    <xf numFmtId="0" fontId="22" fillId="39" borderId="0" applyNumberFormat="0" applyBorder="0" applyAlignment="0" applyProtection="0"/>
    <xf numFmtId="0" fontId="20" fillId="37" borderId="22" applyNumberFormat="0" applyFont="0" applyAlignment="0" applyProtection="0"/>
    <xf numFmtId="0" fontId="28" fillId="52" borderId="0" applyNumberFormat="0" applyBorder="0" applyAlignment="0" applyProtection="0"/>
    <xf numFmtId="0" fontId="20" fillId="37" borderId="22" applyNumberFormat="0" applyFont="0" applyAlignment="0" applyProtection="0"/>
    <xf numFmtId="0" fontId="22" fillId="38" borderId="0" applyNumberFormat="0" applyBorder="0" applyAlignment="0" applyProtection="0"/>
    <xf numFmtId="0" fontId="28" fillId="46" borderId="0" applyNumberFormat="0" applyBorder="0" applyAlignment="0" applyProtection="0"/>
    <xf numFmtId="0" fontId="22" fillId="38" borderId="0" applyNumberFormat="0" applyBorder="0" applyAlignment="0" applyProtection="0"/>
    <xf numFmtId="0" fontId="22" fillId="36" borderId="0" applyNumberFormat="0" applyBorder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8" fillId="46" borderId="0" applyNumberFormat="0" applyBorder="0" applyAlignment="0" applyProtection="0"/>
    <xf numFmtId="0" fontId="28" fillId="42" borderId="0" applyNumberFormat="0" applyBorder="0" applyAlignment="0" applyProtection="0"/>
    <xf numFmtId="0" fontId="22" fillId="35" borderId="0" applyNumberFormat="0" applyBorder="0" applyAlignment="0" applyProtection="0"/>
    <xf numFmtId="0" fontId="22" fillId="57" borderId="0" applyNumberFormat="0" applyBorder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4" fillId="0" borderId="13" applyNumberFormat="0" applyFill="0" applyAlignment="0" applyProtection="0"/>
    <xf numFmtId="0" fontId="25" fillId="0" borderId="15" applyNumberFormat="0" applyFill="0" applyAlignment="0" applyProtection="0"/>
    <xf numFmtId="0" fontId="26" fillId="0" borderId="16" applyNumberFormat="0" applyFill="0" applyAlignment="0" applyProtection="0"/>
    <xf numFmtId="0" fontId="26" fillId="0" borderId="0" applyNumberFormat="0" applyFill="0" applyBorder="0" applyAlignment="0" applyProtection="0"/>
    <xf numFmtId="0" fontId="45" fillId="0" borderId="19" applyNumberFormat="0" applyFill="0" applyAlignment="0" applyProtection="0"/>
    <xf numFmtId="166" fontId="4" fillId="0" borderId="0" applyFont="0" applyFill="0" applyBorder="0" applyAlignment="0" applyProtection="0"/>
    <xf numFmtId="0" fontId="20" fillId="37" borderId="22" applyNumberFormat="0" applyFont="0" applyAlignment="0" applyProtection="0"/>
    <xf numFmtId="0" fontId="20" fillId="0" borderId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0" borderId="0"/>
    <xf numFmtId="0" fontId="20" fillId="0" borderId="0"/>
    <xf numFmtId="0" fontId="20" fillId="37" borderId="22" applyNumberFormat="0" applyFont="0" applyAlignment="0" applyProtection="0"/>
    <xf numFmtId="0" fontId="20" fillId="0" borderId="0"/>
    <xf numFmtId="0" fontId="20" fillId="37" borderId="22" applyNumberFormat="0" applyFont="0" applyAlignment="0" applyProtection="0"/>
    <xf numFmtId="0" fontId="20" fillId="0" borderId="0"/>
    <xf numFmtId="0" fontId="20" fillId="0" borderId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11" borderId="0" applyNumberFormat="0" applyBorder="0" applyAlignment="0" applyProtection="0"/>
    <xf numFmtId="0" fontId="4" fillId="10" borderId="0" applyNumberFormat="0" applyBorder="0" applyAlignment="0" applyProtection="0"/>
    <xf numFmtId="0" fontId="4" fillId="0" borderId="0"/>
    <xf numFmtId="0" fontId="4" fillId="11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8" borderId="8" applyNumberFormat="0" applyFont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15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1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15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14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4" fillId="0" borderId="0"/>
    <xf numFmtId="0" fontId="20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5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5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5" fontId="20" fillId="0" borderId="0" applyFont="0" applyFill="0" applyBorder="0" applyAlignment="0" applyProtection="0"/>
    <xf numFmtId="0" fontId="20" fillId="0" borderId="0"/>
    <xf numFmtId="0" fontId="20" fillId="0" borderId="0"/>
    <xf numFmtId="165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64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37" borderId="22" applyNumberFormat="0" applyFont="0" applyAlignment="0" applyProtection="0"/>
    <xf numFmtId="0" fontId="20" fillId="0" borderId="0" applyNumberFormat="0" applyFill="0" applyBorder="0" applyAlignment="0" applyProtection="0"/>
    <xf numFmtId="0" fontId="20" fillId="0" borderId="0"/>
    <xf numFmtId="37" fontId="20" fillId="0" borderId="0" applyProtection="0"/>
    <xf numFmtId="0" fontId="20" fillId="0" borderId="0" applyNumberFormat="0" applyFont="0" applyAlignment="0" applyProtection="0"/>
    <xf numFmtId="37" fontId="20" fillId="0" borderId="0" applyProtection="0"/>
    <xf numFmtId="0" fontId="20" fillId="0" borderId="0"/>
    <xf numFmtId="0" fontId="20" fillId="0" borderId="0" applyNumberFormat="0" applyFill="0" applyBorder="0" applyAlignment="0" applyProtection="0"/>
    <xf numFmtId="0" fontId="20" fillId="37" borderId="22" applyNumberFormat="0" applyFont="0" applyAlignment="0" applyProtection="0"/>
    <xf numFmtId="0" fontId="20" fillId="0" borderId="0"/>
    <xf numFmtId="0" fontId="20" fillId="0" borderId="0"/>
    <xf numFmtId="0" fontId="20" fillId="37" borderId="22" applyNumberFormat="0" applyFont="0" applyAlignment="0" applyProtection="0"/>
    <xf numFmtId="0" fontId="20" fillId="0" borderId="0"/>
    <xf numFmtId="0" fontId="20" fillId="37" borderId="22" applyNumberFormat="0" applyFont="0" applyAlignment="0" applyProtection="0"/>
    <xf numFmtId="0" fontId="20" fillId="0" borderId="0" applyNumberFormat="0" applyFill="0" applyBorder="0" applyAlignment="0" applyProtection="0"/>
    <xf numFmtId="0" fontId="20" fillId="0" borderId="0"/>
    <xf numFmtId="37" fontId="20" fillId="0" borderId="0" applyProtection="0"/>
    <xf numFmtId="0" fontId="20" fillId="0" borderId="0" applyNumberFormat="0" applyFont="0" applyAlignment="0" applyProtection="0"/>
    <xf numFmtId="0" fontId="20" fillId="37" borderId="22" applyNumberFormat="0" applyFont="0" applyAlignment="0" applyProtection="0"/>
    <xf numFmtId="0" fontId="20" fillId="0" borderId="0" applyNumberFormat="0" applyFont="0" applyAlignment="0" applyProtection="0"/>
    <xf numFmtId="0" fontId="20" fillId="0" borderId="0" applyNumberFormat="0" applyFill="0" applyBorder="0" applyAlignment="0" applyProtection="0"/>
    <xf numFmtId="0" fontId="20" fillId="0" borderId="0"/>
    <xf numFmtId="37" fontId="20" fillId="0" borderId="0" applyProtection="0"/>
    <xf numFmtId="0" fontId="20" fillId="0" borderId="0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0" borderId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0" borderId="0"/>
    <xf numFmtId="0" fontId="20" fillId="0" borderId="0"/>
    <xf numFmtId="0" fontId="20" fillId="37" borderId="22" applyNumberFormat="0" applyFont="0" applyAlignment="0" applyProtection="0"/>
    <xf numFmtId="0" fontId="20" fillId="0" borderId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0" borderId="0"/>
    <xf numFmtId="0" fontId="20" fillId="37" borderId="22" applyNumberFormat="0" applyFont="0" applyAlignment="0" applyProtection="0"/>
    <xf numFmtId="0" fontId="20" fillId="0" borderId="0" applyNumberFormat="0" applyFont="0" applyAlignment="0" applyProtection="0"/>
    <xf numFmtId="37" fontId="20" fillId="0" borderId="0" applyProtection="0"/>
    <xf numFmtId="0" fontId="20" fillId="0" borderId="0"/>
    <xf numFmtId="0" fontId="20" fillId="0" borderId="0" applyNumberFormat="0" applyFill="0" applyBorder="0" applyAlignment="0" applyProtection="0"/>
    <xf numFmtId="0" fontId="20" fillId="37" borderId="22" applyNumberFormat="0" applyFont="0" applyAlignment="0" applyProtection="0"/>
    <xf numFmtId="0" fontId="20" fillId="0" borderId="0"/>
    <xf numFmtId="0" fontId="20" fillId="37" borderId="22" applyNumberFormat="0" applyFont="0" applyAlignment="0" applyProtection="0"/>
    <xf numFmtId="0" fontId="20" fillId="0" borderId="0"/>
    <xf numFmtId="0" fontId="20" fillId="0" borderId="0"/>
    <xf numFmtId="0" fontId="20" fillId="37" borderId="22" applyNumberFormat="0" applyFont="0" applyAlignment="0" applyProtection="0"/>
    <xf numFmtId="0" fontId="20" fillId="0" borderId="0"/>
    <xf numFmtId="0" fontId="20" fillId="37" borderId="22" applyNumberFormat="0" applyFont="0" applyAlignment="0" applyProtection="0"/>
    <xf numFmtId="0" fontId="20" fillId="0" borderId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0" borderId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0" borderId="0" applyNumberFormat="0" applyFill="0" applyBorder="0" applyAlignment="0" applyProtection="0"/>
    <xf numFmtId="0" fontId="20" fillId="0" borderId="0"/>
    <xf numFmtId="37" fontId="20" fillId="0" borderId="0" applyProtection="0"/>
    <xf numFmtId="0" fontId="20" fillId="0" borderId="0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0" borderId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0" borderId="0"/>
    <xf numFmtId="0" fontId="20" fillId="0" borderId="0"/>
    <xf numFmtId="0" fontId="20" fillId="37" borderId="22" applyNumberFormat="0" applyFont="0" applyAlignment="0" applyProtection="0"/>
    <xf numFmtId="0" fontId="20" fillId="0" borderId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0" borderId="0"/>
    <xf numFmtId="0" fontId="20" fillId="37" borderId="22" applyNumberFormat="0" applyFont="0" applyAlignment="0" applyProtection="0"/>
    <xf numFmtId="0" fontId="20" fillId="0" borderId="0"/>
    <xf numFmtId="0" fontId="20" fillId="37" borderId="22" applyNumberFormat="0" applyFont="0" applyAlignment="0" applyProtection="0"/>
    <xf numFmtId="0" fontId="20" fillId="0" borderId="0"/>
    <xf numFmtId="0" fontId="20" fillId="37" borderId="22" applyNumberFormat="0" applyFont="0" applyAlignment="0" applyProtection="0"/>
    <xf numFmtId="0" fontId="20" fillId="0" borderId="0"/>
    <xf numFmtId="0" fontId="20" fillId="0" borderId="0"/>
    <xf numFmtId="0" fontId="20" fillId="37" borderId="22" applyNumberFormat="0" applyFont="0" applyAlignment="0" applyProtection="0"/>
    <xf numFmtId="0" fontId="20" fillId="0" borderId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0" borderId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0" borderId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0" borderId="0"/>
    <xf numFmtId="37" fontId="20" fillId="0" borderId="0" applyProtection="0"/>
    <xf numFmtId="0" fontId="20" fillId="0" borderId="0"/>
    <xf numFmtId="0" fontId="20" fillId="0" borderId="0" applyNumberFormat="0" applyFill="0" applyBorder="0" applyAlignment="0" applyProtection="0"/>
    <xf numFmtId="0" fontId="20" fillId="0" borderId="0"/>
    <xf numFmtId="0" fontId="20" fillId="37" borderId="22" applyNumberFormat="0" applyFont="0" applyAlignment="0" applyProtection="0"/>
    <xf numFmtId="0" fontId="20" fillId="0" borderId="0"/>
    <xf numFmtId="0" fontId="20" fillId="37" borderId="22" applyNumberFormat="0" applyFont="0" applyAlignment="0" applyProtection="0"/>
    <xf numFmtId="0" fontId="20" fillId="0" borderId="0"/>
    <xf numFmtId="0" fontId="20" fillId="0" borderId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0" borderId="0" applyNumberFormat="0" applyFont="0" applyAlignment="0" applyProtection="0"/>
    <xf numFmtId="0" fontId="20" fillId="0" borderId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0" borderId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0" borderId="0"/>
    <xf numFmtId="0" fontId="20" fillId="0" borderId="0"/>
    <xf numFmtId="0" fontId="20" fillId="37" borderId="22" applyNumberFormat="0" applyFont="0" applyAlignment="0" applyProtection="0"/>
    <xf numFmtId="0" fontId="20" fillId="0" borderId="0"/>
    <xf numFmtId="0" fontId="20" fillId="37" borderId="22" applyNumberFormat="0" applyFont="0" applyAlignment="0" applyProtection="0"/>
    <xf numFmtId="0" fontId="20" fillId="0" borderId="0"/>
    <xf numFmtId="0" fontId="20" fillId="37" borderId="22" applyNumberFormat="0" applyFont="0" applyAlignment="0" applyProtection="0"/>
    <xf numFmtId="0" fontId="20" fillId="0" borderId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0" borderId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0" borderId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0" borderId="0"/>
    <xf numFmtId="0" fontId="20" fillId="0" borderId="0"/>
    <xf numFmtId="0" fontId="20" fillId="37" borderId="22" applyNumberFormat="0" applyFont="0" applyAlignment="0" applyProtection="0"/>
    <xf numFmtId="0" fontId="20" fillId="0" borderId="0"/>
    <xf numFmtId="0" fontId="20" fillId="37" borderId="22" applyNumberFormat="0" applyFont="0" applyAlignment="0" applyProtection="0"/>
    <xf numFmtId="0" fontId="20" fillId="0" borderId="0"/>
    <xf numFmtId="0" fontId="20" fillId="0" borderId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0" borderId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0" borderId="0"/>
    <xf numFmtId="0" fontId="20" fillId="0" borderId="0"/>
    <xf numFmtId="0" fontId="20" fillId="37" borderId="22" applyNumberFormat="0" applyFont="0" applyAlignment="0" applyProtection="0"/>
    <xf numFmtId="0" fontId="20" fillId="0" borderId="0"/>
    <xf numFmtId="0" fontId="20" fillId="37" borderId="22" applyNumberFormat="0" applyFont="0" applyAlignment="0" applyProtection="0"/>
    <xf numFmtId="0" fontId="20" fillId="0" borderId="0"/>
    <xf numFmtId="0" fontId="20" fillId="0" borderId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37" borderId="22" applyNumberFormat="0" applyFont="0" applyAlignment="0" applyProtection="0"/>
    <xf numFmtId="0" fontId="20" fillId="0" borderId="0"/>
    <xf numFmtId="9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19" fillId="32" borderId="0" applyNumberFormat="0" applyBorder="0" applyAlignment="0" applyProtection="0"/>
    <xf numFmtId="0" fontId="20" fillId="0" borderId="0"/>
    <xf numFmtId="0" fontId="18" fillId="0" borderId="19" applyNumberFormat="0" applyFill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28" fillId="45" borderId="0" applyNumberFormat="0" applyBorder="0" applyAlignment="0" applyProtection="0"/>
    <xf numFmtId="0" fontId="28" fillId="35" borderId="0" applyNumberFormat="0" applyBorder="0" applyAlignment="0" applyProtection="0"/>
    <xf numFmtId="0" fontId="28" fillId="42" borderId="0" applyNumberFormat="0" applyBorder="0" applyAlignment="0" applyProtection="0"/>
    <xf numFmtId="0" fontId="28" fillId="47" borderId="0" applyNumberFormat="0" applyBorder="0" applyAlignment="0" applyProtection="0"/>
    <xf numFmtId="0" fontId="28" fillId="46" borderId="0" applyNumberFormat="0" applyBorder="0" applyAlignment="0" applyProtection="0"/>
    <xf numFmtId="0" fontId="28" fillId="48" borderId="0" applyNumberFormat="0" applyBorder="0" applyAlignment="0" applyProtection="0"/>
    <xf numFmtId="0" fontId="32" fillId="36" borderId="0" applyNumberFormat="0" applyBorder="0" applyAlignment="0" applyProtection="0"/>
    <xf numFmtId="0" fontId="30" fillId="41" borderId="10" applyNumberFormat="0" applyAlignment="0" applyProtection="0"/>
    <xf numFmtId="0" fontId="31" fillId="54" borderId="11" applyNumberFormat="0" applyAlignment="0" applyProtection="0"/>
    <xf numFmtId="0" fontId="23" fillId="0" borderId="12" applyNumberFormat="0" applyFill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47" borderId="0" applyNumberFormat="0" applyBorder="0" applyAlignment="0" applyProtection="0"/>
    <xf numFmtId="0" fontId="28" fillId="46" borderId="0" applyNumberFormat="0" applyBorder="0" applyAlignment="0" applyProtection="0"/>
    <xf numFmtId="0" fontId="28" fillId="52" borderId="0" applyNumberFormat="0" applyBorder="0" applyAlignment="0" applyProtection="0"/>
    <xf numFmtId="0" fontId="36" fillId="33" borderId="10" applyNumberFormat="0" applyAlignment="0" applyProtection="0"/>
    <xf numFmtId="0" fontId="29" fillId="34" borderId="0" applyNumberFormat="0" applyBorder="0" applyAlignment="0" applyProtection="0"/>
    <xf numFmtId="0" fontId="33" fillId="43" borderId="0" applyNumberFormat="0" applyBorder="0" applyAlignment="0" applyProtection="0"/>
    <xf numFmtId="0" fontId="37" fillId="41" borderId="23" applyNumberFormat="0" applyAlignment="0" applyProtection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24" fillId="0" borderId="13" applyNumberFormat="0" applyFill="0" applyAlignment="0" applyProtection="0"/>
    <xf numFmtId="0" fontId="25" fillId="0" borderId="15" applyNumberFormat="0" applyFill="0" applyAlignment="0" applyProtection="0"/>
    <xf numFmtId="0" fontId="26" fillId="0" borderId="16" applyNumberFormat="0" applyFill="0" applyAlignment="0" applyProtection="0"/>
    <xf numFmtId="0" fontId="26" fillId="0" borderId="0" applyNumberFormat="0" applyFill="0" applyBorder="0" applyAlignment="0" applyProtection="0"/>
    <xf numFmtId="0" fontId="47" fillId="0" borderId="0"/>
    <xf numFmtId="0" fontId="48" fillId="0" borderId="0"/>
    <xf numFmtId="0" fontId="20" fillId="0" borderId="0"/>
    <xf numFmtId="165" fontId="20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20" fillId="0" borderId="0"/>
    <xf numFmtId="0" fontId="2" fillId="0" borderId="0"/>
    <xf numFmtId="0" fontId="1" fillId="0" borderId="0"/>
    <xf numFmtId="0" fontId="48" fillId="0" borderId="0"/>
    <xf numFmtId="43" fontId="48" fillId="0" borderId="0" applyFont="0" applyFill="0" applyBorder="0" applyAlignment="0" applyProtection="0"/>
    <xf numFmtId="0" fontId="48" fillId="0" borderId="0"/>
    <xf numFmtId="43" fontId="48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0" fontId="48" fillId="0" borderId="0"/>
    <xf numFmtId="9" fontId="2" fillId="0" borderId="0" applyFont="0" applyFill="0" applyBorder="0" applyAlignment="0" applyProtection="0"/>
  </cellStyleXfs>
  <cellXfs count="676">
    <xf numFmtId="0" fontId="0" fillId="0" borderId="0" xfId="0"/>
    <xf numFmtId="21" fontId="0" fillId="0" borderId="0" xfId="0" applyNumberFormat="1"/>
    <xf numFmtId="0" fontId="0" fillId="0" borderId="0" xfId="0" applyBorder="1"/>
    <xf numFmtId="168" fontId="0" fillId="0" borderId="0" xfId="0" applyNumberFormat="1"/>
    <xf numFmtId="0" fontId="0" fillId="0" borderId="0" xfId="0" applyAlignment="1">
      <alignment wrapText="1"/>
    </xf>
    <xf numFmtId="20" fontId="0" fillId="0" borderId="0" xfId="0" applyNumberFormat="1"/>
    <xf numFmtId="14" fontId="0" fillId="0" borderId="0" xfId="0" applyNumberFormat="1" applyAlignment="1">
      <alignment horizontal="center" vertical="center"/>
    </xf>
    <xf numFmtId="14" fontId="53" fillId="58" borderId="0" xfId="0" applyNumberFormat="1" applyFont="1" applyFill="1" applyBorder="1" applyAlignment="1">
      <alignment vertical="center"/>
    </xf>
    <xf numFmtId="0" fontId="0" fillId="0" borderId="0" xfId="0"/>
    <xf numFmtId="46" fontId="0" fillId="0" borderId="0" xfId="0" applyNumberFormat="1" applyBorder="1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Font="1"/>
    <xf numFmtId="3" fontId="0" fillId="58" borderId="0" xfId="0" applyNumberFormat="1" applyFill="1"/>
    <xf numFmtId="1" fontId="51" fillId="59" borderId="36" xfId="0" applyNumberFormat="1" applyFont="1" applyFill="1" applyBorder="1"/>
    <xf numFmtId="0" fontId="54" fillId="0" borderId="0" xfId="0" applyFont="1"/>
    <xf numFmtId="0" fontId="54" fillId="0" borderId="0" xfId="0" applyFont="1" applyFill="1" applyAlignment="1">
      <alignment horizontal="center" vertical="center"/>
    </xf>
    <xf numFmtId="172" fontId="54" fillId="0" borderId="0" xfId="1" applyNumberFormat="1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Border="1" applyAlignment="1">
      <alignment wrapText="1"/>
    </xf>
    <xf numFmtId="3" fontId="40" fillId="0" borderId="41" xfId="0" applyNumberFormat="1" applyFont="1" applyFill="1" applyBorder="1" applyAlignment="1">
      <alignment horizontal="center" vertical="center"/>
    </xf>
    <xf numFmtId="21" fontId="40" fillId="0" borderId="35" xfId="0" applyNumberFormat="1" applyFont="1" applyFill="1" applyBorder="1" applyAlignment="1">
      <alignment horizontal="center" vertical="center"/>
    </xf>
    <xf numFmtId="3" fontId="40" fillId="0" borderId="39" xfId="0" applyNumberFormat="1" applyFont="1" applyFill="1" applyBorder="1" applyAlignment="1">
      <alignment horizontal="center" vertical="center"/>
    </xf>
    <xf numFmtId="21" fontId="40" fillId="0" borderId="20" xfId="0" applyNumberFormat="1" applyFont="1" applyFill="1" applyBorder="1" applyAlignment="1">
      <alignment horizontal="center" vertical="center"/>
    </xf>
    <xf numFmtId="46" fontId="50" fillId="0" borderId="39" xfId="0" applyNumberFormat="1" applyFont="1" applyBorder="1" applyAlignment="1">
      <alignment horizontal="center" vertical="center"/>
    </xf>
    <xf numFmtId="46" fontId="50" fillId="0" borderId="31" xfId="1" applyNumberFormat="1" applyFont="1" applyBorder="1" applyAlignment="1">
      <alignment horizontal="center" vertical="center"/>
    </xf>
    <xf numFmtId="3" fontId="40" fillId="0" borderId="44" xfId="0" applyNumberFormat="1" applyFont="1" applyFill="1" applyBorder="1" applyAlignment="1">
      <alignment horizontal="center" vertical="center"/>
    </xf>
    <xf numFmtId="46" fontId="50" fillId="0" borderId="52" xfId="0" applyNumberFormat="1" applyFont="1" applyBorder="1" applyAlignment="1">
      <alignment horizontal="center" vertical="center"/>
    </xf>
    <xf numFmtId="46" fontId="50" fillId="0" borderId="53" xfId="1" applyNumberFormat="1" applyFont="1" applyBorder="1" applyAlignment="1">
      <alignment horizontal="center" vertical="center"/>
    </xf>
    <xf numFmtId="0" fontId="50" fillId="58" borderId="69" xfId="0" applyFont="1" applyFill="1" applyBorder="1" applyAlignment="1">
      <alignment vertical="center"/>
    </xf>
    <xf numFmtId="0" fontId="50" fillId="58" borderId="72" xfId="0" applyFont="1" applyFill="1" applyBorder="1" applyAlignment="1">
      <alignment vertical="center"/>
    </xf>
    <xf numFmtId="14" fontId="50" fillId="58" borderId="66" xfId="0" applyNumberFormat="1" applyFont="1" applyFill="1" applyBorder="1" applyAlignment="1">
      <alignment horizontal="center" vertical="center" wrapText="1"/>
    </xf>
    <xf numFmtId="0" fontId="50" fillId="58" borderId="67" xfId="3" applyFont="1" applyFill="1" applyBorder="1" applyAlignment="1">
      <alignment horizontal="center" vertical="center" wrapText="1"/>
    </xf>
    <xf numFmtId="0" fontId="50" fillId="58" borderId="68" xfId="3" applyFont="1" applyFill="1" applyBorder="1" applyAlignment="1">
      <alignment horizontal="center" vertical="center" wrapText="1"/>
    </xf>
    <xf numFmtId="0" fontId="50" fillId="58" borderId="66" xfId="3" applyFont="1" applyFill="1" applyBorder="1" applyAlignment="1">
      <alignment horizontal="center" vertical="center" wrapText="1"/>
    </xf>
    <xf numFmtId="0" fontId="50" fillId="58" borderId="71" xfId="3" applyFont="1" applyFill="1" applyBorder="1" applyAlignment="1">
      <alignment horizontal="center" vertical="center" wrapText="1"/>
    </xf>
    <xf numFmtId="168" fontId="50" fillId="58" borderId="66" xfId="0" applyNumberFormat="1" applyFont="1" applyFill="1" applyBorder="1" applyAlignment="1">
      <alignment horizontal="center" vertical="center" wrapText="1"/>
    </xf>
    <xf numFmtId="168" fontId="50" fillId="58" borderId="72" xfId="0" applyNumberFormat="1" applyFont="1" applyFill="1" applyBorder="1" applyAlignment="1">
      <alignment horizontal="center" vertical="center" wrapText="1"/>
    </xf>
    <xf numFmtId="0" fontId="50" fillId="58" borderId="73" xfId="3" applyFont="1" applyFill="1" applyBorder="1" applyAlignment="1">
      <alignment horizontal="center" vertical="center" wrapText="1"/>
    </xf>
    <xf numFmtId="0" fontId="50" fillId="58" borderId="70" xfId="3" applyFont="1" applyFill="1" applyBorder="1" applyAlignment="1">
      <alignment horizontal="center" vertical="center" wrapText="1"/>
    </xf>
    <xf numFmtId="174" fontId="50" fillId="0" borderId="39" xfId="0" applyNumberFormat="1" applyFont="1" applyBorder="1" applyAlignment="1">
      <alignment horizontal="center" vertical="center"/>
    </xf>
    <xf numFmtId="174" fontId="50" fillId="0" borderId="31" xfId="1" applyNumberFormat="1" applyFont="1" applyBorder="1" applyAlignment="1">
      <alignment horizontal="center" vertical="center"/>
    </xf>
    <xf numFmtId="0" fontId="50" fillId="58" borderId="69" xfId="3" applyFont="1" applyFill="1" applyBorder="1" applyAlignment="1">
      <alignment horizontal="center" vertical="center" wrapText="1"/>
    </xf>
    <xf numFmtId="0" fontId="50" fillId="58" borderId="21" xfId="3" applyFont="1" applyFill="1" applyBorder="1" applyAlignment="1">
      <alignment horizontal="center" vertical="center" wrapText="1"/>
    </xf>
    <xf numFmtId="21" fontId="40" fillId="0" borderId="63" xfId="0" applyNumberFormat="1" applyFont="1" applyFill="1" applyBorder="1" applyAlignment="1">
      <alignment horizontal="center" vertical="center"/>
    </xf>
    <xf numFmtId="46" fontId="50" fillId="0" borderId="59" xfId="0" applyNumberFormat="1" applyFont="1" applyBorder="1" applyAlignment="1">
      <alignment horizontal="center" vertical="center"/>
    </xf>
    <xf numFmtId="0" fontId="51" fillId="59" borderId="36" xfId="0" applyFont="1" applyFill="1" applyBorder="1" applyAlignment="1">
      <alignment horizontal="center" vertical="center"/>
    </xf>
    <xf numFmtId="0" fontId="51" fillId="59" borderId="36" xfId="0" applyFont="1" applyFill="1" applyBorder="1"/>
    <xf numFmtId="20" fontId="51" fillId="59" borderId="36" xfId="0" applyNumberFormat="1" applyFont="1" applyFill="1" applyBorder="1"/>
    <xf numFmtId="0" fontId="48" fillId="0" borderId="0" xfId="0" applyFont="1"/>
    <xf numFmtId="0" fontId="48" fillId="0" borderId="0" xfId="0" applyFont="1" applyAlignment="1">
      <alignment horizontal="center"/>
    </xf>
    <xf numFmtId="0" fontId="48" fillId="0" borderId="0" xfId="0" applyFont="1" applyAlignment="1">
      <alignment horizontal="left"/>
    </xf>
    <xf numFmtId="0" fontId="48" fillId="0" borderId="0" xfId="0" applyFont="1" applyAlignment="1">
      <alignment wrapText="1"/>
    </xf>
    <xf numFmtId="167" fontId="48" fillId="59" borderId="21" xfId="0" applyNumberFormat="1" applyFont="1" applyFill="1" applyBorder="1" applyAlignment="1">
      <alignment horizontal="left" vertical="center"/>
    </xf>
    <xf numFmtId="0" fontId="48" fillId="59" borderId="21" xfId="0" applyFont="1" applyFill="1" applyBorder="1" applyAlignment="1">
      <alignment vertical="center"/>
    </xf>
    <xf numFmtId="0" fontId="48" fillId="59" borderId="36" xfId="0" applyFont="1" applyFill="1" applyBorder="1" applyAlignment="1">
      <alignment horizontal="center" vertical="center"/>
    </xf>
    <xf numFmtId="1" fontId="48" fillId="59" borderId="21" xfId="0" applyNumberFormat="1" applyFont="1" applyFill="1" applyBorder="1" applyAlignment="1">
      <alignment vertical="center"/>
    </xf>
    <xf numFmtId="173" fontId="40" fillId="59" borderId="21" xfId="460" applyNumberFormat="1" applyFont="1" applyFill="1" applyBorder="1" applyAlignment="1" applyProtection="1">
      <alignment horizontal="center" vertical="center"/>
    </xf>
    <xf numFmtId="171" fontId="57" fillId="59" borderId="21" xfId="460" applyNumberFormat="1" applyFont="1" applyFill="1" applyBorder="1" applyAlignment="1" applyProtection="1">
      <alignment horizontal="left" vertical="center"/>
    </xf>
    <xf numFmtId="0" fontId="48" fillId="59" borderId="21" xfId="0" applyFont="1" applyFill="1" applyBorder="1" applyAlignment="1">
      <alignment horizontal="center" vertical="center"/>
    </xf>
    <xf numFmtId="174" fontId="50" fillId="0" borderId="41" xfId="0" applyNumberFormat="1" applyFont="1" applyBorder="1" applyAlignment="1">
      <alignment horizontal="center" vertical="center"/>
    </xf>
    <xf numFmtId="174" fontId="50" fillId="0" borderId="43" xfId="1" applyNumberFormat="1" applyFont="1" applyBorder="1" applyAlignment="1">
      <alignment horizontal="center" vertical="center"/>
    </xf>
    <xf numFmtId="46" fontId="50" fillId="0" borderId="44" xfId="0" applyNumberFormat="1" applyFont="1" applyBorder="1" applyAlignment="1">
      <alignment horizontal="center" vertical="center"/>
    </xf>
    <xf numFmtId="46" fontId="50" fillId="0" borderId="46" xfId="1" applyNumberFormat="1" applyFont="1" applyBorder="1" applyAlignment="1">
      <alignment horizontal="center" vertical="center"/>
    </xf>
    <xf numFmtId="14" fontId="40" fillId="63" borderId="41" xfId="0" applyNumberFormat="1" applyFont="1" applyFill="1" applyBorder="1" applyAlignment="1">
      <alignment horizontal="center" vertical="center"/>
    </xf>
    <xf numFmtId="0" fontId="50" fillId="63" borderId="47" xfId="0" applyFont="1" applyFill="1" applyBorder="1" applyAlignment="1">
      <alignment horizontal="center" vertical="center"/>
    </xf>
    <xf numFmtId="0" fontId="40" fillId="65" borderId="42" xfId="0" applyFont="1" applyFill="1" applyBorder="1" applyAlignment="1">
      <alignment horizontal="center" vertical="center"/>
    </xf>
    <xf numFmtId="0" fontId="40" fillId="0" borderId="42" xfId="0" applyFont="1" applyFill="1" applyBorder="1" applyAlignment="1">
      <alignment horizontal="center" vertical="center"/>
    </xf>
    <xf numFmtId="0" fontId="40" fillId="0" borderId="43" xfId="0" applyFont="1" applyBorder="1" applyAlignment="1">
      <alignment horizontal="left" vertical="center"/>
    </xf>
    <xf numFmtId="3" fontId="40" fillId="63" borderId="42" xfId="0" applyNumberFormat="1" applyFont="1" applyFill="1" applyBorder="1" applyAlignment="1">
      <alignment horizontal="center" vertical="center"/>
    </xf>
    <xf numFmtId="3" fontId="40" fillId="0" borderId="42" xfId="0" applyNumberFormat="1" applyFont="1" applyBorder="1" applyAlignment="1">
      <alignment horizontal="center" vertical="center"/>
    </xf>
    <xf numFmtId="168" fontId="40" fillId="60" borderId="41" xfId="0" applyNumberFormat="1" applyFont="1" applyFill="1" applyBorder="1" applyAlignment="1">
      <alignment horizontal="center" vertical="center"/>
    </xf>
    <xf numFmtId="168" fontId="40" fillId="60" borderId="37" xfId="0" applyNumberFormat="1" applyFont="1" applyFill="1" applyBorder="1" applyAlignment="1">
      <alignment horizontal="center" vertical="center"/>
    </xf>
    <xf numFmtId="168" fontId="40" fillId="63" borderId="49" xfId="0" applyNumberFormat="1" applyFont="1" applyFill="1" applyBorder="1" applyAlignment="1">
      <alignment horizontal="center" vertical="center"/>
    </xf>
    <xf numFmtId="168" fontId="40" fillId="63" borderId="42" xfId="0" applyNumberFormat="1" applyFont="1" applyFill="1" applyBorder="1" applyAlignment="1">
      <alignment horizontal="center" vertical="center"/>
    </xf>
    <xf numFmtId="21" fontId="40" fillId="0" borderId="42" xfId="0" applyNumberFormat="1" applyFont="1" applyFill="1" applyBorder="1" applyAlignment="1">
      <alignment horizontal="center" vertical="center"/>
    </xf>
    <xf numFmtId="21" fontId="40" fillId="63" borderId="32" xfId="0" applyNumberFormat="1" applyFont="1" applyFill="1" applyBorder="1" applyAlignment="1">
      <alignment horizontal="center" vertical="center"/>
    </xf>
    <xf numFmtId="14" fontId="40" fillId="0" borderId="39" xfId="0" applyNumberFormat="1" applyFont="1" applyBorder="1" applyAlignment="1">
      <alignment horizontal="center" vertical="center"/>
    </xf>
    <xf numFmtId="0" fontId="50" fillId="63" borderId="34" xfId="0" applyFont="1" applyFill="1" applyBorder="1" applyAlignment="1">
      <alignment horizontal="center" vertical="center"/>
    </xf>
    <xf numFmtId="0" fontId="40" fillId="63" borderId="24" xfId="0" applyFont="1" applyFill="1" applyBorder="1" applyAlignment="1">
      <alignment horizontal="center" vertical="center"/>
    </xf>
    <xf numFmtId="0" fontId="40" fillId="0" borderId="24" xfId="0" applyFont="1" applyFill="1" applyBorder="1" applyAlignment="1">
      <alignment horizontal="center" vertical="center"/>
    </xf>
    <xf numFmtId="0" fontId="40" fillId="0" borderId="31" xfId="0" applyFont="1" applyBorder="1" applyAlignment="1">
      <alignment horizontal="left" vertical="center"/>
    </xf>
    <xf numFmtId="3" fontId="40" fillId="63" borderId="24" xfId="0" applyNumberFormat="1" applyFont="1" applyFill="1" applyBorder="1" applyAlignment="1">
      <alignment horizontal="center" vertical="center"/>
    </xf>
    <xf numFmtId="3" fontId="40" fillId="0" borderId="24" xfId="0" applyNumberFormat="1" applyFont="1" applyBorder="1" applyAlignment="1">
      <alignment horizontal="center" vertical="center"/>
    </xf>
    <xf numFmtId="173" fontId="40" fillId="0" borderId="31" xfId="0" applyNumberFormat="1" applyFont="1" applyBorder="1" applyAlignment="1">
      <alignment horizontal="center" vertical="center"/>
    </xf>
    <xf numFmtId="168" fontId="40" fillId="60" borderId="39" xfId="0" applyNumberFormat="1" applyFont="1" applyFill="1" applyBorder="1" applyAlignment="1">
      <alignment horizontal="center" vertical="center"/>
    </xf>
    <xf numFmtId="168" fontId="40" fillId="60" borderId="29" xfId="0" applyNumberFormat="1" applyFont="1" applyFill="1" applyBorder="1" applyAlignment="1">
      <alignment horizontal="center" vertical="center"/>
    </xf>
    <xf numFmtId="168" fontId="40" fillId="63" borderId="50" xfId="0" applyNumberFormat="1" applyFont="1" applyFill="1" applyBorder="1" applyAlignment="1">
      <alignment horizontal="center" vertical="center"/>
    </xf>
    <xf numFmtId="168" fontId="40" fillId="63" borderId="24" xfId="0" applyNumberFormat="1" applyFont="1" applyFill="1" applyBorder="1" applyAlignment="1">
      <alignment horizontal="center" vertical="center"/>
    </xf>
    <xf numFmtId="21" fontId="40" fillId="0" borderId="55" xfId="0" applyNumberFormat="1" applyFont="1" applyFill="1" applyBorder="1" applyAlignment="1">
      <alignment horizontal="center" vertical="center"/>
    </xf>
    <xf numFmtId="21" fontId="40" fillId="63" borderId="28" xfId="0" applyNumberFormat="1" applyFont="1" applyFill="1" applyBorder="1" applyAlignment="1">
      <alignment horizontal="center" vertical="center"/>
    </xf>
    <xf numFmtId="0" fontId="40" fillId="63" borderId="62" xfId="0" applyFont="1" applyFill="1" applyBorder="1" applyAlignment="1">
      <alignment horizontal="center" vertical="center"/>
    </xf>
    <xf numFmtId="0" fontId="40" fillId="63" borderId="55" xfId="0" applyFont="1" applyFill="1" applyBorder="1" applyAlignment="1">
      <alignment horizontal="center" vertical="center"/>
    </xf>
    <xf numFmtId="0" fontId="40" fillId="63" borderId="34" xfId="0" applyFont="1" applyFill="1" applyBorder="1" applyAlignment="1">
      <alignment horizontal="center" vertical="center"/>
    </xf>
    <xf numFmtId="21" fontId="40" fillId="0" borderId="24" xfId="0" applyNumberFormat="1" applyFont="1" applyFill="1" applyBorder="1" applyAlignment="1">
      <alignment horizontal="center" vertical="center"/>
    </xf>
    <xf numFmtId="21" fontId="40" fillId="0" borderId="31" xfId="0" applyNumberFormat="1" applyFont="1" applyFill="1" applyBorder="1" applyAlignment="1">
      <alignment horizontal="center" vertical="center"/>
    </xf>
    <xf numFmtId="14" fontId="40" fillId="0" borderId="54" xfId="0" applyNumberFormat="1" applyFont="1" applyBorder="1" applyAlignment="1">
      <alignment horizontal="center" vertical="center"/>
    </xf>
    <xf numFmtId="0" fontId="40" fillId="63" borderId="74" xfId="0" applyFont="1" applyFill="1" applyBorder="1" applyAlignment="1">
      <alignment horizontal="center" vertical="center"/>
    </xf>
    <xf numFmtId="0" fontId="40" fillId="0" borderId="55" xfId="0" applyFont="1" applyFill="1" applyBorder="1" applyAlignment="1">
      <alignment horizontal="center" vertical="center"/>
    </xf>
    <xf numFmtId="0" fontId="40" fillId="0" borderId="30" xfId="0" applyFont="1" applyBorder="1" applyAlignment="1">
      <alignment horizontal="left" vertical="center"/>
    </xf>
    <xf numFmtId="3" fontId="40" fillId="0" borderId="54" xfId="0" applyNumberFormat="1" applyFont="1" applyFill="1" applyBorder="1" applyAlignment="1">
      <alignment horizontal="center" vertical="center"/>
    </xf>
    <xf numFmtId="3" fontId="40" fillId="63" borderId="55" xfId="0" applyNumberFormat="1" applyFont="1" applyFill="1" applyBorder="1" applyAlignment="1">
      <alignment horizontal="center" vertical="center"/>
    </xf>
    <xf numFmtId="3" fontId="40" fillId="0" borderId="55" xfId="0" applyNumberFormat="1" applyFont="1" applyBorder="1" applyAlignment="1">
      <alignment horizontal="center" vertical="center"/>
    </xf>
    <xf numFmtId="173" fontId="40" fillId="0" borderId="30" xfId="0" applyNumberFormat="1" applyFont="1" applyBorder="1" applyAlignment="1">
      <alignment horizontal="center" vertical="center"/>
    </xf>
    <xf numFmtId="168" fontId="40" fillId="60" borderId="54" xfId="0" applyNumberFormat="1" applyFont="1" applyFill="1" applyBorder="1" applyAlignment="1">
      <alignment horizontal="center" vertical="center"/>
    </xf>
    <xf numFmtId="168" fontId="40" fillId="60" borderId="27" xfId="0" applyNumberFormat="1" applyFont="1" applyFill="1" applyBorder="1" applyAlignment="1">
      <alignment horizontal="center" vertical="center"/>
    </xf>
    <xf numFmtId="168" fontId="40" fillId="63" borderId="58" xfId="0" applyNumberFormat="1" applyFont="1" applyFill="1" applyBorder="1" applyAlignment="1">
      <alignment horizontal="center" vertical="center"/>
    </xf>
    <xf numFmtId="168" fontId="40" fillId="63" borderId="55" xfId="0" applyNumberFormat="1" applyFont="1" applyFill="1" applyBorder="1" applyAlignment="1">
      <alignment horizontal="center" vertical="center"/>
    </xf>
    <xf numFmtId="14" fontId="40" fillId="0" borderId="44" xfId="0" applyNumberFormat="1" applyFont="1" applyBorder="1" applyAlignment="1">
      <alignment horizontal="center" vertical="center"/>
    </xf>
    <xf numFmtId="0" fontId="40" fillId="63" borderId="48" xfId="0" applyFont="1" applyFill="1" applyBorder="1" applyAlignment="1">
      <alignment horizontal="center" vertical="center"/>
    </xf>
    <xf numFmtId="0" fontId="40" fillId="63" borderId="45" xfId="0" applyFont="1" applyFill="1" applyBorder="1" applyAlignment="1">
      <alignment horizontal="center" vertical="center"/>
    </xf>
    <xf numFmtId="0" fontId="40" fillId="0" borderId="45" xfId="0" applyFont="1" applyFill="1" applyBorder="1" applyAlignment="1">
      <alignment horizontal="center" vertical="center"/>
    </xf>
    <xf numFmtId="0" fontId="40" fillId="0" borderId="46" xfId="0" applyFont="1" applyBorder="1" applyAlignment="1">
      <alignment horizontal="left" vertical="center"/>
    </xf>
    <xf numFmtId="3" fontId="40" fillId="63" borderId="45" xfId="0" applyNumberFormat="1" applyFont="1" applyFill="1" applyBorder="1" applyAlignment="1">
      <alignment horizontal="center" vertical="center"/>
    </xf>
    <xf numFmtId="3" fontId="40" fillId="0" borderId="45" xfId="0" applyNumberFormat="1" applyFont="1" applyBorder="1" applyAlignment="1">
      <alignment horizontal="center" vertical="center"/>
    </xf>
    <xf numFmtId="173" fontId="40" fillId="0" borderId="46" xfId="0" applyNumberFormat="1" applyFont="1" applyBorder="1" applyAlignment="1">
      <alignment horizontal="center" vertical="center"/>
    </xf>
    <xf numFmtId="168" fontId="40" fillId="60" borderId="44" xfId="0" applyNumberFormat="1" applyFont="1" applyFill="1" applyBorder="1" applyAlignment="1">
      <alignment horizontal="center" vertical="center"/>
    </xf>
    <xf numFmtId="168" fontId="40" fillId="60" borderId="33" xfId="0" applyNumberFormat="1" applyFont="1" applyFill="1" applyBorder="1" applyAlignment="1">
      <alignment horizontal="center" vertical="center"/>
    </xf>
    <xf numFmtId="168" fontId="40" fillId="63" borderId="57" xfId="0" applyNumberFormat="1" applyFont="1" applyFill="1" applyBorder="1" applyAlignment="1">
      <alignment horizontal="center" vertical="center"/>
    </xf>
    <xf numFmtId="168" fontId="40" fillId="63" borderId="45" xfId="0" applyNumberFormat="1" applyFont="1" applyFill="1" applyBorder="1" applyAlignment="1">
      <alignment horizontal="center" vertical="center"/>
    </xf>
    <xf numFmtId="21" fontId="40" fillId="0" borderId="45" xfId="0" applyNumberFormat="1" applyFont="1" applyFill="1" applyBorder="1" applyAlignment="1">
      <alignment horizontal="center" vertical="center"/>
    </xf>
    <xf numFmtId="14" fontId="51" fillId="59" borderId="36" xfId="0" applyNumberFormat="1" applyFont="1" applyFill="1" applyBorder="1" applyAlignment="1">
      <alignment horizontal="center" vertical="center"/>
    </xf>
    <xf numFmtId="0" fontId="51" fillId="59" borderId="36" xfId="0" applyFont="1" applyFill="1" applyBorder="1" applyAlignment="1">
      <alignment horizontal="left" vertical="center"/>
    </xf>
    <xf numFmtId="3" fontId="51" fillId="59" borderId="36" xfId="0" applyNumberFormat="1" applyFont="1" applyFill="1" applyBorder="1" applyAlignment="1">
      <alignment horizontal="center" vertical="center"/>
    </xf>
    <xf numFmtId="168" fontId="40" fillId="63" borderId="51" xfId="0" applyNumberFormat="1" applyFont="1" applyFill="1" applyBorder="1" applyAlignment="1">
      <alignment horizontal="center" vertical="center"/>
    </xf>
    <xf numFmtId="21" fontId="40" fillId="0" borderId="56" xfId="0" applyNumberFormat="1" applyFont="1" applyFill="1" applyBorder="1" applyAlignment="1">
      <alignment horizontal="center" vertical="center"/>
    </xf>
    <xf numFmtId="21" fontId="40" fillId="63" borderId="38" xfId="0" applyNumberFormat="1" applyFont="1" applyFill="1" applyBorder="1" applyAlignment="1">
      <alignment horizontal="center" vertical="center"/>
    </xf>
    <xf numFmtId="3" fontId="40" fillId="0" borderId="42" xfId="0" applyNumberFormat="1" applyFont="1" applyFill="1" applyBorder="1" applyAlignment="1">
      <alignment horizontal="center" vertical="center"/>
    </xf>
    <xf numFmtId="173" fontId="40" fillId="0" borderId="43" xfId="0" applyNumberFormat="1" applyFont="1" applyFill="1" applyBorder="1" applyAlignment="1">
      <alignment horizontal="center" vertical="center"/>
    </xf>
    <xf numFmtId="3" fontId="50" fillId="0" borderId="66" xfId="3" applyNumberFormat="1" applyFont="1" applyFill="1" applyBorder="1" applyAlignment="1">
      <alignment horizontal="center" vertical="center" wrapText="1"/>
    </xf>
    <xf numFmtId="0" fontId="56" fillId="64" borderId="61" xfId="3" applyFont="1" applyFill="1" applyBorder="1" applyAlignment="1">
      <alignment horizontal="center" vertical="center" wrapText="1"/>
    </xf>
    <xf numFmtId="0" fontId="55" fillId="64" borderId="61" xfId="0" applyFont="1" applyFill="1" applyBorder="1" applyAlignment="1">
      <alignment horizontal="center" vertical="center" wrapText="1"/>
    </xf>
    <xf numFmtId="0" fontId="55" fillId="64" borderId="61" xfId="3" applyFont="1" applyFill="1" applyBorder="1" applyAlignment="1">
      <alignment horizontal="center" vertical="center" wrapText="1"/>
    </xf>
    <xf numFmtId="0" fontId="49" fillId="63" borderId="28" xfId="0" applyFont="1" applyFill="1" applyBorder="1" applyAlignment="1">
      <alignment horizontal="center" vertical="center"/>
    </xf>
    <xf numFmtId="0" fontId="48" fillId="0" borderId="28" xfId="0" applyFont="1" applyBorder="1" applyAlignment="1">
      <alignment horizontal="center" vertical="center"/>
    </xf>
    <xf numFmtId="173" fontId="40" fillId="0" borderId="28" xfId="460" applyNumberFormat="1" applyFont="1" applyFill="1" applyBorder="1" applyAlignment="1" applyProtection="1">
      <alignment horizontal="center" vertical="center"/>
    </xf>
    <xf numFmtId="0" fontId="49" fillId="63" borderId="38" xfId="0" applyFont="1" applyFill="1" applyBorder="1" applyAlignment="1">
      <alignment horizontal="center" vertical="center"/>
    </xf>
    <xf numFmtId="0" fontId="48" fillId="0" borderId="38" xfId="0" applyFont="1" applyBorder="1" applyAlignment="1">
      <alignment horizontal="center" vertical="center"/>
    </xf>
    <xf numFmtId="173" fontId="40" fillId="0" borderId="38" xfId="460" applyNumberFormat="1" applyFont="1" applyFill="1" applyBorder="1" applyAlignment="1" applyProtection="1">
      <alignment horizontal="center" vertical="center"/>
    </xf>
    <xf numFmtId="175" fontId="48" fillId="0" borderId="28" xfId="0" applyNumberFormat="1" applyFont="1" applyFill="1" applyBorder="1" applyAlignment="1">
      <alignment horizontal="center" vertical="center"/>
    </xf>
    <xf numFmtId="1" fontId="48" fillId="0" borderId="28" xfId="0" applyNumberFormat="1" applyFont="1" applyFill="1" applyBorder="1" applyAlignment="1">
      <alignment horizontal="center" vertical="center"/>
    </xf>
    <xf numFmtId="171" fontId="57" fillId="0" borderId="28" xfId="460" applyNumberFormat="1" applyFont="1" applyFill="1" applyBorder="1" applyAlignment="1" applyProtection="1">
      <alignment horizontal="center" vertical="center"/>
    </xf>
    <xf numFmtId="175" fontId="48" fillId="0" borderId="38" xfId="0" applyNumberFormat="1" applyFont="1" applyFill="1" applyBorder="1" applyAlignment="1">
      <alignment horizontal="center" vertical="center"/>
    </xf>
    <xf numFmtId="1" fontId="48" fillId="0" borderId="38" xfId="0" applyNumberFormat="1" applyFont="1" applyFill="1" applyBorder="1" applyAlignment="1">
      <alignment horizontal="center" vertical="center"/>
    </xf>
    <xf numFmtId="171" fontId="57" fillId="0" borderId="38" xfId="460" applyNumberFormat="1" applyFont="1" applyFill="1" applyBorder="1" applyAlignment="1" applyProtection="1">
      <alignment horizontal="center" vertical="center"/>
    </xf>
    <xf numFmtId="1" fontId="48" fillId="0" borderId="28" xfId="0" applyNumberFormat="1" applyFont="1" applyBorder="1" applyAlignment="1">
      <alignment horizontal="center" vertical="center"/>
    </xf>
    <xf numFmtId="1" fontId="48" fillId="0" borderId="38" xfId="0" applyNumberFormat="1" applyFont="1" applyBorder="1" applyAlignment="1">
      <alignment horizontal="center" vertical="center"/>
    </xf>
    <xf numFmtId="0" fontId="48" fillId="0" borderId="24" xfId="0" applyFont="1" applyBorder="1"/>
    <xf numFmtId="0" fontId="48" fillId="0" borderId="24" xfId="0" applyFont="1" applyFill="1" applyBorder="1"/>
    <xf numFmtId="0" fontId="49" fillId="0" borderId="24" xfId="0" applyFont="1" applyBorder="1" applyAlignment="1">
      <alignment horizontal="center"/>
    </xf>
    <xf numFmtId="0" fontId="49" fillId="0" borderId="24" xfId="0" applyFont="1" applyFill="1" applyBorder="1" applyAlignment="1">
      <alignment horizontal="center"/>
    </xf>
    <xf numFmtId="169" fontId="49" fillId="0" borderId="24" xfId="0" applyNumberFormat="1" applyFont="1" applyFill="1" applyBorder="1" applyAlignment="1">
      <alignment horizontal="center"/>
    </xf>
    <xf numFmtId="170" fontId="49" fillId="0" borderId="24" xfId="0" applyNumberFormat="1" applyFont="1" applyBorder="1" applyAlignment="1">
      <alignment horizontal="center"/>
    </xf>
    <xf numFmtId="3" fontId="49" fillId="0" borderId="24" xfId="0" applyNumberFormat="1" applyFont="1" applyBorder="1" applyAlignment="1">
      <alignment horizontal="center"/>
    </xf>
    <xf numFmtId="0" fontId="49" fillId="0" borderId="75" xfId="0" applyFont="1" applyBorder="1" applyAlignment="1">
      <alignment horizontal="center"/>
    </xf>
    <xf numFmtId="0" fontId="48" fillId="0" borderId="32" xfId="0" applyFont="1" applyBorder="1" applyAlignment="1">
      <alignment horizontal="center" vertical="center"/>
    </xf>
    <xf numFmtId="0" fontId="58" fillId="0" borderId="0" xfId="0" applyFont="1"/>
    <xf numFmtId="0" fontId="58" fillId="0" borderId="0" xfId="0" applyFont="1" applyBorder="1"/>
    <xf numFmtId="0" fontId="48" fillId="63" borderId="28" xfId="0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/>
    <xf numFmtId="0" fontId="54" fillId="0" borderId="0" xfId="0" applyFont="1" applyFill="1"/>
    <xf numFmtId="14" fontId="0" fillId="0" borderId="0" xfId="0" applyNumberFormat="1" applyFill="1" applyAlignment="1">
      <alignment horizontal="center"/>
    </xf>
    <xf numFmtId="1" fontId="0" fillId="0" borderId="0" xfId="0" applyNumberFormat="1" applyFill="1" applyAlignment="1">
      <alignment horizontal="center"/>
    </xf>
    <xf numFmtId="0" fontId="40" fillId="0" borderId="28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48" fillId="0" borderId="40" xfId="0" applyFont="1" applyBorder="1"/>
    <xf numFmtId="0" fontId="48" fillId="0" borderId="40" xfId="0" applyFont="1" applyFill="1" applyBorder="1"/>
    <xf numFmtId="0" fontId="0" fillId="0" borderId="40" xfId="0" applyBorder="1"/>
    <xf numFmtId="0" fontId="48" fillId="0" borderId="0" xfId="0" applyFont="1" applyBorder="1"/>
    <xf numFmtId="0" fontId="64" fillId="0" borderId="69" xfId="0" applyFont="1" applyBorder="1" applyAlignment="1">
      <alignment horizontal="right"/>
    </xf>
    <xf numFmtId="0" fontId="64" fillId="0" borderId="72" xfId="0" applyFont="1" applyBorder="1" applyAlignment="1">
      <alignment horizontal="left"/>
    </xf>
    <xf numFmtId="0" fontId="54" fillId="0" borderId="0" xfId="0" applyFont="1" applyFill="1" applyAlignment="1">
      <alignment horizontal="center"/>
    </xf>
    <xf numFmtId="0" fontId="54" fillId="0" borderId="0" xfId="0" applyFont="1" applyFill="1" applyAlignment="1"/>
    <xf numFmtId="0" fontId="58" fillId="0" borderId="0" xfId="0" applyFont="1" applyAlignment="1">
      <alignment wrapText="1"/>
    </xf>
    <xf numFmtId="0" fontId="67" fillId="0" borderId="0" xfId="0" applyFont="1"/>
    <xf numFmtId="0" fontId="68" fillId="0" borderId="0" xfId="0" applyFont="1"/>
    <xf numFmtId="170" fontId="69" fillId="0" borderId="0" xfId="0" applyNumberFormat="1" applyFont="1" applyBorder="1" applyAlignment="1">
      <alignment horizontal="right"/>
    </xf>
    <xf numFmtId="0" fontId="68" fillId="0" borderId="62" xfId="0" applyFont="1" applyBorder="1" applyAlignment="1">
      <alignment horizontal="center" vertical="center"/>
    </xf>
    <xf numFmtId="0" fontId="68" fillId="0" borderId="24" xfId="0" applyFont="1" applyBorder="1" applyAlignment="1">
      <alignment horizontal="center" vertical="center"/>
    </xf>
    <xf numFmtId="0" fontId="68" fillId="0" borderId="24" xfId="0" applyFont="1" applyBorder="1"/>
    <xf numFmtId="0" fontId="68" fillId="0" borderId="34" xfId="0" applyFont="1" applyBorder="1" applyAlignment="1">
      <alignment horizontal="center" vertical="center"/>
    </xf>
    <xf numFmtId="10" fontId="68" fillId="0" borderId="24" xfId="3881" applyNumberFormat="1" applyFont="1" applyBorder="1"/>
    <xf numFmtId="0" fontId="68" fillId="0" borderId="0" xfId="0" applyFont="1" applyBorder="1" applyAlignment="1">
      <alignment horizontal="center" vertical="center"/>
    </xf>
    <xf numFmtId="0" fontId="68" fillId="0" borderId="0" xfId="0" applyFont="1" applyBorder="1"/>
    <xf numFmtId="170" fontId="68" fillId="0" borderId="0" xfId="0" applyNumberFormat="1" applyFont="1" applyBorder="1"/>
    <xf numFmtId="0" fontId="67" fillId="0" borderId="0" xfId="0" applyFont="1" applyBorder="1"/>
    <xf numFmtId="0" fontId="68" fillId="0" borderId="0" xfId="0" applyFont="1" applyFill="1" applyBorder="1"/>
    <xf numFmtId="0" fontId="70" fillId="0" borderId="0" xfId="0" applyFont="1" applyBorder="1"/>
    <xf numFmtId="0" fontId="68" fillId="0" borderId="85" xfId="0" applyFont="1" applyBorder="1" applyAlignment="1">
      <alignment horizontal="center"/>
    </xf>
    <xf numFmtId="0" fontId="68" fillId="0" borderId="83" xfId="0" applyFont="1" applyBorder="1" applyAlignment="1">
      <alignment horizontal="center" vertical="center"/>
    </xf>
    <xf numFmtId="0" fontId="68" fillId="0" borderId="55" xfId="0" applyFont="1" applyBorder="1" applyAlignment="1">
      <alignment horizontal="center" vertical="center"/>
    </xf>
    <xf numFmtId="10" fontId="68" fillId="0" borderId="55" xfId="3881" applyNumberFormat="1" applyFont="1" applyBorder="1"/>
    <xf numFmtId="0" fontId="73" fillId="63" borderId="24" xfId="0" applyFont="1" applyFill="1" applyBorder="1"/>
    <xf numFmtId="0" fontId="0" fillId="0" borderId="0" xfId="0" applyProtection="1">
      <protection locked="0" hidden="1"/>
    </xf>
    <xf numFmtId="0" fontId="0" fillId="0" borderId="0" xfId="0" applyAlignment="1" applyProtection="1">
      <alignment horizontal="center" vertical="center"/>
      <protection locked="0" hidden="1"/>
    </xf>
    <xf numFmtId="0" fontId="54" fillId="0" borderId="0" xfId="0" applyFont="1" applyFill="1" applyAlignment="1" applyProtection="1">
      <alignment horizontal="center" vertical="center"/>
      <protection locked="0" hidden="1"/>
    </xf>
    <xf numFmtId="3" fontId="0" fillId="58" borderId="0" xfId="0" applyNumberFormat="1" applyFill="1" applyProtection="1">
      <protection locked="0" hidden="1"/>
    </xf>
    <xf numFmtId="0" fontId="0" fillId="0" borderId="0" xfId="0" applyBorder="1" applyProtection="1">
      <protection locked="0" hidden="1"/>
    </xf>
    <xf numFmtId="21" fontId="0" fillId="0" borderId="0" xfId="0" applyNumberFormat="1" applyProtection="1">
      <protection locked="0" hidden="1"/>
    </xf>
    <xf numFmtId="0" fontId="50" fillId="62" borderId="67" xfId="3" applyFont="1" applyFill="1" applyBorder="1" applyAlignment="1" applyProtection="1">
      <alignment horizontal="center" vertical="center" wrapText="1"/>
      <protection locked="0" hidden="1"/>
    </xf>
    <xf numFmtId="0" fontId="50" fillId="62" borderId="68" xfId="3" applyFont="1" applyFill="1" applyBorder="1" applyAlignment="1" applyProtection="1">
      <alignment horizontal="center" vertical="center" wrapText="1"/>
      <protection locked="0" hidden="1"/>
    </xf>
    <xf numFmtId="0" fontId="55" fillId="62" borderId="66" xfId="3" applyFont="1" applyFill="1" applyBorder="1" applyAlignment="1" applyProtection="1">
      <alignment horizontal="center" vertical="center" wrapText="1"/>
      <protection locked="0" hidden="1"/>
    </xf>
    <xf numFmtId="3" fontId="50" fillId="62" borderId="67" xfId="3" applyNumberFormat="1" applyFont="1" applyFill="1" applyBorder="1" applyAlignment="1" applyProtection="1">
      <alignment horizontal="center" vertical="center" wrapText="1"/>
      <protection locked="0" hidden="1"/>
    </xf>
    <xf numFmtId="0" fontId="50" fillId="62" borderId="71" xfId="3" applyFont="1" applyFill="1" applyBorder="1" applyAlignment="1" applyProtection="1">
      <alignment horizontal="center" vertical="center" wrapText="1"/>
      <protection locked="0" hidden="1"/>
    </xf>
    <xf numFmtId="0" fontId="50" fillId="62" borderId="70" xfId="3" applyFont="1" applyFill="1" applyBorder="1" applyAlignment="1" applyProtection="1">
      <alignment horizontal="center" vertical="center" wrapText="1"/>
      <protection locked="0" hidden="1"/>
    </xf>
    <xf numFmtId="168" fontId="50" fillId="62" borderId="66" xfId="0" applyNumberFormat="1" applyFont="1" applyFill="1" applyBorder="1" applyAlignment="1" applyProtection="1">
      <alignment horizontal="center" vertical="center" wrapText="1"/>
      <protection locked="0" hidden="1"/>
    </xf>
    <xf numFmtId="168" fontId="50" fillId="62" borderId="72" xfId="0" applyNumberFormat="1" applyFont="1" applyFill="1" applyBorder="1" applyAlignment="1" applyProtection="1">
      <alignment horizontal="center" vertical="center" wrapText="1"/>
      <protection locked="0" hidden="1"/>
    </xf>
    <xf numFmtId="0" fontId="50" fillId="62" borderId="73" xfId="3" applyFont="1" applyFill="1" applyBorder="1" applyAlignment="1" applyProtection="1">
      <alignment horizontal="center" vertical="center" wrapText="1"/>
      <protection locked="0" hidden="1"/>
    </xf>
    <xf numFmtId="0" fontId="50" fillId="62" borderId="21" xfId="3" applyFont="1" applyFill="1" applyBorder="1" applyAlignment="1" applyProtection="1">
      <alignment horizontal="center" vertical="center" wrapText="1"/>
      <protection locked="0" hidden="1"/>
    </xf>
    <xf numFmtId="0" fontId="50" fillId="62" borderId="66" xfId="3" applyFont="1" applyFill="1" applyBorder="1" applyAlignment="1" applyProtection="1">
      <alignment horizontal="center" vertical="center" wrapText="1"/>
      <protection locked="0" hidden="1"/>
    </xf>
    <xf numFmtId="46" fontId="0" fillId="0" borderId="0" xfId="0" applyNumberFormat="1" applyBorder="1" applyAlignment="1" applyProtection="1">
      <alignment wrapText="1"/>
      <protection locked="0" hidden="1"/>
    </xf>
    <xf numFmtId="0" fontId="0" fillId="0" borderId="0" xfId="0" applyBorder="1" applyAlignment="1" applyProtection="1">
      <alignment wrapText="1"/>
      <protection locked="0" hidden="1"/>
    </xf>
    <xf numFmtId="0" fontId="54" fillId="0" borderId="0" xfId="0" applyFont="1" applyProtection="1">
      <protection locked="0" hidden="1"/>
    </xf>
    <xf numFmtId="0" fontId="40" fillId="0" borderId="42" xfId="0" applyFont="1" applyFill="1" applyBorder="1" applyAlignment="1" applyProtection="1">
      <alignment horizontal="center" vertical="center"/>
      <protection locked="0" hidden="1"/>
    </xf>
    <xf numFmtId="0" fontId="40" fillId="67" borderId="43" xfId="0" applyFont="1" applyFill="1" applyBorder="1" applyAlignment="1" applyProtection="1">
      <alignment horizontal="left" vertical="center"/>
      <protection locked="0" hidden="1"/>
    </xf>
    <xf numFmtId="3" fontId="58" fillId="0" borderId="54" xfId="0" applyNumberFormat="1" applyFont="1" applyFill="1" applyBorder="1" applyAlignment="1" applyProtection="1">
      <alignment horizontal="center" vertical="center"/>
      <protection locked="0" hidden="1"/>
    </xf>
    <xf numFmtId="3" fontId="40" fillId="67" borderId="55" xfId="0" applyNumberFormat="1" applyFont="1" applyFill="1" applyBorder="1" applyAlignment="1" applyProtection="1">
      <alignment horizontal="center" vertical="center"/>
      <protection locked="0" hidden="1"/>
    </xf>
    <xf numFmtId="3" fontId="40" fillId="67" borderId="42" xfId="0" applyNumberFormat="1" applyFont="1" applyFill="1" applyBorder="1" applyAlignment="1" applyProtection="1">
      <alignment horizontal="center" vertical="center"/>
      <protection locked="0" hidden="1"/>
    </xf>
    <xf numFmtId="173" fontId="40" fillId="67" borderId="43" xfId="0" applyNumberFormat="1" applyFont="1" applyFill="1" applyBorder="1" applyAlignment="1" applyProtection="1">
      <alignment horizontal="center" vertical="center"/>
      <protection locked="0" hidden="1"/>
    </xf>
    <xf numFmtId="168" fontId="40" fillId="60" borderId="41" xfId="0" applyNumberFormat="1" applyFont="1" applyFill="1" applyBorder="1" applyAlignment="1" applyProtection="1">
      <alignment horizontal="center" vertical="center"/>
      <protection locked="0" hidden="1"/>
    </xf>
    <xf numFmtId="168" fontId="40" fillId="60" borderId="37" xfId="0" applyNumberFormat="1" applyFont="1" applyFill="1" applyBorder="1" applyAlignment="1" applyProtection="1">
      <alignment horizontal="center" vertical="center"/>
      <protection locked="0" hidden="1"/>
    </xf>
    <xf numFmtId="168" fontId="40" fillId="67" borderId="41" xfId="0" applyNumberFormat="1" applyFont="1" applyFill="1" applyBorder="1" applyAlignment="1" applyProtection="1">
      <alignment horizontal="center" vertical="center"/>
      <protection locked="0" hidden="1"/>
    </xf>
    <xf numFmtId="168" fontId="40" fillId="67" borderId="42" xfId="0" applyNumberFormat="1" applyFont="1" applyFill="1" applyBorder="1" applyAlignment="1" applyProtection="1">
      <alignment horizontal="center" vertical="center"/>
      <protection locked="0" hidden="1"/>
    </xf>
    <xf numFmtId="21" fontId="40" fillId="0" borderId="42" xfId="0" applyNumberFormat="1" applyFont="1" applyFill="1" applyBorder="1" applyAlignment="1" applyProtection="1">
      <alignment horizontal="center" vertical="center"/>
      <protection locked="0" hidden="1"/>
    </xf>
    <xf numFmtId="21" fontId="40" fillId="0" borderId="37" xfId="0" applyNumberFormat="1" applyFont="1" applyFill="1" applyBorder="1" applyAlignment="1" applyProtection="1">
      <alignment horizontal="center" vertical="center"/>
      <protection locked="0" hidden="1"/>
    </xf>
    <xf numFmtId="174" fontId="50" fillId="67" borderId="41" xfId="0" applyNumberFormat="1" applyFont="1" applyFill="1" applyBorder="1" applyAlignment="1" applyProtection="1">
      <alignment horizontal="center" vertical="center"/>
      <protection locked="0" hidden="1"/>
    </xf>
    <xf numFmtId="174" fontId="50" fillId="67" borderId="43" xfId="1" applyNumberFormat="1" applyFont="1" applyFill="1" applyBorder="1" applyAlignment="1" applyProtection="1">
      <alignment horizontal="center" vertical="center"/>
      <protection locked="0" hidden="1"/>
    </xf>
    <xf numFmtId="3" fontId="40" fillId="67" borderId="24" xfId="0" applyNumberFormat="1" applyFont="1" applyFill="1" applyBorder="1" applyAlignment="1" applyProtection="1">
      <alignment horizontal="center" vertical="center"/>
      <protection locked="0" hidden="1"/>
    </xf>
    <xf numFmtId="0" fontId="40" fillId="0" borderId="24" xfId="0" applyFont="1" applyFill="1" applyBorder="1" applyAlignment="1" applyProtection="1">
      <alignment horizontal="center" vertical="center"/>
      <protection locked="0" hidden="1"/>
    </xf>
    <xf numFmtId="0" fontId="40" fillId="67" borderId="31" xfId="0" applyFont="1" applyFill="1" applyBorder="1" applyAlignment="1" applyProtection="1">
      <alignment horizontal="left" vertical="center"/>
      <protection locked="0" hidden="1"/>
    </xf>
    <xf numFmtId="3" fontId="58" fillId="0" borderId="39" xfId="0" applyNumberFormat="1" applyFont="1" applyFill="1" applyBorder="1" applyAlignment="1" applyProtection="1">
      <alignment horizontal="center" vertical="center"/>
      <protection locked="0" hidden="1"/>
    </xf>
    <xf numFmtId="173" fontId="40" fillId="67" borderId="31" xfId="0" applyNumberFormat="1" applyFont="1" applyFill="1" applyBorder="1" applyAlignment="1" applyProtection="1">
      <alignment horizontal="center" vertical="center"/>
      <protection locked="0" hidden="1"/>
    </xf>
    <xf numFmtId="168" fontId="40" fillId="60" borderId="54" xfId="0" applyNumberFormat="1" applyFont="1" applyFill="1" applyBorder="1" applyAlignment="1" applyProtection="1">
      <alignment horizontal="center" vertical="center"/>
      <protection locked="0" hidden="1"/>
    </xf>
    <xf numFmtId="168" fontId="40" fillId="60" borderId="29" xfId="0" applyNumberFormat="1" applyFont="1" applyFill="1" applyBorder="1" applyAlignment="1" applyProtection="1">
      <alignment horizontal="center" vertical="center"/>
      <protection locked="0" hidden="1"/>
    </xf>
    <xf numFmtId="168" fontId="40" fillId="67" borderId="39" xfId="0" applyNumberFormat="1" applyFont="1" applyFill="1" applyBorder="1" applyAlignment="1" applyProtection="1">
      <alignment horizontal="center" vertical="center"/>
      <protection locked="0" hidden="1"/>
    </xf>
    <xf numFmtId="168" fontId="40" fillId="67" borderId="24" xfId="0" applyNumberFormat="1" applyFont="1" applyFill="1" applyBorder="1" applyAlignment="1" applyProtection="1">
      <alignment horizontal="center" vertical="center"/>
      <protection locked="0" hidden="1"/>
    </xf>
    <xf numFmtId="21" fontId="40" fillId="0" borderId="24" xfId="0" applyNumberFormat="1" applyFont="1" applyFill="1" applyBorder="1" applyAlignment="1" applyProtection="1">
      <alignment horizontal="center" vertical="center"/>
      <protection locked="0" hidden="1"/>
    </xf>
    <xf numFmtId="21" fontId="40" fillId="0" borderId="27" xfId="0" applyNumberFormat="1" applyFont="1" applyFill="1" applyBorder="1" applyAlignment="1" applyProtection="1">
      <alignment horizontal="center" vertical="center"/>
      <protection locked="0" hidden="1"/>
    </xf>
    <xf numFmtId="174" fontId="50" fillId="67" borderId="39" xfId="0" applyNumberFormat="1" applyFont="1" applyFill="1" applyBorder="1" applyAlignment="1" applyProtection="1">
      <alignment horizontal="center" vertical="center"/>
      <protection locked="0" hidden="1"/>
    </xf>
    <xf numFmtId="174" fontId="50" fillId="67" borderId="31" xfId="1" applyNumberFormat="1" applyFont="1" applyFill="1" applyBorder="1" applyAlignment="1" applyProtection="1">
      <alignment horizontal="center" vertical="center"/>
      <protection locked="0" hidden="1"/>
    </xf>
    <xf numFmtId="168" fontId="40" fillId="60" borderId="39" xfId="0" applyNumberFormat="1" applyFont="1" applyFill="1" applyBorder="1" applyAlignment="1" applyProtection="1">
      <alignment horizontal="center" vertical="center"/>
      <protection locked="0" hidden="1"/>
    </xf>
    <xf numFmtId="46" fontId="50" fillId="67" borderId="39" xfId="0" applyNumberFormat="1" applyFont="1" applyFill="1" applyBorder="1" applyAlignment="1" applyProtection="1">
      <alignment horizontal="center" vertical="center"/>
      <protection locked="0" hidden="1"/>
    </xf>
    <xf numFmtId="46" fontId="50" fillId="67" borderId="31" xfId="1" applyNumberFormat="1" applyFont="1" applyFill="1" applyBorder="1" applyAlignment="1" applyProtection="1">
      <alignment horizontal="center" vertical="center"/>
      <protection locked="0" hidden="1"/>
    </xf>
    <xf numFmtId="21" fontId="40" fillId="0" borderId="31" xfId="0" applyNumberFormat="1" applyFont="1" applyFill="1" applyBorder="1" applyAlignment="1" applyProtection="1">
      <alignment horizontal="center" vertical="center"/>
      <protection locked="0" hidden="1"/>
    </xf>
    <xf numFmtId="46" fontId="50" fillId="67" borderId="59" xfId="0" applyNumberFormat="1" applyFont="1" applyFill="1" applyBorder="1" applyAlignment="1" applyProtection="1">
      <alignment horizontal="center" vertical="center"/>
      <protection locked="0" hidden="1"/>
    </xf>
    <xf numFmtId="46" fontId="50" fillId="67" borderId="53" xfId="1" applyNumberFormat="1" applyFont="1" applyFill="1" applyBorder="1" applyAlignment="1" applyProtection="1">
      <alignment horizontal="center" vertical="center"/>
      <protection locked="0" hidden="1"/>
    </xf>
    <xf numFmtId="0" fontId="40" fillId="0" borderId="55" xfId="0" applyFont="1" applyFill="1" applyBorder="1" applyAlignment="1" applyProtection="1">
      <alignment horizontal="center" vertical="center"/>
      <protection locked="0" hidden="1"/>
    </xf>
    <xf numFmtId="0" fontId="40" fillId="67" borderId="30" xfId="0" applyFont="1" applyFill="1" applyBorder="1" applyAlignment="1" applyProtection="1">
      <alignment horizontal="left" vertical="center"/>
      <protection locked="0" hidden="1"/>
    </xf>
    <xf numFmtId="168" fontId="40" fillId="60" borderId="27" xfId="0" applyNumberFormat="1" applyFont="1" applyFill="1" applyBorder="1" applyAlignment="1" applyProtection="1">
      <alignment horizontal="center" vertical="center"/>
      <protection locked="0" hidden="1"/>
    </xf>
    <xf numFmtId="168" fontId="40" fillId="67" borderId="54" xfId="0" applyNumberFormat="1" applyFont="1" applyFill="1" applyBorder="1" applyAlignment="1" applyProtection="1">
      <alignment horizontal="center" vertical="center"/>
      <protection locked="0" hidden="1"/>
    </xf>
    <xf numFmtId="168" fontId="40" fillId="67" borderId="55" xfId="0" applyNumberFormat="1" applyFont="1" applyFill="1" applyBorder="1" applyAlignment="1" applyProtection="1">
      <alignment horizontal="center" vertical="center"/>
      <protection locked="0" hidden="1"/>
    </xf>
    <xf numFmtId="0" fontId="40" fillId="0" borderId="45" xfId="0" applyFont="1" applyFill="1" applyBorder="1" applyAlignment="1" applyProtection="1">
      <alignment horizontal="center" vertical="center"/>
      <protection locked="0" hidden="1"/>
    </xf>
    <xf numFmtId="0" fontId="40" fillId="67" borderId="46" xfId="0" applyFont="1" applyFill="1" applyBorder="1" applyAlignment="1" applyProtection="1">
      <alignment horizontal="left" vertical="center"/>
      <protection locked="0" hidden="1"/>
    </xf>
    <xf numFmtId="3" fontId="58" fillId="0" borderId="44" xfId="0" applyNumberFormat="1" applyFont="1" applyFill="1" applyBorder="1" applyAlignment="1" applyProtection="1">
      <alignment horizontal="center" vertical="center"/>
      <protection locked="0" hidden="1"/>
    </xf>
    <xf numFmtId="3" fontId="40" fillId="67" borderId="45" xfId="0" applyNumberFormat="1" applyFont="1" applyFill="1" applyBorder="1" applyAlignment="1" applyProtection="1">
      <alignment horizontal="center" vertical="center"/>
      <protection locked="0" hidden="1"/>
    </xf>
    <xf numFmtId="168" fontId="40" fillId="60" borderId="44" xfId="0" applyNumberFormat="1" applyFont="1" applyFill="1" applyBorder="1" applyAlignment="1" applyProtection="1">
      <alignment horizontal="center" vertical="center"/>
      <protection locked="0" hidden="1"/>
    </xf>
    <xf numFmtId="168" fontId="40" fillId="60" borderId="33" xfId="0" applyNumberFormat="1" applyFont="1" applyFill="1" applyBorder="1" applyAlignment="1" applyProtection="1">
      <alignment horizontal="center" vertical="center"/>
      <protection locked="0" hidden="1"/>
    </xf>
    <xf numFmtId="168" fontId="40" fillId="67" borderId="44" xfId="0" applyNumberFormat="1" applyFont="1" applyFill="1" applyBorder="1" applyAlignment="1" applyProtection="1">
      <alignment horizontal="center" vertical="center"/>
      <protection locked="0" hidden="1"/>
    </xf>
    <xf numFmtId="168" fontId="40" fillId="67" borderId="45" xfId="0" applyNumberFormat="1" applyFont="1" applyFill="1" applyBorder="1" applyAlignment="1" applyProtection="1">
      <alignment horizontal="center" vertical="center"/>
      <protection locked="0" hidden="1"/>
    </xf>
    <xf numFmtId="21" fontId="40" fillId="0" borderId="45" xfId="0" applyNumberFormat="1" applyFont="1" applyFill="1" applyBorder="1" applyAlignment="1" applyProtection="1">
      <alignment horizontal="center" vertical="center"/>
      <protection locked="0" hidden="1"/>
    </xf>
    <xf numFmtId="21" fontId="40" fillId="0" borderId="33" xfId="0" applyNumberFormat="1" applyFont="1" applyFill="1" applyBorder="1" applyAlignment="1" applyProtection="1">
      <alignment horizontal="center" vertical="center"/>
      <protection locked="0" hidden="1"/>
    </xf>
    <xf numFmtId="46" fontId="50" fillId="67" borderId="52" xfId="0" applyNumberFormat="1" applyFont="1" applyFill="1" applyBorder="1" applyAlignment="1" applyProtection="1">
      <alignment horizontal="center" vertical="center"/>
      <protection locked="0" hidden="1"/>
    </xf>
    <xf numFmtId="0" fontId="51" fillId="59" borderId="36" xfId="0" applyFont="1" applyFill="1" applyBorder="1" applyAlignment="1" applyProtection="1">
      <alignment horizontal="center" vertical="center"/>
      <protection locked="0" hidden="1"/>
    </xf>
    <xf numFmtId="0" fontId="51" fillId="59" borderId="36" xfId="0" applyFont="1" applyFill="1" applyBorder="1" applyAlignment="1" applyProtection="1">
      <alignment horizontal="left" vertical="center"/>
      <protection locked="0" hidden="1"/>
    </xf>
    <xf numFmtId="0" fontId="54" fillId="59" borderId="36" xfId="0" applyFont="1" applyFill="1" applyBorder="1" applyAlignment="1" applyProtection="1">
      <alignment horizontal="center" vertical="center"/>
      <protection locked="0" hidden="1"/>
    </xf>
    <xf numFmtId="3" fontId="51" fillId="59" borderId="36" xfId="0" applyNumberFormat="1" applyFont="1" applyFill="1" applyBorder="1" applyAlignment="1" applyProtection="1">
      <alignment horizontal="center" vertical="center"/>
      <protection locked="0" hidden="1"/>
    </xf>
    <xf numFmtId="1" fontId="51" fillId="59" borderId="36" xfId="0" applyNumberFormat="1" applyFont="1" applyFill="1" applyBorder="1" applyProtection="1">
      <protection locked="0" hidden="1"/>
    </xf>
    <xf numFmtId="0" fontId="51" fillId="59" borderId="36" xfId="0" applyFont="1" applyFill="1" applyBorder="1" applyProtection="1">
      <protection locked="0" hidden="1"/>
    </xf>
    <xf numFmtId="20" fontId="51" fillId="59" borderId="0" xfId="0" applyNumberFormat="1" applyFont="1" applyFill="1" applyBorder="1" applyProtection="1">
      <protection locked="0" hidden="1"/>
    </xf>
    <xf numFmtId="21" fontId="51" fillId="59" borderId="0" xfId="0" applyNumberFormat="1" applyFont="1" applyFill="1" applyBorder="1" applyProtection="1">
      <protection locked="0" hidden="1"/>
    </xf>
    <xf numFmtId="0" fontId="51" fillId="59" borderId="0" xfId="0" applyFont="1" applyFill="1" applyBorder="1" applyProtection="1">
      <protection locked="0" hidden="1"/>
    </xf>
    <xf numFmtId="20" fontId="51" fillId="59" borderId="36" xfId="0" applyNumberFormat="1" applyFont="1" applyFill="1" applyBorder="1" applyProtection="1">
      <protection locked="0" hidden="1"/>
    </xf>
    <xf numFmtId="0" fontId="86" fillId="59" borderId="36" xfId="0" applyFont="1" applyFill="1" applyBorder="1" applyAlignment="1" applyProtection="1">
      <alignment horizontal="center" vertical="center"/>
      <protection locked="0" hidden="1"/>
    </xf>
    <xf numFmtId="3" fontId="58" fillId="0" borderId="41" xfId="0" applyNumberFormat="1" applyFont="1" applyFill="1" applyBorder="1" applyAlignment="1" applyProtection="1">
      <alignment horizontal="center" vertical="center"/>
      <protection locked="0" hidden="1"/>
    </xf>
    <xf numFmtId="168" fontId="40" fillId="67" borderId="49" xfId="0" applyNumberFormat="1" applyFont="1" applyFill="1" applyBorder="1" applyAlignment="1" applyProtection="1">
      <alignment horizontal="center" vertical="center"/>
      <protection locked="0" hidden="1"/>
    </xf>
    <xf numFmtId="21" fontId="40" fillId="0" borderId="86" xfId="0" applyNumberFormat="1" applyFont="1" applyFill="1" applyBorder="1" applyAlignment="1" applyProtection="1">
      <alignment horizontal="center" vertical="center"/>
      <protection locked="0" hidden="1"/>
    </xf>
    <xf numFmtId="21" fontId="40" fillId="0" borderId="35" xfId="0" applyNumberFormat="1" applyFont="1" applyFill="1" applyBorder="1" applyAlignment="1" applyProtection="1">
      <alignment horizontal="center" vertical="center"/>
      <protection locked="0" hidden="1"/>
    </xf>
    <xf numFmtId="168" fontId="40" fillId="67" borderId="50" xfId="0" applyNumberFormat="1" applyFont="1" applyFill="1" applyBorder="1" applyAlignment="1" applyProtection="1">
      <alignment horizontal="center" vertical="center"/>
      <protection locked="0" hidden="1"/>
    </xf>
    <xf numFmtId="21" fontId="40" fillId="0" borderId="20" xfId="0" applyNumberFormat="1" applyFont="1" applyFill="1" applyBorder="1" applyAlignment="1" applyProtection="1">
      <alignment horizontal="center" vertical="center"/>
      <protection locked="0" hidden="1"/>
    </xf>
    <xf numFmtId="173" fontId="40" fillId="67" borderId="30" xfId="0" applyNumberFormat="1" applyFont="1" applyFill="1" applyBorder="1" applyAlignment="1" applyProtection="1">
      <alignment horizontal="center" vertical="center"/>
      <protection locked="0" hidden="1"/>
    </xf>
    <xf numFmtId="168" fontId="40" fillId="67" borderId="58" xfId="0" applyNumberFormat="1" applyFont="1" applyFill="1" applyBorder="1" applyAlignment="1" applyProtection="1">
      <alignment horizontal="center" vertical="center"/>
      <protection locked="0" hidden="1"/>
    </xf>
    <xf numFmtId="173" fontId="40" fillId="67" borderId="46" xfId="0" applyNumberFormat="1" applyFont="1" applyFill="1" applyBorder="1" applyAlignment="1" applyProtection="1">
      <alignment horizontal="center" vertical="center"/>
      <protection locked="0" hidden="1"/>
    </xf>
    <xf numFmtId="168" fontId="40" fillId="67" borderId="51" xfId="0" applyNumberFormat="1" applyFont="1" applyFill="1" applyBorder="1" applyAlignment="1" applyProtection="1">
      <alignment horizontal="center" vertical="center"/>
      <protection locked="0" hidden="1"/>
    </xf>
    <xf numFmtId="21" fontId="40" fillId="0" borderId="56" xfId="0" applyNumberFormat="1" applyFont="1" applyFill="1" applyBorder="1" applyAlignment="1" applyProtection="1">
      <alignment horizontal="center" vertical="center"/>
      <protection locked="0" hidden="1"/>
    </xf>
    <xf numFmtId="46" fontId="50" fillId="67" borderId="44" xfId="0" applyNumberFormat="1" applyFont="1" applyFill="1" applyBorder="1" applyAlignment="1" applyProtection="1">
      <alignment horizontal="center" vertical="center"/>
      <protection locked="0" hidden="1"/>
    </xf>
    <xf numFmtId="46" fontId="50" fillId="67" borderId="46" xfId="1" applyNumberFormat="1" applyFont="1" applyFill="1" applyBorder="1" applyAlignment="1" applyProtection="1">
      <alignment horizontal="center" vertical="center"/>
      <protection locked="0" hidden="1"/>
    </xf>
    <xf numFmtId="21" fontId="51" fillId="59" borderId="36" xfId="0" applyNumberFormat="1" applyFont="1" applyFill="1" applyBorder="1" applyProtection="1">
      <protection locked="0" hidden="1"/>
    </xf>
    <xf numFmtId="0" fontId="19" fillId="0" borderId="0" xfId="0" applyFont="1" applyProtection="1">
      <protection locked="0" hidden="1"/>
    </xf>
    <xf numFmtId="14" fontId="66" fillId="58" borderId="0" xfId="0" applyNumberFormat="1" applyFont="1" applyFill="1" applyBorder="1" applyAlignment="1" applyProtection="1">
      <alignment vertical="center"/>
      <protection locked="0" hidden="1"/>
    </xf>
    <xf numFmtId="14" fontId="66" fillId="58" borderId="36" xfId="0" applyNumberFormat="1" applyFont="1" applyFill="1" applyBorder="1" applyAlignment="1" applyProtection="1">
      <alignment vertical="center"/>
      <protection locked="0" hidden="1"/>
    </xf>
    <xf numFmtId="14" fontId="72" fillId="58" borderId="36" xfId="0" applyNumberFormat="1" applyFont="1" applyFill="1" applyBorder="1" applyAlignment="1" applyProtection="1">
      <alignment horizontal="center" vertical="center"/>
      <protection locked="0" hidden="1"/>
    </xf>
    <xf numFmtId="14" fontId="79" fillId="58" borderId="36" xfId="0" applyNumberFormat="1" applyFont="1" applyFill="1" applyBorder="1" applyAlignment="1" applyProtection="1">
      <alignment horizontal="center" vertical="center"/>
      <protection locked="0" hidden="1"/>
    </xf>
    <xf numFmtId="14" fontId="79" fillId="58" borderId="0" xfId="0" applyNumberFormat="1" applyFont="1" applyFill="1" applyBorder="1" applyAlignment="1" applyProtection="1">
      <alignment vertical="center"/>
      <protection locked="0" hidden="1"/>
    </xf>
    <xf numFmtId="0" fontId="52" fillId="0" borderId="0" xfId="0" applyFont="1" applyBorder="1" applyProtection="1">
      <protection locked="0" hidden="1"/>
    </xf>
    <xf numFmtId="14" fontId="72" fillId="58" borderId="0" xfId="0" applyNumberFormat="1" applyFont="1" applyFill="1" applyBorder="1" applyAlignment="1" applyProtection="1">
      <alignment vertical="center"/>
      <protection locked="0" hidden="1"/>
    </xf>
    <xf numFmtId="14" fontId="72" fillId="58" borderId="0" xfId="0" applyNumberFormat="1" applyFont="1" applyFill="1" applyBorder="1" applyAlignment="1" applyProtection="1">
      <alignment horizontal="center" vertical="center"/>
      <protection locked="0" hidden="1"/>
    </xf>
    <xf numFmtId="14" fontId="79" fillId="58" borderId="0" xfId="0" applyNumberFormat="1" applyFont="1" applyFill="1" applyBorder="1" applyAlignment="1" applyProtection="1">
      <alignment horizontal="center" vertical="center"/>
      <protection locked="0" hidden="1"/>
    </xf>
    <xf numFmtId="0" fontId="48" fillId="0" borderId="0" xfId="0" applyFont="1" applyProtection="1">
      <protection locked="0" hidden="1"/>
    </xf>
    <xf numFmtId="0" fontId="48" fillId="0" borderId="0" xfId="0" applyFont="1" applyAlignment="1" applyProtection="1">
      <alignment horizontal="center" vertical="center"/>
      <protection locked="0" hidden="1"/>
    </xf>
    <xf numFmtId="172" fontId="58" fillId="0" borderId="0" xfId="1" applyNumberFormat="1" applyFont="1" applyFill="1" applyBorder="1" applyAlignment="1" applyProtection="1">
      <alignment horizontal="center" vertical="center"/>
      <protection locked="0" hidden="1"/>
    </xf>
    <xf numFmtId="3" fontId="48" fillId="58" borderId="0" xfId="0" applyNumberFormat="1" applyFont="1" applyFill="1" applyProtection="1">
      <protection locked="0" hidden="1"/>
    </xf>
    <xf numFmtId="168" fontId="48" fillId="0" borderId="0" xfId="0" applyNumberFormat="1" applyFont="1" applyProtection="1">
      <protection locked="0" hidden="1"/>
    </xf>
    <xf numFmtId="20" fontId="48" fillId="0" borderId="0" xfId="0" applyNumberFormat="1" applyFont="1" applyProtection="1">
      <protection locked="0" hidden="1"/>
    </xf>
    <xf numFmtId="0" fontId="0" fillId="0" borderId="0" xfId="0" applyFont="1" applyAlignment="1" applyProtection="1">
      <alignment horizontal="center" vertical="center"/>
      <protection locked="0" hidden="1"/>
    </xf>
    <xf numFmtId="20" fontId="0" fillId="0" borderId="0" xfId="0" applyNumberFormat="1" applyProtection="1">
      <protection locked="0" hidden="1"/>
    </xf>
    <xf numFmtId="0" fontId="54" fillId="0" borderId="0" xfId="0" applyFont="1" applyAlignment="1" applyProtection="1">
      <alignment horizontal="center" vertical="center"/>
      <protection locked="0" hidden="1"/>
    </xf>
    <xf numFmtId="0" fontId="50" fillId="62" borderId="69" xfId="0" applyFont="1" applyFill="1" applyBorder="1" applyAlignment="1" applyProtection="1">
      <alignment vertical="center"/>
      <protection locked="0" hidden="1"/>
    </xf>
    <xf numFmtId="0" fontId="50" fillId="62" borderId="72" xfId="0" applyFont="1" applyFill="1" applyBorder="1" applyAlignment="1" applyProtection="1">
      <alignment vertical="center"/>
      <protection locked="0" hidden="1"/>
    </xf>
    <xf numFmtId="0" fontId="55" fillId="62" borderId="69" xfId="3" applyFont="1" applyFill="1" applyBorder="1" applyAlignment="1" applyProtection="1">
      <alignment horizontal="center" vertical="center" wrapText="1"/>
      <protection locked="0" hidden="1"/>
    </xf>
    <xf numFmtId="3" fontId="50" fillId="62" borderId="66" xfId="3" applyNumberFormat="1" applyFont="1" applyFill="1" applyBorder="1" applyAlignment="1" applyProtection="1">
      <alignment horizontal="center" vertical="center" wrapText="1"/>
      <protection locked="0" hidden="1"/>
    </xf>
    <xf numFmtId="21" fontId="50" fillId="62" borderId="67" xfId="3" applyNumberFormat="1" applyFont="1" applyFill="1" applyBorder="1" applyAlignment="1" applyProtection="1">
      <alignment horizontal="center" vertical="center" wrapText="1"/>
      <protection locked="0" hidden="1"/>
    </xf>
    <xf numFmtId="3" fontId="40" fillId="0" borderId="42" xfId="0" applyNumberFormat="1" applyFont="1" applyFill="1" applyBorder="1" applyAlignment="1" applyProtection="1">
      <alignment horizontal="center" vertical="center"/>
      <protection locked="0" hidden="1"/>
    </xf>
    <xf numFmtId="21" fontId="40" fillId="0" borderId="55" xfId="0" applyNumberFormat="1" applyFont="1" applyFill="1" applyBorder="1" applyAlignment="1" applyProtection="1">
      <alignment horizontal="center" vertical="center"/>
      <protection locked="0" hidden="1"/>
    </xf>
    <xf numFmtId="168" fontId="40" fillId="67" borderId="57" xfId="0" applyNumberFormat="1" applyFont="1" applyFill="1" applyBorder="1" applyAlignment="1" applyProtection="1">
      <alignment horizontal="center" vertical="center"/>
      <protection locked="0" hidden="1"/>
    </xf>
    <xf numFmtId="21" fontId="40" fillId="0" borderId="63" xfId="0" applyNumberFormat="1" applyFont="1" applyFill="1" applyBorder="1" applyAlignment="1" applyProtection="1">
      <alignment horizontal="center" vertical="center"/>
      <protection locked="0" hidden="1"/>
    </xf>
    <xf numFmtId="14" fontId="53" fillId="61" borderId="0" xfId="0" applyNumberFormat="1" applyFont="1" applyFill="1" applyBorder="1" applyAlignment="1" applyProtection="1">
      <alignment horizontal="center" vertical="center"/>
      <protection locked="0" hidden="1"/>
    </xf>
    <xf numFmtId="14" fontId="63" fillId="61" borderId="0" xfId="0" applyNumberFormat="1" applyFont="1" applyFill="1" applyBorder="1" applyAlignment="1" applyProtection="1">
      <alignment horizontal="center" vertical="center"/>
      <protection locked="0" hidden="1"/>
    </xf>
    <xf numFmtId="21" fontId="53" fillId="61" borderId="0" xfId="0" applyNumberFormat="1" applyFont="1" applyFill="1" applyBorder="1" applyAlignment="1" applyProtection="1">
      <alignment horizontal="center" vertical="center"/>
      <protection locked="0" hidden="1"/>
    </xf>
    <xf numFmtId="14" fontId="53" fillId="58" borderId="0" xfId="0" applyNumberFormat="1" applyFont="1" applyFill="1" applyBorder="1" applyAlignment="1" applyProtection="1">
      <alignment vertical="center"/>
      <protection locked="0" hidden="1"/>
    </xf>
    <xf numFmtId="14" fontId="63" fillId="58" borderId="0" xfId="0" applyNumberFormat="1" applyFont="1" applyFill="1" applyBorder="1" applyAlignment="1" applyProtection="1">
      <alignment vertical="center"/>
      <protection locked="0" hidden="1"/>
    </xf>
    <xf numFmtId="21" fontId="53" fillId="58" borderId="0" xfId="0" applyNumberFormat="1" applyFont="1" applyFill="1" applyBorder="1" applyAlignment="1" applyProtection="1">
      <alignment vertical="center"/>
      <protection locked="0" hidden="1"/>
    </xf>
    <xf numFmtId="0" fontId="54" fillId="0" borderId="0" xfId="0" applyFont="1" applyFill="1" applyBorder="1" applyProtection="1">
      <protection locked="0" hidden="1"/>
    </xf>
    <xf numFmtId="0" fontId="54" fillId="0" borderId="0" xfId="0" applyFont="1" applyBorder="1" applyProtection="1">
      <protection locked="0" hidden="1"/>
    </xf>
    <xf numFmtId="0" fontId="86" fillId="59" borderId="65" xfId="0" applyFont="1" applyFill="1" applyBorder="1" applyAlignment="1" applyProtection="1">
      <alignment horizontal="center" vertical="center"/>
      <protection locked="0" hidden="1"/>
    </xf>
    <xf numFmtId="0" fontId="75" fillId="0" borderId="0" xfId="0" applyFont="1" applyProtection="1">
      <protection locked="0" hidden="1"/>
    </xf>
    <xf numFmtId="14" fontId="75" fillId="58" borderId="36" xfId="0" applyNumberFormat="1" applyFont="1" applyFill="1" applyBorder="1" applyAlignment="1" applyProtection="1">
      <alignment vertical="center"/>
      <protection locked="0" hidden="1"/>
    </xf>
    <xf numFmtId="14" fontId="75" fillId="58" borderId="36" xfId="0" applyNumberFormat="1" applyFont="1" applyFill="1" applyBorder="1" applyAlignment="1" applyProtection="1">
      <alignment horizontal="center" vertical="center"/>
      <protection locked="0" hidden="1"/>
    </xf>
    <xf numFmtId="21" fontId="75" fillId="58" borderId="36" xfId="0" applyNumberFormat="1" applyFont="1" applyFill="1" applyBorder="1" applyAlignment="1" applyProtection="1">
      <alignment vertical="center"/>
      <protection locked="0" hidden="1"/>
    </xf>
    <xf numFmtId="14" fontId="76" fillId="58" borderId="0" xfId="0" applyNumberFormat="1" applyFont="1" applyFill="1" applyBorder="1" applyAlignment="1" applyProtection="1">
      <alignment vertical="center"/>
      <protection locked="0" hidden="1"/>
    </xf>
    <xf numFmtId="0" fontId="75" fillId="0" borderId="0" xfId="0" applyFont="1" applyBorder="1" applyProtection="1">
      <protection locked="0" hidden="1"/>
    </xf>
    <xf numFmtId="14" fontId="75" fillId="58" borderId="0" xfId="0" applyNumberFormat="1" applyFont="1" applyFill="1" applyBorder="1" applyAlignment="1" applyProtection="1">
      <alignment vertical="center"/>
      <protection locked="0" hidden="1"/>
    </xf>
    <xf numFmtId="14" fontId="75" fillId="58" borderId="0" xfId="0" applyNumberFormat="1" applyFont="1" applyFill="1" applyBorder="1" applyAlignment="1" applyProtection="1">
      <alignment horizontal="center" vertical="center"/>
      <protection locked="0" hidden="1"/>
    </xf>
    <xf numFmtId="21" fontId="75" fillId="58" borderId="0" xfId="0" applyNumberFormat="1" applyFont="1" applyFill="1" applyBorder="1" applyAlignment="1" applyProtection="1">
      <alignment vertical="center"/>
      <protection locked="0" hidden="1"/>
    </xf>
    <xf numFmtId="21" fontId="72" fillId="58" borderId="0" xfId="0" applyNumberFormat="1" applyFont="1" applyFill="1" applyBorder="1" applyAlignment="1" applyProtection="1">
      <alignment vertical="center"/>
      <protection locked="0" hidden="1"/>
    </xf>
    <xf numFmtId="0" fontId="66" fillId="0" borderId="0" xfId="0" applyFont="1" applyProtection="1">
      <protection locked="0" hidden="1"/>
    </xf>
    <xf numFmtId="0" fontId="66" fillId="0" borderId="0" xfId="0" applyFont="1" applyAlignment="1" applyProtection="1">
      <alignment horizontal="center" vertical="center"/>
      <protection locked="0" hidden="1"/>
    </xf>
    <xf numFmtId="172" fontId="66" fillId="0" borderId="0" xfId="1" applyNumberFormat="1" applyFont="1" applyFill="1" applyBorder="1" applyAlignment="1" applyProtection="1">
      <alignment horizontal="center" vertical="center"/>
      <protection locked="0" hidden="1"/>
    </xf>
    <xf numFmtId="3" fontId="66" fillId="58" borderId="0" xfId="0" applyNumberFormat="1" applyFont="1" applyFill="1" applyProtection="1">
      <protection locked="0" hidden="1"/>
    </xf>
    <xf numFmtId="168" fontId="75" fillId="0" borderId="0" xfId="0" applyNumberFormat="1" applyFont="1" applyProtection="1">
      <protection locked="0" hidden="1"/>
    </xf>
    <xf numFmtId="21" fontId="66" fillId="0" borderId="0" xfId="0" applyNumberFormat="1" applyFont="1" applyProtection="1">
      <protection locked="0" hidden="1"/>
    </xf>
    <xf numFmtId="20" fontId="66" fillId="0" borderId="0" xfId="0" applyNumberFormat="1" applyFont="1" applyProtection="1">
      <protection locked="0" hidden="1"/>
    </xf>
    <xf numFmtId="21" fontId="75" fillId="0" borderId="0" xfId="0" applyNumberFormat="1" applyFont="1" applyProtection="1">
      <protection locked="0" hidden="1"/>
    </xf>
    <xf numFmtId="0" fontId="75" fillId="0" borderId="0" xfId="0" applyFont="1" applyAlignment="1" applyProtection="1">
      <alignment horizontal="center" vertical="center"/>
      <protection locked="0" hidden="1"/>
    </xf>
    <xf numFmtId="0" fontId="66" fillId="0" borderId="0" xfId="0" applyFont="1" applyBorder="1" applyProtection="1">
      <protection locked="0" hidden="1"/>
    </xf>
    <xf numFmtId="0" fontId="75" fillId="0" borderId="0" xfId="0" applyFont="1" applyFill="1" applyAlignment="1" applyProtection="1">
      <alignment horizontal="center" vertical="center"/>
      <protection locked="0" hidden="1"/>
    </xf>
    <xf numFmtId="3" fontId="75" fillId="58" borderId="0" xfId="0" applyNumberFormat="1" applyFont="1" applyFill="1" applyProtection="1">
      <protection locked="0" hidden="1"/>
    </xf>
    <xf numFmtId="3" fontId="58" fillId="0" borderId="76" xfId="0" applyNumberFormat="1" applyFont="1" applyFill="1" applyBorder="1" applyAlignment="1" applyProtection="1">
      <alignment horizontal="center" vertical="center"/>
      <protection locked="0" hidden="1"/>
    </xf>
    <xf numFmtId="3" fontId="40" fillId="67" borderId="41" xfId="0" applyNumberFormat="1" applyFont="1" applyFill="1" applyBorder="1" applyAlignment="1" applyProtection="1">
      <alignment horizontal="center" vertical="center"/>
      <protection locked="0" hidden="1"/>
    </xf>
    <xf numFmtId="3" fontId="40" fillId="67" borderId="43" xfId="0" applyNumberFormat="1" applyFont="1" applyFill="1" applyBorder="1" applyAlignment="1" applyProtection="1">
      <alignment horizontal="center" vertical="center"/>
      <protection locked="0" hidden="1"/>
    </xf>
    <xf numFmtId="3" fontId="58" fillId="0" borderId="77" xfId="0" applyNumberFormat="1" applyFont="1" applyFill="1" applyBorder="1" applyAlignment="1" applyProtection="1">
      <alignment horizontal="center" vertical="center"/>
      <protection locked="0" hidden="1"/>
    </xf>
    <xf numFmtId="3" fontId="40" fillId="67" borderId="39" xfId="0" applyNumberFormat="1" applyFont="1" applyFill="1" applyBorder="1" applyAlignment="1" applyProtection="1">
      <alignment horizontal="center" vertical="center"/>
      <protection locked="0" hidden="1"/>
    </xf>
    <xf numFmtId="3" fontId="40" fillId="67" borderId="31" xfId="0" applyNumberFormat="1" applyFont="1" applyFill="1" applyBorder="1" applyAlignment="1" applyProtection="1">
      <alignment horizontal="center" vertical="center"/>
      <protection locked="0" hidden="1"/>
    </xf>
    <xf numFmtId="3" fontId="58" fillId="0" borderId="78" xfId="0" applyNumberFormat="1" applyFont="1" applyFill="1" applyBorder="1" applyAlignment="1" applyProtection="1">
      <alignment horizontal="center" vertical="center"/>
      <protection locked="0" hidden="1"/>
    </xf>
    <xf numFmtId="3" fontId="40" fillId="67" borderId="54" xfId="0" applyNumberFormat="1" applyFont="1" applyFill="1" applyBorder="1" applyAlignment="1" applyProtection="1">
      <alignment horizontal="center" vertical="center"/>
      <protection locked="0" hidden="1"/>
    </xf>
    <xf numFmtId="3" fontId="40" fillId="67" borderId="30" xfId="0" applyNumberFormat="1" applyFont="1" applyFill="1" applyBorder="1" applyAlignment="1" applyProtection="1">
      <alignment horizontal="center" vertical="center"/>
      <protection locked="0" hidden="1"/>
    </xf>
    <xf numFmtId="3" fontId="58" fillId="0" borderId="79" xfId="0" applyNumberFormat="1" applyFont="1" applyFill="1" applyBorder="1" applyAlignment="1" applyProtection="1">
      <alignment horizontal="center" vertical="center"/>
      <protection locked="0" hidden="1"/>
    </xf>
    <xf numFmtId="3" fontId="40" fillId="67" borderId="44" xfId="0" applyNumberFormat="1" applyFont="1" applyFill="1" applyBorder="1" applyAlignment="1" applyProtection="1">
      <alignment horizontal="center" vertical="center"/>
      <protection locked="0" hidden="1"/>
    </xf>
    <xf numFmtId="3" fontId="40" fillId="67" borderId="46" xfId="0" applyNumberFormat="1" applyFont="1" applyFill="1" applyBorder="1" applyAlignment="1" applyProtection="1">
      <alignment horizontal="center" vertical="center"/>
      <protection locked="0" hidden="1"/>
    </xf>
    <xf numFmtId="14" fontId="68" fillId="58" borderId="36" xfId="0" applyNumberFormat="1" applyFont="1" applyFill="1" applyBorder="1" applyAlignment="1" applyProtection="1">
      <alignment vertical="center"/>
      <protection locked="0" hidden="1"/>
    </xf>
    <xf numFmtId="14" fontId="68" fillId="58" borderId="0" xfId="0" applyNumberFormat="1" applyFont="1" applyFill="1" applyBorder="1" applyAlignment="1" applyProtection="1">
      <alignment vertical="center"/>
      <protection locked="0" hidden="1"/>
    </xf>
    <xf numFmtId="14" fontId="73" fillId="58" borderId="36" xfId="0" applyNumberFormat="1" applyFont="1" applyFill="1" applyBorder="1" applyAlignment="1" applyProtection="1">
      <alignment horizontal="center" vertical="center"/>
      <protection locked="0" hidden="1"/>
    </xf>
    <xf numFmtId="14" fontId="73" fillId="58" borderId="0" xfId="0" applyNumberFormat="1" applyFont="1" applyFill="1" applyBorder="1" applyAlignment="1" applyProtection="1">
      <alignment vertical="center"/>
      <protection locked="0" hidden="1"/>
    </xf>
    <xf numFmtId="14" fontId="73" fillId="58" borderId="0" xfId="0" applyNumberFormat="1" applyFont="1" applyFill="1" applyBorder="1" applyAlignment="1" applyProtection="1">
      <alignment horizontal="center" vertical="center"/>
      <protection locked="0" hidden="1"/>
    </xf>
    <xf numFmtId="21" fontId="73" fillId="58" borderId="0" xfId="0" applyNumberFormat="1" applyFont="1" applyFill="1" applyBorder="1" applyAlignment="1" applyProtection="1">
      <alignment horizontal="center" vertical="center"/>
      <protection locked="0" hidden="1"/>
    </xf>
    <xf numFmtId="14" fontId="78" fillId="58" borderId="0" xfId="0" applyNumberFormat="1" applyFont="1" applyFill="1" applyBorder="1" applyAlignment="1" applyProtection="1">
      <alignment vertical="center"/>
      <protection locked="0" hidden="1"/>
    </xf>
    <xf numFmtId="21" fontId="73" fillId="58" borderId="0" xfId="0" applyNumberFormat="1" applyFont="1" applyFill="1" applyBorder="1" applyAlignment="1" applyProtection="1">
      <alignment vertical="center"/>
      <protection locked="0" hidden="1"/>
    </xf>
    <xf numFmtId="0" fontId="68" fillId="0" borderId="0" xfId="0" applyFont="1" applyProtection="1">
      <protection locked="0" hidden="1"/>
    </xf>
    <xf numFmtId="0" fontId="68" fillId="0" borderId="0" xfId="0" applyFont="1" applyAlignment="1" applyProtection="1">
      <alignment horizontal="center" vertical="center"/>
      <protection locked="0" hidden="1"/>
    </xf>
    <xf numFmtId="172" fontId="77" fillId="0" borderId="0" xfId="1" applyNumberFormat="1" applyFont="1" applyFill="1" applyBorder="1" applyAlignment="1" applyProtection="1">
      <alignment horizontal="center" vertical="center"/>
      <protection locked="0" hidden="1"/>
    </xf>
    <xf numFmtId="3" fontId="68" fillId="58" borderId="0" xfId="0" applyNumberFormat="1" applyFont="1" applyFill="1" applyProtection="1">
      <protection locked="0" hidden="1"/>
    </xf>
    <xf numFmtId="168" fontId="68" fillId="0" borderId="0" xfId="0" applyNumberFormat="1" applyFont="1" applyProtection="1">
      <protection locked="0" hidden="1"/>
    </xf>
    <xf numFmtId="20" fontId="68" fillId="0" borderId="0" xfId="0" applyNumberFormat="1" applyFont="1" applyProtection="1">
      <protection locked="0" hidden="1"/>
    </xf>
    <xf numFmtId="0" fontId="77" fillId="0" borderId="0" xfId="0" applyFont="1" applyProtection="1">
      <protection locked="0" hidden="1"/>
    </xf>
    <xf numFmtId="0" fontId="77" fillId="0" borderId="0" xfId="0" applyFont="1" applyAlignment="1" applyProtection="1">
      <alignment horizontal="center" vertical="center"/>
      <protection locked="0" hidden="1"/>
    </xf>
    <xf numFmtId="0" fontId="68" fillId="0" borderId="0" xfId="0" applyFont="1" applyBorder="1" applyProtection="1">
      <protection locked="0" hidden="1"/>
    </xf>
    <xf numFmtId="0" fontId="77" fillId="0" borderId="0" xfId="0" applyFont="1" applyFill="1" applyAlignment="1" applyProtection="1">
      <alignment horizontal="center" vertical="center"/>
      <protection locked="0" hidden="1"/>
    </xf>
    <xf numFmtId="0" fontId="55" fillId="62" borderId="61" xfId="3" applyFont="1" applyFill="1" applyBorder="1" applyAlignment="1" applyProtection="1">
      <alignment horizontal="center" vertical="center" wrapText="1"/>
      <protection locked="0" hidden="1"/>
    </xf>
    <xf numFmtId="3" fontId="50" fillId="62" borderId="61" xfId="3" applyNumberFormat="1" applyFont="1" applyFill="1" applyBorder="1" applyAlignment="1" applyProtection="1">
      <alignment horizontal="center" vertical="center" wrapText="1"/>
      <protection locked="0" hidden="1"/>
    </xf>
    <xf numFmtId="0" fontId="40" fillId="0" borderId="40" xfId="0" applyFont="1" applyFill="1" applyBorder="1" applyAlignment="1" applyProtection="1">
      <alignment horizontal="center" vertical="center"/>
      <protection locked="0" hidden="1"/>
    </xf>
    <xf numFmtId="0" fontId="40" fillId="67" borderId="74" xfId="0" applyFont="1" applyFill="1" applyBorder="1" applyAlignment="1" applyProtection="1">
      <alignment horizontal="left" vertical="center"/>
      <protection locked="0" hidden="1"/>
    </xf>
    <xf numFmtId="3" fontId="58" fillId="0" borderId="32" xfId="0" applyNumberFormat="1" applyFont="1" applyFill="1" applyBorder="1" applyAlignment="1" applyProtection="1">
      <alignment horizontal="center" vertical="center"/>
      <protection locked="0" hidden="1"/>
    </xf>
    <xf numFmtId="174" fontId="50" fillId="67" borderId="54" xfId="0" applyNumberFormat="1" applyFont="1" applyFill="1" applyBorder="1" applyAlignment="1" applyProtection="1">
      <alignment horizontal="center" vertical="center"/>
      <protection locked="0" hidden="1"/>
    </xf>
    <xf numFmtId="174" fontId="50" fillId="67" borderId="30" xfId="1" applyNumberFormat="1" applyFont="1" applyFill="1" applyBorder="1" applyAlignment="1" applyProtection="1">
      <alignment horizontal="center" vertical="center"/>
      <protection locked="0" hidden="1"/>
    </xf>
    <xf numFmtId="0" fontId="40" fillId="67" borderId="34" xfId="0" applyFont="1" applyFill="1" applyBorder="1" applyAlignment="1" applyProtection="1">
      <alignment horizontal="left" vertical="center"/>
      <protection locked="0" hidden="1"/>
    </xf>
    <xf numFmtId="3" fontId="58" fillId="0" borderId="82" xfId="0" applyNumberFormat="1" applyFont="1" applyFill="1" applyBorder="1" applyAlignment="1" applyProtection="1">
      <alignment horizontal="center" vertical="center"/>
      <protection locked="0" hidden="1"/>
    </xf>
    <xf numFmtId="3" fontId="58" fillId="0" borderId="28" xfId="0" applyNumberFormat="1" applyFont="1" applyFill="1" applyBorder="1" applyAlignment="1" applyProtection="1">
      <alignment horizontal="center" vertical="center"/>
      <protection locked="0" hidden="1"/>
    </xf>
    <xf numFmtId="3" fontId="58" fillId="0" borderId="28" xfId="0" quotePrefix="1" applyNumberFormat="1" applyFont="1" applyFill="1" applyBorder="1" applyAlignment="1" applyProtection="1">
      <alignment horizontal="center" vertical="center"/>
      <protection locked="0" hidden="1"/>
    </xf>
    <xf numFmtId="0" fontId="40" fillId="67" borderId="48" xfId="0" applyFont="1" applyFill="1" applyBorder="1" applyAlignment="1" applyProtection="1">
      <alignment horizontal="left" vertical="center"/>
      <protection locked="0" hidden="1"/>
    </xf>
    <xf numFmtId="3" fontId="58" fillId="0" borderId="38" xfId="0" applyNumberFormat="1" applyFont="1" applyFill="1" applyBorder="1" applyAlignment="1" applyProtection="1">
      <alignment horizontal="center" vertical="center"/>
      <protection locked="0" hidden="1"/>
    </xf>
    <xf numFmtId="0" fontId="54" fillId="59" borderId="0" xfId="0" applyFont="1" applyFill="1" applyBorder="1" applyAlignment="1" applyProtection="1">
      <alignment horizontal="center" vertical="center"/>
      <protection locked="0" hidden="1"/>
    </xf>
    <xf numFmtId="3" fontId="51" fillId="59" borderId="0" xfId="0" applyNumberFormat="1" applyFont="1" applyFill="1" applyBorder="1" applyAlignment="1" applyProtection="1">
      <alignment horizontal="center" vertical="center"/>
      <protection locked="0" hidden="1"/>
    </xf>
    <xf numFmtId="1" fontId="51" fillId="59" borderId="0" xfId="0" applyNumberFormat="1" applyFont="1" applyFill="1" applyBorder="1" applyProtection="1">
      <protection locked="0" hidden="1"/>
    </xf>
    <xf numFmtId="0" fontId="40" fillId="0" borderId="80" xfId="0" applyFont="1" applyFill="1" applyBorder="1" applyAlignment="1" applyProtection="1">
      <alignment horizontal="center" vertical="center"/>
      <protection locked="0" hidden="1"/>
    </xf>
    <xf numFmtId="0" fontId="40" fillId="67" borderId="81" xfId="0" applyFont="1" applyFill="1" applyBorder="1" applyAlignment="1" applyProtection="1">
      <alignment horizontal="left" vertical="center"/>
      <protection locked="0" hidden="1"/>
    </xf>
    <xf numFmtId="21" fontId="40" fillId="0" borderId="60" xfId="0" applyNumberFormat="1" applyFont="1" applyFill="1" applyBorder="1" applyAlignment="1" applyProtection="1">
      <alignment horizontal="center" vertical="center"/>
      <protection locked="0" hidden="1"/>
    </xf>
    <xf numFmtId="3" fontId="58" fillId="0" borderId="32" xfId="0" quotePrefix="1" applyNumberFormat="1" applyFont="1" applyFill="1" applyBorder="1" applyAlignment="1" applyProtection="1">
      <alignment horizontal="center" vertical="center"/>
      <protection locked="0" hidden="1"/>
    </xf>
    <xf numFmtId="14" fontId="65" fillId="58" borderId="36" xfId="0" applyNumberFormat="1" applyFont="1" applyFill="1" applyBorder="1" applyAlignment="1" applyProtection="1">
      <alignment vertical="center"/>
      <protection locked="0" hidden="1"/>
    </xf>
    <xf numFmtId="14" fontId="81" fillId="58" borderId="36" xfId="0" applyNumberFormat="1" applyFont="1" applyFill="1" applyBorder="1" applyAlignment="1" applyProtection="1">
      <alignment vertical="center"/>
      <protection locked="0" hidden="1"/>
    </xf>
    <xf numFmtId="14" fontId="71" fillId="58" borderId="36" xfId="0" applyNumberFormat="1" applyFont="1" applyFill="1" applyBorder="1" applyAlignment="1" applyProtection="1">
      <alignment horizontal="center" vertical="center"/>
      <protection locked="0" hidden="1"/>
    </xf>
    <xf numFmtId="21" fontId="71" fillId="58" borderId="36" xfId="0" applyNumberFormat="1" applyFont="1" applyFill="1" applyBorder="1" applyAlignment="1" applyProtection="1">
      <alignment horizontal="center" vertical="center"/>
      <protection locked="0" hidden="1"/>
    </xf>
    <xf numFmtId="14" fontId="65" fillId="58" borderId="0" xfId="0" applyNumberFormat="1" applyFont="1" applyFill="1" applyBorder="1" applyAlignment="1" applyProtection="1">
      <alignment vertical="center"/>
      <protection locked="0" hidden="1"/>
    </xf>
    <xf numFmtId="0" fontId="66" fillId="58" borderId="0" xfId="0" applyFont="1" applyFill="1" applyBorder="1" applyAlignment="1" applyProtection="1">
      <alignment horizontal="center" vertical="center"/>
      <protection locked="0" hidden="1"/>
    </xf>
    <xf numFmtId="14" fontId="81" fillId="58" borderId="0" xfId="0" applyNumberFormat="1" applyFont="1" applyFill="1" applyBorder="1" applyAlignment="1" applyProtection="1">
      <alignment vertical="center"/>
      <protection locked="0" hidden="1"/>
    </xf>
    <xf numFmtId="14" fontId="71" fillId="58" borderId="0" xfId="0" applyNumberFormat="1" applyFont="1" applyFill="1" applyBorder="1" applyAlignment="1" applyProtection="1">
      <alignment horizontal="center" vertical="center"/>
      <protection locked="0" hidden="1"/>
    </xf>
    <xf numFmtId="21" fontId="71" fillId="58" borderId="0" xfId="0" applyNumberFormat="1" applyFont="1" applyFill="1" applyBorder="1" applyAlignment="1" applyProtection="1">
      <alignment horizontal="center" vertical="center"/>
      <protection locked="0" hidden="1"/>
    </xf>
    <xf numFmtId="14" fontId="71" fillId="58" borderId="0" xfId="0" applyNumberFormat="1" applyFont="1" applyFill="1" applyBorder="1" applyAlignment="1" applyProtection="1">
      <alignment vertical="center"/>
      <protection locked="0" hidden="1"/>
    </xf>
    <xf numFmtId="14" fontId="82" fillId="58" borderId="0" xfId="0" applyNumberFormat="1" applyFont="1" applyFill="1" applyBorder="1" applyAlignment="1" applyProtection="1">
      <alignment vertical="center"/>
      <protection locked="0" hidden="1"/>
    </xf>
    <xf numFmtId="21" fontId="71" fillId="58" borderId="0" xfId="0" applyNumberFormat="1" applyFont="1" applyFill="1" applyBorder="1" applyAlignment="1" applyProtection="1">
      <alignment vertical="center"/>
      <protection locked="0" hidden="1"/>
    </xf>
    <xf numFmtId="0" fontId="65" fillId="0" borderId="0" xfId="0" applyFont="1" applyProtection="1">
      <protection locked="0" hidden="1"/>
    </xf>
    <xf numFmtId="0" fontId="65" fillId="0" borderId="0" xfId="0" applyFont="1" applyAlignment="1" applyProtection="1">
      <alignment horizontal="center" vertical="center"/>
      <protection locked="0" hidden="1"/>
    </xf>
    <xf numFmtId="172" fontId="81" fillId="0" borderId="0" xfId="1" applyNumberFormat="1" applyFont="1" applyFill="1" applyBorder="1" applyAlignment="1" applyProtection="1">
      <alignment horizontal="center" vertical="center"/>
      <protection locked="0" hidden="1"/>
    </xf>
    <xf numFmtId="3" fontId="65" fillId="58" borderId="0" xfId="0" applyNumberFormat="1" applyFont="1" applyFill="1" applyProtection="1">
      <protection locked="0" hidden="1"/>
    </xf>
    <xf numFmtId="168" fontId="65" fillId="0" borderId="0" xfId="0" applyNumberFormat="1" applyFont="1" applyProtection="1">
      <protection locked="0" hidden="1"/>
    </xf>
    <xf numFmtId="21" fontId="65" fillId="0" borderId="0" xfId="0" applyNumberFormat="1" applyFont="1" applyProtection="1">
      <protection locked="0" hidden="1"/>
    </xf>
    <xf numFmtId="20" fontId="65" fillId="0" borderId="0" xfId="0" applyNumberFormat="1" applyFont="1" applyProtection="1">
      <protection locked="0" hidden="1"/>
    </xf>
    <xf numFmtId="0" fontId="48" fillId="0" borderId="0" xfId="0" applyFont="1" applyAlignment="1" applyProtection="1">
      <alignment horizontal="center"/>
      <protection locked="0" hidden="1"/>
    </xf>
    <xf numFmtId="0" fontId="0" fillId="0" borderId="0" xfId="0" applyFont="1" applyAlignment="1" applyProtection="1">
      <alignment horizontal="center"/>
      <protection locked="0" hidden="1"/>
    </xf>
    <xf numFmtId="0" fontId="48" fillId="0" borderId="0" xfId="0" applyFont="1" applyAlignment="1" applyProtection="1">
      <alignment horizontal="center" wrapText="1"/>
      <protection locked="0" hidden="1"/>
    </xf>
    <xf numFmtId="0" fontId="49" fillId="62" borderId="61" xfId="0" applyFont="1" applyFill="1" applyBorder="1" applyAlignment="1" applyProtection="1">
      <alignment horizontal="center" vertical="center" wrapText="1"/>
      <protection locked="0" hidden="1"/>
    </xf>
    <xf numFmtId="168" fontId="49" fillId="62" borderId="61" xfId="0" applyNumberFormat="1" applyFont="1" applyFill="1" applyBorder="1" applyAlignment="1" applyProtection="1">
      <alignment horizontal="center" vertical="center" wrapText="1"/>
      <protection locked="0" hidden="1"/>
    </xf>
    <xf numFmtId="0" fontId="49" fillId="62" borderId="61" xfId="3" applyFont="1" applyFill="1" applyBorder="1" applyAlignment="1" applyProtection="1">
      <alignment horizontal="center" vertical="center" wrapText="1"/>
      <protection locked="0" hidden="1"/>
    </xf>
    <xf numFmtId="0" fontId="0" fillId="0" borderId="0" xfId="0" applyFont="1" applyAlignment="1" applyProtection="1">
      <alignment horizontal="center" wrapText="1"/>
      <protection locked="0" hidden="1"/>
    </xf>
    <xf numFmtId="0" fontId="58" fillId="0" borderId="0" xfId="0" applyFont="1" applyAlignment="1" applyProtection="1">
      <alignment horizontal="center"/>
      <protection locked="0" hidden="1"/>
    </xf>
    <xf numFmtId="176" fontId="48" fillId="67" borderId="28" xfId="0" applyNumberFormat="1" applyFont="1" applyFill="1" applyBorder="1" applyAlignment="1" applyProtection="1">
      <alignment horizontal="center" vertical="center"/>
      <protection locked="0" hidden="1"/>
    </xf>
    <xf numFmtId="168" fontId="48" fillId="67" borderId="28" xfId="0" applyNumberFormat="1" applyFont="1" applyFill="1" applyBorder="1" applyAlignment="1" applyProtection="1">
      <alignment horizontal="center" vertical="center"/>
      <protection locked="0" hidden="1"/>
    </xf>
    <xf numFmtId="0" fontId="48" fillId="0" borderId="28" xfId="0" applyFont="1" applyFill="1" applyBorder="1" applyAlignment="1" applyProtection="1">
      <alignment horizontal="center" vertical="center"/>
      <protection locked="0" hidden="1"/>
    </xf>
    <xf numFmtId="1" fontId="48" fillId="67" borderId="28" xfId="0" applyNumberFormat="1" applyFont="1" applyFill="1" applyBorder="1" applyAlignment="1" applyProtection="1">
      <alignment horizontal="center" vertical="center"/>
      <protection locked="0" hidden="1"/>
    </xf>
    <xf numFmtId="0" fontId="48" fillId="67" borderId="28" xfId="0" applyFont="1" applyFill="1" applyBorder="1" applyAlignment="1" applyProtection="1">
      <alignment horizontal="center" vertical="center"/>
      <protection locked="0" hidden="1"/>
    </xf>
    <xf numFmtId="1" fontId="40" fillId="67" borderId="28" xfId="0" applyNumberFormat="1" applyFont="1" applyFill="1" applyBorder="1" applyAlignment="1" applyProtection="1">
      <alignment horizontal="center" vertical="center"/>
      <protection locked="0" hidden="1"/>
    </xf>
    <xf numFmtId="173" fontId="40" fillId="67" borderId="28" xfId="460" applyNumberFormat="1" applyFont="1" applyFill="1" applyBorder="1" applyAlignment="1" applyProtection="1">
      <alignment horizontal="center" vertical="center"/>
      <protection locked="0" hidden="1"/>
    </xf>
    <xf numFmtId="168" fontId="48" fillId="67" borderId="84" xfId="0" applyNumberFormat="1" applyFont="1" applyFill="1" applyBorder="1" applyAlignment="1" applyProtection="1">
      <alignment horizontal="center" vertical="center"/>
      <protection locked="0" hidden="1"/>
    </xf>
    <xf numFmtId="0" fontId="48" fillId="0" borderId="38" xfId="0" applyFont="1" applyFill="1" applyBorder="1" applyAlignment="1" applyProtection="1">
      <alignment horizontal="center" vertical="center"/>
      <protection locked="0" hidden="1"/>
    </xf>
    <xf numFmtId="1" fontId="48" fillId="67" borderId="38" xfId="0" applyNumberFormat="1" applyFont="1" applyFill="1" applyBorder="1" applyAlignment="1" applyProtection="1">
      <alignment horizontal="center" vertical="center"/>
      <protection locked="0" hidden="1"/>
    </xf>
    <xf numFmtId="0" fontId="48" fillId="67" borderId="38" xfId="0" applyFont="1" applyFill="1" applyBorder="1" applyAlignment="1" applyProtection="1">
      <alignment horizontal="center" vertical="center"/>
      <protection locked="0" hidden="1"/>
    </xf>
    <xf numFmtId="173" fontId="40" fillId="67" borderId="38" xfId="460" applyNumberFormat="1" applyFont="1" applyFill="1" applyBorder="1" applyAlignment="1" applyProtection="1">
      <alignment horizontal="center" vertical="center"/>
      <protection locked="0" hidden="1"/>
    </xf>
    <xf numFmtId="0" fontId="58" fillId="0" borderId="0" xfId="0" applyFont="1" applyBorder="1" applyAlignment="1" applyProtection="1">
      <alignment horizontal="center"/>
      <protection locked="0" hidden="1"/>
    </xf>
    <xf numFmtId="167" fontId="48" fillId="59" borderId="21" xfId="0" applyNumberFormat="1" applyFont="1" applyFill="1" applyBorder="1" applyAlignment="1" applyProtection="1">
      <alignment horizontal="center" vertical="center"/>
      <protection locked="0" hidden="1"/>
    </xf>
    <xf numFmtId="168" fontId="48" fillId="59" borderId="21" xfId="0" applyNumberFormat="1" applyFont="1" applyFill="1" applyBorder="1" applyAlignment="1" applyProtection="1">
      <alignment horizontal="center" vertical="center"/>
      <protection locked="0" hidden="1"/>
    </xf>
    <xf numFmtId="0" fontId="48" fillId="59" borderId="21" xfId="0" applyFont="1" applyFill="1" applyBorder="1" applyAlignment="1" applyProtection="1">
      <alignment horizontal="center" vertical="center"/>
      <protection locked="0" hidden="1"/>
    </xf>
    <xf numFmtId="0" fontId="48" fillId="59" borderId="36" xfId="0" applyFont="1" applyFill="1" applyBorder="1" applyAlignment="1" applyProtection="1">
      <alignment horizontal="center" vertical="center"/>
      <protection locked="0" hidden="1"/>
    </xf>
    <xf numFmtId="1" fontId="48" fillId="59" borderId="21" xfId="0" applyNumberFormat="1" applyFont="1" applyFill="1" applyBorder="1" applyAlignment="1" applyProtection="1">
      <alignment horizontal="center" vertical="center"/>
      <protection locked="0" hidden="1"/>
    </xf>
    <xf numFmtId="173" fontId="40" fillId="59" borderId="21" xfId="460" applyNumberFormat="1" applyFont="1" applyFill="1" applyBorder="1" applyAlignment="1" applyProtection="1">
      <alignment horizontal="center" vertical="center"/>
      <protection locked="0" hidden="1"/>
    </xf>
    <xf numFmtId="0" fontId="0" fillId="0" borderId="0" xfId="0" applyFont="1" applyBorder="1" applyAlignment="1" applyProtection="1">
      <alignment horizontal="center"/>
      <protection locked="0" hidden="1"/>
    </xf>
    <xf numFmtId="167" fontId="48" fillId="59" borderId="36" xfId="0" applyNumberFormat="1" applyFont="1" applyFill="1" applyBorder="1" applyAlignment="1" applyProtection="1">
      <alignment horizontal="center" vertical="center"/>
      <protection locked="0" hidden="1"/>
    </xf>
    <xf numFmtId="168" fontId="48" fillId="59" borderId="36" xfId="0" applyNumberFormat="1" applyFont="1" applyFill="1" applyBorder="1" applyAlignment="1" applyProtection="1">
      <alignment horizontal="center" vertical="center"/>
      <protection locked="0" hidden="1"/>
    </xf>
    <xf numFmtId="1" fontId="48" fillId="59" borderId="36" xfId="0" applyNumberFormat="1" applyFont="1" applyFill="1" applyBorder="1" applyAlignment="1" applyProtection="1">
      <alignment horizontal="center" vertical="center"/>
      <protection locked="0" hidden="1"/>
    </xf>
    <xf numFmtId="173" fontId="40" fillId="59" borderId="36" xfId="460" applyNumberFormat="1" applyFont="1" applyFill="1" applyBorder="1" applyAlignment="1" applyProtection="1">
      <alignment horizontal="center" vertical="center"/>
      <protection locked="0" hidden="1"/>
    </xf>
    <xf numFmtId="168" fontId="0" fillId="0" borderId="0" xfId="0" applyNumberFormat="1" applyFont="1" applyAlignment="1" applyProtection="1">
      <alignment horizontal="center"/>
      <protection locked="0" hidden="1"/>
    </xf>
    <xf numFmtId="0" fontId="48" fillId="67" borderId="32" xfId="0" applyFont="1" applyFill="1" applyBorder="1" applyAlignment="1" applyProtection="1">
      <alignment horizontal="center" vertical="center"/>
      <protection locked="0" hidden="1"/>
    </xf>
    <xf numFmtId="0" fontId="40" fillId="67" borderId="28" xfId="0" applyFont="1" applyFill="1" applyBorder="1" applyAlignment="1" applyProtection="1">
      <alignment horizontal="center" vertical="center"/>
      <protection locked="0" hidden="1"/>
    </xf>
    <xf numFmtId="0" fontId="50" fillId="62" borderId="61" xfId="3" applyFont="1" applyFill="1" applyBorder="1" applyAlignment="1" applyProtection="1">
      <alignment horizontal="center" vertical="center" wrapText="1"/>
      <protection locked="0" hidden="1"/>
    </xf>
    <xf numFmtId="0" fontId="84" fillId="0" borderId="0" xfId="0" applyFont="1" applyAlignment="1" applyProtection="1">
      <alignment horizontal="center"/>
      <protection locked="0" hidden="1"/>
    </xf>
    <xf numFmtId="171" fontId="62" fillId="59" borderId="36" xfId="460" applyNumberFormat="1" applyFont="1" applyFill="1" applyBorder="1" applyAlignment="1" applyProtection="1">
      <alignment horizontal="center" vertical="center"/>
      <protection locked="0" hidden="1"/>
    </xf>
    <xf numFmtId="171" fontId="62" fillId="0" borderId="28" xfId="460" applyNumberFormat="1" applyFont="1" applyFill="1" applyBorder="1" applyAlignment="1" applyProtection="1">
      <alignment horizontal="center" vertical="center"/>
      <protection locked="0" hidden="1"/>
    </xf>
    <xf numFmtId="171" fontId="62" fillId="0" borderId="38" xfId="460" applyNumberFormat="1" applyFont="1" applyFill="1" applyBorder="1" applyAlignment="1" applyProtection="1">
      <alignment horizontal="center" vertical="center"/>
      <protection locked="0" hidden="1"/>
    </xf>
    <xf numFmtId="171" fontId="62" fillId="59" borderId="21" xfId="460" applyNumberFormat="1" applyFont="1" applyFill="1" applyBorder="1" applyAlignment="1" applyProtection="1">
      <alignment horizontal="center" vertical="center"/>
      <protection locked="0" hidden="1"/>
    </xf>
    <xf numFmtId="0" fontId="65" fillId="0" borderId="0" xfId="0" applyFont="1" applyAlignment="1" applyProtection="1">
      <alignment horizontal="center"/>
      <protection locked="0" hidden="1"/>
    </xf>
    <xf numFmtId="168" fontId="65" fillId="0" borderId="0" xfId="0" applyNumberFormat="1" applyFont="1" applyAlignment="1" applyProtection="1">
      <alignment horizontal="center"/>
      <protection locked="0" hidden="1"/>
    </xf>
    <xf numFmtId="0" fontId="87" fillId="0" borderId="0" xfId="0" applyFont="1" applyAlignment="1" applyProtection="1">
      <alignment horizontal="center"/>
      <protection locked="0" hidden="1"/>
    </xf>
    <xf numFmtId="0" fontId="61" fillId="66" borderId="0" xfId="0" applyFont="1" applyFill="1" applyAlignment="1">
      <alignment horizontal="center"/>
    </xf>
    <xf numFmtId="1" fontId="61" fillId="66" borderId="0" xfId="0" applyNumberFormat="1" applyFont="1" applyFill="1" applyAlignment="1">
      <alignment horizontal="center"/>
    </xf>
    <xf numFmtId="21" fontId="85" fillId="0" borderId="32" xfId="0" applyNumberFormat="1" applyFont="1" applyFill="1" applyBorder="1" applyAlignment="1" applyProtection="1">
      <alignment horizontal="center" vertical="center"/>
      <protection locked="0" hidden="1"/>
    </xf>
    <xf numFmtId="21" fontId="85" fillId="0" borderId="28" xfId="0" applyNumberFormat="1" applyFont="1" applyFill="1" applyBorder="1" applyAlignment="1" applyProtection="1">
      <alignment horizontal="center" vertical="center"/>
      <protection locked="0" hidden="1"/>
    </xf>
    <xf numFmtId="21" fontId="85" fillId="0" borderId="38" xfId="0" applyNumberFormat="1" applyFont="1" applyFill="1" applyBorder="1" applyAlignment="1" applyProtection="1">
      <alignment horizontal="center" vertical="center"/>
      <protection locked="0" hidden="1"/>
    </xf>
    <xf numFmtId="21" fontId="85" fillId="0" borderId="82" xfId="0" applyNumberFormat="1" applyFont="1" applyFill="1" applyBorder="1" applyAlignment="1" applyProtection="1">
      <alignment horizontal="center" vertical="center"/>
      <protection locked="0" hidden="1"/>
    </xf>
    <xf numFmtId="21" fontId="60" fillId="0" borderId="28" xfId="0" applyNumberFormat="1" applyFont="1" applyFill="1" applyBorder="1" applyAlignment="1" applyProtection="1">
      <alignment horizontal="center" vertical="center"/>
      <protection locked="0" hidden="1"/>
    </xf>
    <xf numFmtId="14" fontId="61" fillId="66" borderId="0" xfId="0" applyNumberFormat="1" applyFont="1" applyFill="1" applyAlignment="1">
      <alignment horizontal="center"/>
    </xf>
    <xf numFmtId="0" fontId="59" fillId="62" borderId="61" xfId="0" applyFont="1" applyFill="1" applyBorder="1" applyAlignment="1" applyProtection="1">
      <alignment horizontal="center" vertical="center"/>
      <protection locked="0" hidden="1"/>
    </xf>
    <xf numFmtId="177" fontId="40" fillId="0" borderId="41" xfId="0" applyNumberFormat="1" applyFont="1" applyFill="1" applyBorder="1" applyAlignment="1" applyProtection="1">
      <alignment horizontal="center" vertical="center" wrapText="1"/>
      <protection locked="0" hidden="1"/>
    </xf>
    <xf numFmtId="177" fontId="40" fillId="67" borderId="41" xfId="0" applyNumberFormat="1" applyFont="1" applyFill="1" applyBorder="1" applyAlignment="1" applyProtection="1">
      <alignment horizontal="center" vertical="center" wrapText="1"/>
      <protection locked="0" hidden="1"/>
    </xf>
    <xf numFmtId="177" fontId="0" fillId="0" borderId="0" xfId="0" applyNumberFormat="1" applyAlignment="1" applyProtection="1">
      <alignment horizontal="center" vertical="center"/>
      <protection locked="0" hidden="1"/>
    </xf>
    <xf numFmtId="177" fontId="50" fillId="62" borderId="66" xfId="0" applyNumberFormat="1" applyFont="1" applyFill="1" applyBorder="1" applyAlignment="1" applyProtection="1">
      <alignment horizontal="center" vertical="center" wrapText="1"/>
      <protection locked="0" hidden="1"/>
    </xf>
    <xf numFmtId="177" fontId="40" fillId="67" borderId="39" xfId="0" applyNumberFormat="1" applyFont="1" applyFill="1" applyBorder="1" applyAlignment="1" applyProtection="1">
      <alignment horizontal="center" vertical="center"/>
      <protection locked="0" hidden="1"/>
    </xf>
    <xf numFmtId="177" fontId="40" fillId="67" borderId="54" xfId="0" applyNumberFormat="1" applyFont="1" applyFill="1" applyBorder="1" applyAlignment="1" applyProtection="1">
      <alignment horizontal="center" vertical="center"/>
      <protection locked="0" hidden="1"/>
    </xf>
    <xf numFmtId="177" fontId="40" fillId="67" borderId="44" xfId="0" applyNumberFormat="1" applyFont="1" applyFill="1" applyBorder="1" applyAlignment="1" applyProtection="1">
      <alignment horizontal="center" vertical="center"/>
      <protection locked="0" hidden="1"/>
    </xf>
    <xf numFmtId="177" fontId="51" fillId="59" borderId="36" xfId="0" applyNumberFormat="1" applyFont="1" applyFill="1" applyBorder="1" applyAlignment="1" applyProtection="1">
      <alignment horizontal="center" vertical="center"/>
      <protection locked="0" hidden="1"/>
    </xf>
    <xf numFmtId="177" fontId="52" fillId="58" borderId="36" xfId="0" applyNumberFormat="1" applyFont="1" applyFill="1" applyBorder="1" applyAlignment="1" applyProtection="1">
      <alignment vertical="center"/>
      <protection locked="0" hidden="1"/>
    </xf>
    <xf numFmtId="177" fontId="52" fillId="58" borderId="0" xfId="0" applyNumberFormat="1" applyFont="1" applyFill="1" applyBorder="1" applyAlignment="1" applyProtection="1">
      <alignment vertical="center"/>
      <protection locked="0" hidden="1"/>
    </xf>
    <xf numFmtId="177" fontId="79" fillId="58" borderId="0" xfId="0" applyNumberFormat="1" applyFont="1" applyFill="1" applyBorder="1" applyAlignment="1" applyProtection="1">
      <alignment vertical="center"/>
      <protection locked="0" hidden="1"/>
    </xf>
    <xf numFmtId="177" fontId="0" fillId="0" borderId="0" xfId="0" applyNumberFormat="1" applyProtection="1">
      <protection locked="0" hidden="1"/>
    </xf>
    <xf numFmtId="177" fontId="40" fillId="0" borderId="41" xfId="0" applyNumberFormat="1" applyFont="1" applyFill="1" applyBorder="1" applyAlignment="1" applyProtection="1">
      <alignment horizontal="center" vertical="center"/>
      <protection locked="0" hidden="1"/>
    </xf>
    <xf numFmtId="177" fontId="40" fillId="67" borderId="41" xfId="0" applyNumberFormat="1" applyFont="1" applyFill="1" applyBorder="1" applyAlignment="1" applyProtection="1">
      <alignment horizontal="center" vertical="center"/>
      <protection locked="0" hidden="1"/>
    </xf>
    <xf numFmtId="177" fontId="75" fillId="58" borderId="36" xfId="0" applyNumberFormat="1" applyFont="1" applyFill="1" applyBorder="1" applyAlignment="1" applyProtection="1">
      <alignment vertical="center"/>
      <protection locked="0" hidden="1"/>
    </xf>
    <xf numFmtId="177" fontId="75" fillId="58" borderId="0" xfId="0" applyNumberFormat="1" applyFont="1" applyFill="1" applyBorder="1" applyAlignment="1" applyProtection="1">
      <alignment vertical="center"/>
      <protection locked="0" hidden="1"/>
    </xf>
    <xf numFmtId="177" fontId="72" fillId="58" borderId="0" xfId="0" applyNumberFormat="1" applyFont="1" applyFill="1" applyBorder="1" applyAlignment="1" applyProtection="1">
      <alignment vertical="center"/>
      <protection locked="0" hidden="1"/>
    </xf>
    <xf numFmtId="177" fontId="66" fillId="0" borderId="0" xfId="0" applyNumberFormat="1" applyFont="1" applyAlignment="1" applyProtection="1">
      <alignment horizontal="center" vertical="center"/>
      <protection locked="0" hidden="1"/>
    </xf>
    <xf numFmtId="177" fontId="66" fillId="0" borderId="0" xfId="0" applyNumberFormat="1" applyFont="1" applyProtection="1">
      <protection locked="0" hidden="1"/>
    </xf>
    <xf numFmtId="177" fontId="75" fillId="0" borderId="0" xfId="0" applyNumberFormat="1" applyFont="1" applyProtection="1">
      <protection locked="0" hidden="1"/>
    </xf>
    <xf numFmtId="177" fontId="75" fillId="0" borderId="0" xfId="0" applyNumberFormat="1" applyFont="1" applyAlignment="1" applyProtection="1">
      <alignment horizontal="center" vertical="center"/>
      <protection locked="0" hidden="1"/>
    </xf>
    <xf numFmtId="177" fontId="65" fillId="58" borderId="36" xfId="0" applyNumberFormat="1" applyFont="1" applyFill="1" applyBorder="1" applyAlignment="1" applyProtection="1">
      <alignment vertical="center"/>
      <protection locked="0" hidden="1"/>
    </xf>
    <xf numFmtId="177" fontId="65" fillId="58" borderId="0" xfId="0" applyNumberFormat="1" applyFont="1" applyFill="1" applyBorder="1" applyAlignment="1" applyProtection="1">
      <alignment vertical="center"/>
      <protection locked="0" hidden="1"/>
    </xf>
    <xf numFmtId="177" fontId="71" fillId="58" borderId="0" xfId="0" applyNumberFormat="1" applyFont="1" applyFill="1" applyBorder="1" applyAlignment="1" applyProtection="1">
      <alignment vertical="center"/>
      <protection locked="0" hidden="1"/>
    </xf>
    <xf numFmtId="177" fontId="65" fillId="0" borderId="0" xfId="0" applyNumberFormat="1" applyFont="1" applyAlignment="1" applyProtection="1">
      <alignment horizontal="center" vertical="center"/>
      <protection locked="0" hidden="1"/>
    </xf>
    <xf numFmtId="177" fontId="68" fillId="58" borderId="36" xfId="0" applyNumberFormat="1" applyFont="1" applyFill="1" applyBorder="1" applyAlignment="1" applyProtection="1">
      <alignment vertical="center"/>
      <protection locked="0" hidden="1"/>
    </xf>
    <xf numFmtId="177" fontId="68" fillId="58" borderId="0" xfId="0" applyNumberFormat="1" applyFont="1" applyFill="1" applyBorder="1" applyAlignment="1" applyProtection="1">
      <alignment vertical="center"/>
      <protection locked="0" hidden="1"/>
    </xf>
    <xf numFmtId="177" fontId="73" fillId="58" borderId="0" xfId="0" applyNumberFormat="1" applyFont="1" applyFill="1" applyBorder="1" applyAlignment="1" applyProtection="1">
      <alignment vertical="center"/>
      <protection locked="0" hidden="1"/>
    </xf>
    <xf numFmtId="177" fontId="68" fillId="0" borderId="0" xfId="0" applyNumberFormat="1" applyFont="1" applyAlignment="1" applyProtection="1">
      <alignment horizontal="center" vertical="center"/>
      <protection locked="0" hidden="1"/>
    </xf>
    <xf numFmtId="177" fontId="68" fillId="0" borderId="0" xfId="0" applyNumberFormat="1" applyFont="1" applyProtection="1">
      <protection locked="0" hidden="1"/>
    </xf>
    <xf numFmtId="3" fontId="40" fillId="0" borderId="24" xfId="0" applyNumberFormat="1" applyFont="1" applyFill="1" applyBorder="1" applyAlignment="1" applyProtection="1">
      <alignment horizontal="center" vertical="center"/>
      <protection locked="0" hidden="1"/>
    </xf>
    <xf numFmtId="3" fontId="40" fillId="67" borderId="88" xfId="0" applyNumberFormat="1" applyFont="1" applyFill="1" applyBorder="1" applyAlignment="1" applyProtection="1">
      <alignment horizontal="center" vertical="center"/>
      <protection locked="0" hidden="1"/>
    </xf>
    <xf numFmtId="3" fontId="40" fillId="67" borderId="87" xfId="0" applyNumberFormat="1" applyFont="1" applyFill="1" applyBorder="1" applyAlignment="1" applyProtection="1">
      <alignment horizontal="center" vertical="center"/>
      <protection locked="0" hidden="1"/>
    </xf>
    <xf numFmtId="3" fontId="40" fillId="67" borderId="89" xfId="0" applyNumberFormat="1" applyFont="1" applyFill="1" applyBorder="1" applyAlignment="1" applyProtection="1">
      <alignment horizontal="center" vertical="center"/>
      <protection locked="0" hidden="1"/>
    </xf>
    <xf numFmtId="3" fontId="40" fillId="67" borderId="90" xfId="0" applyNumberFormat="1" applyFont="1" applyFill="1" applyBorder="1" applyAlignment="1" applyProtection="1">
      <alignment horizontal="center" vertical="center"/>
      <protection locked="0" hidden="1"/>
    </xf>
    <xf numFmtId="3" fontId="40" fillId="0" borderId="55" xfId="0" applyNumberFormat="1" applyFont="1" applyFill="1" applyBorder="1" applyAlignment="1" applyProtection="1">
      <alignment horizontal="center" vertical="center"/>
      <protection locked="0" hidden="1"/>
    </xf>
    <xf numFmtId="172" fontId="0" fillId="0" borderId="0" xfId="1" applyNumberFormat="1" applyFont="1" applyProtection="1">
      <protection locked="0" hidden="1"/>
    </xf>
    <xf numFmtId="172" fontId="50" fillId="62" borderId="67" xfId="1" applyNumberFormat="1" applyFont="1" applyFill="1" applyBorder="1" applyAlignment="1" applyProtection="1">
      <alignment horizontal="center" vertical="center" wrapText="1"/>
      <protection locked="0" hidden="1"/>
    </xf>
    <xf numFmtId="172" fontId="40" fillId="67" borderId="47" xfId="1" applyNumberFormat="1" applyFont="1" applyFill="1" applyBorder="1" applyAlignment="1" applyProtection="1">
      <alignment horizontal="center" vertical="center"/>
      <protection locked="0" hidden="1"/>
    </xf>
    <xf numFmtId="172" fontId="40" fillId="67" borderId="34" xfId="1" applyNumberFormat="1" applyFont="1" applyFill="1" applyBorder="1" applyAlignment="1" applyProtection="1">
      <alignment horizontal="center" vertical="center"/>
      <protection locked="0" hidden="1"/>
    </xf>
    <xf numFmtId="172" fontId="40" fillId="67" borderId="62" xfId="1" applyNumberFormat="1" applyFont="1" applyFill="1" applyBorder="1" applyAlignment="1" applyProtection="1">
      <alignment horizontal="center" vertical="center"/>
      <protection locked="0" hidden="1"/>
    </xf>
    <xf numFmtId="172" fontId="40" fillId="67" borderId="74" xfId="1" applyNumberFormat="1" applyFont="1" applyFill="1" applyBorder="1" applyAlignment="1" applyProtection="1">
      <alignment horizontal="center" vertical="center"/>
      <protection locked="0" hidden="1"/>
    </xf>
    <xf numFmtId="172" fontId="40" fillId="67" borderId="48" xfId="1" applyNumberFormat="1" applyFont="1" applyFill="1" applyBorder="1" applyAlignment="1" applyProtection="1">
      <alignment horizontal="center" vertical="center"/>
      <protection locked="0" hidden="1"/>
    </xf>
    <xf numFmtId="172" fontId="51" fillId="59" borderId="36" xfId="1" applyNumberFormat="1" applyFont="1" applyFill="1" applyBorder="1" applyAlignment="1" applyProtection="1">
      <alignment horizontal="center" vertical="center"/>
      <protection locked="0" hidden="1"/>
    </xf>
    <xf numFmtId="172" fontId="66" fillId="58" borderId="0" xfId="1" applyNumberFormat="1" applyFont="1" applyFill="1" applyBorder="1" applyAlignment="1" applyProtection="1">
      <alignment vertical="center"/>
      <protection locked="0" hidden="1"/>
    </xf>
    <xf numFmtId="172" fontId="48" fillId="0" borderId="0" xfId="1" applyNumberFormat="1" applyFont="1" applyProtection="1">
      <protection locked="0" hidden="1"/>
    </xf>
    <xf numFmtId="172" fontId="0" fillId="0" borderId="0" xfId="1" applyNumberFormat="1" applyFont="1" applyAlignment="1" applyProtection="1">
      <alignment horizontal="center" vertical="center"/>
      <protection locked="0" hidden="1"/>
    </xf>
    <xf numFmtId="172" fontId="54" fillId="0" borderId="0" xfId="1" applyNumberFormat="1" applyFont="1" applyProtection="1">
      <protection locked="0" hidden="1"/>
    </xf>
    <xf numFmtId="1" fontId="0" fillId="0" borderId="0" xfId="0" applyNumberFormat="1" applyFont="1" applyProtection="1">
      <protection locked="0" hidden="1"/>
    </xf>
    <xf numFmtId="1" fontId="40" fillId="67" borderId="34" xfId="0" applyNumberFormat="1" applyFont="1" applyFill="1" applyBorder="1" applyAlignment="1" applyProtection="1">
      <alignment horizontal="center" vertical="center"/>
      <protection locked="0" hidden="1"/>
    </xf>
    <xf numFmtId="1" fontId="40" fillId="67" borderId="62" xfId="0" applyNumberFormat="1" applyFont="1" applyFill="1" applyBorder="1" applyAlignment="1" applyProtection="1">
      <alignment horizontal="center" vertical="center"/>
      <protection locked="0" hidden="1"/>
    </xf>
    <xf numFmtId="1" fontId="40" fillId="67" borderId="74" xfId="0" applyNumberFormat="1" applyFont="1" applyFill="1" applyBorder="1" applyAlignment="1" applyProtection="1">
      <alignment horizontal="center" vertical="center"/>
      <protection locked="0" hidden="1"/>
    </xf>
    <xf numFmtId="1" fontId="40" fillId="67" borderId="48" xfId="0" applyNumberFormat="1" applyFont="1" applyFill="1" applyBorder="1" applyAlignment="1" applyProtection="1">
      <alignment horizontal="center" vertical="center"/>
      <protection locked="0" hidden="1"/>
    </xf>
    <xf numFmtId="1" fontId="75" fillId="58" borderId="36" xfId="0" applyNumberFormat="1" applyFont="1" applyFill="1" applyBorder="1" applyAlignment="1" applyProtection="1">
      <alignment vertical="center"/>
      <protection locked="0" hidden="1"/>
    </xf>
    <xf numFmtId="1" fontId="75" fillId="58" borderId="0" xfId="0" applyNumberFormat="1" applyFont="1" applyFill="1" applyBorder="1" applyAlignment="1" applyProtection="1">
      <alignment vertical="center"/>
      <protection locked="0" hidden="1"/>
    </xf>
    <xf numFmtId="1" fontId="75" fillId="0" borderId="0" xfId="0" applyNumberFormat="1" applyFont="1" applyProtection="1">
      <protection locked="0" hidden="1"/>
    </xf>
    <xf numFmtId="172" fontId="40" fillId="67" borderId="83" xfId="1" applyNumberFormat="1" applyFont="1" applyFill="1" applyBorder="1" applyAlignment="1" applyProtection="1">
      <alignment horizontal="center" vertical="center"/>
      <protection locked="0" hidden="1"/>
    </xf>
    <xf numFmtId="172" fontId="40" fillId="67" borderId="24" xfId="1" applyNumberFormat="1" applyFont="1" applyFill="1" applyBorder="1" applyAlignment="1" applyProtection="1">
      <alignment horizontal="center" vertical="center"/>
      <protection locked="0" hidden="1"/>
    </xf>
    <xf numFmtId="172" fontId="50" fillId="67" borderId="34" xfId="1" applyNumberFormat="1" applyFont="1" applyFill="1" applyBorder="1" applyAlignment="1" applyProtection="1">
      <alignment horizontal="center" vertical="center"/>
      <protection locked="0" hidden="1"/>
    </xf>
    <xf numFmtId="172" fontId="65" fillId="58" borderId="36" xfId="1" applyNumberFormat="1" applyFont="1" applyFill="1" applyBorder="1" applyAlignment="1" applyProtection="1">
      <alignment vertical="center"/>
      <protection locked="0" hidden="1"/>
    </xf>
    <xf numFmtId="172" fontId="66" fillId="58" borderId="0" xfId="1" applyNumberFormat="1" applyFont="1" applyFill="1" applyBorder="1" applyAlignment="1" applyProtection="1">
      <alignment horizontal="center" vertical="center"/>
      <protection locked="0" hidden="1"/>
    </xf>
    <xf numFmtId="172" fontId="65" fillId="58" borderId="0" xfId="1" applyNumberFormat="1" applyFont="1" applyFill="1" applyBorder="1" applyAlignment="1" applyProtection="1">
      <alignment vertical="center"/>
      <protection locked="0" hidden="1"/>
    </xf>
    <xf numFmtId="172" fontId="65" fillId="0" borderId="0" xfId="1" applyNumberFormat="1" applyFont="1" applyProtection="1">
      <protection locked="0" hidden="1"/>
    </xf>
    <xf numFmtId="172" fontId="68" fillId="58" borderId="0" xfId="1" applyNumberFormat="1" applyFont="1" applyFill="1" applyBorder="1" applyAlignment="1" applyProtection="1">
      <alignment vertical="center"/>
      <protection locked="0" hidden="1"/>
    </xf>
    <xf numFmtId="172" fontId="68" fillId="0" borderId="0" xfId="1" applyNumberFormat="1" applyFont="1" applyProtection="1">
      <protection locked="0" hidden="1"/>
    </xf>
    <xf numFmtId="172" fontId="68" fillId="0" borderId="0" xfId="1" applyNumberFormat="1" applyFont="1" applyAlignment="1" applyProtection="1">
      <alignment horizontal="center" vertical="center"/>
      <protection locked="0" hidden="1"/>
    </xf>
    <xf numFmtId="172" fontId="77" fillId="0" borderId="0" xfId="1" applyNumberFormat="1" applyFont="1" applyProtection="1">
      <protection locked="0" hidden="1"/>
    </xf>
    <xf numFmtId="0" fontId="58" fillId="0" borderId="0" xfId="0" applyFont="1" applyAlignment="1" applyProtection="1">
      <alignment horizontal="center" wrapText="1"/>
      <protection locked="0" hidden="1"/>
    </xf>
    <xf numFmtId="0" fontId="81" fillId="0" borderId="0" xfId="0" applyFont="1" applyAlignment="1" applyProtection="1">
      <alignment horizontal="center"/>
      <protection locked="0" hidden="1"/>
    </xf>
    <xf numFmtId="0" fontId="54" fillId="0" borderId="0" xfId="0" applyFont="1" applyAlignment="1" applyProtection="1">
      <alignment horizontal="center"/>
      <protection locked="0" hidden="1"/>
    </xf>
    <xf numFmtId="21" fontId="40" fillId="0" borderId="29" xfId="0" applyNumberFormat="1" applyFont="1" applyFill="1" applyBorder="1" applyAlignment="1" applyProtection="1">
      <alignment horizontal="center" vertical="center"/>
      <protection locked="0" hidden="1"/>
    </xf>
    <xf numFmtId="0" fontId="48" fillId="67" borderId="28" xfId="0" applyFont="1" applyFill="1" applyBorder="1" applyAlignment="1" applyProtection="1">
      <alignment horizontal="left" vertical="center"/>
      <protection locked="0" hidden="1"/>
    </xf>
    <xf numFmtId="0" fontId="48" fillId="67" borderId="38" xfId="0" applyFont="1" applyFill="1" applyBorder="1" applyAlignment="1" applyProtection="1">
      <alignment horizontal="left" vertical="center"/>
      <protection locked="0" hidden="1"/>
    </xf>
    <xf numFmtId="0" fontId="48" fillId="59" borderId="21" xfId="0" applyFont="1" applyFill="1" applyBorder="1" applyAlignment="1" applyProtection="1">
      <alignment horizontal="left" vertical="center"/>
      <protection locked="0" hidden="1"/>
    </xf>
    <xf numFmtId="0" fontId="50" fillId="62" borderId="21" xfId="3" applyFont="1" applyFill="1" applyBorder="1" applyAlignment="1" applyProtection="1">
      <alignment horizontal="center" vertical="center" wrapText="1"/>
      <protection locked="0" hidden="1"/>
    </xf>
    <xf numFmtId="0" fontId="0" fillId="65" borderId="0" xfId="0" applyFill="1"/>
    <xf numFmtId="0" fontId="40" fillId="62" borderId="61" xfId="3" applyFont="1" applyFill="1" applyBorder="1" applyAlignment="1" applyProtection="1">
      <alignment horizontal="center" vertical="center" wrapText="1"/>
      <protection locked="0" hidden="1"/>
    </xf>
    <xf numFmtId="171" fontId="62" fillId="0" borderId="28" xfId="460" applyNumberFormat="1" applyFont="1" applyFill="1" applyBorder="1" applyAlignment="1" applyProtection="1">
      <alignment horizontal="center" vertical="center" wrapText="1"/>
      <protection locked="0" hidden="1"/>
    </xf>
    <xf numFmtId="0" fontId="83" fillId="62" borderId="72" xfId="0" applyFont="1" applyFill="1" applyBorder="1" applyAlignment="1" applyProtection="1">
      <alignment horizontal="center" vertical="center"/>
      <protection locked="0" hidden="1"/>
    </xf>
    <xf numFmtId="0" fontId="83" fillId="62" borderId="21" xfId="0" applyFont="1" applyFill="1" applyBorder="1" applyAlignment="1" applyProtection="1">
      <alignment vertical="center"/>
      <protection locked="0" hidden="1"/>
    </xf>
    <xf numFmtId="0" fontId="83" fillId="62" borderId="72" xfId="0" applyFont="1" applyFill="1" applyBorder="1" applyAlignment="1" applyProtection="1">
      <alignment vertical="center"/>
      <protection locked="0" hidden="1"/>
    </xf>
    <xf numFmtId="0" fontId="50" fillId="62" borderId="26" xfId="0" applyFont="1" applyFill="1" applyBorder="1" applyAlignment="1" applyProtection="1">
      <alignment horizontal="center" vertical="center" wrapText="1"/>
      <protection locked="0" hidden="1"/>
    </xf>
    <xf numFmtId="168" fontId="50" fillId="62" borderId="26" xfId="0" applyNumberFormat="1" applyFont="1" applyFill="1" applyBorder="1" applyAlignment="1" applyProtection="1">
      <alignment horizontal="center" vertical="center" wrapText="1"/>
      <protection locked="0" hidden="1"/>
    </xf>
    <xf numFmtId="0" fontId="59" fillId="62" borderId="69" xfId="0" applyFont="1" applyFill="1" applyBorder="1" applyAlignment="1" applyProtection="1">
      <alignment horizontal="center" vertical="center"/>
      <protection locked="0" hidden="1"/>
    </xf>
    <xf numFmtId="0" fontId="50" fillId="62" borderId="21" xfId="3" applyFont="1" applyFill="1" applyBorder="1" applyAlignment="1" applyProtection="1">
      <alignment horizontal="center" vertical="center" wrapText="1"/>
      <protection locked="0" hidden="1"/>
    </xf>
    <xf numFmtId="0" fontId="51" fillId="0" borderId="0" xfId="0" applyFont="1" applyFill="1" applyAlignment="1">
      <alignment horizontal="center"/>
    </xf>
    <xf numFmtId="14" fontId="51" fillId="0" borderId="0" xfId="0" applyNumberFormat="1" applyFont="1" applyFill="1" applyAlignment="1">
      <alignment horizontal="center"/>
    </xf>
    <xf numFmtId="172" fontId="68" fillId="0" borderId="55" xfId="1" applyNumberFormat="1" applyFont="1" applyBorder="1" applyAlignment="1">
      <alignment horizontal="center" vertical="center"/>
    </xf>
    <xf numFmtId="172" fontId="68" fillId="0" borderId="24" xfId="1" applyNumberFormat="1" applyFont="1" applyBorder="1" applyAlignment="1">
      <alignment horizontal="center" vertical="center"/>
    </xf>
    <xf numFmtId="172" fontId="68" fillId="0" borderId="0" xfId="1" applyNumberFormat="1" applyFont="1" applyBorder="1" applyAlignment="1">
      <alignment horizontal="center" vertical="center"/>
    </xf>
    <xf numFmtId="172" fontId="73" fillId="63" borderId="24" xfId="1" applyNumberFormat="1" applyFont="1" applyFill="1" applyBorder="1" applyAlignment="1">
      <alignment horizontal="center" vertical="center"/>
    </xf>
    <xf numFmtId="172" fontId="68" fillId="0" borderId="0" xfId="1" applyNumberFormat="1" applyFont="1" applyBorder="1"/>
    <xf numFmtId="172" fontId="67" fillId="0" borderId="0" xfId="1" applyNumberFormat="1" applyFont="1" applyBorder="1"/>
    <xf numFmtId="172" fontId="68" fillId="0" borderId="0" xfId="1" applyNumberFormat="1" applyFont="1"/>
    <xf numFmtId="171" fontId="85" fillId="0" borderId="28" xfId="460" applyNumberFormat="1" applyFont="1" applyFill="1" applyBorder="1" applyAlignment="1" applyProtection="1">
      <alignment horizontal="center" vertical="center"/>
      <protection locked="0" hidden="1"/>
    </xf>
    <xf numFmtId="21" fontId="85" fillId="0" borderId="32" xfId="0" quotePrefix="1" applyNumberFormat="1" applyFont="1" applyFill="1" applyBorder="1" applyAlignment="1" applyProtection="1">
      <alignment horizontal="center" vertical="center"/>
      <protection locked="0" hidden="1"/>
    </xf>
    <xf numFmtId="3" fontId="0" fillId="0" borderId="0" xfId="0" applyNumberFormat="1" applyFont="1" applyProtection="1">
      <protection locked="0" hidden="1"/>
    </xf>
    <xf numFmtId="3" fontId="40" fillId="67" borderId="47" xfId="0" applyNumberFormat="1" applyFont="1" applyFill="1" applyBorder="1" applyAlignment="1" applyProtection="1">
      <alignment horizontal="center" vertical="center"/>
      <protection locked="0" hidden="1"/>
    </xf>
    <xf numFmtId="3" fontId="40" fillId="67" borderId="34" xfId="0" applyNumberFormat="1" applyFont="1" applyFill="1" applyBorder="1" applyAlignment="1" applyProtection="1">
      <alignment horizontal="center" vertical="center"/>
      <protection locked="0" hidden="1"/>
    </xf>
    <xf numFmtId="3" fontId="40" fillId="67" borderId="62" xfId="0" applyNumberFormat="1" applyFont="1" applyFill="1" applyBorder="1" applyAlignment="1" applyProtection="1">
      <alignment horizontal="center" vertical="center"/>
      <protection locked="0" hidden="1"/>
    </xf>
    <xf numFmtId="3" fontId="66" fillId="58" borderId="0" xfId="0" applyNumberFormat="1" applyFont="1" applyFill="1" applyBorder="1" applyAlignment="1" applyProtection="1">
      <alignment vertical="center"/>
      <protection locked="0" hidden="1"/>
    </xf>
    <xf numFmtId="3" fontId="66" fillId="0" borderId="0" xfId="0" applyNumberFormat="1" applyFont="1" applyProtection="1">
      <protection locked="0" hidden="1"/>
    </xf>
    <xf numFmtId="3" fontId="66" fillId="0" borderId="0" xfId="0" applyNumberFormat="1" applyFont="1" applyAlignment="1" applyProtection="1">
      <alignment horizontal="center" vertical="center"/>
      <protection locked="0" hidden="1"/>
    </xf>
    <xf numFmtId="0" fontId="40" fillId="67" borderId="37" xfId="0" applyFont="1" applyFill="1" applyBorder="1" applyAlignment="1" applyProtection="1">
      <alignment horizontal="left" vertical="center"/>
      <protection locked="0" hidden="1"/>
    </xf>
    <xf numFmtId="3" fontId="49" fillId="62" borderId="61" xfId="3" applyNumberFormat="1" applyFont="1" applyFill="1" applyBorder="1" applyAlignment="1" applyProtection="1">
      <alignment horizontal="center" vertical="center" wrapText="1"/>
      <protection locked="0" hidden="1"/>
    </xf>
    <xf numFmtId="3" fontId="48" fillId="0" borderId="28" xfId="0" applyNumberFormat="1" applyFont="1" applyFill="1" applyBorder="1" applyAlignment="1" applyProtection="1">
      <alignment horizontal="center" vertical="center"/>
      <protection locked="0" hidden="1"/>
    </xf>
    <xf numFmtId="3" fontId="49" fillId="0" borderId="28" xfId="0" applyNumberFormat="1" applyFont="1" applyFill="1" applyBorder="1" applyAlignment="1" applyProtection="1">
      <alignment horizontal="center" vertical="center"/>
      <protection locked="0" hidden="1"/>
    </xf>
    <xf numFmtId="3" fontId="48" fillId="59" borderId="21" xfId="0" applyNumberFormat="1" applyFont="1" applyFill="1" applyBorder="1" applyAlignment="1" applyProtection="1">
      <alignment horizontal="center" vertical="center"/>
      <protection locked="0" hidden="1"/>
    </xf>
    <xf numFmtId="3" fontId="48" fillId="59" borderId="36" xfId="0" applyNumberFormat="1" applyFont="1" applyFill="1" applyBorder="1" applyAlignment="1" applyProtection="1">
      <alignment horizontal="center" vertical="center"/>
      <protection locked="0" hidden="1"/>
    </xf>
    <xf numFmtId="3" fontId="0" fillId="0" borderId="0" xfId="0" applyNumberFormat="1" applyFont="1" applyAlignment="1" applyProtection="1">
      <alignment horizontal="center"/>
      <protection locked="0" hidden="1"/>
    </xf>
    <xf numFmtId="0" fontId="40" fillId="58" borderId="24" xfId="0" applyFont="1" applyFill="1" applyBorder="1" applyAlignment="1" applyProtection="1">
      <alignment horizontal="center" vertical="center"/>
      <protection locked="0" hidden="1"/>
    </xf>
    <xf numFmtId="0" fontId="40" fillId="58" borderId="55" xfId="0" applyFont="1" applyFill="1" applyBorder="1" applyAlignment="1" applyProtection="1">
      <alignment horizontal="center" vertical="center"/>
      <protection locked="0" hidden="1"/>
    </xf>
    <xf numFmtId="0" fontId="40" fillId="58" borderId="42" xfId="0" applyFont="1" applyFill="1" applyBorder="1" applyAlignment="1" applyProtection="1">
      <alignment horizontal="center" vertical="center"/>
      <protection locked="0" hidden="1"/>
    </xf>
    <xf numFmtId="3" fontId="40" fillId="58" borderId="55" xfId="0" applyNumberFormat="1" applyFont="1" applyFill="1" applyBorder="1" applyAlignment="1" applyProtection="1">
      <alignment horizontal="center" vertical="center"/>
      <protection locked="0" hidden="1"/>
    </xf>
    <xf numFmtId="0" fontId="40" fillId="58" borderId="40" xfId="0" applyFont="1" applyFill="1" applyBorder="1" applyAlignment="1" applyProtection="1">
      <alignment horizontal="center" vertical="center"/>
      <protection locked="0" hidden="1"/>
    </xf>
    <xf numFmtId="3" fontId="40" fillId="58" borderId="24" xfId="0" applyNumberFormat="1" applyFont="1" applyFill="1" applyBorder="1" applyAlignment="1" applyProtection="1">
      <alignment horizontal="center" vertical="center"/>
      <protection locked="0" hidden="1"/>
    </xf>
    <xf numFmtId="0" fontId="50" fillId="62" borderId="21" xfId="3" applyFont="1" applyFill="1" applyBorder="1" applyAlignment="1" applyProtection="1">
      <alignment horizontal="center" vertical="center" wrapText="1"/>
      <protection locked="0" hidden="1"/>
    </xf>
    <xf numFmtId="0" fontId="54" fillId="68" borderId="0" xfId="0" applyFont="1" applyFill="1"/>
    <xf numFmtId="14" fontId="0" fillId="68" borderId="0" xfId="0" applyNumberFormat="1" applyFill="1" applyAlignment="1">
      <alignment horizontal="center"/>
    </xf>
    <xf numFmtId="1" fontId="0" fillId="68" borderId="0" xfId="0" applyNumberFormat="1" applyFill="1" applyAlignment="1">
      <alignment horizontal="center"/>
    </xf>
    <xf numFmtId="0" fontId="51" fillId="68" borderId="0" xfId="0" applyFont="1" applyFill="1" applyAlignment="1">
      <alignment horizontal="center"/>
    </xf>
    <xf numFmtId="0" fontId="0" fillId="68" borderId="0" xfId="0" applyFill="1"/>
    <xf numFmtId="14" fontId="88" fillId="68" borderId="0" xfId="0" applyNumberFormat="1" applyFont="1" applyFill="1" applyAlignment="1">
      <alignment horizontal="center"/>
    </xf>
    <xf numFmtId="1" fontId="88" fillId="68" borderId="0" xfId="0" applyNumberFormat="1" applyFont="1" applyFill="1" applyAlignment="1">
      <alignment horizontal="center"/>
    </xf>
    <xf numFmtId="0" fontId="88" fillId="0" borderId="0" xfId="0" applyFont="1" applyFill="1" applyAlignment="1">
      <alignment horizontal="center"/>
    </xf>
    <xf numFmtId="14" fontId="88" fillId="0" borderId="0" xfId="0" applyNumberFormat="1" applyFont="1" applyFill="1" applyAlignment="1">
      <alignment horizontal="center"/>
    </xf>
    <xf numFmtId="1" fontId="88" fillId="0" borderId="0" xfId="0" applyNumberFormat="1" applyFont="1" applyFill="1" applyAlignment="1">
      <alignment horizontal="center"/>
    </xf>
    <xf numFmtId="0" fontId="51" fillId="0" borderId="0" xfId="0" applyFont="1" applyFill="1"/>
    <xf numFmtId="0" fontId="40" fillId="0" borderId="85" xfId="0" applyFont="1" applyFill="1" applyBorder="1" applyAlignment="1" applyProtection="1">
      <alignment horizontal="center" vertical="center"/>
      <protection locked="0" hidden="1"/>
    </xf>
    <xf numFmtId="0" fontId="51" fillId="59" borderId="91" xfId="0" applyFont="1" applyFill="1" applyBorder="1" applyAlignment="1" applyProtection="1">
      <alignment horizontal="center" vertical="center"/>
      <protection locked="0" hidden="1"/>
    </xf>
    <xf numFmtId="168" fontId="40" fillId="69" borderId="41" xfId="0" applyNumberFormat="1" applyFont="1" applyFill="1" applyBorder="1" applyAlignment="1" applyProtection="1">
      <alignment horizontal="center" vertical="center"/>
      <protection locked="0" hidden="1"/>
    </xf>
    <xf numFmtId="21" fontId="40" fillId="59" borderId="42" xfId="0" applyNumberFormat="1" applyFont="1" applyFill="1" applyBorder="1" applyAlignment="1" applyProtection="1">
      <alignment horizontal="center" vertical="center"/>
      <protection locked="0" hidden="1"/>
    </xf>
    <xf numFmtId="21" fontId="73" fillId="59" borderId="36" xfId="0" applyNumberFormat="1" applyFont="1" applyFill="1" applyBorder="1" applyAlignment="1" applyProtection="1">
      <alignment horizontal="center" vertical="center"/>
      <protection locked="0" hidden="1"/>
    </xf>
    <xf numFmtId="3" fontId="40" fillId="65" borderId="55" xfId="0" applyNumberFormat="1" applyFont="1" applyFill="1" applyBorder="1" applyAlignment="1" applyProtection="1">
      <alignment horizontal="center" vertical="center"/>
      <protection locked="0" hidden="1"/>
    </xf>
    <xf numFmtId="0" fontId="40" fillId="65" borderId="24" xfId="0" applyFont="1" applyFill="1" applyBorder="1" applyAlignment="1" applyProtection="1">
      <alignment horizontal="center" vertical="center"/>
      <protection locked="0" hidden="1"/>
    </xf>
    <xf numFmtId="16" fontId="0" fillId="0" borderId="0" xfId="0" applyNumberFormat="1" applyBorder="1" applyProtection="1">
      <protection locked="0" hidden="1"/>
    </xf>
    <xf numFmtId="168" fontId="40" fillId="69" borderId="39" xfId="0" applyNumberFormat="1" applyFont="1" applyFill="1" applyBorder="1" applyAlignment="1" applyProtection="1">
      <alignment horizontal="center" vertical="center"/>
      <protection locked="0" hidden="1"/>
    </xf>
    <xf numFmtId="168" fontId="40" fillId="69" borderId="29" xfId="0" applyNumberFormat="1" applyFont="1" applyFill="1" applyBorder="1" applyAlignment="1" applyProtection="1">
      <alignment horizontal="center" vertical="center"/>
      <protection locked="0" hidden="1"/>
    </xf>
    <xf numFmtId="168" fontId="40" fillId="69" borderId="37" xfId="0" applyNumberFormat="1" applyFont="1" applyFill="1" applyBorder="1" applyAlignment="1" applyProtection="1">
      <alignment horizontal="center" vertical="center"/>
      <protection locked="0" hidden="1"/>
    </xf>
    <xf numFmtId="3" fontId="40" fillId="65" borderId="24" xfId="0" applyNumberFormat="1" applyFont="1" applyFill="1" applyBorder="1" applyAlignment="1" applyProtection="1">
      <alignment horizontal="center" vertical="center"/>
      <protection locked="0" hidden="1"/>
    </xf>
    <xf numFmtId="172" fontId="48" fillId="67" borderId="47" xfId="1" applyNumberFormat="1" applyFont="1" applyFill="1" applyBorder="1" applyAlignment="1" applyProtection="1">
      <alignment horizontal="center" vertical="center"/>
      <protection locked="0" hidden="1"/>
    </xf>
    <xf numFmtId="172" fontId="2" fillId="59" borderId="36" xfId="1" applyNumberFormat="1" applyFont="1" applyFill="1" applyBorder="1" applyAlignment="1" applyProtection="1">
      <alignment horizontal="center" vertical="center"/>
      <protection locked="0" hidden="1"/>
    </xf>
    <xf numFmtId="172" fontId="48" fillId="67" borderId="34" xfId="1" applyNumberFormat="1" applyFont="1" applyFill="1" applyBorder="1" applyAlignment="1" applyProtection="1">
      <alignment horizontal="center" vertical="center"/>
      <protection locked="0" hidden="1"/>
    </xf>
    <xf numFmtId="172" fontId="2" fillId="0" borderId="0" xfId="1" applyNumberFormat="1" applyFont="1" applyProtection="1">
      <protection locked="0" hidden="1"/>
    </xf>
    <xf numFmtId="172" fontId="49" fillId="62" borderId="67" xfId="1" applyNumberFormat="1" applyFont="1" applyFill="1" applyBorder="1" applyAlignment="1" applyProtection="1">
      <alignment horizontal="center" vertical="center" wrapText="1"/>
      <protection locked="0" hidden="1"/>
    </xf>
    <xf numFmtId="172" fontId="2" fillId="0" borderId="0" xfId="1" applyNumberFormat="1" applyFont="1" applyAlignment="1" applyProtection="1">
      <alignment horizontal="center" vertical="center"/>
      <protection locked="0" hidden="1"/>
    </xf>
    <xf numFmtId="172" fontId="50" fillId="67" borderId="47" xfId="1" applyNumberFormat="1" applyFont="1" applyFill="1" applyBorder="1" applyAlignment="1" applyProtection="1">
      <alignment horizontal="center" vertical="center"/>
      <protection locked="0" hidden="1"/>
    </xf>
    <xf numFmtId="172" fontId="48" fillId="67" borderId="62" xfId="1" applyNumberFormat="1" applyFont="1" applyFill="1" applyBorder="1" applyAlignment="1" applyProtection="1">
      <alignment horizontal="center" vertical="center"/>
      <protection locked="0" hidden="1"/>
    </xf>
    <xf numFmtId="3" fontId="50" fillId="67" borderId="24" xfId="0" applyNumberFormat="1" applyFont="1" applyFill="1" applyBorder="1" applyAlignment="1" applyProtection="1">
      <alignment horizontal="center" vertical="center"/>
      <protection locked="0" hidden="1"/>
    </xf>
    <xf numFmtId="1" fontId="50" fillId="67" borderId="24" xfId="0" applyNumberFormat="1" applyFont="1" applyFill="1" applyBorder="1" applyAlignment="1" applyProtection="1">
      <alignment horizontal="center" vertical="center"/>
      <protection locked="0" hidden="1"/>
    </xf>
    <xf numFmtId="1" fontId="50" fillId="67" borderId="83" xfId="0" applyNumberFormat="1" applyFont="1" applyFill="1" applyBorder="1" applyAlignment="1" applyProtection="1">
      <alignment horizontal="center" vertical="center"/>
      <protection locked="0" hidden="1"/>
    </xf>
    <xf numFmtId="1" fontId="50" fillId="67" borderId="62" xfId="0" applyNumberFormat="1" applyFont="1" applyFill="1" applyBorder="1" applyAlignment="1" applyProtection="1">
      <alignment horizontal="center" vertical="center"/>
      <protection locked="0" hidden="1"/>
    </xf>
    <xf numFmtId="1" fontId="50" fillId="67" borderId="34" xfId="0" applyNumberFormat="1" applyFont="1" applyFill="1" applyBorder="1" applyAlignment="1" applyProtection="1">
      <alignment horizontal="center" vertical="center"/>
      <protection locked="0" hidden="1"/>
    </xf>
    <xf numFmtId="3" fontId="90" fillId="59" borderId="36" xfId="0" applyNumberFormat="1" applyFont="1" applyFill="1" applyBorder="1" applyAlignment="1" applyProtection="1">
      <alignment horizontal="center" vertical="center"/>
      <protection locked="0" hidden="1"/>
    </xf>
    <xf numFmtId="3" fontId="50" fillId="67" borderId="42" xfId="0" applyNumberFormat="1" applyFont="1" applyFill="1" applyBorder="1" applyAlignment="1" applyProtection="1">
      <alignment horizontal="center" vertical="center"/>
      <protection locked="0" hidden="1"/>
    </xf>
    <xf numFmtId="1" fontId="40" fillId="67" borderId="83" xfId="0" applyNumberFormat="1" applyFont="1" applyFill="1" applyBorder="1" applyAlignment="1" applyProtection="1">
      <alignment horizontal="center" vertical="center"/>
      <protection locked="0" hidden="1"/>
    </xf>
    <xf numFmtId="3" fontId="50" fillId="67" borderId="62" xfId="0" applyNumberFormat="1" applyFont="1" applyFill="1" applyBorder="1" applyAlignment="1" applyProtection="1">
      <alignment horizontal="center" vertical="center"/>
      <protection locked="0" hidden="1"/>
    </xf>
    <xf numFmtId="3" fontId="50" fillId="67" borderId="47" xfId="0" applyNumberFormat="1" applyFont="1" applyFill="1" applyBorder="1" applyAlignment="1" applyProtection="1">
      <alignment horizontal="center" vertical="center"/>
      <protection locked="0" hidden="1"/>
    </xf>
    <xf numFmtId="3" fontId="50" fillId="67" borderId="34" xfId="0" applyNumberFormat="1" applyFont="1" applyFill="1" applyBorder="1" applyAlignment="1" applyProtection="1">
      <alignment horizontal="center" vertical="center"/>
      <protection locked="0" hidden="1"/>
    </xf>
    <xf numFmtId="177" fontId="91" fillId="61" borderId="0" xfId="0" applyNumberFormat="1" applyFont="1" applyFill="1" applyBorder="1" applyAlignment="1" applyProtection="1">
      <alignment horizontal="center" vertical="center"/>
      <protection locked="0" hidden="1"/>
    </xf>
    <xf numFmtId="3" fontId="92" fillId="61" borderId="0" xfId="0" applyNumberFormat="1" applyFont="1" applyFill="1" applyBorder="1" applyAlignment="1" applyProtection="1">
      <alignment horizontal="center" vertical="center"/>
      <protection locked="0" hidden="1"/>
    </xf>
    <xf numFmtId="14" fontId="92" fillId="61" borderId="0" xfId="0" applyNumberFormat="1" applyFont="1" applyFill="1" applyBorder="1" applyAlignment="1" applyProtection="1">
      <alignment horizontal="center" vertical="center"/>
      <protection locked="0" hidden="1"/>
    </xf>
    <xf numFmtId="14" fontId="91" fillId="61" borderId="0" xfId="0" applyNumberFormat="1" applyFont="1" applyFill="1" applyBorder="1" applyAlignment="1" applyProtection="1">
      <alignment horizontal="center" vertical="center"/>
      <protection locked="0" hidden="1"/>
    </xf>
    <xf numFmtId="177" fontId="91" fillId="58" borderId="0" xfId="0" applyNumberFormat="1" applyFont="1" applyFill="1" applyBorder="1" applyAlignment="1" applyProtection="1">
      <alignment vertical="center"/>
      <protection locked="0" hidden="1"/>
    </xf>
    <xf numFmtId="3" fontId="92" fillId="58" borderId="0" xfId="0" applyNumberFormat="1" applyFont="1" applyFill="1" applyBorder="1" applyAlignment="1" applyProtection="1">
      <alignment vertical="center"/>
      <protection locked="0" hidden="1"/>
    </xf>
    <xf numFmtId="14" fontId="92" fillId="58" borderId="0" xfId="0" applyNumberFormat="1" applyFont="1" applyFill="1" applyBorder="1" applyAlignment="1" applyProtection="1">
      <alignment vertical="center"/>
      <protection locked="0" hidden="1"/>
    </xf>
    <xf numFmtId="14" fontId="91" fillId="58" borderId="0" xfId="0" applyNumberFormat="1" applyFont="1" applyFill="1" applyBorder="1" applyAlignment="1" applyProtection="1">
      <alignment vertical="center"/>
      <protection locked="0" hidden="1"/>
    </xf>
    <xf numFmtId="3" fontId="40" fillId="58" borderId="42" xfId="0" applyNumberFormat="1" applyFont="1" applyFill="1" applyBorder="1" applyAlignment="1" applyProtection="1">
      <alignment horizontal="center" vertical="center"/>
      <protection locked="0" hidden="1"/>
    </xf>
    <xf numFmtId="0" fontId="50" fillId="62" borderId="25" xfId="3" applyFont="1" applyFill="1" applyBorder="1" applyAlignment="1" applyProtection="1">
      <alignment horizontal="center" vertical="center"/>
      <protection locked="0" hidden="1"/>
    </xf>
    <xf numFmtId="0" fontId="50" fillId="62" borderId="26" xfId="3" applyFont="1" applyFill="1" applyBorder="1" applyAlignment="1" applyProtection="1">
      <alignment horizontal="center" vertical="center"/>
      <protection locked="0" hidden="1"/>
    </xf>
    <xf numFmtId="0" fontId="80" fillId="62" borderId="69" xfId="3" applyFont="1" applyFill="1" applyBorder="1" applyAlignment="1" applyProtection="1">
      <alignment horizontal="center" vertical="center"/>
      <protection locked="0" hidden="1"/>
    </xf>
    <xf numFmtId="0" fontId="89" fillId="62" borderId="21" xfId="3" applyFont="1" applyFill="1" applyBorder="1" applyAlignment="1" applyProtection="1">
      <alignment horizontal="center" vertical="center"/>
      <protection locked="0" hidden="1"/>
    </xf>
    <xf numFmtId="0" fontId="80" fillId="62" borderId="21" xfId="3" applyFont="1" applyFill="1" applyBorder="1" applyAlignment="1" applyProtection="1">
      <alignment horizontal="center" vertical="center"/>
      <protection locked="0" hidden="1"/>
    </xf>
    <xf numFmtId="0" fontId="80" fillId="62" borderId="72" xfId="3" applyFont="1" applyFill="1" applyBorder="1" applyAlignment="1" applyProtection="1">
      <alignment horizontal="center" vertical="center"/>
      <protection locked="0" hidden="1"/>
    </xf>
    <xf numFmtId="0" fontId="50" fillId="62" borderId="64" xfId="3" applyFont="1" applyFill="1" applyBorder="1" applyAlignment="1" applyProtection="1">
      <alignment horizontal="center" vertical="center"/>
      <protection locked="0" hidden="1"/>
    </xf>
    <xf numFmtId="0" fontId="50" fillId="62" borderId="36" xfId="3" applyFont="1" applyFill="1" applyBorder="1" applyAlignment="1" applyProtection="1">
      <alignment horizontal="center" vertical="center"/>
      <protection locked="0" hidden="1"/>
    </xf>
    <xf numFmtId="0" fontId="50" fillId="62" borderId="65" xfId="3" applyFont="1" applyFill="1" applyBorder="1" applyAlignment="1" applyProtection="1">
      <alignment horizontal="center" vertical="center"/>
      <protection locked="0" hidden="1"/>
    </xf>
    <xf numFmtId="0" fontId="50" fillId="62" borderId="69" xfId="3" applyFont="1" applyFill="1" applyBorder="1" applyAlignment="1" applyProtection="1">
      <alignment horizontal="center" vertical="center"/>
      <protection locked="0" hidden="1"/>
    </xf>
    <xf numFmtId="0" fontId="50" fillId="62" borderId="72" xfId="3" applyFont="1" applyFill="1" applyBorder="1" applyAlignment="1" applyProtection="1">
      <alignment horizontal="center" vertical="center"/>
      <protection locked="0" hidden="1"/>
    </xf>
    <xf numFmtId="0" fontId="50" fillId="62" borderId="69" xfId="3" applyFont="1" applyFill="1" applyBorder="1" applyAlignment="1" applyProtection="1">
      <alignment horizontal="center" vertical="center" wrapText="1"/>
      <protection locked="0" hidden="1"/>
    </xf>
    <xf numFmtId="0" fontId="50" fillId="62" borderId="21" xfId="3" applyFont="1" applyFill="1" applyBorder="1" applyAlignment="1" applyProtection="1">
      <alignment horizontal="center" vertical="center" wrapText="1"/>
      <protection locked="0" hidden="1"/>
    </xf>
    <xf numFmtId="0" fontId="50" fillId="62" borderId="72" xfId="3" applyFont="1" applyFill="1" applyBorder="1" applyAlignment="1" applyProtection="1">
      <alignment horizontal="center" vertical="center" wrapText="1"/>
      <protection locked="0" hidden="1"/>
    </xf>
    <xf numFmtId="0" fontId="50" fillId="62" borderId="69" xfId="0" applyFont="1" applyFill="1" applyBorder="1" applyAlignment="1" applyProtection="1">
      <alignment horizontal="center" vertical="center"/>
      <protection locked="0" hidden="1"/>
    </xf>
    <xf numFmtId="0" fontId="50" fillId="62" borderId="72" xfId="0" applyFont="1" applyFill="1" applyBorder="1" applyAlignment="1" applyProtection="1">
      <alignment horizontal="center" vertical="center"/>
      <protection locked="0" hidden="1"/>
    </xf>
    <xf numFmtId="3" fontId="80" fillId="62" borderId="21" xfId="3" applyNumberFormat="1" applyFont="1" applyFill="1" applyBorder="1" applyAlignment="1" applyProtection="1">
      <alignment horizontal="center" vertical="center"/>
      <protection locked="0" hidden="1"/>
    </xf>
    <xf numFmtId="0" fontId="50" fillId="58" borderId="36" xfId="3" applyFont="1" applyFill="1" applyBorder="1" applyAlignment="1" applyProtection="1">
      <alignment horizontal="center" vertical="center"/>
      <protection locked="0" hidden="1"/>
    </xf>
    <xf numFmtId="0" fontId="50" fillId="58" borderId="65" xfId="3" applyFont="1" applyFill="1" applyBorder="1" applyAlignment="1" applyProtection="1">
      <alignment horizontal="center" vertical="center"/>
      <protection locked="0" hidden="1"/>
    </xf>
    <xf numFmtId="14" fontId="53" fillId="58" borderId="36" xfId="0" applyNumberFormat="1" applyFont="1" applyFill="1" applyBorder="1" applyAlignment="1">
      <alignment horizontal="center" vertical="center"/>
    </xf>
    <xf numFmtId="14" fontId="53" fillId="58" borderId="0" xfId="0" applyNumberFormat="1" applyFont="1" applyFill="1" applyBorder="1" applyAlignment="1">
      <alignment horizontal="center" vertical="center"/>
    </xf>
    <xf numFmtId="0" fontId="50" fillId="58" borderId="69" xfId="3" applyFont="1" applyFill="1" applyBorder="1" applyAlignment="1">
      <alignment horizontal="center" vertical="center"/>
    </xf>
    <xf numFmtId="0" fontId="50" fillId="58" borderId="21" xfId="3" applyFont="1" applyFill="1" applyBorder="1" applyAlignment="1">
      <alignment horizontal="center" vertical="center"/>
    </xf>
    <xf numFmtId="0" fontId="50" fillId="58" borderId="72" xfId="3" applyFont="1" applyFill="1" applyBorder="1" applyAlignment="1">
      <alignment horizontal="center" vertical="center"/>
    </xf>
    <xf numFmtId="0" fontId="50" fillId="58" borderId="64" xfId="3" applyFont="1" applyFill="1" applyBorder="1" applyAlignment="1">
      <alignment horizontal="center" vertical="center"/>
    </xf>
    <xf numFmtId="0" fontId="50" fillId="58" borderId="36" xfId="3" applyFont="1" applyFill="1" applyBorder="1" applyAlignment="1">
      <alignment horizontal="center" vertical="center"/>
    </xf>
    <xf numFmtId="0" fontId="50" fillId="58" borderId="65" xfId="3" applyFont="1" applyFill="1" applyBorder="1" applyAlignment="1">
      <alignment horizontal="center" vertical="center"/>
    </xf>
    <xf numFmtId="0" fontId="50" fillId="58" borderId="69" xfId="3" applyFont="1" applyFill="1" applyBorder="1" applyAlignment="1">
      <alignment horizontal="center" vertical="center" wrapText="1"/>
    </xf>
    <xf numFmtId="0" fontId="50" fillId="58" borderId="21" xfId="3" applyFont="1" applyFill="1" applyBorder="1" applyAlignment="1">
      <alignment horizontal="center" vertical="center" wrapText="1"/>
    </xf>
    <xf numFmtId="0" fontId="50" fillId="58" borderId="72" xfId="3" applyFont="1" applyFill="1" applyBorder="1" applyAlignment="1">
      <alignment horizontal="center" vertical="center" wrapText="1"/>
    </xf>
    <xf numFmtId="0" fontId="50" fillId="58" borderId="25" xfId="3" applyFont="1" applyFill="1" applyBorder="1" applyAlignment="1">
      <alignment horizontal="center" vertical="center"/>
    </xf>
    <xf numFmtId="0" fontId="50" fillId="58" borderId="26" xfId="3" applyFont="1" applyFill="1" applyBorder="1" applyAlignment="1">
      <alignment horizontal="center" vertical="center"/>
    </xf>
    <xf numFmtId="0" fontId="59" fillId="62" borderId="60" xfId="0" applyFont="1" applyFill="1" applyBorder="1" applyAlignment="1" applyProtection="1">
      <alignment horizontal="center" vertical="center"/>
      <protection locked="0" hidden="1"/>
    </xf>
    <xf numFmtId="3" fontId="59" fillId="62" borderId="60" xfId="0" applyNumberFormat="1" applyFont="1" applyFill="1" applyBorder="1" applyAlignment="1" applyProtection="1">
      <alignment horizontal="center" vertical="center"/>
      <protection locked="0" hidden="1"/>
    </xf>
    <xf numFmtId="0" fontId="74" fillId="0" borderId="62" xfId="0" applyFont="1" applyBorder="1" applyAlignment="1">
      <alignment horizontal="center" vertical="center"/>
    </xf>
    <xf numFmtId="0" fontId="74" fillId="0" borderId="59" xfId="0" applyFont="1" applyBorder="1" applyAlignment="1">
      <alignment horizontal="center" vertical="center"/>
    </xf>
    <xf numFmtId="0" fontId="73" fillId="63" borderId="34" xfId="0" applyFont="1" applyFill="1" applyBorder="1" applyAlignment="1">
      <alignment horizontal="center" vertical="center"/>
    </xf>
    <xf numFmtId="0" fontId="73" fillId="63" borderId="87" xfId="0" applyFont="1" applyFill="1" applyBorder="1" applyAlignment="1">
      <alignment horizontal="center" vertical="center"/>
    </xf>
    <xf numFmtId="0" fontId="73" fillId="63" borderId="24" xfId="0" applyFont="1" applyFill="1" applyBorder="1" applyAlignment="1">
      <alignment horizontal="center" vertical="center"/>
    </xf>
  </cellXfs>
  <cellStyles count="3882">
    <cellStyle name="20% - Accent1" xfId="650"/>
    <cellStyle name="20% - Accent1 2" xfId="44"/>
    <cellStyle name="20% - Accent1 2 2" xfId="45"/>
    <cellStyle name="20% - Accent1 2 2 2" xfId="933"/>
    <cellStyle name="20% - Accent1 2 2 2 2" xfId="1940"/>
    <cellStyle name="20% - Accent1 2 2 3" xfId="1615"/>
    <cellStyle name="20% - Accent1 2 3" xfId="932"/>
    <cellStyle name="20% - Accent1 2 3 2" xfId="1939"/>
    <cellStyle name="20% - Accent1 2 4" xfId="1614"/>
    <cellStyle name="20% - Accent1 2_Volume x Ocupação - Ago a Dez09 - Projeções" xfId="285"/>
    <cellStyle name="20% - Accent1 3" xfId="46"/>
    <cellStyle name="20% - Accent1 3 2" xfId="934"/>
    <cellStyle name="20% - Accent1 3 2 2" xfId="1941"/>
    <cellStyle name="20% - Accent1 3 3" xfId="1616"/>
    <cellStyle name="20% - Accent2" xfId="651"/>
    <cellStyle name="20% - Accent2 2" xfId="47"/>
    <cellStyle name="20% - Accent2 2 2" xfId="48"/>
    <cellStyle name="20% - Accent2 2 2 2" xfId="936"/>
    <cellStyle name="20% - Accent2 2 2 2 2" xfId="1943"/>
    <cellStyle name="20% - Accent2 2 2 3" xfId="1618"/>
    <cellStyle name="20% - Accent2 2 3" xfId="935"/>
    <cellStyle name="20% - Accent2 2 3 2" xfId="1942"/>
    <cellStyle name="20% - Accent2 2 4" xfId="1617"/>
    <cellStyle name="20% - Accent2 2_Volume x Ocupação - Ago a Dez09 - Projeções" xfId="286"/>
    <cellStyle name="20% - Accent2 3" xfId="49"/>
    <cellStyle name="20% - Accent2 3 2" xfId="50"/>
    <cellStyle name="20% - Accent2 3 2 2" xfId="938"/>
    <cellStyle name="20% - Accent2 3 2 2 2" xfId="1945"/>
    <cellStyle name="20% - Accent2 3 2 3" xfId="1620"/>
    <cellStyle name="20% - Accent2 3 3" xfId="937"/>
    <cellStyle name="20% - Accent2 3 3 2" xfId="1944"/>
    <cellStyle name="20% - Accent2 3 4" xfId="1619"/>
    <cellStyle name="20% - Accent2 3_Volume x Ocupação - Ago a Dez09 - Projeções" xfId="287"/>
    <cellStyle name="20% - Accent2 4" xfId="51"/>
    <cellStyle name="20% - Accent2 4 2" xfId="52"/>
    <cellStyle name="20% - Accent2 4 2 2" xfId="940"/>
    <cellStyle name="20% - Accent2 4 2 2 2" xfId="1947"/>
    <cellStyle name="20% - Accent2 4 2 3" xfId="1622"/>
    <cellStyle name="20% - Accent2 4 3" xfId="939"/>
    <cellStyle name="20% - Accent2 4 3 2" xfId="1946"/>
    <cellStyle name="20% - Accent2 4 4" xfId="1621"/>
    <cellStyle name="20% - Accent2 4_Volume x Ocupação - Ago a Dez09 - Projeções" xfId="288"/>
    <cellStyle name="20% - Accent2 5" xfId="53"/>
    <cellStyle name="20% - Accent2 5 2" xfId="941"/>
    <cellStyle name="20% - Accent2 5 2 2" xfId="1948"/>
    <cellStyle name="20% - Accent2 5 3" xfId="1623"/>
    <cellStyle name="20% - Accent3" xfId="652"/>
    <cellStyle name="20% - Accent3 2" xfId="54"/>
    <cellStyle name="20% - Accent3 2 2" xfId="55"/>
    <cellStyle name="20% - Accent3 2 2 2" xfId="943"/>
    <cellStyle name="20% - Accent3 2 2 2 2" xfId="1950"/>
    <cellStyle name="20% - Accent3 2 2 3" xfId="1625"/>
    <cellStyle name="20% - Accent3 2 3" xfId="942"/>
    <cellStyle name="20% - Accent3 2 3 2" xfId="1949"/>
    <cellStyle name="20% - Accent3 2 4" xfId="1624"/>
    <cellStyle name="20% - Accent3 2_Volume x Ocupação - Ago a Dez09 - Projeções" xfId="289"/>
    <cellStyle name="20% - Accent3 3" xfId="56"/>
    <cellStyle name="20% - Accent3 3 2" xfId="57"/>
    <cellStyle name="20% - Accent3 3 2 2" xfId="945"/>
    <cellStyle name="20% - Accent3 3 2 2 2" xfId="1952"/>
    <cellStyle name="20% - Accent3 3 2 3" xfId="1627"/>
    <cellStyle name="20% - Accent3 3 3" xfId="944"/>
    <cellStyle name="20% - Accent3 3 3 2" xfId="1951"/>
    <cellStyle name="20% - Accent3 3 4" xfId="1626"/>
    <cellStyle name="20% - Accent3 3_Volume x Ocupação - Ago a Dez09 - Projeções" xfId="290"/>
    <cellStyle name="20% - Accent3 4" xfId="58"/>
    <cellStyle name="20% - Accent3 4 2" xfId="59"/>
    <cellStyle name="20% - Accent3 4 2 2" xfId="947"/>
    <cellStyle name="20% - Accent3 4 2 2 2" xfId="1954"/>
    <cellStyle name="20% - Accent3 4 2 3" xfId="1629"/>
    <cellStyle name="20% - Accent3 4 3" xfId="946"/>
    <cellStyle name="20% - Accent3 4 3 2" xfId="1953"/>
    <cellStyle name="20% - Accent3 4 4" xfId="1628"/>
    <cellStyle name="20% - Accent3 4_Volume x Ocupação - Ago a Dez09 - Projeções" xfId="291"/>
    <cellStyle name="20% - Accent3 5" xfId="60"/>
    <cellStyle name="20% - Accent3 5 2" xfId="948"/>
    <cellStyle name="20% - Accent3 5 2 2" xfId="1955"/>
    <cellStyle name="20% - Accent3 5 3" xfId="1630"/>
    <cellStyle name="20% - Accent4" xfId="653"/>
    <cellStyle name="20% - Accent4 2" xfId="61"/>
    <cellStyle name="20% - Accent4 2 2" xfId="62"/>
    <cellStyle name="20% - Accent4 2 2 2" xfId="950"/>
    <cellStyle name="20% - Accent4 2 2 2 2" xfId="1957"/>
    <cellStyle name="20% - Accent4 2 2 3" xfId="1632"/>
    <cellStyle name="20% - Accent4 2 3" xfId="949"/>
    <cellStyle name="20% - Accent4 2 3 2" xfId="1956"/>
    <cellStyle name="20% - Accent4 2 4" xfId="1631"/>
    <cellStyle name="20% - Accent4 2_Volume x Ocupação - Ago a Dez09 - Projeções" xfId="292"/>
    <cellStyle name="20% - Accent4 3" xfId="63"/>
    <cellStyle name="20% - Accent4 3 2" xfId="64"/>
    <cellStyle name="20% - Accent4 3 2 2" xfId="952"/>
    <cellStyle name="20% - Accent4 3 2 2 2" xfId="1959"/>
    <cellStyle name="20% - Accent4 3 2 3" xfId="1634"/>
    <cellStyle name="20% - Accent4 3 3" xfId="951"/>
    <cellStyle name="20% - Accent4 3 3 2" xfId="1958"/>
    <cellStyle name="20% - Accent4 3 4" xfId="1633"/>
    <cellStyle name="20% - Accent4 3_Volume x Ocupação - Ago a Dez09 - Projeções" xfId="293"/>
    <cellStyle name="20% - Accent4 4" xfId="65"/>
    <cellStyle name="20% - Accent4 4 2" xfId="66"/>
    <cellStyle name="20% - Accent4 4 2 2" xfId="954"/>
    <cellStyle name="20% - Accent4 4 2 2 2" xfId="1961"/>
    <cellStyle name="20% - Accent4 4 2 3" xfId="1636"/>
    <cellStyle name="20% - Accent4 4 3" xfId="953"/>
    <cellStyle name="20% - Accent4 4 3 2" xfId="1960"/>
    <cellStyle name="20% - Accent4 4 4" xfId="1635"/>
    <cellStyle name="20% - Accent4 4_Volume x Ocupação - Ago a Dez09 - Projeções" xfId="294"/>
    <cellStyle name="20% - Accent4 5" xfId="67"/>
    <cellStyle name="20% - Accent4 5 2" xfId="955"/>
    <cellStyle name="20% - Accent4 5 2 2" xfId="1962"/>
    <cellStyle name="20% - Accent4 5 3" xfId="1637"/>
    <cellStyle name="20% - Accent5" xfId="654"/>
    <cellStyle name="20% - Accent5 2" xfId="68"/>
    <cellStyle name="20% - Accent5 2 2" xfId="69"/>
    <cellStyle name="20% - Accent5 2 2 2" xfId="957"/>
    <cellStyle name="20% - Accent5 2 2 2 2" xfId="1964"/>
    <cellStyle name="20% - Accent5 2 2 3" xfId="1639"/>
    <cellStyle name="20% - Accent5 2 3" xfId="956"/>
    <cellStyle name="20% - Accent5 2 3 2" xfId="1963"/>
    <cellStyle name="20% - Accent5 2 4" xfId="1638"/>
    <cellStyle name="20% - Accent5 2_Volume x Ocupação - Ago a Dez09 - Projeções" xfId="295"/>
    <cellStyle name="20% - Accent5 3" xfId="70"/>
    <cellStyle name="20% - Accent5 3 2" xfId="71"/>
    <cellStyle name="20% - Accent5 3 2 2" xfId="959"/>
    <cellStyle name="20% - Accent5 3 2 2 2" xfId="1966"/>
    <cellStyle name="20% - Accent5 3 2 3" xfId="1641"/>
    <cellStyle name="20% - Accent5 3 3" xfId="958"/>
    <cellStyle name="20% - Accent5 3 3 2" xfId="1965"/>
    <cellStyle name="20% - Accent5 3 4" xfId="1640"/>
    <cellStyle name="20% - Accent5 3_Volume x Ocupação - Ago a Dez09 - Projeções" xfId="296"/>
    <cellStyle name="20% - Accent6" xfId="655"/>
    <cellStyle name="20% - Accent6 2" xfId="72"/>
    <cellStyle name="20% - Accent6 2 2" xfId="73"/>
    <cellStyle name="20% - Accent6 2 2 2" xfId="961"/>
    <cellStyle name="20% - Accent6 2 2 2 2" xfId="1968"/>
    <cellStyle name="20% - Accent6 2 2 3" xfId="1643"/>
    <cellStyle name="20% - Accent6 2 3" xfId="960"/>
    <cellStyle name="20% - Accent6 2 3 2" xfId="1967"/>
    <cellStyle name="20% - Accent6 2 4" xfId="1642"/>
    <cellStyle name="20% - Accent6 2_Volume x Ocupação - Ago a Dez09 - Projeções" xfId="297"/>
    <cellStyle name="20% - Accent6 3" xfId="74"/>
    <cellStyle name="20% - Accent6 3 2" xfId="962"/>
    <cellStyle name="20% - Accent6 3 2 2" xfId="1969"/>
    <cellStyle name="20% - Accent6 3 3" xfId="1644"/>
    <cellStyle name="20% - Cor1" xfId="298"/>
    <cellStyle name="20% - Cor1 2" xfId="299"/>
    <cellStyle name="20% - Cor1 3" xfId="300"/>
    <cellStyle name="20% - Cor1 4" xfId="301"/>
    <cellStyle name="20% - Cor2" xfId="302"/>
    <cellStyle name="20% - Cor2 2" xfId="303"/>
    <cellStyle name="20% - Cor2 3" xfId="304"/>
    <cellStyle name="20% - Cor2 4" xfId="305"/>
    <cellStyle name="20% - Cor3" xfId="306"/>
    <cellStyle name="20% - Cor3 2" xfId="307"/>
    <cellStyle name="20% - Cor3 3" xfId="308"/>
    <cellStyle name="20% - Cor3 4" xfId="309"/>
    <cellStyle name="20% - Cor4" xfId="310"/>
    <cellStyle name="20% - Cor4 2" xfId="311"/>
    <cellStyle name="20% - Cor4 3" xfId="312"/>
    <cellStyle name="20% - Cor4 4" xfId="313"/>
    <cellStyle name="20% - Cor5" xfId="314"/>
    <cellStyle name="20% - Cor5 2" xfId="315"/>
    <cellStyle name="20% - Cor5 3" xfId="316"/>
    <cellStyle name="20% - Cor5 4" xfId="317"/>
    <cellStyle name="20% - Cor6" xfId="318"/>
    <cellStyle name="20% - Cor6 2" xfId="319"/>
    <cellStyle name="20% - Cor6 3" xfId="320"/>
    <cellStyle name="20% - Cor6 4" xfId="321"/>
    <cellStyle name="20% - Ênfase1 10" xfId="1474"/>
    <cellStyle name="20% - Ênfase1 10 2" xfId="2380"/>
    <cellStyle name="20% - Ênfase1 11" xfId="1490"/>
    <cellStyle name="20% - Ênfase1 11 2" xfId="2396"/>
    <cellStyle name="20% - Ênfase1 12" xfId="1504"/>
    <cellStyle name="20% - Ênfase1 12 2" xfId="2410"/>
    <cellStyle name="20% - Ênfase1 13" xfId="1520"/>
    <cellStyle name="20% - Ênfase1 13 2" xfId="2426"/>
    <cellStyle name="20% - Ênfase1 14" xfId="1558"/>
    <cellStyle name="20% - Ênfase1 14 2" xfId="2464"/>
    <cellStyle name="20% - Ênfase1 15" xfId="1573"/>
    <cellStyle name="20% - Ênfase1 15 2" xfId="2479"/>
    <cellStyle name="20% - Ênfase1 16" xfId="1819"/>
    <cellStyle name="20% - Ênfase1 17" xfId="2517"/>
    <cellStyle name="20% - Ênfase1 18" xfId="2585"/>
    <cellStyle name="20% - Ênfase1 19" xfId="2669"/>
    <cellStyle name="20% - Ênfase1 2" xfId="20"/>
    <cellStyle name="20% - Ênfase1 2 2" xfId="550"/>
    <cellStyle name="20% - Ênfase1 2 2 2" xfId="2164"/>
    <cellStyle name="20% - Ênfase1 2 3" xfId="1840"/>
    <cellStyle name="20% - Ênfase1 2 4" xfId="3827"/>
    <cellStyle name="20% - Ênfase1 20" xfId="2731"/>
    <cellStyle name="20% - Ênfase1 21" xfId="2791"/>
    <cellStyle name="20% - Ênfase1 22" xfId="2824"/>
    <cellStyle name="20% - Ênfase1 23" xfId="2883"/>
    <cellStyle name="20% - Ênfase1 24" xfId="2992"/>
    <cellStyle name="20% - Ênfase1 25" xfId="3050"/>
    <cellStyle name="20% - Ênfase1 26" xfId="3101"/>
    <cellStyle name="20% - Ênfase1 27" xfId="3097"/>
    <cellStyle name="20% - Ênfase1 28" xfId="3115"/>
    <cellStyle name="20% - Ênfase1 29" xfId="3802"/>
    <cellStyle name="20% - Ênfase1 3" xfId="547"/>
    <cellStyle name="20% - Ênfase1 3 2" xfId="1252"/>
    <cellStyle name="20% - Ênfase1 3 2 2" xfId="2161"/>
    <cellStyle name="20% - Ênfase1 3 3" xfId="1837"/>
    <cellStyle name="20% - Ênfase1 4" xfId="576"/>
    <cellStyle name="20% - Ênfase1 4 2" xfId="1279"/>
    <cellStyle name="20% - Ênfase1 4 2 2" xfId="2190"/>
    <cellStyle name="20% - Ênfase1 4 3" xfId="1866"/>
    <cellStyle name="20% - Ênfase1 5" xfId="624"/>
    <cellStyle name="20% - Ênfase1 5 2" xfId="1327"/>
    <cellStyle name="20% - Ênfase1 5 2 2" xfId="2237"/>
    <cellStyle name="20% - Ênfase1 5 3" xfId="1914"/>
    <cellStyle name="20% - Ênfase1 6" xfId="637"/>
    <cellStyle name="20% - Ênfase1 6 2" xfId="1927"/>
    <cellStyle name="20% - Ênfase1 7" xfId="1409"/>
    <cellStyle name="20% - Ênfase1 7 2" xfId="2315"/>
    <cellStyle name="20% - Ênfase1 8" xfId="1444"/>
    <cellStyle name="20% - Ênfase1 8 2" xfId="2350"/>
    <cellStyle name="20% - Ênfase1 9" xfId="1460"/>
    <cellStyle name="20% - Ênfase1 9 2" xfId="2366"/>
    <cellStyle name="20% - Ênfase2 10" xfId="1476"/>
    <cellStyle name="20% - Ênfase2 10 2" xfId="2382"/>
    <cellStyle name="20% - Ênfase2 11" xfId="1492"/>
    <cellStyle name="20% - Ênfase2 11 2" xfId="2398"/>
    <cellStyle name="20% - Ênfase2 12" xfId="1506"/>
    <cellStyle name="20% - Ênfase2 12 2" xfId="2412"/>
    <cellStyle name="20% - Ênfase2 13" xfId="1522"/>
    <cellStyle name="20% - Ênfase2 13 2" xfId="2428"/>
    <cellStyle name="20% - Ênfase2 14" xfId="1560"/>
    <cellStyle name="20% - Ênfase2 14 2" xfId="2466"/>
    <cellStyle name="20% - Ênfase2 15" xfId="1575"/>
    <cellStyle name="20% - Ênfase2 15 2" xfId="2481"/>
    <cellStyle name="20% - Ênfase2 16" xfId="1821"/>
    <cellStyle name="20% - Ênfase2 17" xfId="2518"/>
    <cellStyle name="20% - Ênfase2 18" xfId="2579"/>
    <cellStyle name="20% - Ênfase2 19" xfId="2667"/>
    <cellStyle name="20% - Ênfase2 2" xfId="24"/>
    <cellStyle name="20% - Ênfase2 2 2" xfId="553"/>
    <cellStyle name="20% - Ênfase2 2 2 2" xfId="2167"/>
    <cellStyle name="20% - Ênfase2 2 3" xfId="1843"/>
    <cellStyle name="20% - Ênfase2 2 4" xfId="3829"/>
    <cellStyle name="20% - Ênfase2 20" xfId="2727"/>
    <cellStyle name="20% - Ênfase2 21" xfId="2787"/>
    <cellStyle name="20% - Ênfase2 22" xfId="2852"/>
    <cellStyle name="20% - Ênfase2 23" xfId="2918"/>
    <cellStyle name="20% - Ênfase2 24" xfId="2951"/>
    <cellStyle name="20% - Ênfase2 25" xfId="3012"/>
    <cellStyle name="20% - Ênfase2 26" xfId="3104"/>
    <cellStyle name="20% - Ênfase2 27" xfId="3111"/>
    <cellStyle name="20% - Ênfase2 28" xfId="3123"/>
    <cellStyle name="20% - Ênfase2 29" xfId="3806"/>
    <cellStyle name="20% - Ênfase2 3" xfId="560"/>
    <cellStyle name="20% - Ênfase2 3 2" xfId="1265"/>
    <cellStyle name="20% - Ênfase2 3 2 2" xfId="2174"/>
    <cellStyle name="20% - Ênfase2 3 3" xfId="1850"/>
    <cellStyle name="20% - Ênfase2 4" xfId="578"/>
    <cellStyle name="20% - Ênfase2 4 2" xfId="1281"/>
    <cellStyle name="20% - Ênfase2 4 2 2" xfId="2192"/>
    <cellStyle name="20% - Ênfase2 4 3" xfId="1868"/>
    <cellStyle name="20% - Ênfase2 5" xfId="626"/>
    <cellStyle name="20% - Ênfase2 5 2" xfId="1329"/>
    <cellStyle name="20% - Ênfase2 5 2 2" xfId="2239"/>
    <cellStyle name="20% - Ênfase2 5 3" xfId="1916"/>
    <cellStyle name="20% - Ênfase2 6" xfId="639"/>
    <cellStyle name="20% - Ênfase2 6 2" xfId="1929"/>
    <cellStyle name="20% - Ênfase2 7" xfId="1411"/>
    <cellStyle name="20% - Ênfase2 7 2" xfId="2317"/>
    <cellStyle name="20% - Ênfase2 8" xfId="1446"/>
    <cellStyle name="20% - Ênfase2 8 2" xfId="2352"/>
    <cellStyle name="20% - Ênfase2 9" xfId="1462"/>
    <cellStyle name="20% - Ênfase2 9 2" xfId="2368"/>
    <cellStyle name="20% - Ênfase3 10" xfId="1478"/>
    <cellStyle name="20% - Ênfase3 10 2" xfId="2384"/>
    <cellStyle name="20% - Ênfase3 11" xfId="1494"/>
    <cellStyle name="20% - Ênfase3 11 2" xfId="2400"/>
    <cellStyle name="20% - Ênfase3 12" xfId="1508"/>
    <cellStyle name="20% - Ênfase3 12 2" xfId="2414"/>
    <cellStyle name="20% - Ênfase3 13" xfId="1524"/>
    <cellStyle name="20% - Ênfase3 13 2" xfId="2430"/>
    <cellStyle name="20% - Ênfase3 14" xfId="1562"/>
    <cellStyle name="20% - Ênfase3 14 2" xfId="2468"/>
    <cellStyle name="20% - Ênfase3 15" xfId="1577"/>
    <cellStyle name="20% - Ênfase3 15 2" xfId="2483"/>
    <cellStyle name="20% - Ênfase3 16" xfId="1823"/>
    <cellStyle name="20% - Ênfase3 17" xfId="2519"/>
    <cellStyle name="20% - Ênfase3 18" xfId="2582"/>
    <cellStyle name="20% - Ênfase3 19" xfId="2651"/>
    <cellStyle name="20% - Ênfase3 2" xfId="28"/>
    <cellStyle name="20% - Ênfase3 2 2" xfId="555"/>
    <cellStyle name="20% - Ênfase3 2 2 2" xfId="2169"/>
    <cellStyle name="20% - Ênfase3 2 3" xfId="1845"/>
    <cellStyle name="20% - Ênfase3 2 4" xfId="3831"/>
    <cellStyle name="20% - Ênfase3 20" xfId="2703"/>
    <cellStyle name="20% - Ênfase3 21" xfId="2770"/>
    <cellStyle name="20% - Ênfase3 22" xfId="2848"/>
    <cellStyle name="20% - Ênfase3 23" xfId="2914"/>
    <cellStyle name="20% - Ênfase3 24" xfId="2984"/>
    <cellStyle name="20% - Ênfase3 25" xfId="3043"/>
    <cellStyle name="20% - Ênfase3 26" xfId="3106"/>
    <cellStyle name="20% - Ênfase3 27" xfId="3118"/>
    <cellStyle name="20% - Ênfase3 28" xfId="3128"/>
    <cellStyle name="20% - Ênfase3 29" xfId="3810"/>
    <cellStyle name="20% - Ênfase3 3" xfId="565"/>
    <cellStyle name="20% - Ênfase3 3 2" xfId="1268"/>
    <cellStyle name="20% - Ênfase3 3 2 2" xfId="2179"/>
    <cellStyle name="20% - Ênfase3 3 3" xfId="1855"/>
    <cellStyle name="20% - Ênfase3 4" xfId="580"/>
    <cellStyle name="20% - Ênfase3 4 2" xfId="1283"/>
    <cellStyle name="20% - Ênfase3 4 2 2" xfId="2194"/>
    <cellStyle name="20% - Ênfase3 4 3" xfId="1870"/>
    <cellStyle name="20% - Ênfase3 5" xfId="628"/>
    <cellStyle name="20% - Ênfase3 5 2" xfId="1331"/>
    <cellStyle name="20% - Ênfase3 5 2 2" xfId="2241"/>
    <cellStyle name="20% - Ênfase3 5 3" xfId="1918"/>
    <cellStyle name="20% - Ênfase3 6" xfId="641"/>
    <cellStyle name="20% - Ênfase3 6 2" xfId="1931"/>
    <cellStyle name="20% - Ênfase3 7" xfId="1413"/>
    <cellStyle name="20% - Ênfase3 7 2" xfId="2319"/>
    <cellStyle name="20% - Ênfase3 8" xfId="1448"/>
    <cellStyle name="20% - Ênfase3 8 2" xfId="2354"/>
    <cellStyle name="20% - Ênfase3 9" xfId="1464"/>
    <cellStyle name="20% - Ênfase3 9 2" xfId="2370"/>
    <cellStyle name="20% - Ênfase4 10" xfId="1480"/>
    <cellStyle name="20% - Ênfase4 10 2" xfId="2386"/>
    <cellStyle name="20% - Ênfase4 11" xfId="1496"/>
    <cellStyle name="20% - Ênfase4 11 2" xfId="2402"/>
    <cellStyle name="20% - Ênfase4 12" xfId="1510"/>
    <cellStyle name="20% - Ênfase4 12 2" xfId="2416"/>
    <cellStyle name="20% - Ênfase4 13" xfId="1526"/>
    <cellStyle name="20% - Ênfase4 13 2" xfId="2432"/>
    <cellStyle name="20% - Ênfase4 14" xfId="1564"/>
    <cellStyle name="20% - Ênfase4 14 2" xfId="2470"/>
    <cellStyle name="20% - Ênfase4 15" xfId="1579"/>
    <cellStyle name="20% - Ênfase4 15 2" xfId="2485"/>
    <cellStyle name="20% - Ênfase4 16" xfId="1825"/>
    <cellStyle name="20% - Ênfase4 17" xfId="2520"/>
    <cellStyle name="20% - Ênfase4 18" xfId="2556"/>
    <cellStyle name="20% - Ênfase4 19" xfId="2672"/>
    <cellStyle name="20% - Ênfase4 2" xfId="32"/>
    <cellStyle name="20% - Ênfase4 2 2" xfId="558"/>
    <cellStyle name="20% - Ênfase4 2 2 2" xfId="2172"/>
    <cellStyle name="20% - Ênfase4 2 3" xfId="1848"/>
    <cellStyle name="20% - Ênfase4 2 4" xfId="3833"/>
    <cellStyle name="20% - Ênfase4 20" xfId="2734"/>
    <cellStyle name="20% - Ênfase4 21" xfId="2782"/>
    <cellStyle name="20% - Ênfase4 22" xfId="2844"/>
    <cellStyle name="20% - Ênfase4 23" xfId="2910"/>
    <cellStyle name="20% - Ênfase4 24" xfId="2981"/>
    <cellStyle name="20% - Ênfase4 25" xfId="3040"/>
    <cellStyle name="20% - Ênfase4 26" xfId="3109"/>
    <cellStyle name="20% - Ênfase4 27" xfId="3121"/>
    <cellStyle name="20% - Ênfase4 28" xfId="3130"/>
    <cellStyle name="20% - Ênfase4 29" xfId="3814"/>
    <cellStyle name="20% - Ênfase4 3" xfId="567"/>
    <cellStyle name="20% - Ênfase4 3 2" xfId="1270"/>
    <cellStyle name="20% - Ênfase4 3 2 2" xfId="2181"/>
    <cellStyle name="20% - Ênfase4 3 3" xfId="1857"/>
    <cellStyle name="20% - Ênfase4 4" xfId="582"/>
    <cellStyle name="20% - Ênfase4 4 2" xfId="1285"/>
    <cellStyle name="20% - Ênfase4 4 2 2" xfId="2196"/>
    <cellStyle name="20% - Ênfase4 4 3" xfId="1872"/>
    <cellStyle name="20% - Ênfase4 5" xfId="630"/>
    <cellStyle name="20% - Ênfase4 5 2" xfId="1333"/>
    <cellStyle name="20% - Ênfase4 5 2 2" xfId="2243"/>
    <cellStyle name="20% - Ênfase4 5 3" xfId="1920"/>
    <cellStyle name="20% - Ênfase4 6" xfId="643"/>
    <cellStyle name="20% - Ênfase4 6 2" xfId="1933"/>
    <cellStyle name="20% - Ênfase4 7" xfId="1415"/>
    <cellStyle name="20% - Ênfase4 7 2" xfId="2321"/>
    <cellStyle name="20% - Ênfase4 8" xfId="1450"/>
    <cellStyle name="20% - Ênfase4 8 2" xfId="2356"/>
    <cellStyle name="20% - Ênfase4 9" xfId="1466"/>
    <cellStyle name="20% - Ênfase4 9 2" xfId="2372"/>
    <cellStyle name="20% - Ênfase5 10" xfId="1482"/>
    <cellStyle name="20% - Ênfase5 10 2" xfId="2388"/>
    <cellStyle name="20% - Ênfase5 11" xfId="1498"/>
    <cellStyle name="20% - Ênfase5 11 2" xfId="2404"/>
    <cellStyle name="20% - Ênfase5 12" xfId="1512"/>
    <cellStyle name="20% - Ênfase5 12 2" xfId="2418"/>
    <cellStyle name="20% - Ênfase5 13" xfId="1528"/>
    <cellStyle name="20% - Ênfase5 13 2" xfId="2434"/>
    <cellStyle name="20% - Ênfase5 14" xfId="1566"/>
    <cellStyle name="20% - Ênfase5 14 2" xfId="2472"/>
    <cellStyle name="20% - Ênfase5 15" xfId="1581"/>
    <cellStyle name="20% - Ênfase5 15 2" xfId="2487"/>
    <cellStyle name="20% - Ênfase5 16" xfId="1827"/>
    <cellStyle name="20% - Ênfase5 17" xfId="2521"/>
    <cellStyle name="20% - Ênfase5 18" xfId="2516"/>
    <cellStyle name="20% - Ênfase5 19" xfId="2652"/>
    <cellStyle name="20% - Ênfase5 2" xfId="36"/>
    <cellStyle name="20% - Ênfase5 2 2" xfId="561"/>
    <cellStyle name="20% - Ênfase5 2 2 2" xfId="2175"/>
    <cellStyle name="20% - Ênfase5 2 3" xfId="1851"/>
    <cellStyle name="20% - Ênfase5 2 4" xfId="3835"/>
    <cellStyle name="20% - Ênfase5 20" xfId="2704"/>
    <cellStyle name="20% - Ênfase5 21" xfId="2790"/>
    <cellStyle name="20% - Ênfase5 22" xfId="2820"/>
    <cellStyle name="20% - Ênfase5 23" xfId="2879"/>
    <cellStyle name="20% - Ênfase5 24" xfId="2977"/>
    <cellStyle name="20% - Ênfase5 25" xfId="3036"/>
    <cellStyle name="20% - Ênfase5 26" xfId="3112"/>
    <cellStyle name="20% - Ênfase5 27" xfId="3124"/>
    <cellStyle name="20% - Ênfase5 28" xfId="3132"/>
    <cellStyle name="20% - Ênfase5 29" xfId="3818"/>
    <cellStyle name="20% - Ênfase5 3" xfId="569"/>
    <cellStyle name="20% - Ênfase5 3 2" xfId="1272"/>
    <cellStyle name="20% - Ênfase5 3 2 2" xfId="2183"/>
    <cellStyle name="20% - Ênfase5 3 3" xfId="1859"/>
    <cellStyle name="20% - Ênfase5 4" xfId="584"/>
    <cellStyle name="20% - Ênfase5 4 2" xfId="1287"/>
    <cellStyle name="20% - Ênfase5 4 2 2" xfId="2198"/>
    <cellStyle name="20% - Ênfase5 4 3" xfId="1874"/>
    <cellStyle name="20% - Ênfase5 5" xfId="632"/>
    <cellStyle name="20% - Ênfase5 5 2" xfId="1335"/>
    <cellStyle name="20% - Ênfase5 5 2 2" xfId="2245"/>
    <cellStyle name="20% - Ênfase5 5 3" xfId="1922"/>
    <cellStyle name="20% - Ênfase5 6" xfId="645"/>
    <cellStyle name="20% - Ênfase5 6 2" xfId="1935"/>
    <cellStyle name="20% - Ênfase5 7" xfId="1417"/>
    <cellStyle name="20% - Ênfase5 7 2" xfId="2323"/>
    <cellStyle name="20% - Ênfase5 8" xfId="1452"/>
    <cellStyle name="20% - Ênfase5 8 2" xfId="2358"/>
    <cellStyle name="20% - Ênfase5 9" xfId="1468"/>
    <cellStyle name="20% - Ênfase5 9 2" xfId="2374"/>
    <cellStyle name="20% - Ênfase6 10" xfId="1484"/>
    <cellStyle name="20% - Ênfase6 10 2" xfId="2390"/>
    <cellStyle name="20% - Ênfase6 11" xfId="1500"/>
    <cellStyle name="20% - Ênfase6 11 2" xfId="2406"/>
    <cellStyle name="20% - Ênfase6 12" xfId="1514"/>
    <cellStyle name="20% - Ênfase6 12 2" xfId="2420"/>
    <cellStyle name="20% - Ênfase6 13" xfId="1530"/>
    <cellStyle name="20% - Ênfase6 13 2" xfId="2436"/>
    <cellStyle name="20% - Ênfase6 14" xfId="1568"/>
    <cellStyle name="20% - Ênfase6 14 2" xfId="2474"/>
    <cellStyle name="20% - Ênfase6 15" xfId="1583"/>
    <cellStyle name="20% - Ênfase6 15 2" xfId="2489"/>
    <cellStyle name="20% - Ênfase6 16" xfId="1829"/>
    <cellStyle name="20% - Ênfase6 17" xfId="2522"/>
    <cellStyle name="20% - Ênfase6 18" xfId="2599"/>
    <cellStyle name="20% - Ênfase6 19" xfId="2666"/>
    <cellStyle name="20% - Ênfase6 2" xfId="40"/>
    <cellStyle name="20% - Ênfase6 2 2" xfId="563"/>
    <cellStyle name="20% - Ênfase6 2 2 2" xfId="2177"/>
    <cellStyle name="20% - Ênfase6 2 3" xfId="1853"/>
    <cellStyle name="20% - Ênfase6 2 4" xfId="3837"/>
    <cellStyle name="20% - Ênfase6 20" xfId="2726"/>
    <cellStyle name="20% - Ênfase6 21" xfId="2786"/>
    <cellStyle name="20% - Ênfase6 22" xfId="2857"/>
    <cellStyle name="20% - Ênfase6 23" xfId="2926"/>
    <cellStyle name="20% - Ênfase6 24" xfId="2948"/>
    <cellStyle name="20% - Ênfase6 25" xfId="3009"/>
    <cellStyle name="20% - Ênfase6 26" xfId="3116"/>
    <cellStyle name="20% - Ênfase6 27" xfId="3126"/>
    <cellStyle name="20% - Ênfase6 28" xfId="3134"/>
    <cellStyle name="20% - Ênfase6 29" xfId="3822"/>
    <cellStyle name="20% - Ênfase6 3" xfId="571"/>
    <cellStyle name="20% - Ênfase6 3 2" xfId="1274"/>
    <cellStyle name="20% - Ênfase6 3 2 2" xfId="2185"/>
    <cellStyle name="20% - Ênfase6 3 3" xfId="1861"/>
    <cellStyle name="20% - Ênfase6 4" xfId="586"/>
    <cellStyle name="20% - Ênfase6 4 2" xfId="1289"/>
    <cellStyle name="20% - Ênfase6 4 2 2" xfId="2200"/>
    <cellStyle name="20% - Ênfase6 4 3" xfId="1876"/>
    <cellStyle name="20% - Ênfase6 5" xfId="634"/>
    <cellStyle name="20% - Ênfase6 5 2" xfId="1337"/>
    <cellStyle name="20% - Ênfase6 5 2 2" xfId="2247"/>
    <cellStyle name="20% - Ênfase6 5 3" xfId="1924"/>
    <cellStyle name="20% - Ênfase6 6" xfId="647"/>
    <cellStyle name="20% - Ênfase6 6 2" xfId="1937"/>
    <cellStyle name="20% - Ênfase6 7" xfId="1419"/>
    <cellStyle name="20% - Ênfase6 7 2" xfId="2325"/>
    <cellStyle name="20% - Ênfase6 8" xfId="1454"/>
    <cellStyle name="20% - Ênfase6 8 2" xfId="2360"/>
    <cellStyle name="20% - Ênfase6 9" xfId="1470"/>
    <cellStyle name="20% - Ênfase6 9 2" xfId="2376"/>
    <cellStyle name="40% - Accent1" xfId="656"/>
    <cellStyle name="40% - Accent1 2" xfId="75"/>
    <cellStyle name="40% - Accent1 2 2" xfId="76"/>
    <cellStyle name="40% - Accent1 2 2 2" xfId="964"/>
    <cellStyle name="40% - Accent1 2 2 2 2" xfId="1971"/>
    <cellStyle name="40% - Accent1 2 2 3" xfId="1646"/>
    <cellStyle name="40% - Accent1 2 3" xfId="963"/>
    <cellStyle name="40% - Accent1 2 3 2" xfId="1970"/>
    <cellStyle name="40% - Accent1 2 4" xfId="1645"/>
    <cellStyle name="40% - Accent1 2_Volume x Ocupação - Ago a Dez09 - Projeções" xfId="322"/>
    <cellStyle name="40% - Accent1 3" xfId="77"/>
    <cellStyle name="40% - Accent1 3 2" xfId="78"/>
    <cellStyle name="40% - Accent1 3 2 2" xfId="966"/>
    <cellStyle name="40% - Accent1 3 2 2 2" xfId="1973"/>
    <cellStyle name="40% - Accent1 3 2 3" xfId="1648"/>
    <cellStyle name="40% - Accent1 3 3" xfId="965"/>
    <cellStyle name="40% - Accent1 3 3 2" xfId="1972"/>
    <cellStyle name="40% - Accent1 3 4" xfId="1647"/>
    <cellStyle name="40% - Accent1 3_Volume x Ocupação - Ago a Dez09 - Projeções" xfId="323"/>
    <cellStyle name="40% - Accent1 4" xfId="79"/>
    <cellStyle name="40% - Accent1 4 2" xfId="80"/>
    <cellStyle name="40% - Accent1 4 2 2" xfId="968"/>
    <cellStyle name="40% - Accent1 4 2 2 2" xfId="1975"/>
    <cellStyle name="40% - Accent1 4 2 3" xfId="1650"/>
    <cellStyle name="40% - Accent1 4 3" xfId="967"/>
    <cellStyle name="40% - Accent1 4 3 2" xfId="1974"/>
    <cellStyle name="40% - Accent1 4 4" xfId="1649"/>
    <cellStyle name="40% - Accent1 4_Volume x Ocupação - Ago a Dez09 - Projeções" xfId="324"/>
    <cellStyle name="40% - Accent1 5" xfId="81"/>
    <cellStyle name="40% - Accent1 5 2" xfId="969"/>
    <cellStyle name="40% - Accent1 5 2 2" xfId="1976"/>
    <cellStyle name="40% - Accent1 5 3" xfId="1651"/>
    <cellStyle name="40% - Accent2" xfId="657"/>
    <cellStyle name="40% - Accent3" xfId="658"/>
    <cellStyle name="40% - Accent3 2" xfId="82"/>
    <cellStyle name="40% - Accent3 2 2" xfId="83"/>
    <cellStyle name="40% - Accent3 2 2 2" xfId="971"/>
    <cellStyle name="40% - Accent3 2 2 2 2" xfId="1978"/>
    <cellStyle name="40% - Accent3 2 2 3" xfId="1653"/>
    <cellStyle name="40% - Accent3 2 3" xfId="970"/>
    <cellStyle name="40% - Accent3 2 3 2" xfId="1977"/>
    <cellStyle name="40% - Accent3 2 4" xfId="1652"/>
    <cellStyle name="40% - Accent3 2_Volume x Ocupação - Ago a Dez09 - Projeções" xfId="325"/>
    <cellStyle name="40% - Accent3 3" xfId="84"/>
    <cellStyle name="40% - Accent3 3 2" xfId="85"/>
    <cellStyle name="40% - Accent3 3 2 2" xfId="973"/>
    <cellStyle name="40% - Accent3 3 2 2 2" xfId="1980"/>
    <cellStyle name="40% - Accent3 3 2 3" xfId="1655"/>
    <cellStyle name="40% - Accent3 3 3" xfId="972"/>
    <cellStyle name="40% - Accent3 3 3 2" xfId="1979"/>
    <cellStyle name="40% - Accent3 3 4" xfId="1654"/>
    <cellStyle name="40% - Accent3 3_Volume x Ocupação - Ago a Dez09 - Projeções" xfId="326"/>
    <cellStyle name="40% - Accent3 4" xfId="86"/>
    <cellStyle name="40% - Accent3 4 2" xfId="87"/>
    <cellStyle name="40% - Accent3 4 2 2" xfId="975"/>
    <cellStyle name="40% - Accent3 4 2 2 2" xfId="1982"/>
    <cellStyle name="40% - Accent3 4 2 3" xfId="1657"/>
    <cellStyle name="40% - Accent3 4 3" xfId="974"/>
    <cellStyle name="40% - Accent3 4 3 2" xfId="1981"/>
    <cellStyle name="40% - Accent3 4 4" xfId="1656"/>
    <cellStyle name="40% - Accent3 4_Volume x Ocupação - Ago a Dez09 - Projeções" xfId="327"/>
    <cellStyle name="40% - Accent3 5" xfId="88"/>
    <cellStyle name="40% - Accent3 5 2" xfId="976"/>
    <cellStyle name="40% - Accent3 5 2 2" xfId="1983"/>
    <cellStyle name="40% - Accent3 5 3" xfId="1658"/>
    <cellStyle name="40% - Accent4" xfId="659"/>
    <cellStyle name="40% - Accent4 2" xfId="89"/>
    <cellStyle name="40% - Accent4 2 2" xfId="90"/>
    <cellStyle name="40% - Accent4 2 2 2" xfId="978"/>
    <cellStyle name="40% - Accent4 2 2 2 2" xfId="1985"/>
    <cellStyle name="40% - Accent4 2 2 3" xfId="1660"/>
    <cellStyle name="40% - Accent4 2 3" xfId="977"/>
    <cellStyle name="40% - Accent4 2 3 2" xfId="1984"/>
    <cellStyle name="40% - Accent4 2 4" xfId="1659"/>
    <cellStyle name="40% - Accent4 2_Volume x Ocupação - Ago a Dez09 - Projeções" xfId="328"/>
    <cellStyle name="40% - Accent4 3" xfId="91"/>
    <cellStyle name="40% - Accent4 3 2" xfId="92"/>
    <cellStyle name="40% - Accent4 3 2 2" xfId="980"/>
    <cellStyle name="40% - Accent4 3 2 2 2" xfId="1987"/>
    <cellStyle name="40% - Accent4 3 2 3" xfId="1662"/>
    <cellStyle name="40% - Accent4 3 3" xfId="979"/>
    <cellStyle name="40% - Accent4 3 3 2" xfId="1986"/>
    <cellStyle name="40% - Accent4 3 4" xfId="1661"/>
    <cellStyle name="40% - Accent4 3_Volume x Ocupação - Ago a Dez09 - Projeções" xfId="329"/>
    <cellStyle name="40% - Accent4 4" xfId="93"/>
    <cellStyle name="40% - Accent4 4 2" xfId="94"/>
    <cellStyle name="40% - Accent4 4 2 2" xfId="982"/>
    <cellStyle name="40% - Accent4 4 2 2 2" xfId="1989"/>
    <cellStyle name="40% - Accent4 4 2 3" xfId="1664"/>
    <cellStyle name="40% - Accent4 4 3" xfId="981"/>
    <cellStyle name="40% - Accent4 4 3 2" xfId="1988"/>
    <cellStyle name="40% - Accent4 4 4" xfId="1663"/>
    <cellStyle name="40% - Accent4 4_Volume x Ocupação - Ago a Dez09 - Projeções" xfId="330"/>
    <cellStyle name="40% - Accent4 5" xfId="95"/>
    <cellStyle name="40% - Accent4 5 2" xfId="983"/>
    <cellStyle name="40% - Accent4 5 2 2" xfId="1990"/>
    <cellStyle name="40% - Accent4 5 3" xfId="1665"/>
    <cellStyle name="40% - Accent5" xfId="660"/>
    <cellStyle name="40% - Accent5 2" xfId="96"/>
    <cellStyle name="40% - Accent5 2 2" xfId="97"/>
    <cellStyle name="40% - Accent5 2 2 2" xfId="985"/>
    <cellStyle name="40% - Accent5 2 2 2 2" xfId="1992"/>
    <cellStyle name="40% - Accent5 2 2 3" xfId="1667"/>
    <cellStyle name="40% - Accent5 2 3" xfId="984"/>
    <cellStyle name="40% - Accent5 2 3 2" xfId="1991"/>
    <cellStyle name="40% - Accent5 2 4" xfId="1666"/>
    <cellStyle name="40% - Accent5 2_Volume x Ocupação - Ago a Dez09 - Projeções" xfId="331"/>
    <cellStyle name="40% - Accent5 3" xfId="98"/>
    <cellStyle name="40% - Accent5 3 2" xfId="99"/>
    <cellStyle name="40% - Accent5 3 2 2" xfId="987"/>
    <cellStyle name="40% - Accent5 3 2 2 2" xfId="1994"/>
    <cellStyle name="40% - Accent5 3 2 3" xfId="1669"/>
    <cellStyle name="40% - Accent5 3 3" xfId="986"/>
    <cellStyle name="40% - Accent5 3 3 2" xfId="1993"/>
    <cellStyle name="40% - Accent5 3 4" xfId="1668"/>
    <cellStyle name="40% - Accent5 3_Volume x Ocupação - Ago a Dez09 - Projeções" xfId="332"/>
    <cellStyle name="40% - Accent5 4" xfId="100"/>
    <cellStyle name="40% - Accent5 4 2" xfId="101"/>
    <cellStyle name="40% - Accent5 4 2 2" xfId="989"/>
    <cellStyle name="40% - Accent5 4 2 2 2" xfId="1996"/>
    <cellStyle name="40% - Accent5 4 2 3" xfId="1671"/>
    <cellStyle name="40% - Accent5 4 3" xfId="988"/>
    <cellStyle name="40% - Accent5 4 3 2" xfId="1995"/>
    <cellStyle name="40% - Accent5 4 4" xfId="1670"/>
    <cellStyle name="40% - Accent5 4_Volume x Ocupação - Ago a Dez09 - Projeções" xfId="333"/>
    <cellStyle name="40% - Accent5 5" xfId="102"/>
    <cellStyle name="40% - Accent5 5 2" xfId="990"/>
    <cellStyle name="40% - Accent5 5 2 2" xfId="1997"/>
    <cellStyle name="40% - Accent5 5 3" xfId="1672"/>
    <cellStyle name="40% - Accent6" xfId="661"/>
    <cellStyle name="40% - Accent6 2" xfId="103"/>
    <cellStyle name="40% - Accent6 2 2" xfId="104"/>
    <cellStyle name="40% - Accent6 2 2 2" xfId="992"/>
    <cellStyle name="40% - Accent6 2 2 2 2" xfId="1999"/>
    <cellStyle name="40% - Accent6 2 2 3" xfId="1674"/>
    <cellStyle name="40% - Accent6 2 3" xfId="991"/>
    <cellStyle name="40% - Accent6 2 3 2" xfId="1998"/>
    <cellStyle name="40% - Accent6 2 4" xfId="1673"/>
    <cellStyle name="40% - Accent6 2_Volume x Ocupação - Ago a Dez09 - Projeções" xfId="334"/>
    <cellStyle name="40% - Accent6 3" xfId="105"/>
    <cellStyle name="40% - Accent6 3 2" xfId="106"/>
    <cellStyle name="40% - Accent6 3 2 2" xfId="994"/>
    <cellStyle name="40% - Accent6 3 2 2 2" xfId="2001"/>
    <cellStyle name="40% - Accent6 3 2 3" xfId="1676"/>
    <cellStyle name="40% - Accent6 3 3" xfId="993"/>
    <cellStyle name="40% - Accent6 3 3 2" xfId="2000"/>
    <cellStyle name="40% - Accent6 3 4" xfId="1675"/>
    <cellStyle name="40% - Accent6 3_Volume x Ocupação - Ago a Dez09 - Projeções" xfId="335"/>
    <cellStyle name="40% - Accent6 4" xfId="107"/>
    <cellStyle name="40% - Accent6 4 2" xfId="108"/>
    <cellStyle name="40% - Accent6 4 2 2" xfId="996"/>
    <cellStyle name="40% - Accent6 4 2 2 2" xfId="2003"/>
    <cellStyle name="40% - Accent6 4 2 3" xfId="1678"/>
    <cellStyle name="40% - Accent6 4 3" xfId="995"/>
    <cellStyle name="40% - Accent6 4 3 2" xfId="2002"/>
    <cellStyle name="40% - Accent6 4 4" xfId="1677"/>
    <cellStyle name="40% - Accent6 4_Volume x Ocupação - Ago a Dez09 - Projeções" xfId="336"/>
    <cellStyle name="40% - Accent6 5" xfId="109"/>
    <cellStyle name="40% - Accent6 5 2" xfId="997"/>
    <cellStyle name="40% - Accent6 5 2 2" xfId="2004"/>
    <cellStyle name="40% - Accent6 5 3" xfId="1679"/>
    <cellStyle name="40% - Cor1" xfId="337"/>
    <cellStyle name="40% - Cor1 2" xfId="338"/>
    <cellStyle name="40% - Cor1 3" xfId="339"/>
    <cellStyle name="40% - Cor1 4" xfId="340"/>
    <cellStyle name="40% - Cor2" xfId="341"/>
    <cellStyle name="40% - Cor2 2" xfId="342"/>
    <cellStyle name="40% - Cor2 3" xfId="343"/>
    <cellStyle name="40% - Cor2 4" xfId="344"/>
    <cellStyle name="40% - Cor3" xfId="345"/>
    <cellStyle name="40% - Cor3 2" xfId="346"/>
    <cellStyle name="40% - Cor3 3" xfId="347"/>
    <cellStyle name="40% - Cor3 4" xfId="348"/>
    <cellStyle name="40% - Cor4" xfId="349"/>
    <cellStyle name="40% - Cor4 2" xfId="350"/>
    <cellStyle name="40% - Cor4 3" xfId="351"/>
    <cellStyle name="40% - Cor4 4" xfId="352"/>
    <cellStyle name="40% - Cor5" xfId="353"/>
    <cellStyle name="40% - Cor5 2" xfId="354"/>
    <cellStyle name="40% - Cor5 3" xfId="355"/>
    <cellStyle name="40% - Cor5 4" xfId="356"/>
    <cellStyle name="40% - Cor6" xfId="357"/>
    <cellStyle name="40% - Cor6 2" xfId="358"/>
    <cellStyle name="40% - Cor6 3" xfId="359"/>
    <cellStyle name="40% - Cor6 4" xfId="360"/>
    <cellStyle name="40% - Ênfase1 10" xfId="1475"/>
    <cellStyle name="40% - Ênfase1 10 2" xfId="2381"/>
    <cellStyle name="40% - Ênfase1 11" xfId="1491"/>
    <cellStyle name="40% - Ênfase1 11 2" xfId="2397"/>
    <cellStyle name="40% - Ênfase1 12" xfId="1505"/>
    <cellStyle name="40% - Ênfase1 12 2" xfId="2411"/>
    <cellStyle name="40% - Ênfase1 13" xfId="1521"/>
    <cellStyle name="40% - Ênfase1 13 2" xfId="2427"/>
    <cellStyle name="40% - Ênfase1 14" xfId="1559"/>
    <cellStyle name="40% - Ênfase1 14 2" xfId="2465"/>
    <cellStyle name="40% - Ênfase1 15" xfId="1574"/>
    <cellStyle name="40% - Ênfase1 15 2" xfId="2480"/>
    <cellStyle name="40% - Ênfase1 16" xfId="1820"/>
    <cellStyle name="40% - Ênfase1 17" xfId="2523"/>
    <cellStyle name="40% - Ênfase1 18" xfId="2600"/>
    <cellStyle name="40% - Ênfase1 19" xfId="2650"/>
    <cellStyle name="40% - Ênfase1 2" xfId="21"/>
    <cellStyle name="40% - Ênfase1 2 2" xfId="551"/>
    <cellStyle name="40% - Ênfase1 2 2 2" xfId="2165"/>
    <cellStyle name="40% - Ênfase1 2 3" xfId="1841"/>
    <cellStyle name="40% - Ênfase1 2 4" xfId="3828"/>
    <cellStyle name="40% - Ênfase1 20" xfId="2702"/>
    <cellStyle name="40% - Ênfase1 21" xfId="2769"/>
    <cellStyle name="40% - Ênfase1 22" xfId="2825"/>
    <cellStyle name="40% - Ênfase1 23" xfId="2884"/>
    <cellStyle name="40% - Ênfase1 24" xfId="2964"/>
    <cellStyle name="40% - Ênfase1 25" xfId="3024"/>
    <cellStyle name="40% - Ênfase1 26" xfId="3102"/>
    <cellStyle name="40% - Ênfase1 27" xfId="3096"/>
    <cellStyle name="40% - Ênfase1 28" xfId="3099"/>
    <cellStyle name="40% - Ênfase1 29" xfId="3803"/>
    <cellStyle name="40% - Ênfase1 3" xfId="546"/>
    <cellStyle name="40% - Ênfase1 3 2" xfId="1251"/>
    <cellStyle name="40% - Ênfase1 3 2 2" xfId="2160"/>
    <cellStyle name="40% - Ênfase1 3 3" xfId="1836"/>
    <cellStyle name="40% - Ênfase1 4" xfId="577"/>
    <cellStyle name="40% - Ênfase1 4 2" xfId="1280"/>
    <cellStyle name="40% - Ênfase1 4 2 2" xfId="2191"/>
    <cellStyle name="40% - Ênfase1 4 3" xfId="1867"/>
    <cellStyle name="40% - Ênfase1 5" xfId="625"/>
    <cellStyle name="40% - Ênfase1 5 2" xfId="1328"/>
    <cellStyle name="40% - Ênfase1 5 2 2" xfId="2238"/>
    <cellStyle name="40% - Ênfase1 5 3" xfId="1915"/>
    <cellStyle name="40% - Ênfase1 6" xfId="638"/>
    <cellStyle name="40% - Ênfase1 6 2" xfId="1928"/>
    <cellStyle name="40% - Ênfase1 7" xfId="1410"/>
    <cellStyle name="40% - Ênfase1 7 2" xfId="2316"/>
    <cellStyle name="40% - Ênfase1 8" xfId="1445"/>
    <cellStyle name="40% - Ênfase1 8 2" xfId="2351"/>
    <cellStyle name="40% - Ênfase1 9" xfId="1461"/>
    <cellStyle name="40% - Ênfase1 9 2" xfId="2367"/>
    <cellStyle name="40% - Ênfase2 10" xfId="1477"/>
    <cellStyle name="40% - Ênfase2 10 2" xfId="2383"/>
    <cellStyle name="40% - Ênfase2 11" xfId="1493"/>
    <cellStyle name="40% - Ênfase2 11 2" xfId="2399"/>
    <cellStyle name="40% - Ênfase2 12" xfId="1507"/>
    <cellStyle name="40% - Ênfase2 12 2" xfId="2413"/>
    <cellStyle name="40% - Ênfase2 13" xfId="1523"/>
    <cellStyle name="40% - Ênfase2 13 2" xfId="2429"/>
    <cellStyle name="40% - Ênfase2 14" xfId="1561"/>
    <cellStyle name="40% - Ênfase2 14 2" xfId="2467"/>
    <cellStyle name="40% - Ênfase2 15" xfId="1576"/>
    <cellStyle name="40% - Ênfase2 15 2" xfId="2482"/>
    <cellStyle name="40% - Ênfase2 16" xfId="1822"/>
    <cellStyle name="40% - Ênfase2 17" xfId="2524"/>
    <cellStyle name="40% - Ênfase2 18" xfId="2601"/>
    <cellStyle name="40% - Ênfase2 19" xfId="2671"/>
    <cellStyle name="40% - Ênfase2 2" xfId="25"/>
    <cellStyle name="40% - Ênfase2 2 2" xfId="554"/>
    <cellStyle name="40% - Ênfase2 2 2 2" xfId="2168"/>
    <cellStyle name="40% - Ênfase2 2 3" xfId="1844"/>
    <cellStyle name="40% - Ênfase2 2 4" xfId="3830"/>
    <cellStyle name="40% - Ênfase2 20" xfId="2733"/>
    <cellStyle name="40% - Ênfase2 21" xfId="2781"/>
    <cellStyle name="40% - Ênfase2 22" xfId="2851"/>
    <cellStyle name="40% - Ênfase2 23" xfId="2917"/>
    <cellStyle name="40% - Ênfase2 24" xfId="2991"/>
    <cellStyle name="40% - Ênfase2 25" xfId="3049"/>
    <cellStyle name="40% - Ênfase2 26" xfId="3105"/>
    <cellStyle name="40% - Ênfase2 27" xfId="3108"/>
    <cellStyle name="40% - Ênfase2 28" xfId="3120"/>
    <cellStyle name="40% - Ênfase2 29" xfId="3807"/>
    <cellStyle name="40% - Ênfase2 3" xfId="557"/>
    <cellStyle name="40% - Ênfase2 3 2" xfId="1262"/>
    <cellStyle name="40% - Ênfase2 3 2 2" xfId="2171"/>
    <cellStyle name="40% - Ênfase2 3 3" xfId="1847"/>
    <cellStyle name="40% - Ênfase2 4" xfId="579"/>
    <cellStyle name="40% - Ênfase2 4 2" xfId="1282"/>
    <cellStyle name="40% - Ênfase2 4 2 2" xfId="2193"/>
    <cellStyle name="40% - Ênfase2 4 3" xfId="1869"/>
    <cellStyle name="40% - Ênfase2 5" xfId="627"/>
    <cellStyle name="40% - Ênfase2 5 2" xfId="1330"/>
    <cellStyle name="40% - Ênfase2 5 2 2" xfId="2240"/>
    <cellStyle name="40% - Ênfase2 5 3" xfId="1917"/>
    <cellStyle name="40% - Ênfase2 6" xfId="640"/>
    <cellStyle name="40% - Ênfase2 6 2" xfId="1930"/>
    <cellStyle name="40% - Ênfase2 7" xfId="1412"/>
    <cellStyle name="40% - Ênfase2 7 2" xfId="2318"/>
    <cellStyle name="40% - Ênfase2 8" xfId="1447"/>
    <cellStyle name="40% - Ênfase2 8 2" xfId="2353"/>
    <cellStyle name="40% - Ênfase2 9" xfId="1463"/>
    <cellStyle name="40% - Ênfase2 9 2" xfId="2369"/>
    <cellStyle name="40% - Ênfase3 10" xfId="1479"/>
    <cellStyle name="40% - Ênfase3 10 2" xfId="2385"/>
    <cellStyle name="40% - Ênfase3 11" xfId="1495"/>
    <cellStyle name="40% - Ênfase3 11 2" xfId="2401"/>
    <cellStyle name="40% - Ênfase3 12" xfId="1509"/>
    <cellStyle name="40% - Ênfase3 12 2" xfId="2415"/>
    <cellStyle name="40% - Ênfase3 13" xfId="1525"/>
    <cellStyle name="40% - Ênfase3 13 2" xfId="2431"/>
    <cellStyle name="40% - Ênfase3 14" xfId="1563"/>
    <cellStyle name="40% - Ênfase3 14 2" xfId="2469"/>
    <cellStyle name="40% - Ênfase3 15" xfId="1578"/>
    <cellStyle name="40% - Ênfase3 15 2" xfId="2484"/>
    <cellStyle name="40% - Ênfase3 16" xfId="1824"/>
    <cellStyle name="40% - Ênfase3 17" xfId="2525"/>
    <cellStyle name="40% - Ênfase3 18" xfId="2602"/>
    <cellStyle name="40% - Ênfase3 19" xfId="2653"/>
    <cellStyle name="40% - Ênfase3 2" xfId="29"/>
    <cellStyle name="40% - Ênfase3 2 2" xfId="556"/>
    <cellStyle name="40% - Ênfase3 2 2 2" xfId="2170"/>
    <cellStyle name="40% - Ênfase3 2 3" xfId="1846"/>
    <cellStyle name="40% - Ênfase3 2 4" xfId="3832"/>
    <cellStyle name="40% - Ênfase3 20" xfId="2705"/>
    <cellStyle name="40% - Ênfase3 21" xfId="2789"/>
    <cellStyle name="40% - Ênfase3 22" xfId="2821"/>
    <cellStyle name="40% - Ênfase3 23" xfId="2880"/>
    <cellStyle name="40% - Ênfase3 24" xfId="2952"/>
    <cellStyle name="40% - Ênfase3 25" xfId="3013"/>
    <cellStyle name="40% - Ênfase3 26" xfId="3107"/>
    <cellStyle name="40% - Ênfase3 27" xfId="3119"/>
    <cellStyle name="40% - Ênfase3 28" xfId="3129"/>
    <cellStyle name="40% - Ênfase3 29" xfId="3811"/>
    <cellStyle name="40% - Ênfase3 3" xfId="566"/>
    <cellStyle name="40% - Ênfase3 3 2" xfId="1269"/>
    <cellStyle name="40% - Ênfase3 3 2 2" xfId="2180"/>
    <cellStyle name="40% - Ênfase3 3 3" xfId="1856"/>
    <cellStyle name="40% - Ênfase3 4" xfId="581"/>
    <cellStyle name="40% - Ênfase3 4 2" xfId="1284"/>
    <cellStyle name="40% - Ênfase3 4 2 2" xfId="2195"/>
    <cellStyle name="40% - Ênfase3 4 3" xfId="1871"/>
    <cellStyle name="40% - Ênfase3 5" xfId="629"/>
    <cellStyle name="40% - Ênfase3 5 2" xfId="1332"/>
    <cellStyle name="40% - Ênfase3 5 2 2" xfId="2242"/>
    <cellStyle name="40% - Ênfase3 5 3" xfId="1919"/>
    <cellStyle name="40% - Ênfase3 6" xfId="642"/>
    <cellStyle name="40% - Ênfase3 6 2" xfId="1932"/>
    <cellStyle name="40% - Ênfase3 7" xfId="1414"/>
    <cellStyle name="40% - Ênfase3 7 2" xfId="2320"/>
    <cellStyle name="40% - Ênfase3 8" xfId="1449"/>
    <cellStyle name="40% - Ênfase3 8 2" xfId="2355"/>
    <cellStyle name="40% - Ênfase3 9" xfId="1465"/>
    <cellStyle name="40% - Ênfase3 9 2" xfId="2371"/>
    <cellStyle name="40% - Ênfase4 10" xfId="1481"/>
    <cellStyle name="40% - Ênfase4 10 2" xfId="2387"/>
    <cellStyle name="40% - Ênfase4 11" xfId="1497"/>
    <cellStyle name="40% - Ênfase4 11 2" xfId="2403"/>
    <cellStyle name="40% - Ênfase4 12" xfId="1511"/>
    <cellStyle name="40% - Ênfase4 12 2" xfId="2417"/>
    <cellStyle name="40% - Ênfase4 13" xfId="1527"/>
    <cellStyle name="40% - Ênfase4 13 2" xfId="2433"/>
    <cellStyle name="40% - Ênfase4 14" xfId="1565"/>
    <cellStyle name="40% - Ênfase4 14 2" xfId="2471"/>
    <cellStyle name="40% - Ênfase4 15" xfId="1580"/>
    <cellStyle name="40% - Ênfase4 15 2" xfId="2486"/>
    <cellStyle name="40% - Ênfase4 16" xfId="1826"/>
    <cellStyle name="40% - Ênfase4 17" xfId="2526"/>
    <cellStyle name="40% - Ênfase4 18" xfId="2603"/>
    <cellStyle name="40% - Ênfase4 19" xfId="2665"/>
    <cellStyle name="40% - Ênfase4 2" xfId="33"/>
    <cellStyle name="40% - Ênfase4 2 2" xfId="559"/>
    <cellStyle name="40% - Ênfase4 2 2 2" xfId="2173"/>
    <cellStyle name="40% - Ênfase4 2 3" xfId="1849"/>
    <cellStyle name="40% - Ênfase4 2 4" xfId="3834"/>
    <cellStyle name="40% - Ênfase4 20" xfId="2725"/>
    <cellStyle name="40% - Ênfase4 21" xfId="2785"/>
    <cellStyle name="40% - Ênfase4 22" xfId="2843"/>
    <cellStyle name="40% - Ênfase4 23" xfId="2909"/>
    <cellStyle name="40% - Ênfase4 24" xfId="2983"/>
    <cellStyle name="40% - Ênfase4 25" xfId="3042"/>
    <cellStyle name="40% - Ênfase4 26" xfId="3110"/>
    <cellStyle name="40% - Ênfase4 27" xfId="3122"/>
    <cellStyle name="40% - Ênfase4 28" xfId="3131"/>
    <cellStyle name="40% - Ênfase4 29" xfId="3815"/>
    <cellStyle name="40% - Ênfase4 3" xfId="568"/>
    <cellStyle name="40% - Ênfase4 3 2" xfId="1271"/>
    <cellStyle name="40% - Ênfase4 3 2 2" xfId="2182"/>
    <cellStyle name="40% - Ênfase4 3 3" xfId="1858"/>
    <cellStyle name="40% - Ênfase4 4" xfId="583"/>
    <cellStyle name="40% - Ênfase4 4 2" xfId="1286"/>
    <cellStyle name="40% - Ênfase4 4 2 2" xfId="2197"/>
    <cellStyle name="40% - Ênfase4 4 3" xfId="1873"/>
    <cellStyle name="40% - Ênfase4 5" xfId="631"/>
    <cellStyle name="40% - Ênfase4 5 2" xfId="1334"/>
    <cellStyle name="40% - Ênfase4 5 2 2" xfId="2244"/>
    <cellStyle name="40% - Ênfase4 5 3" xfId="1921"/>
    <cellStyle name="40% - Ênfase4 6" xfId="644"/>
    <cellStyle name="40% - Ênfase4 6 2" xfId="1934"/>
    <cellStyle name="40% - Ênfase4 7" xfId="1416"/>
    <cellStyle name="40% - Ênfase4 7 2" xfId="2322"/>
    <cellStyle name="40% - Ênfase4 8" xfId="1451"/>
    <cellStyle name="40% - Ênfase4 8 2" xfId="2357"/>
    <cellStyle name="40% - Ênfase4 9" xfId="1467"/>
    <cellStyle name="40% - Ênfase4 9 2" xfId="2373"/>
    <cellStyle name="40% - Ênfase5 10" xfId="1483"/>
    <cellStyle name="40% - Ênfase5 10 2" xfId="2389"/>
    <cellStyle name="40% - Ênfase5 11" xfId="1499"/>
    <cellStyle name="40% - Ênfase5 11 2" xfId="2405"/>
    <cellStyle name="40% - Ênfase5 12" xfId="1513"/>
    <cellStyle name="40% - Ênfase5 12 2" xfId="2419"/>
    <cellStyle name="40% - Ênfase5 13" xfId="1529"/>
    <cellStyle name="40% - Ênfase5 13 2" xfId="2435"/>
    <cellStyle name="40% - Ênfase5 14" xfId="1567"/>
    <cellStyle name="40% - Ênfase5 14 2" xfId="2473"/>
    <cellStyle name="40% - Ênfase5 15" xfId="1582"/>
    <cellStyle name="40% - Ênfase5 15 2" xfId="2488"/>
    <cellStyle name="40% - Ênfase5 16" xfId="1828"/>
    <cellStyle name="40% - Ênfase5 17" xfId="2527"/>
    <cellStyle name="40% - Ênfase5 18" xfId="2604"/>
    <cellStyle name="40% - Ênfase5 19" xfId="2649"/>
    <cellStyle name="40% - Ênfase5 2" xfId="37"/>
    <cellStyle name="40% - Ênfase5 2 2" xfId="562"/>
    <cellStyle name="40% - Ênfase5 2 2 2" xfId="2176"/>
    <cellStyle name="40% - Ênfase5 2 3" xfId="1852"/>
    <cellStyle name="40% - Ênfase5 2 4" xfId="3836"/>
    <cellStyle name="40% - Ênfase5 20" xfId="2701"/>
    <cellStyle name="40% - Ênfase5 21" xfId="2768"/>
    <cellStyle name="40% - Ênfase5 22" xfId="2819"/>
    <cellStyle name="40% - Ênfase5 23" xfId="2878"/>
    <cellStyle name="40% - Ênfase5 24" xfId="2949"/>
    <cellStyle name="40% - Ênfase5 25" xfId="3010"/>
    <cellStyle name="40% - Ênfase5 26" xfId="3113"/>
    <cellStyle name="40% - Ênfase5 27" xfId="3125"/>
    <cellStyle name="40% - Ênfase5 28" xfId="3133"/>
    <cellStyle name="40% - Ênfase5 29" xfId="3819"/>
    <cellStyle name="40% - Ênfase5 3" xfId="570"/>
    <cellStyle name="40% - Ênfase5 3 2" xfId="1273"/>
    <cellStyle name="40% - Ênfase5 3 2 2" xfId="2184"/>
    <cellStyle name="40% - Ênfase5 3 3" xfId="1860"/>
    <cellStyle name="40% - Ênfase5 4" xfId="585"/>
    <cellStyle name="40% - Ênfase5 4 2" xfId="1288"/>
    <cellStyle name="40% - Ênfase5 4 2 2" xfId="2199"/>
    <cellStyle name="40% - Ênfase5 4 3" xfId="1875"/>
    <cellStyle name="40% - Ênfase5 5" xfId="633"/>
    <cellStyle name="40% - Ênfase5 5 2" xfId="1336"/>
    <cellStyle name="40% - Ênfase5 5 2 2" xfId="2246"/>
    <cellStyle name="40% - Ênfase5 5 3" xfId="1923"/>
    <cellStyle name="40% - Ênfase5 6" xfId="646"/>
    <cellStyle name="40% - Ênfase5 6 2" xfId="1936"/>
    <cellStyle name="40% - Ênfase5 7" xfId="1418"/>
    <cellStyle name="40% - Ênfase5 7 2" xfId="2324"/>
    <cellStyle name="40% - Ênfase5 8" xfId="1453"/>
    <cellStyle name="40% - Ênfase5 8 2" xfId="2359"/>
    <cellStyle name="40% - Ênfase5 9" xfId="1469"/>
    <cellStyle name="40% - Ênfase5 9 2" xfId="2375"/>
    <cellStyle name="40% - Ênfase6 10" xfId="1485"/>
    <cellStyle name="40% - Ênfase6 10 2" xfId="2391"/>
    <cellStyle name="40% - Ênfase6 11" xfId="1501"/>
    <cellStyle name="40% - Ênfase6 11 2" xfId="2407"/>
    <cellStyle name="40% - Ênfase6 12" xfId="1515"/>
    <cellStyle name="40% - Ênfase6 12 2" xfId="2421"/>
    <cellStyle name="40% - Ênfase6 13" xfId="1531"/>
    <cellStyle name="40% - Ênfase6 13 2" xfId="2437"/>
    <cellStyle name="40% - Ênfase6 14" xfId="1569"/>
    <cellStyle name="40% - Ênfase6 14 2" xfId="2475"/>
    <cellStyle name="40% - Ênfase6 15" xfId="1584"/>
    <cellStyle name="40% - Ênfase6 15 2" xfId="2490"/>
    <cellStyle name="40% - Ênfase6 16" xfId="1830"/>
    <cellStyle name="40% - Ênfase6 17" xfId="2528"/>
    <cellStyle name="40% - Ênfase6 18" xfId="2605"/>
    <cellStyle name="40% - Ênfase6 19" xfId="2648"/>
    <cellStyle name="40% - Ênfase6 2" xfId="41"/>
    <cellStyle name="40% - Ênfase6 2 2" xfId="564"/>
    <cellStyle name="40% - Ênfase6 2 2 2" xfId="2178"/>
    <cellStyle name="40% - Ênfase6 2 3" xfId="1854"/>
    <cellStyle name="40% - Ênfase6 2 4" xfId="3838"/>
    <cellStyle name="40% - Ênfase6 20" xfId="2700"/>
    <cellStyle name="40% - Ênfase6 21" xfId="2767"/>
    <cellStyle name="40% - Ênfase6 22" xfId="2856"/>
    <cellStyle name="40% - Ênfase6 23" xfId="2925"/>
    <cellStyle name="40% - Ênfase6 24" xfId="2976"/>
    <cellStyle name="40% - Ênfase6 25" xfId="3035"/>
    <cellStyle name="40% - Ênfase6 26" xfId="3117"/>
    <cellStyle name="40% - Ênfase6 27" xfId="3127"/>
    <cellStyle name="40% - Ênfase6 28" xfId="3135"/>
    <cellStyle name="40% - Ênfase6 29" xfId="3823"/>
    <cellStyle name="40% - Ênfase6 3" xfId="572"/>
    <cellStyle name="40% - Ênfase6 3 2" xfId="1275"/>
    <cellStyle name="40% - Ênfase6 3 2 2" xfId="2186"/>
    <cellStyle name="40% - Ênfase6 3 3" xfId="1862"/>
    <cellStyle name="40% - Ênfase6 4" xfId="587"/>
    <cellStyle name="40% - Ênfase6 4 2" xfId="1290"/>
    <cellStyle name="40% - Ênfase6 4 2 2" xfId="2201"/>
    <cellStyle name="40% - Ênfase6 4 3" xfId="1877"/>
    <cellStyle name="40% - Ênfase6 5" xfId="635"/>
    <cellStyle name="40% - Ênfase6 5 2" xfId="1338"/>
    <cellStyle name="40% - Ênfase6 5 2 2" xfId="2248"/>
    <cellStyle name="40% - Ênfase6 5 3" xfId="1925"/>
    <cellStyle name="40% - Ênfase6 6" xfId="648"/>
    <cellStyle name="40% - Ênfase6 6 2" xfId="1938"/>
    <cellStyle name="40% - Ênfase6 7" xfId="1420"/>
    <cellStyle name="40% - Ênfase6 7 2" xfId="2326"/>
    <cellStyle name="40% - Ênfase6 8" xfId="1455"/>
    <cellStyle name="40% - Ênfase6 8 2" xfId="2361"/>
    <cellStyle name="40% - Ênfase6 9" xfId="1471"/>
    <cellStyle name="40% - Ênfase6 9 2" xfId="2377"/>
    <cellStyle name="60% - Accent1" xfId="662"/>
    <cellStyle name="60% - Accent1 2" xfId="110"/>
    <cellStyle name="60% - Accent1 2 2" xfId="111"/>
    <cellStyle name="60% - Accent1 3" xfId="112"/>
    <cellStyle name="60% - Accent1 3 2" xfId="113"/>
    <cellStyle name="60% - Accent1 4" xfId="114"/>
    <cellStyle name="60% - Accent1 4 2" xfId="115"/>
    <cellStyle name="60% - Accent1 5" xfId="116"/>
    <cellStyle name="60% - Accent2" xfId="663"/>
    <cellStyle name="60% - Accent2 2" xfId="117"/>
    <cellStyle name="60% - Accent2 2 2" xfId="118"/>
    <cellStyle name="60% - Accent2 3" xfId="119"/>
    <cellStyle name="60% - Accent3" xfId="664"/>
    <cellStyle name="60% - Accent3 2" xfId="120"/>
    <cellStyle name="60% - Accent3 2 2" xfId="121"/>
    <cellStyle name="60% - Accent3 3" xfId="122"/>
    <cellStyle name="60% - Accent3 3 2" xfId="123"/>
    <cellStyle name="60% - Accent3 4" xfId="124"/>
    <cellStyle name="60% - Accent3 4 2" xfId="125"/>
    <cellStyle name="60% - Accent3 5" xfId="126"/>
    <cellStyle name="60% - Accent4" xfId="665"/>
    <cellStyle name="60% - Accent4 2" xfId="127"/>
    <cellStyle name="60% - Accent4 2 2" xfId="128"/>
    <cellStyle name="60% - Accent4 3" xfId="129"/>
    <cellStyle name="60% - Accent4 3 2" xfId="130"/>
    <cellStyle name="60% - Accent4 4" xfId="131"/>
    <cellStyle name="60% - Accent4 4 2" xfId="132"/>
    <cellStyle name="60% - Accent4 5" xfId="133"/>
    <cellStyle name="60% - Accent5" xfId="666"/>
    <cellStyle name="60% - Accent5 2" xfId="134"/>
    <cellStyle name="60% - Accent5 2 2" xfId="135"/>
    <cellStyle name="60% - Accent5 3" xfId="136"/>
    <cellStyle name="60% - Accent5 3 2" xfId="137"/>
    <cellStyle name="60% - Accent5 4" xfId="138"/>
    <cellStyle name="60% - Accent5 4 2" xfId="139"/>
    <cellStyle name="60% - Accent5 5" xfId="140"/>
    <cellStyle name="60% - Accent6" xfId="667"/>
    <cellStyle name="60% - Accent6 2" xfId="141"/>
    <cellStyle name="60% - Accent6 2 2" xfId="142"/>
    <cellStyle name="60% - Accent6 3" xfId="143"/>
    <cellStyle name="60% - Accent6 3 2" xfId="144"/>
    <cellStyle name="60% - Accent6 4" xfId="145"/>
    <cellStyle name="60% - Accent6 4 2" xfId="146"/>
    <cellStyle name="60% - Accent6 5" xfId="147"/>
    <cellStyle name="60% - Cor1" xfId="361"/>
    <cellStyle name="60% - Cor2" xfId="362"/>
    <cellStyle name="60% - Cor3" xfId="363"/>
    <cellStyle name="60% - Cor4" xfId="364"/>
    <cellStyle name="60% - Cor5" xfId="365"/>
    <cellStyle name="60% - Cor6" xfId="366"/>
    <cellStyle name="60% - Ênfase1 10" xfId="3008"/>
    <cellStyle name="60% - Ênfase1 11" xfId="3804"/>
    <cellStyle name="60% - Ênfase1 2" xfId="22"/>
    <cellStyle name="60% - Ênfase1 2 2" xfId="2529"/>
    <cellStyle name="60% - Ênfase1 2 3" xfId="3839"/>
    <cellStyle name="60% - Ênfase1 3" xfId="2606"/>
    <cellStyle name="60% - Ênfase1 4" xfId="2670"/>
    <cellStyle name="60% - Ênfase1 5" xfId="2732"/>
    <cellStyle name="60% - Ênfase1 6" xfId="2780"/>
    <cellStyle name="60% - Ênfase1 7" xfId="2826"/>
    <cellStyle name="60% - Ênfase1 8" xfId="2885"/>
    <cellStyle name="60% - Ênfase1 9" xfId="2947"/>
    <cellStyle name="60% - Ênfase2 10" xfId="3025"/>
    <cellStyle name="60% - Ênfase2 11" xfId="3808"/>
    <cellStyle name="60% - Ênfase2 2" xfId="26"/>
    <cellStyle name="60% - Ênfase2 2 2" xfId="2530"/>
    <cellStyle name="60% - Ênfase2 2 3" xfId="3840"/>
    <cellStyle name="60% - Ênfase2 3" xfId="2607"/>
    <cellStyle name="60% - Ênfase2 4" xfId="2654"/>
    <cellStyle name="60% - Ênfase2 5" xfId="2706"/>
    <cellStyle name="60% - Ênfase2 6" xfId="2788"/>
    <cellStyle name="60% - Ênfase2 7" xfId="2850"/>
    <cellStyle name="60% - Ênfase2 8" xfId="2916"/>
    <cellStyle name="60% - Ênfase2 9" xfId="2965"/>
    <cellStyle name="60% - Ênfase3 10" xfId="3048"/>
    <cellStyle name="60% - Ênfase3 11" xfId="3812"/>
    <cellStyle name="60% - Ênfase3 2" xfId="30"/>
    <cellStyle name="60% - Ênfase3 2 2" xfId="2531"/>
    <cellStyle name="60% - Ênfase3 2 3" xfId="3841"/>
    <cellStyle name="60% - Ênfase3 3" xfId="2608"/>
    <cellStyle name="60% - Ênfase3 4" xfId="2664"/>
    <cellStyle name="60% - Ênfase3 5" xfId="2723"/>
    <cellStyle name="60% - Ênfase3 6" xfId="2784"/>
    <cellStyle name="60% - Ênfase3 7" xfId="2822"/>
    <cellStyle name="60% - Ênfase3 8" xfId="2881"/>
    <cellStyle name="60% - Ênfase3 9" xfId="2990"/>
    <cellStyle name="60% - Ênfase4 10" xfId="3014"/>
    <cellStyle name="60% - Ênfase4 11" xfId="3816"/>
    <cellStyle name="60% - Ênfase4 2" xfId="34"/>
    <cellStyle name="60% - Ênfase4 2 2" xfId="2532"/>
    <cellStyle name="60% - Ênfase4 2 3" xfId="3842"/>
    <cellStyle name="60% - Ênfase4 3" xfId="2609"/>
    <cellStyle name="60% - Ênfase4 4" xfId="2647"/>
    <cellStyle name="60% - Ênfase4 5" xfId="2699"/>
    <cellStyle name="60% - Ênfase4 6" xfId="2766"/>
    <cellStyle name="60% - Ênfase4 7" xfId="2842"/>
    <cellStyle name="60% - Ênfase4 8" xfId="2908"/>
    <cellStyle name="60% - Ênfase4 9" xfId="2953"/>
    <cellStyle name="60% - Ênfase5 10" xfId="3041"/>
    <cellStyle name="60% - Ênfase5 11" xfId="3820"/>
    <cellStyle name="60% - Ênfase5 2" xfId="38"/>
    <cellStyle name="60% - Ênfase5 2 2" xfId="2533"/>
    <cellStyle name="60% - Ênfase5 2 3" xfId="3843"/>
    <cellStyle name="60% - Ênfase5 3" xfId="2610"/>
    <cellStyle name="60% - Ênfase5 4" xfId="2638"/>
    <cellStyle name="60% - Ênfase5 5" xfId="2690"/>
    <cellStyle name="60% - Ênfase5 6" xfId="2757"/>
    <cellStyle name="60% - Ênfase5 7" xfId="2818"/>
    <cellStyle name="60% - Ênfase5 8" xfId="2877"/>
    <cellStyle name="60% - Ênfase5 9" xfId="2982"/>
    <cellStyle name="60% - Ênfase6 10" xfId="3011"/>
    <cellStyle name="60% - Ênfase6 11" xfId="3824"/>
    <cellStyle name="60% - Ênfase6 2" xfId="42"/>
    <cellStyle name="60% - Ênfase6 2 2" xfId="2534"/>
    <cellStyle name="60% - Ênfase6 2 3" xfId="3844"/>
    <cellStyle name="60% - Ênfase6 3" xfId="2611"/>
    <cellStyle name="60% - Ênfase6 4" xfId="2636"/>
    <cellStyle name="60% - Ênfase6 5" xfId="2688"/>
    <cellStyle name="60% - Ênfase6 6" xfId="2755"/>
    <cellStyle name="60% - Ênfase6 7" xfId="2817"/>
    <cellStyle name="60% - Ênfase6 8" xfId="2876"/>
    <cellStyle name="60% - Ênfase6 9" xfId="2950"/>
    <cellStyle name="Accent1" xfId="668"/>
    <cellStyle name="Accent1 2" xfId="148"/>
    <cellStyle name="Accent1 2 2" xfId="149"/>
    <cellStyle name="Accent1 3" xfId="150"/>
    <cellStyle name="Accent1 3 2" xfId="151"/>
    <cellStyle name="Accent1 4" xfId="152"/>
    <cellStyle name="Accent1 4 2" xfId="153"/>
    <cellStyle name="Accent1 5" xfId="154"/>
    <cellStyle name="Accent2" xfId="669"/>
    <cellStyle name="Accent2 2" xfId="155"/>
    <cellStyle name="Accent2 2 2" xfId="156"/>
    <cellStyle name="Accent2 3" xfId="157"/>
    <cellStyle name="Accent3" xfId="670"/>
    <cellStyle name="Accent3 2" xfId="158"/>
    <cellStyle name="Accent3 2 2" xfId="159"/>
    <cellStyle name="Accent3 3" xfId="160"/>
    <cellStyle name="Accent4" xfId="671"/>
    <cellStyle name="Accent4 2" xfId="161"/>
    <cellStyle name="Accent4 2 2" xfId="162"/>
    <cellStyle name="Accent4 3" xfId="163"/>
    <cellStyle name="Accent4 3 2" xfId="164"/>
    <cellStyle name="Accent4 4" xfId="165"/>
    <cellStyle name="Accent4 4 2" xfId="166"/>
    <cellStyle name="Accent4 5" xfId="167"/>
    <cellStyle name="Accent5" xfId="672"/>
    <cellStyle name="Accent6" xfId="673"/>
    <cellStyle name="Accent6 2" xfId="168"/>
    <cellStyle name="Accent6 2 2" xfId="169"/>
    <cellStyle name="Accent6 3" xfId="170"/>
    <cellStyle name="Bad" xfId="674"/>
    <cellStyle name="Bad 2" xfId="171"/>
    <cellStyle name="Bad 2 2" xfId="172"/>
    <cellStyle name="Bad 3" xfId="173"/>
    <cellStyle name="Bom 10" xfId="3034"/>
    <cellStyle name="Bom 11" xfId="1267"/>
    <cellStyle name="Bom 2" xfId="8"/>
    <cellStyle name="Bom 2 2" xfId="2535"/>
    <cellStyle name="Bom 2 3" xfId="3845"/>
    <cellStyle name="Bom 3" xfId="2612"/>
    <cellStyle name="Bom 4" xfId="2635"/>
    <cellStyle name="Bom 5" xfId="2687"/>
    <cellStyle name="Bom 6" xfId="2754"/>
    <cellStyle name="Bom 7" xfId="2855"/>
    <cellStyle name="Bom 8" xfId="2924"/>
    <cellStyle name="Bom 9" xfId="2975"/>
    <cellStyle name="Cabeçalho 1" xfId="367"/>
    <cellStyle name="Cabeçalho 2" xfId="368"/>
    <cellStyle name="Cabeçalho 3" xfId="369"/>
    <cellStyle name="Cabeçalho 4" xfId="370"/>
    <cellStyle name="Calculation" xfId="675"/>
    <cellStyle name="Calculation 2" xfId="174"/>
    <cellStyle name="Calculation 2 2" xfId="175"/>
    <cellStyle name="Calculation 2_Volume x Ocupação - Ago a Dez09 - Projeções" xfId="371"/>
    <cellStyle name="Calculation 3" xfId="176"/>
    <cellStyle name="Calculation 3 2" xfId="177"/>
    <cellStyle name="Calculation 3_Volume x Ocupação - Ago a Dez09 - Projeções" xfId="372"/>
    <cellStyle name="Calculation 4" xfId="178"/>
    <cellStyle name="Calculation 4 2" xfId="179"/>
    <cellStyle name="Calculation 4_Volume x Ocupação - Ago a Dez09 - Projeções" xfId="373"/>
    <cellStyle name="Calculation 5" xfId="180"/>
    <cellStyle name="Cálculo 10" xfId="3007"/>
    <cellStyle name="Cálculo 11" xfId="1255"/>
    <cellStyle name="Cálculo 2" xfId="13"/>
    <cellStyle name="Cálculo 2 2" xfId="2536"/>
    <cellStyle name="Cálculo 2 3" xfId="3846"/>
    <cellStyle name="Cálculo 3" xfId="2613"/>
    <cellStyle name="Cálculo 4" xfId="2662"/>
    <cellStyle name="Cálculo 5" xfId="2729"/>
    <cellStyle name="Cálculo 6" xfId="2775"/>
    <cellStyle name="Cálculo 7" xfId="2827"/>
    <cellStyle name="Cálculo 8" xfId="2886"/>
    <cellStyle name="Cálculo 9" xfId="2946"/>
    <cellStyle name="Célula de Verificação 10" xfId="3006"/>
    <cellStyle name="Célula de Verificação 11" xfId="3797"/>
    <cellStyle name="Célula de Verificação 2" xfId="15"/>
    <cellStyle name="Célula de Verificação 2 2" xfId="2537"/>
    <cellStyle name="Célula de Verificação 2 3" xfId="3847"/>
    <cellStyle name="Célula de Verificação 3" xfId="2614"/>
    <cellStyle name="Célula de Verificação 4" xfId="2656"/>
    <cellStyle name="Célula de Verificação 5" xfId="2715"/>
    <cellStyle name="Célula de Verificação 6" xfId="2772"/>
    <cellStyle name="Célula de Verificação 7" xfId="2849"/>
    <cellStyle name="Célula de Verificação 8" xfId="2915"/>
    <cellStyle name="Célula de Verificação 9" xfId="2945"/>
    <cellStyle name="Célula Ligada" xfId="374"/>
    <cellStyle name="Célula Vinculada 10" xfId="3026"/>
    <cellStyle name="Célula Vinculada 11" xfId="3796"/>
    <cellStyle name="Célula Vinculada 2" xfId="14"/>
    <cellStyle name="Célula Vinculada 2 2" xfId="2538"/>
    <cellStyle name="Célula Vinculada 2 3" xfId="3848"/>
    <cellStyle name="Célula Vinculada 3" xfId="2615"/>
    <cellStyle name="Célula Vinculada 4" xfId="2659"/>
    <cellStyle name="Célula Vinculada 5" xfId="2721"/>
    <cellStyle name="Célula Vinculada 6" xfId="2778"/>
    <cellStyle name="Célula Vinculada 7" xfId="2823"/>
    <cellStyle name="Célula Vinculada 8" xfId="2882"/>
    <cellStyle name="Célula Vinculada 9" xfId="2966"/>
    <cellStyle name="Check Cell" xfId="676"/>
    <cellStyle name="Check Cell 2" xfId="181"/>
    <cellStyle name="Check Cell 2 2" xfId="182"/>
    <cellStyle name="Check Cell 3" xfId="183"/>
    <cellStyle name="Check Cell 3 2" xfId="184"/>
    <cellStyle name="Comma - None" xfId="2539"/>
    <cellStyle name="Comma 13" xfId="677"/>
    <cellStyle name="Comma 13 10" xfId="678"/>
    <cellStyle name="Comma 13 10 2" xfId="3226"/>
    <cellStyle name="Comma 13 11" xfId="679"/>
    <cellStyle name="Comma 13 11 2" xfId="3227"/>
    <cellStyle name="Comma 13 12" xfId="680"/>
    <cellStyle name="Comma 13 12 2" xfId="3228"/>
    <cellStyle name="Comma 13 13" xfId="681"/>
    <cellStyle name="Comma 13 13 2" xfId="3229"/>
    <cellStyle name="Comma 13 14" xfId="3225"/>
    <cellStyle name="Comma 13 2" xfId="682"/>
    <cellStyle name="Comma 13 2 2" xfId="3230"/>
    <cellStyle name="Comma 13 3" xfId="683"/>
    <cellStyle name="Comma 13 3 2" xfId="3231"/>
    <cellStyle name="Comma 13 4" xfId="684"/>
    <cellStyle name="Comma 13 4 2" xfId="3232"/>
    <cellStyle name="Comma 13 5" xfId="685"/>
    <cellStyle name="Comma 13 5 2" xfId="3233"/>
    <cellStyle name="Comma 13 6" xfId="686"/>
    <cellStyle name="Comma 13 6 2" xfId="3234"/>
    <cellStyle name="Comma 13 7" xfId="687"/>
    <cellStyle name="Comma 13 7 2" xfId="3235"/>
    <cellStyle name="Comma 13 8" xfId="688"/>
    <cellStyle name="Comma 13 8 2" xfId="3236"/>
    <cellStyle name="Comma 13 9" xfId="689"/>
    <cellStyle name="Comma 13 9 2" xfId="3237"/>
    <cellStyle name="Comma 15" xfId="690"/>
    <cellStyle name="Comma 15 10" xfId="691"/>
    <cellStyle name="Comma 15 10 2" xfId="3239"/>
    <cellStyle name="Comma 15 11" xfId="692"/>
    <cellStyle name="Comma 15 11 2" xfId="3240"/>
    <cellStyle name="Comma 15 12" xfId="693"/>
    <cellStyle name="Comma 15 12 2" xfId="3241"/>
    <cellStyle name="Comma 15 13" xfId="694"/>
    <cellStyle name="Comma 15 13 2" xfId="3242"/>
    <cellStyle name="Comma 15 14" xfId="3238"/>
    <cellStyle name="Comma 15 2" xfId="695"/>
    <cellStyle name="Comma 15 2 2" xfId="3243"/>
    <cellStyle name="Comma 15 3" xfId="696"/>
    <cellStyle name="Comma 15 3 2" xfId="3244"/>
    <cellStyle name="Comma 15 4" xfId="697"/>
    <cellStyle name="Comma 15 4 2" xfId="3245"/>
    <cellStyle name="Comma 15 5" xfId="698"/>
    <cellStyle name="Comma 15 5 2" xfId="3246"/>
    <cellStyle name="Comma 15 6" xfId="699"/>
    <cellStyle name="Comma 15 6 2" xfId="3247"/>
    <cellStyle name="Comma 15 7" xfId="700"/>
    <cellStyle name="Comma 15 7 2" xfId="3248"/>
    <cellStyle name="Comma 15 8" xfId="701"/>
    <cellStyle name="Comma 15 8 2" xfId="3249"/>
    <cellStyle name="Comma 15 9" xfId="702"/>
    <cellStyle name="Comma 15 9 2" xfId="3250"/>
    <cellStyle name="Comma 16" xfId="703"/>
    <cellStyle name="Comma 16 10" xfId="704"/>
    <cellStyle name="Comma 16 10 2" xfId="3252"/>
    <cellStyle name="Comma 16 11" xfId="705"/>
    <cellStyle name="Comma 16 11 2" xfId="3253"/>
    <cellStyle name="Comma 16 12" xfId="706"/>
    <cellStyle name="Comma 16 12 2" xfId="3254"/>
    <cellStyle name="Comma 16 13" xfId="707"/>
    <cellStyle name="Comma 16 13 2" xfId="3255"/>
    <cellStyle name="Comma 16 14" xfId="3251"/>
    <cellStyle name="Comma 16 2" xfId="708"/>
    <cellStyle name="Comma 16 2 2" xfId="3256"/>
    <cellStyle name="Comma 16 3" xfId="709"/>
    <cellStyle name="Comma 16 3 2" xfId="3257"/>
    <cellStyle name="Comma 16 4" xfId="710"/>
    <cellStyle name="Comma 16 4 2" xfId="3258"/>
    <cellStyle name="Comma 16 5" xfId="711"/>
    <cellStyle name="Comma 16 5 2" xfId="3259"/>
    <cellStyle name="Comma 16 6" xfId="712"/>
    <cellStyle name="Comma 16 6 2" xfId="3260"/>
    <cellStyle name="Comma 16 7" xfId="713"/>
    <cellStyle name="Comma 16 7 2" xfId="3261"/>
    <cellStyle name="Comma 16 8" xfId="714"/>
    <cellStyle name="Comma 16 8 2" xfId="3262"/>
    <cellStyle name="Comma 16 9" xfId="715"/>
    <cellStyle name="Comma 16 9 2" xfId="3263"/>
    <cellStyle name="Comma 17" xfId="716"/>
    <cellStyle name="Comma 17 10" xfId="717"/>
    <cellStyle name="Comma 17 10 2" xfId="3265"/>
    <cellStyle name="Comma 17 11" xfId="718"/>
    <cellStyle name="Comma 17 11 2" xfId="3266"/>
    <cellStyle name="Comma 17 12" xfId="719"/>
    <cellStyle name="Comma 17 12 2" xfId="3267"/>
    <cellStyle name="Comma 17 13" xfId="720"/>
    <cellStyle name="Comma 17 13 2" xfId="3268"/>
    <cellStyle name="Comma 17 14" xfId="3264"/>
    <cellStyle name="Comma 17 2" xfId="721"/>
    <cellStyle name="Comma 17 2 2" xfId="3269"/>
    <cellStyle name="Comma 17 3" xfId="722"/>
    <cellStyle name="Comma 17 3 2" xfId="3270"/>
    <cellStyle name="Comma 17 4" xfId="723"/>
    <cellStyle name="Comma 17 4 2" xfId="3271"/>
    <cellStyle name="Comma 17 5" xfId="724"/>
    <cellStyle name="Comma 17 5 2" xfId="3272"/>
    <cellStyle name="Comma 17 6" xfId="725"/>
    <cellStyle name="Comma 17 6 2" xfId="3273"/>
    <cellStyle name="Comma 17 7" xfId="726"/>
    <cellStyle name="Comma 17 7 2" xfId="3274"/>
    <cellStyle name="Comma 17 8" xfId="727"/>
    <cellStyle name="Comma 17 8 2" xfId="3275"/>
    <cellStyle name="Comma 17 9" xfId="728"/>
    <cellStyle name="Comma 17 9 2" xfId="3276"/>
    <cellStyle name="Comma 18" xfId="729"/>
    <cellStyle name="Comma 18 10" xfId="730"/>
    <cellStyle name="Comma 18 10 2" xfId="3278"/>
    <cellStyle name="Comma 18 11" xfId="731"/>
    <cellStyle name="Comma 18 11 2" xfId="3279"/>
    <cellStyle name="Comma 18 12" xfId="732"/>
    <cellStyle name="Comma 18 12 2" xfId="3280"/>
    <cellStyle name="Comma 18 13" xfId="733"/>
    <cellStyle name="Comma 18 13 2" xfId="3281"/>
    <cellStyle name="Comma 18 14" xfId="3277"/>
    <cellStyle name="Comma 18 2" xfId="734"/>
    <cellStyle name="Comma 18 2 2" xfId="3282"/>
    <cellStyle name="Comma 18 3" xfId="735"/>
    <cellStyle name="Comma 18 3 2" xfId="3283"/>
    <cellStyle name="Comma 18 4" xfId="736"/>
    <cellStyle name="Comma 18 4 2" xfId="3284"/>
    <cellStyle name="Comma 18 5" xfId="737"/>
    <cellStyle name="Comma 18 5 2" xfId="3285"/>
    <cellStyle name="Comma 18 6" xfId="738"/>
    <cellStyle name="Comma 18 6 2" xfId="3286"/>
    <cellStyle name="Comma 18 7" xfId="739"/>
    <cellStyle name="Comma 18 7 2" xfId="3287"/>
    <cellStyle name="Comma 18 8" xfId="740"/>
    <cellStyle name="Comma 18 8 2" xfId="3288"/>
    <cellStyle name="Comma 18 9" xfId="741"/>
    <cellStyle name="Comma 18 9 2" xfId="3289"/>
    <cellStyle name="Comma 19" xfId="742"/>
    <cellStyle name="Comma 19 10" xfId="743"/>
    <cellStyle name="Comma 19 10 2" xfId="3291"/>
    <cellStyle name="Comma 19 11" xfId="744"/>
    <cellStyle name="Comma 19 11 2" xfId="3292"/>
    <cellStyle name="Comma 19 12" xfId="745"/>
    <cellStyle name="Comma 19 12 2" xfId="3293"/>
    <cellStyle name="Comma 19 13" xfId="746"/>
    <cellStyle name="Comma 19 13 2" xfId="3294"/>
    <cellStyle name="Comma 19 14" xfId="3290"/>
    <cellStyle name="Comma 19 2" xfId="747"/>
    <cellStyle name="Comma 19 2 2" xfId="3295"/>
    <cellStyle name="Comma 19 3" xfId="748"/>
    <cellStyle name="Comma 19 3 2" xfId="3296"/>
    <cellStyle name="Comma 19 4" xfId="749"/>
    <cellStyle name="Comma 19 4 2" xfId="3297"/>
    <cellStyle name="Comma 19 5" xfId="750"/>
    <cellStyle name="Comma 19 5 2" xfId="3298"/>
    <cellStyle name="Comma 19 6" xfId="751"/>
    <cellStyle name="Comma 19 6 2" xfId="3299"/>
    <cellStyle name="Comma 19 7" xfId="752"/>
    <cellStyle name="Comma 19 7 2" xfId="3300"/>
    <cellStyle name="Comma 19 8" xfId="753"/>
    <cellStyle name="Comma 19 8 2" xfId="3301"/>
    <cellStyle name="Comma 19 9" xfId="754"/>
    <cellStyle name="Comma 19 9 2" xfId="3302"/>
    <cellStyle name="Comma 2" xfId="451"/>
    <cellStyle name="Comma 2 2" xfId="3213"/>
    <cellStyle name="Comma 22" xfId="755"/>
    <cellStyle name="Comma 22 2" xfId="756"/>
    <cellStyle name="Comma 22 2 2" xfId="3304"/>
    <cellStyle name="Comma 22 3" xfId="757"/>
    <cellStyle name="Comma 22 3 2" xfId="3305"/>
    <cellStyle name="Comma 22 4" xfId="758"/>
    <cellStyle name="Comma 22 4 2" xfId="3306"/>
    <cellStyle name="Comma 22 5" xfId="759"/>
    <cellStyle name="Comma 22 5 2" xfId="3307"/>
    <cellStyle name="Comma 22 6" xfId="3303"/>
    <cellStyle name="Comma 23" xfId="760"/>
    <cellStyle name="Comma 23 2" xfId="761"/>
    <cellStyle name="Comma 23 2 2" xfId="3309"/>
    <cellStyle name="Comma 23 3" xfId="762"/>
    <cellStyle name="Comma 23 3 2" xfId="3310"/>
    <cellStyle name="Comma 23 4" xfId="763"/>
    <cellStyle name="Comma 23 4 2" xfId="3311"/>
    <cellStyle name="Comma 23 5" xfId="764"/>
    <cellStyle name="Comma 23 5 2" xfId="3312"/>
    <cellStyle name="Comma 23 6" xfId="3308"/>
    <cellStyle name="Comma 24" xfId="765"/>
    <cellStyle name="Comma 24 2" xfId="766"/>
    <cellStyle name="Comma 24 2 2" xfId="3314"/>
    <cellStyle name="Comma 24 3" xfId="767"/>
    <cellStyle name="Comma 24 3 2" xfId="3315"/>
    <cellStyle name="Comma 24 4" xfId="768"/>
    <cellStyle name="Comma 24 4 2" xfId="3316"/>
    <cellStyle name="Comma 24 5" xfId="769"/>
    <cellStyle name="Comma 24 5 2" xfId="3317"/>
    <cellStyle name="Comma 24 6" xfId="3313"/>
    <cellStyle name="Comma 25" xfId="770"/>
    <cellStyle name="Comma 25 2" xfId="771"/>
    <cellStyle name="Comma 25 2 2" xfId="3319"/>
    <cellStyle name="Comma 25 3" xfId="772"/>
    <cellStyle name="Comma 25 3 2" xfId="3320"/>
    <cellStyle name="Comma 25 4" xfId="773"/>
    <cellStyle name="Comma 25 4 2" xfId="3321"/>
    <cellStyle name="Comma 25 5" xfId="774"/>
    <cellStyle name="Comma 25 5 2" xfId="3322"/>
    <cellStyle name="Comma 25 6" xfId="3318"/>
    <cellStyle name="Comma 26" xfId="775"/>
    <cellStyle name="Comma 26 2" xfId="776"/>
    <cellStyle name="Comma 26 2 2" xfId="3324"/>
    <cellStyle name="Comma 26 3" xfId="777"/>
    <cellStyle name="Comma 26 3 2" xfId="3325"/>
    <cellStyle name="Comma 26 4" xfId="778"/>
    <cellStyle name="Comma 26 4 2" xfId="3326"/>
    <cellStyle name="Comma 26 5" xfId="779"/>
    <cellStyle name="Comma 26 5 2" xfId="3327"/>
    <cellStyle name="Comma 26 6" xfId="3323"/>
    <cellStyle name="Comma 27" xfId="780"/>
    <cellStyle name="Comma 27 2" xfId="781"/>
    <cellStyle name="Comma 27 2 2" xfId="3329"/>
    <cellStyle name="Comma 27 3" xfId="782"/>
    <cellStyle name="Comma 27 3 2" xfId="3330"/>
    <cellStyle name="Comma 27 4" xfId="783"/>
    <cellStyle name="Comma 27 4 2" xfId="3331"/>
    <cellStyle name="Comma 27 5" xfId="784"/>
    <cellStyle name="Comma 27 5 2" xfId="3332"/>
    <cellStyle name="Comma 27 6" xfId="3328"/>
    <cellStyle name="Comma 28" xfId="785"/>
    <cellStyle name="Comma 28 2" xfId="3333"/>
    <cellStyle name="Comma 29" xfId="786"/>
    <cellStyle name="Comma 29 2" xfId="3334"/>
    <cellStyle name="Comma 3" xfId="452"/>
    <cellStyle name="Comma 3 10" xfId="787"/>
    <cellStyle name="Comma 3 10 2" xfId="3335"/>
    <cellStyle name="Comma 3 11" xfId="788"/>
    <cellStyle name="Comma 3 11 2" xfId="3336"/>
    <cellStyle name="Comma 3 12" xfId="789"/>
    <cellStyle name="Comma 3 12 2" xfId="3337"/>
    <cellStyle name="Comma 3 13" xfId="790"/>
    <cellStyle name="Comma 3 13 2" xfId="3338"/>
    <cellStyle name="Comma 3 14" xfId="3214"/>
    <cellStyle name="Comma 3 2" xfId="791"/>
    <cellStyle name="Comma 3 2 2" xfId="3339"/>
    <cellStyle name="Comma 3 3" xfId="792"/>
    <cellStyle name="Comma 3 3 2" xfId="3340"/>
    <cellStyle name="Comma 3 4" xfId="793"/>
    <cellStyle name="Comma 3 4 2" xfId="3341"/>
    <cellStyle name="Comma 3 5" xfId="794"/>
    <cellStyle name="Comma 3 5 2" xfId="3342"/>
    <cellStyle name="Comma 3 6" xfId="795"/>
    <cellStyle name="Comma 3 6 2" xfId="3343"/>
    <cellStyle name="Comma 3 7" xfId="796"/>
    <cellStyle name="Comma 3 7 2" xfId="3344"/>
    <cellStyle name="Comma 3 8" xfId="797"/>
    <cellStyle name="Comma 3 8 2" xfId="3345"/>
    <cellStyle name="Comma 3 9" xfId="798"/>
    <cellStyle name="Comma 3 9 2" xfId="3346"/>
    <cellStyle name="Comma 7" xfId="799"/>
    <cellStyle name="Comma 7 10" xfId="800"/>
    <cellStyle name="Comma 7 10 2" xfId="3348"/>
    <cellStyle name="Comma 7 11" xfId="801"/>
    <cellStyle name="Comma 7 11 2" xfId="3349"/>
    <cellStyle name="Comma 7 12" xfId="802"/>
    <cellStyle name="Comma 7 12 2" xfId="3350"/>
    <cellStyle name="Comma 7 13" xfId="803"/>
    <cellStyle name="Comma 7 13 2" xfId="3351"/>
    <cellStyle name="Comma 7 14" xfId="3347"/>
    <cellStyle name="Comma 7 2" xfId="804"/>
    <cellStyle name="Comma 7 2 2" xfId="3352"/>
    <cellStyle name="Comma 7 3" xfId="805"/>
    <cellStyle name="Comma 7 3 2" xfId="3353"/>
    <cellStyle name="Comma 7 4" xfId="806"/>
    <cellStyle name="Comma 7 4 2" xfId="3354"/>
    <cellStyle name="Comma 7 5" xfId="807"/>
    <cellStyle name="Comma 7 5 2" xfId="3355"/>
    <cellStyle name="Comma 7 6" xfId="808"/>
    <cellStyle name="Comma 7 6 2" xfId="3356"/>
    <cellStyle name="Comma 7 7" xfId="809"/>
    <cellStyle name="Comma 7 7 2" xfId="3357"/>
    <cellStyle name="Comma 7 8" xfId="810"/>
    <cellStyle name="Comma 7 8 2" xfId="3358"/>
    <cellStyle name="Comma 7 9" xfId="811"/>
    <cellStyle name="Comma 7 9 2" xfId="3359"/>
    <cellStyle name="Comma 8" xfId="812"/>
    <cellStyle name="Comma 8 10" xfId="813"/>
    <cellStyle name="Comma 8 10 2" xfId="3361"/>
    <cellStyle name="Comma 8 11" xfId="814"/>
    <cellStyle name="Comma 8 11 2" xfId="3362"/>
    <cellStyle name="Comma 8 12" xfId="815"/>
    <cellStyle name="Comma 8 12 2" xfId="3363"/>
    <cellStyle name="Comma 8 13" xfId="816"/>
    <cellStyle name="Comma 8 13 2" xfId="3364"/>
    <cellStyle name="Comma 8 14" xfId="3360"/>
    <cellStyle name="Comma 8 2" xfId="817"/>
    <cellStyle name="Comma 8 2 2" xfId="3365"/>
    <cellStyle name="Comma 8 3" xfId="818"/>
    <cellStyle name="Comma 8 3 2" xfId="3366"/>
    <cellStyle name="Comma 8 4" xfId="819"/>
    <cellStyle name="Comma 8 4 2" xfId="3367"/>
    <cellStyle name="Comma 8 5" xfId="820"/>
    <cellStyle name="Comma 8 5 2" xfId="3368"/>
    <cellStyle name="Comma 8 6" xfId="821"/>
    <cellStyle name="Comma 8 6 2" xfId="3369"/>
    <cellStyle name="Comma 8 7" xfId="822"/>
    <cellStyle name="Comma 8 7 2" xfId="3370"/>
    <cellStyle name="Comma 8 8" xfId="823"/>
    <cellStyle name="Comma 8 8 2" xfId="3371"/>
    <cellStyle name="Comma 8 9" xfId="824"/>
    <cellStyle name="Comma 8 9 2" xfId="3372"/>
    <cellStyle name="Comma 9" xfId="825"/>
    <cellStyle name="Comma 9 10" xfId="826"/>
    <cellStyle name="Comma 9 10 2" xfId="3374"/>
    <cellStyle name="Comma 9 11" xfId="827"/>
    <cellStyle name="Comma 9 11 2" xfId="3375"/>
    <cellStyle name="Comma 9 12" xfId="828"/>
    <cellStyle name="Comma 9 12 2" xfId="3376"/>
    <cellStyle name="Comma 9 13" xfId="829"/>
    <cellStyle name="Comma 9 13 2" xfId="3377"/>
    <cellStyle name="Comma 9 14" xfId="3373"/>
    <cellStyle name="Comma 9 2" xfId="830"/>
    <cellStyle name="Comma 9 2 2" xfId="3378"/>
    <cellStyle name="Comma 9 3" xfId="831"/>
    <cellStyle name="Comma 9 3 2" xfId="3379"/>
    <cellStyle name="Comma 9 4" xfId="832"/>
    <cellStyle name="Comma 9 4 2" xfId="3380"/>
    <cellStyle name="Comma 9 5" xfId="833"/>
    <cellStyle name="Comma 9 5 2" xfId="3381"/>
    <cellStyle name="Comma 9 6" xfId="834"/>
    <cellStyle name="Comma 9 6 2" xfId="3382"/>
    <cellStyle name="Comma 9 7" xfId="835"/>
    <cellStyle name="Comma 9 7 2" xfId="3383"/>
    <cellStyle name="Comma 9 8" xfId="836"/>
    <cellStyle name="Comma 9 8 2" xfId="3384"/>
    <cellStyle name="Comma 9 9" xfId="837"/>
    <cellStyle name="Comma 9 9 2" xfId="3385"/>
    <cellStyle name="Cor1" xfId="375"/>
    <cellStyle name="Cor2" xfId="376"/>
    <cellStyle name="Cor3" xfId="377"/>
    <cellStyle name="Cor4" xfId="378"/>
    <cellStyle name="Cor5" xfId="379"/>
    <cellStyle name="Cor6" xfId="380"/>
    <cellStyle name="Correcto" xfId="381"/>
    <cellStyle name="Date" xfId="2540"/>
    <cellStyle name="EC" xfId="2541"/>
    <cellStyle name="EC PRESENTATION" xfId="2542"/>
    <cellStyle name="EC_B" xfId="2543"/>
    <cellStyle name="Ênfase1 10" xfId="3005"/>
    <cellStyle name="Ênfase1 11" xfId="3801"/>
    <cellStyle name="Ênfase1 2" xfId="19"/>
    <cellStyle name="Ênfase1 2 2" xfId="2544"/>
    <cellStyle name="Ênfase1 2 3" xfId="3849"/>
    <cellStyle name="Ênfase1 3" xfId="2621"/>
    <cellStyle name="Ênfase1 4" xfId="2618"/>
    <cellStyle name="Ênfase1 5" xfId="2619"/>
    <cellStyle name="Ênfase1 6" xfId="2685"/>
    <cellStyle name="Ênfase1 7" xfId="2846"/>
    <cellStyle name="Ênfase1 8" xfId="2923"/>
    <cellStyle name="Ênfase1 9" xfId="2944"/>
    <cellStyle name="Ênfase2 10" xfId="2906"/>
    <cellStyle name="Ênfase2 11" xfId="3805"/>
    <cellStyle name="Ênfase2 2" xfId="23"/>
    <cellStyle name="Ênfase2 2 2" xfId="2545"/>
    <cellStyle name="Ênfase2 2 3" xfId="3850"/>
    <cellStyle name="Ênfase2 3" xfId="2622"/>
    <cellStyle name="Ênfase2 4" xfId="2617"/>
    <cellStyle name="Ênfase2 5" xfId="2620"/>
    <cellStyle name="Ênfase2 6" xfId="2718"/>
    <cellStyle name="Ênfase2 7" xfId="2832"/>
    <cellStyle name="Ênfase2 8" xfId="2912"/>
    <cellStyle name="Ênfase2 9" xfId="2935"/>
    <cellStyle name="Ênfase3 10" xfId="2866"/>
    <cellStyle name="Ênfase3 11" xfId="3809"/>
    <cellStyle name="Ênfase3 2" xfId="27"/>
    <cellStyle name="Ênfase3 2 2" xfId="2546"/>
    <cellStyle name="Ênfase3 2 3" xfId="3851"/>
    <cellStyle name="Ênfase3 3" xfId="2623"/>
    <cellStyle name="Ênfase3 4" xfId="2616"/>
    <cellStyle name="Ênfase3 5" xfId="2630"/>
    <cellStyle name="Ênfase3 6" xfId="2712"/>
    <cellStyle name="Ênfase3 7" xfId="2838"/>
    <cellStyle name="Ênfase3 8" xfId="2894"/>
    <cellStyle name="Ênfase3 9" xfId="2933"/>
    <cellStyle name="Ênfase4 10" xfId="2864"/>
    <cellStyle name="Ênfase4 11" xfId="3813"/>
    <cellStyle name="Ênfase4 2" xfId="31"/>
    <cellStyle name="Ênfase4 2 2" xfId="2547"/>
    <cellStyle name="Ênfase4 2 3" xfId="3852"/>
    <cellStyle name="Ênfase4 3" xfId="2624"/>
    <cellStyle name="Ênfase4 4" xfId="2676"/>
    <cellStyle name="Ênfase4 5" xfId="2558"/>
    <cellStyle name="Ênfase4 6" xfId="2793"/>
    <cellStyle name="Ênfase4 7" xfId="2829"/>
    <cellStyle name="Ênfase4 8" xfId="2903"/>
    <cellStyle name="Ênfase4 9" xfId="2932"/>
    <cellStyle name="Ênfase5 10" xfId="3047"/>
    <cellStyle name="Ênfase5 11" xfId="3817"/>
    <cellStyle name="Ênfase5 2" xfId="35"/>
    <cellStyle name="Ênfase5 2 2" xfId="2548"/>
    <cellStyle name="Ênfase5 2 3" xfId="3853"/>
    <cellStyle name="Ênfase5 3" xfId="2625"/>
    <cellStyle name="Ênfase5 4" xfId="2677"/>
    <cellStyle name="Ênfase5 5" xfId="2633"/>
    <cellStyle name="Ênfase5 6" xfId="2794"/>
    <cellStyle name="Ênfase5 7" xfId="2835"/>
    <cellStyle name="Ênfase5 8" xfId="2888"/>
    <cellStyle name="Ênfase5 9" xfId="2989"/>
    <cellStyle name="Ênfase6 10" xfId="3038"/>
    <cellStyle name="Ênfase6 11" xfId="3821"/>
    <cellStyle name="Ênfase6 2" xfId="39"/>
    <cellStyle name="Ênfase6 2 2" xfId="2549"/>
    <cellStyle name="Ênfase6 2 3" xfId="3854"/>
    <cellStyle name="Ênfase6 3" xfId="2626"/>
    <cellStyle name="Ênfase6 4" xfId="2678"/>
    <cellStyle name="Ênfase6 5" xfId="2745"/>
    <cellStyle name="Ênfase6 6" xfId="2795"/>
    <cellStyle name="Ênfase6 7" xfId="2802"/>
    <cellStyle name="Ênfase6 8" xfId="2900"/>
    <cellStyle name="Ênfase6 9" xfId="2979"/>
    <cellStyle name="Entrada 10" xfId="3022"/>
    <cellStyle name="Entrada 11" xfId="1260"/>
    <cellStyle name="Entrada 2" xfId="11"/>
    <cellStyle name="Entrada 2 2" xfId="2550"/>
    <cellStyle name="Entrada 2 3" xfId="3855"/>
    <cellStyle name="Entrada 3" xfId="2627"/>
    <cellStyle name="Entrada 4" xfId="2679"/>
    <cellStyle name="Entrada 5" xfId="2746"/>
    <cellStyle name="Entrada 6" xfId="2796"/>
    <cellStyle name="Entrada 7" xfId="2783"/>
    <cellStyle name="Entrada 8" xfId="2752"/>
    <cellStyle name="Entrada 9" xfId="2962"/>
    <cellStyle name="Explanatory Text" xfId="838"/>
    <cellStyle name="Good" xfId="839"/>
    <cellStyle name="Good 2" xfId="185"/>
    <cellStyle name="Good 2 2" xfId="186"/>
    <cellStyle name="Good 3" xfId="187"/>
    <cellStyle name="Heading 1" xfId="840"/>
    <cellStyle name="Heading 1 2" xfId="188"/>
    <cellStyle name="Heading 1 2 2" xfId="189"/>
    <cellStyle name="Heading 1 3" xfId="190"/>
    <cellStyle name="Heading 1 3 2" xfId="191"/>
    <cellStyle name="Heading 1 4" xfId="192"/>
    <cellStyle name="Heading 1 4 2" xfId="193"/>
    <cellStyle name="Heading 1 5" xfId="194"/>
    <cellStyle name="Heading 2" xfId="841"/>
    <cellStyle name="Heading 2 2" xfId="195"/>
    <cellStyle name="Heading 2 2 2" xfId="196"/>
    <cellStyle name="Heading 2 3" xfId="197"/>
    <cellStyle name="Heading 2 3 2" xfId="198"/>
    <cellStyle name="Heading 2 4" xfId="199"/>
    <cellStyle name="Heading 2 4 2" xfId="200"/>
    <cellStyle name="Heading 2 5" xfId="201"/>
    <cellStyle name="Heading 3" xfId="842"/>
    <cellStyle name="Heading 3 2" xfId="202"/>
    <cellStyle name="Heading 3 2 2" xfId="203"/>
    <cellStyle name="Heading 3 3" xfId="204"/>
    <cellStyle name="Heading 3 3 2" xfId="205"/>
    <cellStyle name="Heading 3 4" xfId="206"/>
    <cellStyle name="Heading 3 4 2" xfId="207"/>
    <cellStyle name="Heading 3 5" xfId="208"/>
    <cellStyle name="Heading 4" xfId="843"/>
    <cellStyle name="Heading 4 2" xfId="209"/>
    <cellStyle name="Heading 4 2 2" xfId="210"/>
    <cellStyle name="Heading 4 3" xfId="211"/>
    <cellStyle name="Heading 4 3 2" xfId="212"/>
    <cellStyle name="Heading 4 4" xfId="213"/>
    <cellStyle name="Heading 4 4 2" xfId="214"/>
    <cellStyle name="Heading 4 5" xfId="215"/>
    <cellStyle name="Incorrecto" xfId="382"/>
    <cellStyle name="Incorreto 10" xfId="3030"/>
    <cellStyle name="Incorreto 11" xfId="1266"/>
    <cellStyle name="Incorreto 2" xfId="9"/>
    <cellStyle name="Incorreto 2 2" xfId="2551"/>
    <cellStyle name="Incorreto 2 3" xfId="3856"/>
    <cellStyle name="Incorreto 3" xfId="2628"/>
    <cellStyle name="Incorreto 4" xfId="2680"/>
    <cellStyle name="Incorreto 5" xfId="2747"/>
    <cellStyle name="Incorreto 6" xfId="2797"/>
    <cellStyle name="Incorreto 7" xfId="2799"/>
    <cellStyle name="Incorreto 8" xfId="2858"/>
    <cellStyle name="Incorreto 9" xfId="2970"/>
    <cellStyle name="Input" xfId="844"/>
    <cellStyle name="Input 10" xfId="2682"/>
    <cellStyle name="Input 11" xfId="2956"/>
    <cellStyle name="Input 12" xfId="3016"/>
    <cellStyle name="Input 2" xfId="216"/>
    <cellStyle name="Input 2 2" xfId="217"/>
    <cellStyle name="Input 3" xfId="218"/>
    <cellStyle name="Input 4" xfId="2552"/>
    <cellStyle name="Input 5" xfId="2629"/>
    <cellStyle name="Input 6" xfId="2681"/>
    <cellStyle name="Input 7" xfId="2748"/>
    <cellStyle name="Input 8" xfId="2798"/>
    <cellStyle name="Input 9" xfId="2673"/>
    <cellStyle name="Input Undo" xfId="2553"/>
    <cellStyle name="Linked Cell" xfId="845"/>
    <cellStyle name="Linked Cell 2" xfId="219"/>
    <cellStyle name="Linked Cell 2 2" xfId="220"/>
    <cellStyle name="Linked Cell 3" xfId="221"/>
    <cellStyle name="Moeda 2 2" xfId="1600"/>
    <cellStyle name="Moeda 2 2 2" xfId="3139"/>
    <cellStyle name="Moeda 2 2 3" xfId="3148"/>
    <cellStyle name="Moeda 2 3" xfId="1607"/>
    <cellStyle name="Moeda 2 3 2" xfId="3145"/>
    <cellStyle name="Moeda 2 3 3" xfId="3153"/>
    <cellStyle name="Moeda 2 4" xfId="1608"/>
    <cellStyle name="Moeda 2 4 2" xfId="3146"/>
    <cellStyle name="Moeda 2 4 3" xfId="3154"/>
    <cellStyle name="Moeda 2 5" xfId="1609"/>
    <cellStyle name="Moeda 2 5 2" xfId="3147"/>
    <cellStyle name="Moeda 2 5 3" xfId="3155"/>
    <cellStyle name="Moeda 3" xfId="1602"/>
    <cellStyle name="Moeda 3 2" xfId="3532"/>
    <cellStyle name="Neutra 10" xfId="2804"/>
    <cellStyle name="Neutra 11" xfId="1263"/>
    <cellStyle name="Neutra 2" xfId="10"/>
    <cellStyle name="Neutra 2 2" xfId="2554"/>
    <cellStyle name="Neutra 2 3" xfId="3857"/>
    <cellStyle name="Neutra 3" xfId="2631"/>
    <cellStyle name="Neutra 4" xfId="2683"/>
    <cellStyle name="Neutra 5" xfId="2750"/>
    <cellStyle name="Neutra 6" xfId="2800"/>
    <cellStyle name="Neutra 7" xfId="2749"/>
    <cellStyle name="Neutra 8" xfId="2805"/>
    <cellStyle name="Neutra 9" xfId="2816"/>
    <cellStyle name="Neutral" xfId="846"/>
    <cellStyle name="Neutral 2" xfId="222"/>
    <cellStyle name="Neutral 2 2" xfId="223"/>
    <cellStyle name="Neutral 2_Volume x Ocupação - Ago a Dez09 - Projeções" xfId="383"/>
    <cellStyle name="Neutral 3" xfId="224"/>
    <cellStyle name="Neutro" xfId="384"/>
    <cellStyle name="Normal" xfId="0" builtinId="0"/>
    <cellStyle name="Normal 10" xfId="453"/>
    <cellStyle name="Normal 10 10" xfId="1175"/>
    <cellStyle name="Normal 10 10 2" xfId="2085"/>
    <cellStyle name="Normal 10 11" xfId="1342"/>
    <cellStyle name="Normal 10 11 2" xfId="2249"/>
    <cellStyle name="Normal 10 12" xfId="1741"/>
    <cellStyle name="Normal 10 2" xfId="847"/>
    <cellStyle name="Normal 10 2 2" xfId="3386"/>
    <cellStyle name="Normal 10 3" xfId="848"/>
    <cellStyle name="Normal 10 3 2" xfId="3387"/>
    <cellStyle name="Normal 10 4" xfId="849"/>
    <cellStyle name="Normal 10 4 2" xfId="3388"/>
    <cellStyle name="Normal 10 5" xfId="850"/>
    <cellStyle name="Normal 10 5 2" xfId="3389"/>
    <cellStyle name="Normal 10 6" xfId="998"/>
    <cellStyle name="Normal 10 6 2" xfId="2005"/>
    <cellStyle name="Normal 10 7" xfId="1063"/>
    <cellStyle name="Normal 10 7 2" xfId="2040"/>
    <cellStyle name="Normal 10 8" xfId="1062"/>
    <cellStyle name="Normal 10 8 2" xfId="2039"/>
    <cellStyle name="Normal 10 9" xfId="1066"/>
    <cellStyle name="Normal 10 9 2" xfId="2043"/>
    <cellStyle name="Normal 100" xfId="1393"/>
    <cellStyle name="Normal 100 2" xfId="2299"/>
    <cellStyle name="Normal 101" xfId="1394"/>
    <cellStyle name="Normal 101 2" xfId="2300"/>
    <cellStyle name="Normal 102" xfId="1395"/>
    <cellStyle name="Normal 102 2" xfId="2301"/>
    <cellStyle name="Normal 103" xfId="1396"/>
    <cellStyle name="Normal 103 2" xfId="2302"/>
    <cellStyle name="Normal 104" xfId="1397"/>
    <cellStyle name="Normal 104 2" xfId="2303"/>
    <cellStyle name="Normal 105" xfId="1398"/>
    <cellStyle name="Normal 105 2" xfId="2304"/>
    <cellStyle name="Normal 106" xfId="1399"/>
    <cellStyle name="Normal 106 2" xfId="2305"/>
    <cellStyle name="Normal 107" xfId="1400"/>
    <cellStyle name="Normal 107 2" xfId="2306"/>
    <cellStyle name="Normal 108" xfId="1401"/>
    <cellStyle name="Normal 108 2" xfId="2307"/>
    <cellStyle name="Normal 109" xfId="1402"/>
    <cellStyle name="Normal 109 2" xfId="2308"/>
    <cellStyle name="Normal 11" xfId="225"/>
    <cellStyle name="Normal 11 2" xfId="385"/>
    <cellStyle name="Normal 11 2 2" xfId="852"/>
    <cellStyle name="Normal 11 2 2 2" xfId="3391"/>
    <cellStyle name="Normal 11 2 3" xfId="1702"/>
    <cellStyle name="Normal 11 2 3 2" xfId="3548"/>
    <cellStyle name="Normal 11 2 4" xfId="3193"/>
    <cellStyle name="Normal 11 3" xfId="851"/>
    <cellStyle name="Normal 11 3 2" xfId="3390"/>
    <cellStyle name="Normal 11 4" xfId="853"/>
    <cellStyle name="Normal 11 4 2" xfId="3392"/>
    <cellStyle name="Normal 11 5" xfId="854"/>
    <cellStyle name="Normal 11 5 2" xfId="3393"/>
    <cellStyle name="Normal 11 6" xfId="1680"/>
    <cellStyle name="Normal 11 6 2" xfId="3540"/>
    <cellStyle name="Normal 11 7" xfId="3185"/>
    <cellStyle name="Normal 110" xfId="1403"/>
    <cellStyle name="Normal 110 2" xfId="2309"/>
    <cellStyle name="Normal 111" xfId="1405"/>
    <cellStyle name="Normal 111 2" xfId="2311"/>
    <cellStyle name="Normal 112" xfId="1406"/>
    <cellStyle name="Normal 112 2" xfId="2312"/>
    <cellStyle name="Normal 113" xfId="1421"/>
    <cellStyle name="Normal 113 2" xfId="2327"/>
    <cellStyle name="Normal 114" xfId="1422"/>
    <cellStyle name="Normal 114 2" xfId="2328"/>
    <cellStyle name="Normal 115" xfId="1423"/>
    <cellStyle name="Normal 115 2" xfId="2329"/>
    <cellStyle name="Normal 116" xfId="1424"/>
    <cellStyle name="Normal 116 2" xfId="2330"/>
    <cellStyle name="Normal 117" xfId="1425"/>
    <cellStyle name="Normal 117 2" xfId="2331"/>
    <cellStyle name="Normal 118" xfId="1426"/>
    <cellStyle name="Normal 118 2" xfId="2332"/>
    <cellStyle name="Normal 119" xfId="1427"/>
    <cellStyle name="Normal 119 2" xfId="2333"/>
    <cellStyle name="Normal 12" xfId="478"/>
    <cellStyle name="Normal 12 2" xfId="226"/>
    <cellStyle name="Normal 12 2 2" xfId="856"/>
    <cellStyle name="Normal 12 2 2 2" xfId="999"/>
    <cellStyle name="Normal 12 2 2 2 2" xfId="2006"/>
    <cellStyle name="Normal 12 2 2 3" xfId="3395"/>
    <cellStyle name="Normal 12 2 3" xfId="1064"/>
    <cellStyle name="Normal 12 2 3 2" xfId="2041"/>
    <cellStyle name="Normal 12 2 4" xfId="1061"/>
    <cellStyle name="Normal 12 2 4 2" xfId="2038"/>
    <cellStyle name="Normal 12 2 5" xfId="1067"/>
    <cellStyle name="Normal 12 2 5 2" xfId="2044"/>
    <cellStyle name="Normal 12 2 6" xfId="1140"/>
    <cellStyle name="Normal 12 2 6 2" xfId="2067"/>
    <cellStyle name="Normal 12 2 7" xfId="1157"/>
    <cellStyle name="Normal 12 2 7 2" xfId="2077"/>
    <cellStyle name="Normal 12 2 8" xfId="1681"/>
    <cellStyle name="Normal 12 3" xfId="855"/>
    <cellStyle name="Normal 12 3 2" xfId="3394"/>
    <cellStyle name="Normal 12 4" xfId="857"/>
    <cellStyle name="Normal 12 4 2" xfId="3396"/>
    <cellStyle name="Normal 12 5" xfId="858"/>
    <cellStyle name="Normal 12 5 2" xfId="3397"/>
    <cellStyle name="Normal 12 6" xfId="1189"/>
    <cellStyle name="Normal 12 6 2" xfId="2098"/>
    <cellStyle name="Normal 12 7" xfId="1350"/>
    <cellStyle name="Normal 12 7 2" xfId="2256"/>
    <cellStyle name="Normal 12 8" xfId="1756"/>
    <cellStyle name="Normal 120" xfId="1428"/>
    <cellStyle name="Normal 120 2" xfId="2334"/>
    <cellStyle name="Normal 121" xfId="1429"/>
    <cellStyle name="Normal 121 2" xfId="2335"/>
    <cellStyle name="Normal 122" xfId="1430"/>
    <cellStyle name="Normal 122 2" xfId="2336"/>
    <cellStyle name="Normal 123" xfId="1431"/>
    <cellStyle name="Normal 123 2" xfId="2337"/>
    <cellStyle name="Normal 124" xfId="1432"/>
    <cellStyle name="Normal 124 2" xfId="2338"/>
    <cellStyle name="Normal 125" xfId="1433"/>
    <cellStyle name="Normal 125 2" xfId="2339"/>
    <cellStyle name="Normal 126" xfId="1434"/>
    <cellStyle name="Normal 126 2" xfId="2340"/>
    <cellStyle name="Normal 127" xfId="1435"/>
    <cellStyle name="Normal 127 2" xfId="2341"/>
    <cellStyle name="Normal 128" xfId="1436"/>
    <cellStyle name="Normal 128 2" xfId="2342"/>
    <cellStyle name="Normal 129" xfId="1437"/>
    <cellStyle name="Normal 129 2" xfId="2343"/>
    <cellStyle name="Normal 13" xfId="227"/>
    <cellStyle name="Normal 13 10" xfId="1141"/>
    <cellStyle name="Normal 13 10 2" xfId="2068"/>
    <cellStyle name="Normal 13 11" xfId="1156"/>
    <cellStyle name="Normal 13 11 2" xfId="2076"/>
    <cellStyle name="Normal 13 12" xfId="1682"/>
    <cellStyle name="Normal 13 2" xfId="859"/>
    <cellStyle name="Normal 13 2 2" xfId="3398"/>
    <cellStyle name="Normal 13 3" xfId="860"/>
    <cellStyle name="Normal 13 3 2" xfId="3399"/>
    <cellStyle name="Normal 13 4" xfId="861"/>
    <cellStyle name="Normal 13 4 2" xfId="3400"/>
    <cellStyle name="Normal 13 5" xfId="862"/>
    <cellStyle name="Normal 13 5 2" xfId="3401"/>
    <cellStyle name="Normal 13 6" xfId="1000"/>
    <cellStyle name="Normal 13 6 2" xfId="2007"/>
    <cellStyle name="Normal 13 7" xfId="1065"/>
    <cellStyle name="Normal 13 7 2" xfId="2042"/>
    <cellStyle name="Normal 13 8" xfId="1060"/>
    <cellStyle name="Normal 13 8 2" xfId="2037"/>
    <cellStyle name="Normal 13 9" xfId="1068"/>
    <cellStyle name="Normal 13 9 2" xfId="2045"/>
    <cellStyle name="Normal 130" xfId="1438"/>
    <cellStyle name="Normal 130 2" xfId="2344"/>
    <cellStyle name="Normal 131" xfId="1439"/>
    <cellStyle name="Normal 131 2" xfId="2345"/>
    <cellStyle name="Normal 132" xfId="1440"/>
    <cellStyle name="Normal 132 2" xfId="2346"/>
    <cellStyle name="Normal 133" xfId="1441"/>
    <cellStyle name="Normal 133 2" xfId="2347"/>
    <cellStyle name="Normal 134" xfId="284"/>
    <cellStyle name="Normal 134 2" xfId="1154"/>
    <cellStyle name="Normal 134 2 2" xfId="2075"/>
    <cellStyle name="Normal 134 3" xfId="1701"/>
    <cellStyle name="Normal 135" xfId="1456"/>
    <cellStyle name="Normal 135 2" xfId="2362"/>
    <cellStyle name="Normal 136" xfId="1457"/>
    <cellStyle name="Normal 136 2" xfId="2363"/>
    <cellStyle name="Normal 137" xfId="1458"/>
    <cellStyle name="Normal 137 2" xfId="2364"/>
    <cellStyle name="Normal 138" xfId="1472"/>
    <cellStyle name="Normal 138 2" xfId="2378"/>
    <cellStyle name="Normal 139" xfId="1487"/>
    <cellStyle name="Normal 139 2" xfId="2393"/>
    <cellStyle name="Normal 14" xfId="454"/>
    <cellStyle name="Normal 14 2" xfId="863"/>
    <cellStyle name="Normal 14 2 2" xfId="3402"/>
    <cellStyle name="Normal 14 3" xfId="864"/>
    <cellStyle name="Normal 14 3 2" xfId="3403"/>
    <cellStyle name="Normal 14 4" xfId="865"/>
    <cellStyle name="Normal 14 4 2" xfId="3404"/>
    <cellStyle name="Normal 14 5" xfId="866"/>
    <cellStyle name="Normal 14 5 2" xfId="3405"/>
    <cellStyle name="Normal 14 6" xfId="3215"/>
    <cellStyle name="Normal 140" xfId="1486"/>
    <cellStyle name="Normal 140 2" xfId="2392"/>
    <cellStyle name="Normal 141" xfId="1502"/>
    <cellStyle name="Normal 141 2" xfId="2408"/>
    <cellStyle name="Normal 142" xfId="1532"/>
    <cellStyle name="Normal 142 2" xfId="2438"/>
    <cellStyle name="Normal 143" xfId="1516"/>
    <cellStyle name="Normal 143 2" xfId="2422"/>
    <cellStyle name="Normal 144" xfId="1517"/>
    <cellStyle name="Normal 144 2" xfId="2423"/>
    <cellStyle name="Normal 145" xfId="386"/>
    <cellStyle name="Normal 145 2" xfId="1001"/>
    <cellStyle name="Normal 145 2 2" xfId="2008"/>
    <cellStyle name="Normal 145 3" xfId="1703"/>
    <cellStyle name="Normal 146" xfId="1533"/>
    <cellStyle name="Normal 146 2" xfId="2439"/>
    <cellStyle name="Normal 147" xfId="1534"/>
    <cellStyle name="Normal 147 2" xfId="2440"/>
    <cellStyle name="Normal 148" xfId="387"/>
    <cellStyle name="Normal 148 2" xfId="1002"/>
    <cellStyle name="Normal 148 2 2" xfId="2009"/>
    <cellStyle name="Normal 148 3" xfId="1704"/>
    <cellStyle name="Normal 149" xfId="1535"/>
    <cellStyle name="Normal 149 2" xfId="2441"/>
    <cellStyle name="Normal 15" xfId="477"/>
    <cellStyle name="Normal 15 2" xfId="1105"/>
    <cellStyle name="Normal 15 2 2" xfId="1188"/>
    <cellStyle name="Normal 15 2 2 2" xfId="2097"/>
    <cellStyle name="Normal 15 2 3" xfId="3494"/>
    <cellStyle name="Normal 15 3" xfId="1349"/>
    <cellStyle name="Normal 15 3 2" xfId="2255"/>
    <cellStyle name="Normal 15 4" xfId="1755"/>
    <cellStyle name="Normal 150" xfId="1536"/>
    <cellStyle name="Normal 150 2" xfId="2442"/>
    <cellStyle name="Normal 151" xfId="1537"/>
    <cellStyle name="Normal 151 2" xfId="2443"/>
    <cellStyle name="Normal 152" xfId="1538"/>
    <cellStyle name="Normal 152 2" xfId="2444"/>
    <cellStyle name="Normal 153" xfId="1539"/>
    <cellStyle name="Normal 153 2" xfId="2445"/>
    <cellStyle name="Normal 154" xfId="1540"/>
    <cellStyle name="Normal 154 2" xfId="2446"/>
    <cellStyle name="Normal 155" xfId="1541"/>
    <cellStyle name="Normal 155 2" xfId="2447"/>
    <cellStyle name="Normal 156" xfId="1542"/>
    <cellStyle name="Normal 156 2" xfId="2448"/>
    <cellStyle name="Normal 157" xfId="1543"/>
    <cellStyle name="Normal 157 2" xfId="2449"/>
    <cellStyle name="Normal 158" xfId="1544"/>
    <cellStyle name="Normal 158 2" xfId="2450"/>
    <cellStyle name="Normal 159" xfId="1545"/>
    <cellStyle name="Normal 159 2" xfId="2451"/>
    <cellStyle name="Normal 16" xfId="228"/>
    <cellStyle name="Normal 16 2" xfId="388"/>
    <cellStyle name="Normal 16 2 2" xfId="1004"/>
    <cellStyle name="Normal 16 2 2 2" xfId="2011"/>
    <cellStyle name="Normal 16 2 3" xfId="1705"/>
    <cellStyle name="Normal 16 3" xfId="389"/>
    <cellStyle name="Normal 16 3 2" xfId="1005"/>
    <cellStyle name="Normal 16 3 2 2" xfId="2012"/>
    <cellStyle name="Normal 16 3 3" xfId="1706"/>
    <cellStyle name="Normal 16 4" xfId="459"/>
    <cellStyle name="Normal 16 4 2" xfId="1178"/>
    <cellStyle name="Normal 16 4 2 2" xfId="2088"/>
    <cellStyle name="Normal 16 4 3" xfId="1744"/>
    <cellStyle name="Normal 16 5" xfId="1003"/>
    <cellStyle name="Normal 16 5 2" xfId="2010"/>
    <cellStyle name="Normal 16 6" xfId="1683"/>
    <cellStyle name="Normal 160" xfId="1546"/>
    <cellStyle name="Normal 160 2" xfId="2452"/>
    <cellStyle name="Normal 161" xfId="1547"/>
    <cellStyle name="Normal 161 2" xfId="2453"/>
    <cellStyle name="Normal 162" xfId="1548"/>
    <cellStyle name="Normal 162 2" xfId="2454"/>
    <cellStyle name="Normal 163" xfId="390"/>
    <cellStyle name="Normal 163 2" xfId="1006"/>
    <cellStyle name="Normal 163 2 2" xfId="2013"/>
    <cellStyle name="Normal 163 3" xfId="1707"/>
    <cellStyle name="Normal 164" xfId="1007"/>
    <cellStyle name="Normal 164 2" xfId="2014"/>
    <cellStyle name="Normal 165" xfId="1549"/>
    <cellStyle name="Normal 165 2" xfId="2455"/>
    <cellStyle name="Normal 166" xfId="391"/>
    <cellStyle name="Normal 166 2" xfId="1158"/>
    <cellStyle name="Normal 166 2 2" xfId="2078"/>
    <cellStyle name="Normal 166 3" xfId="1708"/>
    <cellStyle name="Normal 167" xfId="392"/>
    <cellStyle name="Normal 167 2" xfId="1159"/>
    <cellStyle name="Normal 167 2 2" xfId="2079"/>
    <cellStyle name="Normal 167 3" xfId="1709"/>
    <cellStyle name="Normal 168" xfId="1550"/>
    <cellStyle name="Normal 168 2" xfId="2456"/>
    <cellStyle name="Normal 169" xfId="1551"/>
    <cellStyle name="Normal 169 2" xfId="2457"/>
    <cellStyle name="Normal 17" xfId="479"/>
    <cellStyle name="Normal 17 2" xfId="1116"/>
    <cellStyle name="Normal 17 2 2" xfId="1190"/>
    <cellStyle name="Normal 17 2 2 2" xfId="2099"/>
    <cellStyle name="Normal 17 2 3" xfId="3505"/>
    <cellStyle name="Normal 17 3" xfId="1351"/>
    <cellStyle name="Normal 17 3 2" xfId="2257"/>
    <cellStyle name="Normal 17 4" xfId="1757"/>
    <cellStyle name="Normal 170" xfId="1552"/>
    <cellStyle name="Normal 170 2" xfId="2458"/>
    <cellStyle name="Normal 171" xfId="1553"/>
    <cellStyle name="Normal 171 2" xfId="2459"/>
    <cellStyle name="Normal 172" xfId="1554"/>
    <cellStyle name="Normal 172 2" xfId="2460"/>
    <cellStyle name="Normal 173" xfId="1555"/>
    <cellStyle name="Normal 173 2" xfId="2461"/>
    <cellStyle name="Normal 174" xfId="1556"/>
    <cellStyle name="Normal 174 2" xfId="2462"/>
    <cellStyle name="Normal 175" xfId="1570"/>
    <cellStyle name="Normal 175 2" xfId="2476"/>
    <cellStyle name="Normal 176" xfId="1585"/>
    <cellStyle name="Normal 176 2" xfId="2491"/>
    <cellStyle name="Normal 177" xfId="1588"/>
    <cellStyle name="Normal 177 2" xfId="2494"/>
    <cellStyle name="Normal 178" xfId="1591"/>
    <cellStyle name="Normal 178 2" xfId="2497"/>
    <cellStyle name="Normal 179" xfId="1597"/>
    <cellStyle name="Normal 179 2" xfId="2503"/>
    <cellStyle name="Normal 18" xfId="393"/>
    <cellStyle name="Normal 18 2" xfId="513"/>
    <cellStyle name="Normal 18 2 2" xfId="1224"/>
    <cellStyle name="Normal 18 2 2 2" xfId="2133"/>
    <cellStyle name="Normal 18 2 3" xfId="1791"/>
    <cellStyle name="Normal 18 3" xfId="588"/>
    <cellStyle name="Normal 18 3 2" xfId="1291"/>
    <cellStyle name="Normal 18 3 2 2" xfId="2202"/>
    <cellStyle name="Normal 18 3 3" xfId="1878"/>
    <cellStyle name="Normal 18 4" xfId="1008"/>
    <cellStyle name="Normal 18 4 2" xfId="2015"/>
    <cellStyle name="Normal 18 5" xfId="1710"/>
    <cellStyle name="Normal 180" xfId="1594"/>
    <cellStyle name="Normal 180 2" xfId="2500"/>
    <cellStyle name="Normal 181" xfId="2513"/>
    <cellStyle name="Normal 181 2" xfId="2506"/>
    <cellStyle name="Normal 182" xfId="1605"/>
    <cellStyle name="Normal 183" xfId="3090"/>
    <cellStyle name="Normal 184" xfId="2510"/>
    <cellStyle name="Normal 185" xfId="3093"/>
    <cellStyle name="Normal 186" xfId="3094"/>
    <cellStyle name="Normal 187" xfId="3136"/>
    <cellStyle name="Normal 188" xfId="3098"/>
    <cellStyle name="Normal 189" xfId="3156"/>
    <cellStyle name="Normal 19" xfId="394"/>
    <cellStyle name="Normal 19 2" xfId="1009"/>
    <cellStyle name="Normal 19 2 2" xfId="2016"/>
    <cellStyle name="Normal 19 3" xfId="1711"/>
    <cellStyle name="Normal 190" xfId="3143"/>
    <cellStyle name="Normal 191" xfId="3159"/>
    <cellStyle name="Normal 192" xfId="3162"/>
    <cellStyle name="Normal 193" xfId="3165"/>
    <cellStyle name="Normal 194" xfId="3168"/>
    <cellStyle name="Normal 195" xfId="3171"/>
    <cellStyle name="Normal 196" xfId="3174"/>
    <cellStyle name="Normal 197" xfId="3177"/>
    <cellStyle name="Normal 198" xfId="3181"/>
    <cellStyle name="Normal 199" xfId="3871"/>
    <cellStyle name="Normal 2" xfId="3"/>
    <cellStyle name="Normal 2 10" xfId="460"/>
    <cellStyle name="Normal 2 10 2" xfId="3218"/>
    <cellStyle name="Normal 2 11" xfId="649"/>
    <cellStyle name="Normal 2 11 2" xfId="3224"/>
    <cellStyle name="Normal 2 12" xfId="868"/>
    <cellStyle name="Normal 2 12 2" xfId="3407"/>
    <cellStyle name="Normal 2 13" xfId="869"/>
    <cellStyle name="Normal 2 13 2" xfId="3408"/>
    <cellStyle name="Normal 2 14" xfId="1010"/>
    <cellStyle name="Normal 2 14 2" xfId="3467"/>
    <cellStyle name="Normal 2 15" xfId="1069"/>
    <cellStyle name="Normal 2 15 2" xfId="3484"/>
    <cellStyle name="Normal 2 16" xfId="1059"/>
    <cellStyle name="Normal 2 16 2" xfId="3483"/>
    <cellStyle name="Normal 2 17" xfId="1073"/>
    <cellStyle name="Normal 2 17 2" xfId="3486"/>
    <cellStyle name="Normal 2 18" xfId="1113"/>
    <cellStyle name="Normal 2 18 2" xfId="3502"/>
    <cellStyle name="Normal 2 19" xfId="1124"/>
    <cellStyle name="Normal 2 19 2" xfId="3513"/>
    <cellStyle name="Normal 2 2" xfId="43"/>
    <cellStyle name="Normal 2 2 10" xfId="1142"/>
    <cellStyle name="Normal 2 2 10 2" xfId="2069"/>
    <cellStyle name="Normal 2 2 11" xfId="1139"/>
    <cellStyle name="Normal 2 2 11 2" xfId="2066"/>
    <cellStyle name="Normal 2 2 12" xfId="1606"/>
    <cellStyle name="Normal 2 2 12 2" xfId="3535"/>
    <cellStyle name="Normal 2 2 13" xfId="1613"/>
    <cellStyle name="Normal 2 2 13 2" xfId="3539"/>
    <cellStyle name="Normal 2 2 14" xfId="1685"/>
    <cellStyle name="Normal 2 2 15" xfId="2581"/>
    <cellStyle name="Normal 2 2 15 2" xfId="3580"/>
    <cellStyle name="Normal 2 2 16" xfId="2658"/>
    <cellStyle name="Normal 2 2 16 2" xfId="3600"/>
    <cellStyle name="Normal 2 2 17" xfId="2717"/>
    <cellStyle name="Normal 2 2 17 2" xfId="3617"/>
    <cellStyle name="Normal 2 2 18" xfId="2777"/>
    <cellStyle name="Normal 2 2 18 2" xfId="3640"/>
    <cellStyle name="Normal 2 2 19" xfId="2834"/>
    <cellStyle name="Normal 2 2 19 2" xfId="3650"/>
    <cellStyle name="Normal 2 2 2" xfId="229"/>
    <cellStyle name="Normal 2 2 2 2" xfId="230"/>
    <cellStyle name="Normal 2 2 2 2 10" xfId="3187"/>
    <cellStyle name="Normal 2 2 2 2 2" xfId="395"/>
    <cellStyle name="Normal 2 2 2 2 2 2" xfId="396"/>
    <cellStyle name="Normal 2 2 2 2 2 2 2" xfId="1014"/>
    <cellStyle name="Normal 2 2 2 2 2 2 2 2" xfId="3469"/>
    <cellStyle name="Normal 2 2 2 2 2 2 3" xfId="1714"/>
    <cellStyle name="Normal 2 2 2 2 2 2 3 2" xfId="3550"/>
    <cellStyle name="Normal 2 2 2 2 2 2 4" xfId="3194"/>
    <cellStyle name="Normal 2 2 2 2 2 3" xfId="466"/>
    <cellStyle name="Normal 2 2 2 2 2 3 2" xfId="3220"/>
    <cellStyle name="Normal 2 2 2 2 2 4" xfId="1013"/>
    <cellStyle name="Normal 2 2 2 2 2 4 2" xfId="1056"/>
    <cellStyle name="Normal 2 2 2 2 2 4 2 2" xfId="3482"/>
    <cellStyle name="Normal 2 2 2 2 2 4 3" xfId="2018"/>
    <cellStyle name="Normal 2 2 2 2 2 5" xfId="1081"/>
    <cellStyle name="Normal 2 2 2 2 2 5 2" xfId="3488"/>
    <cellStyle name="Normal 2 2 2 2 2 6" xfId="1161"/>
    <cellStyle name="Normal 2 2 2 2 2 6 2" xfId="3521"/>
    <cellStyle name="Normal 2 2 2 2 2 7" xfId="1155"/>
    <cellStyle name="Normal 2 2 2 2 2 7 2" xfId="3520"/>
    <cellStyle name="Normal 2 2 2 2 2 8" xfId="1713"/>
    <cellStyle name="Normal 2 2 2 2 2 8 2" xfId="3549"/>
    <cellStyle name="Normal 2 2 2 2 3" xfId="397"/>
    <cellStyle name="Normal 2 2 2 2 3 2" xfId="398"/>
    <cellStyle name="Normal 2 2 2 2 3 2 2" xfId="1162"/>
    <cellStyle name="Normal 2 2 2 2 3 2 2 2" xfId="3522"/>
    <cellStyle name="Normal 2 2 2 2 3 2 3" xfId="1716"/>
    <cellStyle name="Normal 2 2 2 2 3 2 3 2" xfId="3552"/>
    <cellStyle name="Normal 2 2 2 2 3 2 4" xfId="3196"/>
    <cellStyle name="Normal 2 2 2 2 3 3" xfId="1015"/>
    <cellStyle name="Normal 2 2 2 2 3 3 2" xfId="3470"/>
    <cellStyle name="Normal 2 2 2 2 3 4" xfId="1715"/>
    <cellStyle name="Normal 2 2 2 2 3 4 2" xfId="3551"/>
    <cellStyle name="Normal 2 2 2 2 3 5" xfId="3195"/>
    <cellStyle name="Normal 2 2 2 2 4" xfId="467"/>
    <cellStyle name="Normal 2 2 2 2 4 2" xfId="1072"/>
    <cellStyle name="Normal 2 2 2 2 4 2 2" xfId="2047"/>
    <cellStyle name="Normal 2 2 2 2 4 3" xfId="1749"/>
    <cellStyle name="Normal 2 2 2 2 5" xfId="1012"/>
    <cellStyle name="Normal 2 2 2 2 5 2" xfId="1057"/>
    <cellStyle name="Normal 2 2 2 2 5 2 2" xfId="2035"/>
    <cellStyle name="Normal 2 2 2 2 5 3" xfId="3468"/>
    <cellStyle name="Normal 2 2 2 2 6" xfId="1079"/>
    <cellStyle name="Normal 2 2 2 2 6 2" xfId="2052"/>
    <cellStyle name="Normal 2 2 2 2 7" xfId="1160"/>
    <cellStyle name="Normal 2 2 2 2 7 2" xfId="2080"/>
    <cellStyle name="Normal 2 2 2 2 8" xfId="1127"/>
    <cellStyle name="Normal 2 2 2 2 8 2" xfId="2060"/>
    <cellStyle name="Normal 2 2 2 2 9" xfId="1712"/>
    <cellStyle name="Normal 2 2 2 3" xfId="399"/>
    <cellStyle name="Normal 2 2 2 3 2" xfId="1016"/>
    <cellStyle name="Normal 2 2 2 3 2 2" xfId="2019"/>
    <cellStyle name="Normal 2 2 2 3 3" xfId="1717"/>
    <cellStyle name="Normal 2 2 2 4" xfId="400"/>
    <cellStyle name="Normal 2 2 2 4 2" xfId="1071"/>
    <cellStyle name="Normal 2 2 2 4 2 2" xfId="3485"/>
    <cellStyle name="Normal 2 2 2 4 3" xfId="1718"/>
    <cellStyle name="Normal 2 2 2 4 3 2" xfId="3553"/>
    <cellStyle name="Normal 2 2 2 4 4" xfId="3197"/>
    <cellStyle name="Normal 2 2 2 5" xfId="468"/>
    <cellStyle name="Normal 2 2 2 5 2" xfId="3221"/>
    <cellStyle name="Normal 2 2 2 6" xfId="1011"/>
    <cellStyle name="Normal 2 2 2 6 2" xfId="1075"/>
    <cellStyle name="Normal 2 2 2 6 2 2" xfId="3487"/>
    <cellStyle name="Normal 2 2 2 6 3" xfId="2017"/>
    <cellStyle name="Normal 2 2 2 7" xfId="1143"/>
    <cellStyle name="Normal 2 2 2 7 2" xfId="3518"/>
    <cellStyle name="Normal 2 2 2 8" xfId="1138"/>
    <cellStyle name="Normal 2 2 2 8 2" xfId="3517"/>
    <cellStyle name="Normal 2 2 2 9" xfId="1686"/>
    <cellStyle name="Normal 2 2 2 9 2" xfId="3542"/>
    <cellStyle name="Normal 2 2 20" xfId="2899"/>
    <cellStyle name="Normal 2 2 20 2" xfId="3675"/>
    <cellStyle name="Normal 2 2 21" xfId="2967"/>
    <cellStyle name="Normal 2 2 21 2" xfId="3699"/>
    <cellStyle name="Normal 2 2 22" xfId="3027"/>
    <cellStyle name="Normal 2 2 22 2" xfId="3723"/>
    <cellStyle name="Normal 2 2 23" xfId="3071"/>
    <cellStyle name="Normal 2 2 23 2" xfId="3745"/>
    <cellStyle name="Normal 2 2 24" xfId="3144"/>
    <cellStyle name="Normal 2 2 24 2" xfId="3763"/>
    <cellStyle name="Normal 2 2 25" xfId="3152"/>
    <cellStyle name="Normal 2 2 25 2" xfId="3767"/>
    <cellStyle name="Normal 2 2 26" xfId="3186"/>
    <cellStyle name="Normal 2 2 3" xfId="231"/>
    <cellStyle name="Normal 2 2 3 2" xfId="1017"/>
    <cellStyle name="Normal 2 2 3 2 2" xfId="2020"/>
    <cellStyle name="Normal 2 2 3 3" xfId="1687"/>
    <cellStyle name="Normal 2 2 4" xfId="232"/>
    <cellStyle name="Normal 2 2 4 2" xfId="401"/>
    <cellStyle name="Normal 2 2 4 2 2" xfId="1163"/>
    <cellStyle name="Normal 2 2 4 2 2 2" xfId="3523"/>
    <cellStyle name="Normal 2 2 4 2 3" xfId="1719"/>
    <cellStyle name="Normal 2 2 4 2 3 2" xfId="3554"/>
    <cellStyle name="Normal 2 2 4 2 4" xfId="3198"/>
    <cellStyle name="Normal 2 2 4 3" xfId="1018"/>
    <cellStyle name="Normal 2 2 4 3 2" xfId="3471"/>
    <cellStyle name="Normal 2 2 4 4" xfId="1688"/>
    <cellStyle name="Normal 2 2 4 4 2" xfId="3543"/>
    <cellStyle name="Normal 2 2 4 5" xfId="3188"/>
    <cellStyle name="Normal 2 2 5" xfId="402"/>
    <cellStyle name="Normal 2 2 5 2" xfId="403"/>
    <cellStyle name="Normal 2 2 5 2 2" xfId="1164"/>
    <cellStyle name="Normal 2 2 5 2 2 2" xfId="3524"/>
    <cellStyle name="Normal 2 2 5 2 3" xfId="1721"/>
    <cellStyle name="Normal 2 2 5 2 3 2" xfId="3556"/>
    <cellStyle name="Normal 2 2 5 2 4" xfId="3200"/>
    <cellStyle name="Normal 2 2 5 3" xfId="1019"/>
    <cellStyle name="Normal 2 2 5 3 2" xfId="3472"/>
    <cellStyle name="Normal 2 2 5 4" xfId="1720"/>
    <cellStyle name="Normal 2 2 5 4 2" xfId="3555"/>
    <cellStyle name="Normal 2 2 5 5" xfId="3199"/>
    <cellStyle name="Normal 2 2 6" xfId="404"/>
    <cellStyle name="Normal 2 2 6 2" xfId="405"/>
    <cellStyle name="Normal 2 2 6 2 2" xfId="1165"/>
    <cellStyle name="Normal 2 2 6 2 2 2" xfId="3525"/>
    <cellStyle name="Normal 2 2 6 2 3" xfId="1723"/>
    <cellStyle name="Normal 2 2 6 2 3 2" xfId="3558"/>
    <cellStyle name="Normal 2 2 6 2 4" xfId="3202"/>
    <cellStyle name="Normal 2 2 6 3" xfId="1020"/>
    <cellStyle name="Normal 2 2 6 3 2" xfId="3473"/>
    <cellStyle name="Normal 2 2 6 4" xfId="1722"/>
    <cellStyle name="Normal 2 2 6 4 2" xfId="3557"/>
    <cellStyle name="Normal 2 2 6 5" xfId="3201"/>
    <cellStyle name="Normal 2 2 7" xfId="469"/>
    <cellStyle name="Normal 2 2 7 2" xfId="1070"/>
    <cellStyle name="Normal 2 2 7 2 2" xfId="2046"/>
    <cellStyle name="Normal 2 2 7 3" xfId="1750"/>
    <cellStyle name="Normal 2 2 8" xfId="867"/>
    <cellStyle name="Normal 2 2 8 2" xfId="1058"/>
    <cellStyle name="Normal 2 2 8 2 2" xfId="2036"/>
    <cellStyle name="Normal 2 2 8 3" xfId="3406"/>
    <cellStyle name="Normal 2 2 9" xfId="1074"/>
    <cellStyle name="Normal 2 2 9 2" xfId="2048"/>
    <cellStyle name="Normal 2 2_ECO" xfId="233"/>
    <cellStyle name="Normal 2 20" xfId="1118"/>
    <cellStyle name="Normal 2 20 2" xfId="3507"/>
    <cellStyle name="Normal 2 21" xfId="1110"/>
    <cellStyle name="Normal 2 21 2" xfId="3499"/>
    <cellStyle name="Normal 2 22" xfId="1114"/>
    <cellStyle name="Normal 2 22 2" xfId="3503"/>
    <cellStyle name="Normal 2 23" xfId="1123"/>
    <cellStyle name="Normal 2 23 2" xfId="3512"/>
    <cellStyle name="Normal 2 24" xfId="1119"/>
    <cellStyle name="Normal 2 24 2" xfId="3508"/>
    <cellStyle name="Normal 2 25" xfId="1108"/>
    <cellStyle name="Normal 2 25 2" xfId="3497"/>
    <cellStyle name="Normal 2 26" xfId="1109"/>
    <cellStyle name="Normal 2 26 2" xfId="3498"/>
    <cellStyle name="Normal 2 27" xfId="1122"/>
    <cellStyle name="Normal 2 27 2" xfId="3511"/>
    <cellStyle name="Normal 2 28" xfId="1601"/>
    <cellStyle name="Normal 2 28 2" xfId="3531"/>
    <cellStyle name="Normal 2 29" xfId="1610"/>
    <cellStyle name="Normal 2 29 2" xfId="3536"/>
    <cellStyle name="Normal 2 3" xfId="234"/>
    <cellStyle name="Normal 2 3 10" xfId="2657"/>
    <cellStyle name="Normal 2 3 10 2" xfId="3599"/>
    <cellStyle name="Normal 2 3 11" xfId="2713"/>
    <cellStyle name="Normal 2 3 11 2" xfId="3614"/>
    <cellStyle name="Normal 2 3 12" xfId="2773"/>
    <cellStyle name="Normal 2 3 12 2" xfId="3637"/>
    <cellStyle name="Normal 2 3 13" xfId="2830"/>
    <cellStyle name="Normal 2 3 13 2" xfId="3647"/>
    <cellStyle name="Normal 2 3 14" xfId="2889"/>
    <cellStyle name="Normal 2 3 14 2" xfId="3666"/>
    <cellStyle name="Normal 2 3 15" xfId="2957"/>
    <cellStyle name="Normal 2 3 15 2" xfId="3693"/>
    <cellStyle name="Normal 2 3 16" xfId="3017"/>
    <cellStyle name="Normal 2 3 16 2" xfId="3717"/>
    <cellStyle name="Normal 2 3 17" xfId="3065"/>
    <cellStyle name="Normal 2 3 17 2" xfId="3739"/>
    <cellStyle name="Normal 2 3 2" xfId="870"/>
    <cellStyle name="Normal 2 3 2 2" xfId="1021"/>
    <cellStyle name="Normal 2 3 2 2 2" xfId="2021"/>
    <cellStyle name="Normal 2 3 2 3" xfId="3409"/>
    <cellStyle name="Normal 2 3 3" xfId="1076"/>
    <cellStyle name="Normal 2 3 3 2" xfId="2049"/>
    <cellStyle name="Normal 2 3 4" xfId="1055"/>
    <cellStyle name="Normal 2 3 4 2" xfId="2034"/>
    <cellStyle name="Normal 2 3 4 3" xfId="3870"/>
    <cellStyle name="Normal 2 3 5" xfId="1090"/>
    <cellStyle name="Normal 2 3 5 2" xfId="2055"/>
    <cellStyle name="Normal 2 3 6" xfId="1144"/>
    <cellStyle name="Normal 2 3 6 2" xfId="2070"/>
    <cellStyle name="Normal 2 3 7" xfId="1137"/>
    <cellStyle name="Normal 2 3 7 2" xfId="2065"/>
    <cellStyle name="Normal 2 3 8" xfId="1689"/>
    <cellStyle name="Normal 2 3 9" xfId="2580"/>
    <cellStyle name="Normal 2 3 9 2" xfId="3579"/>
    <cellStyle name="Normal 2 30" xfId="1684"/>
    <cellStyle name="Normal 2 30 2" xfId="3541"/>
    <cellStyle name="Normal 2 31" xfId="2555"/>
    <cellStyle name="Normal 2 31 2" xfId="3569"/>
    <cellStyle name="Normal 2 32" xfId="2632"/>
    <cellStyle name="Normal 2 32 2" xfId="3596"/>
    <cellStyle name="Normal 2 33" xfId="2684"/>
    <cellStyle name="Normal 2 33 2" xfId="3607"/>
    <cellStyle name="Normal 2 34" xfId="2751"/>
    <cellStyle name="Normal 2 34 2" xfId="3634"/>
    <cellStyle name="Normal 2 35" xfId="2801"/>
    <cellStyle name="Normal 2 35 2" xfId="3643"/>
    <cellStyle name="Normal 2 36" xfId="2735"/>
    <cellStyle name="Normal 2 36 2" xfId="3624"/>
    <cellStyle name="Normal 2 37" xfId="2807"/>
    <cellStyle name="Normal 2 37 2" xfId="3645"/>
    <cellStyle name="Normal 2 38" xfId="2927"/>
    <cellStyle name="Normal 2 38 2" xfId="3687"/>
    <cellStyle name="Normal 2 39" xfId="2988"/>
    <cellStyle name="Normal 2 39 2" xfId="3711"/>
    <cellStyle name="Normal 2 4" xfId="235"/>
    <cellStyle name="Normal 2 4 10" xfId="2774"/>
    <cellStyle name="Normal 2 4 10 2" xfId="3638"/>
    <cellStyle name="Normal 2 4 11" xfId="2837"/>
    <cellStyle name="Normal 2 4 11 2" xfId="3652"/>
    <cellStyle name="Normal 2 4 12" xfId="2902"/>
    <cellStyle name="Normal 2 4 12 2" xfId="3677"/>
    <cellStyle name="Normal 2 4 13" xfId="2969"/>
    <cellStyle name="Normal 2 4 13 2" xfId="3701"/>
    <cellStyle name="Normal 2 4 14" xfId="3029"/>
    <cellStyle name="Normal 2 4 14 2" xfId="3725"/>
    <cellStyle name="Normal 2 4 15" xfId="3073"/>
    <cellStyle name="Normal 2 4 15 2" xfId="3747"/>
    <cellStyle name="Normal 2 4 16" xfId="3189"/>
    <cellStyle name="Normal 2 4 2" xfId="406"/>
    <cellStyle name="Normal 2 4 2 2" xfId="1022"/>
    <cellStyle name="Normal 2 4 2 2 2" xfId="3474"/>
    <cellStyle name="Normal 2 4 2 3" xfId="1724"/>
    <cellStyle name="Normal 2 4 2 3 2" xfId="3559"/>
    <cellStyle name="Normal 2 4 2 4" xfId="3203"/>
    <cellStyle name="Normal 2 4 3" xfId="871"/>
    <cellStyle name="Normal 2 4 3 2" xfId="3410"/>
    <cellStyle name="Normal 2 4 4" xfId="1054"/>
    <cellStyle name="Normal 2 4 4 2" xfId="3481"/>
    <cellStyle name="Normal 2 4 5" xfId="1091"/>
    <cellStyle name="Normal 2 4 5 2" xfId="3490"/>
    <cellStyle name="Normal 2 4 6" xfId="1690"/>
    <cellStyle name="Normal 2 4 6 2" xfId="3544"/>
    <cellStyle name="Normal 2 4 7" xfId="2584"/>
    <cellStyle name="Normal 2 4 7 2" xfId="3582"/>
    <cellStyle name="Normal 2 4 8" xfId="2661"/>
    <cellStyle name="Normal 2 4 8 2" xfId="3602"/>
    <cellStyle name="Normal 2 4 9" xfId="2720"/>
    <cellStyle name="Normal 2 4 9 2" xfId="3619"/>
    <cellStyle name="Normal 2 40" xfId="3140"/>
    <cellStyle name="Normal 2 40 2" xfId="3760"/>
    <cellStyle name="Normal 2 41" xfId="3149"/>
    <cellStyle name="Normal 2 41 2" xfId="3764"/>
    <cellStyle name="Normal 2 42" xfId="3825"/>
    <cellStyle name="Normal 2 43" xfId="3872"/>
    <cellStyle name="Normal 2 5" xfId="236"/>
    <cellStyle name="Normal 2 5 10" xfId="2833"/>
    <cellStyle name="Normal 2 5 10 2" xfId="3649"/>
    <cellStyle name="Normal 2 5 11" xfId="2895"/>
    <cellStyle name="Normal 2 5 11 2" xfId="3671"/>
    <cellStyle name="Normal 2 5 12" xfId="2963"/>
    <cellStyle name="Normal 2 5 12 2" xfId="3698"/>
    <cellStyle name="Normal 2 5 13" xfId="3023"/>
    <cellStyle name="Normal 2 5 13 2" xfId="3722"/>
    <cellStyle name="Normal 2 5 14" xfId="3070"/>
    <cellStyle name="Normal 2 5 14 2" xfId="3744"/>
    <cellStyle name="Normal 2 5 15" xfId="3867"/>
    <cellStyle name="Normal 2 5 2" xfId="872"/>
    <cellStyle name="Normal 2 5 2 2" xfId="1023"/>
    <cellStyle name="Normal 2 5 2 2 2" xfId="2022"/>
    <cellStyle name="Normal 2 5 2 3" xfId="3411"/>
    <cellStyle name="Normal 2 5 3" xfId="1077"/>
    <cellStyle name="Normal 2 5 3 2" xfId="2050"/>
    <cellStyle name="Normal 2 5 4" xfId="1053"/>
    <cellStyle name="Normal 2 5 4 2" xfId="2033"/>
    <cellStyle name="Normal 2 5 5" xfId="1092"/>
    <cellStyle name="Normal 2 5 5 2" xfId="2056"/>
    <cellStyle name="Normal 2 5 6" xfId="1145"/>
    <cellStyle name="Normal 2 5 6 2" xfId="2071"/>
    <cellStyle name="Normal 2 5 7" xfId="1136"/>
    <cellStyle name="Normal 2 5 7 2" xfId="2064"/>
    <cellStyle name="Normal 2 5 8" xfId="1691"/>
    <cellStyle name="Normal 2 5 9" xfId="2716"/>
    <cellStyle name="Normal 2 5 9 2" xfId="3616"/>
    <cellStyle name="Normal 2 6" xfId="237"/>
    <cellStyle name="Normal 2 6 10" xfId="2841"/>
    <cellStyle name="Normal 2 6 10 2" xfId="3655"/>
    <cellStyle name="Normal 2 6 11" xfId="2907"/>
    <cellStyle name="Normal 2 6 11 2" xfId="3680"/>
    <cellStyle name="Normal 2 6 12" xfId="2974"/>
    <cellStyle name="Normal 2 6 12 2" xfId="3705"/>
    <cellStyle name="Normal 2 6 13" xfId="3033"/>
    <cellStyle name="Normal 2 6 13 2" xfId="3728"/>
    <cellStyle name="Normal 2 6 14" xfId="3076"/>
    <cellStyle name="Normal 2 6 14 2" xfId="3750"/>
    <cellStyle name="Normal 2 6 2" xfId="873"/>
    <cellStyle name="Normal 2 6 2 2" xfId="1024"/>
    <cellStyle name="Normal 2 6 2 2 2" xfId="2023"/>
    <cellStyle name="Normal 2 6 2 3" xfId="3412"/>
    <cellStyle name="Normal 2 6 3" xfId="1078"/>
    <cellStyle name="Normal 2 6 3 2" xfId="2051"/>
    <cellStyle name="Normal 2 6 4" xfId="1052"/>
    <cellStyle name="Normal 2 6 4 2" xfId="2032"/>
    <cellStyle name="Normal 2 6 5" xfId="1093"/>
    <cellStyle name="Normal 2 6 5 2" xfId="2057"/>
    <cellStyle name="Normal 2 6 6" xfId="1146"/>
    <cellStyle name="Normal 2 6 6 2" xfId="2072"/>
    <cellStyle name="Normal 2 6 7" xfId="1135"/>
    <cellStyle name="Normal 2 6 7 2" xfId="2063"/>
    <cellStyle name="Normal 2 6 8" xfId="1692"/>
    <cellStyle name="Normal 2 6 9" xfId="2724"/>
    <cellStyle name="Normal 2 6 9 2" xfId="3621"/>
    <cellStyle name="Normal 2 7" xfId="407"/>
    <cellStyle name="Normal 2 7 2" xfId="874"/>
    <cellStyle name="Normal 2 7 2 2" xfId="3413"/>
    <cellStyle name="Normal 2 7 3" xfId="1725"/>
    <cellStyle name="Normal 2 7 3 2" xfId="3560"/>
    <cellStyle name="Normal 2 7 4" xfId="2905"/>
    <cellStyle name="Normal 2 7 4 2" xfId="3679"/>
    <cellStyle name="Normal 2 7 5" xfId="2972"/>
    <cellStyle name="Normal 2 7 5 2" xfId="3703"/>
    <cellStyle name="Normal 2 7 6" xfId="3032"/>
    <cellStyle name="Normal 2 7 6 2" xfId="3727"/>
    <cellStyle name="Normal 2 7 7" xfId="3075"/>
    <cellStyle name="Normal 2 7 7 2" xfId="3749"/>
    <cellStyle name="Normal 2 7 8" xfId="3204"/>
    <cellStyle name="Normal 2 8" xfId="408"/>
    <cellStyle name="Normal 2 8 2" xfId="875"/>
    <cellStyle name="Normal 2 8 2 2" xfId="3414"/>
    <cellStyle name="Normal 2 8 3" xfId="1726"/>
    <cellStyle name="Normal 2 8 3 2" xfId="3561"/>
    <cellStyle name="Normal 2 8 4" xfId="3205"/>
    <cellStyle name="Normal 2 9" xfId="409"/>
    <cellStyle name="Normal 2 9 2" xfId="876"/>
    <cellStyle name="Normal 2 9 2 2" xfId="3415"/>
    <cellStyle name="Normal 2 9 3" xfId="1727"/>
    <cellStyle name="Normal 2 9 3 2" xfId="3562"/>
    <cellStyle name="Normal 2 9 4" xfId="3206"/>
    <cellStyle name="Normal 20" xfId="480"/>
    <cellStyle name="Normal 20 2" xfId="540"/>
    <cellStyle name="Normal 20 2 2" xfId="1191"/>
    <cellStyle name="Normal 20 2 2 2" xfId="2100"/>
    <cellStyle name="Normal 20 2 3" xfId="1818"/>
    <cellStyle name="Normal 20 3" xfId="589"/>
    <cellStyle name="Normal 20 3 2" xfId="1292"/>
    <cellStyle name="Normal 20 3 2 2" xfId="2203"/>
    <cellStyle name="Normal 20 3 3" xfId="1879"/>
    <cellStyle name="Normal 20 4" xfId="1121"/>
    <cellStyle name="Normal 20 4 2" xfId="1352"/>
    <cellStyle name="Normal 20 4 2 2" xfId="2258"/>
    <cellStyle name="Normal 20 4 3" xfId="3510"/>
    <cellStyle name="Normal 20 5" xfId="1758"/>
    <cellStyle name="Normal 200" xfId="3865"/>
    <cellStyle name="Normal 201" xfId="3866"/>
    <cellStyle name="Normal 202" xfId="3873"/>
    <cellStyle name="Normal 203" xfId="3875"/>
    <cellStyle name="Normal 204" xfId="3878"/>
    <cellStyle name="Normal 205" xfId="3877"/>
    <cellStyle name="Normal 206" xfId="3879"/>
    <cellStyle name="Normal 207" xfId="3880"/>
    <cellStyle name="Normal 21" xfId="481"/>
    <cellStyle name="Normal 21 2" xfId="530"/>
    <cellStyle name="Normal 21 2 2" xfId="1192"/>
    <cellStyle name="Normal 21 2 2 2" xfId="2101"/>
    <cellStyle name="Normal 21 2 3" xfId="1808"/>
    <cellStyle name="Normal 21 3" xfId="599"/>
    <cellStyle name="Normal 21 3 2" xfId="1302"/>
    <cellStyle name="Normal 21 3 2 2" xfId="2213"/>
    <cellStyle name="Normal 21 3 3" xfId="1889"/>
    <cellStyle name="Normal 21 4" xfId="1120"/>
    <cellStyle name="Normal 21 4 2" xfId="1353"/>
    <cellStyle name="Normal 21 4 2 2" xfId="2259"/>
    <cellStyle name="Normal 21 4 3" xfId="3509"/>
    <cellStyle name="Normal 21 5" xfId="1759"/>
    <cellStyle name="Normal 22" xfId="482"/>
    <cellStyle name="Normal 22 2" xfId="521"/>
    <cellStyle name="Normal 22 2 2" xfId="1193"/>
    <cellStyle name="Normal 22 2 2 2" xfId="2102"/>
    <cellStyle name="Normal 22 2 3" xfId="1799"/>
    <cellStyle name="Normal 22 3" xfId="608"/>
    <cellStyle name="Normal 22 3 2" xfId="1311"/>
    <cellStyle name="Normal 22 3 2 2" xfId="2222"/>
    <cellStyle name="Normal 22 3 3" xfId="1898"/>
    <cellStyle name="Normal 22 4" xfId="1107"/>
    <cellStyle name="Normal 22 4 2" xfId="1354"/>
    <cellStyle name="Normal 22 4 2 2" xfId="2260"/>
    <cellStyle name="Normal 22 4 3" xfId="3496"/>
    <cellStyle name="Normal 22 5" xfId="1760"/>
    <cellStyle name="Normal 23" xfId="483"/>
    <cellStyle name="Normal 23 2" xfId="529"/>
    <cellStyle name="Normal 23 2 2" xfId="1194"/>
    <cellStyle name="Normal 23 2 2 2" xfId="2103"/>
    <cellStyle name="Normal 23 2 3" xfId="1807"/>
    <cellStyle name="Normal 23 3" xfId="600"/>
    <cellStyle name="Normal 23 3 2" xfId="1303"/>
    <cellStyle name="Normal 23 3 2 2" xfId="2214"/>
    <cellStyle name="Normal 23 3 3" xfId="1890"/>
    <cellStyle name="Normal 23 4" xfId="1355"/>
    <cellStyle name="Normal 23 4 2" xfId="2261"/>
    <cellStyle name="Normal 23 5" xfId="1761"/>
    <cellStyle name="Normal 239" xfId="3771"/>
    <cellStyle name="Normal 24" xfId="484"/>
    <cellStyle name="Normal 24 2" xfId="539"/>
    <cellStyle name="Normal 24 2 2" xfId="1245"/>
    <cellStyle name="Normal 24 2 2 2" xfId="2154"/>
    <cellStyle name="Normal 24 2 3" xfId="1817"/>
    <cellStyle name="Normal 24 3" xfId="590"/>
    <cellStyle name="Normal 24 3 2" xfId="1293"/>
    <cellStyle name="Normal 24 3 2 2" xfId="2204"/>
    <cellStyle name="Normal 24 3 3" xfId="1880"/>
    <cellStyle name="Normal 24 4" xfId="1195"/>
    <cellStyle name="Normal 24 4 2" xfId="2104"/>
    <cellStyle name="Normal 24 5" xfId="1762"/>
    <cellStyle name="Normal 240" xfId="3770"/>
    <cellStyle name="Normal 241" xfId="3787"/>
    <cellStyle name="Normal 243" xfId="3772"/>
    <cellStyle name="Normal 245" xfId="3774"/>
    <cellStyle name="Normal 246" xfId="3775"/>
    <cellStyle name="Normal 247" xfId="3776"/>
    <cellStyle name="Normal 248" xfId="3773"/>
    <cellStyle name="Normal 25" xfId="485"/>
    <cellStyle name="Normal 25 2" xfId="538"/>
    <cellStyle name="Normal 25 2 2" xfId="1244"/>
    <cellStyle name="Normal 25 2 2 2" xfId="2153"/>
    <cellStyle name="Normal 25 2 3" xfId="1816"/>
    <cellStyle name="Normal 25 3" xfId="591"/>
    <cellStyle name="Normal 25 3 2" xfId="1294"/>
    <cellStyle name="Normal 25 3 2 2" xfId="2205"/>
    <cellStyle name="Normal 25 3 3" xfId="1881"/>
    <cellStyle name="Normal 25 4" xfId="1196"/>
    <cellStyle name="Normal 25 4 2" xfId="2105"/>
    <cellStyle name="Normal 25 5" xfId="1763"/>
    <cellStyle name="Normal 251" xfId="3777"/>
    <cellStyle name="Normal 252" xfId="3778"/>
    <cellStyle name="Normal 253" xfId="3779"/>
    <cellStyle name="Normal 255" xfId="3788"/>
    <cellStyle name="Normal 256" xfId="3780"/>
    <cellStyle name="Normal 257" xfId="3789"/>
    <cellStyle name="Normal 259" xfId="3781"/>
    <cellStyle name="Normal 26" xfId="486"/>
    <cellStyle name="Normal 26 2" xfId="528"/>
    <cellStyle name="Normal 26 2 2" xfId="1197"/>
    <cellStyle name="Normal 26 2 2 2" xfId="2106"/>
    <cellStyle name="Normal 26 2 3" xfId="1806"/>
    <cellStyle name="Normal 26 3" xfId="601"/>
    <cellStyle name="Normal 26 3 2" xfId="1304"/>
    <cellStyle name="Normal 26 3 2 2" xfId="2215"/>
    <cellStyle name="Normal 26 3 3" xfId="1891"/>
    <cellStyle name="Normal 26 4" xfId="1111"/>
    <cellStyle name="Normal 26 4 2" xfId="1356"/>
    <cellStyle name="Normal 26 4 2 2" xfId="2262"/>
    <cellStyle name="Normal 26 4 3" xfId="3500"/>
    <cellStyle name="Normal 26 5" xfId="1764"/>
    <cellStyle name="Normal 260" xfId="3782"/>
    <cellStyle name="Normal 261" xfId="3783"/>
    <cellStyle name="Normal 263" xfId="3790"/>
    <cellStyle name="Normal 266" xfId="3784"/>
    <cellStyle name="Normal 267" xfId="3785"/>
    <cellStyle name="Normal 268" xfId="3786"/>
    <cellStyle name="Normal 269" xfId="3791"/>
    <cellStyle name="Normal 27" xfId="487"/>
    <cellStyle name="Normal 27 2" xfId="520"/>
    <cellStyle name="Normal 27 2 2" xfId="1198"/>
    <cellStyle name="Normal 27 2 2 2" xfId="2107"/>
    <cellStyle name="Normal 27 2 3" xfId="1798"/>
    <cellStyle name="Normal 27 3" xfId="609"/>
    <cellStyle name="Normal 27 3 2" xfId="1312"/>
    <cellStyle name="Normal 27 3 2 2" xfId="2223"/>
    <cellStyle name="Normal 27 3 3" xfId="1899"/>
    <cellStyle name="Normal 27 4" xfId="1117"/>
    <cellStyle name="Normal 27 4 2" xfId="1357"/>
    <cellStyle name="Normal 27 4 2 2" xfId="2263"/>
    <cellStyle name="Normal 27 4 3" xfId="3506"/>
    <cellStyle name="Normal 27 5" xfId="1765"/>
    <cellStyle name="Normal 270" xfId="3768"/>
    <cellStyle name="Normal 271" xfId="3792"/>
    <cellStyle name="Normal 273" xfId="3769"/>
    <cellStyle name="Normal 274" xfId="3793"/>
    <cellStyle name="Normal 275" xfId="3794"/>
    <cellStyle name="Normal 28" xfId="488"/>
    <cellStyle name="Normal 28 2" xfId="519"/>
    <cellStyle name="Normal 28 2 2" xfId="1230"/>
    <cellStyle name="Normal 28 2 2 2" xfId="2139"/>
    <cellStyle name="Normal 28 2 3" xfId="1797"/>
    <cellStyle name="Normal 28 3" xfId="610"/>
    <cellStyle name="Normal 28 3 2" xfId="1313"/>
    <cellStyle name="Normal 28 3 2 2" xfId="2224"/>
    <cellStyle name="Normal 28 3 3" xfId="1900"/>
    <cellStyle name="Normal 28 4" xfId="1199"/>
    <cellStyle name="Normal 28 4 2" xfId="2108"/>
    <cellStyle name="Normal 28 5" xfId="1766"/>
    <cellStyle name="Normal 29" xfId="489"/>
    <cellStyle name="Normal 29 2" xfId="527"/>
    <cellStyle name="Normal 29 2 2" xfId="1236"/>
    <cellStyle name="Normal 29 2 2 2" xfId="2145"/>
    <cellStyle name="Normal 29 2 3" xfId="1805"/>
    <cellStyle name="Normal 29 3" xfId="602"/>
    <cellStyle name="Normal 29 3 2" xfId="1305"/>
    <cellStyle name="Normal 29 3 2 2" xfId="2216"/>
    <cellStyle name="Normal 29 3 3" xfId="1892"/>
    <cellStyle name="Normal 29 4" xfId="1200"/>
    <cellStyle name="Normal 29 4 2" xfId="2109"/>
    <cellStyle name="Normal 29 5" xfId="1767"/>
    <cellStyle name="Normal 294" xfId="3795"/>
    <cellStyle name="Normal 3" xfId="450"/>
    <cellStyle name="Normal 3 10" xfId="877"/>
    <cellStyle name="Normal 3 10 2" xfId="3416"/>
    <cellStyle name="Normal 3 11" xfId="878"/>
    <cellStyle name="Normal 3 11 2" xfId="3417"/>
    <cellStyle name="Normal 3 12" xfId="879"/>
    <cellStyle name="Normal 3 12 2" xfId="3418"/>
    <cellStyle name="Normal 3 13" xfId="880"/>
    <cellStyle name="Normal 3 13 2" xfId="3419"/>
    <cellStyle name="Normal 3 14" xfId="3212"/>
    <cellStyle name="Normal 3 2" xfId="881"/>
    <cellStyle name="Normal 3 2 2" xfId="3420"/>
    <cellStyle name="Normal 3 3" xfId="882"/>
    <cellStyle name="Normal 3 3 2" xfId="3421"/>
    <cellStyle name="Normal 3 4" xfId="883"/>
    <cellStyle name="Normal 3 4 2" xfId="3422"/>
    <cellStyle name="Normal 3 5" xfId="884"/>
    <cellStyle name="Normal 3 5 2" xfId="3423"/>
    <cellStyle name="Normal 3 6" xfId="885"/>
    <cellStyle name="Normal 3 6 2" xfId="3424"/>
    <cellStyle name="Normal 3 7" xfId="886"/>
    <cellStyle name="Normal 3 7 2" xfId="3425"/>
    <cellStyle name="Normal 3 8" xfId="887"/>
    <cellStyle name="Normal 3 8 2" xfId="3426"/>
    <cellStyle name="Normal 3 9" xfId="888"/>
    <cellStyle name="Normal 3 9 2" xfId="3427"/>
    <cellStyle name="Normal 30" xfId="470"/>
    <cellStyle name="Normal 30 2" xfId="410"/>
    <cellStyle name="Normal 30 2 2" xfId="1166"/>
    <cellStyle name="Normal 30 2 2 2" xfId="3526"/>
    <cellStyle name="Normal 30 2 3" xfId="1728"/>
    <cellStyle name="Normal 30 2 3 2" xfId="3563"/>
    <cellStyle name="Normal 30 2 4" xfId="3207"/>
    <cellStyle name="Normal 30 3" xfId="3222"/>
    <cellStyle name="Normal 31" xfId="490"/>
    <cellStyle name="Normal 31 2" xfId="537"/>
    <cellStyle name="Normal 31 2 2" xfId="1243"/>
    <cellStyle name="Normal 31 2 2 2" xfId="2152"/>
    <cellStyle name="Normal 31 2 3" xfId="1815"/>
    <cellStyle name="Normal 31 3" xfId="592"/>
    <cellStyle name="Normal 31 3 2" xfId="1295"/>
    <cellStyle name="Normal 31 3 2 2" xfId="2206"/>
    <cellStyle name="Normal 31 3 3" xfId="1882"/>
    <cellStyle name="Normal 31 4" xfId="1201"/>
    <cellStyle name="Normal 31 4 2" xfId="2110"/>
    <cellStyle name="Normal 31 5" xfId="1768"/>
    <cellStyle name="Normal 32" xfId="491"/>
    <cellStyle name="Normal 32 2" xfId="536"/>
    <cellStyle name="Normal 32 2 2" xfId="1242"/>
    <cellStyle name="Normal 32 2 2 2" xfId="2151"/>
    <cellStyle name="Normal 32 2 3" xfId="1814"/>
    <cellStyle name="Normal 32 3" xfId="593"/>
    <cellStyle name="Normal 32 3 2" xfId="1296"/>
    <cellStyle name="Normal 32 3 2 2" xfId="2207"/>
    <cellStyle name="Normal 32 3 3" xfId="1883"/>
    <cellStyle name="Normal 32 4" xfId="1202"/>
    <cellStyle name="Normal 32 4 2" xfId="2111"/>
    <cellStyle name="Normal 32 5" xfId="1769"/>
    <cellStyle name="Normal 33" xfId="492"/>
    <cellStyle name="Normal 33 2" xfId="411"/>
    <cellStyle name="Normal 33 2 2" xfId="1167"/>
    <cellStyle name="Normal 33 2 2 2" xfId="2081"/>
    <cellStyle name="Normal 33 2 3" xfId="1729"/>
    <cellStyle name="Normal 33 3" xfId="526"/>
    <cellStyle name="Normal 33 3 2" xfId="1235"/>
    <cellStyle name="Normal 33 3 2 2" xfId="2144"/>
    <cellStyle name="Normal 33 3 3" xfId="1804"/>
    <cellStyle name="Normal 33 4" xfId="603"/>
    <cellStyle name="Normal 33 4 2" xfId="1306"/>
    <cellStyle name="Normal 33 4 2 2" xfId="2217"/>
    <cellStyle name="Normal 33 4 3" xfId="1893"/>
    <cellStyle name="Normal 33 5" xfId="1203"/>
    <cellStyle name="Normal 33 5 2" xfId="2112"/>
    <cellStyle name="Normal 33 6" xfId="1770"/>
    <cellStyle name="Normal 34" xfId="493"/>
    <cellStyle name="Normal 34 2" xfId="412"/>
    <cellStyle name="Normal 34 2 2" xfId="1168"/>
    <cellStyle name="Normal 34 2 2 2" xfId="2082"/>
    <cellStyle name="Normal 34 2 3" xfId="1730"/>
    <cellStyle name="Normal 34 3" xfId="518"/>
    <cellStyle name="Normal 34 3 2" xfId="1229"/>
    <cellStyle name="Normal 34 3 2 2" xfId="2138"/>
    <cellStyle name="Normal 34 3 3" xfId="1796"/>
    <cellStyle name="Normal 34 4" xfId="611"/>
    <cellStyle name="Normal 34 4 2" xfId="1314"/>
    <cellStyle name="Normal 34 4 2 2" xfId="2225"/>
    <cellStyle name="Normal 34 4 3" xfId="1901"/>
    <cellStyle name="Normal 34 5" xfId="1204"/>
    <cellStyle name="Normal 34 5 2" xfId="2113"/>
    <cellStyle name="Normal 34 6" xfId="1771"/>
    <cellStyle name="Normal 35" xfId="494"/>
    <cellStyle name="Normal 35 2" xfId="535"/>
    <cellStyle name="Normal 35 2 2" xfId="1241"/>
    <cellStyle name="Normal 35 2 2 2" xfId="2150"/>
    <cellStyle name="Normal 35 2 3" xfId="1813"/>
    <cellStyle name="Normal 35 3" xfId="594"/>
    <cellStyle name="Normal 35 3 2" xfId="1297"/>
    <cellStyle name="Normal 35 3 2 2" xfId="2208"/>
    <cellStyle name="Normal 35 3 3" xfId="1884"/>
    <cellStyle name="Normal 35 4" xfId="1205"/>
    <cellStyle name="Normal 35 4 2" xfId="2114"/>
    <cellStyle name="Normal 35 5" xfId="1772"/>
    <cellStyle name="Normal 36" xfId="495"/>
    <cellStyle name="Normal 36 2" xfId="525"/>
    <cellStyle name="Normal 36 2 2" xfId="1234"/>
    <cellStyle name="Normal 36 2 2 2" xfId="2143"/>
    <cellStyle name="Normal 36 2 3" xfId="1803"/>
    <cellStyle name="Normal 36 3" xfId="604"/>
    <cellStyle name="Normal 36 3 2" xfId="1307"/>
    <cellStyle name="Normal 36 3 2 2" xfId="2218"/>
    <cellStyle name="Normal 36 3 3" xfId="1894"/>
    <cellStyle name="Normal 36 4" xfId="1206"/>
    <cellStyle name="Normal 36 4 2" xfId="2115"/>
    <cellStyle name="Normal 36 5" xfId="1773"/>
    <cellStyle name="Normal 37" xfId="471"/>
    <cellStyle name="Normal 37 2" xfId="1184"/>
    <cellStyle name="Normal 37 2 2" xfId="2093"/>
    <cellStyle name="Normal 37 3" xfId="1751"/>
    <cellStyle name="Normal 38" xfId="472"/>
    <cellStyle name="Normal 38 2" xfId="1185"/>
    <cellStyle name="Normal 38 2 2" xfId="2094"/>
    <cellStyle name="Normal 38 3" xfId="1752"/>
    <cellStyle name="Normal 39" xfId="473"/>
    <cellStyle name="Normal 39 2" xfId="1186"/>
    <cellStyle name="Normal 39 2 2" xfId="2095"/>
    <cellStyle name="Normal 39 3" xfId="1753"/>
    <cellStyle name="Normal 4" xfId="238"/>
    <cellStyle name="Normal 4 10" xfId="1134"/>
    <cellStyle name="Normal 4 2" xfId="239"/>
    <cellStyle name="Normal 4 3" xfId="240"/>
    <cellStyle name="Normal 4 4" xfId="413"/>
    <cellStyle name="Normal 4 5" xfId="414"/>
    <cellStyle name="Normal 4 6" xfId="931"/>
    <cellStyle name="Normal 4 6 2" xfId="1080"/>
    <cellStyle name="Normal 4 6 3" xfId="3466"/>
    <cellStyle name="Normal 4 7" xfId="1051"/>
    <cellStyle name="Normal 4 8" xfId="1094"/>
    <cellStyle name="Normal 4 9" xfId="1147"/>
    <cellStyle name="Normal 40" xfId="415"/>
    <cellStyle name="Normal 40 2" xfId="1025"/>
    <cellStyle name="Normal 40 2 2" xfId="2024"/>
    <cellStyle name="Normal 40 3" xfId="1731"/>
    <cellStyle name="Normal 41" xfId="496"/>
    <cellStyle name="Normal 41 2" xfId="517"/>
    <cellStyle name="Normal 41 2 2" xfId="1228"/>
    <cellStyle name="Normal 41 2 2 2" xfId="2137"/>
    <cellStyle name="Normal 41 2 3" xfId="1795"/>
    <cellStyle name="Normal 41 3" xfId="612"/>
    <cellStyle name="Normal 41 3 2" xfId="1315"/>
    <cellStyle name="Normal 41 3 2 2" xfId="2226"/>
    <cellStyle name="Normal 41 3 3" xfId="1902"/>
    <cellStyle name="Normal 41 4" xfId="1207"/>
    <cellStyle name="Normal 41 4 2" xfId="2116"/>
    <cellStyle name="Normal 41 5" xfId="1774"/>
    <cellStyle name="Normal 42" xfId="497"/>
    <cellStyle name="Normal 42 2" xfId="516"/>
    <cellStyle name="Normal 42 2 2" xfId="1227"/>
    <cellStyle name="Normal 42 2 2 2" xfId="2136"/>
    <cellStyle name="Normal 42 2 3" xfId="1794"/>
    <cellStyle name="Normal 42 3" xfId="613"/>
    <cellStyle name="Normal 42 3 2" xfId="1316"/>
    <cellStyle name="Normal 42 3 2 2" xfId="2227"/>
    <cellStyle name="Normal 42 3 3" xfId="1903"/>
    <cellStyle name="Normal 42 4" xfId="1208"/>
    <cellStyle name="Normal 42 4 2" xfId="2117"/>
    <cellStyle name="Normal 42 5" xfId="1775"/>
    <cellStyle name="Normal 43" xfId="498"/>
    <cellStyle name="Normal 43 2" xfId="524"/>
    <cellStyle name="Normal 43 2 2" xfId="1233"/>
    <cellStyle name="Normal 43 2 2 2" xfId="2142"/>
    <cellStyle name="Normal 43 2 3" xfId="1802"/>
    <cellStyle name="Normal 43 3" xfId="605"/>
    <cellStyle name="Normal 43 3 2" xfId="1308"/>
    <cellStyle name="Normal 43 3 2 2" xfId="2219"/>
    <cellStyle name="Normal 43 3 3" xfId="1895"/>
    <cellStyle name="Normal 43 4" xfId="1209"/>
    <cellStyle name="Normal 43 4 2" xfId="2118"/>
    <cellStyle name="Normal 43 5" xfId="1776"/>
    <cellStyle name="Normal 44" xfId="499"/>
    <cellStyle name="Normal 44 2" xfId="534"/>
    <cellStyle name="Normal 44 2 2" xfId="1240"/>
    <cellStyle name="Normal 44 2 2 2" xfId="2149"/>
    <cellStyle name="Normal 44 2 3" xfId="1812"/>
    <cellStyle name="Normal 44 3" xfId="595"/>
    <cellStyle name="Normal 44 3 2" xfId="1298"/>
    <cellStyle name="Normal 44 3 2 2" xfId="2209"/>
    <cellStyle name="Normal 44 3 3" xfId="1885"/>
    <cellStyle name="Normal 44 4" xfId="1210"/>
    <cellStyle name="Normal 44 4 2" xfId="2119"/>
    <cellStyle name="Normal 44 5" xfId="1777"/>
    <cellStyle name="Normal 45" xfId="416"/>
    <cellStyle name="Normal 45 2" xfId="1026"/>
    <cellStyle name="Normal 45 2 2" xfId="2025"/>
    <cellStyle name="Normal 45 3" xfId="1732"/>
    <cellStyle name="Normal 46" xfId="500"/>
    <cellStyle name="Normal 46 2" xfId="533"/>
    <cellStyle name="Normal 46 2 2" xfId="1239"/>
    <cellStyle name="Normal 46 2 2 2" xfId="2148"/>
    <cellStyle name="Normal 46 2 3" xfId="1811"/>
    <cellStyle name="Normal 46 3" xfId="596"/>
    <cellStyle name="Normal 46 3 2" xfId="1299"/>
    <cellStyle name="Normal 46 3 2 2" xfId="2210"/>
    <cellStyle name="Normal 46 3 3" xfId="1886"/>
    <cellStyle name="Normal 46 4" xfId="1211"/>
    <cellStyle name="Normal 46 4 2" xfId="2120"/>
    <cellStyle name="Normal 46 5" xfId="1778"/>
    <cellStyle name="Normal 47" xfId="501"/>
    <cellStyle name="Normal 47 2" xfId="523"/>
    <cellStyle name="Normal 47 2 2" xfId="1232"/>
    <cellStyle name="Normal 47 2 2 2" xfId="2141"/>
    <cellStyle name="Normal 47 2 3" xfId="1801"/>
    <cellStyle name="Normal 47 3" xfId="606"/>
    <cellStyle name="Normal 47 3 2" xfId="1309"/>
    <cellStyle name="Normal 47 3 2 2" xfId="2220"/>
    <cellStyle name="Normal 47 3 3" xfId="1896"/>
    <cellStyle name="Normal 47 4" xfId="1212"/>
    <cellStyle name="Normal 47 4 2" xfId="2121"/>
    <cellStyle name="Normal 47 5" xfId="1779"/>
    <cellStyle name="Normal 48" xfId="502"/>
    <cellStyle name="Normal 48 2" xfId="515"/>
    <cellStyle name="Normal 48 2 2" xfId="1226"/>
    <cellStyle name="Normal 48 2 2 2" xfId="2135"/>
    <cellStyle name="Normal 48 2 3" xfId="1793"/>
    <cellStyle name="Normal 48 3" xfId="614"/>
    <cellStyle name="Normal 48 3 2" xfId="1317"/>
    <cellStyle name="Normal 48 3 2 2" xfId="2228"/>
    <cellStyle name="Normal 48 3 3" xfId="1904"/>
    <cellStyle name="Normal 48 4" xfId="1213"/>
    <cellStyle name="Normal 48 4 2" xfId="2122"/>
    <cellStyle name="Normal 48 5" xfId="1780"/>
    <cellStyle name="Normal 49" xfId="503"/>
    <cellStyle name="Normal 49 2" xfId="514"/>
    <cellStyle name="Normal 49 2 2" xfId="1225"/>
    <cellStyle name="Normal 49 2 2 2" xfId="2134"/>
    <cellStyle name="Normal 49 2 3" xfId="1792"/>
    <cellStyle name="Normal 49 3" xfId="615"/>
    <cellStyle name="Normal 49 3 2" xfId="1318"/>
    <cellStyle name="Normal 49 3 2 2" xfId="2229"/>
    <cellStyle name="Normal 49 3 3" xfId="1905"/>
    <cellStyle name="Normal 49 4" xfId="1214"/>
    <cellStyle name="Normal 49 4 2" xfId="2123"/>
    <cellStyle name="Normal 49 5" xfId="1781"/>
    <cellStyle name="Normal 5" xfId="455"/>
    <cellStyle name="Normal 5 10" xfId="890"/>
    <cellStyle name="Normal 5 10 2" xfId="3429"/>
    <cellStyle name="Normal 5 11" xfId="891"/>
    <cellStyle name="Normal 5 11 2" xfId="3430"/>
    <cellStyle name="Normal 5 12" xfId="892"/>
    <cellStyle name="Normal 5 12 2" xfId="3431"/>
    <cellStyle name="Normal 5 13" xfId="893"/>
    <cellStyle name="Normal 5 13 2" xfId="3432"/>
    <cellStyle name="Normal 5 14" xfId="1176"/>
    <cellStyle name="Normal 5 14 2" xfId="2086"/>
    <cellStyle name="Normal 5 15" xfId="1343"/>
    <cellStyle name="Normal 5 15 2" xfId="2250"/>
    <cellStyle name="Normal 5 16" xfId="1742"/>
    <cellStyle name="Normal 5 2" xfId="241"/>
    <cellStyle name="Normal 5 2 2" xfId="894"/>
    <cellStyle name="Normal 5 2 2 2" xfId="1027"/>
    <cellStyle name="Normal 5 2 2 2 2" xfId="2026"/>
    <cellStyle name="Normal 5 2 2 3" xfId="3433"/>
    <cellStyle name="Normal 5 2 3" xfId="1082"/>
    <cellStyle name="Normal 5 2 3 2" xfId="2053"/>
    <cellStyle name="Normal 5 2 4" xfId="1050"/>
    <cellStyle name="Normal 5 2 4 2" xfId="2031"/>
    <cellStyle name="Normal 5 2 5" xfId="1095"/>
    <cellStyle name="Normal 5 2 5 2" xfId="2058"/>
    <cellStyle name="Normal 5 2 6" xfId="1148"/>
    <cellStyle name="Normal 5 2 6 2" xfId="2073"/>
    <cellStyle name="Normal 5 2 7" xfId="1133"/>
    <cellStyle name="Normal 5 2 7 2" xfId="2062"/>
    <cellStyle name="Normal 5 2 8" xfId="1693"/>
    <cellStyle name="Normal 5 3" xfId="889"/>
    <cellStyle name="Normal 5 3 2" xfId="3428"/>
    <cellStyle name="Normal 5 4" xfId="895"/>
    <cellStyle name="Normal 5 4 2" xfId="3434"/>
    <cellStyle name="Normal 5 5" xfId="896"/>
    <cellStyle name="Normal 5 5 2" xfId="3435"/>
    <cellStyle name="Normal 5 6" xfId="897"/>
    <cellStyle name="Normal 5 6 2" xfId="3436"/>
    <cellStyle name="Normal 5 7" xfId="898"/>
    <cellStyle name="Normal 5 7 2" xfId="3437"/>
    <cellStyle name="Normal 5 8" xfId="899"/>
    <cellStyle name="Normal 5 8 2" xfId="3438"/>
    <cellStyle name="Normal 5 9" xfId="900"/>
    <cellStyle name="Normal 5 9 2" xfId="3439"/>
    <cellStyle name="Normal 50" xfId="417"/>
    <cellStyle name="Normal 50 2" xfId="1028"/>
    <cellStyle name="Normal 50 2 2" xfId="2027"/>
    <cellStyle name="Normal 50 3" xfId="1733"/>
    <cellStyle name="Normal 51" xfId="504"/>
    <cellStyle name="Normal 51 2" xfId="522"/>
    <cellStyle name="Normal 51 2 2" xfId="1231"/>
    <cellStyle name="Normal 51 2 2 2" xfId="2140"/>
    <cellStyle name="Normal 51 2 3" xfId="1800"/>
    <cellStyle name="Normal 51 3" xfId="607"/>
    <cellStyle name="Normal 51 3 2" xfId="1310"/>
    <cellStyle name="Normal 51 3 2 2" xfId="2221"/>
    <cellStyle name="Normal 51 3 3" xfId="1897"/>
    <cellStyle name="Normal 51 4" xfId="1215"/>
    <cellStyle name="Normal 51 4 2" xfId="2124"/>
    <cellStyle name="Normal 51 5" xfId="1782"/>
    <cellStyle name="Normal 52" xfId="505"/>
    <cellStyle name="Normal 52 2" xfId="532"/>
    <cellStyle name="Normal 52 2 2" xfId="1238"/>
    <cellStyle name="Normal 52 2 2 2" xfId="2147"/>
    <cellStyle name="Normal 52 2 3" xfId="1810"/>
    <cellStyle name="Normal 52 3" xfId="597"/>
    <cellStyle name="Normal 52 3 2" xfId="1300"/>
    <cellStyle name="Normal 52 3 2 2" xfId="2211"/>
    <cellStyle name="Normal 52 3 3" xfId="1887"/>
    <cellStyle name="Normal 52 4" xfId="1216"/>
    <cellStyle name="Normal 52 4 2" xfId="2125"/>
    <cellStyle name="Normal 52 5" xfId="1783"/>
    <cellStyle name="Normal 53" xfId="506"/>
    <cellStyle name="Normal 53 2" xfId="531"/>
    <cellStyle name="Normal 53 2 2" xfId="1237"/>
    <cellStyle name="Normal 53 2 2 2" xfId="2146"/>
    <cellStyle name="Normal 53 2 3" xfId="1809"/>
    <cellStyle name="Normal 53 3" xfId="598"/>
    <cellStyle name="Normal 53 3 2" xfId="1301"/>
    <cellStyle name="Normal 53 3 2 2" xfId="2212"/>
    <cellStyle name="Normal 53 3 3" xfId="1888"/>
    <cellStyle name="Normal 53 4" xfId="1217"/>
    <cellStyle name="Normal 53 4 2" xfId="2126"/>
    <cellStyle name="Normal 53 5" xfId="1784"/>
    <cellStyle name="Normal 54" xfId="507"/>
    <cellStyle name="Normal 54 2" xfId="1218"/>
    <cellStyle name="Normal 54 2 2" xfId="2127"/>
    <cellStyle name="Normal 54 3" xfId="1785"/>
    <cellStyle name="Normal 55" xfId="449"/>
    <cellStyle name="Normal 55 2" xfId="1174"/>
    <cellStyle name="Normal 55 2 2" xfId="2084"/>
    <cellStyle name="Normal 55 3" xfId="1740"/>
    <cellStyle name="Normal 56" xfId="508"/>
    <cellStyle name="Normal 56 2" xfId="1219"/>
    <cellStyle name="Normal 56 2 2" xfId="2128"/>
    <cellStyle name="Normal 56 3" xfId="1786"/>
    <cellStyle name="Normal 57" xfId="510"/>
    <cellStyle name="Normal 57 2" xfId="1221"/>
    <cellStyle name="Normal 57 2 2" xfId="2130"/>
    <cellStyle name="Normal 57 3" xfId="1788"/>
    <cellStyle name="Normal 58" xfId="511"/>
    <cellStyle name="Normal 58 2" xfId="1222"/>
    <cellStyle name="Normal 58 2 2" xfId="2131"/>
    <cellStyle name="Normal 58 3" xfId="1789"/>
    <cellStyle name="Normal 59" xfId="512"/>
    <cellStyle name="Normal 59 2" xfId="1223"/>
    <cellStyle name="Normal 59 2 2" xfId="2132"/>
    <cellStyle name="Normal 59 3" xfId="1790"/>
    <cellStyle name="Normal 6" xfId="242"/>
    <cellStyle name="Normal 6 10" xfId="902"/>
    <cellStyle name="Normal 6 10 2" xfId="3441"/>
    <cellStyle name="Normal 6 11" xfId="903"/>
    <cellStyle name="Normal 6 11 2" xfId="3442"/>
    <cellStyle name="Normal 6 12" xfId="904"/>
    <cellStyle name="Normal 6 12 2" xfId="3443"/>
    <cellStyle name="Normal 6 13" xfId="905"/>
    <cellStyle name="Normal 6 13 2" xfId="3444"/>
    <cellStyle name="Normal 6 14" xfId="1029"/>
    <cellStyle name="Normal 6 15" xfId="1083"/>
    <cellStyle name="Normal 6 16" xfId="1049"/>
    <cellStyle name="Normal 6 17" xfId="1096"/>
    <cellStyle name="Normal 6 18" xfId="1149"/>
    <cellStyle name="Normal 6 19" xfId="1132"/>
    <cellStyle name="Normal 6 2" xfId="243"/>
    <cellStyle name="Normal 6 2 2" xfId="906"/>
    <cellStyle name="Normal 6 2 2 2" xfId="1030"/>
    <cellStyle name="Normal 6 2 2 3" xfId="3445"/>
    <cellStyle name="Normal 6 2 3" xfId="1084"/>
    <cellStyle name="Normal 6 2 4" xfId="1048"/>
    <cellStyle name="Normal 6 2 5" xfId="1097"/>
    <cellStyle name="Normal 6 2 6" xfId="1150"/>
    <cellStyle name="Normal 6 2 7" xfId="1131"/>
    <cellStyle name="Normal 6 3" xfId="244"/>
    <cellStyle name="Normal 6 3 2" xfId="907"/>
    <cellStyle name="Normal 6 3 2 2" xfId="1031"/>
    <cellStyle name="Normal 6 3 2 3" xfId="3446"/>
    <cellStyle name="Normal 6 3 3" xfId="1085"/>
    <cellStyle name="Normal 6 3 4" xfId="1047"/>
    <cellStyle name="Normal 6 3 5" xfId="1098"/>
    <cellStyle name="Normal 6 3 6" xfId="1151"/>
    <cellStyle name="Normal 6 3 7" xfId="1130"/>
    <cellStyle name="Normal 6 4" xfId="418"/>
    <cellStyle name="Normal 6 4 2" xfId="908"/>
    <cellStyle name="Normal 6 4 2 2" xfId="1032"/>
    <cellStyle name="Normal 6 4 2 3" xfId="3447"/>
    <cellStyle name="Normal 6 4 3" xfId="1086"/>
    <cellStyle name="Normal 6 4 4" xfId="1046"/>
    <cellStyle name="Normal 6 4 5" xfId="1099"/>
    <cellStyle name="Normal 6 4 6" xfId="1169"/>
    <cellStyle name="Normal 6 4 7" xfId="1339"/>
    <cellStyle name="Normal 6 5" xfId="419"/>
    <cellStyle name="Normal 6 5 2" xfId="909"/>
    <cellStyle name="Normal 6 5 2 2" xfId="1033"/>
    <cellStyle name="Normal 6 5 2 3" xfId="3448"/>
    <cellStyle name="Normal 6 5 3" xfId="1087"/>
    <cellStyle name="Normal 6 5 4" xfId="1045"/>
    <cellStyle name="Normal 6 5 5" xfId="1100"/>
    <cellStyle name="Normal 6 5 6" xfId="1170"/>
    <cellStyle name="Normal 6 5 7" xfId="1340"/>
    <cellStyle name="Normal 6 6" xfId="901"/>
    <cellStyle name="Normal 6 6 2" xfId="3440"/>
    <cellStyle name="Normal 6 7" xfId="910"/>
    <cellStyle name="Normal 6 7 2" xfId="3449"/>
    <cellStyle name="Normal 6 8" xfId="911"/>
    <cellStyle name="Normal 6 8 2" xfId="3450"/>
    <cellStyle name="Normal 6 9" xfId="912"/>
    <cellStyle name="Normal 6 9 2" xfId="3451"/>
    <cellStyle name="Normal 60" xfId="541"/>
    <cellStyle name="Normal 60 2" xfId="1246"/>
    <cellStyle name="Normal 60 2 2" xfId="2155"/>
    <cellStyle name="Normal 60 3" xfId="1831"/>
    <cellStyle name="Normal 61" xfId="544"/>
    <cellStyle name="Normal 61 2" xfId="1249"/>
    <cellStyle name="Normal 61 2 2" xfId="2158"/>
    <cellStyle name="Normal 61 3" xfId="1834"/>
    <cellStyle name="Normal 62" xfId="573"/>
    <cellStyle name="Normal 62 2" xfId="1276"/>
    <cellStyle name="Normal 62 2 2" xfId="2187"/>
    <cellStyle name="Normal 62 3" xfId="1863"/>
    <cellStyle name="Normal 63" xfId="549"/>
    <cellStyle name="Normal 63 2" xfId="1254"/>
    <cellStyle name="Normal 63 2 2" xfId="2163"/>
    <cellStyle name="Normal 63 3" xfId="1839"/>
    <cellStyle name="Normal 64" xfId="574"/>
    <cellStyle name="Normal 64 2" xfId="1277"/>
    <cellStyle name="Normal 64 2 2" xfId="2188"/>
    <cellStyle name="Normal 64 3" xfId="1864"/>
    <cellStyle name="Normal 65" xfId="616"/>
    <cellStyle name="Normal 65 2" xfId="1319"/>
    <cellStyle name="Normal 65 2 2" xfId="2230"/>
    <cellStyle name="Normal 65 3" xfId="1906"/>
    <cellStyle name="Normal 66" xfId="618"/>
    <cellStyle name="Normal 66 2" xfId="1321"/>
    <cellStyle name="Normal 66 2 2" xfId="2232"/>
    <cellStyle name="Normal 66 3" xfId="1908"/>
    <cellStyle name="Normal 67" xfId="621"/>
    <cellStyle name="Normal 67 2" xfId="1324"/>
    <cellStyle name="Normal 67 2 2" xfId="2234"/>
    <cellStyle name="Normal 67 3" xfId="1911"/>
    <cellStyle name="Normal 68" xfId="622"/>
    <cellStyle name="Normal 68 2" xfId="1325"/>
    <cellStyle name="Normal 68 2 2" xfId="2235"/>
    <cellStyle name="Normal 68 3" xfId="1912"/>
    <cellStyle name="Normal 69" xfId="1361"/>
    <cellStyle name="Normal 69 2" xfId="2267"/>
    <cellStyle name="Normal 7" xfId="456"/>
    <cellStyle name="Normal 7 10" xfId="914"/>
    <cellStyle name="Normal 7 10 2" xfId="3453"/>
    <cellStyle name="Normal 7 11" xfId="915"/>
    <cellStyle name="Normal 7 11 2" xfId="3454"/>
    <cellStyle name="Normal 7 12" xfId="916"/>
    <cellStyle name="Normal 7 12 2" xfId="3455"/>
    <cellStyle name="Normal 7 13" xfId="917"/>
    <cellStyle name="Normal 7 13 2" xfId="3456"/>
    <cellStyle name="Normal 7 14" xfId="1177"/>
    <cellStyle name="Normal 7 14 2" xfId="2087"/>
    <cellStyle name="Normal 7 15" xfId="1344"/>
    <cellStyle name="Normal 7 15 2" xfId="2251"/>
    <cellStyle name="Normal 7 16" xfId="1743"/>
    <cellStyle name="Normal 7 2" xfId="245"/>
    <cellStyle name="Normal 7 2 2" xfId="246"/>
    <cellStyle name="Normal 7 2 2 2" xfId="420"/>
    <cellStyle name="Normal 7 2 2 2 2" xfId="1035"/>
    <cellStyle name="Normal 7 2 2 2 2 2" xfId="3475"/>
    <cellStyle name="Normal 7 2 2 2 3" xfId="1734"/>
    <cellStyle name="Normal 7 2 2 2 3 2" xfId="3564"/>
    <cellStyle name="Normal 7 2 2 2 4" xfId="3208"/>
    <cellStyle name="Normal 7 2 2 3" xfId="1034"/>
    <cellStyle name="Normal 7 2 2 3 2" xfId="1089"/>
    <cellStyle name="Normal 7 2 2 3 2 2" xfId="3489"/>
    <cellStyle name="Normal 7 2 2 3 3" xfId="2028"/>
    <cellStyle name="Normal 7 2 2 4" xfId="1043"/>
    <cellStyle name="Normal 7 2 2 4 2" xfId="3480"/>
    <cellStyle name="Normal 7 2 2 5" xfId="1102"/>
    <cellStyle name="Normal 7 2 2 5 2" xfId="3491"/>
    <cellStyle name="Normal 7 2 2 6" xfId="1153"/>
    <cellStyle name="Normal 7 2 2 6 2" xfId="3519"/>
    <cellStyle name="Normal 7 2 2 7" xfId="1128"/>
    <cellStyle name="Normal 7 2 2 7 2" xfId="3516"/>
    <cellStyle name="Normal 7 2 2 8" xfId="1695"/>
    <cellStyle name="Normal 7 2 2 8 2" xfId="3545"/>
    <cellStyle name="Normal 7 2 2 9" xfId="3190"/>
    <cellStyle name="Normal 7 2 3" xfId="918"/>
    <cellStyle name="Normal 7 2 3 2" xfId="1088"/>
    <cellStyle name="Normal 7 2 3 2 2" xfId="2054"/>
    <cellStyle name="Normal 7 2 3 3" xfId="3457"/>
    <cellStyle name="Normal 7 2 4" xfId="1044"/>
    <cellStyle name="Normal 7 2 4 2" xfId="2030"/>
    <cellStyle name="Normal 7 2 5" xfId="1101"/>
    <cellStyle name="Normal 7 2 5 2" xfId="2059"/>
    <cellStyle name="Normal 7 2 6" xfId="1152"/>
    <cellStyle name="Normal 7 2 6 2" xfId="2074"/>
    <cellStyle name="Normal 7 2 7" xfId="1129"/>
    <cellStyle name="Normal 7 2 7 2" xfId="2061"/>
    <cellStyle name="Normal 7 2 8" xfId="1694"/>
    <cellStyle name="Normal 7 2_Transitos" xfId="247"/>
    <cellStyle name="Normal 7 3" xfId="248"/>
    <cellStyle name="Normal 7 3 2" xfId="421"/>
    <cellStyle name="Normal 7 3 2 2" xfId="1036"/>
    <cellStyle name="Normal 7 3 2 2 2" xfId="3476"/>
    <cellStyle name="Normal 7 3 2 3" xfId="1735"/>
    <cellStyle name="Normal 7 3 2 3 2" xfId="3565"/>
    <cellStyle name="Normal 7 3 2 4" xfId="3209"/>
    <cellStyle name="Normal 7 3 3" xfId="919"/>
    <cellStyle name="Normal 7 3 3 2" xfId="3458"/>
    <cellStyle name="Normal 7 3 4" xfId="1042"/>
    <cellStyle name="Normal 7 3 4 2" xfId="3479"/>
    <cellStyle name="Normal 7 3 5" xfId="1103"/>
    <cellStyle name="Normal 7 3 5 2" xfId="3492"/>
    <cellStyle name="Normal 7 3 6" xfId="1696"/>
    <cellStyle name="Normal 7 3 6 2" xfId="3546"/>
    <cellStyle name="Normal 7 3 7" xfId="3191"/>
    <cellStyle name="Normal 7 4" xfId="913"/>
    <cellStyle name="Normal 7 4 2" xfId="3452"/>
    <cellStyle name="Normal 7 5" xfId="920"/>
    <cellStyle name="Normal 7 5 2" xfId="3459"/>
    <cellStyle name="Normal 7 6" xfId="921"/>
    <cellStyle name="Normal 7 6 2" xfId="3460"/>
    <cellStyle name="Normal 7 7" xfId="922"/>
    <cellStyle name="Normal 7 7 2" xfId="3461"/>
    <cellStyle name="Normal 7 8" xfId="923"/>
    <cellStyle name="Normal 7 8 2" xfId="3462"/>
    <cellStyle name="Normal 7 9" xfId="924"/>
    <cellStyle name="Normal 7 9 2" xfId="3463"/>
    <cellStyle name="Normal 70" xfId="1362"/>
    <cellStyle name="Normal 70 2" xfId="2268"/>
    <cellStyle name="Normal 71" xfId="1363"/>
    <cellStyle name="Normal 71 2" xfId="2269"/>
    <cellStyle name="Normal 72" xfId="1364"/>
    <cellStyle name="Normal 72 2" xfId="2270"/>
    <cellStyle name="Normal 73" xfId="1365"/>
    <cellStyle name="Normal 73 2" xfId="2271"/>
    <cellStyle name="Normal 74" xfId="1366"/>
    <cellStyle name="Normal 74 2" xfId="2272"/>
    <cellStyle name="Normal 75" xfId="1367"/>
    <cellStyle name="Normal 75 2" xfId="2273"/>
    <cellStyle name="Normal 76" xfId="1368"/>
    <cellStyle name="Normal 76 2" xfId="2274"/>
    <cellStyle name="Normal 77" xfId="1369"/>
    <cellStyle name="Normal 77 2" xfId="2275"/>
    <cellStyle name="Normal 78" xfId="1372"/>
    <cellStyle name="Normal 78 2" xfId="2278"/>
    <cellStyle name="Normal 79" xfId="1373"/>
    <cellStyle name="Normal 79 2" xfId="2279"/>
    <cellStyle name="Normal 8" xfId="461"/>
    <cellStyle name="Normal 8 2" xfId="464"/>
    <cellStyle name="Normal 8 2 2" xfId="1179"/>
    <cellStyle name="Normal 8 2 2 2" xfId="1182"/>
    <cellStyle name="Normal 8 2 2 2 2" xfId="3529"/>
    <cellStyle name="Normal 8 2 2 3" xfId="2089"/>
    <cellStyle name="Normal 8 2 3" xfId="1348"/>
    <cellStyle name="Normal 8 2 3 2" xfId="3530"/>
    <cellStyle name="Normal 8 2 4" xfId="3219"/>
    <cellStyle name="Normal 8 3" xfId="930"/>
    <cellStyle name="Normal 8 3 2" xfId="1345"/>
    <cellStyle name="Normal 8 3 2 2" xfId="2252"/>
    <cellStyle name="Normal 8 3 3" xfId="3465"/>
    <cellStyle name="Normal 8 4" xfId="1745"/>
    <cellStyle name="Normal 80" xfId="1374"/>
    <cellStyle name="Normal 80 2" xfId="2280"/>
    <cellStyle name="Normal 81" xfId="1375"/>
    <cellStyle name="Normal 81 2" xfId="2281"/>
    <cellStyle name="Normal 82" xfId="1376"/>
    <cellStyle name="Normal 82 2" xfId="2282"/>
    <cellStyle name="Normal 83" xfId="1377"/>
    <cellStyle name="Normal 83 2" xfId="2283"/>
    <cellStyle name="Normal 84" xfId="1378"/>
    <cellStyle name="Normal 84 2" xfId="2284"/>
    <cellStyle name="Normal 85" xfId="1379"/>
    <cellStyle name="Normal 85 2" xfId="2285"/>
    <cellStyle name="Normal 86" xfId="1380"/>
    <cellStyle name="Normal 86 2" xfId="2286"/>
    <cellStyle name="Normal 87" xfId="1381"/>
    <cellStyle name="Normal 87 2" xfId="2287"/>
    <cellStyle name="Normal 88" xfId="1382"/>
    <cellStyle name="Normal 88 2" xfId="2288"/>
    <cellStyle name="Normal 89" xfId="1383"/>
    <cellStyle name="Normal 89 2" xfId="2289"/>
    <cellStyle name="Normal 9" xfId="462"/>
    <cellStyle name="Normal 9 2" xfId="249"/>
    <cellStyle name="Normal 9 2 2" xfId="1037"/>
    <cellStyle name="Normal 9 2 2 2" xfId="2029"/>
    <cellStyle name="Normal 9 2 3" xfId="1697"/>
    <cellStyle name="Normal 9 3" xfId="1104"/>
    <cellStyle name="Normal 9 3 2" xfId="1180"/>
    <cellStyle name="Normal 9 3 2 2" xfId="2090"/>
    <cellStyle name="Normal 9 3 3" xfId="3493"/>
    <cellStyle name="Normal 9 4" xfId="1346"/>
    <cellStyle name="Normal 9 4 2" xfId="2253"/>
    <cellStyle name="Normal 9 5" xfId="1359"/>
    <cellStyle name="Normal 9 5 2" xfId="2265"/>
    <cellStyle name="Normal 9 6" xfId="1746"/>
    <cellStyle name="Normal 90" xfId="1384"/>
    <cellStyle name="Normal 90 2" xfId="2290"/>
    <cellStyle name="Normal 91" xfId="1385"/>
    <cellStyle name="Normal 91 2" xfId="2291"/>
    <cellStyle name="Normal 92" xfId="1404"/>
    <cellStyle name="Normal 92 2" xfId="2310"/>
    <cellStyle name="Normal 93" xfId="1386"/>
    <cellStyle name="Normal 93 2" xfId="2292"/>
    <cellStyle name="Normal 94" xfId="1387"/>
    <cellStyle name="Normal 94 2" xfId="2293"/>
    <cellStyle name="Normal 95" xfId="1388"/>
    <cellStyle name="Normal 95 2" xfId="2294"/>
    <cellStyle name="Normal 96" xfId="1389"/>
    <cellStyle name="Normal 96 2" xfId="2295"/>
    <cellStyle name="Normal 97" xfId="1390"/>
    <cellStyle name="Normal 97 2" xfId="2296"/>
    <cellStyle name="Normal 98" xfId="1391"/>
    <cellStyle name="Normal 98 2" xfId="2297"/>
    <cellStyle name="Normal 99" xfId="1392"/>
    <cellStyle name="Normal 99 2" xfId="2298"/>
    <cellStyle name="Nota 10" xfId="1408"/>
    <cellStyle name="Nota 10 2" xfId="2314"/>
    <cellStyle name="Nota 11" xfId="1443"/>
    <cellStyle name="Nota 11 2" xfId="2349"/>
    <cellStyle name="Nota 12" xfId="1459"/>
    <cellStyle name="Nota 12 2" xfId="2365"/>
    <cellStyle name="Nota 13" xfId="1473"/>
    <cellStyle name="Nota 13 2" xfId="2379"/>
    <cellStyle name="Nota 14" xfId="1489"/>
    <cellStyle name="Nota 14 2" xfId="2395"/>
    <cellStyle name="Nota 15" xfId="1503"/>
    <cellStyle name="Nota 15 2" xfId="2409"/>
    <cellStyle name="Nota 16" xfId="1519"/>
    <cellStyle name="Nota 16 2" xfId="2425"/>
    <cellStyle name="Nota 17" xfId="1557"/>
    <cellStyle name="Nota 17 2" xfId="2463"/>
    <cellStyle name="Nota 18" xfId="1572"/>
    <cellStyle name="Nota 18 2" xfId="2478"/>
    <cellStyle name="Nota 19" xfId="2557"/>
    <cellStyle name="Nota 19 2" xfId="3570"/>
    <cellStyle name="Nota 2" xfId="250"/>
    <cellStyle name="Nota 2 10" xfId="2779"/>
    <cellStyle name="Nota 2 10 2" xfId="3641"/>
    <cellStyle name="Nota 2 11" xfId="2836"/>
    <cellStyle name="Nota 2 11 2" xfId="3651"/>
    <cellStyle name="Nota 2 12" xfId="2901"/>
    <cellStyle name="Nota 2 12 2" xfId="3676"/>
    <cellStyle name="Nota 2 13" xfId="2968"/>
    <cellStyle name="Nota 2 13 2" xfId="3700"/>
    <cellStyle name="Nota 2 14" xfId="3028"/>
    <cellStyle name="Nota 2 14 2" xfId="3724"/>
    <cellStyle name="Nota 2 15" xfId="3072"/>
    <cellStyle name="Nota 2 15 2" xfId="3746"/>
    <cellStyle name="Nota 2 2" xfId="422"/>
    <cellStyle name="Nota 2 2 10" xfId="3037"/>
    <cellStyle name="Nota 2 2 10 2" xfId="3729"/>
    <cellStyle name="Nota 2 2 11" xfId="3077"/>
    <cellStyle name="Nota 2 2 11 2" xfId="3751"/>
    <cellStyle name="Nota 2 2 2" xfId="423"/>
    <cellStyle name="Nota 2 2 3" xfId="2591"/>
    <cellStyle name="Nota 2 2 3 2" xfId="3588"/>
    <cellStyle name="Nota 2 2 4" xfId="2668"/>
    <cellStyle name="Nota 2 2 4 2" xfId="3604"/>
    <cellStyle name="Nota 2 2 5" xfId="2728"/>
    <cellStyle name="Nota 2 2 5 2" xfId="3622"/>
    <cellStyle name="Nota 2 2 6" xfId="2792"/>
    <cellStyle name="Nota 2 2 6 2" xfId="3642"/>
    <cellStyle name="Nota 2 2 7" xfId="2845"/>
    <cellStyle name="Nota 2 2 7 2" xfId="3656"/>
    <cellStyle name="Nota 2 2 8" xfId="2911"/>
    <cellStyle name="Nota 2 2 8 2" xfId="3681"/>
    <cellStyle name="Nota 2 2 9" xfId="2978"/>
    <cellStyle name="Nota 2 2 9 2" xfId="3706"/>
    <cellStyle name="Nota 2 3" xfId="424"/>
    <cellStyle name="Nota 2 3 10" xfId="3081"/>
    <cellStyle name="Nota 2 3 10 2" xfId="3755"/>
    <cellStyle name="Nota 2 3 2" xfId="425"/>
    <cellStyle name="Nota 2 3 3" xfId="2598"/>
    <cellStyle name="Nota 2 3 3 2" xfId="3595"/>
    <cellStyle name="Nota 2 3 4" xfId="2675"/>
    <cellStyle name="Nota 2 3 4 2" xfId="3606"/>
    <cellStyle name="Nota 2 3 5" xfId="2737"/>
    <cellStyle name="Nota 2 3 5 2" xfId="3626"/>
    <cellStyle name="Nota 2 3 6" xfId="2854"/>
    <cellStyle name="Nota 2 3 6 2" xfId="3659"/>
    <cellStyle name="Nota 2 3 7" xfId="2921"/>
    <cellStyle name="Nota 2 3 7 2" xfId="3685"/>
    <cellStyle name="Nota 2 3 8" xfId="2987"/>
    <cellStyle name="Nota 2 3 8 2" xfId="3710"/>
    <cellStyle name="Nota 2 3 9" xfId="3046"/>
    <cellStyle name="Nota 2 3 9 2" xfId="3733"/>
    <cellStyle name="Nota 2 4" xfId="426"/>
    <cellStyle name="Nota 2 4 2" xfId="2744"/>
    <cellStyle name="Nota 2 4 2 2" xfId="3633"/>
    <cellStyle name="Nota 2 4 3" xfId="2861"/>
    <cellStyle name="Nota 2 4 3 2" xfId="3662"/>
    <cellStyle name="Nota 2 4 4" xfId="2930"/>
    <cellStyle name="Nota 2 4 4 2" xfId="3690"/>
    <cellStyle name="Nota 2 4 5" xfId="2995"/>
    <cellStyle name="Nota 2 4 5 2" xfId="3714"/>
    <cellStyle name="Nota 2 4 6" xfId="3053"/>
    <cellStyle name="Nota 2 4 6 2" xfId="3736"/>
    <cellStyle name="Nota 2 4 7" xfId="3084"/>
    <cellStyle name="Nota 2 4 7 2" xfId="3758"/>
    <cellStyle name="Nota 2 5" xfId="1038"/>
    <cellStyle name="Nota 2 5 2" xfId="2890"/>
    <cellStyle name="Nota 2 5 2 2" xfId="3667"/>
    <cellStyle name="Nota 2 5 3" xfId="2958"/>
    <cellStyle name="Nota 2 5 3 2" xfId="3694"/>
    <cellStyle name="Nota 2 5 4" xfId="3018"/>
    <cellStyle name="Nota 2 5 4 2" xfId="3718"/>
    <cellStyle name="Nota 2 5 5" xfId="3066"/>
    <cellStyle name="Nota 2 5 5 2" xfId="3740"/>
    <cellStyle name="Nota 2 6" xfId="1698"/>
    <cellStyle name="Nota 2 7" xfId="2583"/>
    <cellStyle name="Nota 2 7 2" xfId="3581"/>
    <cellStyle name="Nota 2 8" xfId="2660"/>
    <cellStyle name="Nota 2 8 2" xfId="3601"/>
    <cellStyle name="Nota 2 9" xfId="2719"/>
    <cellStyle name="Nota 2 9 2" xfId="3618"/>
    <cellStyle name="Nota 20" xfId="2634"/>
    <cellStyle name="Nota 20 2" xfId="3597"/>
    <cellStyle name="Nota 21" xfId="2686"/>
    <cellStyle name="Nota 21 2" xfId="3608"/>
    <cellStyle name="Nota 22" xfId="2753"/>
    <cellStyle name="Nota 22 2" xfId="3635"/>
    <cellStyle name="Nota 23" xfId="2803"/>
    <cellStyle name="Nota 23 2" xfId="3644"/>
    <cellStyle name="Nota 24" xfId="2862"/>
    <cellStyle name="Nota 24 2" xfId="3663"/>
    <cellStyle name="Nota 25" xfId="2840"/>
    <cellStyle name="Nota 25 2" xfId="3654"/>
    <cellStyle name="Nota 26" xfId="2863"/>
    <cellStyle name="Nota 26 2" xfId="3664"/>
    <cellStyle name="Nota 27" xfId="2973"/>
    <cellStyle name="Nota 27 2" xfId="3704"/>
    <cellStyle name="Nota 28" xfId="3100"/>
    <cellStyle name="Nota 29" xfId="3103"/>
    <cellStyle name="Nota 3" xfId="251"/>
    <cellStyle name="Nota 3 10" xfId="2771"/>
    <cellStyle name="Nota 3 10 2" xfId="3636"/>
    <cellStyle name="Nota 3 11" xfId="2828"/>
    <cellStyle name="Nota 3 11 2" xfId="3646"/>
    <cellStyle name="Nota 3 12" xfId="2887"/>
    <cellStyle name="Nota 3 12 2" xfId="3665"/>
    <cellStyle name="Nota 3 13" xfId="2955"/>
    <cellStyle name="Nota 3 13 2" xfId="3692"/>
    <cellStyle name="Nota 3 14" xfId="3015"/>
    <cellStyle name="Nota 3 14 2" xfId="3716"/>
    <cellStyle name="Nota 3 15" xfId="3064"/>
    <cellStyle name="Nota 3 15 2" xfId="3738"/>
    <cellStyle name="Nota 3 2" xfId="427"/>
    <cellStyle name="Nota 3 2 10" xfId="3079"/>
    <cellStyle name="Nota 3 2 10 2" xfId="3753"/>
    <cellStyle name="Nota 3 2 2" xfId="428"/>
    <cellStyle name="Nota 3 2 3" xfId="2597"/>
    <cellStyle name="Nota 3 2 3 2" xfId="3594"/>
    <cellStyle name="Nota 3 2 4" xfId="2674"/>
    <cellStyle name="Nota 3 2 4 2" xfId="3605"/>
    <cellStyle name="Nota 3 2 5" xfId="2736"/>
    <cellStyle name="Nota 3 2 5 2" xfId="3625"/>
    <cellStyle name="Nota 3 2 6" xfId="2853"/>
    <cellStyle name="Nota 3 2 6 2" xfId="3658"/>
    <cellStyle name="Nota 3 2 7" xfId="2919"/>
    <cellStyle name="Nota 3 2 7 2" xfId="3683"/>
    <cellStyle name="Nota 3 2 8" xfId="2985"/>
    <cellStyle name="Nota 3 2 8 2" xfId="3708"/>
    <cellStyle name="Nota 3 2 9" xfId="3044"/>
    <cellStyle name="Nota 3 2 9 2" xfId="3731"/>
    <cellStyle name="Nota 3 3" xfId="429"/>
    <cellStyle name="Nota 3 3 2" xfId="430"/>
    <cellStyle name="Nota 3 3 3" xfId="2742"/>
    <cellStyle name="Nota 3 3 3 2" xfId="3631"/>
    <cellStyle name="Nota 3 3 4" xfId="2859"/>
    <cellStyle name="Nota 3 3 4 2" xfId="3660"/>
    <cellStyle name="Nota 3 3 5" xfId="2928"/>
    <cellStyle name="Nota 3 3 5 2" xfId="3688"/>
    <cellStyle name="Nota 3 3 6" xfId="2993"/>
    <cellStyle name="Nota 3 3 6 2" xfId="3712"/>
    <cellStyle name="Nota 3 3 7" xfId="3051"/>
    <cellStyle name="Nota 3 3 7 2" xfId="3734"/>
    <cellStyle name="Nota 3 3 8" xfId="3082"/>
    <cellStyle name="Nota 3 3 8 2" xfId="3756"/>
    <cellStyle name="Nota 3 4" xfId="431"/>
    <cellStyle name="Nota 3 4 2" xfId="2892"/>
    <cellStyle name="Nota 3 4 2 2" xfId="3669"/>
    <cellStyle name="Nota 3 4 3" xfId="2960"/>
    <cellStyle name="Nota 3 4 3 2" xfId="3696"/>
    <cellStyle name="Nota 3 4 4" xfId="3020"/>
    <cellStyle name="Nota 3 4 4 2" xfId="3720"/>
    <cellStyle name="Nota 3 4 5" xfId="3068"/>
    <cellStyle name="Nota 3 4 5 2" xfId="3742"/>
    <cellStyle name="Nota 3 5" xfId="1039"/>
    <cellStyle name="Nota 3 6" xfId="1699"/>
    <cellStyle name="Nota 3 7" xfId="2578"/>
    <cellStyle name="Nota 3 7 2" xfId="3578"/>
    <cellStyle name="Nota 3 8" xfId="2655"/>
    <cellStyle name="Nota 3 8 2" xfId="3598"/>
    <cellStyle name="Nota 3 9" xfId="2711"/>
    <cellStyle name="Nota 3 9 2" xfId="3613"/>
    <cellStyle name="Nota 30" xfId="3114"/>
    <cellStyle name="Nota 4" xfId="543"/>
    <cellStyle name="Nota 4 10" xfId="2971"/>
    <cellStyle name="Nota 4 10 2" xfId="3702"/>
    <cellStyle name="Nota 4 11" xfId="3031"/>
    <cellStyle name="Nota 4 11 2" xfId="3726"/>
    <cellStyle name="Nota 4 12" xfId="3074"/>
    <cellStyle name="Nota 4 12 2" xfId="3748"/>
    <cellStyle name="Nota 4 2" xfId="1248"/>
    <cellStyle name="Nota 4 2 2" xfId="2157"/>
    <cellStyle name="Nota 4 2 3" xfId="2743"/>
    <cellStyle name="Nota 4 2 3 2" xfId="3632"/>
    <cellStyle name="Nota 4 2 4" xfId="2860"/>
    <cellStyle name="Nota 4 2 4 2" xfId="3661"/>
    <cellStyle name="Nota 4 2 5" xfId="2929"/>
    <cellStyle name="Nota 4 2 5 2" xfId="3689"/>
    <cellStyle name="Nota 4 2 6" xfId="2994"/>
    <cellStyle name="Nota 4 2 6 2" xfId="3713"/>
    <cellStyle name="Nota 4 2 7" xfId="3052"/>
    <cellStyle name="Nota 4 2 7 2" xfId="3735"/>
    <cellStyle name="Nota 4 2 8" xfId="3083"/>
    <cellStyle name="Nota 4 2 8 2" xfId="3757"/>
    <cellStyle name="Nota 4 3" xfId="1833"/>
    <cellStyle name="Nota 4 3 2" xfId="2891"/>
    <cellStyle name="Nota 4 3 2 2" xfId="3668"/>
    <cellStyle name="Nota 4 3 3" xfId="2959"/>
    <cellStyle name="Nota 4 3 3 2" xfId="3695"/>
    <cellStyle name="Nota 4 3 4" xfId="3019"/>
    <cellStyle name="Nota 4 3 4 2" xfId="3719"/>
    <cellStyle name="Nota 4 3 5" xfId="3067"/>
    <cellStyle name="Nota 4 3 5 2" xfId="3741"/>
    <cellStyle name="Nota 4 4" xfId="2586"/>
    <cellStyle name="Nota 4 4 2" xfId="3583"/>
    <cellStyle name="Nota 4 5" xfId="2663"/>
    <cellStyle name="Nota 4 5 2" xfId="3603"/>
    <cellStyle name="Nota 4 6" xfId="2722"/>
    <cellStyle name="Nota 4 6 2" xfId="3620"/>
    <cellStyle name="Nota 4 7" xfId="2776"/>
    <cellStyle name="Nota 4 7 2" xfId="3639"/>
    <cellStyle name="Nota 4 8" xfId="2839"/>
    <cellStyle name="Nota 4 8 2" xfId="3653"/>
    <cellStyle name="Nota 4 9" xfId="2904"/>
    <cellStyle name="Nota 4 9 2" xfId="3678"/>
    <cellStyle name="Nota 5" xfId="548"/>
    <cellStyle name="Nota 5 2" xfId="1253"/>
    <cellStyle name="Nota 5 2 2" xfId="2162"/>
    <cellStyle name="Nota 5 2 3" xfId="2931"/>
    <cellStyle name="Nota 5 2 3 2" xfId="3691"/>
    <cellStyle name="Nota 5 2 4" xfId="2996"/>
    <cellStyle name="Nota 5 2 4 2" xfId="3715"/>
    <cellStyle name="Nota 5 2 5" xfId="3054"/>
    <cellStyle name="Nota 5 2 5 2" xfId="3737"/>
    <cellStyle name="Nota 5 2 6" xfId="3085"/>
    <cellStyle name="Nota 5 2 6 2" xfId="3759"/>
    <cellStyle name="Nota 5 3" xfId="1838"/>
    <cellStyle name="Nota 5 4" xfId="2714"/>
    <cellStyle name="Nota 5 4 2" xfId="3615"/>
    <cellStyle name="Nota 5 5" xfId="2831"/>
    <cellStyle name="Nota 5 5 2" xfId="3648"/>
    <cellStyle name="Nota 5 6" xfId="2893"/>
    <cellStyle name="Nota 5 6 2" xfId="3670"/>
    <cellStyle name="Nota 5 7" xfId="2961"/>
    <cellStyle name="Nota 5 7 2" xfId="3697"/>
    <cellStyle name="Nota 5 8" xfId="3021"/>
    <cellStyle name="Nota 5 8 2" xfId="3721"/>
    <cellStyle name="Nota 5 9" xfId="3069"/>
    <cellStyle name="Nota 5 9 2" xfId="3743"/>
    <cellStyle name="Nota 6" xfId="552"/>
    <cellStyle name="Nota 6 2" xfId="1257"/>
    <cellStyle name="Nota 6 2 2" xfId="2166"/>
    <cellStyle name="Nota 6 3" xfId="1842"/>
    <cellStyle name="Nota 6 4" xfId="2730"/>
    <cellStyle name="Nota 6 4 2" xfId="3623"/>
    <cellStyle name="Nota 6 5" xfId="2847"/>
    <cellStyle name="Nota 6 5 2" xfId="3657"/>
    <cellStyle name="Nota 6 6" xfId="2913"/>
    <cellStyle name="Nota 6 6 2" xfId="3682"/>
    <cellStyle name="Nota 6 7" xfId="2980"/>
    <cellStyle name="Nota 6 7 2" xfId="3707"/>
    <cellStyle name="Nota 6 8" xfId="3039"/>
    <cellStyle name="Nota 6 8 2" xfId="3730"/>
    <cellStyle name="Nota 6 9" xfId="3078"/>
    <cellStyle name="Nota 6 9 2" xfId="3752"/>
    <cellStyle name="Nota 7" xfId="575"/>
    <cellStyle name="Nota 7 2" xfId="1278"/>
    <cellStyle name="Nota 7 2 2" xfId="2189"/>
    <cellStyle name="Nota 7 3" xfId="1865"/>
    <cellStyle name="Nota 7 4" xfId="2920"/>
    <cellStyle name="Nota 7 4 2" xfId="3684"/>
    <cellStyle name="Nota 7 5" xfId="2986"/>
    <cellStyle name="Nota 7 5 2" xfId="3709"/>
    <cellStyle name="Nota 7 6" xfId="3045"/>
    <cellStyle name="Nota 7 6 2" xfId="3732"/>
    <cellStyle name="Nota 7 7" xfId="3080"/>
    <cellStyle name="Nota 7 7 2" xfId="3754"/>
    <cellStyle name="Nota 8" xfId="623"/>
    <cellStyle name="Nota 8 2" xfId="1326"/>
    <cellStyle name="Nota 8 2 2" xfId="2236"/>
    <cellStyle name="Nota 8 3" xfId="1913"/>
    <cellStyle name="Nota 9" xfId="636"/>
    <cellStyle name="Nota 9 2" xfId="1926"/>
    <cellStyle name="Note" xfId="925"/>
    <cellStyle name="Note 2 2" xfId="252"/>
    <cellStyle name="Note 2 2 2" xfId="432"/>
    <cellStyle name="Note 2 3" xfId="253"/>
    <cellStyle name="Note 2 3 2" xfId="433"/>
    <cellStyle name="Note 2 4" xfId="254"/>
    <cellStyle name="Note 2 4 2" xfId="434"/>
    <cellStyle name="Note 3 2" xfId="255"/>
    <cellStyle name="Note 3 2 2" xfId="435"/>
    <cellStyle name="Note 3 3" xfId="256"/>
    <cellStyle name="Note 3 3 2" xfId="436"/>
    <cellStyle name="Note 4" xfId="257"/>
    <cellStyle name="Note 4 2" xfId="258"/>
    <cellStyle name="Note 4 2 2" xfId="437"/>
    <cellStyle name="Note 4 3" xfId="438"/>
    <cellStyle name="Output" xfId="926"/>
    <cellStyle name="Output 2" xfId="259"/>
    <cellStyle name="Output 2 2" xfId="260"/>
    <cellStyle name="Output 3" xfId="261"/>
    <cellStyle name="Output 3 2" xfId="262"/>
    <cellStyle name="Output 4" xfId="263"/>
    <cellStyle name="Output 4 2" xfId="264"/>
    <cellStyle name="Output 5" xfId="265"/>
    <cellStyle name="Percent 2" xfId="457"/>
    <cellStyle name="Percent 2 2" xfId="3216"/>
    <cellStyle name="Percent 3" xfId="458"/>
    <cellStyle name="Percent 3 2" xfId="3217"/>
    <cellStyle name="Percent 4" xfId="266"/>
    <cellStyle name="Percent 4 2" xfId="439"/>
    <cellStyle name="Percent 4 2 2" xfId="1171"/>
    <cellStyle name="Percent 4 2 2 2" xfId="3527"/>
    <cellStyle name="Percent 4 2 3" xfId="1736"/>
    <cellStyle name="Percent 4 2 3 2" xfId="3566"/>
    <cellStyle name="Percent 4 2 4" xfId="3210"/>
    <cellStyle name="Percent 4 3" xfId="1040"/>
    <cellStyle name="Percent 4 3 2" xfId="3477"/>
    <cellStyle name="Percent 4 4" xfId="1700"/>
    <cellStyle name="Percent 4 4 2" xfId="3547"/>
    <cellStyle name="Percent 4 5" xfId="3192"/>
    <cellStyle name="Percent 7" xfId="267"/>
    <cellStyle name="Percent 7 2" xfId="268"/>
    <cellStyle name="Percent 7 3" xfId="269"/>
    <cellStyle name="Percent 7 4" xfId="440"/>
    <cellStyle name="Percent 7 5" xfId="441"/>
    <cellStyle name="Porcentagem" xfId="3881" builtinId="5"/>
    <cellStyle name="Porcentagem 10" xfId="1370"/>
    <cellStyle name="Porcentagem 10 2" xfId="2276"/>
    <cellStyle name="Porcentagem 11" xfId="1371"/>
    <cellStyle name="Porcentagem 11 2" xfId="2277"/>
    <cellStyle name="Porcentagem 12" xfId="1407"/>
    <cellStyle name="Porcentagem 12 2" xfId="2313"/>
    <cellStyle name="Porcentagem 13" xfId="1442"/>
    <cellStyle name="Porcentagem 13 2" xfId="2348"/>
    <cellStyle name="Porcentagem 14" xfId="1488"/>
    <cellStyle name="Porcentagem 14 2" xfId="2394"/>
    <cellStyle name="Porcentagem 15" xfId="1518"/>
    <cellStyle name="Porcentagem 15 2" xfId="2424"/>
    <cellStyle name="Porcentagem 16" xfId="1571"/>
    <cellStyle name="Porcentagem 16 2" xfId="2477"/>
    <cellStyle name="Porcentagem 17" xfId="1586"/>
    <cellStyle name="Porcentagem 17 2" xfId="2492"/>
    <cellStyle name="Porcentagem 18" xfId="1589"/>
    <cellStyle name="Porcentagem 18 2" xfId="2495"/>
    <cellStyle name="Porcentagem 19" xfId="1598"/>
    <cellStyle name="Porcentagem 19 2" xfId="2504"/>
    <cellStyle name="Porcentagem 2" xfId="3869"/>
    <cellStyle name="Porcentagem 2 2" xfId="442"/>
    <cellStyle name="Porcentagem 2 2 2" xfId="443"/>
    <cellStyle name="Porcentagem 2 2 2 2" xfId="1172"/>
    <cellStyle name="Porcentagem 2 2 2 2 2" xfId="3528"/>
    <cellStyle name="Porcentagem 2 2 2 3" xfId="1738"/>
    <cellStyle name="Porcentagem 2 2 2 3 2" xfId="3568"/>
    <cellStyle name="Porcentagem 2 2 2 4" xfId="3211"/>
    <cellStyle name="Porcentagem 2 2 3" xfId="474"/>
    <cellStyle name="Porcentagem 2 2 3 2" xfId="3223"/>
    <cellStyle name="Porcentagem 2 2 4" xfId="1041"/>
    <cellStyle name="Porcentagem 2 2 4 2" xfId="3478"/>
    <cellStyle name="Porcentagem 2 2 5" xfId="1737"/>
    <cellStyle name="Porcentagem 2 2 5 2" xfId="3567"/>
    <cellStyle name="Porcentagem 2 3" xfId="444"/>
    <cellStyle name="Porcentagem 2 4" xfId="475"/>
    <cellStyle name="Porcentagem 2 5" xfId="1341"/>
    <cellStyle name="Porcentagem 2 6" xfId="1603"/>
    <cellStyle name="Porcentagem 2 6 2" xfId="3533"/>
    <cellStyle name="Porcentagem 2 7" xfId="1611"/>
    <cellStyle name="Porcentagem 2 7 2" xfId="3537"/>
    <cellStyle name="Porcentagem 2 8" xfId="3141"/>
    <cellStyle name="Porcentagem 2 8 2" xfId="3761"/>
    <cellStyle name="Porcentagem 2 9" xfId="3150"/>
    <cellStyle name="Porcentagem 2 9 2" xfId="3765"/>
    <cellStyle name="Porcentagem 20" xfId="1595"/>
    <cellStyle name="Porcentagem 20 2" xfId="2501"/>
    <cellStyle name="Porcentagem 21" xfId="2514"/>
    <cellStyle name="Porcentagem 22" xfId="3091"/>
    <cellStyle name="Porcentagem 23" xfId="2511"/>
    <cellStyle name="Porcentagem 24" xfId="3137"/>
    <cellStyle name="Porcentagem 25" xfId="3095"/>
    <cellStyle name="Porcentagem 26" xfId="3157"/>
    <cellStyle name="Porcentagem 27" xfId="3160"/>
    <cellStyle name="Porcentagem 28" xfId="3163"/>
    <cellStyle name="Porcentagem 29" xfId="3166"/>
    <cellStyle name="Porcentagem 3" xfId="465"/>
    <cellStyle name="Porcentagem 3 2" xfId="1183"/>
    <cellStyle name="Porcentagem 3 2 2" xfId="2092"/>
    <cellStyle name="Porcentagem 3 3" xfId="1748"/>
    <cellStyle name="Porcentagem 30" xfId="3169"/>
    <cellStyle name="Porcentagem 31" xfId="3172"/>
    <cellStyle name="Porcentagem 32" xfId="3175"/>
    <cellStyle name="Porcentagem 33" xfId="3178"/>
    <cellStyle name="Porcentagem 34" xfId="3182"/>
    <cellStyle name="Porcentagem 4" xfId="509"/>
    <cellStyle name="Porcentagem 4 2" xfId="1220"/>
    <cellStyle name="Porcentagem 4 2 2" xfId="2129"/>
    <cellStyle name="Porcentagem 4 3" xfId="1787"/>
    <cellStyle name="Porcentagem 47" xfId="445"/>
    <cellStyle name="Porcentagem 47 2" xfId="446"/>
    <cellStyle name="Porcentagem 5" xfId="542"/>
    <cellStyle name="Porcentagem 5 2" xfId="1247"/>
    <cellStyle name="Porcentagem 5 2 2" xfId="2156"/>
    <cellStyle name="Porcentagem 5 3" xfId="1832"/>
    <cellStyle name="Porcentagem 6" xfId="617"/>
    <cellStyle name="Porcentagem 6 2" xfId="1320"/>
    <cellStyle name="Porcentagem 6 2 2" xfId="2231"/>
    <cellStyle name="Porcentagem 6 3" xfId="1907"/>
    <cellStyle name="Porcentagem 7" xfId="545"/>
    <cellStyle name="Porcentagem 7 2" xfId="1250"/>
    <cellStyle name="Porcentagem 7 2 2" xfId="2159"/>
    <cellStyle name="Porcentagem 7 3" xfId="1835"/>
    <cellStyle name="Porcentagem 8" xfId="619"/>
    <cellStyle name="Porcentagem 8 2" xfId="447"/>
    <cellStyle name="Porcentagem 8 2 2" xfId="1173"/>
    <cellStyle name="Porcentagem 8 2 2 2" xfId="2083"/>
    <cellStyle name="Porcentagem 8 2 3" xfId="1739"/>
    <cellStyle name="Porcentagem 8 3" xfId="1322"/>
    <cellStyle name="Porcentagem 8 3 2" xfId="2233"/>
    <cellStyle name="Porcentagem 8 4" xfId="1909"/>
    <cellStyle name="Porcentagem 9" xfId="476"/>
    <cellStyle name="Porcentagem 9 2" xfId="1187"/>
    <cellStyle name="Porcentagem 9 2 2" xfId="2096"/>
    <cellStyle name="Porcentagem 9 3" xfId="1754"/>
    <cellStyle name="PROFORMA" xfId="2559"/>
    <cellStyle name="Saída 10" xfId="2954"/>
    <cellStyle name="Saída 11" xfId="1258"/>
    <cellStyle name="Saída 2" xfId="12"/>
    <cellStyle name="Saída 2 2" xfId="2560"/>
    <cellStyle name="Saída 2 3" xfId="3858"/>
    <cellStyle name="Saída 3" xfId="2637"/>
    <cellStyle name="Saída 4" xfId="2689"/>
    <cellStyle name="Saída 5" xfId="2756"/>
    <cellStyle name="Saída 6" xfId="2806"/>
    <cellStyle name="Saída 7" xfId="2865"/>
    <cellStyle name="Saída 8" xfId="2934"/>
    <cellStyle name="Saída 9" xfId="2875"/>
    <cellStyle name="Separador de milhares 2" xfId="270"/>
    <cellStyle name="Separador de milhares 2 10" xfId="1599"/>
    <cellStyle name="Separador de milhares 2 10 2" xfId="2505"/>
    <cellStyle name="Separador de milhares 2 11" xfId="1604"/>
    <cellStyle name="Separador de milhares 2 11 2" xfId="2507"/>
    <cellStyle name="Separador de milhares 2 11 3" xfId="3534"/>
    <cellStyle name="Separador de milhares 2 12" xfId="1612"/>
    <cellStyle name="Separador de milhares 2 12 2" xfId="3538"/>
    <cellStyle name="Separador de milhares 2 13" xfId="1747"/>
    <cellStyle name="Separador de milhares 2 14" xfId="2508"/>
    <cellStyle name="Separador de milhares 2 15" xfId="2509"/>
    <cellStyle name="Separador de milhares 2 16" xfId="2512"/>
    <cellStyle name="Separador de milhares 2 17" xfId="2515"/>
    <cellStyle name="Separador de milhares 2 18" xfId="3063"/>
    <cellStyle name="Separador de milhares 2 19" xfId="3086"/>
    <cellStyle name="Separador de milhares 2 2" xfId="463"/>
    <cellStyle name="Separador de milhares 2 2 2" xfId="620"/>
    <cellStyle name="Separador de milhares 2 2 2 2" xfId="1181"/>
    <cellStyle name="Separador de milhares 2 2 2 2 2" xfId="1323"/>
    <cellStyle name="Separador de milhares 2 2 2 3" xfId="2091"/>
    <cellStyle name="Separador de milhares 2 2 3" xfId="1358"/>
    <cellStyle name="Separador de milhares 2 2 3 2" xfId="2264"/>
    <cellStyle name="Separador de milhares 2 2 4" xfId="1910"/>
    <cellStyle name="Separador de milhares 2 20" xfId="3087"/>
    <cellStyle name="Separador de milhares 2 21" xfId="3088"/>
    <cellStyle name="Separador de milhares 2 22" xfId="3089"/>
    <cellStyle name="Separador de milhares 2 23" xfId="3092"/>
    <cellStyle name="Separador de milhares 2 24" xfId="3138"/>
    <cellStyle name="Separador de milhares 2 25" xfId="3142"/>
    <cellStyle name="Separador de milhares 2 25 2" xfId="3762"/>
    <cellStyle name="Separador de milhares 2 26" xfId="3151"/>
    <cellStyle name="Separador de milhares 2 26 2" xfId="3766"/>
    <cellStyle name="Separador de milhares 2 27" xfId="3158"/>
    <cellStyle name="Separador de milhares 2 28" xfId="3161"/>
    <cellStyle name="Separador de milhares 2 29" xfId="3164"/>
    <cellStyle name="Separador de milhares 2 3" xfId="927"/>
    <cellStyle name="Separador de milhares 2 3 2" xfId="1347"/>
    <cellStyle name="Separador de milhares 2 3 2 2" xfId="2254"/>
    <cellStyle name="Separador de milhares 2 3 3" xfId="3464"/>
    <cellStyle name="Separador de milhares 2 30" xfId="3167"/>
    <cellStyle name="Separador de milhares 2 31" xfId="3170"/>
    <cellStyle name="Separador de milhares 2 32" xfId="3173"/>
    <cellStyle name="Separador de milhares 2 33" xfId="3176"/>
    <cellStyle name="Separador de milhares 2 34" xfId="3179"/>
    <cellStyle name="Separador de milhares 2 35" xfId="3180"/>
    <cellStyle name="Separador de milhares 2 36" xfId="3183"/>
    <cellStyle name="Separador de milhares 2 37" xfId="3184"/>
    <cellStyle name="Separador de milhares 2 4" xfId="1360"/>
    <cellStyle name="Separador de milhares 2 4 2" xfId="2266"/>
    <cellStyle name="Separador de milhares 2 5" xfId="1587"/>
    <cellStyle name="Separador de milhares 2 5 2" xfId="2493"/>
    <cellStyle name="Separador de milhares 2 6" xfId="1590"/>
    <cellStyle name="Separador de milhares 2 6 2" xfId="2496"/>
    <cellStyle name="Separador de milhares 2 7" xfId="1592"/>
    <cellStyle name="Separador de milhares 2 7 2" xfId="2498"/>
    <cellStyle name="Separador de milhares 2 8" xfId="1593"/>
    <cellStyle name="Separador de milhares 2 8 2" xfId="2499"/>
    <cellStyle name="Separador de milhares 2 9" xfId="1596"/>
    <cellStyle name="Separador de milhares 2 9 2" xfId="2502"/>
    <cellStyle name="Separador de milhares 3" xfId="1115"/>
    <cellStyle name="Separador de milhares 3 2" xfId="3504"/>
    <cellStyle name="Separador de milhares 4" xfId="1112"/>
    <cellStyle name="Separador de milhares 4 2" xfId="3501"/>
    <cellStyle name="Separador de milhares 5" xfId="1125"/>
    <cellStyle name="Separador de milhares 5 2" xfId="3514"/>
    <cellStyle name="Separador de milhares 6" xfId="1106"/>
    <cellStyle name="Separador de milhares 6 2" xfId="3495"/>
    <cellStyle name="Separador de milhares 7" xfId="1126"/>
    <cellStyle name="Separador de milhares 7 2" xfId="3515"/>
    <cellStyle name="Separador de milhares 8" xfId="3868"/>
    <cellStyle name="supplementary info" xfId="2561"/>
    <cellStyle name="Texto de Aviso 10" xfId="3055"/>
    <cellStyle name="Texto de Aviso 11" xfId="3798"/>
    <cellStyle name="Texto de Aviso 2" xfId="16"/>
    <cellStyle name="Texto de Aviso 2 2" xfId="2562"/>
    <cellStyle name="Texto de Aviso 2 3" xfId="3859"/>
    <cellStyle name="Texto de Aviso 3" xfId="2639"/>
    <cellStyle name="Texto de Aviso 4" xfId="2691"/>
    <cellStyle name="Texto de Aviso 5" xfId="2758"/>
    <cellStyle name="Texto de Aviso 6" xfId="2808"/>
    <cellStyle name="Texto de Aviso 7" xfId="2867"/>
    <cellStyle name="Texto de Aviso 8" xfId="2936"/>
    <cellStyle name="Texto de Aviso 9" xfId="2997"/>
    <cellStyle name="Texto Explicativo 10" xfId="3056"/>
    <cellStyle name="Texto Explicativo 11" xfId="3799"/>
    <cellStyle name="Texto Explicativo 2" xfId="17"/>
    <cellStyle name="Texto Explicativo 2 2" xfId="2563"/>
    <cellStyle name="Texto Explicativo 2 3" xfId="3860"/>
    <cellStyle name="Texto Explicativo 3" xfId="2640"/>
    <cellStyle name="Texto Explicativo 4" xfId="2692"/>
    <cellStyle name="Texto Explicativo 5" xfId="2759"/>
    <cellStyle name="Texto Explicativo 6" xfId="2809"/>
    <cellStyle name="Texto Explicativo 7" xfId="2868"/>
    <cellStyle name="Texto Explicativo 8" xfId="2937"/>
    <cellStyle name="Texto Explicativo 9" xfId="2998"/>
    <cellStyle name="Title" xfId="928"/>
    <cellStyle name="Title 2" xfId="271"/>
    <cellStyle name="Title 2 2" xfId="272"/>
    <cellStyle name="Title 3" xfId="273"/>
    <cellStyle name="Title 3 2" xfId="274"/>
    <cellStyle name="Title 4" xfId="275"/>
    <cellStyle name="Title 4 2" xfId="276"/>
    <cellStyle name="Title 5" xfId="277"/>
    <cellStyle name="Título" xfId="2" builtinId="15" customBuiltin="1"/>
    <cellStyle name="Título 1 10" xfId="3058"/>
    <cellStyle name="Título 1 11" xfId="1264"/>
    <cellStyle name="Título 1 2" xfId="4"/>
    <cellStyle name="Título 1 2 2" xfId="2565"/>
    <cellStyle name="Título 1 2 3" xfId="3861"/>
    <cellStyle name="Título 1 3" xfId="2642"/>
    <cellStyle name="Título 1 4" xfId="2694"/>
    <cellStyle name="Título 1 5" xfId="2761"/>
    <cellStyle name="Título 1 6" xfId="2811"/>
    <cellStyle name="Título 1 7" xfId="2870"/>
    <cellStyle name="Título 1 8" xfId="2939"/>
    <cellStyle name="Título 1 9" xfId="3000"/>
    <cellStyle name="Título 10" xfId="2869"/>
    <cellStyle name="Título 11" xfId="2938"/>
    <cellStyle name="Título 12" xfId="2999"/>
    <cellStyle name="Título 13" xfId="3057"/>
    <cellStyle name="Título 2 10" xfId="3059"/>
    <cellStyle name="Título 2 11" xfId="1261"/>
    <cellStyle name="Título 2 2" xfId="5"/>
    <cellStyle name="Título 2 2 2" xfId="2566"/>
    <cellStyle name="Título 2 2 3" xfId="3862"/>
    <cellStyle name="Título 2 3" xfId="2643"/>
    <cellStyle name="Título 2 4" xfId="2695"/>
    <cellStyle name="Título 2 5" xfId="2762"/>
    <cellStyle name="Título 2 6" xfId="2812"/>
    <cellStyle name="Título 2 7" xfId="2871"/>
    <cellStyle name="Título 2 8" xfId="2940"/>
    <cellStyle name="Título 2 9" xfId="3001"/>
    <cellStyle name="Título 3 10" xfId="3060"/>
    <cellStyle name="Título 3 11" xfId="1259"/>
    <cellStyle name="Título 3 2" xfId="6"/>
    <cellStyle name="Título 3 2 2" xfId="2567"/>
    <cellStyle name="Título 3 2 3" xfId="3863"/>
    <cellStyle name="Título 3 3" xfId="2644"/>
    <cellStyle name="Título 3 4" xfId="2696"/>
    <cellStyle name="Título 3 5" xfId="2763"/>
    <cellStyle name="Título 3 6" xfId="2813"/>
    <cellStyle name="Título 3 7" xfId="2872"/>
    <cellStyle name="Título 3 8" xfId="2941"/>
    <cellStyle name="Título 3 9" xfId="3002"/>
    <cellStyle name="Título 4 10" xfId="3061"/>
    <cellStyle name="Título 4 11" xfId="1256"/>
    <cellStyle name="Título 4 2" xfId="7"/>
    <cellStyle name="Título 4 2 2" xfId="2568"/>
    <cellStyle name="Título 4 2 3" xfId="3864"/>
    <cellStyle name="Título 4 3" xfId="2645"/>
    <cellStyle name="Título 4 4" xfId="2697"/>
    <cellStyle name="Título 4 5" xfId="2764"/>
    <cellStyle name="Título 4 6" xfId="2814"/>
    <cellStyle name="Título 4 7" xfId="2873"/>
    <cellStyle name="Título 4 8" xfId="2942"/>
    <cellStyle name="Título 4 9" xfId="3003"/>
    <cellStyle name="Título 5" xfId="2564"/>
    <cellStyle name="Título 6" xfId="2641"/>
    <cellStyle name="Título 7" xfId="2693"/>
    <cellStyle name="Título 8" xfId="2760"/>
    <cellStyle name="Título 9" xfId="2810"/>
    <cellStyle name="Total 10" xfId="2815"/>
    <cellStyle name="Total 11" xfId="2874"/>
    <cellStyle name="Total 12" xfId="2943"/>
    <cellStyle name="Total 13" xfId="3004"/>
    <cellStyle name="Total 14" xfId="3062"/>
    <cellStyle name="Total 15" xfId="3800"/>
    <cellStyle name="Total 2" xfId="18"/>
    <cellStyle name="Total 2 2" xfId="278"/>
    <cellStyle name="Total 2 3" xfId="3826"/>
    <cellStyle name="Total 3" xfId="279"/>
    <cellStyle name="Total 3 2" xfId="280"/>
    <cellStyle name="Total 4" xfId="281"/>
    <cellStyle name="Total 4 2" xfId="282"/>
    <cellStyle name="Total 5" xfId="283"/>
    <cellStyle name="Total 6" xfId="2569"/>
    <cellStyle name="Total 7" xfId="2646"/>
    <cellStyle name="Total 8" xfId="2698"/>
    <cellStyle name="Total 9" xfId="2765"/>
    <cellStyle name="Verificar Célula" xfId="448"/>
    <cellStyle name="Vírgula" xfId="1" builtinId="3"/>
    <cellStyle name="Vírgula 2" xfId="3874"/>
    <cellStyle name="Vírgula 3" xfId="3876"/>
    <cellStyle name="Warning Text" xfId="929"/>
    <cellStyle name="x Text - 10 (Normal)" xfId="2570"/>
    <cellStyle name="x Text - 10 (Normal) 2" xfId="2587"/>
    <cellStyle name="x Text - 10 (Normal) 2 2" xfId="3584"/>
    <cellStyle name="x Text - 10 (Normal) 3" xfId="2577"/>
    <cellStyle name="x Text - 10 (Normal) 3 2" xfId="3577"/>
    <cellStyle name="x Text - 10 (Normal) 4" xfId="2593"/>
    <cellStyle name="x Text - 10 (Normal) 4 2" xfId="3590"/>
    <cellStyle name="x Text - 10 (Normal) 5" xfId="2710"/>
    <cellStyle name="x Text - 10 (Normal) 5 2" xfId="3612"/>
    <cellStyle name="x Text - 10 (Normal) 6" xfId="2738"/>
    <cellStyle name="x Text - 10 (Normal) 6 2" xfId="3627"/>
    <cellStyle name="x Text - 10 (Normal) 7" xfId="2898"/>
    <cellStyle name="x Text - 10 (Normal) 7 2" xfId="3674"/>
    <cellStyle name="x Text - 10 (Normal) 8" xfId="3571"/>
    <cellStyle name="x Text - 18 B" xfId="2571"/>
    <cellStyle name="z All - Normal" xfId="2572"/>
    <cellStyle name="z All - Normal 2" xfId="2588"/>
    <cellStyle name="z All - Normal 2 2" xfId="3585"/>
    <cellStyle name="z All - Normal 3" xfId="2576"/>
    <cellStyle name="z All - Normal 3 2" xfId="3576"/>
    <cellStyle name="z All - Normal 4" xfId="2594"/>
    <cellStyle name="z All - Normal 4 2" xfId="3591"/>
    <cellStyle name="z All - Normal 5" xfId="2709"/>
    <cellStyle name="z All - Normal 5 2" xfId="3611"/>
    <cellStyle name="z All - Normal 6" xfId="2739"/>
    <cellStyle name="z All - Normal 6 2" xfId="3628"/>
    <cellStyle name="z All - Normal 7" xfId="2897"/>
    <cellStyle name="z All - Normal 7 2" xfId="3673"/>
    <cellStyle name="z All - Normal 8" xfId="3572"/>
    <cellStyle name="z Normal Format" xfId="2573"/>
    <cellStyle name="z Normal Format 2" xfId="2589"/>
    <cellStyle name="z Normal Format 2 2" xfId="3586"/>
    <cellStyle name="z Normal Format 3" xfId="2575"/>
    <cellStyle name="z Normal Format 3 2" xfId="3575"/>
    <cellStyle name="z Normal Format 4" xfId="2595"/>
    <cellStyle name="z Normal Format 4 2" xfId="3592"/>
    <cellStyle name="z Normal Format 5" xfId="2708"/>
    <cellStyle name="z Normal Format 5 2" xfId="3610"/>
    <cellStyle name="z Normal Format 6" xfId="2740"/>
    <cellStyle name="z Normal Format 6 2" xfId="3629"/>
    <cellStyle name="z Normal Format 7" xfId="2896"/>
    <cellStyle name="z Normal Format 7 2" xfId="3672"/>
    <cellStyle name="z Normal Format 8" xfId="3573"/>
    <cellStyle name="z Text - Border/Pattern" xfId="2574"/>
    <cellStyle name="z Text - Border/Pattern 2" xfId="2590"/>
    <cellStyle name="z Text - Border/Pattern 2 2" xfId="3587"/>
    <cellStyle name="z Text - Border/Pattern 3" xfId="2592"/>
    <cellStyle name="z Text - Border/Pattern 3 2" xfId="3589"/>
    <cellStyle name="z Text - Border/Pattern 4" xfId="2596"/>
    <cellStyle name="z Text - Border/Pattern 4 2" xfId="3593"/>
    <cellStyle name="z Text - Border/Pattern 5" xfId="2707"/>
    <cellStyle name="z Text - Border/Pattern 5 2" xfId="3609"/>
    <cellStyle name="z Text - Border/Pattern 6" xfId="2741"/>
    <cellStyle name="z Text - Border/Pattern 6 2" xfId="3630"/>
    <cellStyle name="z Text - Border/Pattern 7" xfId="2922"/>
    <cellStyle name="z Text - Border/Pattern 7 2" xfId="3686"/>
    <cellStyle name="z Text - Border/Pattern 8" xfId="3574"/>
  </cellStyles>
  <dxfs count="2">
    <dxf>
      <fill>
        <gradientFill degree="90">
          <stop position="0">
            <color theme="5" tint="0.80001220740379042"/>
          </stop>
          <stop position="1">
            <color theme="5"/>
          </stop>
        </gradientFill>
      </fill>
    </dxf>
    <dxf>
      <fill>
        <gradientFill degree="90">
          <stop position="0">
            <color theme="3" tint="0.59999389629810485"/>
          </stop>
          <stop position="1">
            <color theme="8" tint="0.59999389629810485"/>
          </stop>
        </gradientFill>
      </fill>
    </dxf>
  </dxfs>
  <tableStyles count="2" defaultTableStyle="TableStyleMedium9" defaultPivotStyle="PivotStyleLight16">
    <tableStyle name="Estilo de Tabela Dinâmica 1" table="0" count="1">
      <tableStyleElement type="wholeTable" dxfId="1"/>
    </tableStyle>
    <tableStyle name="Estilo de Tabela Dinâmica 2" table="0" count="1">
      <tableStyleElement type="firstColumn" dxfId="0"/>
    </tableStyle>
  </tableStyles>
  <colors>
    <mruColors>
      <color rgb="FFFFB3B3"/>
      <color rgb="FFFF0909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CP/Programa&#231;&#227;o%20F&#225;brica/2015/8.Agosto/S32/Programa&#231;&#227;o%20S32_Rev0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CP/Relat&#243;rios/Capacidade%20por%20T&#250;nel/FM-DOC-PP-003%20-Cap%20por%20SKU%20e%20T&#250;n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nha 1 e 6"/>
      <sheetName val="Linha 2 e 3"/>
      <sheetName val="Linha 6"/>
      <sheetName val="Linha 4 e 5"/>
      <sheetName val="Linha 7"/>
      <sheetName val="Frango_2"/>
      <sheetName val="Programação"/>
      <sheetName val="Processos"/>
      <sheetName val="Config. Recheio"/>
      <sheetName val="Prod. Frang"/>
      <sheetName val="Degelo"/>
      <sheetName val="Plan1"/>
      <sheetName val="Estrutura de cada item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">
          <cell r="W3" t="str">
            <v>Túnel l</v>
          </cell>
          <cell r="Y3" t="str">
            <v>Setup</v>
          </cell>
        </row>
        <row r="4">
          <cell r="W4" t="str">
            <v>Túnel ll</v>
          </cell>
          <cell r="Y4" t="str">
            <v>Degelo Túnel</v>
          </cell>
        </row>
        <row r="5">
          <cell r="W5" t="str">
            <v>Túnel lll</v>
          </cell>
          <cell r="Y5" t="str">
            <v>Degelo Crust Freezer</v>
          </cell>
        </row>
        <row r="6">
          <cell r="W6" t="str">
            <v>Túnel lV</v>
          </cell>
          <cell r="Y6" t="str">
            <v>Refeição</v>
          </cell>
        </row>
        <row r="7">
          <cell r="W7" t="str">
            <v>Túnel V</v>
          </cell>
          <cell r="Y7" t="str">
            <v>Teste Prog.</v>
          </cell>
        </row>
        <row r="8">
          <cell r="W8" t="str">
            <v>Túnel Vl</v>
          </cell>
          <cell r="Y8" t="str">
            <v>Degelo Crust Freezer e Túnel</v>
          </cell>
        </row>
        <row r="9">
          <cell r="W9"/>
          <cell r="Y9" t="str">
            <v>Refeição / Setup</v>
          </cell>
        </row>
        <row r="10">
          <cell r="W10"/>
          <cell r="Y10" t="str">
            <v>Refeição/ Degelo Crust Freezer</v>
          </cell>
        </row>
        <row r="11">
          <cell r="W11"/>
          <cell r="Y11" t="str">
            <v>Setup/Degelo Túnel</v>
          </cell>
        </row>
        <row r="12">
          <cell r="W12"/>
          <cell r="Y12" t="str">
            <v>Setup/ Degelo Crust Freezer</v>
          </cell>
        </row>
      </sheetData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cidades por SKU e Túnel"/>
      <sheetName val="Alterações_Cap."/>
      <sheetName val="Recheio"/>
      <sheetName val="Alterações_Recheio"/>
    </sheetNames>
    <sheetDataSet>
      <sheetData sheetId="0">
        <row r="9">
          <cell r="B9" t="str">
            <v>SKU</v>
          </cell>
          <cell r="C9" t="str">
            <v>Linha de Produção</v>
          </cell>
          <cell r="D9" t="str">
            <v>Túnel</v>
          </cell>
          <cell r="E9" t="str">
            <v>Descrição do Produto</v>
          </cell>
          <cell r="F9" t="str">
            <v>Kg de produtos por hora</v>
          </cell>
          <cell r="G9" t="str">
            <v>Paletes</v>
          </cell>
          <cell r="H9" t="str">
            <v>Kg do Batch</v>
          </cell>
          <cell r="I9" t="str">
            <v>Pulsos por Minutos</v>
          </cell>
          <cell r="J9" t="str">
            <v>Números de fileiras</v>
          </cell>
          <cell r="K9" t="str">
            <v>Gramatura da unidade (Kg)</v>
          </cell>
          <cell r="L9" t="str">
            <v>Unidades</v>
          </cell>
          <cell r="M9" t="str">
            <v>Peso do Pacote (Kg)</v>
          </cell>
          <cell r="N9" t="str">
            <v>Pacotes por Caixa</v>
          </cell>
          <cell r="O9" t="str">
            <v>Peso da Caixa (Kg)</v>
          </cell>
          <cell r="P9" t="str">
            <v>Caixas por Hora</v>
          </cell>
          <cell r="Q9" t="str">
            <v>Produtividade</v>
          </cell>
          <cell r="R9" t="str">
            <v>Tempo de Retenção no túnel</v>
          </cell>
          <cell r="S9" t="str">
            <v>Temperatura do Túnel ºC</v>
          </cell>
          <cell r="T9" t="str">
            <v>Observação</v>
          </cell>
        </row>
        <row r="10">
          <cell r="B10" t="str">
            <v>40.05.0013</v>
          </cell>
          <cell r="C10">
            <v>1</v>
          </cell>
          <cell r="D10" t="str">
            <v>Túnel l</v>
          </cell>
          <cell r="E10" t="str">
            <v>PQ Forno de Minas Coquetel Assado e Congelado 12 x 500g</v>
          </cell>
          <cell r="F10">
            <v>331</v>
          </cell>
          <cell r="G10">
            <v>40</v>
          </cell>
          <cell r="H10"/>
          <cell r="I10">
            <v>10</v>
          </cell>
          <cell r="J10"/>
          <cell r="K10">
            <v>9.8699999999999986E-3</v>
          </cell>
          <cell r="L10">
            <v>50.658561296859176</v>
          </cell>
          <cell r="M10">
            <v>500</v>
          </cell>
          <cell r="N10">
            <v>12</v>
          </cell>
          <cell r="O10">
            <v>6</v>
          </cell>
          <cell r="P10">
            <v>55.166666666666664</v>
          </cell>
          <cell r="Q10">
            <v>0.95</v>
          </cell>
          <cell r="R10">
            <v>30</v>
          </cell>
          <cell r="S10">
            <v>-30</v>
          </cell>
          <cell r="T10" t="str">
            <v>Atualizaçao produtividade em 29/06</v>
          </cell>
        </row>
        <row r="11">
          <cell r="B11" t="str">
            <v>40.05.0035</v>
          </cell>
          <cell r="C11">
            <v>1</v>
          </cell>
          <cell r="D11" t="str">
            <v>Túnel l</v>
          </cell>
          <cell r="E11" t="str">
            <v>PQ Forno de Minas Tradicional Assado e Congelado 9 x 500g</v>
          </cell>
          <cell r="F11">
            <v>396</v>
          </cell>
          <cell r="G11">
            <v>40</v>
          </cell>
          <cell r="H11"/>
          <cell r="I11">
            <v>11</v>
          </cell>
          <cell r="J11"/>
          <cell r="K11">
            <v>0.02</v>
          </cell>
          <cell r="L11">
            <v>25</v>
          </cell>
          <cell r="M11">
            <v>500</v>
          </cell>
          <cell r="N11">
            <v>9</v>
          </cell>
          <cell r="O11">
            <v>4.5</v>
          </cell>
          <cell r="P11">
            <v>88</v>
          </cell>
          <cell r="Q11">
            <v>0.95</v>
          </cell>
          <cell r="R11">
            <v>30</v>
          </cell>
          <cell r="S11">
            <v>-30</v>
          </cell>
          <cell r="T11" t="str">
            <v>Atualizaçao produtividade em 29/06</v>
          </cell>
        </row>
        <row r="12">
          <cell r="B12" t="str">
            <v>40.05.0037</v>
          </cell>
          <cell r="C12">
            <v>1</v>
          </cell>
          <cell r="D12" t="str">
            <v>Túnel l</v>
          </cell>
          <cell r="E12" t="str">
            <v>PQ Forno de Minas Tradicional Assado e Congelado 20 x 240g</v>
          </cell>
          <cell r="F12">
            <v>396</v>
          </cell>
          <cell r="G12">
            <v>40</v>
          </cell>
          <cell r="H12"/>
          <cell r="I12">
            <v>12</v>
          </cell>
          <cell r="J12"/>
          <cell r="K12">
            <v>0.02</v>
          </cell>
          <cell r="L12">
            <v>12</v>
          </cell>
          <cell r="M12">
            <v>240</v>
          </cell>
          <cell r="N12">
            <v>20</v>
          </cell>
          <cell r="O12">
            <v>4.8</v>
          </cell>
          <cell r="P12">
            <v>82.5</v>
          </cell>
          <cell r="Q12">
            <v>0.95</v>
          </cell>
          <cell r="R12">
            <v>30</v>
          </cell>
          <cell r="S12">
            <v>-30</v>
          </cell>
          <cell r="T12" t="str">
            <v>Atualizado produtividade 29/06</v>
          </cell>
        </row>
        <row r="13">
          <cell r="B13" t="str">
            <v>40.05.0088</v>
          </cell>
          <cell r="C13">
            <v>1</v>
          </cell>
          <cell r="D13" t="str">
            <v>Túnel l</v>
          </cell>
          <cell r="E13" t="str">
            <v>PQ  Tradicional Assado e Congelado FM 9 x 500g Exportção USA (Cliente Triunfo)</v>
          </cell>
          <cell r="F13">
            <v>396</v>
          </cell>
          <cell r="G13">
            <v>40</v>
          </cell>
          <cell r="H13"/>
          <cell r="I13">
            <v>13</v>
          </cell>
          <cell r="J13"/>
          <cell r="K13">
            <v>0.02</v>
          </cell>
          <cell r="L13">
            <v>25</v>
          </cell>
          <cell r="M13">
            <v>500</v>
          </cell>
          <cell r="N13">
            <v>9</v>
          </cell>
          <cell r="O13">
            <v>4.5</v>
          </cell>
          <cell r="P13">
            <v>88</v>
          </cell>
          <cell r="Q13">
            <v>0.95</v>
          </cell>
          <cell r="R13">
            <v>30</v>
          </cell>
          <cell r="S13">
            <v>-30</v>
          </cell>
          <cell r="T13" t="str">
            <v>Atualizaçao produtividade em 29/06</v>
          </cell>
        </row>
        <row r="14">
          <cell r="B14" t="str">
            <v>40.05.0142</v>
          </cell>
          <cell r="C14">
            <v>1</v>
          </cell>
          <cell r="D14" t="str">
            <v>Túnel l</v>
          </cell>
          <cell r="E14" t="str">
            <v>PQ Forno de Minas Tradicional Assado e Congelado 9 x 500g Exportação Canadá</v>
          </cell>
          <cell r="F14">
            <v>396</v>
          </cell>
          <cell r="G14">
            <v>40</v>
          </cell>
          <cell r="H14"/>
          <cell r="I14">
            <v>17</v>
          </cell>
          <cell r="J14"/>
          <cell r="K14">
            <v>0.02</v>
          </cell>
          <cell r="L14">
            <v>25</v>
          </cell>
          <cell r="M14">
            <v>500</v>
          </cell>
          <cell r="N14">
            <v>9</v>
          </cell>
          <cell r="O14">
            <v>4.5</v>
          </cell>
          <cell r="P14">
            <v>88</v>
          </cell>
          <cell r="Q14">
            <v>0.95</v>
          </cell>
          <cell r="R14">
            <v>30</v>
          </cell>
          <cell r="S14">
            <v>-30</v>
          </cell>
          <cell r="T14" t="str">
            <v>Atualizaçao produtividade em 29/06</v>
          </cell>
        </row>
        <row r="15">
          <cell r="B15" t="str">
            <v>40.05.0143</v>
          </cell>
          <cell r="C15">
            <v>1</v>
          </cell>
          <cell r="D15" t="str">
            <v>Túnel l</v>
          </cell>
          <cell r="E15" t="str">
            <v>PQ Forno de Minas Super Lanche Assado e Congelado 12 x 560g</v>
          </cell>
          <cell r="F15">
            <v>442</v>
          </cell>
          <cell r="G15">
            <v>40</v>
          </cell>
          <cell r="H15"/>
          <cell r="I15">
            <v>18</v>
          </cell>
          <cell r="J15"/>
          <cell r="K15">
            <v>4.5920000000000002E-2</v>
          </cell>
          <cell r="L15">
            <v>12.195121951219512</v>
          </cell>
          <cell r="M15">
            <v>560</v>
          </cell>
          <cell r="N15">
            <v>12</v>
          </cell>
          <cell r="O15">
            <v>6.72</v>
          </cell>
          <cell r="P15">
            <v>65.773809523809533</v>
          </cell>
          <cell r="Q15">
            <v>0.95</v>
          </cell>
          <cell r="R15">
            <v>45</v>
          </cell>
          <cell r="S15">
            <v>-30</v>
          </cell>
          <cell r="T15" t="str">
            <v>Atualizaçao produtividade em11/03</v>
          </cell>
        </row>
        <row r="16">
          <cell r="B16" t="str">
            <v>40.05.0157</v>
          </cell>
          <cell r="C16">
            <v>1</v>
          </cell>
          <cell r="D16" t="str">
            <v>Túnel l</v>
          </cell>
          <cell r="E16" t="str">
            <v>PQ FM Tradicional Assado e Congelado 12 x 240g Exportacao USA ( Cliente Forno de Minas)</v>
          </cell>
          <cell r="F16">
            <v>396</v>
          </cell>
          <cell r="G16">
            <v>60</v>
          </cell>
          <cell r="H16"/>
          <cell r="I16"/>
          <cell r="J16"/>
          <cell r="K16">
            <v>0.02</v>
          </cell>
          <cell r="L16">
            <v>12</v>
          </cell>
          <cell r="M16">
            <v>240</v>
          </cell>
          <cell r="N16">
            <v>12</v>
          </cell>
          <cell r="O16">
            <v>2.88</v>
          </cell>
          <cell r="P16">
            <v>137.5</v>
          </cell>
          <cell r="Q16">
            <v>0.95</v>
          </cell>
          <cell r="R16">
            <v>30</v>
          </cell>
          <cell r="S16">
            <v>-30</v>
          </cell>
          <cell r="T16" t="str">
            <v>Atualizaçao produtividade em11/03</v>
          </cell>
        </row>
        <row r="17">
          <cell r="B17" t="str">
            <v>40.05.0161</v>
          </cell>
          <cell r="C17">
            <v>1</v>
          </cell>
          <cell r="D17" t="str">
            <v>Túnel l</v>
          </cell>
          <cell r="E17" t="str">
            <v>PQ Super Lanche Assado e Cong. FM 12 x 560g Expor. USA (Cliente Forno de Minas)</v>
          </cell>
          <cell r="F17">
            <v>496</v>
          </cell>
          <cell r="G17">
            <v>40</v>
          </cell>
          <cell r="H17"/>
          <cell r="I17">
            <v>19</v>
          </cell>
          <cell r="J17"/>
          <cell r="K17">
            <v>4.5920000000000002E-2</v>
          </cell>
          <cell r="L17">
            <v>12.195121951219512</v>
          </cell>
          <cell r="M17">
            <v>560</v>
          </cell>
          <cell r="N17">
            <v>12</v>
          </cell>
          <cell r="O17">
            <v>6.72</v>
          </cell>
          <cell r="P17">
            <v>73.80952380952381</v>
          </cell>
          <cell r="Q17">
            <v>0.95</v>
          </cell>
          <cell r="R17">
            <v>45</v>
          </cell>
          <cell r="S17">
            <v>-30</v>
          </cell>
          <cell r="T17" t="str">
            <v>Atualizaçao produtividade em 29/06</v>
          </cell>
        </row>
        <row r="18">
          <cell r="B18" t="str">
            <v>40.05.0164</v>
          </cell>
          <cell r="C18">
            <v>1</v>
          </cell>
          <cell r="D18" t="str">
            <v>Túnel l</v>
          </cell>
          <cell r="E18" t="str">
            <v>PQ FM Tradicional Assado e Cong. 9x500g Exp Uruguai</v>
          </cell>
          <cell r="F18">
            <v>396</v>
          </cell>
          <cell r="G18">
            <v>40</v>
          </cell>
          <cell r="H18"/>
          <cell r="I18"/>
          <cell r="J18"/>
          <cell r="K18">
            <v>0.02</v>
          </cell>
          <cell r="L18">
            <v>25</v>
          </cell>
          <cell r="M18">
            <v>500</v>
          </cell>
          <cell r="N18">
            <v>9</v>
          </cell>
          <cell r="O18">
            <v>4.5</v>
          </cell>
          <cell r="P18">
            <v>88</v>
          </cell>
          <cell r="Q18">
            <v>0.95</v>
          </cell>
          <cell r="R18">
            <v>30</v>
          </cell>
          <cell r="S18">
            <v>-30</v>
          </cell>
          <cell r="T18" t="str">
            <v>Atualizaçao produtividade em 29/06</v>
          </cell>
        </row>
        <row r="19">
          <cell r="B19" t="str">
            <v>40.05.0167</v>
          </cell>
          <cell r="C19">
            <v>1</v>
          </cell>
          <cell r="D19" t="str">
            <v>Túnel l</v>
          </cell>
          <cell r="E19" t="str">
            <v>PQ FM Tradicional Assado e Cong. 9x500g Exportacao USA (Cliente Forno de Minas)</v>
          </cell>
          <cell r="F19">
            <v>396</v>
          </cell>
          <cell r="G19">
            <v>40</v>
          </cell>
          <cell r="H19"/>
          <cell r="I19">
            <v>20</v>
          </cell>
          <cell r="J19"/>
          <cell r="K19">
            <v>0.02</v>
          </cell>
          <cell r="L19">
            <v>25</v>
          </cell>
          <cell r="M19">
            <v>500</v>
          </cell>
          <cell r="N19">
            <v>9</v>
          </cell>
          <cell r="O19">
            <v>4.5</v>
          </cell>
          <cell r="P19">
            <v>88</v>
          </cell>
          <cell r="Q19">
            <v>0.95</v>
          </cell>
          <cell r="R19">
            <v>30</v>
          </cell>
          <cell r="S19">
            <v>-30</v>
          </cell>
          <cell r="T19" t="str">
            <v>Atualizaçao produtividade em 29/06</v>
          </cell>
        </row>
        <row r="20">
          <cell r="B20" t="str">
            <v>40.05.3119</v>
          </cell>
          <cell r="C20">
            <v>1</v>
          </cell>
          <cell r="D20" t="str">
            <v>Túnel l</v>
          </cell>
          <cell r="E20" t="str">
            <v>PQ FM Tradicional Assado e Cong. VJ 12 x 160g Exportacao USA (Cliente Triunfo)</v>
          </cell>
          <cell r="F20">
            <v>396</v>
          </cell>
          <cell r="G20">
            <v>80</v>
          </cell>
          <cell r="H20"/>
          <cell r="I20"/>
          <cell r="J20"/>
          <cell r="K20">
            <v>0.02</v>
          </cell>
          <cell r="L20">
            <v>8</v>
          </cell>
          <cell r="M20">
            <v>160</v>
          </cell>
          <cell r="N20">
            <v>12</v>
          </cell>
          <cell r="O20">
            <v>1.92</v>
          </cell>
          <cell r="P20">
            <v>206.25</v>
          </cell>
          <cell r="Q20">
            <v>0.95</v>
          </cell>
          <cell r="R20">
            <v>30</v>
          </cell>
          <cell r="S20">
            <v>-30</v>
          </cell>
          <cell r="T20" t="str">
            <v>Atualizaçao produtividade em 29/06</v>
          </cell>
        </row>
        <row r="21">
          <cell r="B21" t="str">
            <v>40.05.3200</v>
          </cell>
          <cell r="C21">
            <v>1</v>
          </cell>
          <cell r="D21" t="str">
            <v>Túnel l</v>
          </cell>
          <cell r="E21" t="str">
            <v>PQ Forno de Minas Tradicional Assado e Congelado 9 x 500g Exportação Peru</v>
          </cell>
          <cell r="F21">
            <v>396</v>
          </cell>
          <cell r="G21">
            <v>40</v>
          </cell>
          <cell r="H21"/>
          <cell r="I21">
            <v>21</v>
          </cell>
          <cell r="J21"/>
          <cell r="K21">
            <v>0.02</v>
          </cell>
          <cell r="L21">
            <v>25</v>
          </cell>
          <cell r="M21">
            <v>500</v>
          </cell>
          <cell r="N21">
            <v>9</v>
          </cell>
          <cell r="O21">
            <v>4.5</v>
          </cell>
          <cell r="P21">
            <v>88</v>
          </cell>
          <cell r="Q21">
            <v>0.95</v>
          </cell>
          <cell r="R21">
            <v>30</v>
          </cell>
          <cell r="S21">
            <v>-30</v>
          </cell>
          <cell r="T21" t="str">
            <v>Atualizado produtividade 29/06</v>
          </cell>
        </row>
        <row r="22">
          <cell r="B22" t="str">
            <v>40.05.3203</v>
          </cell>
          <cell r="C22">
            <v>1</v>
          </cell>
          <cell r="D22" t="str">
            <v>Túnel l</v>
          </cell>
          <cell r="E22" t="str">
            <v>PQ Forno de Minas Coquetel Assado e Congelado 12 x 500g Exp Portugal UK</v>
          </cell>
          <cell r="F22">
            <v>331</v>
          </cell>
          <cell r="G22">
            <v>40</v>
          </cell>
          <cell r="H22"/>
          <cell r="I22"/>
          <cell r="J22"/>
          <cell r="K22">
            <v>1.2500000000000001E-2</v>
          </cell>
          <cell r="L22">
            <v>40</v>
          </cell>
          <cell r="M22">
            <v>500</v>
          </cell>
          <cell r="N22">
            <v>12</v>
          </cell>
          <cell r="O22">
            <v>6</v>
          </cell>
          <cell r="P22">
            <v>55.166666666666664</v>
          </cell>
          <cell r="Q22">
            <v>0.95</v>
          </cell>
          <cell r="R22">
            <v>30</v>
          </cell>
          <cell r="S22">
            <v>-30</v>
          </cell>
          <cell r="T22" t="str">
            <v>Atualizado produtividade 29/06</v>
          </cell>
        </row>
        <row r="23">
          <cell r="B23" t="str">
            <v>40.05.3204</v>
          </cell>
          <cell r="C23">
            <v>1</v>
          </cell>
          <cell r="D23" t="str">
            <v>Túnel l</v>
          </cell>
          <cell r="E23" t="str">
            <v>PQ Forno de Minas Super Lanche Assado e Congelado 12 x 560g Exportação Chile (Mundo Marino)</v>
          </cell>
          <cell r="F23">
            <v>496</v>
          </cell>
          <cell r="G23">
            <v>40</v>
          </cell>
          <cell r="H23"/>
          <cell r="I23"/>
          <cell r="J23"/>
          <cell r="K23">
            <v>4.5920000000000002E-2</v>
          </cell>
          <cell r="L23">
            <v>12.195121951219512</v>
          </cell>
          <cell r="M23">
            <v>560</v>
          </cell>
          <cell r="N23">
            <v>12</v>
          </cell>
          <cell r="O23">
            <v>6.72</v>
          </cell>
          <cell r="P23">
            <v>73.80952380952381</v>
          </cell>
          <cell r="Q23">
            <v>0.95</v>
          </cell>
          <cell r="R23"/>
          <cell r="S23"/>
          <cell r="T23" t="str">
            <v>Atualizaçao KG em11/03</v>
          </cell>
        </row>
        <row r="24">
          <cell r="B24" t="str">
            <v>40.05.3205</v>
          </cell>
          <cell r="C24">
            <v>1</v>
          </cell>
          <cell r="D24" t="str">
            <v>Túnel l</v>
          </cell>
          <cell r="E24" t="str">
            <v>PQ FM Tradicional Assado e Cong 9 x 500g Exp Chile (Cliente Mundo Marino)</v>
          </cell>
          <cell r="F24">
            <v>331</v>
          </cell>
          <cell r="G24">
            <v>40</v>
          </cell>
          <cell r="H24"/>
          <cell r="I24"/>
          <cell r="J24"/>
          <cell r="K24">
            <v>0.02</v>
          </cell>
          <cell r="L24">
            <v>25</v>
          </cell>
          <cell r="M24">
            <v>500</v>
          </cell>
          <cell r="N24">
            <v>9</v>
          </cell>
          <cell r="O24">
            <v>4.5</v>
          </cell>
          <cell r="P24">
            <v>73.555555555555557</v>
          </cell>
          <cell r="Q24">
            <v>0.95</v>
          </cell>
          <cell r="R24"/>
          <cell r="S24"/>
          <cell r="T24" t="str">
            <v>Atualizaçao KG em11/03</v>
          </cell>
        </row>
        <row r="25">
          <cell r="B25" t="str">
            <v>40.05.3300</v>
          </cell>
          <cell r="C25">
            <v>1</v>
          </cell>
          <cell r="D25" t="str">
            <v>Túnel l</v>
          </cell>
          <cell r="E25" t="str">
            <v>PQ FM Tradicional Assado e Cong 20 x 240g Exportacao USA (Cliente EB Express)</v>
          </cell>
          <cell r="F25">
            <v>396</v>
          </cell>
          <cell r="G25">
            <v>40</v>
          </cell>
          <cell r="H25"/>
          <cell r="I25"/>
          <cell r="J25"/>
          <cell r="K25">
            <v>0.02</v>
          </cell>
          <cell r="L25">
            <v>12</v>
          </cell>
          <cell r="M25">
            <v>240</v>
          </cell>
          <cell r="N25">
            <v>20</v>
          </cell>
          <cell r="O25">
            <v>4.8</v>
          </cell>
          <cell r="P25">
            <v>82.5</v>
          </cell>
          <cell r="Q25">
            <v>0.95</v>
          </cell>
          <cell r="R25">
            <v>30</v>
          </cell>
          <cell r="S25">
            <v>-30</v>
          </cell>
          <cell r="T25" t="str">
            <v>Atualizado em 21/04</v>
          </cell>
        </row>
        <row r="26">
          <cell r="B26" t="str">
            <v>40.05.3301</v>
          </cell>
          <cell r="C26">
            <v>1</v>
          </cell>
          <cell r="D26" t="str">
            <v>Túnel l</v>
          </cell>
          <cell r="E26" t="str">
            <v>PQ FM Tradicional Assado e Cong 20 x 240g Exportacao Uruguai</v>
          </cell>
          <cell r="F26">
            <v>396</v>
          </cell>
          <cell r="G26">
            <v>40</v>
          </cell>
          <cell r="H26"/>
          <cell r="I26">
            <v>0</v>
          </cell>
          <cell r="J26"/>
          <cell r="K26">
            <v>0.02</v>
          </cell>
          <cell r="L26">
            <v>12</v>
          </cell>
          <cell r="M26">
            <v>240</v>
          </cell>
          <cell r="N26">
            <v>20</v>
          </cell>
          <cell r="O26">
            <v>4.8</v>
          </cell>
          <cell r="P26">
            <v>82.5</v>
          </cell>
          <cell r="Q26">
            <v>0.95</v>
          </cell>
          <cell r="R26">
            <v>30</v>
          </cell>
          <cell r="S26">
            <v>-30</v>
          </cell>
          <cell r="T26" t="str">
            <v>Atualizaçao produtividade em 29/06</v>
          </cell>
        </row>
        <row r="27">
          <cell r="B27" t="str">
            <v>40.05.3302</v>
          </cell>
          <cell r="C27">
            <v>1</v>
          </cell>
          <cell r="D27" t="str">
            <v>Túnel l</v>
          </cell>
          <cell r="E27" t="str">
            <v>PQ FM Tradicional Assado e Congelado 12 x 240g Exportacao Canada</v>
          </cell>
          <cell r="F27">
            <v>396</v>
          </cell>
          <cell r="G27">
            <v>80</v>
          </cell>
          <cell r="H27"/>
          <cell r="I27"/>
          <cell r="J27"/>
          <cell r="K27">
            <v>0.02</v>
          </cell>
          <cell r="L27">
            <v>12</v>
          </cell>
          <cell r="M27">
            <v>240</v>
          </cell>
          <cell r="N27">
            <v>12</v>
          </cell>
          <cell r="O27">
            <v>2.88</v>
          </cell>
          <cell r="P27">
            <v>137.5</v>
          </cell>
          <cell r="Q27">
            <v>0.95</v>
          </cell>
          <cell r="R27">
            <v>30</v>
          </cell>
          <cell r="S27">
            <v>-30</v>
          </cell>
          <cell r="T27" t="str">
            <v>Atualizaçao produtividade em 29/06</v>
          </cell>
        </row>
        <row r="28">
          <cell r="B28" t="str">
            <v>40.05.3304</v>
          </cell>
          <cell r="C28">
            <v>1</v>
          </cell>
          <cell r="D28" t="str">
            <v>Túnel l</v>
          </cell>
          <cell r="E28" t="str">
            <v>PQ FM Tradicional Assado e Congelado 20 x 240g  Exportação Portugal/UK</v>
          </cell>
          <cell r="F28">
            <v>396</v>
          </cell>
          <cell r="G28">
            <v>40</v>
          </cell>
          <cell r="H28"/>
          <cell r="I28"/>
          <cell r="J28"/>
          <cell r="K28">
            <v>0.02</v>
          </cell>
          <cell r="L28">
            <v>12</v>
          </cell>
          <cell r="M28">
            <v>240</v>
          </cell>
          <cell r="N28">
            <v>20</v>
          </cell>
          <cell r="O28">
            <v>4.8</v>
          </cell>
          <cell r="P28">
            <v>82.5</v>
          </cell>
          <cell r="Q28">
            <v>0.95</v>
          </cell>
          <cell r="R28">
            <v>30</v>
          </cell>
          <cell r="S28">
            <v>-30</v>
          </cell>
          <cell r="T28" t="str">
            <v>Atualizaçao produtividade em 29/06</v>
          </cell>
        </row>
        <row r="29">
          <cell r="B29" t="str">
            <v>40.05.3308</v>
          </cell>
          <cell r="C29">
            <v>1</v>
          </cell>
          <cell r="D29" t="str">
            <v>Túnel l</v>
          </cell>
          <cell r="E29" t="str">
            <v>PQ FM Tradicional Assado e Congelado 20 x 240g  Exportação Portugal/UK</v>
          </cell>
          <cell r="F29">
            <v>396</v>
          </cell>
          <cell r="G29">
            <v>40</v>
          </cell>
          <cell r="H29"/>
          <cell r="I29"/>
          <cell r="J29"/>
          <cell r="K29">
            <v>0.02</v>
          </cell>
          <cell r="L29">
            <v>12</v>
          </cell>
          <cell r="M29">
            <v>240</v>
          </cell>
          <cell r="N29">
            <v>20</v>
          </cell>
          <cell r="O29">
            <v>4.8</v>
          </cell>
          <cell r="P29">
            <v>82.5</v>
          </cell>
          <cell r="Q29">
            <v>0.95</v>
          </cell>
          <cell r="R29"/>
          <cell r="S29"/>
          <cell r="T29" t="str">
            <v>Atualizaçao produtividade em 29/06</v>
          </cell>
        </row>
        <row r="30">
          <cell r="B30" t="str">
            <v>40.05.3311</v>
          </cell>
          <cell r="C30">
            <v>1</v>
          </cell>
          <cell r="D30" t="str">
            <v>Túnel l</v>
          </cell>
          <cell r="E30" t="str">
            <v>PQ FM Tradicional Assado e Congelado 6 x 240g  Exportação Forno USA</v>
          </cell>
          <cell r="F30">
            <v>396</v>
          </cell>
          <cell r="G30">
            <v>120</v>
          </cell>
          <cell r="H30"/>
          <cell r="I30"/>
          <cell r="J30"/>
          <cell r="K30">
            <v>0.02</v>
          </cell>
          <cell r="L30">
            <v>12</v>
          </cell>
          <cell r="M30">
            <v>240</v>
          </cell>
          <cell r="N30">
            <v>6</v>
          </cell>
          <cell r="O30">
            <v>1.44</v>
          </cell>
          <cell r="P30">
            <v>275</v>
          </cell>
          <cell r="Q30">
            <v>0.95</v>
          </cell>
          <cell r="R30">
            <v>30</v>
          </cell>
          <cell r="S30">
            <v>-30</v>
          </cell>
          <cell r="T30" t="str">
            <v>Atualizaçao produtividade em 29/06</v>
          </cell>
        </row>
        <row r="31">
          <cell r="B31" t="str">
            <v>40.15.0002</v>
          </cell>
          <cell r="C31">
            <v>1</v>
          </cell>
          <cell r="D31" t="str">
            <v>Túnel l</v>
          </cell>
          <cell r="E31" t="str">
            <v>Kit Promocional 2 PQ Trad 400g + 1 Waffle Trad 210g</v>
          </cell>
          <cell r="F31"/>
          <cell r="G31">
            <v>80</v>
          </cell>
          <cell r="H31"/>
          <cell r="I31"/>
          <cell r="J31"/>
          <cell r="K31">
            <v>0</v>
          </cell>
          <cell r="L31">
            <v>0</v>
          </cell>
          <cell r="M31">
            <v>1010</v>
          </cell>
          <cell r="N31">
            <v>6</v>
          </cell>
          <cell r="O31">
            <v>6.06</v>
          </cell>
          <cell r="P31">
            <v>0</v>
          </cell>
          <cell r="Q31">
            <v>0.95</v>
          </cell>
          <cell r="R31"/>
          <cell r="S31"/>
          <cell r="T31" t="str">
            <v>Atualizaçao produtividade em 29/06</v>
          </cell>
        </row>
        <row r="32">
          <cell r="B32" t="str">
            <v>40.16.0014</v>
          </cell>
          <cell r="C32">
            <v>1</v>
          </cell>
          <cell r="D32" t="str">
            <v>Túnel l</v>
          </cell>
          <cell r="E32" t="str">
            <v>Waffle Forno de Minas - Tradicional Varejo (15 x 6 x 35g)</v>
          </cell>
          <cell r="F32">
            <v>504</v>
          </cell>
          <cell r="G32">
            <v>78</v>
          </cell>
          <cell r="H32"/>
          <cell r="I32">
            <v>30</v>
          </cell>
          <cell r="J32"/>
          <cell r="K32">
            <v>0</v>
          </cell>
          <cell r="L32">
            <v>0</v>
          </cell>
          <cell r="M32">
            <v>210</v>
          </cell>
          <cell r="N32">
            <v>15</v>
          </cell>
          <cell r="O32">
            <v>3.15</v>
          </cell>
          <cell r="P32">
            <v>160</v>
          </cell>
          <cell r="Q32">
            <v>0.95</v>
          </cell>
          <cell r="R32">
            <v>30</v>
          </cell>
          <cell r="S32">
            <v>-30</v>
          </cell>
          <cell r="T32" t="str">
            <v>Atualizaçao produtividade em 29/06</v>
          </cell>
        </row>
        <row r="33">
          <cell r="B33" t="str">
            <v>40.16.0015</v>
          </cell>
          <cell r="C33">
            <v>1</v>
          </cell>
          <cell r="D33" t="str">
            <v>Túnel l</v>
          </cell>
          <cell r="E33" t="str">
            <v>Waffle Forno de Minas - Light e Integral Varejo (15 x 6 x 35g)</v>
          </cell>
          <cell r="F33">
            <v>504</v>
          </cell>
          <cell r="G33">
            <v>78</v>
          </cell>
          <cell r="H33"/>
          <cell r="I33">
            <v>30</v>
          </cell>
          <cell r="J33"/>
          <cell r="K33">
            <v>0</v>
          </cell>
          <cell r="L33">
            <v>0</v>
          </cell>
          <cell r="M33">
            <v>210</v>
          </cell>
          <cell r="N33">
            <v>15</v>
          </cell>
          <cell r="O33">
            <v>3.15</v>
          </cell>
          <cell r="P33">
            <v>160</v>
          </cell>
          <cell r="Q33">
            <v>0.95</v>
          </cell>
          <cell r="R33">
            <v>30</v>
          </cell>
          <cell r="S33">
            <v>-30</v>
          </cell>
          <cell r="T33" t="str">
            <v>Atualizaçao produtividade em 29/05</v>
          </cell>
        </row>
        <row r="34">
          <cell r="B34" t="str">
            <v>40.16.0016</v>
          </cell>
          <cell r="C34">
            <v>1</v>
          </cell>
          <cell r="D34" t="str">
            <v>Túnel l</v>
          </cell>
          <cell r="E34" t="str">
            <v>Waffle FM - Tradicional FS/Atacarejo (6x15x35g)</v>
          </cell>
          <cell r="F34">
            <v>504</v>
          </cell>
          <cell r="G34">
            <v>78</v>
          </cell>
          <cell r="H34"/>
          <cell r="I34">
            <v>30</v>
          </cell>
          <cell r="J34"/>
          <cell r="K34">
            <v>0</v>
          </cell>
          <cell r="L34">
            <v>0</v>
          </cell>
          <cell r="M34">
            <v>525</v>
          </cell>
          <cell r="N34">
            <v>6</v>
          </cell>
          <cell r="O34">
            <v>3.15</v>
          </cell>
          <cell r="P34">
            <v>160</v>
          </cell>
          <cell r="Q34">
            <v>0.95</v>
          </cell>
          <cell r="R34">
            <v>30</v>
          </cell>
          <cell r="S34">
            <v>-30</v>
          </cell>
          <cell r="T34" t="str">
            <v>Atualizaçao produtividade em 29/06</v>
          </cell>
        </row>
        <row r="35">
          <cell r="B35" t="str">
            <v>40.16.0026</v>
          </cell>
          <cell r="C35">
            <v>1</v>
          </cell>
          <cell r="D35" t="str">
            <v>Túnel l</v>
          </cell>
          <cell r="E35" t="str">
            <v>Waffle FM Tradicional VJ (15 X 6 X 35g) Exportacao Uruguai</v>
          </cell>
          <cell r="F35">
            <v>504</v>
          </cell>
          <cell r="G35">
            <v>78</v>
          </cell>
          <cell r="H35"/>
          <cell r="I35">
            <v>30</v>
          </cell>
          <cell r="J35"/>
          <cell r="K35">
            <v>0</v>
          </cell>
          <cell r="L35">
            <v>0</v>
          </cell>
          <cell r="M35">
            <v>210</v>
          </cell>
          <cell r="N35">
            <v>15</v>
          </cell>
          <cell r="O35">
            <v>3.15</v>
          </cell>
          <cell r="P35">
            <v>160</v>
          </cell>
          <cell r="Q35">
            <v>0.95</v>
          </cell>
          <cell r="R35">
            <v>30</v>
          </cell>
          <cell r="S35">
            <v>-30</v>
          </cell>
          <cell r="T35" t="str">
            <v>Atualizaçao produtividade em 29/06</v>
          </cell>
        </row>
        <row r="36">
          <cell r="B36" t="str">
            <v>40.16.0029</v>
          </cell>
          <cell r="C36">
            <v>1</v>
          </cell>
          <cell r="D36" t="str">
            <v>Túnel l</v>
          </cell>
          <cell r="E36" t="str">
            <v>Waffle FM - Tradicional VJ (15 X 6 X 35g) Idioma Espanhol (Exp. Chile) Mundo Marino</v>
          </cell>
          <cell r="F36">
            <v>504</v>
          </cell>
          <cell r="G36">
            <v>78</v>
          </cell>
          <cell r="H36"/>
          <cell r="I36">
            <v>30</v>
          </cell>
          <cell r="J36"/>
          <cell r="K36">
            <v>0</v>
          </cell>
          <cell r="L36">
            <v>0</v>
          </cell>
          <cell r="M36">
            <v>210</v>
          </cell>
          <cell r="N36">
            <v>15</v>
          </cell>
          <cell r="O36">
            <v>3.15</v>
          </cell>
          <cell r="P36">
            <v>160</v>
          </cell>
          <cell r="Q36">
            <v>0.95</v>
          </cell>
          <cell r="R36">
            <v>30</v>
          </cell>
          <cell r="S36">
            <v>-30</v>
          </cell>
          <cell r="T36" t="str">
            <v>Atualizaçao produtividade em 29/06</v>
          </cell>
        </row>
        <row r="37">
          <cell r="B37" t="str">
            <v>40.05.3314</v>
          </cell>
          <cell r="C37">
            <v>1</v>
          </cell>
          <cell r="D37" t="str">
            <v>Túnel l</v>
          </cell>
          <cell r="E37" t="str">
            <v>PQ FM Tradicional Assado e Congelado 9 x 500g VJ Exp Peru</v>
          </cell>
          <cell r="F37">
            <v>396</v>
          </cell>
          <cell r="G37">
            <v>40</v>
          </cell>
          <cell r="H37"/>
          <cell r="I37">
            <v>20</v>
          </cell>
          <cell r="J37"/>
          <cell r="K37">
            <v>0.02</v>
          </cell>
          <cell r="L37">
            <v>25</v>
          </cell>
          <cell r="M37">
            <v>500</v>
          </cell>
          <cell r="N37">
            <v>9</v>
          </cell>
          <cell r="O37">
            <v>4.5</v>
          </cell>
          <cell r="P37">
            <v>88</v>
          </cell>
          <cell r="Q37">
            <v>0.95</v>
          </cell>
          <cell r="R37">
            <v>30</v>
          </cell>
          <cell r="S37">
            <v>-30</v>
          </cell>
          <cell r="T37" t="str">
            <v>Atualizado produtividade 29/06</v>
          </cell>
        </row>
        <row r="38">
          <cell r="B38" t="str">
            <v>40.05.3315</v>
          </cell>
          <cell r="C38">
            <v>1</v>
          </cell>
          <cell r="D38" t="str">
            <v>Túnel l</v>
          </cell>
          <cell r="E38" t="str">
            <v>PQ FM Tradicional Assado e Congelado 12 x 240g Exportacao Peru</v>
          </cell>
          <cell r="F38">
            <v>396</v>
          </cell>
          <cell r="G38">
            <v>80</v>
          </cell>
          <cell r="H38"/>
          <cell r="I38"/>
          <cell r="J38"/>
          <cell r="K38">
            <v>0.02</v>
          </cell>
          <cell r="L38">
            <v>12</v>
          </cell>
          <cell r="M38">
            <v>240</v>
          </cell>
          <cell r="N38">
            <v>12</v>
          </cell>
          <cell r="O38">
            <v>2.88</v>
          </cell>
          <cell r="P38">
            <v>137.5</v>
          </cell>
          <cell r="Q38">
            <v>0.95</v>
          </cell>
          <cell r="R38">
            <v>30</v>
          </cell>
          <cell r="S38">
            <v>-30</v>
          </cell>
          <cell r="T38" t="str">
            <v>Atualizaçao produtividade em 29/06</v>
          </cell>
        </row>
        <row r="39">
          <cell r="B39" t="str">
            <v>40.05.3208</v>
          </cell>
          <cell r="C39">
            <v>1</v>
          </cell>
          <cell r="D39" t="str">
            <v>Túnel l</v>
          </cell>
          <cell r="E39" t="str">
            <v>PQ Forno de Minas Super Lanche Assado e Congelado 12 x 560g Exportação UK</v>
          </cell>
          <cell r="F39">
            <v>496</v>
          </cell>
          <cell r="G39">
            <v>40</v>
          </cell>
          <cell r="H39"/>
          <cell r="I39"/>
          <cell r="J39"/>
          <cell r="K39">
            <v>4.5920000000000002E-2</v>
          </cell>
          <cell r="L39">
            <v>12.195121951219512</v>
          </cell>
          <cell r="M39">
            <v>560</v>
          </cell>
          <cell r="N39">
            <v>12</v>
          </cell>
          <cell r="O39">
            <v>6.72</v>
          </cell>
          <cell r="P39">
            <v>73.80952380952381</v>
          </cell>
          <cell r="Q39">
            <v>0.95</v>
          </cell>
          <cell r="R39">
            <v>30</v>
          </cell>
          <cell r="S39">
            <v>-30</v>
          </cell>
          <cell r="T39" t="str">
            <v>Atualizaçao produtividade em 29/06</v>
          </cell>
        </row>
        <row r="40">
          <cell r="B40" t="str">
            <v>40.05.3316</v>
          </cell>
          <cell r="C40">
            <v>1</v>
          </cell>
          <cell r="D40" t="str">
            <v>Túnel l</v>
          </cell>
          <cell r="E40" t="str">
            <v>PQ FM Tradicional Assado e Congelado 12 x 240g Exportacao USA ( Triunfo )</v>
          </cell>
          <cell r="F40">
            <v>396</v>
          </cell>
          <cell r="G40">
            <v>80</v>
          </cell>
          <cell r="H40"/>
          <cell r="I40"/>
          <cell r="J40"/>
          <cell r="K40">
            <v>0.02</v>
          </cell>
          <cell r="L40">
            <v>12</v>
          </cell>
          <cell r="M40">
            <v>240</v>
          </cell>
          <cell r="N40">
            <v>12</v>
          </cell>
          <cell r="O40">
            <v>2.88</v>
          </cell>
          <cell r="P40">
            <v>137.5</v>
          </cell>
          <cell r="Q40">
            <v>0.95</v>
          </cell>
          <cell r="R40">
            <v>30</v>
          </cell>
          <cell r="S40">
            <v>-30</v>
          </cell>
          <cell r="T40" t="str">
            <v>Atualizaçao produtividade em 29/06</v>
          </cell>
        </row>
        <row r="41">
          <cell r="B41" t="str">
            <v>40.05.1202</v>
          </cell>
          <cell r="C41">
            <v>1</v>
          </cell>
          <cell r="D41" t="str">
            <v>Túnel l</v>
          </cell>
          <cell r="E41" t="str">
            <v xml:space="preserve">PQ FM Assado Cong Max Lanche 12x560g FS        </v>
          </cell>
          <cell r="F41">
            <v>498</v>
          </cell>
          <cell r="G41">
            <v>40</v>
          </cell>
          <cell r="H41"/>
          <cell r="I41"/>
          <cell r="J41"/>
          <cell r="K41">
            <v>7.0000000000000007E-2</v>
          </cell>
          <cell r="L41">
            <v>8</v>
          </cell>
          <cell r="M41">
            <v>560</v>
          </cell>
          <cell r="N41">
            <v>12</v>
          </cell>
          <cell r="O41">
            <v>6.72</v>
          </cell>
          <cell r="P41">
            <v>74.107142857142861</v>
          </cell>
          <cell r="Q41">
            <v>0.95</v>
          </cell>
          <cell r="R41"/>
          <cell r="S41"/>
          <cell r="T41" t="str">
            <v>Atualizaçao produtividade em 29/06</v>
          </cell>
        </row>
        <row r="42">
          <cell r="B42" t="str">
            <v>40.16.0030</v>
          </cell>
          <cell r="C42">
            <v>1</v>
          </cell>
          <cell r="D42" t="str">
            <v>Túnel l</v>
          </cell>
          <cell r="E42" t="str">
            <v>Waffle FM Tradicional VJ (15 x 6 x 35g) Exp.Peru</v>
          </cell>
          <cell r="F42">
            <v>504</v>
          </cell>
          <cell r="G42">
            <v>78</v>
          </cell>
          <cell r="H42"/>
          <cell r="I42"/>
          <cell r="J42"/>
          <cell r="K42">
            <v>0</v>
          </cell>
          <cell r="L42">
            <v>0</v>
          </cell>
          <cell r="M42">
            <v>210</v>
          </cell>
          <cell r="N42">
            <v>15</v>
          </cell>
          <cell r="O42">
            <v>3.15</v>
          </cell>
          <cell r="P42">
            <v>160</v>
          </cell>
          <cell r="Q42">
            <v>0.95</v>
          </cell>
          <cell r="R42"/>
          <cell r="S42"/>
          <cell r="T42" t="str">
            <v>Atualizaçao produtividade em 29/06</v>
          </cell>
        </row>
        <row r="43">
          <cell r="B43" t="str">
            <v>40.05.3317</v>
          </cell>
          <cell r="C43">
            <v>1</v>
          </cell>
          <cell r="D43" t="str">
            <v>Túnel l</v>
          </cell>
          <cell r="E43" t="str">
            <v>PQ FM Coquetel Assado e Congelado 6 x 500g Exp UK</v>
          </cell>
          <cell r="F43">
            <v>331</v>
          </cell>
          <cell r="G43">
            <v>80</v>
          </cell>
          <cell r="H43"/>
          <cell r="I43"/>
          <cell r="J43"/>
          <cell r="K43">
            <v>1.2500000000000001E-2</v>
          </cell>
          <cell r="L43">
            <v>40</v>
          </cell>
          <cell r="M43">
            <v>500</v>
          </cell>
          <cell r="N43">
            <v>6</v>
          </cell>
          <cell r="O43">
            <v>3</v>
          </cell>
          <cell r="P43">
            <v>110.33333333333333</v>
          </cell>
          <cell r="Q43">
            <v>0.95</v>
          </cell>
          <cell r="R43"/>
          <cell r="S43"/>
          <cell r="T43" t="str">
            <v>Atualizaçao produtividade em 29/06</v>
          </cell>
        </row>
        <row r="44">
          <cell r="B44" t="str">
            <v>40.05.3313</v>
          </cell>
          <cell r="C44">
            <v>1</v>
          </cell>
          <cell r="D44" t="str">
            <v>Túnel l</v>
          </cell>
          <cell r="E44" t="str">
            <v>PQ FM Tradicional Assado e Cong 20 x 240g Exportacao Colombia</v>
          </cell>
          <cell r="F44">
            <v>396</v>
          </cell>
          <cell r="G44">
            <v>40</v>
          </cell>
          <cell r="H44"/>
          <cell r="I44"/>
          <cell r="J44"/>
          <cell r="K44">
            <v>0.02</v>
          </cell>
          <cell r="L44">
            <v>12</v>
          </cell>
          <cell r="M44">
            <v>240</v>
          </cell>
          <cell r="N44">
            <v>20</v>
          </cell>
          <cell r="O44">
            <v>4.8</v>
          </cell>
          <cell r="P44">
            <v>82.5</v>
          </cell>
          <cell r="Q44">
            <v>0.95</v>
          </cell>
          <cell r="R44"/>
          <cell r="S44"/>
          <cell r="T44" t="str">
            <v>Atualizaçao KG em11/03</v>
          </cell>
        </row>
        <row r="45">
          <cell r="B45" t="str">
            <v>40.16.1001</v>
          </cell>
          <cell r="C45">
            <v>1</v>
          </cell>
          <cell r="D45" t="str">
            <v>Túnel l</v>
          </cell>
          <cell r="E45" t="str">
            <v>Waffle FM Cong. Tradicional 15x6x35g VJ Exportacao Colombia</v>
          </cell>
          <cell r="F45">
            <v>504</v>
          </cell>
          <cell r="G45">
            <v>78</v>
          </cell>
          <cell r="H45"/>
          <cell r="I45"/>
          <cell r="J45"/>
          <cell r="K45">
            <v>0</v>
          </cell>
          <cell r="L45">
            <v>0</v>
          </cell>
          <cell r="M45">
            <v>210</v>
          </cell>
          <cell r="N45">
            <v>15</v>
          </cell>
          <cell r="O45">
            <v>3.15</v>
          </cell>
          <cell r="P45">
            <v>160</v>
          </cell>
          <cell r="Q45">
            <v>0.95</v>
          </cell>
          <cell r="R45"/>
          <cell r="S45"/>
          <cell r="T45" t="str">
            <v>Atualizaçao KG em11/03</v>
          </cell>
        </row>
        <row r="46">
          <cell r="B46" t="str">
            <v>40.16.1000</v>
          </cell>
          <cell r="C46">
            <v>1</v>
          </cell>
          <cell r="D46" t="str">
            <v>Túnel l</v>
          </cell>
          <cell r="E46" t="str">
            <v>Waffle FM Cong. Integral 15x6x35g VJ Exportacao Colombia</v>
          </cell>
          <cell r="F46">
            <v>504</v>
          </cell>
          <cell r="G46">
            <v>78</v>
          </cell>
          <cell r="H46"/>
          <cell r="I46"/>
          <cell r="J46"/>
          <cell r="K46">
            <v>0</v>
          </cell>
          <cell r="L46">
            <v>0</v>
          </cell>
          <cell r="M46">
            <v>210</v>
          </cell>
          <cell r="N46">
            <v>15</v>
          </cell>
          <cell r="O46">
            <v>3.15</v>
          </cell>
          <cell r="P46">
            <v>160</v>
          </cell>
          <cell r="Q46">
            <v>0.95</v>
          </cell>
          <cell r="R46"/>
          <cell r="S46"/>
          <cell r="T46" t="str">
            <v>Atualizado em 26/06</v>
          </cell>
        </row>
        <row r="47">
          <cell r="B47" t="str">
            <v>40.23.1000</v>
          </cell>
          <cell r="C47">
            <v>1</v>
          </cell>
          <cell r="D47" t="str">
            <v>Túnel l</v>
          </cell>
          <cell r="E47" t="str">
            <v>Cookie FM Assado Cong Chocolate Com Gotas Choc. 1x55x45g FS</v>
          </cell>
          <cell r="F47"/>
          <cell r="G47">
            <v>180</v>
          </cell>
          <cell r="H47"/>
          <cell r="I47"/>
          <cell r="J47"/>
          <cell r="K47">
            <v>0</v>
          </cell>
          <cell r="L47">
            <v>0</v>
          </cell>
          <cell r="M47">
            <v>2475</v>
          </cell>
          <cell r="N47">
            <v>1</v>
          </cell>
          <cell r="O47">
            <v>2.4750000000000001</v>
          </cell>
          <cell r="P47">
            <v>0</v>
          </cell>
          <cell r="Q47">
            <v>0.95</v>
          </cell>
          <cell r="R47"/>
          <cell r="S47"/>
          <cell r="T47" t="str">
            <v>Atualizado em 26/06</v>
          </cell>
        </row>
        <row r="48">
          <cell r="B48" t="str">
            <v>40.23.1001</v>
          </cell>
          <cell r="C48">
            <v>1</v>
          </cell>
          <cell r="D48" t="str">
            <v>Túnel l</v>
          </cell>
          <cell r="E48" t="str">
            <v>Cookie FM Assado Cong Baunilha Com Gotas Choc. 1x55x45g FS</v>
          </cell>
          <cell r="F48"/>
          <cell r="G48">
            <v>180</v>
          </cell>
          <cell r="H48"/>
          <cell r="I48"/>
          <cell r="J48"/>
          <cell r="K48">
            <v>0</v>
          </cell>
          <cell r="L48">
            <v>0</v>
          </cell>
          <cell r="M48">
            <v>2475</v>
          </cell>
          <cell r="N48">
            <v>1</v>
          </cell>
          <cell r="O48">
            <v>2.4750000000000001</v>
          </cell>
          <cell r="P48">
            <v>0</v>
          </cell>
          <cell r="Q48">
            <v>0.95</v>
          </cell>
          <cell r="R48"/>
          <cell r="S48"/>
          <cell r="T48" t="str">
            <v>Atualizado produtividade 29/06</v>
          </cell>
        </row>
        <row r="49">
          <cell r="B49" t="str">
            <v>40.05.3318</v>
          </cell>
          <cell r="C49">
            <v>1</v>
          </cell>
          <cell r="D49" t="str">
            <v>Túnel l</v>
          </cell>
          <cell r="E49" t="str">
            <v>PQ FM Tradicional Assado e Cong 20 x 240g Exportacao China</v>
          </cell>
          <cell r="F49">
            <v>396</v>
          </cell>
          <cell r="G49">
            <v>40</v>
          </cell>
          <cell r="H49"/>
          <cell r="I49"/>
          <cell r="J49"/>
          <cell r="K49" t="e">
            <v>#N/A</v>
          </cell>
          <cell r="L49" t="e">
            <v>#N/A</v>
          </cell>
          <cell r="M49">
            <v>240</v>
          </cell>
          <cell r="N49" t="e">
            <v>#N/A</v>
          </cell>
          <cell r="O49" t="e">
            <v>#N/A</v>
          </cell>
          <cell r="P49" t="e">
            <v>#N/A</v>
          </cell>
          <cell r="Q49">
            <v>0.95</v>
          </cell>
          <cell r="R49"/>
          <cell r="S49"/>
          <cell r="T49" t="str">
            <v>Atualizado produtividade 29/06</v>
          </cell>
        </row>
        <row r="50">
          <cell r="B50" t="str">
            <v>40.16.1002</v>
          </cell>
          <cell r="C50">
            <v>1</v>
          </cell>
          <cell r="D50" t="str">
            <v>Túnel l</v>
          </cell>
          <cell r="E50" t="str">
            <v>Waffle FM Cong. Integral 15x6x35g VJ Exportacao Chile</v>
          </cell>
          <cell r="F50">
            <v>504</v>
          </cell>
          <cell r="G50">
            <v>78</v>
          </cell>
          <cell r="H50"/>
          <cell r="I50"/>
          <cell r="J50"/>
          <cell r="K50">
            <v>0</v>
          </cell>
          <cell r="L50">
            <v>0</v>
          </cell>
          <cell r="M50">
            <v>210</v>
          </cell>
          <cell r="N50">
            <v>15</v>
          </cell>
          <cell r="O50">
            <v>3.15</v>
          </cell>
          <cell r="P50">
            <v>160</v>
          </cell>
          <cell r="Q50">
            <v>0.95</v>
          </cell>
          <cell r="R50"/>
          <cell r="S50"/>
          <cell r="T50" t="str">
            <v>Atualizaçao produtividade em 29/06</v>
          </cell>
        </row>
        <row r="51">
          <cell r="B51" t="str">
            <v>40.05.1201</v>
          </cell>
          <cell r="C51">
            <v>1</v>
          </cell>
          <cell r="D51" t="str">
            <v>Túnel l</v>
          </cell>
          <cell r="E51" t="str">
            <v>Pao de Queijo Assado Congelado Multigraos Starbucks</v>
          </cell>
          <cell r="F51">
            <v>403</v>
          </cell>
          <cell r="G51">
            <v>40</v>
          </cell>
          <cell r="H51">
            <v>560</v>
          </cell>
          <cell r="I51"/>
          <cell r="J51"/>
          <cell r="K51">
            <v>3.6700000000000003E-2</v>
          </cell>
          <cell r="L51">
            <v>15.258855585831061</v>
          </cell>
          <cell r="M51">
            <v>560</v>
          </cell>
          <cell r="N51">
            <v>12</v>
          </cell>
          <cell r="O51">
            <v>6.72</v>
          </cell>
          <cell r="P51">
            <v>59.970238095238095</v>
          </cell>
          <cell r="Q51">
            <v>0.95</v>
          </cell>
          <cell r="R51"/>
          <cell r="S51"/>
          <cell r="T51" t="str">
            <v>Atualizaçao produtividade em 29/06</v>
          </cell>
        </row>
        <row r="52">
          <cell r="B52" t="str">
            <v>40.05.1204</v>
          </cell>
          <cell r="C52">
            <v>1</v>
          </cell>
          <cell r="D52" t="str">
            <v>Túnel l</v>
          </cell>
          <cell r="E52" t="str">
            <v>PQ FM Fit Assado e Congelado 12x560g FS</v>
          </cell>
          <cell r="F52">
            <v>442</v>
          </cell>
          <cell r="G52">
            <v>40</v>
          </cell>
          <cell r="H52">
            <v>560</v>
          </cell>
          <cell r="I52"/>
          <cell r="J52"/>
          <cell r="K52">
            <v>4.5920000000000002E-2</v>
          </cell>
          <cell r="L52">
            <v>12.195121951219512</v>
          </cell>
          <cell r="M52">
            <v>560</v>
          </cell>
          <cell r="N52">
            <v>12</v>
          </cell>
          <cell r="O52">
            <v>6.72</v>
          </cell>
          <cell r="P52">
            <v>65.773809523809533</v>
          </cell>
          <cell r="Q52">
            <v>0.95</v>
          </cell>
          <cell r="R52"/>
          <cell r="S52"/>
          <cell r="T52" t="str">
            <v>Atualizaçao produtividade em 29/06</v>
          </cell>
        </row>
        <row r="53">
          <cell r="B53" t="str">
            <v>40.05.1203</v>
          </cell>
          <cell r="C53">
            <v>1</v>
          </cell>
          <cell r="D53" t="str">
            <v>Túnel l</v>
          </cell>
          <cell r="E53" t="str">
            <v>PQ FM Gourmet Assado e Congelado 12x560g FS</v>
          </cell>
          <cell r="F53">
            <v>403</v>
          </cell>
          <cell r="G53">
            <v>40</v>
          </cell>
          <cell r="H53">
            <v>560</v>
          </cell>
          <cell r="I53"/>
          <cell r="J53"/>
          <cell r="K53">
            <v>3.6700000000000003E-2</v>
          </cell>
          <cell r="L53">
            <v>15.258855585831061</v>
          </cell>
          <cell r="M53">
            <v>560</v>
          </cell>
          <cell r="N53">
            <v>12</v>
          </cell>
          <cell r="O53">
            <v>6.72</v>
          </cell>
          <cell r="P53">
            <v>59.970238095238095</v>
          </cell>
          <cell r="Q53">
            <v>0.95</v>
          </cell>
          <cell r="R53"/>
          <cell r="S53"/>
          <cell r="T53" t="str">
            <v>Atualizaçao produtividade em 29/06</v>
          </cell>
        </row>
        <row r="54">
          <cell r="B54" t="str">
            <v>40.05.3210</v>
          </cell>
          <cell r="C54">
            <v>1</v>
          </cell>
          <cell r="D54" t="str">
            <v>Túnel l</v>
          </cell>
          <cell r="E54" t="str">
            <v>PQ FM Trad. Assado Cong. 9 x 500g Exportação Peru (LASINO)</v>
          </cell>
          <cell r="F54">
            <v>396</v>
          </cell>
          <cell r="G54">
            <v>40</v>
          </cell>
          <cell r="H54">
            <v>500</v>
          </cell>
          <cell r="I54"/>
          <cell r="J54"/>
          <cell r="K54">
            <v>0.02</v>
          </cell>
          <cell r="L54">
            <v>25</v>
          </cell>
          <cell r="M54">
            <v>500</v>
          </cell>
          <cell r="N54">
            <v>9</v>
          </cell>
          <cell r="O54">
            <v>4.5</v>
          </cell>
          <cell r="P54">
            <v>88</v>
          </cell>
          <cell r="Q54">
            <v>0.95</v>
          </cell>
          <cell r="R54"/>
          <cell r="S54"/>
          <cell r="T54" t="str">
            <v>Atualizaçao produtividade em 29/06</v>
          </cell>
        </row>
        <row r="55">
          <cell r="B55" t="str">
            <v>40.05.3321</v>
          </cell>
          <cell r="C55">
            <v>1</v>
          </cell>
          <cell r="D55" t="str">
            <v>Túnel l</v>
          </cell>
          <cell r="E55" t="str">
            <v>PQ FM Assado Cong. Tradicional 20 x 240g VJ Exportacao Paraguai</v>
          </cell>
          <cell r="F55">
            <v>396</v>
          </cell>
          <cell r="G55">
            <v>40</v>
          </cell>
          <cell r="H55">
            <v>240</v>
          </cell>
          <cell r="I55"/>
          <cell r="J55"/>
          <cell r="K55">
            <v>0.02</v>
          </cell>
          <cell r="L55">
            <v>12</v>
          </cell>
          <cell r="M55">
            <v>240</v>
          </cell>
          <cell r="N55">
            <v>20</v>
          </cell>
          <cell r="O55">
            <v>4.8</v>
          </cell>
          <cell r="P55">
            <v>82.5</v>
          </cell>
          <cell r="Q55">
            <v>0.95</v>
          </cell>
          <cell r="R55"/>
          <cell r="S55"/>
          <cell r="T55" t="str">
            <v>Atualizaçao produtividade em 29/06</v>
          </cell>
        </row>
        <row r="56">
          <cell r="B56" t="str">
            <v>40.16.1004</v>
          </cell>
          <cell r="C56">
            <v>1</v>
          </cell>
          <cell r="D56" t="str">
            <v>Túnel l</v>
          </cell>
          <cell r="E56" t="str">
            <v>Waffle FM Cong. Tradicional VJ (15x6x35g) Exp Paraguai</v>
          </cell>
          <cell r="F56">
            <v>504</v>
          </cell>
          <cell r="G56">
            <v>78</v>
          </cell>
          <cell r="H56">
            <v>210</v>
          </cell>
          <cell r="I56"/>
          <cell r="J56"/>
          <cell r="K56">
            <v>0</v>
          </cell>
          <cell r="L56">
            <v>0</v>
          </cell>
          <cell r="M56">
            <v>210</v>
          </cell>
          <cell r="N56">
            <v>15</v>
          </cell>
          <cell r="O56">
            <v>3.15</v>
          </cell>
          <cell r="P56">
            <v>160</v>
          </cell>
          <cell r="Q56">
            <v>0.95</v>
          </cell>
          <cell r="R56"/>
          <cell r="S56"/>
          <cell r="T56" t="str">
            <v>Atualizaçao produtividade em 29/06</v>
          </cell>
        </row>
        <row r="57">
          <cell r="B57" t="str">
            <v>40.16.1005</v>
          </cell>
          <cell r="C57">
            <v>1</v>
          </cell>
          <cell r="D57" t="str">
            <v>Túnel l</v>
          </cell>
          <cell r="E57" t="str">
            <v>Waffle FM Cong. Integral VJ (15x6x35g) Exp Paraguai</v>
          </cell>
          <cell r="F57">
            <v>504</v>
          </cell>
          <cell r="G57">
            <v>78</v>
          </cell>
          <cell r="H57">
            <v>210</v>
          </cell>
          <cell r="I57"/>
          <cell r="J57"/>
          <cell r="K57">
            <v>0</v>
          </cell>
          <cell r="L57">
            <v>0</v>
          </cell>
          <cell r="M57">
            <v>210</v>
          </cell>
          <cell r="N57">
            <v>15</v>
          </cell>
          <cell r="O57">
            <v>3.15</v>
          </cell>
          <cell r="P57">
            <v>160</v>
          </cell>
          <cell r="Q57">
            <v>0.95</v>
          </cell>
          <cell r="R57"/>
          <cell r="S57"/>
          <cell r="T57" t="str">
            <v>Atualizado produtividade 29/06</v>
          </cell>
        </row>
        <row r="58">
          <cell r="B58" t="str">
            <v>40.05.3211</v>
          </cell>
          <cell r="C58">
            <v>1</v>
          </cell>
          <cell r="D58" t="str">
            <v>Túnel l</v>
          </cell>
          <cell r="E58" t="str">
            <v>PQ FM Assado e Cong Trad 9x500g FS Exp Colombia McCain</v>
          </cell>
          <cell r="F58">
            <v>396</v>
          </cell>
          <cell r="G58">
            <v>40</v>
          </cell>
          <cell r="H58">
            <v>500</v>
          </cell>
          <cell r="I58"/>
          <cell r="J58"/>
          <cell r="K58">
            <v>0.02</v>
          </cell>
          <cell r="L58">
            <v>25</v>
          </cell>
          <cell r="M58">
            <v>500</v>
          </cell>
          <cell r="N58">
            <v>9</v>
          </cell>
          <cell r="O58">
            <v>4.5</v>
          </cell>
          <cell r="P58">
            <v>88</v>
          </cell>
          <cell r="Q58">
            <v>0.95</v>
          </cell>
          <cell r="R58"/>
          <cell r="S58"/>
          <cell r="T58" t="str">
            <v>Atualizaçao produtividade em 29/06</v>
          </cell>
        </row>
        <row r="59">
          <cell r="B59" t="str">
            <v>40.05.3212</v>
          </cell>
          <cell r="C59">
            <v>1</v>
          </cell>
          <cell r="D59" t="str">
            <v>Túnel l</v>
          </cell>
          <cell r="E59" t="str">
            <v>PQ FM Assado e Cong S. Lanche 12x560g FS Exp Colombia McCain</v>
          </cell>
          <cell r="F59">
            <v>405</v>
          </cell>
          <cell r="G59">
            <v>40</v>
          </cell>
          <cell r="H59">
            <v>560</v>
          </cell>
          <cell r="I59"/>
          <cell r="J59"/>
          <cell r="K59">
            <v>7.0999999999999994E-2</v>
          </cell>
          <cell r="L59">
            <v>7.887323943661972</v>
          </cell>
          <cell r="M59">
            <v>560</v>
          </cell>
          <cell r="N59">
            <v>12</v>
          </cell>
          <cell r="O59">
            <v>6.72</v>
          </cell>
          <cell r="P59">
            <v>60.267857142857146</v>
          </cell>
          <cell r="Q59">
            <v>0.95</v>
          </cell>
          <cell r="R59"/>
          <cell r="S59"/>
          <cell r="T59" t="str">
            <v>Atualizaçao produtividade em 29/06</v>
          </cell>
        </row>
        <row r="60">
          <cell r="B60" t="str">
            <v>40.16.1006</v>
          </cell>
          <cell r="C60">
            <v>1</v>
          </cell>
          <cell r="D60" t="str">
            <v>Túnel l</v>
          </cell>
          <cell r="E60" t="str">
            <v>Waffle FM Cong Tradicional (15x6x35g) VJ Exp Colombia McCain</v>
          </cell>
          <cell r="F60">
            <v>504</v>
          </cell>
          <cell r="G60">
            <v>78</v>
          </cell>
          <cell r="H60">
            <v>210</v>
          </cell>
          <cell r="I60"/>
          <cell r="J60"/>
          <cell r="K60">
            <v>0</v>
          </cell>
          <cell r="L60">
            <v>0</v>
          </cell>
          <cell r="M60">
            <v>210</v>
          </cell>
          <cell r="N60">
            <v>15</v>
          </cell>
          <cell r="O60">
            <v>3.15</v>
          </cell>
          <cell r="P60">
            <v>160</v>
          </cell>
          <cell r="Q60">
            <v>0.95</v>
          </cell>
          <cell r="R60"/>
          <cell r="S60"/>
          <cell r="T60" t="str">
            <v>Atualizaçao produtividade em 29/06</v>
          </cell>
        </row>
        <row r="61">
          <cell r="B61" t="str">
            <v>40.10.3014</v>
          </cell>
          <cell r="C61">
            <v>1</v>
          </cell>
          <cell r="D61" t="str">
            <v>Túnel l</v>
          </cell>
          <cell r="E61" t="str">
            <v>PQ FM Assado e Cong Palito 9x500g FS Exportacao USA Forno</v>
          </cell>
          <cell r="F61">
            <v>164</v>
          </cell>
          <cell r="G61">
            <v>40</v>
          </cell>
          <cell r="H61">
            <v>500</v>
          </cell>
          <cell r="I61"/>
          <cell r="J61"/>
          <cell r="K61">
            <v>9.6999999999999986E-3</v>
          </cell>
          <cell r="L61">
            <v>51.546391752577321</v>
          </cell>
          <cell r="M61">
            <v>500</v>
          </cell>
          <cell r="N61">
            <v>9</v>
          </cell>
          <cell r="O61">
            <v>4.5</v>
          </cell>
          <cell r="P61">
            <v>36.444444444444443</v>
          </cell>
          <cell r="Q61">
            <v>0.95</v>
          </cell>
          <cell r="R61"/>
          <cell r="S61"/>
          <cell r="T61" t="str">
            <v>Atualizaçao produtividade em 29/06</v>
          </cell>
        </row>
        <row r="62">
          <cell r="B62" t="str">
            <v>40.16.1101</v>
          </cell>
          <cell r="C62">
            <v>1</v>
          </cell>
          <cell r="D62" t="str">
            <v>Túnel l</v>
          </cell>
          <cell r="E62" t="e">
            <v>#N/A</v>
          </cell>
          <cell r="F62">
            <v>504</v>
          </cell>
          <cell r="G62" t="e">
            <v>#N/A</v>
          </cell>
          <cell r="H62" t="str">
            <v/>
          </cell>
          <cell r="I62"/>
          <cell r="J62"/>
          <cell r="K62" t="e">
            <v>#N/A</v>
          </cell>
          <cell r="L62" t="e">
            <v>#N/A</v>
          </cell>
          <cell r="M62" t="str">
            <v/>
          </cell>
          <cell r="N62" t="e">
            <v>#N/A</v>
          </cell>
          <cell r="O62" t="e">
            <v>#N/A</v>
          </cell>
          <cell r="P62" t="e">
            <v>#N/A</v>
          </cell>
          <cell r="Q62">
            <v>0.95</v>
          </cell>
          <cell r="R62"/>
          <cell r="S62"/>
          <cell r="T62" t="str">
            <v>Atualizaçao produtividade em 29/06</v>
          </cell>
        </row>
        <row r="63">
          <cell r="B63" t="str">
            <v>40.05.3323</v>
          </cell>
          <cell r="C63">
            <v>1</v>
          </cell>
          <cell r="D63" t="str">
            <v>Túnel l</v>
          </cell>
          <cell r="E63" t="str">
            <v>PQ FM Assado e Cong. Trad 20x240g VJ Exp Colombia McCain</v>
          </cell>
          <cell r="F63">
            <v>396</v>
          </cell>
          <cell r="G63">
            <v>40</v>
          </cell>
          <cell r="H63">
            <v>240</v>
          </cell>
          <cell r="I63"/>
          <cell r="J63"/>
          <cell r="K63">
            <v>0.02</v>
          </cell>
          <cell r="L63">
            <v>12</v>
          </cell>
          <cell r="M63">
            <v>240</v>
          </cell>
          <cell r="N63">
            <v>20</v>
          </cell>
          <cell r="O63">
            <v>4.8</v>
          </cell>
          <cell r="P63">
            <v>82.5</v>
          </cell>
          <cell r="Q63">
            <v>0.95</v>
          </cell>
          <cell r="R63"/>
          <cell r="S63"/>
          <cell r="T63" t="str">
            <v>Atualizaçao produtividade em 29/06</v>
          </cell>
        </row>
        <row r="64">
          <cell r="B64" t="str">
            <v>40.16.1007</v>
          </cell>
          <cell r="C64">
            <v>1</v>
          </cell>
          <cell r="D64" t="str">
            <v>Túnel l</v>
          </cell>
          <cell r="E64" t="str">
            <v>Waffle FM Cong Integral (15x6x35g) VJ Exp Colombia McCain</v>
          </cell>
          <cell r="F64">
            <v>504</v>
          </cell>
          <cell r="G64">
            <v>78</v>
          </cell>
          <cell r="H64"/>
          <cell r="I64"/>
          <cell r="J64"/>
          <cell r="K64"/>
          <cell r="L64"/>
          <cell r="M64">
            <v>210</v>
          </cell>
          <cell r="N64">
            <v>15</v>
          </cell>
          <cell r="O64">
            <v>3.15</v>
          </cell>
          <cell r="P64">
            <v>160</v>
          </cell>
          <cell r="Q64">
            <v>0.95</v>
          </cell>
          <cell r="R64"/>
          <cell r="S64"/>
          <cell r="T64" t="str">
            <v>Atualizaçao produtividade em 29/06</v>
          </cell>
        </row>
        <row r="65">
          <cell r="B65" t="str">
            <v>40.05.0001</v>
          </cell>
          <cell r="C65">
            <v>2</v>
          </cell>
          <cell r="D65" t="str">
            <v>Túnel ll</v>
          </cell>
          <cell r="E65" t="str">
            <v xml:space="preserve">PQ Forno de Minas Coquetel 10 x 1000g           </v>
          </cell>
          <cell r="F65">
            <v>2150</v>
          </cell>
          <cell r="G65">
            <v>80</v>
          </cell>
          <cell r="H65"/>
          <cell r="I65"/>
          <cell r="J65"/>
          <cell r="K65">
            <v>1.2500000000000001E-2</v>
          </cell>
          <cell r="L65">
            <v>80</v>
          </cell>
          <cell r="M65">
            <v>1000</v>
          </cell>
          <cell r="N65">
            <v>10</v>
          </cell>
          <cell r="O65">
            <v>10</v>
          </cell>
          <cell r="P65">
            <v>215</v>
          </cell>
          <cell r="Q65">
            <v>0.9</v>
          </cell>
          <cell r="R65"/>
          <cell r="S65"/>
          <cell r="T65" t="str">
            <v>Atualizaçao produtividade em 29/06</v>
          </cell>
        </row>
        <row r="66">
          <cell r="B66" t="str">
            <v>40.05.0025</v>
          </cell>
          <cell r="C66">
            <v>2</v>
          </cell>
          <cell r="D66" t="str">
            <v>Túnel ll</v>
          </cell>
          <cell r="E66" t="str">
            <v xml:space="preserve">PQ Forno de Minas Tradicional Gourmet 33 x 300g          </v>
          </cell>
          <cell r="F66">
            <v>1619</v>
          </cell>
          <cell r="G66">
            <v>80</v>
          </cell>
          <cell r="H66"/>
          <cell r="I66"/>
          <cell r="J66"/>
          <cell r="K66">
            <v>3.2000000000000001E-2</v>
          </cell>
          <cell r="L66">
            <v>9.375</v>
          </cell>
          <cell r="M66">
            <v>300</v>
          </cell>
          <cell r="N66">
            <v>33</v>
          </cell>
          <cell r="O66">
            <v>9.9</v>
          </cell>
          <cell r="P66">
            <v>163.53535353535352</v>
          </cell>
          <cell r="Q66">
            <v>0.9</v>
          </cell>
          <cell r="R66"/>
          <cell r="S66"/>
          <cell r="T66" t="str">
            <v>Atualizaçao produtividade em 29/06</v>
          </cell>
        </row>
        <row r="67">
          <cell r="B67" t="str">
            <v>40.05.0026</v>
          </cell>
          <cell r="C67">
            <v>2</v>
          </cell>
          <cell r="D67" t="str">
            <v>Túnel ll</v>
          </cell>
          <cell r="E67" t="str">
            <v>PQ Sao Geraldo Tradicional 33 X 300g</v>
          </cell>
          <cell r="F67">
            <v>1720</v>
          </cell>
          <cell r="G67">
            <v>80</v>
          </cell>
          <cell r="H67"/>
          <cell r="I67"/>
          <cell r="J67"/>
          <cell r="K67">
            <v>2.5000000000000001E-2</v>
          </cell>
          <cell r="L67">
            <v>12</v>
          </cell>
          <cell r="M67">
            <v>300</v>
          </cell>
          <cell r="N67">
            <v>33</v>
          </cell>
          <cell r="O67">
            <v>9.9</v>
          </cell>
          <cell r="P67">
            <v>173.73737373737373</v>
          </cell>
          <cell r="Q67">
            <v>0.9</v>
          </cell>
          <cell r="R67"/>
          <cell r="S67"/>
          <cell r="T67" t="str">
            <v>Atualizaçao produtividade em 29/06</v>
          </cell>
        </row>
        <row r="68">
          <cell r="B68" t="str">
            <v>40.05.0029</v>
          </cell>
          <cell r="C68">
            <v>2</v>
          </cell>
          <cell r="D68" t="str">
            <v>Túnel ll</v>
          </cell>
          <cell r="E68" t="str">
            <v>PQ Super Nosso Tradicional Gourmet 10 x 1000g</v>
          </cell>
          <cell r="F68">
            <v>2320</v>
          </cell>
          <cell r="G68">
            <v>80</v>
          </cell>
          <cell r="H68"/>
          <cell r="I68"/>
          <cell r="J68"/>
          <cell r="K68">
            <v>3.2000000000000001E-2</v>
          </cell>
          <cell r="L68">
            <v>31.25</v>
          </cell>
          <cell r="M68">
            <v>1000</v>
          </cell>
          <cell r="N68">
            <v>10</v>
          </cell>
          <cell r="O68">
            <v>10</v>
          </cell>
          <cell r="P68">
            <v>232</v>
          </cell>
          <cell r="Q68">
            <v>0.9</v>
          </cell>
          <cell r="R68"/>
          <cell r="S68"/>
          <cell r="T68" t="str">
            <v>Atualizaçao produtividade em 29/06</v>
          </cell>
        </row>
        <row r="69">
          <cell r="B69" t="str">
            <v>40.05.0031</v>
          </cell>
          <cell r="C69">
            <v>2</v>
          </cell>
          <cell r="D69" t="str">
            <v>Túnel ll</v>
          </cell>
          <cell r="E69" t="str">
            <v>PQ Forno de Minas Tradicional 10 x 1000g</v>
          </cell>
          <cell r="F69">
            <v>2150</v>
          </cell>
          <cell r="G69">
            <v>80</v>
          </cell>
          <cell r="H69"/>
          <cell r="I69"/>
          <cell r="J69"/>
          <cell r="K69">
            <v>2.5000000000000001E-2</v>
          </cell>
          <cell r="L69">
            <v>40</v>
          </cell>
          <cell r="M69">
            <v>1000</v>
          </cell>
          <cell r="N69">
            <v>10</v>
          </cell>
          <cell r="O69">
            <v>10</v>
          </cell>
          <cell r="P69">
            <v>215</v>
          </cell>
          <cell r="Q69">
            <v>0.9</v>
          </cell>
          <cell r="R69"/>
          <cell r="S69"/>
          <cell r="T69" t="str">
            <v>Atualizaçao produtividade em 29/06</v>
          </cell>
        </row>
        <row r="70">
          <cell r="B70" t="str">
            <v>40.05.0039</v>
          </cell>
          <cell r="C70">
            <v>2</v>
          </cell>
          <cell r="D70" t="str">
            <v>Túnel ll</v>
          </cell>
          <cell r="E70" t="str">
            <v>PQ São Geraldo Tradicional  10 x 1000g - Expor Portugal</v>
          </cell>
          <cell r="F70">
            <v>2150</v>
          </cell>
          <cell r="G70">
            <v>80</v>
          </cell>
          <cell r="H70"/>
          <cell r="I70"/>
          <cell r="J70"/>
          <cell r="K70">
            <v>2.1000000000000001E-2</v>
          </cell>
          <cell r="L70">
            <v>47.61904761904762</v>
          </cell>
          <cell r="M70">
            <v>1000</v>
          </cell>
          <cell r="N70">
            <v>10</v>
          </cell>
          <cell r="O70">
            <v>10</v>
          </cell>
          <cell r="P70">
            <v>215</v>
          </cell>
          <cell r="Q70">
            <v>0.9</v>
          </cell>
          <cell r="R70"/>
          <cell r="S70"/>
          <cell r="T70" t="str">
            <v>Atualizaçao produtividade em 29/06</v>
          </cell>
        </row>
        <row r="71">
          <cell r="B71" t="str">
            <v>40.05.0041</v>
          </cell>
          <cell r="C71">
            <v>2</v>
          </cell>
          <cell r="D71" t="str">
            <v>Túnel ll</v>
          </cell>
          <cell r="E71" t="str">
            <v>PQ Forno de Minas Lanche 10 x 1000g</v>
          </cell>
          <cell r="F71">
            <v>2150</v>
          </cell>
          <cell r="G71">
            <v>80</v>
          </cell>
          <cell r="H71"/>
          <cell r="I71"/>
          <cell r="J71"/>
          <cell r="K71">
            <v>3.5000000000000003E-2</v>
          </cell>
          <cell r="L71">
            <v>28.571428571428573</v>
          </cell>
          <cell r="M71">
            <v>1000</v>
          </cell>
          <cell r="N71">
            <v>10</v>
          </cell>
          <cell r="O71">
            <v>10</v>
          </cell>
          <cell r="P71">
            <v>215</v>
          </cell>
          <cell r="Q71">
            <v>0.9</v>
          </cell>
          <cell r="R71"/>
          <cell r="S71"/>
          <cell r="T71" t="str">
            <v>Atualizaçao produtividade em 29/06</v>
          </cell>
        </row>
        <row r="72">
          <cell r="B72" t="str">
            <v>40.05.0048</v>
          </cell>
          <cell r="C72">
            <v>2</v>
          </cell>
          <cell r="D72" t="str">
            <v>Túnel ll</v>
          </cell>
          <cell r="E72" t="str">
            <v>PQ Forno de Minas Lanche 10 x 1000g Exportação USA (Cliente Triunfo)</v>
          </cell>
          <cell r="F72">
            <v>2150</v>
          </cell>
          <cell r="G72">
            <v>80</v>
          </cell>
          <cell r="H72"/>
          <cell r="I72"/>
          <cell r="J72"/>
          <cell r="K72">
            <v>3.5000000000000003E-2</v>
          </cell>
          <cell r="L72">
            <v>28.571428571428573</v>
          </cell>
          <cell r="M72">
            <v>1000</v>
          </cell>
          <cell r="N72">
            <v>10</v>
          </cell>
          <cell r="O72">
            <v>10</v>
          </cell>
          <cell r="P72">
            <v>215</v>
          </cell>
          <cell r="Q72">
            <v>0.9</v>
          </cell>
          <cell r="R72"/>
          <cell r="S72"/>
          <cell r="T72" t="str">
            <v>Atualizaçao produtividade em 29/06</v>
          </cell>
        </row>
        <row r="73">
          <cell r="B73" t="str">
            <v>40.05.0050</v>
          </cell>
          <cell r="C73">
            <v>2</v>
          </cell>
          <cell r="D73" t="str">
            <v>Túnel ll</v>
          </cell>
          <cell r="E73" t="str">
            <v>PQ Forno de Minas Max Lanche 10 x 1000g</v>
          </cell>
          <cell r="F73">
            <v>2150</v>
          </cell>
          <cell r="G73">
            <v>80</v>
          </cell>
          <cell r="H73"/>
          <cell r="I73"/>
          <cell r="J73"/>
          <cell r="K73">
            <v>7.1999999999999995E-2</v>
          </cell>
          <cell r="L73">
            <v>13.888888888888889</v>
          </cell>
          <cell r="M73">
            <v>1000</v>
          </cell>
          <cell r="N73">
            <v>10</v>
          </cell>
          <cell r="O73">
            <v>10</v>
          </cell>
          <cell r="P73">
            <v>215</v>
          </cell>
          <cell r="Q73">
            <v>0.9</v>
          </cell>
          <cell r="R73"/>
          <cell r="S73"/>
          <cell r="T73" t="str">
            <v>Atualizaçao produtividade em 29/06</v>
          </cell>
        </row>
        <row r="74">
          <cell r="B74" t="str">
            <v>40.05.0061</v>
          </cell>
          <cell r="C74">
            <v>2</v>
          </cell>
          <cell r="D74" t="str">
            <v>Túnel ll</v>
          </cell>
          <cell r="E74" t="str">
            <v xml:space="preserve">PQ Forno de Minas Super Lanche 10 x 1000g          </v>
          </cell>
          <cell r="F74">
            <v>2150</v>
          </cell>
          <cell r="G74">
            <v>80</v>
          </cell>
          <cell r="H74"/>
          <cell r="I74"/>
          <cell r="J74"/>
          <cell r="K74">
            <v>5.7000000000000002E-2</v>
          </cell>
          <cell r="L74">
            <v>17.543859649122808</v>
          </cell>
          <cell r="M74">
            <v>1000</v>
          </cell>
          <cell r="N74">
            <v>10</v>
          </cell>
          <cell r="O74">
            <v>10</v>
          </cell>
          <cell r="P74">
            <v>215</v>
          </cell>
          <cell r="Q74">
            <v>0.9</v>
          </cell>
          <cell r="R74"/>
          <cell r="S74"/>
          <cell r="T74" t="str">
            <v>Atualizaçao produtividade em 29/06</v>
          </cell>
        </row>
        <row r="75">
          <cell r="B75" t="str">
            <v>40.05.0083</v>
          </cell>
          <cell r="C75">
            <v>2</v>
          </cell>
          <cell r="D75" t="str">
            <v>Túnel ll</v>
          </cell>
          <cell r="E75" t="str">
            <v xml:space="preserve">PQ Forno de Minas Tradicional Gourmet 10x1000g  </v>
          </cell>
          <cell r="F75">
            <v>2319</v>
          </cell>
          <cell r="G75">
            <v>80</v>
          </cell>
          <cell r="H75"/>
          <cell r="I75"/>
          <cell r="J75"/>
          <cell r="K75">
            <v>3.2000000000000001E-2</v>
          </cell>
          <cell r="L75">
            <v>31.25</v>
          </cell>
          <cell r="M75">
            <v>1000</v>
          </cell>
          <cell r="N75">
            <v>10</v>
          </cell>
          <cell r="O75">
            <v>10</v>
          </cell>
          <cell r="P75">
            <v>231.9</v>
          </cell>
          <cell r="Q75">
            <v>0.9</v>
          </cell>
          <cell r="R75"/>
          <cell r="S75"/>
          <cell r="T75" t="str">
            <v>Atualizaçao produtividade em 29/06</v>
          </cell>
        </row>
        <row r="76">
          <cell r="B76" t="str">
            <v>40.05.0087</v>
          </cell>
          <cell r="C76">
            <v>2</v>
          </cell>
          <cell r="D76" t="str">
            <v>Túnel ll</v>
          </cell>
          <cell r="E76" t="str">
            <v xml:space="preserve">PQ Super Lanche FM 1 kg Exportação USA (Cliente Triunfo)          </v>
          </cell>
          <cell r="F76">
            <v>2150</v>
          </cell>
          <cell r="G76">
            <v>80</v>
          </cell>
          <cell r="H76"/>
          <cell r="I76"/>
          <cell r="J76"/>
          <cell r="K76">
            <v>5.7000000000000002E-2</v>
          </cell>
          <cell r="L76">
            <v>17.543859649122808</v>
          </cell>
          <cell r="M76">
            <v>1000</v>
          </cell>
          <cell r="N76">
            <v>10</v>
          </cell>
          <cell r="O76">
            <v>10</v>
          </cell>
          <cell r="P76">
            <v>215</v>
          </cell>
          <cell r="Q76">
            <v>0.9</v>
          </cell>
          <cell r="R76"/>
          <cell r="S76"/>
          <cell r="T76" t="str">
            <v>Atualizaçao produtividade em 29/06</v>
          </cell>
        </row>
        <row r="77">
          <cell r="B77" t="str">
            <v>40.05.0090</v>
          </cell>
          <cell r="C77">
            <v>2</v>
          </cell>
          <cell r="D77" t="str">
            <v>Túnel ll</v>
          </cell>
          <cell r="E77" t="str">
            <v>PQ Forno de Minas Tradicional 10 x 1000g Exportação USA (Cliente Triunfo)</v>
          </cell>
          <cell r="F77">
            <v>2150</v>
          </cell>
          <cell r="G77">
            <v>80</v>
          </cell>
          <cell r="H77"/>
          <cell r="I77"/>
          <cell r="J77"/>
          <cell r="K77">
            <v>2.5000000000000001E-2</v>
          </cell>
          <cell r="L77">
            <v>40</v>
          </cell>
          <cell r="M77">
            <v>1000</v>
          </cell>
          <cell r="N77">
            <v>10</v>
          </cell>
          <cell r="O77">
            <v>10</v>
          </cell>
          <cell r="P77">
            <v>215</v>
          </cell>
          <cell r="Q77">
            <v>0.9</v>
          </cell>
          <cell r="R77"/>
          <cell r="S77"/>
          <cell r="T77" t="str">
            <v>Atualizaçao produtividade em 29/06</v>
          </cell>
        </row>
        <row r="78">
          <cell r="B78" t="str">
            <v>40.05.0095</v>
          </cell>
          <cell r="C78">
            <v>2</v>
          </cell>
          <cell r="D78" t="str">
            <v>Túnel ll</v>
          </cell>
          <cell r="E78" t="str">
            <v xml:space="preserve">PQ Forno de Minas Tradicional 33 x 300g          </v>
          </cell>
          <cell r="F78">
            <v>1619</v>
          </cell>
          <cell r="G78">
            <v>80</v>
          </cell>
          <cell r="H78"/>
          <cell r="I78"/>
          <cell r="J78"/>
          <cell r="K78">
            <v>2.5000000000000001E-2</v>
          </cell>
          <cell r="L78">
            <v>12</v>
          </cell>
          <cell r="M78">
            <v>300</v>
          </cell>
          <cell r="N78">
            <v>33</v>
          </cell>
          <cell r="O78">
            <v>9.9</v>
          </cell>
          <cell r="P78">
            <v>163.53535353535352</v>
          </cell>
          <cell r="Q78">
            <v>0.9</v>
          </cell>
          <cell r="R78"/>
          <cell r="S78"/>
          <cell r="T78" t="str">
            <v>Atualizaçao produtividade em 29/06</v>
          </cell>
        </row>
        <row r="79">
          <cell r="B79" t="str">
            <v>40.05.0100</v>
          </cell>
          <cell r="C79">
            <v>2</v>
          </cell>
          <cell r="D79" t="str">
            <v>Túnel ll</v>
          </cell>
          <cell r="E79" t="str">
            <v xml:space="preserve">PQ Forno de Minas Tradicional 12 x 800g          </v>
          </cell>
          <cell r="F79">
            <v>2150</v>
          </cell>
          <cell r="G79">
            <v>80</v>
          </cell>
          <cell r="H79"/>
          <cell r="I79"/>
          <cell r="J79"/>
          <cell r="K79">
            <v>2.5000000000000001E-2</v>
          </cell>
          <cell r="L79">
            <v>32</v>
          </cell>
          <cell r="M79">
            <v>800</v>
          </cell>
          <cell r="N79">
            <v>12</v>
          </cell>
          <cell r="O79">
            <v>9.6</v>
          </cell>
          <cell r="P79">
            <v>223.95833333333334</v>
          </cell>
          <cell r="Q79">
            <v>0.9</v>
          </cell>
          <cell r="R79"/>
          <cell r="S79"/>
          <cell r="T79" t="str">
            <v>Atualizaçao produtividade em 29/06</v>
          </cell>
        </row>
        <row r="80">
          <cell r="B80" t="str">
            <v>40.05.0101</v>
          </cell>
          <cell r="C80">
            <v>2</v>
          </cell>
          <cell r="D80" t="str">
            <v>Túnel ll</v>
          </cell>
          <cell r="E80" t="str">
            <v>PQ Sao Geraldo Coquetel (8g) 10 x 1000g</v>
          </cell>
          <cell r="F80">
            <v>1900</v>
          </cell>
          <cell r="G80">
            <v>80</v>
          </cell>
          <cell r="H80"/>
          <cell r="I80"/>
          <cell r="J80"/>
          <cell r="K80">
            <v>8.0000000000000002E-3</v>
          </cell>
          <cell r="L80">
            <v>125</v>
          </cell>
          <cell r="M80">
            <v>1000</v>
          </cell>
          <cell r="N80">
            <v>10</v>
          </cell>
          <cell r="O80">
            <v>10</v>
          </cell>
          <cell r="P80">
            <v>190</v>
          </cell>
          <cell r="Q80">
            <v>0.9</v>
          </cell>
          <cell r="R80"/>
          <cell r="S80"/>
          <cell r="T80" t="str">
            <v>Atualizaçao produtividade em 29/06</v>
          </cell>
        </row>
        <row r="81">
          <cell r="B81" t="str">
            <v>40.05.0104</v>
          </cell>
          <cell r="C81">
            <v>2</v>
          </cell>
          <cell r="D81" t="str">
            <v>Túnel ll</v>
          </cell>
          <cell r="E81" t="str">
            <v>Pao de Queijo Tradicional FM 12 x 400g - Exportação Canadá</v>
          </cell>
          <cell r="F81">
            <v>2150</v>
          </cell>
          <cell r="G81">
            <v>120</v>
          </cell>
          <cell r="H81"/>
          <cell r="I81"/>
          <cell r="J81"/>
          <cell r="K81">
            <v>2.5000000000000001E-2</v>
          </cell>
          <cell r="L81">
            <v>16</v>
          </cell>
          <cell r="M81">
            <v>400</v>
          </cell>
          <cell r="N81">
            <v>12</v>
          </cell>
          <cell r="O81">
            <v>4.8</v>
          </cell>
          <cell r="P81">
            <v>447.91666666666669</v>
          </cell>
          <cell r="Q81">
            <v>0.9</v>
          </cell>
          <cell r="R81"/>
          <cell r="S81"/>
          <cell r="T81" t="str">
            <v>Atualizaçao produtividade em 29/06</v>
          </cell>
        </row>
        <row r="82">
          <cell r="B82" t="str">
            <v>40.05.0150</v>
          </cell>
          <cell r="C82">
            <v>2</v>
          </cell>
          <cell r="D82" t="str">
            <v>Túnel ll</v>
          </cell>
          <cell r="E82" t="str">
            <v xml:space="preserve">PQ Forno de Minas Big Lanche 6 x 1530g       </v>
          </cell>
          <cell r="F82">
            <v>2150</v>
          </cell>
          <cell r="G82">
            <v>80</v>
          </cell>
          <cell r="H82"/>
          <cell r="I82"/>
          <cell r="J82"/>
          <cell r="K82">
            <v>9.4E-2</v>
          </cell>
          <cell r="L82">
            <v>16.276595744680851</v>
          </cell>
          <cell r="M82">
            <v>1530</v>
          </cell>
          <cell r="N82">
            <v>6</v>
          </cell>
          <cell r="O82">
            <v>9.18</v>
          </cell>
          <cell r="P82">
            <v>234.20479302832246</v>
          </cell>
          <cell r="Q82">
            <v>0.9</v>
          </cell>
          <cell r="R82"/>
          <cell r="S82"/>
          <cell r="T82" t="str">
            <v>Atualizaçao produtividade em 29/06</v>
          </cell>
        </row>
        <row r="83">
          <cell r="B83" t="str">
            <v>40.05.0162</v>
          </cell>
          <cell r="C83">
            <v>2</v>
          </cell>
          <cell r="D83" t="str">
            <v>Túnel ll</v>
          </cell>
          <cell r="E83" t="str">
            <v>PQ Forno de Minas Tradicional 10x1000g Exportacao Uruguai</v>
          </cell>
          <cell r="F83">
            <v>2150</v>
          </cell>
          <cell r="G83">
            <v>80</v>
          </cell>
          <cell r="H83"/>
          <cell r="I83"/>
          <cell r="J83"/>
          <cell r="K83">
            <v>2.5000000000000001E-2</v>
          </cell>
          <cell r="L83">
            <v>40</v>
          </cell>
          <cell r="M83">
            <v>1000</v>
          </cell>
          <cell r="N83">
            <v>10</v>
          </cell>
          <cell r="O83">
            <v>10</v>
          </cell>
          <cell r="P83">
            <v>215</v>
          </cell>
          <cell r="Q83">
            <v>0.9</v>
          </cell>
          <cell r="R83"/>
          <cell r="S83"/>
          <cell r="T83" t="str">
            <v>Atualizaçao produtividade em 29/06</v>
          </cell>
        </row>
        <row r="84">
          <cell r="B84" t="str">
            <v>40.05.0163</v>
          </cell>
          <cell r="C84">
            <v>2</v>
          </cell>
          <cell r="D84" t="str">
            <v>Túnel ll</v>
          </cell>
          <cell r="E84" t="str">
            <v>PQ Forno de Minas Coquetel 10x1000g Exportacao Uruguai</v>
          </cell>
          <cell r="F84">
            <v>2150</v>
          </cell>
          <cell r="G84">
            <v>80</v>
          </cell>
          <cell r="H84"/>
          <cell r="I84"/>
          <cell r="J84"/>
          <cell r="K84">
            <v>1.2500000000000001E-2</v>
          </cell>
          <cell r="L84">
            <v>80</v>
          </cell>
          <cell r="M84">
            <v>1000</v>
          </cell>
          <cell r="N84">
            <v>10</v>
          </cell>
          <cell r="O84">
            <v>10</v>
          </cell>
          <cell r="P84">
            <v>215</v>
          </cell>
          <cell r="Q84">
            <v>0.9</v>
          </cell>
          <cell r="R84"/>
          <cell r="S84"/>
          <cell r="T84" t="str">
            <v>Atualizaçao produtividade em 29/06</v>
          </cell>
        </row>
        <row r="85">
          <cell r="B85" t="str">
            <v>40.05.0168</v>
          </cell>
          <cell r="C85">
            <v>2</v>
          </cell>
          <cell r="D85" t="str">
            <v>Túnel ll</v>
          </cell>
          <cell r="E85" t="str">
            <v>PQ FM Tradicional 10 x 1000g Exp.  USA (Cliente Forno de Minas)</v>
          </cell>
          <cell r="F85">
            <v>2150</v>
          </cell>
          <cell r="G85">
            <v>80</v>
          </cell>
          <cell r="H85"/>
          <cell r="I85"/>
          <cell r="J85"/>
          <cell r="K85">
            <v>2.5000000000000001E-2</v>
          </cell>
          <cell r="L85">
            <v>40</v>
          </cell>
          <cell r="M85">
            <v>1000</v>
          </cell>
          <cell r="N85">
            <v>10</v>
          </cell>
          <cell r="O85">
            <v>10</v>
          </cell>
          <cell r="P85">
            <v>215</v>
          </cell>
          <cell r="Q85">
            <v>0.9</v>
          </cell>
          <cell r="R85"/>
          <cell r="S85"/>
          <cell r="T85" t="str">
            <v>Atualizaçao produtividade em 29/06</v>
          </cell>
        </row>
        <row r="86">
          <cell r="B86" t="str">
            <v>40.05.0170</v>
          </cell>
          <cell r="C86">
            <v>2</v>
          </cell>
          <cell r="D86" t="str">
            <v>Túnel ll</v>
          </cell>
          <cell r="E86" t="str">
            <v>PQ Forno de Minas Lanche 10 x 1000g VJ Exportação Canada</v>
          </cell>
          <cell r="F86">
            <v>1900</v>
          </cell>
          <cell r="G86">
            <v>80</v>
          </cell>
          <cell r="H86"/>
          <cell r="I86"/>
          <cell r="J86"/>
          <cell r="K86">
            <v>3.5000000000000003E-2</v>
          </cell>
          <cell r="L86">
            <v>28.571428571428573</v>
          </cell>
          <cell r="M86">
            <v>1000</v>
          </cell>
          <cell r="N86">
            <v>10</v>
          </cell>
          <cell r="O86">
            <v>10</v>
          </cell>
          <cell r="P86">
            <v>190</v>
          </cell>
          <cell r="Q86">
            <v>0.9</v>
          </cell>
          <cell r="R86"/>
          <cell r="S86"/>
          <cell r="T86" t="str">
            <v>Atualizaçao produtividade em 29/06</v>
          </cell>
        </row>
        <row r="87">
          <cell r="B87" t="str">
            <v>40.05.0170</v>
          </cell>
          <cell r="C87">
            <v>2</v>
          </cell>
          <cell r="D87" t="str">
            <v>Túnel ll</v>
          </cell>
          <cell r="E87" t="str">
            <v>PQ Forno de Minas Lanche 10 x 1000g VJ Exportação Canada</v>
          </cell>
          <cell r="F87">
            <v>1900</v>
          </cell>
          <cell r="G87">
            <v>80</v>
          </cell>
          <cell r="H87"/>
          <cell r="I87"/>
          <cell r="J87"/>
          <cell r="K87">
            <v>3.5000000000000003E-2</v>
          </cell>
          <cell r="L87">
            <v>28.571428571428573</v>
          </cell>
          <cell r="M87">
            <v>1000</v>
          </cell>
          <cell r="N87">
            <v>10</v>
          </cell>
          <cell r="O87">
            <v>10</v>
          </cell>
          <cell r="P87">
            <v>190</v>
          </cell>
          <cell r="Q87">
            <v>0.9</v>
          </cell>
          <cell r="R87"/>
          <cell r="S87"/>
          <cell r="T87" t="str">
            <v>Atualizaçao produtividade em 29/06</v>
          </cell>
        </row>
        <row r="88">
          <cell r="B88" t="str">
            <v>40.05.0170</v>
          </cell>
          <cell r="C88">
            <v>2</v>
          </cell>
          <cell r="D88" t="str">
            <v>Túnel ll</v>
          </cell>
          <cell r="E88" t="str">
            <v>PQ Forno de Minas Lanche 10 x 1000g VJ Exportação Canada</v>
          </cell>
          <cell r="F88">
            <v>1900</v>
          </cell>
          <cell r="G88">
            <v>80</v>
          </cell>
          <cell r="H88"/>
          <cell r="I88">
            <v>24</v>
          </cell>
          <cell r="J88"/>
          <cell r="K88">
            <v>3.5000000000000003E-2</v>
          </cell>
          <cell r="L88">
            <v>28.571428571428573</v>
          </cell>
          <cell r="M88">
            <v>1000</v>
          </cell>
          <cell r="N88">
            <v>10</v>
          </cell>
          <cell r="O88">
            <v>10</v>
          </cell>
          <cell r="P88">
            <v>190</v>
          </cell>
          <cell r="Q88">
            <v>0.9</v>
          </cell>
          <cell r="R88"/>
          <cell r="S88"/>
          <cell r="T88" t="str">
            <v>Atualizaçao produtividade em 29/06</v>
          </cell>
        </row>
        <row r="89">
          <cell r="B89" t="str">
            <v>40.05.1001</v>
          </cell>
          <cell r="C89">
            <v>2</v>
          </cell>
          <cell r="D89" t="str">
            <v>Túnel ll</v>
          </cell>
          <cell r="E89" t="str">
            <v>PQ Forno de Minas Integral Multigraos Fit 10 x 1000g</v>
          </cell>
          <cell r="F89">
            <v>2580</v>
          </cell>
          <cell r="G89">
            <v>80</v>
          </cell>
          <cell r="H89"/>
          <cell r="I89"/>
          <cell r="J89"/>
          <cell r="K89">
            <v>5.5E-2</v>
          </cell>
          <cell r="L89">
            <v>18.181818181818183</v>
          </cell>
          <cell r="M89">
            <v>1000</v>
          </cell>
          <cell r="N89">
            <v>10</v>
          </cell>
          <cell r="O89">
            <v>10</v>
          </cell>
          <cell r="P89">
            <v>258</v>
          </cell>
          <cell r="Q89">
            <v>0.9</v>
          </cell>
          <cell r="R89"/>
          <cell r="S89"/>
          <cell r="T89" t="str">
            <v>Atualizaçao produtividade em 29/06</v>
          </cell>
        </row>
        <row r="90">
          <cell r="B90" t="str">
            <v>40.05.1002</v>
          </cell>
          <cell r="C90">
            <v>2</v>
          </cell>
          <cell r="D90" t="str">
            <v>Túnel ll</v>
          </cell>
          <cell r="E90" t="str">
            <v>PQ Forno de Minas Super Lanche 6 x 1000g</v>
          </cell>
          <cell r="F90">
            <v>2150</v>
          </cell>
          <cell r="G90">
            <v>120</v>
          </cell>
          <cell r="H90"/>
          <cell r="I90"/>
          <cell r="J90"/>
          <cell r="K90">
            <v>5.7000000000000002E-2</v>
          </cell>
          <cell r="L90">
            <v>17.543859649122808</v>
          </cell>
          <cell r="M90">
            <v>1000</v>
          </cell>
          <cell r="N90">
            <v>6</v>
          </cell>
          <cell r="O90">
            <v>6</v>
          </cell>
          <cell r="P90">
            <v>358.33333333333331</v>
          </cell>
          <cell r="Q90">
            <v>0.9</v>
          </cell>
          <cell r="R90"/>
          <cell r="S90"/>
          <cell r="T90" t="str">
            <v>Atualizaçao produtividade em 29/06</v>
          </cell>
        </row>
        <row r="91">
          <cell r="B91" t="str">
            <v>40.05.1003</v>
          </cell>
          <cell r="C91">
            <v>2</v>
          </cell>
          <cell r="D91" t="str">
            <v>Túnel ll</v>
          </cell>
          <cell r="E91" t="str">
            <v>PQ Forno de Minas Coquetel 6 x 1000g</v>
          </cell>
          <cell r="F91">
            <v>2150</v>
          </cell>
          <cell r="G91">
            <v>120</v>
          </cell>
          <cell r="H91"/>
          <cell r="I91"/>
          <cell r="J91"/>
          <cell r="K91">
            <v>1.2500000000000001E-2</v>
          </cell>
          <cell r="L91">
            <v>80</v>
          </cell>
          <cell r="M91">
            <v>1000</v>
          </cell>
          <cell r="N91">
            <v>6</v>
          </cell>
          <cell r="O91">
            <v>6</v>
          </cell>
          <cell r="P91">
            <v>358.33333333333331</v>
          </cell>
          <cell r="Q91">
            <v>0.9</v>
          </cell>
          <cell r="R91"/>
          <cell r="S91"/>
          <cell r="T91" t="str">
            <v>Atualizaçao produtividade em 29/06</v>
          </cell>
        </row>
        <row r="92">
          <cell r="B92" t="str">
            <v>40.05.1004</v>
          </cell>
          <cell r="C92">
            <v>2</v>
          </cell>
          <cell r="D92" t="str">
            <v>Túnel ll</v>
          </cell>
          <cell r="E92" t="str">
            <v>PQ Forno de Minas Big Lanche 4 x 1530g</v>
          </cell>
          <cell r="F92">
            <v>2150</v>
          </cell>
          <cell r="G92">
            <v>120</v>
          </cell>
          <cell r="H92"/>
          <cell r="I92"/>
          <cell r="J92"/>
          <cell r="K92">
            <v>9.4E-2</v>
          </cell>
          <cell r="L92">
            <v>16.276595744680851</v>
          </cell>
          <cell r="M92">
            <v>1530</v>
          </cell>
          <cell r="N92">
            <v>4</v>
          </cell>
          <cell r="O92">
            <v>6.12</v>
          </cell>
          <cell r="P92">
            <v>351.30718954248363</v>
          </cell>
          <cell r="Q92">
            <v>0.9</v>
          </cell>
          <cell r="R92"/>
          <cell r="S92"/>
          <cell r="T92" t="str">
            <v>Atualizaçao produtividade em 29/06</v>
          </cell>
        </row>
        <row r="93">
          <cell r="B93" t="str">
            <v>40.05.1100</v>
          </cell>
          <cell r="C93">
            <v>2</v>
          </cell>
          <cell r="D93" t="str">
            <v>Túnel ll</v>
          </cell>
          <cell r="E93" t="str">
            <v>PQ Forno de Minas Tradicional VJ 26x400g</v>
          </cell>
          <cell r="F93">
            <v>2150</v>
          </cell>
          <cell r="G93">
            <v>80</v>
          </cell>
          <cell r="H93"/>
          <cell r="I93"/>
          <cell r="J93"/>
          <cell r="K93">
            <v>2.5000000000000001E-2</v>
          </cell>
          <cell r="L93">
            <v>16</v>
          </cell>
          <cell r="M93">
            <v>400</v>
          </cell>
          <cell r="N93">
            <v>26</v>
          </cell>
          <cell r="O93">
            <v>10.4</v>
          </cell>
          <cell r="P93">
            <v>206.73076923076923</v>
          </cell>
          <cell r="Q93">
            <v>0.9</v>
          </cell>
          <cell r="R93"/>
          <cell r="S93"/>
          <cell r="T93" t="str">
            <v>Atualizaçao produtividade em 29/06</v>
          </cell>
        </row>
        <row r="94">
          <cell r="B94" t="str">
            <v>40.05.1101</v>
          </cell>
          <cell r="C94">
            <v>2</v>
          </cell>
          <cell r="D94" t="str">
            <v>Túnel ll</v>
          </cell>
          <cell r="E94" t="str">
            <v>PQ Forno de Minas Coquetel VJ 26x400g</v>
          </cell>
          <cell r="F94">
            <v>2150</v>
          </cell>
          <cell r="G94">
            <v>80</v>
          </cell>
          <cell r="H94"/>
          <cell r="I94"/>
          <cell r="J94"/>
          <cell r="K94">
            <v>1.2500000000000001E-2</v>
          </cell>
          <cell r="L94">
            <v>32</v>
          </cell>
          <cell r="M94">
            <v>400</v>
          </cell>
          <cell r="N94">
            <v>26</v>
          </cell>
          <cell r="O94">
            <v>10.4</v>
          </cell>
          <cell r="P94">
            <v>206.73076923076923</v>
          </cell>
          <cell r="Q94">
            <v>0.9</v>
          </cell>
          <cell r="R94"/>
          <cell r="S94"/>
          <cell r="T94" t="str">
            <v>Atualizado produtividade 29/06</v>
          </cell>
        </row>
        <row r="95">
          <cell r="B95" t="str">
            <v>40.05.1102</v>
          </cell>
          <cell r="C95">
            <v>2</v>
          </cell>
          <cell r="D95" t="str">
            <v>Túnel ll</v>
          </cell>
          <cell r="E95" t="str">
            <v xml:space="preserve">PQ Forno de Minas Tradicional VJ 10 x 1000g </v>
          </cell>
          <cell r="F95">
            <v>2150</v>
          </cell>
          <cell r="G95">
            <v>80</v>
          </cell>
          <cell r="H95"/>
          <cell r="I95"/>
          <cell r="J95"/>
          <cell r="K95">
            <v>2.5000000000000001E-2</v>
          </cell>
          <cell r="L95">
            <v>40</v>
          </cell>
          <cell r="M95">
            <v>1000</v>
          </cell>
          <cell r="N95">
            <v>10</v>
          </cell>
          <cell r="O95">
            <v>10</v>
          </cell>
          <cell r="P95">
            <v>215</v>
          </cell>
          <cell r="Q95">
            <v>0.9</v>
          </cell>
          <cell r="R95"/>
          <cell r="S95"/>
          <cell r="T95" t="str">
            <v>Atualizado produtividade 29/06</v>
          </cell>
        </row>
        <row r="96">
          <cell r="B96" t="str">
            <v>40.05.1104</v>
          </cell>
          <cell r="C96">
            <v>2</v>
          </cell>
          <cell r="D96" t="str">
            <v>Túnel ll</v>
          </cell>
          <cell r="E96" t="str">
            <v>PQ Forno de Minas Integral Multigraos Fit 33 x 300g</v>
          </cell>
          <cell r="F96">
            <v>1619</v>
          </cell>
          <cell r="G96">
            <v>80</v>
          </cell>
          <cell r="H96"/>
          <cell r="I96"/>
          <cell r="J96"/>
          <cell r="K96">
            <v>0.03</v>
          </cell>
          <cell r="L96">
            <v>10</v>
          </cell>
          <cell r="M96">
            <v>300</v>
          </cell>
          <cell r="N96">
            <v>33</v>
          </cell>
          <cell r="O96">
            <v>9.9</v>
          </cell>
          <cell r="P96">
            <v>163.53535353535352</v>
          </cell>
          <cell r="Q96">
            <v>0.9</v>
          </cell>
          <cell r="R96"/>
          <cell r="S96"/>
          <cell r="T96"/>
        </row>
        <row r="97">
          <cell r="B97" t="str">
            <v>40.05.2000</v>
          </cell>
          <cell r="C97">
            <v>2</v>
          </cell>
          <cell r="D97" t="str">
            <v>Túnel ll</v>
          </cell>
          <cell r="E97" t="str">
            <v>PQ Sao Geraldo Lanche 10 x 1000g FS</v>
          </cell>
          <cell r="F97">
            <v>2150</v>
          </cell>
          <cell r="G97">
            <v>80</v>
          </cell>
          <cell r="H97"/>
          <cell r="I97"/>
          <cell r="J97"/>
          <cell r="K97">
            <v>3.5000000000000003E-2</v>
          </cell>
          <cell r="L97">
            <v>28.571428571428573</v>
          </cell>
          <cell r="M97">
            <v>1000</v>
          </cell>
          <cell r="N97">
            <v>10</v>
          </cell>
          <cell r="O97">
            <v>10</v>
          </cell>
          <cell r="P97">
            <v>215</v>
          </cell>
          <cell r="Q97">
            <v>0.9</v>
          </cell>
          <cell r="R97"/>
          <cell r="S97"/>
          <cell r="T97"/>
        </row>
        <row r="98">
          <cell r="B98" t="str">
            <v>40.05.2100</v>
          </cell>
          <cell r="C98">
            <v>2</v>
          </cell>
          <cell r="D98" t="str">
            <v>Túnel ll</v>
          </cell>
          <cell r="E98" t="str">
            <v xml:space="preserve">PQ São Geraldo Coquetel VJ 10 x 1000g     </v>
          </cell>
          <cell r="F98">
            <v>2150</v>
          </cell>
          <cell r="G98">
            <v>80</v>
          </cell>
          <cell r="H98"/>
          <cell r="I98"/>
          <cell r="J98"/>
          <cell r="K98">
            <v>1.2500000000000001E-2</v>
          </cell>
          <cell r="L98">
            <v>80</v>
          </cell>
          <cell r="M98">
            <v>1000</v>
          </cell>
          <cell r="N98">
            <v>10</v>
          </cell>
          <cell r="O98">
            <v>10</v>
          </cell>
          <cell r="P98">
            <v>215</v>
          </cell>
          <cell r="Q98">
            <v>0.9</v>
          </cell>
          <cell r="R98"/>
          <cell r="S98"/>
          <cell r="T98"/>
        </row>
        <row r="99">
          <cell r="B99" t="str">
            <v>40.05.2101</v>
          </cell>
          <cell r="C99">
            <v>2</v>
          </cell>
          <cell r="D99" t="str">
            <v>Túnel ll</v>
          </cell>
          <cell r="E99" t="str">
            <v xml:space="preserve">PQ São Geraldo Tradicional VJ 10 x 1000g     </v>
          </cell>
          <cell r="F99">
            <v>2150</v>
          </cell>
          <cell r="G99">
            <v>80</v>
          </cell>
          <cell r="H99"/>
          <cell r="I99"/>
          <cell r="J99"/>
          <cell r="K99">
            <v>2.5000000000000001E-2</v>
          </cell>
          <cell r="L99">
            <v>40</v>
          </cell>
          <cell r="M99">
            <v>1000</v>
          </cell>
          <cell r="N99">
            <v>10</v>
          </cell>
          <cell r="O99">
            <v>10</v>
          </cell>
          <cell r="P99">
            <v>215</v>
          </cell>
          <cell r="Q99">
            <v>0.9</v>
          </cell>
          <cell r="R99"/>
          <cell r="S99"/>
          <cell r="T99"/>
        </row>
        <row r="100">
          <cell r="B100" t="str">
            <v>40.05.2102</v>
          </cell>
          <cell r="C100">
            <v>2</v>
          </cell>
          <cell r="D100" t="str">
            <v>Túnel ll</v>
          </cell>
          <cell r="E100" t="str">
            <v>PQ Sao Geraldo Tradicional 10 x 1000g FS</v>
          </cell>
          <cell r="F100">
            <v>2150</v>
          </cell>
          <cell r="G100">
            <v>80</v>
          </cell>
          <cell r="H100"/>
          <cell r="I100"/>
          <cell r="J100"/>
          <cell r="K100">
            <v>2.5000000000000001E-2</v>
          </cell>
          <cell r="L100">
            <v>40</v>
          </cell>
          <cell r="M100">
            <v>1000</v>
          </cell>
          <cell r="N100">
            <v>10</v>
          </cell>
          <cell r="O100">
            <v>10</v>
          </cell>
          <cell r="P100">
            <v>215</v>
          </cell>
          <cell r="Q100">
            <v>0.9</v>
          </cell>
          <cell r="R100"/>
          <cell r="S100"/>
          <cell r="T100"/>
        </row>
        <row r="101">
          <cell r="B101" t="str">
            <v>40.05.2103</v>
          </cell>
          <cell r="C101">
            <v>2</v>
          </cell>
          <cell r="D101" t="str">
            <v>Túnel ll</v>
          </cell>
          <cell r="E101" t="str">
            <v>PQ Sao Geraldo Coquetel 10 x 1000g FS</v>
          </cell>
          <cell r="F101">
            <v>2150</v>
          </cell>
          <cell r="G101">
            <v>80</v>
          </cell>
          <cell r="H101"/>
          <cell r="I101"/>
          <cell r="J101"/>
          <cell r="K101">
            <v>1.2500000000000001E-2</v>
          </cell>
          <cell r="L101">
            <v>80</v>
          </cell>
          <cell r="M101">
            <v>1000</v>
          </cell>
          <cell r="N101">
            <v>10</v>
          </cell>
          <cell r="O101">
            <v>10</v>
          </cell>
          <cell r="P101">
            <v>215</v>
          </cell>
          <cell r="Q101">
            <v>0.9</v>
          </cell>
          <cell r="R101"/>
          <cell r="S101"/>
          <cell r="T101"/>
        </row>
        <row r="102">
          <cell r="B102" t="str">
            <v>40.05.3000</v>
          </cell>
          <cell r="C102">
            <v>2</v>
          </cell>
          <cell r="D102" t="str">
            <v>Túnel ll</v>
          </cell>
          <cell r="E102" t="str">
            <v>PQ Forno de Minas Coquetel 10x1000g Exportacao Peru</v>
          </cell>
          <cell r="F102">
            <v>2150</v>
          </cell>
          <cell r="G102">
            <v>80</v>
          </cell>
          <cell r="H102"/>
          <cell r="I102"/>
          <cell r="J102"/>
          <cell r="K102">
            <v>1.2500000000000001E-2</v>
          </cell>
          <cell r="L102">
            <v>80</v>
          </cell>
          <cell r="M102">
            <v>1000</v>
          </cell>
          <cell r="N102">
            <v>10</v>
          </cell>
          <cell r="O102">
            <v>10</v>
          </cell>
          <cell r="P102">
            <v>215</v>
          </cell>
          <cell r="Q102">
            <v>0.9</v>
          </cell>
          <cell r="R102"/>
          <cell r="S102"/>
          <cell r="T102"/>
        </row>
        <row r="103">
          <cell r="B103" t="str">
            <v>40.05.3002</v>
          </cell>
          <cell r="C103">
            <v>2</v>
          </cell>
          <cell r="D103" t="str">
            <v>Túnel ll</v>
          </cell>
          <cell r="E103" t="str">
            <v>PQ Forno de Minas Tradicional 10x1000g Exportacao Peru</v>
          </cell>
          <cell r="F103">
            <v>2150</v>
          </cell>
          <cell r="G103">
            <v>80</v>
          </cell>
          <cell r="H103"/>
          <cell r="I103"/>
          <cell r="J103"/>
          <cell r="K103">
            <v>2.5000000000000001E-2</v>
          </cell>
          <cell r="L103">
            <v>40</v>
          </cell>
          <cell r="M103">
            <v>1000</v>
          </cell>
          <cell r="N103">
            <v>10</v>
          </cell>
          <cell r="O103">
            <v>10</v>
          </cell>
          <cell r="P103">
            <v>215</v>
          </cell>
          <cell r="Q103">
            <v>0.9</v>
          </cell>
          <cell r="R103"/>
          <cell r="S103"/>
          <cell r="T103"/>
        </row>
        <row r="104">
          <cell r="B104" t="str">
            <v>40.05.3003</v>
          </cell>
          <cell r="C104">
            <v>2</v>
          </cell>
          <cell r="D104" t="str">
            <v>Túnel ll</v>
          </cell>
          <cell r="E104" t="str">
            <v>PQ Forno de Minas Tradicional 10x1000g Exportacao USA  (Cliente EB Express)</v>
          </cell>
          <cell r="F104">
            <v>2150</v>
          </cell>
          <cell r="G104">
            <v>80</v>
          </cell>
          <cell r="H104"/>
          <cell r="I104"/>
          <cell r="J104"/>
          <cell r="K104">
            <v>2.5000000000000001E-2</v>
          </cell>
          <cell r="L104">
            <v>40</v>
          </cell>
          <cell r="M104">
            <v>1000</v>
          </cell>
          <cell r="N104">
            <v>10</v>
          </cell>
          <cell r="O104">
            <v>10</v>
          </cell>
          <cell r="P104">
            <v>215</v>
          </cell>
          <cell r="Q104">
            <v>0.9</v>
          </cell>
          <cell r="R104"/>
          <cell r="S104"/>
          <cell r="T104"/>
        </row>
        <row r="105">
          <cell r="B105" t="str">
            <v>40.05.3004</v>
          </cell>
          <cell r="C105">
            <v>2</v>
          </cell>
          <cell r="D105" t="str">
            <v>Túnel ll</v>
          </cell>
          <cell r="E105" t="str">
            <v>PQ Forno de Minas (25g) 10 x 1000g Exportacao Japao</v>
          </cell>
          <cell r="F105">
            <v>2150</v>
          </cell>
          <cell r="G105">
            <v>80</v>
          </cell>
          <cell r="H105"/>
          <cell r="I105"/>
          <cell r="J105"/>
          <cell r="K105">
            <v>2.5000000000000001E-2</v>
          </cell>
          <cell r="L105">
            <v>40</v>
          </cell>
          <cell r="M105">
            <v>1000</v>
          </cell>
          <cell r="N105">
            <v>10</v>
          </cell>
          <cell r="O105">
            <v>10</v>
          </cell>
          <cell r="P105">
            <v>215</v>
          </cell>
          <cell r="Q105">
            <v>0.9</v>
          </cell>
          <cell r="R105"/>
          <cell r="S105"/>
          <cell r="T105"/>
        </row>
        <row r="106">
          <cell r="B106" t="str">
            <v>40.05.3004</v>
          </cell>
          <cell r="C106">
            <v>2</v>
          </cell>
          <cell r="D106" t="str">
            <v>Túnel ll</v>
          </cell>
          <cell r="E106" t="str">
            <v>PQ Forno de Minas (25g) 10 x 1000g Exportacao Japao</v>
          </cell>
          <cell r="F106">
            <v>2150</v>
          </cell>
          <cell r="G106">
            <v>80</v>
          </cell>
          <cell r="H106"/>
          <cell r="I106"/>
          <cell r="J106"/>
          <cell r="K106">
            <v>2.5000000000000001E-2</v>
          </cell>
          <cell r="L106">
            <v>40</v>
          </cell>
          <cell r="M106">
            <v>1000</v>
          </cell>
          <cell r="N106">
            <v>10</v>
          </cell>
          <cell r="O106">
            <v>10</v>
          </cell>
          <cell r="P106">
            <v>215</v>
          </cell>
          <cell r="Q106">
            <v>0.9</v>
          </cell>
          <cell r="R106"/>
          <cell r="S106"/>
          <cell r="T106"/>
        </row>
        <row r="107">
          <cell r="B107" t="str">
            <v>40.05.3005</v>
          </cell>
          <cell r="C107">
            <v>2</v>
          </cell>
          <cell r="D107" t="str">
            <v>Túnel ll</v>
          </cell>
          <cell r="E107" t="str">
            <v>PQ Forno de Minas (12,5g) 10 x 1000g Exportacao Japao</v>
          </cell>
          <cell r="F107">
            <v>2150</v>
          </cell>
          <cell r="G107">
            <v>80</v>
          </cell>
          <cell r="H107"/>
          <cell r="I107"/>
          <cell r="J107"/>
          <cell r="K107">
            <v>1.2500000000000001E-2</v>
          </cell>
          <cell r="L107">
            <v>80</v>
          </cell>
          <cell r="M107">
            <v>1000</v>
          </cell>
          <cell r="N107">
            <v>10</v>
          </cell>
          <cell r="O107">
            <v>10</v>
          </cell>
          <cell r="P107">
            <v>215</v>
          </cell>
          <cell r="Q107">
            <v>0.9</v>
          </cell>
          <cell r="R107"/>
          <cell r="S107"/>
          <cell r="T107"/>
        </row>
        <row r="108">
          <cell r="B108" t="str">
            <v>40.05.3005</v>
          </cell>
          <cell r="C108">
            <v>2</v>
          </cell>
          <cell r="D108" t="str">
            <v>Túnel ll</v>
          </cell>
          <cell r="E108" t="str">
            <v>PQ Forno de Minas (12,5g) 10 x 1000g Exportacao Japao</v>
          </cell>
          <cell r="F108">
            <v>2150</v>
          </cell>
          <cell r="G108">
            <v>80</v>
          </cell>
          <cell r="H108"/>
          <cell r="I108"/>
          <cell r="J108"/>
          <cell r="K108">
            <v>1.2500000000000001E-2</v>
          </cell>
          <cell r="L108">
            <v>80</v>
          </cell>
          <cell r="M108">
            <v>1000</v>
          </cell>
          <cell r="N108">
            <v>10</v>
          </cell>
          <cell r="O108">
            <v>10</v>
          </cell>
          <cell r="P108">
            <v>215</v>
          </cell>
          <cell r="Q108">
            <v>0.9</v>
          </cell>
          <cell r="R108"/>
          <cell r="S108"/>
          <cell r="T108"/>
        </row>
        <row r="109">
          <cell r="B109" t="str">
            <v>40.05.3006</v>
          </cell>
          <cell r="C109">
            <v>2</v>
          </cell>
          <cell r="D109" t="str">
            <v>Túnel ll</v>
          </cell>
          <cell r="E109" t="str">
            <v>PQ Sao Geraldo (40g) 10 x 1000g Exportacao Japao</v>
          </cell>
          <cell r="F109">
            <v>2150</v>
          </cell>
          <cell r="G109">
            <v>80</v>
          </cell>
          <cell r="H109"/>
          <cell r="I109"/>
          <cell r="J109"/>
          <cell r="K109">
            <v>0.04</v>
          </cell>
          <cell r="L109">
            <v>25</v>
          </cell>
          <cell r="M109">
            <v>1000</v>
          </cell>
          <cell r="N109">
            <v>10</v>
          </cell>
          <cell r="O109">
            <v>10</v>
          </cell>
          <cell r="P109">
            <v>215</v>
          </cell>
          <cell r="Q109">
            <v>0.9</v>
          </cell>
          <cell r="R109"/>
          <cell r="S109"/>
          <cell r="T109"/>
        </row>
        <row r="110">
          <cell r="B110" t="str">
            <v>40.05.3006</v>
          </cell>
          <cell r="C110">
            <v>2</v>
          </cell>
          <cell r="D110" t="str">
            <v>Túnel ll</v>
          </cell>
          <cell r="E110" t="str">
            <v>PQ Sao Geraldo (40g) 10 x 1000g Exportacao Japao</v>
          </cell>
          <cell r="F110">
            <v>2150</v>
          </cell>
          <cell r="G110">
            <v>80</v>
          </cell>
          <cell r="H110"/>
          <cell r="I110"/>
          <cell r="J110"/>
          <cell r="K110">
            <v>0.04</v>
          </cell>
          <cell r="L110">
            <v>25</v>
          </cell>
          <cell r="M110">
            <v>1000</v>
          </cell>
          <cell r="N110">
            <v>10</v>
          </cell>
          <cell r="O110">
            <v>10</v>
          </cell>
          <cell r="P110">
            <v>215</v>
          </cell>
          <cell r="Q110">
            <v>0.9</v>
          </cell>
          <cell r="R110"/>
          <cell r="S110"/>
          <cell r="T110"/>
        </row>
        <row r="111">
          <cell r="B111" t="str">
            <v>40.05.3100</v>
          </cell>
          <cell r="C111">
            <v>2</v>
          </cell>
          <cell r="D111" t="str">
            <v>Túnel ll</v>
          </cell>
          <cell r="E111" t="str">
            <v>PQ Forno de Minas Coquetel VJ 26x400g Exportacao USA   (Cliente Triunfo)</v>
          </cell>
          <cell r="F111">
            <v>2150</v>
          </cell>
          <cell r="G111">
            <v>80</v>
          </cell>
          <cell r="H111"/>
          <cell r="I111"/>
          <cell r="J111"/>
          <cell r="K111">
            <v>1.2500000000000001E-2</v>
          </cell>
          <cell r="L111">
            <v>32</v>
          </cell>
          <cell r="M111">
            <v>400</v>
          </cell>
          <cell r="N111">
            <v>26</v>
          </cell>
          <cell r="O111">
            <v>10.4</v>
          </cell>
          <cell r="P111">
            <v>206.73076923076923</v>
          </cell>
          <cell r="Q111">
            <v>0.9</v>
          </cell>
          <cell r="R111"/>
          <cell r="S111"/>
          <cell r="T111"/>
        </row>
        <row r="112">
          <cell r="B112" t="str">
            <v>40.05.3101</v>
          </cell>
          <cell r="C112">
            <v>2</v>
          </cell>
          <cell r="D112" t="str">
            <v>Túnel ll</v>
          </cell>
          <cell r="E112" t="str">
            <v>PQ Forno de Minas Tradicional VJ 26x400g Exportacao USA (Cliente Triunfo)</v>
          </cell>
          <cell r="F112">
            <v>2150</v>
          </cell>
          <cell r="G112">
            <v>80</v>
          </cell>
          <cell r="H112"/>
          <cell r="I112"/>
          <cell r="J112"/>
          <cell r="K112">
            <v>2.5000000000000001E-2</v>
          </cell>
          <cell r="L112">
            <v>16</v>
          </cell>
          <cell r="M112">
            <v>400</v>
          </cell>
          <cell r="N112">
            <v>26</v>
          </cell>
          <cell r="O112">
            <v>10.4</v>
          </cell>
          <cell r="P112">
            <v>206.73076923076923</v>
          </cell>
          <cell r="Q112">
            <v>0.9</v>
          </cell>
          <cell r="R112"/>
          <cell r="S112"/>
          <cell r="T112"/>
        </row>
        <row r="113">
          <cell r="B113" t="str">
            <v>40.05.3103</v>
          </cell>
          <cell r="C113">
            <v>2</v>
          </cell>
          <cell r="D113" t="str">
            <v>Túnel ll</v>
          </cell>
          <cell r="E113" t="str">
            <v>PQ Forno de Minas Tradicional VJ 26x400g Exportacao Chile Mundo Marino</v>
          </cell>
          <cell r="F113">
            <v>2150</v>
          </cell>
          <cell r="G113">
            <v>80</v>
          </cell>
          <cell r="H113"/>
          <cell r="I113"/>
          <cell r="J113"/>
          <cell r="K113">
            <v>2.5000000000000001E-2</v>
          </cell>
          <cell r="L113">
            <v>16</v>
          </cell>
          <cell r="M113">
            <v>400</v>
          </cell>
          <cell r="N113">
            <v>26</v>
          </cell>
          <cell r="O113">
            <v>10.4</v>
          </cell>
          <cell r="P113">
            <v>206.73076923076923</v>
          </cell>
          <cell r="Q113">
            <v>0.9</v>
          </cell>
          <cell r="R113"/>
          <cell r="S113"/>
          <cell r="T113"/>
        </row>
        <row r="114">
          <cell r="B114" t="str">
            <v>40.05.3104</v>
          </cell>
          <cell r="C114">
            <v>2</v>
          </cell>
          <cell r="D114" t="str">
            <v>Túnel ll</v>
          </cell>
          <cell r="E114" t="str">
            <v>PQ Forno de Minas Tradicional VJ 26x400g Exportacao Uruguai</v>
          </cell>
          <cell r="F114">
            <v>2150</v>
          </cell>
          <cell r="G114">
            <v>80</v>
          </cell>
          <cell r="H114"/>
          <cell r="I114"/>
          <cell r="J114"/>
          <cell r="K114">
            <v>2.5000000000000001E-2</v>
          </cell>
          <cell r="L114">
            <v>16</v>
          </cell>
          <cell r="M114">
            <v>400</v>
          </cell>
          <cell r="N114">
            <v>26</v>
          </cell>
          <cell r="O114">
            <v>10.4</v>
          </cell>
          <cell r="P114">
            <v>206.73076923076923</v>
          </cell>
          <cell r="Q114">
            <v>0.9</v>
          </cell>
          <cell r="R114"/>
          <cell r="S114"/>
          <cell r="T114"/>
        </row>
        <row r="115">
          <cell r="B115" t="str">
            <v>40.05.3105</v>
          </cell>
          <cell r="C115">
            <v>2</v>
          </cell>
          <cell r="D115" t="str">
            <v>Túnel ll</v>
          </cell>
          <cell r="E115" t="str">
            <v>PQ Forno de Minas Coquetel VJ 12x400g Exportacao Canada</v>
          </cell>
          <cell r="F115">
            <v>2150</v>
          </cell>
          <cell r="G115">
            <v>120</v>
          </cell>
          <cell r="H115"/>
          <cell r="I115"/>
          <cell r="J115"/>
          <cell r="K115">
            <v>1.2500000000000001E-2</v>
          </cell>
          <cell r="L115">
            <v>32</v>
          </cell>
          <cell r="M115">
            <v>400</v>
          </cell>
          <cell r="N115">
            <v>12</v>
          </cell>
          <cell r="O115">
            <v>4.8</v>
          </cell>
          <cell r="P115">
            <v>447.91666666666669</v>
          </cell>
          <cell r="Q115">
            <v>0.9</v>
          </cell>
          <cell r="R115"/>
          <cell r="S115"/>
          <cell r="T115"/>
        </row>
        <row r="116">
          <cell r="B116" t="str">
            <v>40.05.3106</v>
          </cell>
          <cell r="C116">
            <v>2</v>
          </cell>
          <cell r="D116" t="str">
            <v>Túnel ll</v>
          </cell>
          <cell r="E116" t="str">
            <v>PQ Forno de Minas Coquetel VJ 26x400g Exportação Peru</v>
          </cell>
          <cell r="F116">
            <v>2150</v>
          </cell>
          <cell r="G116">
            <v>80</v>
          </cell>
          <cell r="H116"/>
          <cell r="I116"/>
          <cell r="J116"/>
          <cell r="K116">
            <v>1.2500000000000001E-2</v>
          </cell>
          <cell r="L116">
            <v>32</v>
          </cell>
          <cell r="M116">
            <v>400</v>
          </cell>
          <cell r="N116">
            <v>26</v>
          </cell>
          <cell r="O116">
            <v>10.4</v>
          </cell>
          <cell r="P116">
            <v>206.73076923076923</v>
          </cell>
          <cell r="Q116">
            <v>0.9</v>
          </cell>
          <cell r="R116"/>
          <cell r="S116"/>
          <cell r="T116"/>
        </row>
        <row r="117">
          <cell r="B117" t="str">
            <v>40.05.3108</v>
          </cell>
          <cell r="C117">
            <v>2</v>
          </cell>
          <cell r="D117" t="str">
            <v>Túnel ll</v>
          </cell>
          <cell r="E117" t="str">
            <v>PQ Forno de Minas Tradicional 26 x 400g  Exportação USA (Cliente EB Express)</v>
          </cell>
          <cell r="F117">
            <v>2150</v>
          </cell>
          <cell r="G117">
            <v>80</v>
          </cell>
          <cell r="H117"/>
          <cell r="I117"/>
          <cell r="J117"/>
          <cell r="K117">
            <v>2.5000000000000001E-2</v>
          </cell>
          <cell r="L117">
            <v>16</v>
          </cell>
          <cell r="M117">
            <v>400</v>
          </cell>
          <cell r="N117">
            <v>26</v>
          </cell>
          <cell r="O117">
            <v>10.4</v>
          </cell>
          <cell r="P117">
            <v>206.73076923076923</v>
          </cell>
          <cell r="Q117">
            <v>0.9</v>
          </cell>
          <cell r="R117"/>
          <cell r="S117"/>
          <cell r="T117"/>
        </row>
        <row r="118">
          <cell r="B118" t="str">
            <v>40.05.3109</v>
          </cell>
          <cell r="C118">
            <v>2</v>
          </cell>
          <cell r="D118" t="str">
            <v>Túnel ll</v>
          </cell>
          <cell r="E118" t="str">
            <v>PQ Forno de Minas Coquetel VJ 26x400g Exportacao USA (Cliente EB Express)</v>
          </cell>
          <cell r="F118">
            <v>2150</v>
          </cell>
          <cell r="G118">
            <v>80</v>
          </cell>
          <cell r="H118"/>
          <cell r="I118"/>
          <cell r="J118"/>
          <cell r="K118">
            <v>2.5000000000000001E-2</v>
          </cell>
          <cell r="L118">
            <v>16</v>
          </cell>
          <cell r="M118">
            <v>400</v>
          </cell>
          <cell r="N118">
            <v>26</v>
          </cell>
          <cell r="O118">
            <v>10.4</v>
          </cell>
          <cell r="P118">
            <v>206.73076923076923</v>
          </cell>
          <cell r="Q118">
            <v>0.9</v>
          </cell>
          <cell r="R118"/>
          <cell r="S118"/>
          <cell r="T118"/>
        </row>
        <row r="119">
          <cell r="B119" t="str">
            <v>40.05.3110</v>
          </cell>
          <cell r="C119">
            <v>2</v>
          </cell>
          <cell r="D119" t="str">
            <v>Túnel ll</v>
          </cell>
          <cell r="E119" t="str">
            <v>PQ Forno de Minas Lanche 10 x 1000g VJ Exportação USA (Cliente EB Express)</v>
          </cell>
          <cell r="F119">
            <v>1900</v>
          </cell>
          <cell r="G119">
            <v>80</v>
          </cell>
          <cell r="H119"/>
          <cell r="I119"/>
          <cell r="J119"/>
          <cell r="K119">
            <v>3.5000000000000003E-2</v>
          </cell>
          <cell r="L119">
            <v>28.571428571428573</v>
          </cell>
          <cell r="M119">
            <v>1000</v>
          </cell>
          <cell r="N119">
            <v>10</v>
          </cell>
          <cell r="O119">
            <v>10</v>
          </cell>
          <cell r="P119">
            <v>190</v>
          </cell>
          <cell r="Q119">
            <v>0.9</v>
          </cell>
          <cell r="R119"/>
          <cell r="S119"/>
          <cell r="T119"/>
        </row>
        <row r="120">
          <cell r="B120" t="str">
            <v>40.05.3111</v>
          </cell>
          <cell r="C120">
            <v>2</v>
          </cell>
          <cell r="D120" t="str">
            <v>Túnel ll</v>
          </cell>
          <cell r="E120" t="str">
            <v>PQ Forno de Minas Tradicional 26 x 400g  Exportação USA (Cliente Forno de Minas)</v>
          </cell>
          <cell r="F120">
            <v>2150</v>
          </cell>
          <cell r="G120">
            <v>80</v>
          </cell>
          <cell r="H120"/>
          <cell r="I120"/>
          <cell r="J120"/>
          <cell r="K120">
            <v>2.5000000000000001E-2</v>
          </cell>
          <cell r="L120">
            <v>16</v>
          </cell>
          <cell r="M120">
            <v>400</v>
          </cell>
          <cell r="N120">
            <v>26</v>
          </cell>
          <cell r="O120">
            <v>10.4</v>
          </cell>
          <cell r="P120">
            <v>206.73076923076923</v>
          </cell>
          <cell r="Q120">
            <v>0.9</v>
          </cell>
          <cell r="R120"/>
          <cell r="S120"/>
          <cell r="T120"/>
        </row>
        <row r="121">
          <cell r="B121" t="str">
            <v>40.05.3112</v>
          </cell>
          <cell r="C121">
            <v>2</v>
          </cell>
          <cell r="D121" t="str">
            <v>Túnel ll</v>
          </cell>
          <cell r="E121" t="str">
            <v>PQ Forno de Minas Coquetel VJ 26x400g Exportacao USA (Cliente Forno de Minas)</v>
          </cell>
          <cell r="F121">
            <v>2150</v>
          </cell>
          <cell r="G121">
            <v>80</v>
          </cell>
          <cell r="H121"/>
          <cell r="I121"/>
          <cell r="J121"/>
          <cell r="K121">
            <v>2.5000000000000001E-2</v>
          </cell>
          <cell r="L121">
            <v>16</v>
          </cell>
          <cell r="M121">
            <v>400</v>
          </cell>
          <cell r="N121">
            <v>26</v>
          </cell>
          <cell r="O121">
            <v>10.4</v>
          </cell>
          <cell r="P121">
            <v>206.73076923076923</v>
          </cell>
          <cell r="Q121">
            <v>0.9</v>
          </cell>
          <cell r="R121"/>
          <cell r="S121"/>
          <cell r="T121"/>
        </row>
        <row r="122">
          <cell r="B122" t="str">
            <v>40.05.3113</v>
          </cell>
          <cell r="C122">
            <v>2</v>
          </cell>
          <cell r="D122" t="str">
            <v>Túnel ll</v>
          </cell>
          <cell r="E122" t="str">
            <v>PQ Forno de Minas Tradicional 26 x 400g - Exportacao PERU</v>
          </cell>
          <cell r="F122">
            <v>2150</v>
          </cell>
          <cell r="G122">
            <v>80</v>
          </cell>
          <cell r="H122"/>
          <cell r="I122"/>
          <cell r="J122"/>
          <cell r="K122">
            <v>2.5000000000000001E-2</v>
          </cell>
          <cell r="L122">
            <v>16</v>
          </cell>
          <cell r="M122">
            <v>400</v>
          </cell>
          <cell r="N122">
            <v>26</v>
          </cell>
          <cell r="O122">
            <v>10.4</v>
          </cell>
          <cell r="P122">
            <v>206.73076923076923</v>
          </cell>
          <cell r="Q122">
            <v>0.9</v>
          </cell>
          <cell r="R122"/>
          <cell r="S122"/>
          <cell r="T122"/>
        </row>
        <row r="123">
          <cell r="B123" t="str">
            <v>40.05.3114</v>
          </cell>
          <cell r="C123">
            <v>2</v>
          </cell>
          <cell r="D123" t="str">
            <v>Túnel ll</v>
          </cell>
          <cell r="E123" t="str">
            <v xml:space="preserve">PQ Super Lanche Forno de Minas 10 x 1000g Exportação USA (Cliente EB Express)        </v>
          </cell>
          <cell r="F123">
            <v>2150</v>
          </cell>
          <cell r="G123">
            <v>80</v>
          </cell>
          <cell r="H123"/>
          <cell r="I123"/>
          <cell r="J123"/>
          <cell r="K123">
            <v>5.7000000000000002E-2</v>
          </cell>
          <cell r="L123">
            <v>17.543859649122808</v>
          </cell>
          <cell r="M123">
            <v>1000</v>
          </cell>
          <cell r="N123">
            <v>10</v>
          </cell>
          <cell r="O123">
            <v>10</v>
          </cell>
          <cell r="P123">
            <v>215</v>
          </cell>
          <cell r="Q123">
            <v>0.9</v>
          </cell>
          <cell r="R123"/>
          <cell r="S123"/>
          <cell r="T123" t="str">
            <v>Atualizaçao produtividade em 29/06</v>
          </cell>
        </row>
        <row r="124">
          <cell r="B124" t="str">
            <v>40.05.3120</v>
          </cell>
          <cell r="C124">
            <v>2</v>
          </cell>
          <cell r="D124" t="str">
            <v>Túnel ll</v>
          </cell>
          <cell r="E124" t="str">
            <v>PQ Forno de Minas Coquetel 26 x 400g - Exportacao Portugal</v>
          </cell>
          <cell r="F124">
            <v>2150</v>
          </cell>
          <cell r="G124">
            <v>80</v>
          </cell>
          <cell r="H124"/>
          <cell r="I124"/>
          <cell r="J124"/>
          <cell r="K124">
            <v>1.2500000000000001E-2</v>
          </cell>
          <cell r="L124">
            <v>32</v>
          </cell>
          <cell r="M124">
            <v>400</v>
          </cell>
          <cell r="N124">
            <v>26</v>
          </cell>
          <cell r="O124">
            <v>10.4</v>
          </cell>
          <cell r="P124">
            <v>206.73076923076923</v>
          </cell>
          <cell r="Q124">
            <v>0.9</v>
          </cell>
          <cell r="R124"/>
          <cell r="S124"/>
          <cell r="T124" t="str">
            <v>Atualizaçao produtividade em 29/06</v>
          </cell>
        </row>
        <row r="125">
          <cell r="B125" t="str">
            <v>40.05.3121</v>
          </cell>
          <cell r="C125">
            <v>2</v>
          </cell>
          <cell r="D125" t="str">
            <v>Túnel ll</v>
          </cell>
          <cell r="E125" t="str">
            <v>PQ Forno de Minas Tradicional 26 x 400g - Exportacao Portugal</v>
          </cell>
          <cell r="F125">
            <v>2150</v>
          </cell>
          <cell r="G125">
            <v>80</v>
          </cell>
          <cell r="H125"/>
          <cell r="I125"/>
          <cell r="J125"/>
          <cell r="K125">
            <v>2.5000000000000001E-2</v>
          </cell>
          <cell r="L125">
            <v>16</v>
          </cell>
          <cell r="M125">
            <v>400</v>
          </cell>
          <cell r="N125">
            <v>26</v>
          </cell>
          <cell r="O125">
            <v>10.4</v>
          </cell>
          <cell r="P125">
            <v>206.73076923076923</v>
          </cell>
          <cell r="Q125">
            <v>0.9</v>
          </cell>
          <cell r="R125"/>
          <cell r="S125"/>
          <cell r="T125" t="str">
            <v>Atualizaçao produtividade em 29/06</v>
          </cell>
        </row>
        <row r="126">
          <cell r="B126" t="str">
            <v>40.05.3123</v>
          </cell>
          <cell r="C126">
            <v>2</v>
          </cell>
          <cell r="D126" t="str">
            <v>Túnel ll</v>
          </cell>
          <cell r="E126" t="str">
            <v>PQ Forno de Minas Tradicional VJ 15 x 400g Export Canada</v>
          </cell>
          <cell r="F126">
            <v>2150</v>
          </cell>
          <cell r="G126">
            <v>120</v>
          </cell>
          <cell r="H126"/>
          <cell r="I126"/>
          <cell r="J126"/>
          <cell r="K126">
            <v>2.5000000000000001E-2</v>
          </cell>
          <cell r="L126">
            <v>16</v>
          </cell>
          <cell r="M126">
            <v>400</v>
          </cell>
          <cell r="N126">
            <v>15</v>
          </cell>
          <cell r="O126">
            <v>6</v>
          </cell>
          <cell r="P126">
            <v>358.33333333333331</v>
          </cell>
          <cell r="Q126">
            <v>0.9</v>
          </cell>
          <cell r="R126"/>
          <cell r="S126"/>
          <cell r="T126" t="str">
            <v>Atualizaçao produtividade em 29/06</v>
          </cell>
        </row>
        <row r="127">
          <cell r="B127" t="str">
            <v>40.05.3124</v>
          </cell>
          <cell r="C127">
            <v>2</v>
          </cell>
          <cell r="D127" t="str">
            <v>Túnel ll</v>
          </cell>
          <cell r="E127" t="str">
            <v>PQ Forno de Minas Coquetel VJ 15 x 400g Export Canada</v>
          </cell>
          <cell r="F127">
            <v>2150</v>
          </cell>
          <cell r="G127">
            <v>120</v>
          </cell>
          <cell r="H127"/>
          <cell r="I127"/>
          <cell r="J127"/>
          <cell r="K127">
            <v>1.2500000000000001E-2</v>
          </cell>
          <cell r="L127">
            <v>32</v>
          </cell>
          <cell r="M127">
            <v>400</v>
          </cell>
          <cell r="N127">
            <v>15</v>
          </cell>
          <cell r="O127">
            <v>6</v>
          </cell>
          <cell r="P127">
            <v>358.33333333333331</v>
          </cell>
          <cell r="Q127">
            <v>0.9</v>
          </cell>
          <cell r="R127"/>
          <cell r="S127"/>
          <cell r="T127" t="str">
            <v>Atualizaçao produtividade em 29/06</v>
          </cell>
        </row>
        <row r="128">
          <cell r="B128" t="str">
            <v>40.05.4100</v>
          </cell>
          <cell r="C128">
            <v>2</v>
          </cell>
          <cell r="D128" t="str">
            <v>Túnel ll</v>
          </cell>
          <cell r="E128" t="str">
            <v>PQ Coop Tradicional VJ 26 x 400g</v>
          </cell>
          <cell r="F128">
            <v>2150</v>
          </cell>
          <cell r="G128">
            <v>80</v>
          </cell>
          <cell r="H128"/>
          <cell r="I128"/>
          <cell r="J128"/>
          <cell r="K128">
            <v>2.5000000000000001E-2</v>
          </cell>
          <cell r="L128">
            <v>16</v>
          </cell>
          <cell r="M128">
            <v>400</v>
          </cell>
          <cell r="N128">
            <v>26</v>
          </cell>
          <cell r="O128">
            <v>10.4</v>
          </cell>
          <cell r="P128">
            <v>206.73076923076923</v>
          </cell>
          <cell r="Q128">
            <v>0.9</v>
          </cell>
          <cell r="R128"/>
          <cell r="S128"/>
          <cell r="T128" t="str">
            <v>Atualizaçao produtividade em 29/06</v>
          </cell>
        </row>
        <row r="129">
          <cell r="B129" t="str">
            <v>40.09.0001</v>
          </cell>
          <cell r="C129">
            <v>2</v>
          </cell>
          <cell r="D129" t="str">
            <v>Túnel ll</v>
          </cell>
          <cell r="E129" t="str">
            <v>Broinha de Milho Forno de Minas 30 X 300g</v>
          </cell>
          <cell r="F129">
            <v>1200</v>
          </cell>
          <cell r="G129">
            <v>80</v>
          </cell>
          <cell r="H129"/>
          <cell r="I129"/>
          <cell r="J129"/>
          <cell r="K129">
            <v>0</v>
          </cell>
          <cell r="L129">
            <v>0</v>
          </cell>
          <cell r="M129">
            <v>300</v>
          </cell>
          <cell r="N129">
            <v>30</v>
          </cell>
          <cell r="O129">
            <v>9</v>
          </cell>
          <cell r="P129">
            <v>133.33333333333334</v>
          </cell>
          <cell r="Q129">
            <v>0.9</v>
          </cell>
          <cell r="R129"/>
          <cell r="S129"/>
          <cell r="T129" t="str">
            <v>Atualizaçao produtividade em 29/06</v>
          </cell>
        </row>
        <row r="130">
          <cell r="B130" t="str">
            <v>40.09.0002</v>
          </cell>
          <cell r="C130">
            <v>2</v>
          </cell>
          <cell r="D130" t="str">
            <v>Túnel ll</v>
          </cell>
          <cell r="E130" t="str">
            <v>Broinha de Milho Forno de Minas 10 X 1000g</v>
          </cell>
          <cell r="F130">
            <v>1200</v>
          </cell>
          <cell r="G130">
            <v>80</v>
          </cell>
          <cell r="H130"/>
          <cell r="I130"/>
          <cell r="J130"/>
          <cell r="K130">
            <v>0</v>
          </cell>
          <cell r="L130">
            <v>0</v>
          </cell>
          <cell r="M130">
            <v>1000.0500000000001</v>
          </cell>
          <cell r="N130">
            <v>10</v>
          </cell>
          <cell r="O130">
            <v>10.000500000000001</v>
          </cell>
          <cell r="P130">
            <v>119.99400029998499</v>
          </cell>
          <cell r="Q130">
            <v>0.9</v>
          </cell>
          <cell r="R130"/>
          <cell r="S130"/>
          <cell r="T130" t="str">
            <v>Atualizaçao produtividade em 29/06</v>
          </cell>
        </row>
        <row r="131">
          <cell r="B131" t="str">
            <v>40.09.0004</v>
          </cell>
          <cell r="C131">
            <v>2</v>
          </cell>
          <cell r="D131" t="str">
            <v>Túnel ll</v>
          </cell>
          <cell r="E131" t="str">
            <v>Broinha de Milho Forno de Minas 30 X 300g Exportação</v>
          </cell>
          <cell r="F131">
            <v>1200</v>
          </cell>
          <cell r="G131">
            <v>80</v>
          </cell>
          <cell r="H131"/>
          <cell r="I131"/>
          <cell r="J131"/>
          <cell r="K131">
            <v>0</v>
          </cell>
          <cell r="L131">
            <v>0</v>
          </cell>
          <cell r="M131">
            <v>300</v>
          </cell>
          <cell r="N131">
            <v>30</v>
          </cell>
          <cell r="O131">
            <v>9</v>
          </cell>
          <cell r="P131">
            <v>133.33333333333334</v>
          </cell>
          <cell r="Q131">
            <v>0.9</v>
          </cell>
          <cell r="R131"/>
          <cell r="S131"/>
          <cell r="T131" t="str">
            <v>Atualizaçao produtividade em 29/06</v>
          </cell>
        </row>
        <row r="132">
          <cell r="B132" t="str">
            <v>40.09.0005</v>
          </cell>
          <cell r="C132">
            <v>2</v>
          </cell>
          <cell r="D132" t="str">
            <v>Túnel ll</v>
          </cell>
          <cell r="E132" t="str">
            <v>Broinha de Milho Forno de Minas 10 X 1000g (20g)</v>
          </cell>
          <cell r="F132">
            <v>1200</v>
          </cell>
          <cell r="G132">
            <v>80</v>
          </cell>
          <cell r="H132"/>
          <cell r="I132"/>
          <cell r="J132"/>
          <cell r="K132">
            <v>0</v>
          </cell>
          <cell r="L132">
            <v>0</v>
          </cell>
          <cell r="M132">
            <v>1000</v>
          </cell>
          <cell r="N132">
            <v>10</v>
          </cell>
          <cell r="O132">
            <v>10</v>
          </cell>
          <cell r="P132">
            <v>120</v>
          </cell>
          <cell r="Q132">
            <v>0.9</v>
          </cell>
          <cell r="R132"/>
          <cell r="S132"/>
          <cell r="T132" t="str">
            <v>Atualizaçao produtividade em 29/06</v>
          </cell>
        </row>
        <row r="133">
          <cell r="B133" t="str">
            <v>40.10.0001</v>
          </cell>
          <cell r="C133">
            <v>2</v>
          </cell>
          <cell r="D133" t="str">
            <v>Túnel ll</v>
          </cell>
          <cell r="E133" t="str">
            <v>PQ Forno de Minas Palito 30 x 300g</v>
          </cell>
          <cell r="F133">
            <v>1620</v>
          </cell>
          <cell r="G133">
            <v>80</v>
          </cell>
          <cell r="H133"/>
          <cell r="I133"/>
          <cell r="J133"/>
          <cell r="K133">
            <v>1.2E-2</v>
          </cell>
          <cell r="L133">
            <v>25</v>
          </cell>
          <cell r="M133">
            <v>300</v>
          </cell>
          <cell r="N133">
            <v>30</v>
          </cell>
          <cell r="O133">
            <v>9</v>
          </cell>
          <cell r="P133">
            <v>180</v>
          </cell>
          <cell r="Q133">
            <v>0.9</v>
          </cell>
          <cell r="R133"/>
          <cell r="S133"/>
          <cell r="T133" t="str">
            <v>Atualizaçao produtividade em 29/06</v>
          </cell>
        </row>
        <row r="134">
          <cell r="B134" t="str">
            <v>40.10.0002</v>
          </cell>
          <cell r="C134">
            <v>2</v>
          </cell>
          <cell r="D134" t="str">
            <v>Túnel ll</v>
          </cell>
          <cell r="E134" t="str">
            <v>PQ Forno de Minas Palito 10 x 1000g</v>
          </cell>
          <cell r="F134">
            <v>1932</v>
          </cell>
          <cell r="G134">
            <v>80</v>
          </cell>
          <cell r="H134"/>
          <cell r="I134"/>
          <cell r="J134"/>
          <cell r="K134">
            <v>1.2E-2</v>
          </cell>
          <cell r="L134">
            <v>83.333333333333329</v>
          </cell>
          <cell r="M134">
            <v>1000</v>
          </cell>
          <cell r="N134">
            <v>10</v>
          </cell>
          <cell r="O134">
            <v>10</v>
          </cell>
          <cell r="P134">
            <v>193.2</v>
          </cell>
          <cell r="Q134">
            <v>0.9</v>
          </cell>
          <cell r="R134"/>
          <cell r="S134"/>
          <cell r="T134" t="str">
            <v>Atualizaçao produtividade em 29/06</v>
          </cell>
        </row>
        <row r="135">
          <cell r="B135" t="str">
            <v>40.10.1000</v>
          </cell>
          <cell r="C135">
            <v>2</v>
          </cell>
          <cell r="D135" t="str">
            <v>Túnel ll</v>
          </cell>
          <cell r="E135" t="str">
            <v xml:space="preserve">Biscoito de Queijo FM FS 6 x 1000g </v>
          </cell>
          <cell r="F135">
            <v>800</v>
          </cell>
          <cell r="G135">
            <v>120</v>
          </cell>
          <cell r="H135"/>
          <cell r="I135"/>
          <cell r="J135"/>
          <cell r="K135">
            <v>0.08</v>
          </cell>
          <cell r="L135">
            <v>12.5</v>
          </cell>
          <cell r="M135">
            <v>1000</v>
          </cell>
          <cell r="N135">
            <v>6</v>
          </cell>
          <cell r="O135">
            <v>6</v>
          </cell>
          <cell r="P135">
            <v>133.33333333333334</v>
          </cell>
          <cell r="Q135">
            <v>0.9</v>
          </cell>
          <cell r="R135"/>
          <cell r="S135"/>
          <cell r="T135" t="str">
            <v>Atualizaçao produtividade em 29/06</v>
          </cell>
        </row>
        <row r="136">
          <cell r="B136" t="str">
            <v>40.10.2000</v>
          </cell>
          <cell r="C136">
            <v>2</v>
          </cell>
          <cell r="D136" t="str">
            <v>Túnel ll</v>
          </cell>
          <cell r="E136" t="str">
            <v>Chipa FM FS 6 x 1000g</v>
          </cell>
          <cell r="F136">
            <v>1400</v>
          </cell>
          <cell r="G136">
            <v>80</v>
          </cell>
          <cell r="H136"/>
          <cell r="I136"/>
          <cell r="J136"/>
          <cell r="K136">
            <v>3.5999999999999997E-2</v>
          </cell>
          <cell r="L136">
            <v>27.777777777777779</v>
          </cell>
          <cell r="M136">
            <v>1000</v>
          </cell>
          <cell r="N136">
            <v>6</v>
          </cell>
          <cell r="O136">
            <v>6</v>
          </cell>
          <cell r="P136">
            <v>233.33333333333334</v>
          </cell>
          <cell r="Q136">
            <v>0.9</v>
          </cell>
          <cell r="R136"/>
          <cell r="S136"/>
          <cell r="T136" t="str">
            <v>Atualizaçao produtividade em 29/06</v>
          </cell>
        </row>
        <row r="137">
          <cell r="B137" t="str">
            <v>40.10.3000</v>
          </cell>
          <cell r="C137">
            <v>2</v>
          </cell>
          <cell r="D137" t="str">
            <v>Túnel ll</v>
          </cell>
          <cell r="E137" t="str">
            <v>PQ Forno de Minas Palito 10 x 1000g Exportacao Peru</v>
          </cell>
          <cell r="F137">
            <v>1932</v>
          </cell>
          <cell r="G137">
            <v>80</v>
          </cell>
          <cell r="H137"/>
          <cell r="I137"/>
          <cell r="J137"/>
          <cell r="K137">
            <v>1.2E-2</v>
          </cell>
          <cell r="L137">
            <v>83.333333333333329</v>
          </cell>
          <cell r="M137">
            <v>1000</v>
          </cell>
          <cell r="N137">
            <v>10</v>
          </cell>
          <cell r="O137">
            <v>10</v>
          </cell>
          <cell r="P137">
            <v>193.2</v>
          </cell>
          <cell r="Q137">
            <v>0.9</v>
          </cell>
          <cell r="R137"/>
          <cell r="S137"/>
          <cell r="T137" t="str">
            <v>Atualizaçao produtividade em 29/06</v>
          </cell>
        </row>
        <row r="138">
          <cell r="B138" t="str">
            <v>40.10.3100</v>
          </cell>
          <cell r="C138">
            <v>2</v>
          </cell>
          <cell r="D138" t="str">
            <v>Túnel ll</v>
          </cell>
          <cell r="E138" t="str">
            <v>PQ Forno de Minas Palito 12 x 300g Exportação Canadá</v>
          </cell>
          <cell r="F138">
            <v>1620</v>
          </cell>
          <cell r="G138">
            <v>120</v>
          </cell>
          <cell r="H138"/>
          <cell r="I138"/>
          <cell r="J138"/>
          <cell r="K138">
            <v>1.2E-2</v>
          </cell>
          <cell r="L138">
            <v>25</v>
          </cell>
          <cell r="M138">
            <v>300</v>
          </cell>
          <cell r="N138">
            <v>12</v>
          </cell>
          <cell r="O138">
            <v>3.6</v>
          </cell>
          <cell r="P138">
            <v>450</v>
          </cell>
          <cell r="Q138">
            <v>0.9</v>
          </cell>
          <cell r="R138"/>
          <cell r="S138"/>
          <cell r="T138" t="str">
            <v>Atualizaçao produtividade em 29/06</v>
          </cell>
        </row>
        <row r="139">
          <cell r="B139" t="str">
            <v>40.10.3101</v>
          </cell>
          <cell r="C139">
            <v>2</v>
          </cell>
          <cell r="D139" t="str">
            <v>Túnel ll</v>
          </cell>
          <cell r="E139" t="str">
            <v>PQ Forno de Minas Palito 30 x 300g Exportação USA (Cliente EB Express)</v>
          </cell>
          <cell r="F139">
            <v>1620</v>
          </cell>
          <cell r="G139">
            <v>80</v>
          </cell>
          <cell r="H139"/>
          <cell r="I139"/>
          <cell r="J139"/>
          <cell r="K139">
            <v>1.2E-2</v>
          </cell>
          <cell r="L139">
            <v>25</v>
          </cell>
          <cell r="M139">
            <v>300</v>
          </cell>
          <cell r="N139">
            <v>30</v>
          </cell>
          <cell r="O139">
            <v>9</v>
          </cell>
          <cell r="P139">
            <v>180</v>
          </cell>
          <cell r="Q139">
            <v>0.9</v>
          </cell>
          <cell r="R139"/>
          <cell r="S139"/>
          <cell r="T139" t="str">
            <v>Atualizaçao produtividade em 29/06</v>
          </cell>
        </row>
        <row r="140">
          <cell r="B140" t="str">
            <v>40.10.3102</v>
          </cell>
          <cell r="C140">
            <v>2</v>
          </cell>
          <cell r="D140" t="str">
            <v>Túnel ll</v>
          </cell>
          <cell r="E140" t="str">
            <v>PQ Forno de Minas Palito 30 x 300g Exportação Peru</v>
          </cell>
          <cell r="F140">
            <v>1620</v>
          </cell>
          <cell r="G140">
            <v>80</v>
          </cell>
          <cell r="H140"/>
          <cell r="I140"/>
          <cell r="J140"/>
          <cell r="K140">
            <v>1.2E-2</v>
          </cell>
          <cell r="L140">
            <v>25</v>
          </cell>
          <cell r="M140">
            <v>300</v>
          </cell>
          <cell r="N140">
            <v>30</v>
          </cell>
          <cell r="O140">
            <v>9</v>
          </cell>
          <cell r="P140">
            <v>180</v>
          </cell>
          <cell r="Q140">
            <v>0.9</v>
          </cell>
          <cell r="R140"/>
          <cell r="S140"/>
          <cell r="T140" t="str">
            <v>Atualizaçao produtividade em 29/06</v>
          </cell>
        </row>
        <row r="141">
          <cell r="B141" t="str">
            <v>40.10.3104</v>
          </cell>
          <cell r="C141">
            <v>2</v>
          </cell>
          <cell r="D141" t="str">
            <v>Túnel ll</v>
          </cell>
          <cell r="E141" t="str">
            <v>PQ Forno de Minas Palito 16 x 300g Exportação Canadá</v>
          </cell>
          <cell r="F141">
            <v>1620</v>
          </cell>
          <cell r="G141">
            <v>120</v>
          </cell>
          <cell r="H141"/>
          <cell r="I141"/>
          <cell r="J141"/>
          <cell r="K141">
            <v>1.2E-2</v>
          </cell>
          <cell r="L141">
            <v>25</v>
          </cell>
          <cell r="M141">
            <v>300</v>
          </cell>
          <cell r="N141">
            <v>16</v>
          </cell>
          <cell r="O141">
            <v>4.8</v>
          </cell>
          <cell r="P141">
            <v>337.5</v>
          </cell>
          <cell r="Q141">
            <v>0.9</v>
          </cell>
          <cell r="R141"/>
          <cell r="S141"/>
          <cell r="T141" t="str">
            <v>Atualizaçao produtividade em 29/06</v>
          </cell>
        </row>
        <row r="142">
          <cell r="B142" t="str">
            <v>40.05.0018</v>
          </cell>
          <cell r="C142">
            <v>2</v>
          </cell>
          <cell r="D142" t="str">
            <v>Túnel ll</v>
          </cell>
          <cell r="E142" t="str">
            <v xml:space="preserve">PQ FM Coquetel 10 x 1000g VJ    </v>
          </cell>
          <cell r="F142">
            <v>2150</v>
          </cell>
          <cell r="G142">
            <v>80</v>
          </cell>
          <cell r="H142"/>
          <cell r="I142"/>
          <cell r="J142"/>
          <cell r="K142">
            <v>1.2500000000000001E-2</v>
          </cell>
          <cell r="L142">
            <v>80</v>
          </cell>
          <cell r="M142">
            <v>1000</v>
          </cell>
          <cell r="N142">
            <v>10</v>
          </cell>
          <cell r="O142">
            <v>10</v>
          </cell>
          <cell r="P142">
            <v>215</v>
          </cell>
          <cell r="Q142">
            <v>0.9</v>
          </cell>
          <cell r="R142">
            <v>30</v>
          </cell>
          <cell r="S142">
            <v>-30</v>
          </cell>
          <cell r="T142"/>
        </row>
        <row r="143">
          <cell r="B143" t="str">
            <v>40.05.3011</v>
          </cell>
          <cell r="C143">
            <v>2</v>
          </cell>
          <cell r="D143" t="str">
            <v>Túnel ll</v>
          </cell>
          <cell r="E143" t="str">
            <v>PQ Sao Geraldo Tradicional 10 x 1000g FS Exportação Peru</v>
          </cell>
          <cell r="F143">
            <v>2150</v>
          </cell>
          <cell r="G143">
            <v>80</v>
          </cell>
          <cell r="H143"/>
          <cell r="I143"/>
          <cell r="J143"/>
          <cell r="K143">
            <v>2.5000000000000001E-2</v>
          </cell>
          <cell r="L143">
            <v>40</v>
          </cell>
          <cell r="M143">
            <v>1000</v>
          </cell>
          <cell r="N143">
            <v>10</v>
          </cell>
          <cell r="O143">
            <v>10</v>
          </cell>
          <cell r="P143">
            <v>215</v>
          </cell>
          <cell r="Q143">
            <v>0.9</v>
          </cell>
          <cell r="R143"/>
          <cell r="S143"/>
          <cell r="T143"/>
        </row>
        <row r="144">
          <cell r="B144" t="str">
            <v>40.05.3401</v>
          </cell>
          <cell r="C144">
            <v>2</v>
          </cell>
          <cell r="D144" t="str">
            <v>Túnel ll</v>
          </cell>
          <cell r="E144" t="str">
            <v>PQ Sao Geraldo Tradicional 33 X 300g VJ Exportação Peru</v>
          </cell>
          <cell r="F144">
            <v>1720</v>
          </cell>
          <cell r="G144">
            <v>80</v>
          </cell>
          <cell r="H144"/>
          <cell r="I144"/>
          <cell r="J144"/>
          <cell r="K144">
            <v>2.5000000000000001E-2</v>
          </cell>
          <cell r="L144">
            <v>12</v>
          </cell>
          <cell r="M144">
            <v>300</v>
          </cell>
          <cell r="N144">
            <v>33</v>
          </cell>
          <cell r="O144">
            <v>9.9</v>
          </cell>
          <cell r="P144">
            <v>173.73737373737373</v>
          </cell>
          <cell r="Q144">
            <v>0.9</v>
          </cell>
          <cell r="R144"/>
          <cell r="S144"/>
          <cell r="T144"/>
        </row>
        <row r="145">
          <cell r="B145" t="str">
            <v>40.05.3126</v>
          </cell>
          <cell r="C145">
            <v>2</v>
          </cell>
          <cell r="D145" t="str">
            <v>Túnel ll</v>
          </cell>
          <cell r="E145" t="str">
            <v>PQ Forno de Minas Coquetel 26 x 400g VJ Exportacao Colombia</v>
          </cell>
          <cell r="F145">
            <v>2150</v>
          </cell>
          <cell r="G145">
            <v>80</v>
          </cell>
          <cell r="H145"/>
          <cell r="I145"/>
          <cell r="J145"/>
          <cell r="K145">
            <v>1.2500000000000001E-2</v>
          </cell>
          <cell r="L145">
            <v>32</v>
          </cell>
          <cell r="M145">
            <v>400</v>
          </cell>
          <cell r="N145">
            <v>26</v>
          </cell>
          <cell r="O145">
            <v>10.4</v>
          </cell>
          <cell r="P145">
            <v>206.73076923076923</v>
          </cell>
          <cell r="Q145">
            <v>0.9</v>
          </cell>
          <cell r="R145"/>
          <cell r="S145"/>
          <cell r="T145"/>
        </row>
        <row r="146">
          <cell r="B146" t="str">
            <v>40.05.3125</v>
          </cell>
          <cell r="C146">
            <v>2</v>
          </cell>
          <cell r="D146" t="str">
            <v>Túnel ll</v>
          </cell>
          <cell r="E146" t="str">
            <v>PQ Forno de Minas Tradicional 26 x 400g VJ Exportacao Colombia</v>
          </cell>
          <cell r="F146">
            <v>2150</v>
          </cell>
          <cell r="G146">
            <v>80</v>
          </cell>
          <cell r="H146"/>
          <cell r="I146"/>
          <cell r="J146"/>
          <cell r="K146">
            <v>2.5000000000000001E-2</v>
          </cell>
          <cell r="L146">
            <v>16</v>
          </cell>
          <cell r="M146">
            <v>400</v>
          </cell>
          <cell r="N146">
            <v>26</v>
          </cell>
          <cell r="O146">
            <v>10.4</v>
          </cell>
          <cell r="P146">
            <v>206.73076923076923</v>
          </cell>
          <cell r="Q146">
            <v>0.9</v>
          </cell>
          <cell r="R146"/>
          <cell r="S146"/>
          <cell r="T146"/>
        </row>
        <row r="147">
          <cell r="B147" t="str">
            <v>40.10.3013</v>
          </cell>
          <cell r="C147">
            <v>2</v>
          </cell>
          <cell r="D147" t="str">
            <v>Túnel ll</v>
          </cell>
          <cell r="E147" t="str">
            <v>Palito de Queijo Breden Master 10 x 500g Exportacao Chile</v>
          </cell>
          <cell r="F147">
            <v>1620</v>
          </cell>
          <cell r="G147">
            <v>120</v>
          </cell>
          <cell r="H147"/>
          <cell r="I147"/>
          <cell r="J147"/>
          <cell r="K147">
            <v>1.2E-2</v>
          </cell>
          <cell r="L147">
            <v>41.666666666666664</v>
          </cell>
          <cell r="M147">
            <v>500</v>
          </cell>
          <cell r="N147">
            <v>10</v>
          </cell>
          <cell r="O147">
            <v>5</v>
          </cell>
          <cell r="P147">
            <v>324</v>
          </cell>
          <cell r="Q147">
            <v>0.9</v>
          </cell>
          <cell r="R147"/>
          <cell r="S147"/>
          <cell r="T147" t="str">
            <v>Kg atualizado conforme email do Helder em 04/12</v>
          </cell>
        </row>
        <row r="148">
          <cell r="B148" t="str">
            <v>40.05.3014</v>
          </cell>
          <cell r="C148">
            <v>2</v>
          </cell>
          <cell r="D148" t="str">
            <v>Túnel ll</v>
          </cell>
          <cell r="E148" t="str">
            <v>PQ BredenMaster Cru Cong Tradicional 10x500g FS Exp Chile</v>
          </cell>
          <cell r="F148">
            <v>2150</v>
          </cell>
          <cell r="G148">
            <v>120</v>
          </cell>
          <cell r="H148"/>
          <cell r="I148"/>
          <cell r="J148"/>
          <cell r="K148">
            <v>2.5000000000000001E-2</v>
          </cell>
          <cell r="L148">
            <v>20</v>
          </cell>
          <cell r="M148">
            <v>500</v>
          </cell>
          <cell r="N148">
            <v>10</v>
          </cell>
          <cell r="O148">
            <v>5</v>
          </cell>
          <cell r="P148">
            <v>430</v>
          </cell>
          <cell r="Q148">
            <v>0.9</v>
          </cell>
          <cell r="R148"/>
          <cell r="S148"/>
          <cell r="T148" t="str">
            <v>Kg atualizado conforme email do Helder em 04/12</v>
          </cell>
        </row>
        <row r="149">
          <cell r="B149" t="str">
            <v>40.05.3015</v>
          </cell>
          <cell r="C149">
            <v>2</v>
          </cell>
          <cell r="D149" t="str">
            <v>Túnel ll</v>
          </cell>
          <cell r="E149" t="str">
            <v>PQ BredenMaster Cru Cong Coquetel 10x500g FS Exp Chile</v>
          </cell>
          <cell r="F149">
            <v>2150</v>
          </cell>
          <cell r="G149">
            <v>120</v>
          </cell>
          <cell r="H149"/>
          <cell r="I149"/>
          <cell r="J149"/>
          <cell r="K149">
            <v>1.2500000000000001E-2</v>
          </cell>
          <cell r="L149">
            <v>40</v>
          </cell>
          <cell r="M149">
            <v>500</v>
          </cell>
          <cell r="N149">
            <v>10</v>
          </cell>
          <cell r="O149">
            <v>5</v>
          </cell>
          <cell r="P149">
            <v>430</v>
          </cell>
          <cell r="Q149">
            <v>0.9</v>
          </cell>
          <cell r="R149"/>
          <cell r="S149"/>
          <cell r="T149" t="str">
            <v>Kg atualizado conforme email do Helder em 04/12</v>
          </cell>
        </row>
        <row r="150">
          <cell r="B150" t="str">
            <v>40.05.5000</v>
          </cell>
          <cell r="C150">
            <v>2</v>
          </cell>
          <cell r="D150" t="str">
            <v>Túnel ll</v>
          </cell>
          <cell r="E150" t="str">
            <v>PQ Mania de Minas Cru Cong Tradicional 33 X 300g</v>
          </cell>
          <cell r="F150">
            <v>1720</v>
          </cell>
          <cell r="G150">
            <v>80</v>
          </cell>
          <cell r="H150">
            <v>300</v>
          </cell>
          <cell r="I150"/>
          <cell r="J150"/>
          <cell r="K150">
            <v>2.5000000000000001E-2</v>
          </cell>
          <cell r="L150">
            <v>12</v>
          </cell>
          <cell r="M150">
            <v>300</v>
          </cell>
          <cell r="N150">
            <v>33</v>
          </cell>
          <cell r="O150">
            <v>9.9</v>
          </cell>
          <cell r="P150">
            <v>173.73737373737373</v>
          </cell>
          <cell r="Q150">
            <v>0.9</v>
          </cell>
          <cell r="R150"/>
          <cell r="S150"/>
          <cell r="T150" t="str">
            <v>Kg atualizado conforme email do Helder em 04/12</v>
          </cell>
        </row>
        <row r="151">
          <cell r="B151" t="str">
            <v>40.05.5001</v>
          </cell>
          <cell r="C151">
            <v>2</v>
          </cell>
          <cell r="D151" t="str">
            <v>Túnel ll</v>
          </cell>
          <cell r="E151" t="str">
            <v>PQ Mania de Minas Cru Cong Tradicional 10 X 1000g</v>
          </cell>
          <cell r="F151">
            <v>2150</v>
          </cell>
          <cell r="G151">
            <v>80</v>
          </cell>
          <cell r="H151">
            <v>1000</v>
          </cell>
          <cell r="I151"/>
          <cell r="J151"/>
          <cell r="K151">
            <v>2.5000000000000001E-2</v>
          </cell>
          <cell r="L151">
            <v>40</v>
          </cell>
          <cell r="M151">
            <v>1000</v>
          </cell>
          <cell r="N151">
            <v>10</v>
          </cell>
          <cell r="O151">
            <v>10</v>
          </cell>
          <cell r="P151">
            <v>215</v>
          </cell>
          <cell r="Q151">
            <v>0.9</v>
          </cell>
          <cell r="R151"/>
          <cell r="S151"/>
          <cell r="T151" t="str">
            <v>Kg atualizado conforme email do Helder em 04/12</v>
          </cell>
        </row>
        <row r="152">
          <cell r="B152" t="str">
            <v>40.05.5002</v>
          </cell>
          <cell r="C152">
            <v>2</v>
          </cell>
          <cell r="D152" t="str">
            <v>Túnel ll</v>
          </cell>
          <cell r="E152" t="str">
            <v>PQ Mania de Minas Cru Cong Coquetell 10 X 1000g</v>
          </cell>
          <cell r="F152">
            <v>2150</v>
          </cell>
          <cell r="G152">
            <v>80</v>
          </cell>
          <cell r="H152">
            <v>1000</v>
          </cell>
          <cell r="I152"/>
          <cell r="J152"/>
          <cell r="K152">
            <v>1.2500000000000001E-2</v>
          </cell>
          <cell r="L152">
            <v>80</v>
          </cell>
          <cell r="M152">
            <v>1000</v>
          </cell>
          <cell r="N152">
            <v>10</v>
          </cell>
          <cell r="O152">
            <v>10</v>
          </cell>
          <cell r="P152">
            <v>215</v>
          </cell>
          <cell r="Q152">
            <v>0.9</v>
          </cell>
          <cell r="R152"/>
          <cell r="S152"/>
          <cell r="T152" t="str">
            <v>Kg atualizado conforme email do Helder em 04/12</v>
          </cell>
        </row>
        <row r="153">
          <cell r="B153" t="str">
            <v>40.09.0007</v>
          </cell>
          <cell r="C153">
            <v>2</v>
          </cell>
          <cell r="D153" t="str">
            <v>Túnel ll</v>
          </cell>
          <cell r="E153" t="str">
            <v>Broinha de Milho Forno de Minas 30 X 300g Exportação USA EB Express</v>
          </cell>
          <cell r="F153">
            <v>1200</v>
          </cell>
          <cell r="G153">
            <v>80</v>
          </cell>
          <cell r="H153">
            <v>300</v>
          </cell>
          <cell r="I153"/>
          <cell r="J153"/>
          <cell r="K153">
            <v>0</v>
          </cell>
          <cell r="L153">
            <v>0</v>
          </cell>
          <cell r="M153">
            <v>300</v>
          </cell>
          <cell r="N153">
            <v>30</v>
          </cell>
          <cell r="O153">
            <v>9</v>
          </cell>
          <cell r="P153">
            <v>133.33333333333334</v>
          </cell>
          <cell r="Q153">
            <v>0.9</v>
          </cell>
          <cell r="R153"/>
          <cell r="S153"/>
          <cell r="T153"/>
        </row>
        <row r="154">
          <cell r="B154" t="str">
            <v>40.05.3019</v>
          </cell>
          <cell r="C154">
            <v>2</v>
          </cell>
          <cell r="D154" t="str">
            <v>Túnel ll</v>
          </cell>
          <cell r="E154" t="str">
            <v>PQ FM Cru Cong. Tradicional 10x1000g FS Exportacao Emirádos Árabes</v>
          </cell>
          <cell r="F154">
            <v>2150</v>
          </cell>
          <cell r="G154">
            <v>80</v>
          </cell>
          <cell r="H154">
            <v>1000</v>
          </cell>
          <cell r="I154"/>
          <cell r="J154"/>
          <cell r="K154">
            <v>2.5000000000000001E-2</v>
          </cell>
          <cell r="L154">
            <v>40</v>
          </cell>
          <cell r="M154">
            <v>1000</v>
          </cell>
          <cell r="N154">
            <v>10</v>
          </cell>
          <cell r="O154">
            <v>10</v>
          </cell>
          <cell r="P154">
            <v>215</v>
          </cell>
          <cell r="Q154">
            <v>0.9</v>
          </cell>
          <cell r="R154"/>
          <cell r="S154"/>
          <cell r="T154"/>
        </row>
        <row r="155">
          <cell r="B155" t="str">
            <v>40.05.3131</v>
          </cell>
          <cell r="C155">
            <v>2</v>
          </cell>
          <cell r="D155" t="str">
            <v>Túnel ll</v>
          </cell>
          <cell r="E155" t="str">
            <v>PQ FM Cru Cong. Lanche 10 x 1000g VJ Exportacao Colômbia</v>
          </cell>
          <cell r="F155">
            <v>1900</v>
          </cell>
          <cell r="G155">
            <v>80</v>
          </cell>
          <cell r="H155">
            <v>1000</v>
          </cell>
          <cell r="I155"/>
          <cell r="J155"/>
          <cell r="K155">
            <v>3.5000000000000003E-2</v>
          </cell>
          <cell r="L155">
            <v>28.571428571428573</v>
          </cell>
          <cell r="M155">
            <v>1000</v>
          </cell>
          <cell r="N155">
            <v>10</v>
          </cell>
          <cell r="O155">
            <v>10</v>
          </cell>
          <cell r="P155">
            <v>190</v>
          </cell>
          <cell r="Q155">
            <v>0.9</v>
          </cell>
          <cell r="R155"/>
          <cell r="S155"/>
          <cell r="T155" t="str">
            <v>Kg atualizado conforme email do Helder em 04/12</v>
          </cell>
        </row>
        <row r="156">
          <cell r="B156" t="str">
            <v>40.05.3017</v>
          </cell>
          <cell r="C156">
            <v>2</v>
          </cell>
          <cell r="D156" t="str">
            <v>Túnel ll</v>
          </cell>
          <cell r="E156" t="str">
            <v>PQ FM Cru Cong. Tradicional 10x1000g FS Exportacao Paraguai</v>
          </cell>
          <cell r="F156">
            <v>2150</v>
          </cell>
          <cell r="G156">
            <v>80</v>
          </cell>
          <cell r="H156">
            <v>1000</v>
          </cell>
          <cell r="I156"/>
          <cell r="J156"/>
          <cell r="K156">
            <v>2.5000000000000001E-2</v>
          </cell>
          <cell r="L156">
            <v>40</v>
          </cell>
          <cell r="M156">
            <v>1000</v>
          </cell>
          <cell r="N156">
            <v>10</v>
          </cell>
          <cell r="O156">
            <v>10</v>
          </cell>
          <cell r="P156">
            <v>215</v>
          </cell>
          <cell r="Q156">
            <v>0.9</v>
          </cell>
          <cell r="R156"/>
          <cell r="S156"/>
          <cell r="T156" t="str">
            <v>Atualizado produtividade 29/06</v>
          </cell>
        </row>
        <row r="157">
          <cell r="B157" t="str">
            <v>40.05.3129</v>
          </cell>
          <cell r="C157">
            <v>2</v>
          </cell>
          <cell r="D157" t="str">
            <v>Túnel ll</v>
          </cell>
          <cell r="E157" t="str">
            <v>PQ FM Cru Cong. Tradicional 26 x 400g VJ Exportacao Paraguai</v>
          </cell>
          <cell r="F157">
            <v>2150</v>
          </cell>
          <cell r="G157">
            <v>80</v>
          </cell>
          <cell r="H157">
            <v>400</v>
          </cell>
          <cell r="I157"/>
          <cell r="J157"/>
          <cell r="K157">
            <v>2.5000000000000001E-2</v>
          </cell>
          <cell r="L157">
            <v>16</v>
          </cell>
          <cell r="M157">
            <v>400</v>
          </cell>
          <cell r="N157">
            <v>26</v>
          </cell>
          <cell r="O157">
            <v>10.4</v>
          </cell>
          <cell r="P157">
            <v>206.73076923076923</v>
          </cell>
          <cell r="Q157">
            <v>0.9</v>
          </cell>
          <cell r="R157"/>
          <cell r="S157"/>
          <cell r="T157" t="str">
            <v>Atualizado produtividade 29/06</v>
          </cell>
        </row>
        <row r="158">
          <cell r="B158" t="str">
            <v>40.10.0003</v>
          </cell>
          <cell r="C158">
            <v>2</v>
          </cell>
          <cell r="D158" t="str">
            <v>Túnel ll</v>
          </cell>
          <cell r="E158" t="str">
            <v>PQ Forno de Minas Palito 30 x 300g Exportação USA (Triunfo)</v>
          </cell>
          <cell r="F158">
            <v>1620</v>
          </cell>
          <cell r="G158">
            <v>80</v>
          </cell>
          <cell r="H158">
            <v>300</v>
          </cell>
          <cell r="I158"/>
          <cell r="J158"/>
          <cell r="K158">
            <v>1.2E-2</v>
          </cell>
          <cell r="L158">
            <v>25</v>
          </cell>
          <cell r="M158">
            <v>300</v>
          </cell>
          <cell r="N158">
            <v>30</v>
          </cell>
          <cell r="O158">
            <v>9</v>
          </cell>
          <cell r="P158">
            <v>180</v>
          </cell>
          <cell r="Q158">
            <v>0.9</v>
          </cell>
          <cell r="R158"/>
          <cell r="S158"/>
          <cell r="T158" t="str">
            <v>Atualizado produtividade 29/06</v>
          </cell>
        </row>
        <row r="159">
          <cell r="B159" t="str">
            <v>40.05.4102</v>
          </cell>
          <cell r="C159">
            <v>2</v>
          </cell>
          <cell r="D159" t="str">
            <v>Túnel ll</v>
          </cell>
          <cell r="E159" t="str">
            <v>PQ Sprouts Cru Cong Multigraos 12x340g VJ Exportacao USA</v>
          </cell>
          <cell r="F159">
            <v>826</v>
          </cell>
          <cell r="G159">
            <v>60</v>
          </cell>
          <cell r="H159">
            <v>340</v>
          </cell>
          <cell r="I159"/>
          <cell r="J159"/>
          <cell r="K159">
            <v>0.03</v>
          </cell>
          <cell r="L159">
            <v>11.333333333333334</v>
          </cell>
          <cell r="M159">
            <v>340</v>
          </cell>
          <cell r="N159">
            <v>12</v>
          </cell>
          <cell r="O159">
            <v>4.08</v>
          </cell>
          <cell r="P159">
            <v>202.45098039215685</v>
          </cell>
          <cell r="Q159">
            <v>0.9</v>
          </cell>
          <cell r="R159"/>
          <cell r="S159"/>
          <cell r="T159" t="str">
            <v>Atualizado produtividade 29/06</v>
          </cell>
        </row>
        <row r="160">
          <cell r="B160" t="str">
            <v>40.05.4102</v>
          </cell>
          <cell r="C160">
            <v>2</v>
          </cell>
          <cell r="D160" t="str">
            <v>Túnel ll</v>
          </cell>
          <cell r="E160" t="str">
            <v>PQ Sprouts Cru Cong Multigraos 12x340g VJ Exportacao USA</v>
          </cell>
          <cell r="F160">
            <v>826</v>
          </cell>
          <cell r="G160">
            <v>60</v>
          </cell>
          <cell r="H160">
            <v>340</v>
          </cell>
          <cell r="I160"/>
          <cell r="J160"/>
          <cell r="K160">
            <v>0.03</v>
          </cell>
          <cell r="L160">
            <v>11.333333333333334</v>
          </cell>
          <cell r="M160">
            <v>340</v>
          </cell>
          <cell r="N160">
            <v>12</v>
          </cell>
          <cell r="O160">
            <v>4.08</v>
          </cell>
          <cell r="P160">
            <v>202.45098039215685</v>
          </cell>
          <cell r="Q160">
            <v>0.9</v>
          </cell>
          <cell r="R160"/>
          <cell r="S160"/>
          <cell r="T160" t="str">
            <v>Atualizado produtividade 29/06</v>
          </cell>
        </row>
        <row r="161">
          <cell r="B161" t="str">
            <v>40.10.3300</v>
          </cell>
          <cell r="C161">
            <v>2</v>
          </cell>
          <cell r="D161" t="str">
            <v>Túnel ll</v>
          </cell>
          <cell r="E161" t="str">
            <v>PQ Sprouts Cru Cong Palito 12x340g VJ Exportacao USA</v>
          </cell>
          <cell r="F161">
            <v>826</v>
          </cell>
          <cell r="G161">
            <v>60</v>
          </cell>
          <cell r="H161">
            <v>340</v>
          </cell>
          <cell r="I161"/>
          <cell r="J161"/>
          <cell r="K161">
            <v>1.2E-2</v>
          </cell>
          <cell r="L161">
            <v>28.333333333333332</v>
          </cell>
          <cell r="M161">
            <v>340</v>
          </cell>
          <cell r="N161">
            <v>12</v>
          </cell>
          <cell r="O161">
            <v>4.08</v>
          </cell>
          <cell r="P161">
            <v>202.45098039215685</v>
          </cell>
          <cell r="Q161">
            <v>0.9</v>
          </cell>
          <cell r="R161"/>
          <cell r="S161"/>
          <cell r="T161" t="str">
            <v>Atualizado produtividade 29/06</v>
          </cell>
        </row>
        <row r="162">
          <cell r="B162" t="str">
            <v>40.05.3022</v>
          </cell>
          <cell r="C162">
            <v>2</v>
          </cell>
          <cell r="D162" t="str">
            <v>Túnel ll</v>
          </cell>
          <cell r="E162" t="str">
            <v>PQ FM Cru Cong. Coquetel 10x1000g FS Exp Colombia McCain</v>
          </cell>
          <cell r="F162">
            <v>2150</v>
          </cell>
          <cell r="G162">
            <v>80</v>
          </cell>
          <cell r="H162">
            <v>1000</v>
          </cell>
          <cell r="I162"/>
          <cell r="J162"/>
          <cell r="K162">
            <v>1.2500000000000001E-2</v>
          </cell>
          <cell r="L162">
            <v>80</v>
          </cell>
          <cell r="M162">
            <v>1000</v>
          </cell>
          <cell r="N162">
            <v>10</v>
          </cell>
          <cell r="O162">
            <v>10</v>
          </cell>
          <cell r="P162">
            <v>215</v>
          </cell>
          <cell r="Q162">
            <v>0.9</v>
          </cell>
          <cell r="R162"/>
          <cell r="S162"/>
          <cell r="T162" t="str">
            <v>Atualizado produtividade 29/06</v>
          </cell>
        </row>
        <row r="163">
          <cell r="B163" t="str">
            <v>40.05.3021</v>
          </cell>
          <cell r="C163">
            <v>2</v>
          </cell>
          <cell r="D163" t="str">
            <v>Túnel ll</v>
          </cell>
          <cell r="E163" t="str">
            <v>PQ FM Cru Cong. Super Lanche 10x1000g FS Exp Colombia McCain</v>
          </cell>
          <cell r="F163">
            <v>2150</v>
          </cell>
          <cell r="G163">
            <v>80</v>
          </cell>
          <cell r="H163">
            <v>1000</v>
          </cell>
          <cell r="I163"/>
          <cell r="J163"/>
          <cell r="K163">
            <v>7.1999999999999995E-2</v>
          </cell>
          <cell r="L163">
            <v>13.888888888888889</v>
          </cell>
          <cell r="M163">
            <v>1000</v>
          </cell>
          <cell r="N163">
            <v>10</v>
          </cell>
          <cell r="O163">
            <v>10</v>
          </cell>
          <cell r="P163">
            <v>215</v>
          </cell>
          <cell r="Q163">
            <v>0.9</v>
          </cell>
          <cell r="R163"/>
          <cell r="S163"/>
          <cell r="T163" t="str">
            <v>Atualizado produtividade 29/06</v>
          </cell>
        </row>
        <row r="164">
          <cell r="B164" t="str">
            <v>40.05.2106</v>
          </cell>
          <cell r="C164">
            <v>2</v>
          </cell>
          <cell r="D164" t="str">
            <v>Túnel ll</v>
          </cell>
          <cell r="E164" t="str">
            <v>PQ SG Cru Cong. Lanche 10 x 1000g VJ</v>
          </cell>
          <cell r="F164">
            <v>2150</v>
          </cell>
          <cell r="G164">
            <v>80</v>
          </cell>
          <cell r="H164">
            <v>1000</v>
          </cell>
          <cell r="I164"/>
          <cell r="J164"/>
          <cell r="K164">
            <v>3.5000000000000003E-2</v>
          </cell>
          <cell r="L164">
            <v>28.571428571428573</v>
          </cell>
          <cell r="M164">
            <v>1000</v>
          </cell>
          <cell r="N164">
            <v>10</v>
          </cell>
          <cell r="O164">
            <v>10</v>
          </cell>
          <cell r="P164">
            <v>215</v>
          </cell>
          <cell r="Q164">
            <v>0.9</v>
          </cell>
          <cell r="R164"/>
          <cell r="S164"/>
          <cell r="T164"/>
        </row>
        <row r="165">
          <cell r="B165" t="str">
            <v>40.05.3133</v>
          </cell>
          <cell r="C165">
            <v>2</v>
          </cell>
          <cell r="D165" t="str">
            <v>Túnel ll</v>
          </cell>
          <cell r="E165" t="str">
            <v>PQ FM Cru Cong. Tradicional 26x400g VJ Exp Colombia McCain</v>
          </cell>
          <cell r="F165">
            <v>2150</v>
          </cell>
          <cell r="G165">
            <v>80</v>
          </cell>
          <cell r="H165"/>
          <cell r="I165"/>
          <cell r="J165"/>
          <cell r="K165"/>
          <cell r="L165"/>
          <cell r="M165">
            <v>400</v>
          </cell>
          <cell r="N165">
            <v>26</v>
          </cell>
          <cell r="O165">
            <v>10.4</v>
          </cell>
          <cell r="P165">
            <v>206.73076923076923</v>
          </cell>
          <cell r="Q165">
            <v>0.9</v>
          </cell>
          <cell r="R165"/>
          <cell r="S165"/>
          <cell r="T165" t="str">
            <v>Kg atualizado conforme email do Helder em 04/12</v>
          </cell>
        </row>
        <row r="166">
          <cell r="B166" t="str">
            <v>40.05.3132</v>
          </cell>
          <cell r="C166">
            <v>2</v>
          </cell>
          <cell r="D166" t="str">
            <v>Túnel ll</v>
          </cell>
          <cell r="E166" t="str">
            <v>PQ FM Cru Cong. Lanche 10x1000g VJ Exp Colombia McCain</v>
          </cell>
          <cell r="F166">
            <v>2150</v>
          </cell>
          <cell r="G166">
            <v>80</v>
          </cell>
          <cell r="H166"/>
          <cell r="I166"/>
          <cell r="J166"/>
          <cell r="K166"/>
          <cell r="L166"/>
          <cell r="M166">
            <v>1000</v>
          </cell>
          <cell r="N166">
            <v>10</v>
          </cell>
          <cell r="O166">
            <v>10</v>
          </cell>
          <cell r="P166">
            <v>215</v>
          </cell>
          <cell r="Q166">
            <v>0.9</v>
          </cell>
          <cell r="R166"/>
          <cell r="S166"/>
          <cell r="T166" t="str">
            <v>Kg atualizado conforme email do Helder em 04/12</v>
          </cell>
        </row>
        <row r="167">
          <cell r="B167" t="str">
            <v>40.05.0001</v>
          </cell>
          <cell r="C167">
            <v>3</v>
          </cell>
          <cell r="D167" t="str">
            <v>Túnel lll</v>
          </cell>
          <cell r="E167" t="str">
            <v xml:space="preserve">PQ Forno de Minas Coquetel 10 x 1000g           </v>
          </cell>
          <cell r="F167">
            <v>2150</v>
          </cell>
          <cell r="G167">
            <v>80</v>
          </cell>
          <cell r="H167"/>
          <cell r="I167"/>
          <cell r="J167"/>
          <cell r="K167">
            <v>1.2500000000000001E-2</v>
          </cell>
          <cell r="L167">
            <v>80</v>
          </cell>
          <cell r="M167">
            <v>1000</v>
          </cell>
          <cell r="N167">
            <v>10</v>
          </cell>
          <cell r="O167">
            <v>10</v>
          </cell>
          <cell r="P167">
            <v>215</v>
          </cell>
          <cell r="Q167">
            <v>0.9</v>
          </cell>
          <cell r="R167"/>
          <cell r="S167"/>
          <cell r="T167" t="str">
            <v>Kg atualizado conforme email do Helder em 04/12</v>
          </cell>
        </row>
        <row r="168">
          <cell r="B168" t="str">
            <v>40.05.0025</v>
          </cell>
          <cell r="C168">
            <v>3</v>
          </cell>
          <cell r="D168" t="str">
            <v>Túnel lll</v>
          </cell>
          <cell r="E168" t="str">
            <v xml:space="preserve">PQ Forno de Minas Tradicional Gourmet 33 x 300g          </v>
          </cell>
          <cell r="F168">
            <v>1619</v>
          </cell>
          <cell r="G168">
            <v>80</v>
          </cell>
          <cell r="H168"/>
          <cell r="I168"/>
          <cell r="J168"/>
          <cell r="K168">
            <v>3.2000000000000001E-2</v>
          </cell>
          <cell r="L168">
            <v>9.375</v>
          </cell>
          <cell r="M168">
            <v>300</v>
          </cell>
          <cell r="N168">
            <v>33</v>
          </cell>
          <cell r="O168">
            <v>9.9</v>
          </cell>
          <cell r="P168">
            <v>163.53535353535352</v>
          </cell>
          <cell r="Q168">
            <v>0.9</v>
          </cell>
          <cell r="R168"/>
          <cell r="S168"/>
          <cell r="T168"/>
        </row>
        <row r="169">
          <cell r="B169" t="str">
            <v>40.05.0026</v>
          </cell>
          <cell r="C169">
            <v>3</v>
          </cell>
          <cell r="D169" t="str">
            <v>Túnel lll</v>
          </cell>
          <cell r="E169" t="str">
            <v>PQ Sao Geraldo Tradicional 33 X 300g</v>
          </cell>
          <cell r="F169">
            <v>1720</v>
          </cell>
          <cell r="G169">
            <v>80</v>
          </cell>
          <cell r="H169"/>
          <cell r="I169"/>
          <cell r="J169"/>
          <cell r="K169">
            <v>2.5000000000000001E-2</v>
          </cell>
          <cell r="L169">
            <v>12</v>
          </cell>
          <cell r="M169">
            <v>300</v>
          </cell>
          <cell r="N169">
            <v>33</v>
          </cell>
          <cell r="O169">
            <v>9.9</v>
          </cell>
          <cell r="P169">
            <v>173.73737373737373</v>
          </cell>
          <cell r="Q169">
            <v>0.9</v>
          </cell>
          <cell r="R169"/>
          <cell r="S169"/>
          <cell r="T169"/>
        </row>
        <row r="170">
          <cell r="B170" t="str">
            <v>40.05.0029</v>
          </cell>
          <cell r="C170">
            <v>3</v>
          </cell>
          <cell r="D170" t="str">
            <v>Túnel lll</v>
          </cell>
          <cell r="E170" t="str">
            <v>PQ Super Nosso Tradicional Gourmet 10 x 1000g</v>
          </cell>
          <cell r="F170">
            <v>2320</v>
          </cell>
          <cell r="G170">
            <v>80</v>
          </cell>
          <cell r="H170"/>
          <cell r="I170"/>
          <cell r="J170"/>
          <cell r="K170">
            <v>3.2000000000000001E-2</v>
          </cell>
          <cell r="L170">
            <v>31.25</v>
          </cell>
          <cell r="M170">
            <v>1000</v>
          </cell>
          <cell r="N170">
            <v>10</v>
          </cell>
          <cell r="O170">
            <v>10</v>
          </cell>
          <cell r="P170">
            <v>232</v>
          </cell>
          <cell r="Q170">
            <v>0.9</v>
          </cell>
          <cell r="R170"/>
          <cell r="S170"/>
          <cell r="T170"/>
        </row>
        <row r="171">
          <cell r="B171" t="str">
            <v>40.05.0031</v>
          </cell>
          <cell r="C171">
            <v>3</v>
          </cell>
          <cell r="D171" t="str">
            <v>Túnel lll</v>
          </cell>
          <cell r="E171" t="str">
            <v>PQ Forno de Minas Tradicional 10 x 1000g</v>
          </cell>
          <cell r="F171">
            <v>2150</v>
          </cell>
          <cell r="G171">
            <v>80</v>
          </cell>
          <cell r="H171"/>
          <cell r="I171"/>
          <cell r="J171"/>
          <cell r="K171">
            <v>2.5000000000000001E-2</v>
          </cell>
          <cell r="L171">
            <v>40</v>
          </cell>
          <cell r="M171">
            <v>1000</v>
          </cell>
          <cell r="N171">
            <v>10</v>
          </cell>
          <cell r="O171">
            <v>10</v>
          </cell>
          <cell r="P171">
            <v>215</v>
          </cell>
          <cell r="Q171">
            <v>0.9</v>
          </cell>
          <cell r="R171"/>
          <cell r="S171"/>
          <cell r="T171"/>
        </row>
        <row r="172">
          <cell r="B172" t="str">
            <v>40.05.0039</v>
          </cell>
          <cell r="C172">
            <v>3</v>
          </cell>
          <cell r="D172" t="str">
            <v>Túnel lll</v>
          </cell>
          <cell r="E172" t="str">
            <v>PQ São Geraldo Tradicional  10 x 1000g - Expor Portugal</v>
          </cell>
          <cell r="F172">
            <v>2150</v>
          </cell>
          <cell r="G172">
            <v>80</v>
          </cell>
          <cell r="H172"/>
          <cell r="I172"/>
          <cell r="J172"/>
          <cell r="K172">
            <v>2.1000000000000001E-2</v>
          </cell>
          <cell r="L172">
            <v>47.61904761904762</v>
          </cell>
          <cell r="M172">
            <v>1000</v>
          </cell>
          <cell r="N172">
            <v>10</v>
          </cell>
          <cell r="O172">
            <v>10</v>
          </cell>
          <cell r="P172">
            <v>215</v>
          </cell>
          <cell r="Q172">
            <v>0.9</v>
          </cell>
          <cell r="R172"/>
          <cell r="S172"/>
          <cell r="T172"/>
        </row>
        <row r="173">
          <cell r="B173" t="str">
            <v>40.05.0041</v>
          </cell>
          <cell r="C173">
            <v>3</v>
          </cell>
          <cell r="D173" t="str">
            <v>Túnel lll</v>
          </cell>
          <cell r="E173" t="str">
            <v>PQ Forno de Minas Lanche 10 x 1000g</v>
          </cell>
          <cell r="F173">
            <v>2150</v>
          </cell>
          <cell r="G173">
            <v>80</v>
          </cell>
          <cell r="H173"/>
          <cell r="I173"/>
          <cell r="J173"/>
          <cell r="K173">
            <v>3.5000000000000003E-2</v>
          </cell>
          <cell r="L173">
            <v>28.571428571428573</v>
          </cell>
          <cell r="M173">
            <v>1000</v>
          </cell>
          <cell r="N173">
            <v>10</v>
          </cell>
          <cell r="O173">
            <v>10</v>
          </cell>
          <cell r="P173">
            <v>215</v>
          </cell>
          <cell r="Q173">
            <v>0.9</v>
          </cell>
          <cell r="R173"/>
          <cell r="S173"/>
          <cell r="T173"/>
        </row>
        <row r="174">
          <cell r="B174" t="str">
            <v>40.05.0048</v>
          </cell>
          <cell r="C174">
            <v>3</v>
          </cell>
          <cell r="D174" t="str">
            <v>Túnel lll</v>
          </cell>
          <cell r="E174" t="str">
            <v>PQ Forno de Minas Lanche 10 x 1000g Exportação USA (Cliente Triunfo)</v>
          </cell>
          <cell r="F174">
            <v>2150</v>
          </cell>
          <cell r="G174">
            <v>80</v>
          </cell>
          <cell r="H174"/>
          <cell r="I174"/>
          <cell r="J174"/>
          <cell r="K174">
            <v>3.5000000000000003E-2</v>
          </cell>
          <cell r="L174">
            <v>28.571428571428573</v>
          </cell>
          <cell r="M174">
            <v>1000</v>
          </cell>
          <cell r="N174">
            <v>10</v>
          </cell>
          <cell r="O174">
            <v>10</v>
          </cell>
          <cell r="P174">
            <v>215</v>
          </cell>
          <cell r="Q174">
            <v>0.9</v>
          </cell>
          <cell r="R174"/>
          <cell r="S174"/>
          <cell r="T174"/>
        </row>
        <row r="175">
          <cell r="B175" t="str">
            <v>40.05.0050</v>
          </cell>
          <cell r="C175">
            <v>3</v>
          </cell>
          <cell r="D175" t="str">
            <v>Túnel lll</v>
          </cell>
          <cell r="E175" t="str">
            <v>PQ Forno de Minas Max Lanche 10 x 1000g</v>
          </cell>
          <cell r="F175">
            <v>2150</v>
          </cell>
          <cell r="G175">
            <v>80</v>
          </cell>
          <cell r="H175"/>
          <cell r="I175"/>
          <cell r="J175"/>
          <cell r="K175">
            <v>7.1999999999999995E-2</v>
          </cell>
          <cell r="L175">
            <v>13.888888888888889</v>
          </cell>
          <cell r="M175">
            <v>1000</v>
          </cell>
          <cell r="N175">
            <v>10</v>
          </cell>
          <cell r="O175">
            <v>10</v>
          </cell>
          <cell r="P175">
            <v>215</v>
          </cell>
          <cell r="Q175">
            <v>0.9</v>
          </cell>
          <cell r="R175"/>
          <cell r="S175"/>
          <cell r="T175"/>
        </row>
        <row r="176">
          <cell r="B176" t="str">
            <v>40.05.0061</v>
          </cell>
          <cell r="C176">
            <v>3</v>
          </cell>
          <cell r="D176" t="str">
            <v>Túnel lll</v>
          </cell>
          <cell r="E176" t="str">
            <v xml:space="preserve">PQ Forno de Minas Super Lanche 10 x 1000g          </v>
          </cell>
          <cell r="F176">
            <v>2150</v>
          </cell>
          <cell r="G176">
            <v>80</v>
          </cell>
          <cell r="H176"/>
          <cell r="I176"/>
          <cell r="J176"/>
          <cell r="K176">
            <v>5.7000000000000002E-2</v>
          </cell>
          <cell r="L176">
            <v>17.543859649122808</v>
          </cell>
          <cell r="M176">
            <v>1000</v>
          </cell>
          <cell r="N176">
            <v>10</v>
          </cell>
          <cell r="O176">
            <v>10</v>
          </cell>
          <cell r="P176">
            <v>215</v>
          </cell>
          <cell r="Q176">
            <v>0.9</v>
          </cell>
          <cell r="R176"/>
          <cell r="S176"/>
          <cell r="T176"/>
        </row>
        <row r="177">
          <cell r="B177" t="str">
            <v>40.05.0083</v>
          </cell>
          <cell r="C177">
            <v>3</v>
          </cell>
          <cell r="D177" t="str">
            <v>Túnel lll</v>
          </cell>
          <cell r="E177" t="str">
            <v xml:space="preserve">PQ Forno de Minas Tradicional Gourmet 10x1000g  </v>
          </cell>
          <cell r="F177">
            <v>2320</v>
          </cell>
          <cell r="G177">
            <v>80</v>
          </cell>
          <cell r="H177"/>
          <cell r="I177"/>
          <cell r="J177"/>
          <cell r="K177">
            <v>3.2000000000000001E-2</v>
          </cell>
          <cell r="L177">
            <v>31.25</v>
          </cell>
          <cell r="M177">
            <v>1000</v>
          </cell>
          <cell r="N177">
            <v>10</v>
          </cell>
          <cell r="O177">
            <v>10</v>
          </cell>
          <cell r="P177">
            <v>232</v>
          </cell>
          <cell r="Q177">
            <v>0.9</v>
          </cell>
          <cell r="R177"/>
          <cell r="S177"/>
          <cell r="T177"/>
        </row>
        <row r="178">
          <cell r="B178" t="str">
            <v>40.05.0087</v>
          </cell>
          <cell r="C178">
            <v>3</v>
          </cell>
          <cell r="D178" t="str">
            <v>Túnel lll</v>
          </cell>
          <cell r="E178" t="str">
            <v xml:space="preserve">PQ Super Lanche FM 1 kg Exportação USA (Cliente Triunfo)          </v>
          </cell>
          <cell r="F178">
            <v>2150</v>
          </cell>
          <cell r="G178">
            <v>80</v>
          </cell>
          <cell r="H178"/>
          <cell r="I178"/>
          <cell r="J178"/>
          <cell r="K178">
            <v>5.7000000000000002E-2</v>
          </cell>
          <cell r="L178">
            <v>17.543859649122808</v>
          </cell>
          <cell r="M178">
            <v>1000</v>
          </cell>
          <cell r="N178">
            <v>10</v>
          </cell>
          <cell r="O178">
            <v>10</v>
          </cell>
          <cell r="P178">
            <v>215</v>
          </cell>
          <cell r="Q178">
            <v>0.9</v>
          </cell>
          <cell r="R178"/>
          <cell r="S178"/>
          <cell r="T178"/>
        </row>
        <row r="179">
          <cell r="B179" t="str">
            <v>40.05.0090</v>
          </cell>
          <cell r="C179">
            <v>3</v>
          </cell>
          <cell r="D179" t="str">
            <v>Túnel lll</v>
          </cell>
          <cell r="E179" t="str">
            <v>PQ Forno de Minas Tradicional 10 x 1000g Exportação USA (Cliente Triunfo)</v>
          </cell>
          <cell r="F179">
            <v>2150</v>
          </cell>
          <cell r="G179">
            <v>80</v>
          </cell>
          <cell r="H179"/>
          <cell r="I179"/>
          <cell r="J179"/>
          <cell r="K179">
            <v>2.5000000000000001E-2</v>
          </cell>
          <cell r="L179">
            <v>40</v>
          </cell>
          <cell r="M179">
            <v>1000</v>
          </cell>
          <cell r="N179">
            <v>10</v>
          </cell>
          <cell r="O179">
            <v>10</v>
          </cell>
          <cell r="P179">
            <v>215</v>
          </cell>
          <cell r="Q179">
            <v>0.9</v>
          </cell>
          <cell r="R179"/>
          <cell r="S179"/>
          <cell r="T179"/>
        </row>
        <row r="180">
          <cell r="B180" t="str">
            <v>40.05.0095</v>
          </cell>
          <cell r="C180">
            <v>3</v>
          </cell>
          <cell r="D180" t="str">
            <v>Túnel lll</v>
          </cell>
          <cell r="E180" t="str">
            <v xml:space="preserve">PQ Forno de Minas Tradicional 33 x 300g          </v>
          </cell>
          <cell r="F180">
            <v>1619</v>
          </cell>
          <cell r="G180">
            <v>80</v>
          </cell>
          <cell r="H180"/>
          <cell r="I180"/>
          <cell r="J180"/>
          <cell r="K180">
            <v>2.5000000000000001E-2</v>
          </cell>
          <cell r="L180">
            <v>12</v>
          </cell>
          <cell r="M180">
            <v>300</v>
          </cell>
          <cell r="N180">
            <v>33</v>
          </cell>
          <cell r="O180">
            <v>9.9</v>
          </cell>
          <cell r="P180">
            <v>163.53535353535352</v>
          </cell>
          <cell r="Q180">
            <v>0.9</v>
          </cell>
          <cell r="R180"/>
          <cell r="S180"/>
          <cell r="T180"/>
        </row>
        <row r="181">
          <cell r="B181" t="str">
            <v>40.05.0100</v>
          </cell>
          <cell r="C181">
            <v>3</v>
          </cell>
          <cell r="D181" t="str">
            <v>Túnel lll</v>
          </cell>
          <cell r="E181" t="str">
            <v xml:space="preserve">PQ Forno de Minas Tradicional 12 x 800g          </v>
          </cell>
          <cell r="F181">
            <v>2150</v>
          </cell>
          <cell r="G181">
            <v>80</v>
          </cell>
          <cell r="H181"/>
          <cell r="I181"/>
          <cell r="J181"/>
          <cell r="K181">
            <v>2.5000000000000001E-2</v>
          </cell>
          <cell r="L181">
            <v>32</v>
          </cell>
          <cell r="M181">
            <v>800</v>
          </cell>
          <cell r="N181">
            <v>12</v>
          </cell>
          <cell r="O181">
            <v>9.6</v>
          </cell>
          <cell r="P181">
            <v>223.95833333333334</v>
          </cell>
          <cell r="Q181">
            <v>0.9</v>
          </cell>
          <cell r="R181"/>
          <cell r="S181"/>
          <cell r="T181"/>
        </row>
        <row r="182">
          <cell r="B182" t="str">
            <v>40.05.0101</v>
          </cell>
          <cell r="C182">
            <v>3</v>
          </cell>
          <cell r="D182" t="str">
            <v>Túnel lll</v>
          </cell>
          <cell r="E182" t="str">
            <v>PQ Sao Geraldo Coquetel (8g) 10 x 1000g</v>
          </cell>
          <cell r="F182">
            <v>1900</v>
          </cell>
          <cell r="G182">
            <v>80</v>
          </cell>
          <cell r="H182"/>
          <cell r="I182"/>
          <cell r="J182"/>
          <cell r="K182">
            <v>8.0000000000000002E-3</v>
          </cell>
          <cell r="L182">
            <v>125</v>
          </cell>
          <cell r="M182">
            <v>1000</v>
          </cell>
          <cell r="N182">
            <v>10</v>
          </cell>
          <cell r="O182">
            <v>10</v>
          </cell>
          <cell r="P182">
            <v>190</v>
          </cell>
          <cell r="Q182">
            <v>0.9</v>
          </cell>
          <cell r="R182"/>
          <cell r="S182"/>
          <cell r="T182"/>
        </row>
        <row r="183">
          <cell r="B183" t="str">
            <v>40.05.0104</v>
          </cell>
          <cell r="C183">
            <v>3</v>
          </cell>
          <cell r="D183" t="str">
            <v>Túnel lll</v>
          </cell>
          <cell r="E183" t="str">
            <v>Pao de Queijo Tradicional FM 12 x 400g - Exportação Canadá</v>
          </cell>
          <cell r="F183">
            <v>2150</v>
          </cell>
          <cell r="G183">
            <v>120</v>
          </cell>
          <cell r="H183"/>
          <cell r="I183"/>
          <cell r="J183"/>
          <cell r="K183">
            <v>2.5000000000000001E-2</v>
          </cell>
          <cell r="L183">
            <v>16</v>
          </cell>
          <cell r="M183">
            <v>400</v>
          </cell>
          <cell r="N183">
            <v>12</v>
          </cell>
          <cell r="O183">
            <v>4.8</v>
          </cell>
          <cell r="P183">
            <v>447.91666666666669</v>
          </cell>
          <cell r="Q183">
            <v>0.9</v>
          </cell>
          <cell r="R183"/>
          <cell r="S183"/>
          <cell r="T183"/>
        </row>
        <row r="184">
          <cell r="B184" t="str">
            <v>40.05.0150</v>
          </cell>
          <cell r="C184">
            <v>3</v>
          </cell>
          <cell r="D184" t="str">
            <v>Túnel lll</v>
          </cell>
          <cell r="E184" t="str">
            <v xml:space="preserve">PQ Forno de Minas Big Lanche 6 x 1530g       </v>
          </cell>
          <cell r="F184">
            <v>2150</v>
          </cell>
          <cell r="G184">
            <v>80</v>
          </cell>
          <cell r="H184"/>
          <cell r="I184"/>
          <cell r="J184"/>
          <cell r="K184">
            <v>9.4E-2</v>
          </cell>
          <cell r="L184">
            <v>16.276595744680851</v>
          </cell>
          <cell r="M184">
            <v>1530</v>
          </cell>
          <cell r="N184">
            <v>6</v>
          </cell>
          <cell r="O184">
            <v>9.18</v>
          </cell>
          <cell r="P184">
            <v>234.20479302832246</v>
          </cell>
          <cell r="Q184">
            <v>0.9</v>
          </cell>
          <cell r="R184"/>
          <cell r="S184"/>
          <cell r="T184"/>
        </row>
        <row r="185">
          <cell r="B185" t="str">
            <v>40.05.0162</v>
          </cell>
          <cell r="C185">
            <v>3</v>
          </cell>
          <cell r="D185" t="str">
            <v>Túnel lll</v>
          </cell>
          <cell r="E185" t="str">
            <v>PQ Forno de Minas Tradicional 10x1000g Exportacao Uruguai</v>
          </cell>
          <cell r="F185">
            <v>2150</v>
          </cell>
          <cell r="G185">
            <v>80</v>
          </cell>
          <cell r="H185"/>
          <cell r="I185"/>
          <cell r="J185"/>
          <cell r="K185">
            <v>2.5000000000000001E-2</v>
          </cell>
          <cell r="L185">
            <v>40</v>
          </cell>
          <cell r="M185">
            <v>1000</v>
          </cell>
          <cell r="N185">
            <v>10</v>
          </cell>
          <cell r="O185">
            <v>10</v>
          </cell>
          <cell r="P185">
            <v>215</v>
          </cell>
          <cell r="Q185">
            <v>0.9</v>
          </cell>
          <cell r="R185"/>
          <cell r="S185"/>
          <cell r="T185"/>
        </row>
        <row r="186">
          <cell r="B186" t="str">
            <v>40.05.0163</v>
          </cell>
          <cell r="C186">
            <v>3</v>
          </cell>
          <cell r="D186" t="str">
            <v>Túnel lll</v>
          </cell>
          <cell r="E186" t="str">
            <v>PQ Forno de Minas Coquetel 10x1000g Exportacao Uruguai</v>
          </cell>
          <cell r="F186">
            <v>2150</v>
          </cell>
          <cell r="G186">
            <v>80</v>
          </cell>
          <cell r="H186"/>
          <cell r="I186"/>
          <cell r="J186"/>
          <cell r="K186">
            <v>1.2500000000000001E-2</v>
          </cell>
          <cell r="L186">
            <v>80</v>
          </cell>
          <cell r="M186">
            <v>1000</v>
          </cell>
          <cell r="N186">
            <v>10</v>
          </cell>
          <cell r="O186">
            <v>10</v>
          </cell>
          <cell r="P186">
            <v>215</v>
          </cell>
          <cell r="Q186">
            <v>0.9</v>
          </cell>
          <cell r="R186"/>
          <cell r="S186"/>
          <cell r="T186"/>
        </row>
        <row r="187">
          <cell r="B187" t="str">
            <v>40.05.0168</v>
          </cell>
          <cell r="C187">
            <v>3</v>
          </cell>
          <cell r="D187" t="str">
            <v>Túnel lll</v>
          </cell>
          <cell r="E187" t="str">
            <v>PQ FM Tradicional 10 x 1000g Exp.  USA (Cliente Forno de Minas)</v>
          </cell>
          <cell r="F187">
            <v>2150</v>
          </cell>
          <cell r="G187">
            <v>80</v>
          </cell>
          <cell r="H187"/>
          <cell r="I187"/>
          <cell r="J187"/>
          <cell r="K187">
            <v>2.5000000000000001E-2</v>
          </cell>
          <cell r="L187">
            <v>40</v>
          </cell>
          <cell r="M187">
            <v>1000</v>
          </cell>
          <cell r="N187">
            <v>10</v>
          </cell>
          <cell r="O187">
            <v>10</v>
          </cell>
          <cell r="P187">
            <v>215</v>
          </cell>
          <cell r="Q187">
            <v>0.9</v>
          </cell>
          <cell r="R187"/>
          <cell r="S187"/>
          <cell r="T187"/>
        </row>
        <row r="188">
          <cell r="B188" t="str">
            <v>40.05.0170</v>
          </cell>
          <cell r="C188">
            <v>3</v>
          </cell>
          <cell r="D188" t="str">
            <v>Túnel lll</v>
          </cell>
          <cell r="E188" t="str">
            <v>PQ Forno de Minas Lanche 10 x 1000g VJ Exportação Canada</v>
          </cell>
          <cell r="F188">
            <v>1900</v>
          </cell>
          <cell r="G188">
            <v>80</v>
          </cell>
          <cell r="H188"/>
          <cell r="I188">
            <v>24</v>
          </cell>
          <cell r="J188"/>
          <cell r="K188">
            <v>3.5000000000000003E-2</v>
          </cell>
          <cell r="L188">
            <v>28.571428571428573</v>
          </cell>
          <cell r="M188">
            <v>1000</v>
          </cell>
          <cell r="N188">
            <v>10</v>
          </cell>
          <cell r="O188">
            <v>10</v>
          </cell>
          <cell r="P188">
            <v>190</v>
          </cell>
          <cell r="Q188">
            <v>0.9</v>
          </cell>
          <cell r="R188"/>
          <cell r="S188"/>
          <cell r="T188"/>
        </row>
        <row r="189">
          <cell r="B189" t="str">
            <v>40.05.1001</v>
          </cell>
          <cell r="C189">
            <v>3</v>
          </cell>
          <cell r="D189" t="str">
            <v>Túnel lll</v>
          </cell>
          <cell r="E189" t="str">
            <v>PQ Forno de Minas Integral Multigraos Fit 10 x 1000g</v>
          </cell>
          <cell r="F189">
            <v>2580</v>
          </cell>
          <cell r="G189">
            <v>80</v>
          </cell>
          <cell r="H189"/>
          <cell r="I189"/>
          <cell r="J189"/>
          <cell r="K189">
            <v>5.5E-2</v>
          </cell>
          <cell r="L189">
            <v>18.181818181818183</v>
          </cell>
          <cell r="M189">
            <v>1000</v>
          </cell>
          <cell r="N189">
            <v>10</v>
          </cell>
          <cell r="O189">
            <v>10</v>
          </cell>
          <cell r="P189">
            <v>258</v>
          </cell>
          <cell r="Q189">
            <v>0.9</v>
          </cell>
          <cell r="R189"/>
          <cell r="S189"/>
          <cell r="T189"/>
        </row>
        <row r="190">
          <cell r="B190" t="str">
            <v>40.05.1002</v>
          </cell>
          <cell r="C190">
            <v>3</v>
          </cell>
          <cell r="D190" t="str">
            <v>Túnel lll</v>
          </cell>
          <cell r="E190" t="str">
            <v>PQ Forno de Minas Super Lanche 6 x 1000g</v>
          </cell>
          <cell r="F190">
            <v>2150</v>
          </cell>
          <cell r="G190">
            <v>120</v>
          </cell>
          <cell r="H190"/>
          <cell r="I190"/>
          <cell r="J190"/>
          <cell r="K190">
            <v>5.7000000000000002E-2</v>
          </cell>
          <cell r="L190">
            <v>17.543859649122808</v>
          </cell>
          <cell r="M190">
            <v>1000</v>
          </cell>
          <cell r="N190">
            <v>6</v>
          </cell>
          <cell r="O190">
            <v>6</v>
          </cell>
          <cell r="P190">
            <v>358.33333333333331</v>
          </cell>
          <cell r="Q190">
            <v>0.9</v>
          </cell>
          <cell r="R190"/>
          <cell r="S190"/>
          <cell r="T190"/>
        </row>
        <row r="191">
          <cell r="B191" t="str">
            <v>40.05.1003</v>
          </cell>
          <cell r="C191">
            <v>3</v>
          </cell>
          <cell r="D191" t="str">
            <v>Túnel lll</v>
          </cell>
          <cell r="E191" t="str">
            <v>PQ Forno de Minas Coquetel 6 x 1000g</v>
          </cell>
          <cell r="F191">
            <v>2150</v>
          </cell>
          <cell r="G191">
            <v>120</v>
          </cell>
          <cell r="H191"/>
          <cell r="I191"/>
          <cell r="J191"/>
          <cell r="K191">
            <v>1.2500000000000001E-2</v>
          </cell>
          <cell r="L191">
            <v>80</v>
          </cell>
          <cell r="M191">
            <v>1000</v>
          </cell>
          <cell r="N191">
            <v>6</v>
          </cell>
          <cell r="O191">
            <v>6</v>
          </cell>
          <cell r="P191">
            <v>358.33333333333331</v>
          </cell>
          <cell r="Q191">
            <v>0.9</v>
          </cell>
          <cell r="R191"/>
          <cell r="S191"/>
          <cell r="T191"/>
        </row>
        <row r="192">
          <cell r="B192" t="str">
            <v>40.05.1004</v>
          </cell>
          <cell r="C192">
            <v>3</v>
          </cell>
          <cell r="D192" t="str">
            <v>Túnel lll</v>
          </cell>
          <cell r="E192" t="str">
            <v>PQ Forno de Minas Big Lanche 4 x 1530g</v>
          </cell>
          <cell r="F192">
            <v>2150</v>
          </cell>
          <cell r="G192">
            <v>120</v>
          </cell>
          <cell r="H192"/>
          <cell r="I192"/>
          <cell r="J192"/>
          <cell r="K192">
            <v>9.4E-2</v>
          </cell>
          <cell r="L192">
            <v>16.276595744680851</v>
          </cell>
          <cell r="M192">
            <v>1530</v>
          </cell>
          <cell r="N192">
            <v>4</v>
          </cell>
          <cell r="O192">
            <v>6.12</v>
          </cell>
          <cell r="P192">
            <v>351.30718954248363</v>
          </cell>
          <cell r="Q192">
            <v>0.9</v>
          </cell>
          <cell r="R192"/>
          <cell r="S192"/>
          <cell r="T192"/>
        </row>
        <row r="193">
          <cell r="B193" t="str">
            <v>40.05.1100</v>
          </cell>
          <cell r="C193">
            <v>3</v>
          </cell>
          <cell r="D193" t="str">
            <v>Túnel lll</v>
          </cell>
          <cell r="E193" t="str">
            <v>PQ Forno de Minas Tradicional VJ 26x400g</v>
          </cell>
          <cell r="F193">
            <v>2150</v>
          </cell>
          <cell r="G193">
            <v>80</v>
          </cell>
          <cell r="H193"/>
          <cell r="I193"/>
          <cell r="J193"/>
          <cell r="K193">
            <v>2.5000000000000001E-2</v>
          </cell>
          <cell r="L193">
            <v>16</v>
          </cell>
          <cell r="M193">
            <v>400</v>
          </cell>
          <cell r="N193">
            <v>26</v>
          </cell>
          <cell r="O193">
            <v>10.4</v>
          </cell>
          <cell r="P193">
            <v>206.73076923076923</v>
          </cell>
          <cell r="Q193">
            <v>0.9</v>
          </cell>
          <cell r="R193"/>
          <cell r="S193"/>
          <cell r="T193"/>
        </row>
        <row r="194">
          <cell r="B194" t="str">
            <v>40.05.1101</v>
          </cell>
          <cell r="C194">
            <v>3</v>
          </cell>
          <cell r="D194" t="str">
            <v>Túnel lll</v>
          </cell>
          <cell r="E194" t="str">
            <v>PQ Forno de Minas Coquetel VJ 26x400g</v>
          </cell>
          <cell r="F194">
            <v>2150</v>
          </cell>
          <cell r="G194">
            <v>80</v>
          </cell>
          <cell r="H194"/>
          <cell r="I194"/>
          <cell r="J194"/>
          <cell r="K194">
            <v>1.2500000000000001E-2</v>
          </cell>
          <cell r="L194">
            <v>32</v>
          </cell>
          <cell r="M194">
            <v>400</v>
          </cell>
          <cell r="N194">
            <v>26</v>
          </cell>
          <cell r="O194">
            <v>10.4</v>
          </cell>
          <cell r="P194">
            <v>206.73076923076923</v>
          </cell>
          <cell r="Q194">
            <v>0.9</v>
          </cell>
          <cell r="R194"/>
          <cell r="S194"/>
          <cell r="T194"/>
        </row>
        <row r="195">
          <cell r="B195" t="str">
            <v>40.05.1102</v>
          </cell>
          <cell r="C195">
            <v>3</v>
          </cell>
          <cell r="D195" t="str">
            <v>Túnel lll</v>
          </cell>
          <cell r="E195" t="str">
            <v xml:space="preserve">PQ Forno de Minas Tradicional VJ 10 x 1000g </v>
          </cell>
          <cell r="F195">
            <v>2150</v>
          </cell>
          <cell r="G195">
            <v>80</v>
          </cell>
          <cell r="H195"/>
          <cell r="I195"/>
          <cell r="J195"/>
          <cell r="K195">
            <v>2.5000000000000001E-2</v>
          </cell>
          <cell r="L195">
            <v>40</v>
          </cell>
          <cell r="M195">
            <v>1000</v>
          </cell>
          <cell r="N195">
            <v>10</v>
          </cell>
          <cell r="O195">
            <v>10</v>
          </cell>
          <cell r="P195">
            <v>215</v>
          </cell>
          <cell r="Q195">
            <v>0.9</v>
          </cell>
          <cell r="R195"/>
          <cell r="S195"/>
          <cell r="T195"/>
        </row>
        <row r="196">
          <cell r="B196" t="str">
            <v>40.05.1104</v>
          </cell>
          <cell r="C196">
            <v>3</v>
          </cell>
          <cell r="D196" t="str">
            <v>Túnel lll</v>
          </cell>
          <cell r="E196" t="str">
            <v>PQ Forno de Minas Integral Multigraos Fit 33 x 300g</v>
          </cell>
          <cell r="F196">
            <v>1619</v>
          </cell>
          <cell r="G196">
            <v>80</v>
          </cell>
          <cell r="H196"/>
          <cell r="I196"/>
          <cell r="J196"/>
          <cell r="K196">
            <v>0.03</v>
          </cell>
          <cell r="L196">
            <v>10</v>
          </cell>
          <cell r="M196">
            <v>300</v>
          </cell>
          <cell r="N196">
            <v>33</v>
          </cell>
          <cell r="O196">
            <v>9.9</v>
          </cell>
          <cell r="P196">
            <v>163.53535353535352</v>
          </cell>
          <cell r="Q196">
            <v>0.9</v>
          </cell>
          <cell r="R196"/>
          <cell r="S196"/>
          <cell r="T196"/>
        </row>
        <row r="197">
          <cell r="B197" t="str">
            <v>40.05.2000</v>
          </cell>
          <cell r="C197">
            <v>3</v>
          </cell>
          <cell r="D197" t="str">
            <v>Túnel lll</v>
          </cell>
          <cell r="E197" t="str">
            <v>PQ Sao Geraldo Lanche 10 x 1000g FS</v>
          </cell>
          <cell r="F197">
            <v>2150</v>
          </cell>
          <cell r="G197">
            <v>80</v>
          </cell>
          <cell r="H197"/>
          <cell r="I197"/>
          <cell r="J197"/>
          <cell r="K197">
            <v>3.5000000000000003E-2</v>
          </cell>
          <cell r="L197">
            <v>28.571428571428573</v>
          </cell>
          <cell r="M197">
            <v>1000</v>
          </cell>
          <cell r="N197">
            <v>10</v>
          </cell>
          <cell r="O197">
            <v>10</v>
          </cell>
          <cell r="P197">
            <v>215</v>
          </cell>
          <cell r="Q197">
            <v>0.9</v>
          </cell>
          <cell r="R197"/>
          <cell r="S197"/>
          <cell r="T197"/>
        </row>
        <row r="198">
          <cell r="B198" t="str">
            <v>40.05.2100</v>
          </cell>
          <cell r="C198">
            <v>3</v>
          </cell>
          <cell r="D198" t="str">
            <v>Túnel lll</v>
          </cell>
          <cell r="E198" t="str">
            <v xml:space="preserve">PQ São Geraldo Coquetel VJ 10 x 1000g     </v>
          </cell>
          <cell r="F198">
            <v>2150</v>
          </cell>
          <cell r="G198">
            <v>80</v>
          </cell>
          <cell r="H198"/>
          <cell r="I198"/>
          <cell r="J198"/>
          <cell r="K198">
            <v>1.2500000000000001E-2</v>
          </cell>
          <cell r="L198">
            <v>80</v>
          </cell>
          <cell r="M198">
            <v>1000</v>
          </cell>
          <cell r="N198">
            <v>10</v>
          </cell>
          <cell r="O198">
            <v>10</v>
          </cell>
          <cell r="P198">
            <v>215</v>
          </cell>
          <cell r="Q198">
            <v>0.9</v>
          </cell>
          <cell r="R198"/>
          <cell r="S198"/>
          <cell r="T198"/>
        </row>
        <row r="199">
          <cell r="B199" t="str">
            <v>40.05.2101</v>
          </cell>
          <cell r="C199">
            <v>3</v>
          </cell>
          <cell r="D199" t="str">
            <v>Túnel lll</v>
          </cell>
          <cell r="E199" t="str">
            <v xml:space="preserve">PQ São Geraldo Tradicional VJ 10 x 1000g     </v>
          </cell>
          <cell r="F199">
            <v>2150</v>
          </cell>
          <cell r="G199">
            <v>80</v>
          </cell>
          <cell r="H199"/>
          <cell r="I199"/>
          <cell r="J199"/>
          <cell r="K199">
            <v>2.5000000000000001E-2</v>
          </cell>
          <cell r="L199">
            <v>40</v>
          </cell>
          <cell r="M199">
            <v>1000</v>
          </cell>
          <cell r="N199">
            <v>10</v>
          </cell>
          <cell r="O199">
            <v>10</v>
          </cell>
          <cell r="P199">
            <v>215</v>
          </cell>
          <cell r="Q199">
            <v>0.9</v>
          </cell>
          <cell r="R199"/>
          <cell r="S199"/>
          <cell r="T199"/>
        </row>
        <row r="200">
          <cell r="B200" t="str">
            <v>40.05.2102</v>
          </cell>
          <cell r="C200">
            <v>3</v>
          </cell>
          <cell r="D200" t="str">
            <v>Túnel lll</v>
          </cell>
          <cell r="E200" t="str">
            <v>PQ Sao Geraldo Tradicional 10 x 1000g FS</v>
          </cell>
          <cell r="F200">
            <v>2150</v>
          </cell>
          <cell r="G200">
            <v>80</v>
          </cell>
          <cell r="H200"/>
          <cell r="I200"/>
          <cell r="J200"/>
          <cell r="K200">
            <v>2.5000000000000001E-2</v>
          </cell>
          <cell r="L200">
            <v>40</v>
          </cell>
          <cell r="M200">
            <v>1000</v>
          </cell>
          <cell r="N200">
            <v>10</v>
          </cell>
          <cell r="O200">
            <v>10</v>
          </cell>
          <cell r="P200">
            <v>215</v>
          </cell>
          <cell r="Q200">
            <v>0.9</v>
          </cell>
          <cell r="R200"/>
          <cell r="S200"/>
          <cell r="T200"/>
        </row>
        <row r="201">
          <cell r="B201" t="str">
            <v>40.05.2103</v>
          </cell>
          <cell r="C201">
            <v>3</v>
          </cell>
          <cell r="D201" t="str">
            <v>Túnel lll</v>
          </cell>
          <cell r="E201" t="str">
            <v>PQ Sao Geraldo Coquetel 10 x 1000g FS</v>
          </cell>
          <cell r="F201">
            <v>2150</v>
          </cell>
          <cell r="G201">
            <v>80</v>
          </cell>
          <cell r="H201"/>
          <cell r="I201"/>
          <cell r="J201"/>
          <cell r="K201">
            <v>1.2500000000000001E-2</v>
          </cell>
          <cell r="L201">
            <v>80</v>
          </cell>
          <cell r="M201">
            <v>1000</v>
          </cell>
          <cell r="N201">
            <v>10</v>
          </cell>
          <cell r="O201">
            <v>10</v>
          </cell>
          <cell r="P201">
            <v>215</v>
          </cell>
          <cell r="Q201">
            <v>0.9</v>
          </cell>
          <cell r="R201"/>
          <cell r="S201"/>
          <cell r="T201"/>
        </row>
        <row r="202">
          <cell r="B202" t="str">
            <v>40.05.3000</v>
          </cell>
          <cell r="C202">
            <v>3</v>
          </cell>
          <cell r="D202" t="str">
            <v>Túnel lll</v>
          </cell>
          <cell r="E202" t="str">
            <v>PQ Forno de Minas Coquetel 10x1000g Exportacao Peru</v>
          </cell>
          <cell r="F202">
            <v>2150</v>
          </cell>
          <cell r="G202">
            <v>80</v>
          </cell>
          <cell r="H202"/>
          <cell r="I202"/>
          <cell r="J202"/>
          <cell r="K202">
            <v>1.2500000000000001E-2</v>
          </cell>
          <cell r="L202">
            <v>80</v>
          </cell>
          <cell r="M202">
            <v>1000</v>
          </cell>
          <cell r="N202">
            <v>10</v>
          </cell>
          <cell r="O202">
            <v>10</v>
          </cell>
          <cell r="P202">
            <v>215</v>
          </cell>
          <cell r="Q202">
            <v>0.9</v>
          </cell>
          <cell r="R202"/>
          <cell r="S202"/>
          <cell r="T202"/>
        </row>
        <row r="203">
          <cell r="B203" t="str">
            <v>40.05.3002</v>
          </cell>
          <cell r="C203">
            <v>3</v>
          </cell>
          <cell r="D203" t="str">
            <v>Túnel lll</v>
          </cell>
          <cell r="E203" t="str">
            <v>PQ Forno de Minas Tradicional 10x1000g Exportacao Peru</v>
          </cell>
          <cell r="F203">
            <v>2150</v>
          </cell>
          <cell r="G203">
            <v>80</v>
          </cell>
          <cell r="H203"/>
          <cell r="I203"/>
          <cell r="J203"/>
          <cell r="K203">
            <v>2.5000000000000001E-2</v>
          </cell>
          <cell r="L203">
            <v>40</v>
          </cell>
          <cell r="M203">
            <v>1000</v>
          </cell>
          <cell r="N203">
            <v>10</v>
          </cell>
          <cell r="O203">
            <v>10</v>
          </cell>
          <cell r="P203">
            <v>215</v>
          </cell>
          <cell r="Q203">
            <v>0.9</v>
          </cell>
          <cell r="R203"/>
          <cell r="S203"/>
          <cell r="T203"/>
        </row>
        <row r="204">
          <cell r="B204" t="str">
            <v>40.05.3003</v>
          </cell>
          <cell r="C204">
            <v>3</v>
          </cell>
          <cell r="D204" t="str">
            <v>Túnel lll</v>
          </cell>
          <cell r="E204" t="str">
            <v>PQ Forno de Minas Tradicional 10x1000g Exportacao USA  (Cliente EB Express)</v>
          </cell>
          <cell r="F204">
            <v>2150</v>
          </cell>
          <cell r="G204">
            <v>80</v>
          </cell>
          <cell r="H204"/>
          <cell r="I204"/>
          <cell r="J204"/>
          <cell r="K204">
            <v>2.5000000000000001E-2</v>
          </cell>
          <cell r="L204">
            <v>40</v>
          </cell>
          <cell r="M204">
            <v>1000</v>
          </cell>
          <cell r="N204">
            <v>10</v>
          </cell>
          <cell r="O204">
            <v>10</v>
          </cell>
          <cell r="P204">
            <v>215</v>
          </cell>
          <cell r="Q204">
            <v>0.9</v>
          </cell>
          <cell r="R204"/>
          <cell r="S204"/>
          <cell r="T204"/>
        </row>
        <row r="205">
          <cell r="B205" t="str">
            <v>40.05.3004</v>
          </cell>
          <cell r="C205">
            <v>3</v>
          </cell>
          <cell r="D205" t="str">
            <v>Túnel lll</v>
          </cell>
          <cell r="E205" t="str">
            <v>PQ Forno de Minas (25g) 10 x 1000g Exportacao Japao</v>
          </cell>
          <cell r="F205">
            <v>2150</v>
          </cell>
          <cell r="G205">
            <v>80</v>
          </cell>
          <cell r="H205"/>
          <cell r="I205"/>
          <cell r="J205"/>
          <cell r="K205">
            <v>2.5000000000000001E-2</v>
          </cell>
          <cell r="L205">
            <v>40</v>
          </cell>
          <cell r="M205">
            <v>1000</v>
          </cell>
          <cell r="N205">
            <v>10</v>
          </cell>
          <cell r="O205">
            <v>10</v>
          </cell>
          <cell r="P205">
            <v>215</v>
          </cell>
          <cell r="Q205">
            <v>0.9</v>
          </cell>
          <cell r="R205"/>
          <cell r="S205"/>
          <cell r="T205"/>
        </row>
        <row r="206">
          <cell r="B206" t="str">
            <v>40.05.3004</v>
          </cell>
          <cell r="C206">
            <v>3</v>
          </cell>
          <cell r="D206" t="str">
            <v>Túnel lll</v>
          </cell>
          <cell r="E206" t="str">
            <v>PQ Forno de Minas (25g) 10 x 1000g Exportacao Japao</v>
          </cell>
          <cell r="F206">
            <v>2150</v>
          </cell>
          <cell r="G206">
            <v>80</v>
          </cell>
          <cell r="H206"/>
          <cell r="I206"/>
          <cell r="J206"/>
          <cell r="K206">
            <v>2.5000000000000001E-2</v>
          </cell>
          <cell r="L206">
            <v>40</v>
          </cell>
          <cell r="M206">
            <v>1000</v>
          </cell>
          <cell r="N206">
            <v>10</v>
          </cell>
          <cell r="O206">
            <v>10</v>
          </cell>
          <cell r="P206">
            <v>215</v>
          </cell>
          <cell r="Q206">
            <v>0.9</v>
          </cell>
          <cell r="R206"/>
          <cell r="S206"/>
          <cell r="T206"/>
        </row>
        <row r="207">
          <cell r="B207" t="str">
            <v>40.05.3005</v>
          </cell>
          <cell r="C207">
            <v>3</v>
          </cell>
          <cell r="D207" t="str">
            <v>Túnel lll</v>
          </cell>
          <cell r="E207" t="str">
            <v>PQ Forno de Minas (12,5g) 10 x 1000g Exportacao Japao</v>
          </cell>
          <cell r="F207">
            <v>2150</v>
          </cell>
          <cell r="G207">
            <v>80</v>
          </cell>
          <cell r="H207"/>
          <cell r="I207"/>
          <cell r="J207"/>
          <cell r="K207">
            <v>1.2500000000000001E-2</v>
          </cell>
          <cell r="L207">
            <v>80</v>
          </cell>
          <cell r="M207">
            <v>1000</v>
          </cell>
          <cell r="N207">
            <v>10</v>
          </cell>
          <cell r="O207">
            <v>10</v>
          </cell>
          <cell r="P207">
            <v>215</v>
          </cell>
          <cell r="Q207">
            <v>0.9</v>
          </cell>
          <cell r="R207"/>
          <cell r="S207"/>
          <cell r="T207"/>
        </row>
        <row r="208">
          <cell r="B208" t="str">
            <v>40.05.3005</v>
          </cell>
          <cell r="C208">
            <v>3</v>
          </cell>
          <cell r="D208" t="str">
            <v>Túnel lll</v>
          </cell>
          <cell r="E208" t="str">
            <v>PQ Forno de Minas (12,5g) 10 x 1000g Exportacao Japao</v>
          </cell>
          <cell r="F208">
            <v>2150</v>
          </cell>
          <cell r="G208">
            <v>80</v>
          </cell>
          <cell r="H208"/>
          <cell r="I208"/>
          <cell r="J208"/>
          <cell r="K208">
            <v>1.2500000000000001E-2</v>
          </cell>
          <cell r="L208">
            <v>80</v>
          </cell>
          <cell r="M208">
            <v>1000</v>
          </cell>
          <cell r="N208">
            <v>10</v>
          </cell>
          <cell r="O208">
            <v>10</v>
          </cell>
          <cell r="P208">
            <v>215</v>
          </cell>
          <cell r="Q208">
            <v>0.9</v>
          </cell>
          <cell r="R208"/>
          <cell r="S208"/>
          <cell r="T208"/>
        </row>
        <row r="209">
          <cell r="B209" t="str">
            <v>40.05.3006</v>
          </cell>
          <cell r="C209">
            <v>3</v>
          </cell>
          <cell r="D209" t="str">
            <v>Túnel lll</v>
          </cell>
          <cell r="E209" t="str">
            <v>PQ Sao Geraldo (40g) 10 x 1000g Exportacao Japao</v>
          </cell>
          <cell r="F209">
            <v>2150</v>
          </cell>
          <cell r="G209">
            <v>80</v>
          </cell>
          <cell r="H209"/>
          <cell r="I209"/>
          <cell r="J209"/>
          <cell r="K209">
            <v>0.04</v>
          </cell>
          <cell r="L209">
            <v>25</v>
          </cell>
          <cell r="M209">
            <v>1000</v>
          </cell>
          <cell r="N209">
            <v>10</v>
          </cell>
          <cell r="O209">
            <v>10</v>
          </cell>
          <cell r="P209">
            <v>215</v>
          </cell>
          <cell r="Q209">
            <v>0.9</v>
          </cell>
          <cell r="R209"/>
          <cell r="S209"/>
          <cell r="T209"/>
        </row>
        <row r="210">
          <cell r="B210" t="str">
            <v>40.05.3006</v>
          </cell>
          <cell r="C210">
            <v>3</v>
          </cell>
          <cell r="D210" t="str">
            <v>Túnel lll</v>
          </cell>
          <cell r="E210" t="str">
            <v>PQ Sao Geraldo (40g) 10 x 1000g Exportacao Japao</v>
          </cell>
          <cell r="F210">
            <v>2150</v>
          </cell>
          <cell r="G210">
            <v>80</v>
          </cell>
          <cell r="H210"/>
          <cell r="I210"/>
          <cell r="J210"/>
          <cell r="K210">
            <v>0.04</v>
          </cell>
          <cell r="L210">
            <v>25</v>
          </cell>
          <cell r="M210">
            <v>1000</v>
          </cell>
          <cell r="N210">
            <v>10</v>
          </cell>
          <cell r="O210">
            <v>10</v>
          </cell>
          <cell r="P210">
            <v>215</v>
          </cell>
          <cell r="Q210">
            <v>0.9</v>
          </cell>
          <cell r="R210"/>
          <cell r="S210"/>
          <cell r="T210"/>
        </row>
        <row r="211">
          <cell r="B211" t="str">
            <v>40.05.3100</v>
          </cell>
          <cell r="C211">
            <v>3</v>
          </cell>
          <cell r="D211" t="str">
            <v>Túnel lll</v>
          </cell>
          <cell r="E211" t="str">
            <v>PQ Forno de Minas Coquetel VJ 26x400g Exportacao USA   (Cliente Triunfo)</v>
          </cell>
          <cell r="F211">
            <v>2150</v>
          </cell>
          <cell r="G211">
            <v>80</v>
          </cell>
          <cell r="H211"/>
          <cell r="I211"/>
          <cell r="J211"/>
          <cell r="K211">
            <v>1.2500000000000001E-2</v>
          </cell>
          <cell r="L211">
            <v>32</v>
          </cell>
          <cell r="M211">
            <v>400</v>
          </cell>
          <cell r="N211">
            <v>26</v>
          </cell>
          <cell r="O211">
            <v>10.4</v>
          </cell>
          <cell r="P211">
            <v>206.73076923076923</v>
          </cell>
          <cell r="Q211">
            <v>0.9</v>
          </cell>
          <cell r="R211"/>
          <cell r="S211"/>
          <cell r="T211"/>
        </row>
        <row r="212">
          <cell r="B212" t="str">
            <v>40.05.3101</v>
          </cell>
          <cell r="C212">
            <v>3</v>
          </cell>
          <cell r="D212" t="str">
            <v>Túnel lll</v>
          </cell>
          <cell r="E212" t="str">
            <v>PQ Forno de Minas Tradicional VJ 26x400g Exportacao USA (Cliente Triunfo)</v>
          </cell>
          <cell r="F212">
            <v>2150</v>
          </cell>
          <cell r="G212">
            <v>80</v>
          </cell>
          <cell r="H212"/>
          <cell r="I212"/>
          <cell r="J212"/>
          <cell r="K212">
            <v>2.5000000000000001E-2</v>
          </cell>
          <cell r="L212">
            <v>16</v>
          </cell>
          <cell r="M212">
            <v>400</v>
          </cell>
          <cell r="N212">
            <v>26</v>
          </cell>
          <cell r="O212">
            <v>10.4</v>
          </cell>
          <cell r="P212">
            <v>206.73076923076923</v>
          </cell>
          <cell r="Q212">
            <v>0.9</v>
          </cell>
          <cell r="R212"/>
          <cell r="S212"/>
          <cell r="T212"/>
        </row>
        <row r="213">
          <cell r="B213" t="str">
            <v>40.05.3103</v>
          </cell>
          <cell r="C213">
            <v>3</v>
          </cell>
          <cell r="D213" t="str">
            <v>Túnel lll</v>
          </cell>
          <cell r="E213" t="str">
            <v>PQ Forno de Minas Tradicional VJ 26x400g Exportacao Chile Mundo Marino</v>
          </cell>
          <cell r="F213">
            <v>2150</v>
          </cell>
          <cell r="G213">
            <v>80</v>
          </cell>
          <cell r="H213"/>
          <cell r="I213"/>
          <cell r="J213"/>
          <cell r="K213">
            <v>2.5000000000000001E-2</v>
          </cell>
          <cell r="L213">
            <v>16</v>
          </cell>
          <cell r="M213">
            <v>400</v>
          </cell>
          <cell r="N213">
            <v>26</v>
          </cell>
          <cell r="O213">
            <v>10.4</v>
          </cell>
          <cell r="P213">
            <v>206.73076923076923</v>
          </cell>
          <cell r="Q213">
            <v>0.9</v>
          </cell>
          <cell r="R213"/>
          <cell r="S213"/>
          <cell r="T213"/>
        </row>
        <row r="214">
          <cell r="B214" t="str">
            <v>40.05.3104</v>
          </cell>
          <cell r="C214">
            <v>3</v>
          </cell>
          <cell r="D214" t="str">
            <v>Túnel lll</v>
          </cell>
          <cell r="E214" t="str">
            <v>PQ Forno de Minas Tradicional VJ 26x400g Exportacao Uruguai</v>
          </cell>
          <cell r="F214">
            <v>2150</v>
          </cell>
          <cell r="G214">
            <v>80</v>
          </cell>
          <cell r="H214"/>
          <cell r="I214"/>
          <cell r="J214"/>
          <cell r="K214">
            <v>2.5000000000000001E-2</v>
          </cell>
          <cell r="L214">
            <v>16</v>
          </cell>
          <cell r="M214">
            <v>400</v>
          </cell>
          <cell r="N214">
            <v>26</v>
          </cell>
          <cell r="O214">
            <v>10.4</v>
          </cell>
          <cell r="P214">
            <v>206.73076923076923</v>
          </cell>
          <cell r="Q214">
            <v>0.9</v>
          </cell>
          <cell r="R214"/>
          <cell r="S214"/>
          <cell r="T214"/>
        </row>
        <row r="215">
          <cell r="B215" t="str">
            <v>40.05.3105</v>
          </cell>
          <cell r="C215">
            <v>3</v>
          </cell>
          <cell r="D215" t="str">
            <v>Túnel lll</v>
          </cell>
          <cell r="E215" t="str">
            <v>PQ Forno de Minas Coquetel VJ 12x400g Exportacao Canada</v>
          </cell>
          <cell r="F215">
            <v>2150</v>
          </cell>
          <cell r="G215">
            <v>120</v>
          </cell>
          <cell r="H215"/>
          <cell r="I215"/>
          <cell r="J215"/>
          <cell r="K215">
            <v>1.2500000000000001E-2</v>
          </cell>
          <cell r="L215">
            <v>32</v>
          </cell>
          <cell r="M215">
            <v>400</v>
          </cell>
          <cell r="N215">
            <v>12</v>
          </cell>
          <cell r="O215">
            <v>4.8</v>
          </cell>
          <cell r="P215">
            <v>447.91666666666669</v>
          </cell>
          <cell r="Q215">
            <v>0.9</v>
          </cell>
          <cell r="R215"/>
          <cell r="S215"/>
          <cell r="T215"/>
        </row>
        <row r="216">
          <cell r="B216" t="str">
            <v>40.05.3106</v>
          </cell>
          <cell r="C216">
            <v>3</v>
          </cell>
          <cell r="D216" t="str">
            <v>Túnel lll</v>
          </cell>
          <cell r="E216" t="str">
            <v>PQ Forno de Minas Coquetel VJ 26x400g Exportação Peru</v>
          </cell>
          <cell r="F216">
            <v>2150</v>
          </cell>
          <cell r="G216">
            <v>80</v>
          </cell>
          <cell r="H216"/>
          <cell r="I216"/>
          <cell r="J216"/>
          <cell r="K216">
            <v>1.2500000000000001E-2</v>
          </cell>
          <cell r="L216">
            <v>32</v>
          </cell>
          <cell r="M216">
            <v>400</v>
          </cell>
          <cell r="N216">
            <v>26</v>
          </cell>
          <cell r="O216">
            <v>10.4</v>
          </cell>
          <cell r="P216">
            <v>206.73076923076923</v>
          </cell>
          <cell r="Q216">
            <v>0.9</v>
          </cell>
          <cell r="R216"/>
          <cell r="S216"/>
          <cell r="T216"/>
        </row>
        <row r="217">
          <cell r="B217" t="str">
            <v>40.05.3108</v>
          </cell>
          <cell r="C217">
            <v>3</v>
          </cell>
          <cell r="D217" t="str">
            <v>Túnel lll</v>
          </cell>
          <cell r="E217" t="str">
            <v>PQ Forno de Minas Tradicional 26 x 400g  Exportação USA (Cliente EB Express)</v>
          </cell>
          <cell r="F217">
            <v>2150</v>
          </cell>
          <cell r="G217">
            <v>80</v>
          </cell>
          <cell r="H217"/>
          <cell r="I217"/>
          <cell r="J217"/>
          <cell r="K217">
            <v>2.5000000000000001E-2</v>
          </cell>
          <cell r="L217">
            <v>16</v>
          </cell>
          <cell r="M217">
            <v>400</v>
          </cell>
          <cell r="N217">
            <v>26</v>
          </cell>
          <cell r="O217">
            <v>10.4</v>
          </cell>
          <cell r="P217">
            <v>206.73076923076923</v>
          </cell>
          <cell r="Q217">
            <v>0.9</v>
          </cell>
          <cell r="R217"/>
          <cell r="S217"/>
          <cell r="T217"/>
        </row>
        <row r="218">
          <cell r="B218" t="str">
            <v>40.05.3109</v>
          </cell>
          <cell r="C218">
            <v>3</v>
          </cell>
          <cell r="D218" t="str">
            <v>Túnel lll</v>
          </cell>
          <cell r="E218" t="str">
            <v>PQ Forno de Minas Coquetel VJ 26x400g Exportacao USA (Cliente EB Express)</v>
          </cell>
          <cell r="F218">
            <v>2150</v>
          </cell>
          <cell r="G218">
            <v>80</v>
          </cell>
          <cell r="H218"/>
          <cell r="I218"/>
          <cell r="J218"/>
          <cell r="K218">
            <v>2.5000000000000001E-2</v>
          </cell>
          <cell r="L218">
            <v>16</v>
          </cell>
          <cell r="M218">
            <v>400</v>
          </cell>
          <cell r="N218">
            <v>26</v>
          </cell>
          <cell r="O218">
            <v>10.4</v>
          </cell>
          <cell r="P218">
            <v>206.73076923076923</v>
          </cell>
          <cell r="Q218">
            <v>0.9</v>
          </cell>
          <cell r="R218"/>
          <cell r="S218"/>
          <cell r="T218"/>
        </row>
        <row r="219">
          <cell r="B219" t="str">
            <v>40.05.3110</v>
          </cell>
          <cell r="C219">
            <v>3</v>
          </cell>
          <cell r="D219" t="str">
            <v>Túnel lll</v>
          </cell>
          <cell r="E219" t="str">
            <v>PQ Forno de Minas Lanche 10 x 1000g VJ Exportação USA (Cliente EB Express)</v>
          </cell>
          <cell r="F219">
            <v>1900</v>
          </cell>
          <cell r="G219">
            <v>80</v>
          </cell>
          <cell r="H219"/>
          <cell r="I219"/>
          <cell r="J219"/>
          <cell r="K219">
            <v>3.5000000000000003E-2</v>
          </cell>
          <cell r="L219">
            <v>28.571428571428573</v>
          </cell>
          <cell r="M219">
            <v>1000</v>
          </cell>
          <cell r="N219">
            <v>10</v>
          </cell>
          <cell r="O219">
            <v>10</v>
          </cell>
          <cell r="P219">
            <v>190</v>
          </cell>
          <cell r="Q219">
            <v>0.9</v>
          </cell>
          <cell r="R219"/>
          <cell r="S219"/>
          <cell r="T219"/>
        </row>
        <row r="220">
          <cell r="B220" t="str">
            <v>40.05.3111</v>
          </cell>
          <cell r="C220">
            <v>3</v>
          </cell>
          <cell r="D220" t="str">
            <v>Túnel lll</v>
          </cell>
          <cell r="E220" t="str">
            <v>PQ Forno de Minas Tradicional 26 x 400g  Exportação USA (Cliente Forno de Minas)</v>
          </cell>
          <cell r="F220">
            <v>2150</v>
          </cell>
          <cell r="G220">
            <v>80</v>
          </cell>
          <cell r="H220"/>
          <cell r="I220"/>
          <cell r="J220"/>
          <cell r="K220">
            <v>2.5000000000000001E-2</v>
          </cell>
          <cell r="L220">
            <v>16</v>
          </cell>
          <cell r="M220">
            <v>400</v>
          </cell>
          <cell r="N220">
            <v>26</v>
          </cell>
          <cell r="O220">
            <v>10.4</v>
          </cell>
          <cell r="P220">
            <v>206.73076923076923</v>
          </cell>
          <cell r="Q220">
            <v>0.9</v>
          </cell>
          <cell r="R220"/>
          <cell r="S220"/>
          <cell r="T220"/>
        </row>
        <row r="221">
          <cell r="B221" t="str">
            <v>40.05.3112</v>
          </cell>
          <cell r="C221">
            <v>3</v>
          </cell>
          <cell r="D221" t="str">
            <v>Túnel lll</v>
          </cell>
          <cell r="E221" t="str">
            <v>PQ Forno de Minas Coquetel VJ 26x400g Exportacao USA (Cliente Forno de Minas)</v>
          </cell>
          <cell r="F221">
            <v>2150</v>
          </cell>
          <cell r="G221">
            <v>80</v>
          </cell>
          <cell r="H221"/>
          <cell r="I221"/>
          <cell r="J221"/>
          <cell r="K221">
            <v>2.5000000000000001E-2</v>
          </cell>
          <cell r="L221">
            <v>16</v>
          </cell>
          <cell r="M221">
            <v>400</v>
          </cell>
          <cell r="N221">
            <v>26</v>
          </cell>
          <cell r="O221">
            <v>10.4</v>
          </cell>
          <cell r="P221">
            <v>206.73076923076923</v>
          </cell>
          <cell r="Q221">
            <v>0.9</v>
          </cell>
          <cell r="R221"/>
          <cell r="S221"/>
          <cell r="T221"/>
        </row>
        <row r="222">
          <cell r="B222" t="str">
            <v>40.05.3113</v>
          </cell>
          <cell r="C222">
            <v>3</v>
          </cell>
          <cell r="D222" t="str">
            <v>Túnel lll</v>
          </cell>
          <cell r="E222" t="str">
            <v>PQ Forno de Minas Tradicional 26 x 400g - Exportacao PERU</v>
          </cell>
          <cell r="F222">
            <v>2150</v>
          </cell>
          <cell r="G222">
            <v>80</v>
          </cell>
          <cell r="H222"/>
          <cell r="I222"/>
          <cell r="J222"/>
          <cell r="K222">
            <v>2.5000000000000001E-2</v>
          </cell>
          <cell r="L222">
            <v>16</v>
          </cell>
          <cell r="M222">
            <v>400</v>
          </cell>
          <cell r="N222">
            <v>26</v>
          </cell>
          <cell r="O222">
            <v>10.4</v>
          </cell>
          <cell r="P222">
            <v>206.73076923076923</v>
          </cell>
          <cell r="Q222">
            <v>0.9</v>
          </cell>
          <cell r="R222"/>
          <cell r="S222"/>
          <cell r="T222"/>
        </row>
        <row r="223">
          <cell r="B223" t="str">
            <v>40.05.3114</v>
          </cell>
          <cell r="C223">
            <v>3</v>
          </cell>
          <cell r="D223" t="str">
            <v>Túnel lll</v>
          </cell>
          <cell r="E223" t="str">
            <v xml:space="preserve">PQ Super Lanche Forno de Minas 10 x 1000g Exportação USA (Cliente EB Express)        </v>
          </cell>
          <cell r="F223">
            <v>2150</v>
          </cell>
          <cell r="G223">
            <v>80</v>
          </cell>
          <cell r="H223"/>
          <cell r="I223"/>
          <cell r="J223"/>
          <cell r="K223">
            <v>5.7000000000000002E-2</v>
          </cell>
          <cell r="L223">
            <v>17.543859649122808</v>
          </cell>
          <cell r="M223">
            <v>1000</v>
          </cell>
          <cell r="N223">
            <v>10</v>
          </cell>
          <cell r="O223">
            <v>10</v>
          </cell>
          <cell r="P223">
            <v>215</v>
          </cell>
          <cell r="Q223">
            <v>0.9</v>
          </cell>
          <cell r="R223"/>
          <cell r="S223"/>
          <cell r="T223"/>
        </row>
        <row r="224">
          <cell r="B224" t="str">
            <v>40.05.3114</v>
          </cell>
          <cell r="C224">
            <v>3</v>
          </cell>
          <cell r="D224" t="str">
            <v>Túnel lll</v>
          </cell>
          <cell r="E224" t="str">
            <v xml:space="preserve">PQ Super Lanche Forno de Minas 10 x 1000g Exportação USA (Cliente EB Express)        </v>
          </cell>
          <cell r="F224">
            <v>2150</v>
          </cell>
          <cell r="G224">
            <v>80</v>
          </cell>
          <cell r="H224"/>
          <cell r="I224"/>
          <cell r="J224"/>
          <cell r="K224">
            <v>5.7000000000000002E-2</v>
          </cell>
          <cell r="L224">
            <v>17.543859649122808</v>
          </cell>
          <cell r="M224">
            <v>1000</v>
          </cell>
          <cell r="N224">
            <v>10</v>
          </cell>
          <cell r="O224">
            <v>10</v>
          </cell>
          <cell r="P224">
            <v>190</v>
          </cell>
          <cell r="Q224">
            <v>0.9</v>
          </cell>
          <cell r="R224"/>
          <cell r="S224"/>
          <cell r="T224"/>
        </row>
        <row r="225">
          <cell r="B225" t="str">
            <v>40.05.3120</v>
          </cell>
          <cell r="C225">
            <v>3</v>
          </cell>
          <cell r="D225" t="str">
            <v>Túnel lll</v>
          </cell>
          <cell r="E225" t="str">
            <v>PQ Forno de Minas Coquetel 26 x 400g - Exportacao Portugal</v>
          </cell>
          <cell r="F225">
            <v>2150</v>
          </cell>
          <cell r="G225">
            <v>80</v>
          </cell>
          <cell r="H225"/>
          <cell r="I225"/>
          <cell r="J225"/>
          <cell r="K225">
            <v>1.2500000000000001E-2</v>
          </cell>
          <cell r="L225">
            <v>32</v>
          </cell>
          <cell r="M225">
            <v>400</v>
          </cell>
          <cell r="N225">
            <v>26</v>
          </cell>
          <cell r="O225">
            <v>10.4</v>
          </cell>
          <cell r="P225">
            <v>206.73076923076923</v>
          </cell>
          <cell r="Q225">
            <v>0.9</v>
          </cell>
          <cell r="R225"/>
          <cell r="S225"/>
          <cell r="T225"/>
        </row>
        <row r="226">
          <cell r="B226" t="str">
            <v>40.05.3121</v>
          </cell>
          <cell r="C226">
            <v>3</v>
          </cell>
          <cell r="D226" t="str">
            <v>Túnel lll</v>
          </cell>
          <cell r="E226" t="str">
            <v>PQ Forno de Minas Tradicional 26 x 400g - Exportacao Portugal</v>
          </cell>
          <cell r="F226">
            <v>2150</v>
          </cell>
          <cell r="G226">
            <v>80</v>
          </cell>
          <cell r="H226"/>
          <cell r="I226"/>
          <cell r="J226"/>
          <cell r="K226">
            <v>2.5000000000000001E-2</v>
          </cell>
          <cell r="L226">
            <v>16</v>
          </cell>
          <cell r="M226">
            <v>400</v>
          </cell>
          <cell r="N226">
            <v>26</v>
          </cell>
          <cell r="O226">
            <v>10.4</v>
          </cell>
          <cell r="P226">
            <v>206.73076923076923</v>
          </cell>
          <cell r="Q226">
            <v>0.9</v>
          </cell>
          <cell r="R226"/>
          <cell r="S226"/>
          <cell r="T226"/>
        </row>
        <row r="227">
          <cell r="B227" t="str">
            <v>40.05.3123</v>
          </cell>
          <cell r="C227">
            <v>3</v>
          </cell>
          <cell r="D227" t="str">
            <v>Túnel lll</v>
          </cell>
          <cell r="E227" t="str">
            <v>PQ Forno de Minas Tradicional VJ 15 x 400g Export Canada</v>
          </cell>
          <cell r="F227">
            <v>2150</v>
          </cell>
          <cell r="G227">
            <v>120</v>
          </cell>
          <cell r="H227"/>
          <cell r="I227"/>
          <cell r="J227"/>
          <cell r="K227">
            <v>2.5000000000000001E-2</v>
          </cell>
          <cell r="L227">
            <v>16</v>
          </cell>
          <cell r="M227">
            <v>400</v>
          </cell>
          <cell r="N227">
            <v>15</v>
          </cell>
          <cell r="O227">
            <v>6</v>
          </cell>
          <cell r="P227">
            <v>358.33333333333331</v>
          </cell>
          <cell r="Q227">
            <v>0.9</v>
          </cell>
          <cell r="R227"/>
          <cell r="S227"/>
          <cell r="T227"/>
        </row>
        <row r="228">
          <cell r="B228" t="str">
            <v>40.05.3124</v>
          </cell>
          <cell r="C228">
            <v>3</v>
          </cell>
          <cell r="D228" t="str">
            <v>Túnel lll</v>
          </cell>
          <cell r="E228" t="str">
            <v>PQ Forno de Minas Coquetel VJ 15 x 400g Export Canada</v>
          </cell>
          <cell r="F228">
            <v>2150</v>
          </cell>
          <cell r="G228">
            <v>120</v>
          </cell>
          <cell r="H228"/>
          <cell r="I228"/>
          <cell r="J228"/>
          <cell r="K228">
            <v>1.2500000000000001E-2</v>
          </cell>
          <cell r="L228">
            <v>32</v>
          </cell>
          <cell r="M228">
            <v>400</v>
          </cell>
          <cell r="N228">
            <v>15</v>
          </cell>
          <cell r="O228">
            <v>6</v>
          </cell>
          <cell r="P228">
            <v>358.33333333333331</v>
          </cell>
          <cell r="Q228">
            <v>0.9</v>
          </cell>
          <cell r="R228"/>
          <cell r="S228"/>
          <cell r="T228"/>
        </row>
        <row r="229">
          <cell r="B229" t="str">
            <v>40.05.4100</v>
          </cell>
          <cell r="C229">
            <v>3</v>
          </cell>
          <cell r="D229" t="str">
            <v>Túnel lll</v>
          </cell>
          <cell r="E229" t="str">
            <v>PQ Coop Tradicional VJ 26 x 400g</v>
          </cell>
          <cell r="F229">
            <v>2150</v>
          </cell>
          <cell r="G229">
            <v>80</v>
          </cell>
          <cell r="H229"/>
          <cell r="I229"/>
          <cell r="J229"/>
          <cell r="K229">
            <v>2.5000000000000001E-2</v>
          </cell>
          <cell r="L229">
            <v>16</v>
          </cell>
          <cell r="M229">
            <v>400</v>
          </cell>
          <cell r="N229">
            <v>26</v>
          </cell>
          <cell r="O229">
            <v>10.4</v>
          </cell>
          <cell r="P229">
            <v>206.73076923076923</v>
          </cell>
          <cell r="Q229">
            <v>0.9</v>
          </cell>
          <cell r="R229"/>
          <cell r="S229"/>
          <cell r="T229"/>
        </row>
        <row r="230">
          <cell r="B230" t="str">
            <v>40.09.0005</v>
          </cell>
          <cell r="C230">
            <v>3</v>
          </cell>
          <cell r="D230" t="str">
            <v>Túnel lll</v>
          </cell>
          <cell r="E230" t="str">
            <v>Broinha de Milho Forno de Minas 10 X 1000g (20g)</v>
          </cell>
          <cell r="F230">
            <v>1200</v>
          </cell>
          <cell r="G230">
            <v>80</v>
          </cell>
          <cell r="H230"/>
          <cell r="I230"/>
          <cell r="J230"/>
          <cell r="K230">
            <v>0</v>
          </cell>
          <cell r="L230">
            <v>0</v>
          </cell>
          <cell r="M230">
            <v>1000</v>
          </cell>
          <cell r="N230">
            <v>10</v>
          </cell>
          <cell r="O230">
            <v>10</v>
          </cell>
          <cell r="P230">
            <v>120</v>
          </cell>
          <cell r="Q230">
            <v>0.9</v>
          </cell>
          <cell r="R230"/>
          <cell r="S230"/>
          <cell r="T230"/>
        </row>
        <row r="231">
          <cell r="B231" t="str">
            <v>40.10.0001</v>
          </cell>
          <cell r="C231">
            <v>3</v>
          </cell>
          <cell r="D231" t="str">
            <v>Túnel lll</v>
          </cell>
          <cell r="E231" t="str">
            <v>PQ Forno de Minas Palito 30 x 300g</v>
          </cell>
          <cell r="F231">
            <v>1620</v>
          </cell>
          <cell r="G231">
            <v>80</v>
          </cell>
          <cell r="H231"/>
          <cell r="I231"/>
          <cell r="J231"/>
          <cell r="K231">
            <v>1.2E-2</v>
          </cell>
          <cell r="L231">
            <v>25</v>
          </cell>
          <cell r="M231">
            <v>300</v>
          </cell>
          <cell r="N231">
            <v>30</v>
          </cell>
          <cell r="O231">
            <v>9</v>
          </cell>
          <cell r="P231">
            <v>180</v>
          </cell>
          <cell r="Q231">
            <v>0.9</v>
          </cell>
          <cell r="R231"/>
          <cell r="S231"/>
          <cell r="T231"/>
        </row>
        <row r="232">
          <cell r="B232" t="str">
            <v>40.10.0002</v>
          </cell>
          <cell r="C232">
            <v>3</v>
          </cell>
          <cell r="D232" t="str">
            <v>Túnel lll</v>
          </cell>
          <cell r="E232" t="str">
            <v>PQ Forno de Minas Palito 10 x 1000g</v>
          </cell>
          <cell r="F232">
            <v>1932</v>
          </cell>
          <cell r="G232">
            <v>80</v>
          </cell>
          <cell r="H232"/>
          <cell r="I232"/>
          <cell r="J232"/>
          <cell r="K232">
            <v>1.2E-2</v>
          </cell>
          <cell r="L232">
            <v>83.333333333333329</v>
          </cell>
          <cell r="M232">
            <v>1000</v>
          </cell>
          <cell r="N232">
            <v>10</v>
          </cell>
          <cell r="O232">
            <v>10</v>
          </cell>
          <cell r="P232">
            <v>193.2</v>
          </cell>
          <cell r="Q232">
            <v>0.9</v>
          </cell>
          <cell r="R232"/>
          <cell r="S232"/>
          <cell r="T232"/>
        </row>
        <row r="233">
          <cell r="B233" t="str">
            <v>40.10.1000</v>
          </cell>
          <cell r="C233">
            <v>3</v>
          </cell>
          <cell r="D233" t="str">
            <v>Túnel lll</v>
          </cell>
          <cell r="E233" t="str">
            <v xml:space="preserve">Biscoito de Queijo FM FS 6 x 1000g </v>
          </cell>
          <cell r="F233">
            <v>800</v>
          </cell>
          <cell r="G233">
            <v>120</v>
          </cell>
          <cell r="H233"/>
          <cell r="I233"/>
          <cell r="J233"/>
          <cell r="K233">
            <v>0.08</v>
          </cell>
          <cell r="L233">
            <v>12.5</v>
          </cell>
          <cell r="M233">
            <v>1000</v>
          </cell>
          <cell r="N233">
            <v>6</v>
          </cell>
          <cell r="O233">
            <v>6</v>
          </cell>
          <cell r="P233">
            <v>133.33333333333334</v>
          </cell>
          <cell r="Q233">
            <v>0.9</v>
          </cell>
          <cell r="R233"/>
          <cell r="S233"/>
          <cell r="T233"/>
        </row>
        <row r="234">
          <cell r="B234" t="str">
            <v>40.10.2000</v>
          </cell>
          <cell r="C234">
            <v>3</v>
          </cell>
          <cell r="D234" t="str">
            <v>Túnel lll</v>
          </cell>
          <cell r="E234" t="str">
            <v>Chipa FM FS 6 x 1000g</v>
          </cell>
          <cell r="F234">
            <v>1400</v>
          </cell>
          <cell r="G234">
            <v>80</v>
          </cell>
          <cell r="H234"/>
          <cell r="I234"/>
          <cell r="J234"/>
          <cell r="K234">
            <v>3.5999999999999997E-2</v>
          </cell>
          <cell r="L234">
            <v>27.777777777777779</v>
          </cell>
          <cell r="M234">
            <v>1000</v>
          </cell>
          <cell r="N234">
            <v>6</v>
          </cell>
          <cell r="O234">
            <v>6</v>
          </cell>
          <cell r="P234">
            <v>233.33333333333334</v>
          </cell>
          <cell r="Q234">
            <v>0.9</v>
          </cell>
          <cell r="R234"/>
          <cell r="S234"/>
          <cell r="T234"/>
        </row>
        <row r="235">
          <cell r="B235" t="str">
            <v>40.10.3000</v>
          </cell>
          <cell r="C235">
            <v>3</v>
          </cell>
          <cell r="D235" t="str">
            <v>Túnel lll</v>
          </cell>
          <cell r="E235" t="str">
            <v>PQ Forno de Minas Palito 10 x 1000g Exportacao Peru</v>
          </cell>
          <cell r="F235">
            <v>1932</v>
          </cell>
          <cell r="G235">
            <v>80</v>
          </cell>
          <cell r="H235"/>
          <cell r="I235"/>
          <cell r="J235"/>
          <cell r="K235">
            <v>1.2E-2</v>
          </cell>
          <cell r="L235">
            <v>83.333333333333329</v>
          </cell>
          <cell r="M235">
            <v>1000</v>
          </cell>
          <cell r="N235">
            <v>10</v>
          </cell>
          <cell r="O235">
            <v>10</v>
          </cell>
          <cell r="P235">
            <v>193.2</v>
          </cell>
          <cell r="Q235">
            <v>0.9</v>
          </cell>
          <cell r="R235"/>
          <cell r="S235"/>
          <cell r="T235"/>
        </row>
        <row r="236">
          <cell r="B236" t="str">
            <v>40.10.3100</v>
          </cell>
          <cell r="C236">
            <v>3</v>
          </cell>
          <cell r="D236" t="str">
            <v>Túnel lll</v>
          </cell>
          <cell r="E236" t="str">
            <v>PQ Forno de Minas Palito 12 x 300g Exportação Canadá</v>
          </cell>
          <cell r="F236">
            <v>1620</v>
          </cell>
          <cell r="G236">
            <v>120</v>
          </cell>
          <cell r="H236"/>
          <cell r="I236"/>
          <cell r="J236"/>
          <cell r="K236">
            <v>1.2E-2</v>
          </cell>
          <cell r="L236">
            <v>25</v>
          </cell>
          <cell r="M236">
            <v>300</v>
          </cell>
          <cell r="N236">
            <v>12</v>
          </cell>
          <cell r="O236">
            <v>3.6</v>
          </cell>
          <cell r="P236">
            <v>450</v>
          </cell>
          <cell r="Q236">
            <v>0.9</v>
          </cell>
          <cell r="R236"/>
          <cell r="S236"/>
          <cell r="T236"/>
        </row>
        <row r="237">
          <cell r="B237" t="str">
            <v>40.10.3101</v>
          </cell>
          <cell r="C237">
            <v>3</v>
          </cell>
          <cell r="D237" t="str">
            <v>Túnel lll</v>
          </cell>
          <cell r="E237" t="str">
            <v>PQ Forno de Minas Palito 30 x 300g Exportação USA (Cliente EB Express)</v>
          </cell>
          <cell r="F237">
            <v>1620</v>
          </cell>
          <cell r="G237">
            <v>80</v>
          </cell>
          <cell r="H237"/>
          <cell r="I237"/>
          <cell r="J237"/>
          <cell r="K237">
            <v>1.2E-2</v>
          </cell>
          <cell r="L237">
            <v>25</v>
          </cell>
          <cell r="M237">
            <v>300</v>
          </cell>
          <cell r="N237">
            <v>30</v>
          </cell>
          <cell r="O237">
            <v>9</v>
          </cell>
          <cell r="P237">
            <v>180</v>
          </cell>
          <cell r="Q237">
            <v>0.9</v>
          </cell>
          <cell r="R237"/>
          <cell r="S237"/>
          <cell r="T237"/>
        </row>
        <row r="238">
          <cell r="B238" t="str">
            <v>40.10.3102</v>
          </cell>
          <cell r="C238">
            <v>3</v>
          </cell>
          <cell r="D238" t="str">
            <v>Túnel lll</v>
          </cell>
          <cell r="E238" t="str">
            <v>PQ Forno de Minas Palito 30 x 300g Exportação Peru</v>
          </cell>
          <cell r="F238">
            <v>1620</v>
          </cell>
          <cell r="G238">
            <v>80</v>
          </cell>
          <cell r="H238"/>
          <cell r="I238"/>
          <cell r="J238"/>
          <cell r="K238">
            <v>1.2E-2</v>
          </cell>
          <cell r="L238">
            <v>25</v>
          </cell>
          <cell r="M238">
            <v>300</v>
          </cell>
          <cell r="N238">
            <v>30</v>
          </cell>
          <cell r="O238">
            <v>9</v>
          </cell>
          <cell r="P238">
            <v>180</v>
          </cell>
          <cell r="Q238">
            <v>0.9</v>
          </cell>
          <cell r="R238"/>
          <cell r="S238"/>
          <cell r="T238"/>
        </row>
        <row r="239">
          <cell r="B239" t="str">
            <v>40.10.3104</v>
          </cell>
          <cell r="C239">
            <v>3</v>
          </cell>
          <cell r="D239" t="str">
            <v>Túnel lll</v>
          </cell>
          <cell r="E239" t="str">
            <v>PQ Forno de Minas Palito 16 x 300g Exportação Canadá</v>
          </cell>
          <cell r="F239">
            <v>1620</v>
          </cell>
          <cell r="G239">
            <v>120</v>
          </cell>
          <cell r="H239"/>
          <cell r="I239"/>
          <cell r="J239"/>
          <cell r="K239">
            <v>1.2E-2</v>
          </cell>
          <cell r="L239">
            <v>25</v>
          </cell>
          <cell r="M239">
            <v>300</v>
          </cell>
          <cell r="N239">
            <v>16</v>
          </cell>
          <cell r="O239">
            <v>4.8</v>
          </cell>
          <cell r="P239">
            <v>337.5</v>
          </cell>
          <cell r="Q239">
            <v>0.9</v>
          </cell>
          <cell r="R239"/>
          <cell r="S239"/>
          <cell r="T239"/>
        </row>
        <row r="240">
          <cell r="B240" t="str">
            <v>40.05.0018</v>
          </cell>
          <cell r="C240">
            <v>3</v>
          </cell>
          <cell r="D240" t="str">
            <v>Túnel lll</v>
          </cell>
          <cell r="E240" t="str">
            <v xml:space="preserve">PQ FM Coquetel 10 x 1000g VJ    </v>
          </cell>
          <cell r="F240">
            <v>2150</v>
          </cell>
          <cell r="G240">
            <v>80</v>
          </cell>
          <cell r="H240"/>
          <cell r="I240"/>
          <cell r="J240"/>
          <cell r="K240">
            <v>1.2500000000000001E-2</v>
          </cell>
          <cell r="L240">
            <v>80</v>
          </cell>
          <cell r="M240">
            <v>1000</v>
          </cell>
          <cell r="N240">
            <v>10</v>
          </cell>
          <cell r="O240">
            <v>10</v>
          </cell>
          <cell r="P240">
            <v>215</v>
          </cell>
          <cell r="Q240">
            <v>0.9</v>
          </cell>
          <cell r="R240">
            <v>30</v>
          </cell>
          <cell r="S240">
            <v>-30</v>
          </cell>
          <cell r="T240"/>
        </row>
        <row r="241">
          <cell r="B241" t="str">
            <v>40.05.3011</v>
          </cell>
          <cell r="C241">
            <v>3</v>
          </cell>
          <cell r="D241" t="str">
            <v>Túnel lll</v>
          </cell>
          <cell r="E241" t="str">
            <v>PQ Sao Geraldo Tradicional 10 x 1000g FS Exportação Peru</v>
          </cell>
          <cell r="F241">
            <v>2150</v>
          </cell>
          <cell r="G241">
            <v>80</v>
          </cell>
          <cell r="H241"/>
          <cell r="I241"/>
          <cell r="J241"/>
          <cell r="K241">
            <v>2.5000000000000001E-2</v>
          </cell>
          <cell r="L241">
            <v>40</v>
          </cell>
          <cell r="M241">
            <v>1000</v>
          </cell>
          <cell r="N241">
            <v>10</v>
          </cell>
          <cell r="O241">
            <v>10</v>
          </cell>
          <cell r="P241">
            <v>215</v>
          </cell>
          <cell r="Q241">
            <v>0.9</v>
          </cell>
          <cell r="R241"/>
          <cell r="S241"/>
          <cell r="T241"/>
        </row>
        <row r="242">
          <cell r="B242" t="str">
            <v>40.05.3401</v>
          </cell>
          <cell r="C242">
            <v>3</v>
          </cell>
          <cell r="D242" t="str">
            <v>Túnel lll</v>
          </cell>
          <cell r="E242" t="str">
            <v>PQ Sao Geraldo Tradicional 33 X 300g VJ Exportação Peru</v>
          </cell>
          <cell r="F242">
            <v>1720</v>
          </cell>
          <cell r="G242">
            <v>80</v>
          </cell>
          <cell r="H242"/>
          <cell r="I242"/>
          <cell r="J242"/>
          <cell r="K242">
            <v>2.5000000000000001E-2</v>
          </cell>
          <cell r="L242">
            <v>12</v>
          </cell>
          <cell r="M242">
            <v>300</v>
          </cell>
          <cell r="N242">
            <v>33</v>
          </cell>
          <cell r="O242">
            <v>9.9</v>
          </cell>
          <cell r="P242">
            <v>173.73737373737373</v>
          </cell>
          <cell r="Q242">
            <v>0.9</v>
          </cell>
          <cell r="R242"/>
          <cell r="S242"/>
          <cell r="T242"/>
        </row>
        <row r="243">
          <cell r="B243" t="str">
            <v>40.05.3126</v>
          </cell>
          <cell r="C243">
            <v>3</v>
          </cell>
          <cell r="D243" t="str">
            <v>Túnel lll</v>
          </cell>
          <cell r="E243" t="str">
            <v>PQ Forno de Minas Coquetel 26 x 400g VJ Exportacao Colombia</v>
          </cell>
          <cell r="F243">
            <v>2150</v>
          </cell>
          <cell r="G243">
            <v>80</v>
          </cell>
          <cell r="H243"/>
          <cell r="I243"/>
          <cell r="J243"/>
          <cell r="K243">
            <v>1.2500000000000001E-2</v>
          </cell>
          <cell r="L243">
            <v>32</v>
          </cell>
          <cell r="M243">
            <v>400</v>
          </cell>
          <cell r="N243">
            <v>26</v>
          </cell>
          <cell r="O243">
            <v>10.4</v>
          </cell>
          <cell r="P243">
            <v>206.73076923076923</v>
          </cell>
          <cell r="Q243">
            <v>0.9</v>
          </cell>
          <cell r="R243"/>
          <cell r="S243"/>
          <cell r="T243"/>
        </row>
        <row r="244">
          <cell r="B244" t="str">
            <v>40.05.3125</v>
          </cell>
          <cell r="C244">
            <v>3</v>
          </cell>
          <cell r="D244" t="str">
            <v>Túnel lll</v>
          </cell>
          <cell r="E244" t="str">
            <v>PQ Forno de Minas Tradicional 26 x 400g VJ Exportacao Colombia</v>
          </cell>
          <cell r="F244">
            <v>2150</v>
          </cell>
          <cell r="G244">
            <v>80</v>
          </cell>
          <cell r="H244"/>
          <cell r="I244"/>
          <cell r="J244"/>
          <cell r="K244">
            <v>2.5000000000000001E-2</v>
          </cell>
          <cell r="L244">
            <v>16</v>
          </cell>
          <cell r="M244">
            <v>400</v>
          </cell>
          <cell r="N244">
            <v>26</v>
          </cell>
          <cell r="O244">
            <v>10.4</v>
          </cell>
          <cell r="P244">
            <v>206.73076923076923</v>
          </cell>
          <cell r="Q244">
            <v>0.9</v>
          </cell>
          <cell r="R244"/>
          <cell r="S244"/>
          <cell r="T244"/>
        </row>
        <row r="245">
          <cell r="B245" t="str">
            <v>40.10.3013</v>
          </cell>
          <cell r="C245">
            <v>3</v>
          </cell>
          <cell r="D245" t="str">
            <v>Túnel lll</v>
          </cell>
          <cell r="E245" t="str">
            <v>Palito de Queijo Breden Master 10 x 500g Exportacao Chile</v>
          </cell>
          <cell r="F245">
            <v>1620</v>
          </cell>
          <cell r="G245">
            <v>120</v>
          </cell>
          <cell r="H245"/>
          <cell r="I245"/>
          <cell r="J245"/>
          <cell r="K245">
            <v>1.2E-2</v>
          </cell>
          <cell r="L245">
            <v>41.666666666666664</v>
          </cell>
          <cell r="M245">
            <v>500</v>
          </cell>
          <cell r="N245">
            <v>10</v>
          </cell>
          <cell r="O245">
            <v>5</v>
          </cell>
          <cell r="P245">
            <v>324</v>
          </cell>
          <cell r="Q245">
            <v>0.9</v>
          </cell>
          <cell r="R245"/>
          <cell r="S245"/>
          <cell r="T245"/>
        </row>
        <row r="246">
          <cell r="B246" t="str">
            <v>40.05.3014</v>
          </cell>
          <cell r="C246">
            <v>3</v>
          </cell>
          <cell r="D246" t="str">
            <v>Túnel lll</v>
          </cell>
          <cell r="E246" t="str">
            <v>PQ BredenMaster Cru Cong Tradicional 10x500g FS Exp Chile</v>
          </cell>
          <cell r="F246">
            <v>2150</v>
          </cell>
          <cell r="G246">
            <v>120</v>
          </cell>
          <cell r="H246"/>
          <cell r="I246"/>
          <cell r="J246"/>
          <cell r="K246">
            <v>2.5000000000000001E-2</v>
          </cell>
          <cell r="L246">
            <v>20</v>
          </cell>
          <cell r="M246">
            <v>500</v>
          </cell>
          <cell r="N246">
            <v>10</v>
          </cell>
          <cell r="O246">
            <v>5</v>
          </cell>
          <cell r="P246">
            <v>430</v>
          </cell>
          <cell r="Q246">
            <v>0.9</v>
          </cell>
          <cell r="R246"/>
          <cell r="S246"/>
          <cell r="T246"/>
        </row>
        <row r="247">
          <cell r="B247" t="str">
            <v>40.05.3015</v>
          </cell>
          <cell r="C247">
            <v>3</v>
          </cell>
          <cell r="D247" t="str">
            <v>Túnel lll</v>
          </cell>
          <cell r="E247" t="str">
            <v>PQ BredenMaster Cru Cong Coquetel 10x500g FS Exp Chile</v>
          </cell>
          <cell r="F247">
            <v>2150</v>
          </cell>
          <cell r="G247">
            <v>120</v>
          </cell>
          <cell r="H247"/>
          <cell r="I247"/>
          <cell r="J247"/>
          <cell r="K247">
            <v>1.2500000000000001E-2</v>
          </cell>
          <cell r="L247">
            <v>40</v>
          </cell>
          <cell r="M247">
            <v>500</v>
          </cell>
          <cell r="N247">
            <v>10</v>
          </cell>
          <cell r="O247">
            <v>5</v>
          </cell>
          <cell r="P247">
            <v>430</v>
          </cell>
          <cell r="Q247">
            <v>0.9</v>
          </cell>
          <cell r="R247"/>
          <cell r="S247"/>
          <cell r="T247"/>
        </row>
        <row r="248">
          <cell r="B248" t="str">
            <v>40.05.5000</v>
          </cell>
          <cell r="C248">
            <v>3</v>
          </cell>
          <cell r="D248" t="str">
            <v>Túnel lll</v>
          </cell>
          <cell r="E248" t="str">
            <v>PQ Mania de Minas Cru Cong Tradicional 33 X 300g</v>
          </cell>
          <cell r="F248">
            <v>1720</v>
          </cell>
          <cell r="G248">
            <v>80</v>
          </cell>
          <cell r="H248">
            <v>300</v>
          </cell>
          <cell r="I248"/>
          <cell r="J248"/>
          <cell r="K248">
            <v>2.5000000000000001E-2</v>
          </cell>
          <cell r="L248">
            <v>12</v>
          </cell>
          <cell r="M248">
            <v>300</v>
          </cell>
          <cell r="N248">
            <v>33</v>
          </cell>
          <cell r="O248">
            <v>9.9</v>
          </cell>
          <cell r="P248">
            <v>173.73737373737373</v>
          </cell>
          <cell r="Q248">
            <v>0.9</v>
          </cell>
          <cell r="R248"/>
          <cell r="S248"/>
          <cell r="T248"/>
        </row>
        <row r="249">
          <cell r="B249" t="str">
            <v>40.05.5001</v>
          </cell>
          <cell r="C249">
            <v>3</v>
          </cell>
          <cell r="D249" t="str">
            <v>Túnel lll</v>
          </cell>
          <cell r="E249" t="str">
            <v>PQ Mania de Minas Cru Cong Tradicional 10 X 1000g</v>
          </cell>
          <cell r="F249">
            <v>2150</v>
          </cell>
          <cell r="G249">
            <v>80</v>
          </cell>
          <cell r="H249">
            <v>1000</v>
          </cell>
          <cell r="I249"/>
          <cell r="J249"/>
          <cell r="K249">
            <v>2.5000000000000001E-2</v>
          </cell>
          <cell r="L249">
            <v>40</v>
          </cell>
          <cell r="M249">
            <v>1000</v>
          </cell>
          <cell r="N249">
            <v>10</v>
          </cell>
          <cell r="O249">
            <v>10</v>
          </cell>
          <cell r="P249">
            <v>215</v>
          </cell>
          <cell r="Q249">
            <v>0.9</v>
          </cell>
          <cell r="R249"/>
          <cell r="S249"/>
          <cell r="T249"/>
        </row>
        <row r="250">
          <cell r="B250" t="str">
            <v>40.05.5002</v>
          </cell>
          <cell r="C250">
            <v>3</v>
          </cell>
          <cell r="D250" t="str">
            <v>Túnel lll</v>
          </cell>
          <cell r="E250" t="str">
            <v>PQ Mania de Minas Cru Cong Coquetell 10 X 1000g</v>
          </cell>
          <cell r="F250">
            <v>2150</v>
          </cell>
          <cell r="G250">
            <v>80</v>
          </cell>
          <cell r="H250">
            <v>1000</v>
          </cell>
          <cell r="I250"/>
          <cell r="J250"/>
          <cell r="K250">
            <v>1.2500000000000001E-2</v>
          </cell>
          <cell r="L250">
            <v>80</v>
          </cell>
          <cell r="M250">
            <v>1000</v>
          </cell>
          <cell r="N250">
            <v>10</v>
          </cell>
          <cell r="O250">
            <v>10</v>
          </cell>
          <cell r="P250">
            <v>215</v>
          </cell>
          <cell r="Q250">
            <v>0.9</v>
          </cell>
          <cell r="R250"/>
          <cell r="S250"/>
          <cell r="T250"/>
        </row>
        <row r="251">
          <cell r="B251" t="str">
            <v>40.09.0007</v>
          </cell>
          <cell r="C251">
            <v>3</v>
          </cell>
          <cell r="D251" t="str">
            <v>Túnel lll</v>
          </cell>
          <cell r="E251" t="str">
            <v>Broinha de Milho Forno de Minas 30 X 300g Exportação USA EB Express</v>
          </cell>
          <cell r="F251">
            <v>1200</v>
          </cell>
          <cell r="G251">
            <v>80</v>
          </cell>
          <cell r="H251">
            <v>300</v>
          </cell>
          <cell r="I251"/>
          <cell r="J251"/>
          <cell r="K251">
            <v>0</v>
          </cell>
          <cell r="L251">
            <v>0</v>
          </cell>
          <cell r="M251">
            <v>300</v>
          </cell>
          <cell r="N251">
            <v>30</v>
          </cell>
          <cell r="O251">
            <v>9</v>
          </cell>
          <cell r="P251">
            <v>133.33333333333334</v>
          </cell>
          <cell r="Q251">
            <v>0.9</v>
          </cell>
          <cell r="R251"/>
          <cell r="S251"/>
          <cell r="T251"/>
        </row>
        <row r="252">
          <cell r="B252" t="str">
            <v>40.05.3019</v>
          </cell>
          <cell r="C252">
            <v>3</v>
          </cell>
          <cell r="D252" t="str">
            <v>Túnel lll</v>
          </cell>
          <cell r="E252" t="str">
            <v>PQ FM Cru Cong. Tradicional 10x1000g FS Exportacao Emirádos Árabes</v>
          </cell>
          <cell r="F252">
            <v>2150</v>
          </cell>
          <cell r="G252">
            <v>80</v>
          </cell>
          <cell r="H252">
            <v>1000</v>
          </cell>
          <cell r="I252"/>
          <cell r="J252"/>
          <cell r="K252">
            <v>2.5000000000000001E-2</v>
          </cell>
          <cell r="L252">
            <v>40</v>
          </cell>
          <cell r="M252">
            <v>1000</v>
          </cell>
          <cell r="N252">
            <v>10</v>
          </cell>
          <cell r="O252">
            <v>10</v>
          </cell>
          <cell r="P252">
            <v>215</v>
          </cell>
          <cell r="Q252">
            <v>0.9</v>
          </cell>
          <cell r="R252"/>
          <cell r="S252"/>
          <cell r="T252"/>
        </row>
        <row r="253">
          <cell r="B253" t="str">
            <v>40.05.3131</v>
          </cell>
          <cell r="C253">
            <v>3</v>
          </cell>
          <cell r="D253" t="str">
            <v>Túnel lll</v>
          </cell>
          <cell r="E253" t="str">
            <v>PQ FM Cru Cong. Lanche 10 x 1000g VJ Exportacao Colômbia</v>
          </cell>
          <cell r="F253">
            <v>1900</v>
          </cell>
          <cell r="G253">
            <v>80</v>
          </cell>
          <cell r="H253">
            <v>1000</v>
          </cell>
          <cell r="I253"/>
          <cell r="J253"/>
          <cell r="K253">
            <v>3.5000000000000003E-2</v>
          </cell>
          <cell r="L253">
            <v>28.571428571428573</v>
          </cell>
          <cell r="M253">
            <v>1000</v>
          </cell>
          <cell r="N253">
            <v>10</v>
          </cell>
          <cell r="O253">
            <v>10</v>
          </cell>
          <cell r="P253">
            <v>190</v>
          </cell>
          <cell r="Q253">
            <v>0.9</v>
          </cell>
          <cell r="R253"/>
          <cell r="S253"/>
          <cell r="T253"/>
        </row>
        <row r="254">
          <cell r="B254" t="str">
            <v>40.05.3017</v>
          </cell>
          <cell r="C254">
            <v>3</v>
          </cell>
          <cell r="D254" t="str">
            <v>Túnel lll</v>
          </cell>
          <cell r="E254" t="str">
            <v>PQ FM Cru Cong. Tradicional 10x1000g FS Exportacao Paraguai</v>
          </cell>
          <cell r="F254">
            <v>2150</v>
          </cell>
          <cell r="G254">
            <v>80</v>
          </cell>
          <cell r="H254">
            <v>1000</v>
          </cell>
          <cell r="I254"/>
          <cell r="J254"/>
          <cell r="K254">
            <v>2.5000000000000001E-2</v>
          </cell>
          <cell r="L254">
            <v>40</v>
          </cell>
          <cell r="M254">
            <v>1000</v>
          </cell>
          <cell r="N254">
            <v>10</v>
          </cell>
          <cell r="O254">
            <v>10</v>
          </cell>
          <cell r="P254">
            <v>215</v>
          </cell>
          <cell r="Q254">
            <v>0.9</v>
          </cell>
          <cell r="R254"/>
          <cell r="S254"/>
          <cell r="T254"/>
        </row>
        <row r="255">
          <cell r="B255" t="str">
            <v>40.05.3129</v>
          </cell>
          <cell r="C255">
            <v>3</v>
          </cell>
          <cell r="D255" t="str">
            <v>Túnel lll</v>
          </cell>
          <cell r="E255" t="str">
            <v>PQ FM Cru Cong. Tradicional 26 x 400g VJ Exportacao Paraguai</v>
          </cell>
          <cell r="F255">
            <v>2150</v>
          </cell>
          <cell r="G255">
            <v>80</v>
          </cell>
          <cell r="H255">
            <v>400</v>
          </cell>
          <cell r="I255"/>
          <cell r="J255"/>
          <cell r="K255">
            <v>2.5000000000000001E-2</v>
          </cell>
          <cell r="L255">
            <v>16</v>
          </cell>
          <cell r="M255">
            <v>400</v>
          </cell>
          <cell r="N255">
            <v>26</v>
          </cell>
          <cell r="O255">
            <v>10.4</v>
          </cell>
          <cell r="P255">
            <v>206.73076923076923</v>
          </cell>
          <cell r="Q255">
            <v>0.9</v>
          </cell>
          <cell r="R255"/>
          <cell r="S255"/>
          <cell r="T255"/>
        </row>
        <row r="256">
          <cell r="B256" t="str">
            <v>40.10.0003</v>
          </cell>
          <cell r="C256">
            <v>3</v>
          </cell>
          <cell r="D256" t="str">
            <v>Túnel lll</v>
          </cell>
          <cell r="E256" t="str">
            <v>PQ Forno de Minas Palito 30 x 300g Exportação USA (Triunfo)</v>
          </cell>
          <cell r="F256">
            <v>1620</v>
          </cell>
          <cell r="G256">
            <v>80</v>
          </cell>
          <cell r="H256" t="str">
            <v/>
          </cell>
          <cell r="I256"/>
          <cell r="J256"/>
          <cell r="K256">
            <v>1.2E-2</v>
          </cell>
          <cell r="L256">
            <v>25</v>
          </cell>
          <cell r="M256">
            <v>300</v>
          </cell>
          <cell r="N256">
            <v>30</v>
          </cell>
          <cell r="O256">
            <v>9</v>
          </cell>
          <cell r="P256">
            <v>180</v>
          </cell>
          <cell r="Q256">
            <v>0.9</v>
          </cell>
          <cell r="R256"/>
          <cell r="S256"/>
          <cell r="T256"/>
        </row>
        <row r="257">
          <cell r="B257" t="str">
            <v>40.10.3300</v>
          </cell>
          <cell r="C257">
            <v>3</v>
          </cell>
          <cell r="D257" t="str">
            <v>Túnel lll</v>
          </cell>
          <cell r="E257" t="str">
            <v>PQ Sprouts Cru Cong Palito 12x340g VJ Exportacao USA</v>
          </cell>
          <cell r="F257">
            <v>826</v>
          </cell>
          <cell r="G257">
            <v>60</v>
          </cell>
          <cell r="H257">
            <v>340</v>
          </cell>
          <cell r="I257"/>
          <cell r="J257"/>
          <cell r="K257">
            <v>1.2E-2</v>
          </cell>
          <cell r="L257">
            <v>28.333333333333332</v>
          </cell>
          <cell r="M257">
            <v>340</v>
          </cell>
          <cell r="N257">
            <v>12</v>
          </cell>
          <cell r="O257">
            <v>4.08</v>
          </cell>
          <cell r="P257">
            <v>202.45098039215685</v>
          </cell>
          <cell r="Q257">
            <v>0.9</v>
          </cell>
          <cell r="R257"/>
          <cell r="S257"/>
          <cell r="T257"/>
        </row>
        <row r="258">
          <cell r="B258" t="str">
            <v>40.05.3022</v>
          </cell>
          <cell r="C258">
            <v>3</v>
          </cell>
          <cell r="D258" t="str">
            <v>Túnel lll</v>
          </cell>
          <cell r="E258" t="str">
            <v>PQ FM Cru Cong. Coquetel 10x1000g FS Exp Colombia McCain</v>
          </cell>
          <cell r="F258">
            <v>2150</v>
          </cell>
          <cell r="G258">
            <v>80</v>
          </cell>
          <cell r="H258">
            <v>1000</v>
          </cell>
          <cell r="I258"/>
          <cell r="J258"/>
          <cell r="K258">
            <v>1.2500000000000001E-2</v>
          </cell>
          <cell r="L258">
            <v>80</v>
          </cell>
          <cell r="M258">
            <v>1000</v>
          </cell>
          <cell r="N258">
            <v>10</v>
          </cell>
          <cell r="O258">
            <v>10</v>
          </cell>
          <cell r="P258">
            <v>215</v>
          </cell>
          <cell r="Q258">
            <v>0.9</v>
          </cell>
          <cell r="R258"/>
          <cell r="S258"/>
          <cell r="T258"/>
        </row>
        <row r="259">
          <cell r="B259" t="str">
            <v>40.05.3021</v>
          </cell>
          <cell r="C259">
            <v>3</v>
          </cell>
          <cell r="D259" t="str">
            <v>Túnel lll</v>
          </cell>
          <cell r="E259" t="str">
            <v>PQ FM Cru Cong. Super Lanche 10x1000g FS Exp Colombia McCain</v>
          </cell>
          <cell r="F259">
            <v>2150</v>
          </cell>
          <cell r="G259">
            <v>80</v>
          </cell>
          <cell r="H259">
            <v>1000</v>
          </cell>
          <cell r="I259"/>
          <cell r="J259"/>
          <cell r="K259">
            <v>7.1999999999999995E-2</v>
          </cell>
          <cell r="L259">
            <v>13.888888888888889</v>
          </cell>
          <cell r="M259">
            <v>1000</v>
          </cell>
          <cell r="N259">
            <v>10</v>
          </cell>
          <cell r="O259">
            <v>10</v>
          </cell>
          <cell r="P259">
            <v>215</v>
          </cell>
          <cell r="Q259">
            <v>0.9</v>
          </cell>
          <cell r="R259"/>
          <cell r="S259"/>
          <cell r="T259"/>
        </row>
        <row r="260">
          <cell r="B260" t="str">
            <v>40.05.2106</v>
          </cell>
          <cell r="C260">
            <v>3</v>
          </cell>
          <cell r="D260" t="str">
            <v>Túnel lll</v>
          </cell>
          <cell r="E260" t="str">
            <v>PQ SG Cru Cong. Lanche 10 x 1000g VJ</v>
          </cell>
          <cell r="F260">
            <v>2150</v>
          </cell>
          <cell r="G260">
            <v>80</v>
          </cell>
          <cell r="H260">
            <v>1000</v>
          </cell>
          <cell r="I260"/>
          <cell r="J260"/>
          <cell r="K260">
            <v>3.5000000000000003E-2</v>
          </cell>
          <cell r="L260">
            <v>28.571428571428573</v>
          </cell>
          <cell r="M260">
            <v>1000</v>
          </cell>
          <cell r="N260">
            <v>10</v>
          </cell>
          <cell r="O260">
            <v>10</v>
          </cell>
          <cell r="P260">
            <v>215</v>
          </cell>
          <cell r="Q260">
            <v>0.9</v>
          </cell>
          <cell r="R260"/>
          <cell r="S260"/>
          <cell r="T260"/>
        </row>
        <row r="261">
          <cell r="B261" t="str">
            <v>40.05.3133</v>
          </cell>
          <cell r="C261">
            <v>3</v>
          </cell>
          <cell r="D261" t="str">
            <v>Túnel lll</v>
          </cell>
          <cell r="E261" t="str">
            <v>PQ FM Cru Cong. Tradicional 26x400g VJ Exp Colombia McCain</v>
          </cell>
          <cell r="F261">
            <v>2150</v>
          </cell>
          <cell r="G261">
            <v>80</v>
          </cell>
          <cell r="H261"/>
          <cell r="I261"/>
          <cell r="J261"/>
          <cell r="K261"/>
          <cell r="L261"/>
          <cell r="M261">
            <v>400</v>
          </cell>
          <cell r="N261">
            <v>26</v>
          </cell>
          <cell r="O261">
            <v>10.4</v>
          </cell>
          <cell r="P261">
            <v>206.73076923076923</v>
          </cell>
          <cell r="Q261">
            <v>0.9</v>
          </cell>
          <cell r="R261"/>
          <cell r="S261"/>
          <cell r="T261"/>
        </row>
        <row r="262">
          <cell r="B262" t="str">
            <v>40.05.3132</v>
          </cell>
          <cell r="C262">
            <v>3</v>
          </cell>
          <cell r="D262" t="str">
            <v>Túnel lll</v>
          </cell>
          <cell r="E262" t="str">
            <v>PQ FM Cru Cong. Lanche 10x1000g VJ Exp Colombia McCain</v>
          </cell>
          <cell r="F262">
            <v>2150</v>
          </cell>
          <cell r="G262">
            <v>80</v>
          </cell>
          <cell r="H262"/>
          <cell r="I262"/>
          <cell r="J262"/>
          <cell r="K262"/>
          <cell r="L262"/>
          <cell r="M262">
            <v>1000</v>
          </cell>
          <cell r="N262">
            <v>10</v>
          </cell>
          <cell r="O262">
            <v>10</v>
          </cell>
          <cell r="P262">
            <v>215</v>
          </cell>
          <cell r="Q262">
            <v>0.9</v>
          </cell>
          <cell r="R262"/>
          <cell r="S262"/>
          <cell r="T262"/>
        </row>
        <row r="263">
          <cell r="B263" t="str">
            <v>40.13.0002</v>
          </cell>
          <cell r="C263">
            <v>4</v>
          </cell>
          <cell r="D263" t="str">
            <v>Túnel lV</v>
          </cell>
          <cell r="E263" t="str">
            <v>Empada Frango c/ requeijão (36 x 90g)</v>
          </cell>
          <cell r="F263">
            <v>421.2</v>
          </cell>
          <cell r="G263">
            <v>132</v>
          </cell>
          <cell r="H263"/>
          <cell r="I263"/>
          <cell r="J263"/>
          <cell r="K263">
            <v>0</v>
          </cell>
          <cell r="L263">
            <v>0</v>
          </cell>
          <cell r="M263">
            <v>90</v>
          </cell>
          <cell r="N263">
            <v>36</v>
          </cell>
          <cell r="O263">
            <v>3.24</v>
          </cell>
          <cell r="P263">
            <v>130</v>
          </cell>
          <cell r="Q263">
            <v>0.87</v>
          </cell>
          <cell r="R263"/>
          <cell r="S263"/>
          <cell r="T263"/>
        </row>
        <row r="264">
          <cell r="B264" t="str">
            <v>40.13.0011</v>
          </cell>
          <cell r="C264">
            <v>4</v>
          </cell>
          <cell r="D264" t="str">
            <v>Túnel lV</v>
          </cell>
          <cell r="E264" t="str">
            <v>Torta de Frango com Requeijão FM 180 g</v>
          </cell>
          <cell r="F264">
            <v>864</v>
          </cell>
          <cell r="G264">
            <v>132</v>
          </cell>
          <cell r="H264"/>
          <cell r="I264"/>
          <cell r="J264"/>
          <cell r="K264">
            <v>0</v>
          </cell>
          <cell r="L264">
            <v>0</v>
          </cell>
          <cell r="M264">
            <v>180</v>
          </cell>
          <cell r="N264">
            <v>18</v>
          </cell>
          <cell r="O264">
            <v>3.24</v>
          </cell>
          <cell r="P264">
            <v>266.66666666666663</v>
          </cell>
          <cell r="Q264">
            <v>0.87</v>
          </cell>
          <cell r="R264"/>
          <cell r="S264"/>
          <cell r="T264"/>
        </row>
        <row r="265">
          <cell r="B265" t="str">
            <v>40.13.0013</v>
          </cell>
          <cell r="C265">
            <v>4</v>
          </cell>
          <cell r="D265" t="str">
            <v>Túnel lV</v>
          </cell>
          <cell r="E265" t="str">
            <v>Empada de Frango (36 x 90g)</v>
          </cell>
          <cell r="F265">
            <v>421.2</v>
          </cell>
          <cell r="G265">
            <v>132</v>
          </cell>
          <cell r="H265"/>
          <cell r="I265"/>
          <cell r="J265"/>
          <cell r="K265">
            <v>0</v>
          </cell>
          <cell r="L265">
            <v>0</v>
          </cell>
          <cell r="M265">
            <v>90</v>
          </cell>
          <cell r="N265">
            <v>36</v>
          </cell>
          <cell r="O265">
            <v>3.24</v>
          </cell>
          <cell r="P265">
            <v>130</v>
          </cell>
          <cell r="Q265">
            <v>0.87</v>
          </cell>
          <cell r="R265"/>
          <cell r="S265"/>
          <cell r="T265"/>
        </row>
        <row r="266">
          <cell r="B266" t="str">
            <v>40.13.0015</v>
          </cell>
          <cell r="C266">
            <v>4</v>
          </cell>
          <cell r="D266" t="str">
            <v>Túnel lV</v>
          </cell>
          <cell r="E266" t="str">
            <v xml:space="preserve">Tortinha de Frango Varejo (20 x 1 x 180g)      </v>
          </cell>
          <cell r="F266">
            <v>604.79999999999995</v>
          </cell>
          <cell r="G266">
            <v>96</v>
          </cell>
          <cell r="H266"/>
          <cell r="I266"/>
          <cell r="J266"/>
          <cell r="K266">
            <v>0</v>
          </cell>
          <cell r="L266">
            <v>0</v>
          </cell>
          <cell r="M266">
            <v>180</v>
          </cell>
          <cell r="N266">
            <v>20</v>
          </cell>
          <cell r="O266">
            <v>3.6</v>
          </cell>
          <cell r="P266">
            <v>167.99999999999997</v>
          </cell>
          <cell r="Q266">
            <v>0.87</v>
          </cell>
          <cell r="R266"/>
          <cell r="S266"/>
          <cell r="T266"/>
        </row>
        <row r="267">
          <cell r="B267" t="str">
            <v>40.13.0016</v>
          </cell>
          <cell r="C267">
            <v>4</v>
          </cell>
          <cell r="D267" t="str">
            <v>Túnel lV</v>
          </cell>
          <cell r="E267" t="str">
            <v xml:space="preserve">Tortinha de Frango com Requeijão Varejo (20 x 1 x 180g)                                                                  </v>
          </cell>
          <cell r="F267">
            <v>604.79999999999995</v>
          </cell>
          <cell r="G267">
            <v>96</v>
          </cell>
          <cell r="H267"/>
          <cell r="I267"/>
          <cell r="J267"/>
          <cell r="K267">
            <v>0</v>
          </cell>
          <cell r="L267">
            <v>0</v>
          </cell>
          <cell r="M267">
            <v>180</v>
          </cell>
          <cell r="N267">
            <v>20</v>
          </cell>
          <cell r="O267">
            <v>3.6</v>
          </cell>
          <cell r="P267">
            <v>167.99999999999997</v>
          </cell>
          <cell r="Q267">
            <v>0.87</v>
          </cell>
          <cell r="R267"/>
          <cell r="S267"/>
          <cell r="T267"/>
        </row>
        <row r="268">
          <cell r="B268" t="str">
            <v>40.13.0018</v>
          </cell>
          <cell r="C268">
            <v>4</v>
          </cell>
          <cell r="D268" t="str">
            <v>Túnel lV</v>
          </cell>
          <cell r="E268" t="str">
            <v>Torta de Frango FM 180 g</v>
          </cell>
          <cell r="F268">
            <v>864</v>
          </cell>
          <cell r="G268">
            <v>132</v>
          </cell>
          <cell r="H268"/>
          <cell r="I268"/>
          <cell r="J268"/>
          <cell r="K268">
            <v>0</v>
          </cell>
          <cell r="L268">
            <v>0</v>
          </cell>
          <cell r="M268">
            <v>180</v>
          </cell>
          <cell r="N268">
            <v>18</v>
          </cell>
          <cell r="O268">
            <v>3.24</v>
          </cell>
          <cell r="P268">
            <v>266.66666666666663</v>
          </cell>
          <cell r="Q268">
            <v>0.87</v>
          </cell>
          <cell r="R268"/>
          <cell r="S268"/>
          <cell r="T268"/>
        </row>
        <row r="269">
          <cell r="B269" t="str">
            <v>40.13.0026</v>
          </cell>
          <cell r="C269">
            <v>4</v>
          </cell>
          <cell r="D269" t="str">
            <v>Túnel lV</v>
          </cell>
          <cell r="E269" t="str">
            <v>Empada de Frango com Requeijão VAREJO</v>
          </cell>
          <cell r="F269">
            <v>437</v>
          </cell>
          <cell r="G269">
            <v>96</v>
          </cell>
          <cell r="H269"/>
          <cell r="I269"/>
          <cell r="J269"/>
          <cell r="K269">
            <v>0</v>
          </cell>
          <cell r="L269">
            <v>0</v>
          </cell>
          <cell r="M269">
            <v>180</v>
          </cell>
          <cell r="N269">
            <v>18</v>
          </cell>
          <cell r="O269">
            <v>3.24</v>
          </cell>
          <cell r="P269">
            <v>134.87654320987653</v>
          </cell>
          <cell r="Q269">
            <v>0.87</v>
          </cell>
          <cell r="R269"/>
          <cell r="S269"/>
          <cell r="T269"/>
        </row>
        <row r="270">
          <cell r="B270" t="str">
            <v>40.13.0027</v>
          </cell>
          <cell r="C270">
            <v>4</v>
          </cell>
          <cell r="D270" t="str">
            <v>Túnel lV</v>
          </cell>
          <cell r="E270" t="str">
            <v>Empada de Frango c/ Requeijão Assada e Congelada (36 x 85g)</v>
          </cell>
          <cell r="F270">
            <v>437</v>
          </cell>
          <cell r="G270">
            <v>132</v>
          </cell>
          <cell r="H270"/>
          <cell r="I270"/>
          <cell r="J270"/>
          <cell r="K270">
            <v>0</v>
          </cell>
          <cell r="L270">
            <v>0</v>
          </cell>
          <cell r="M270">
            <v>85</v>
          </cell>
          <cell r="N270">
            <v>36</v>
          </cell>
          <cell r="O270">
            <v>3.06</v>
          </cell>
          <cell r="P270">
            <v>142.81045751633988</v>
          </cell>
          <cell r="Q270">
            <v>0.87</v>
          </cell>
          <cell r="R270"/>
          <cell r="S270"/>
          <cell r="T270"/>
        </row>
        <row r="271">
          <cell r="B271" t="str">
            <v>40.13.0028</v>
          </cell>
          <cell r="C271">
            <v>4</v>
          </cell>
          <cell r="D271" t="str">
            <v>Túnel lV</v>
          </cell>
          <cell r="E271" t="str">
            <v>Empada de Palmito (36 x 90g)</v>
          </cell>
          <cell r="F271">
            <v>437</v>
          </cell>
          <cell r="G271">
            <v>132</v>
          </cell>
          <cell r="H271"/>
          <cell r="I271"/>
          <cell r="J271"/>
          <cell r="K271">
            <v>0</v>
          </cell>
          <cell r="L271">
            <v>0</v>
          </cell>
          <cell r="M271">
            <v>90</v>
          </cell>
          <cell r="N271">
            <v>36</v>
          </cell>
          <cell r="O271">
            <v>3.24</v>
          </cell>
          <cell r="P271">
            <v>134.87654320987653</v>
          </cell>
          <cell r="Q271">
            <v>0.87</v>
          </cell>
          <cell r="R271"/>
          <cell r="S271"/>
          <cell r="T271"/>
        </row>
        <row r="272">
          <cell r="B272" t="str">
            <v>40.18.0005</v>
          </cell>
          <cell r="C272">
            <v>4</v>
          </cell>
          <cell r="D272" t="str">
            <v>Túnel lV</v>
          </cell>
          <cell r="E272" t="str">
            <v>Quiche Congelado Palmito FS 18x125g</v>
          </cell>
          <cell r="F272">
            <v>600</v>
          </cell>
          <cell r="G272">
            <v>132</v>
          </cell>
          <cell r="H272"/>
          <cell r="I272"/>
          <cell r="J272"/>
          <cell r="K272">
            <v>0</v>
          </cell>
          <cell r="L272">
            <v>0</v>
          </cell>
          <cell r="M272" t="str">
            <v>-</v>
          </cell>
          <cell r="N272" t="str">
            <v>-</v>
          </cell>
          <cell r="O272">
            <v>2.25</v>
          </cell>
          <cell r="P272">
            <v>266.66666666666669</v>
          </cell>
          <cell r="Q272">
            <v>0.87</v>
          </cell>
          <cell r="R272"/>
          <cell r="S272"/>
          <cell r="T272"/>
        </row>
        <row r="273">
          <cell r="B273" t="str">
            <v>40.18.0006</v>
          </cell>
          <cell r="C273">
            <v>4</v>
          </cell>
          <cell r="D273" t="str">
            <v>Túnel lV</v>
          </cell>
          <cell r="E273" t="str">
            <v>Quiche Cong. Integral Multigrãos &amp; Vegetais 18x125g</v>
          </cell>
          <cell r="F273">
            <v>600</v>
          </cell>
          <cell r="G273">
            <v>132</v>
          </cell>
          <cell r="H273"/>
          <cell r="I273"/>
          <cell r="J273"/>
          <cell r="K273">
            <v>0</v>
          </cell>
          <cell r="L273">
            <v>0</v>
          </cell>
          <cell r="M273" t="str">
            <v>-</v>
          </cell>
          <cell r="N273" t="str">
            <v>-</v>
          </cell>
          <cell r="O273">
            <v>2.25</v>
          </cell>
          <cell r="P273">
            <v>266.66666666666669</v>
          </cell>
          <cell r="Q273">
            <v>0.87</v>
          </cell>
          <cell r="R273"/>
          <cell r="S273"/>
          <cell r="T273"/>
        </row>
        <row r="274">
          <cell r="B274" t="str">
            <v>40.18.0007</v>
          </cell>
          <cell r="C274">
            <v>4</v>
          </cell>
          <cell r="D274" t="str">
            <v>Túnel lV</v>
          </cell>
          <cell r="E274" t="str">
            <v>Quiche Congelado Lorraine FS 18x125g</v>
          </cell>
          <cell r="F274">
            <v>600</v>
          </cell>
          <cell r="G274">
            <v>132</v>
          </cell>
          <cell r="H274"/>
          <cell r="I274"/>
          <cell r="J274"/>
          <cell r="K274">
            <v>0</v>
          </cell>
          <cell r="L274">
            <v>0</v>
          </cell>
          <cell r="M274" t="str">
            <v>-</v>
          </cell>
          <cell r="N274" t="str">
            <v>-</v>
          </cell>
          <cell r="O274">
            <v>2.25</v>
          </cell>
          <cell r="P274">
            <v>266.66666666666669</v>
          </cell>
          <cell r="Q274">
            <v>0.87</v>
          </cell>
          <cell r="R274"/>
          <cell r="S274"/>
          <cell r="T274"/>
        </row>
        <row r="275">
          <cell r="B275" t="str">
            <v>40.18.0008</v>
          </cell>
          <cell r="C275">
            <v>4</v>
          </cell>
          <cell r="D275" t="str">
            <v>Túnel lV</v>
          </cell>
          <cell r="E275" t="str">
            <v>Quiche Congelado Lorraine VJ 20x1x125g</v>
          </cell>
          <cell r="F275">
            <v>540</v>
          </cell>
          <cell r="G275">
            <v>108</v>
          </cell>
          <cell r="H275"/>
          <cell r="I275"/>
          <cell r="J275"/>
          <cell r="K275">
            <v>0</v>
          </cell>
          <cell r="L275">
            <v>0</v>
          </cell>
          <cell r="M275">
            <v>125</v>
          </cell>
          <cell r="N275">
            <v>20</v>
          </cell>
          <cell r="O275">
            <v>2.5</v>
          </cell>
          <cell r="P275">
            <v>216</v>
          </cell>
          <cell r="Q275">
            <v>0.87</v>
          </cell>
          <cell r="R275"/>
          <cell r="S275"/>
          <cell r="T275"/>
        </row>
        <row r="276">
          <cell r="B276" t="str">
            <v>40.18.0009</v>
          </cell>
          <cell r="C276">
            <v>4</v>
          </cell>
          <cell r="D276" t="str">
            <v>Túnel lV</v>
          </cell>
          <cell r="E276" t="str">
            <v>Quiche Cong. Integral Multigrãos &amp; Vegetais 20x1x125g</v>
          </cell>
          <cell r="F276">
            <v>540</v>
          </cell>
          <cell r="G276">
            <v>108</v>
          </cell>
          <cell r="H276"/>
          <cell r="I276"/>
          <cell r="J276"/>
          <cell r="K276">
            <v>0</v>
          </cell>
          <cell r="L276">
            <v>0</v>
          </cell>
          <cell r="M276">
            <v>125</v>
          </cell>
          <cell r="N276">
            <v>20</v>
          </cell>
          <cell r="O276">
            <v>2.5</v>
          </cell>
          <cell r="P276">
            <v>216</v>
          </cell>
          <cell r="Q276">
            <v>0.87</v>
          </cell>
          <cell r="R276"/>
          <cell r="S276"/>
          <cell r="T276"/>
        </row>
        <row r="277">
          <cell r="B277" t="str">
            <v>40.20.0007</v>
          </cell>
          <cell r="C277">
            <v>4</v>
          </cell>
          <cell r="D277" t="str">
            <v>Túnel lV</v>
          </cell>
          <cell r="E277" t="str">
            <v>Burek Congelado Frango FS 3 x 10 x 95g</v>
          </cell>
          <cell r="F277">
            <v>387</v>
          </cell>
          <cell r="G277">
            <v>180</v>
          </cell>
          <cell r="H277"/>
          <cell r="I277"/>
          <cell r="J277"/>
          <cell r="K277">
            <v>0</v>
          </cell>
          <cell r="L277">
            <v>0</v>
          </cell>
          <cell r="M277">
            <v>950</v>
          </cell>
          <cell r="N277">
            <v>3</v>
          </cell>
          <cell r="O277">
            <v>2.85</v>
          </cell>
          <cell r="P277">
            <v>135.78947368421052</v>
          </cell>
          <cell r="Q277">
            <v>0.87</v>
          </cell>
          <cell r="R277"/>
          <cell r="S277"/>
          <cell r="T277"/>
        </row>
        <row r="278">
          <cell r="B278" t="str">
            <v>40.20.0001</v>
          </cell>
          <cell r="C278">
            <v>4</v>
          </cell>
          <cell r="D278" t="str">
            <v>Túnel lV</v>
          </cell>
          <cell r="E278" t="str">
            <v>Burek Congelado Frango FS 3 x 35 x 30g</v>
          </cell>
          <cell r="F278">
            <v>504</v>
          </cell>
          <cell r="G278">
            <v>180</v>
          </cell>
          <cell r="H278"/>
          <cell r="I278">
            <v>21</v>
          </cell>
          <cell r="J278">
            <v>2</v>
          </cell>
          <cell r="K278">
            <v>0</v>
          </cell>
          <cell r="L278">
            <v>0</v>
          </cell>
          <cell r="M278">
            <v>1050</v>
          </cell>
          <cell r="N278">
            <v>3</v>
          </cell>
          <cell r="O278">
            <v>3.15</v>
          </cell>
          <cell r="P278">
            <v>160</v>
          </cell>
          <cell r="Q278">
            <v>0.87</v>
          </cell>
          <cell r="R278">
            <v>30</v>
          </cell>
          <cell r="S278">
            <v>-30</v>
          </cell>
          <cell r="T278"/>
        </row>
        <row r="279">
          <cell r="B279" t="str">
            <v>40.20.0005</v>
          </cell>
          <cell r="C279">
            <v>4</v>
          </cell>
          <cell r="D279" t="str">
            <v>Túnel lV</v>
          </cell>
          <cell r="E279" t="str">
            <v>Burek FM Cru. Cong. Calabresa FS 3 x 10 x 95g</v>
          </cell>
          <cell r="F279">
            <v>387</v>
          </cell>
          <cell r="G279">
            <v>180</v>
          </cell>
          <cell r="H279"/>
          <cell r="I279">
            <v>21</v>
          </cell>
          <cell r="J279">
            <v>2</v>
          </cell>
          <cell r="K279">
            <v>0</v>
          </cell>
          <cell r="L279">
            <v>0</v>
          </cell>
          <cell r="M279">
            <v>950</v>
          </cell>
          <cell r="N279">
            <v>3</v>
          </cell>
          <cell r="O279">
            <v>2.85</v>
          </cell>
          <cell r="P279">
            <v>135.78947368421052</v>
          </cell>
          <cell r="Q279">
            <v>0.87</v>
          </cell>
          <cell r="R279">
            <v>30</v>
          </cell>
          <cell r="S279">
            <v>-30</v>
          </cell>
          <cell r="T279"/>
        </row>
        <row r="280">
          <cell r="B280" t="str">
            <v>40.20.0014</v>
          </cell>
          <cell r="C280">
            <v>4</v>
          </cell>
          <cell r="D280" t="str">
            <v>Túnel lV</v>
          </cell>
          <cell r="E280" t="str">
            <v>Burek FM Cru. Cong. Calabresa FS 3 x 35 x 30g</v>
          </cell>
          <cell r="F280">
            <v>504</v>
          </cell>
          <cell r="G280">
            <v>180</v>
          </cell>
          <cell r="H280"/>
          <cell r="I280">
            <v>21</v>
          </cell>
          <cell r="J280">
            <v>2</v>
          </cell>
          <cell r="K280">
            <v>0</v>
          </cell>
          <cell r="L280">
            <v>0</v>
          </cell>
          <cell r="M280">
            <v>1050</v>
          </cell>
          <cell r="N280">
            <v>3</v>
          </cell>
          <cell r="O280">
            <v>3.15</v>
          </cell>
          <cell r="P280">
            <v>160</v>
          </cell>
          <cell r="Q280">
            <v>0.87</v>
          </cell>
          <cell r="R280">
            <v>30</v>
          </cell>
          <cell r="S280">
            <v>-30</v>
          </cell>
          <cell r="T280"/>
        </row>
        <row r="281">
          <cell r="B281" t="str">
            <v>40.13.2001</v>
          </cell>
          <cell r="C281">
            <v>4</v>
          </cell>
          <cell r="D281" t="str">
            <v>Túnel lV</v>
          </cell>
          <cell r="E281" t="str">
            <v>Torta FM Cru Cong. Frango (20 x 1 x 180g) VJ Exp. Paraguai</v>
          </cell>
          <cell r="F281">
            <v>605</v>
          </cell>
          <cell r="G281">
            <v>96</v>
          </cell>
          <cell r="H281">
            <v>180</v>
          </cell>
          <cell r="I281"/>
          <cell r="J281"/>
          <cell r="K281">
            <v>0</v>
          </cell>
          <cell r="L281">
            <v>0</v>
          </cell>
          <cell r="M281">
            <v>180</v>
          </cell>
          <cell r="N281">
            <v>20</v>
          </cell>
          <cell r="O281">
            <v>3.6</v>
          </cell>
          <cell r="P281">
            <v>168.05555555555554</v>
          </cell>
          <cell r="Q281">
            <v>0.87</v>
          </cell>
          <cell r="R281"/>
          <cell r="S281"/>
          <cell r="T281"/>
        </row>
        <row r="282">
          <cell r="B282" t="str">
            <v>40.13.2002</v>
          </cell>
          <cell r="C282">
            <v>4</v>
          </cell>
          <cell r="D282" t="str">
            <v>Túnel lV</v>
          </cell>
          <cell r="E282" t="str">
            <v>Torta FM Cru Cong. Frango c/ Requeij. (20 x 1 x 180g) Exp. Paraguai</v>
          </cell>
          <cell r="F282">
            <v>605</v>
          </cell>
          <cell r="G282">
            <v>96</v>
          </cell>
          <cell r="H282">
            <v>180</v>
          </cell>
          <cell r="I282"/>
          <cell r="J282"/>
          <cell r="K282">
            <v>0</v>
          </cell>
          <cell r="L282">
            <v>0</v>
          </cell>
          <cell r="M282">
            <v>180</v>
          </cell>
          <cell r="N282">
            <v>20</v>
          </cell>
          <cell r="O282">
            <v>3.6</v>
          </cell>
          <cell r="P282">
            <v>168.05555555555554</v>
          </cell>
          <cell r="Q282">
            <v>0.87</v>
          </cell>
          <cell r="R282"/>
          <cell r="S282"/>
          <cell r="T282"/>
        </row>
        <row r="283">
          <cell r="B283" t="str">
            <v>40.18.2002</v>
          </cell>
          <cell r="C283">
            <v>4</v>
          </cell>
          <cell r="D283" t="str">
            <v>Túnel lV</v>
          </cell>
          <cell r="E283" t="str">
            <v>Quiche FM Cong Lorraine (20x1x125g) VJ Exp Paraguai</v>
          </cell>
          <cell r="F283">
            <v>540</v>
          </cell>
          <cell r="G283">
            <v>108</v>
          </cell>
          <cell r="H283">
            <v>125</v>
          </cell>
          <cell r="I283"/>
          <cell r="J283"/>
          <cell r="K283">
            <v>0</v>
          </cell>
          <cell r="L283">
            <v>0</v>
          </cell>
          <cell r="M283">
            <v>125</v>
          </cell>
          <cell r="N283">
            <v>20</v>
          </cell>
          <cell r="O283">
            <v>2.5</v>
          </cell>
          <cell r="P283">
            <v>216</v>
          </cell>
          <cell r="Q283">
            <v>0.87</v>
          </cell>
          <cell r="R283"/>
          <cell r="S283"/>
          <cell r="T283"/>
        </row>
        <row r="284">
          <cell r="B284" t="str">
            <v>40.18.2003</v>
          </cell>
          <cell r="C284">
            <v>4</v>
          </cell>
          <cell r="D284" t="str">
            <v>Túnel lV</v>
          </cell>
          <cell r="E284" t="str">
            <v>Quiche Cong. Int. Mult. c/ Veget. (20x1x125g) VJ Exp. Paraguai</v>
          </cell>
          <cell r="F284">
            <v>540</v>
          </cell>
          <cell r="G284">
            <v>108</v>
          </cell>
          <cell r="H284">
            <v>125</v>
          </cell>
          <cell r="I284"/>
          <cell r="J284"/>
          <cell r="K284">
            <v>0</v>
          </cell>
          <cell r="L284">
            <v>0</v>
          </cell>
          <cell r="M284">
            <v>125</v>
          </cell>
          <cell r="N284">
            <v>20</v>
          </cell>
          <cell r="O284">
            <v>2.5</v>
          </cell>
          <cell r="P284">
            <v>216</v>
          </cell>
          <cell r="Q284">
            <v>0.87</v>
          </cell>
          <cell r="R284"/>
          <cell r="S284"/>
          <cell r="T284"/>
        </row>
        <row r="285">
          <cell r="B285" t="str">
            <v>40.07.1000</v>
          </cell>
          <cell r="C285">
            <v>4</v>
          </cell>
          <cell r="D285" t="str">
            <v>Túnel lV</v>
          </cell>
          <cell r="E285" t="str">
            <v>PB FM Assado e Congelado Requeijao 15 X 1 X 100g FS</v>
          </cell>
          <cell r="F285"/>
          <cell r="G285">
            <v>180</v>
          </cell>
          <cell r="H285">
            <v>1500</v>
          </cell>
          <cell r="I285"/>
          <cell r="J285"/>
          <cell r="K285">
            <v>0</v>
          </cell>
          <cell r="L285">
            <v>0</v>
          </cell>
          <cell r="M285">
            <v>1500</v>
          </cell>
          <cell r="N285">
            <v>1</v>
          </cell>
          <cell r="O285">
            <v>1.5</v>
          </cell>
          <cell r="P285">
            <v>0</v>
          </cell>
          <cell r="Q285">
            <v>0.87</v>
          </cell>
          <cell r="R285"/>
          <cell r="S285"/>
          <cell r="T285"/>
        </row>
        <row r="286">
          <cell r="B286" t="str">
            <v>40.22.1000</v>
          </cell>
          <cell r="C286">
            <v>4</v>
          </cell>
          <cell r="D286" t="str">
            <v>Túnel lV</v>
          </cell>
          <cell r="E286" t="str">
            <v>Pao de Canela (Cinnamon Rolls) FM Assado e Cong 14x1x82g</v>
          </cell>
          <cell r="F286"/>
          <cell r="G286">
            <v>180</v>
          </cell>
          <cell r="H286">
            <v>82</v>
          </cell>
          <cell r="I286"/>
          <cell r="J286"/>
          <cell r="K286">
            <v>0</v>
          </cell>
          <cell r="L286">
            <v>0</v>
          </cell>
          <cell r="M286">
            <v>82</v>
          </cell>
          <cell r="N286">
            <v>12</v>
          </cell>
          <cell r="O286">
            <v>0.98399999999999999</v>
          </cell>
          <cell r="P286">
            <v>0</v>
          </cell>
          <cell r="Q286">
            <v>0.87</v>
          </cell>
          <cell r="R286"/>
          <cell r="S286"/>
          <cell r="T286"/>
        </row>
        <row r="287">
          <cell r="B287" t="str">
            <v>40.08.1001</v>
          </cell>
          <cell r="C287">
            <v>4</v>
          </cell>
          <cell r="D287" t="str">
            <v>Túnel lV</v>
          </cell>
          <cell r="E287" t="str">
            <v>Croissant FM Assado e Congelado Frango 9x1x84g FS</v>
          </cell>
          <cell r="F287"/>
          <cell r="G287">
            <v>160</v>
          </cell>
          <cell r="H287">
            <v>84</v>
          </cell>
          <cell r="I287"/>
          <cell r="J287"/>
          <cell r="K287">
            <v>0</v>
          </cell>
          <cell r="L287">
            <v>0</v>
          </cell>
          <cell r="M287">
            <v>84</v>
          </cell>
          <cell r="N287">
            <v>9</v>
          </cell>
          <cell r="O287">
            <v>0.75600000000000001</v>
          </cell>
          <cell r="P287">
            <v>0</v>
          </cell>
          <cell r="Q287">
            <v>0.87</v>
          </cell>
          <cell r="R287"/>
          <cell r="S287"/>
          <cell r="T287"/>
        </row>
        <row r="288">
          <cell r="B288" t="str">
            <v>40.13.0041</v>
          </cell>
          <cell r="C288">
            <v>4</v>
          </cell>
          <cell r="D288" t="str">
            <v>Túnel lV</v>
          </cell>
          <cell r="E288" t="str">
            <v>Empada FM Assada e Congelada Frango 36x1x85g FS</v>
          </cell>
          <cell r="F288"/>
          <cell r="G288">
            <v>132</v>
          </cell>
          <cell r="H288">
            <v>85</v>
          </cell>
          <cell r="I288"/>
          <cell r="J288"/>
          <cell r="K288">
            <v>0</v>
          </cell>
          <cell r="L288">
            <v>0</v>
          </cell>
          <cell r="M288">
            <v>85</v>
          </cell>
          <cell r="N288">
            <v>36</v>
          </cell>
          <cell r="O288">
            <v>3.06</v>
          </cell>
          <cell r="P288">
            <v>0</v>
          </cell>
          <cell r="Q288">
            <v>0.87</v>
          </cell>
          <cell r="R288"/>
          <cell r="S288"/>
          <cell r="T288"/>
        </row>
        <row r="289">
          <cell r="B289" t="str">
            <v>40.15.0010</v>
          </cell>
          <cell r="C289">
            <v>4</v>
          </cell>
          <cell r="D289" t="str">
            <v>Túnel lV</v>
          </cell>
          <cell r="E289" t="str">
            <v>Kit Promo 2 PQ FM Trad 400g + 1 Quiche FM Lorraine 125g VJ</v>
          </cell>
          <cell r="F289">
            <v>444</v>
          </cell>
          <cell r="G289">
            <v>80</v>
          </cell>
          <cell r="H289">
            <v>925</v>
          </cell>
          <cell r="I289"/>
          <cell r="J289"/>
          <cell r="K289">
            <v>0</v>
          </cell>
          <cell r="L289">
            <v>0</v>
          </cell>
          <cell r="M289">
            <v>925</v>
          </cell>
          <cell r="N289">
            <v>8</v>
          </cell>
          <cell r="O289">
            <v>7.4</v>
          </cell>
          <cell r="P289">
            <v>60</v>
          </cell>
          <cell r="Q289">
            <v>0.87</v>
          </cell>
          <cell r="R289"/>
          <cell r="S289"/>
          <cell r="T289"/>
        </row>
        <row r="290">
          <cell r="B290" t="str">
            <v>40.06.0008</v>
          </cell>
          <cell r="C290">
            <v>5</v>
          </cell>
          <cell r="D290" t="str">
            <v>Túnel V</v>
          </cell>
          <cell r="E290" t="str">
            <v>Folhado Multigrãos Peito de Peru c/Queijo Branco FS  3 x 9 x 120g</v>
          </cell>
          <cell r="F290">
            <v>905.4</v>
          </cell>
          <cell r="G290">
            <v>160</v>
          </cell>
          <cell r="H290"/>
          <cell r="I290"/>
          <cell r="J290"/>
          <cell r="K290">
            <v>0</v>
          </cell>
          <cell r="L290">
            <v>0</v>
          </cell>
          <cell r="M290">
            <v>1080</v>
          </cell>
          <cell r="N290">
            <v>3</v>
          </cell>
          <cell r="O290">
            <v>3.24</v>
          </cell>
          <cell r="P290">
            <v>279.4444444444444</v>
          </cell>
          <cell r="Q290">
            <v>0.9</v>
          </cell>
          <cell r="R290"/>
          <cell r="S290"/>
          <cell r="T290"/>
        </row>
        <row r="291">
          <cell r="B291" t="str">
            <v>40.06.0019</v>
          </cell>
          <cell r="C291">
            <v>5</v>
          </cell>
          <cell r="D291" t="str">
            <v>Túnel V</v>
          </cell>
          <cell r="E291" t="str">
            <v>Folhado Banana c/ Canela 40 g FS (3 Sacos x 960 g)</v>
          </cell>
          <cell r="F291">
            <v>902</v>
          </cell>
          <cell r="G291">
            <v>160</v>
          </cell>
          <cell r="H291"/>
          <cell r="I291"/>
          <cell r="J291"/>
          <cell r="K291">
            <v>0</v>
          </cell>
          <cell r="L291">
            <v>0</v>
          </cell>
          <cell r="M291">
            <v>960</v>
          </cell>
          <cell r="N291">
            <v>3</v>
          </cell>
          <cell r="O291">
            <v>2.88</v>
          </cell>
          <cell r="P291">
            <v>313.19444444444446</v>
          </cell>
          <cell r="Q291">
            <v>0.87</v>
          </cell>
          <cell r="R291"/>
          <cell r="S291"/>
          <cell r="T291"/>
        </row>
        <row r="292">
          <cell r="B292" t="str">
            <v>40.06.0020</v>
          </cell>
          <cell r="C292">
            <v>5</v>
          </cell>
          <cell r="D292" t="str">
            <v>Túnel V</v>
          </cell>
          <cell r="E292" t="str">
            <v>Folhado Frango 40 g FS (3 Sacos x 960 g)</v>
          </cell>
          <cell r="F292">
            <v>902</v>
          </cell>
          <cell r="G292">
            <v>160</v>
          </cell>
          <cell r="H292"/>
          <cell r="I292"/>
          <cell r="J292"/>
          <cell r="K292">
            <v>0</v>
          </cell>
          <cell r="L292">
            <v>0</v>
          </cell>
          <cell r="M292">
            <v>960</v>
          </cell>
          <cell r="N292">
            <v>3</v>
          </cell>
          <cell r="O292">
            <v>2.88</v>
          </cell>
          <cell r="P292">
            <v>313.19444444444446</v>
          </cell>
          <cell r="Q292">
            <v>0.9</v>
          </cell>
          <cell r="R292"/>
          <cell r="S292"/>
          <cell r="T292"/>
        </row>
        <row r="293">
          <cell r="B293" t="str">
            <v>40.06.0021</v>
          </cell>
          <cell r="C293">
            <v>5</v>
          </cell>
          <cell r="D293" t="str">
            <v>Túnel V</v>
          </cell>
          <cell r="E293" t="str">
            <v>Folhado Palmito 40 g FS (3 Sacos x 960 g)</v>
          </cell>
          <cell r="F293">
            <v>902</v>
          </cell>
          <cell r="G293">
            <v>160</v>
          </cell>
          <cell r="H293"/>
          <cell r="I293"/>
          <cell r="J293"/>
          <cell r="K293">
            <v>0</v>
          </cell>
          <cell r="L293">
            <v>0</v>
          </cell>
          <cell r="M293">
            <v>960</v>
          </cell>
          <cell r="N293">
            <v>3</v>
          </cell>
          <cell r="O293">
            <v>2.88</v>
          </cell>
          <cell r="P293">
            <v>313.19444444444446</v>
          </cell>
          <cell r="Q293">
            <v>0.9</v>
          </cell>
          <cell r="R293"/>
          <cell r="S293"/>
          <cell r="T293"/>
        </row>
        <row r="294">
          <cell r="B294" t="str">
            <v>40.06.0022</v>
          </cell>
          <cell r="C294">
            <v>5</v>
          </cell>
          <cell r="D294" t="str">
            <v>Túnel V</v>
          </cell>
          <cell r="E294" t="str">
            <v>Folhado Peru c/ Queijo Branco 40 g FS (3 Sacos x 960 g)</v>
          </cell>
          <cell r="F294">
            <v>902</v>
          </cell>
          <cell r="G294">
            <v>160</v>
          </cell>
          <cell r="H294"/>
          <cell r="I294"/>
          <cell r="J294"/>
          <cell r="K294">
            <v>0</v>
          </cell>
          <cell r="L294">
            <v>0</v>
          </cell>
          <cell r="M294">
            <v>960</v>
          </cell>
          <cell r="N294">
            <v>3</v>
          </cell>
          <cell r="O294">
            <v>2.88</v>
          </cell>
          <cell r="P294">
            <v>313.19444444444446</v>
          </cell>
          <cell r="Q294">
            <v>0.9</v>
          </cell>
          <cell r="R294"/>
          <cell r="S294"/>
          <cell r="T294"/>
        </row>
        <row r="295">
          <cell r="B295" t="str">
            <v>40.06.0023</v>
          </cell>
          <cell r="C295">
            <v>5</v>
          </cell>
          <cell r="D295" t="str">
            <v>Túnel V</v>
          </cell>
          <cell r="E295" t="str">
            <v>Folhado Presunto e Queijo 40 g FS (3 Sacos x 960 g)</v>
          </cell>
          <cell r="F295">
            <v>902</v>
          </cell>
          <cell r="G295">
            <v>160</v>
          </cell>
          <cell r="H295"/>
          <cell r="I295"/>
          <cell r="J295"/>
          <cell r="K295">
            <v>0</v>
          </cell>
          <cell r="L295">
            <v>0</v>
          </cell>
          <cell r="M295">
            <v>960</v>
          </cell>
          <cell r="N295">
            <v>3</v>
          </cell>
          <cell r="O295">
            <v>2.88</v>
          </cell>
          <cell r="P295">
            <v>313.19444444444446</v>
          </cell>
          <cell r="Q295">
            <v>0.9</v>
          </cell>
          <cell r="R295"/>
          <cell r="S295"/>
          <cell r="T295"/>
        </row>
        <row r="296">
          <cell r="B296" t="str">
            <v>40.06.0051</v>
          </cell>
          <cell r="C296">
            <v>5</v>
          </cell>
          <cell r="D296" t="str">
            <v>Túnel V</v>
          </cell>
          <cell r="E296" t="str">
            <v>Folhado de Frango Varejo (10 bandejas x 240g)</v>
          </cell>
          <cell r="F296">
            <v>826</v>
          </cell>
          <cell r="G296">
            <v>108</v>
          </cell>
          <cell r="H296"/>
          <cell r="I296"/>
          <cell r="J296"/>
          <cell r="K296">
            <v>0</v>
          </cell>
          <cell r="L296">
            <v>0</v>
          </cell>
          <cell r="M296">
            <v>240</v>
          </cell>
          <cell r="N296">
            <v>10</v>
          </cell>
          <cell r="O296">
            <v>2.4</v>
          </cell>
          <cell r="P296">
            <v>344.16666666666669</v>
          </cell>
          <cell r="Q296">
            <v>0.87</v>
          </cell>
          <cell r="R296"/>
          <cell r="S296"/>
          <cell r="T296"/>
        </row>
        <row r="297">
          <cell r="B297" t="str">
            <v>40.06.0052</v>
          </cell>
          <cell r="C297">
            <v>5</v>
          </cell>
          <cell r="D297" t="str">
            <v>Túnel V</v>
          </cell>
          <cell r="E297" t="str">
            <v>Folhado de Presunto e Queijo Varejo (10 bandejas x 240g)</v>
          </cell>
          <cell r="F297">
            <v>826</v>
          </cell>
          <cell r="G297">
            <v>108</v>
          </cell>
          <cell r="H297"/>
          <cell r="I297"/>
          <cell r="J297"/>
          <cell r="K297">
            <v>0</v>
          </cell>
          <cell r="L297">
            <v>0</v>
          </cell>
          <cell r="M297">
            <v>240</v>
          </cell>
          <cell r="N297">
            <v>10</v>
          </cell>
          <cell r="O297">
            <v>2.4</v>
          </cell>
          <cell r="P297">
            <v>344.16666666666669</v>
          </cell>
          <cell r="Q297">
            <v>0.87</v>
          </cell>
          <cell r="R297"/>
          <cell r="S297"/>
          <cell r="T297"/>
        </row>
        <row r="298">
          <cell r="B298" t="str">
            <v>40.06.0053</v>
          </cell>
          <cell r="C298">
            <v>5</v>
          </cell>
          <cell r="D298" t="str">
            <v>Túnel V</v>
          </cell>
          <cell r="E298" t="str">
            <v>Folhado de Banana com Canela Varejo (10 bandejas x 240g)</v>
          </cell>
          <cell r="F298">
            <v>826</v>
          </cell>
          <cell r="G298">
            <v>108</v>
          </cell>
          <cell r="H298"/>
          <cell r="I298"/>
          <cell r="J298"/>
          <cell r="K298">
            <v>0</v>
          </cell>
          <cell r="L298">
            <v>0</v>
          </cell>
          <cell r="M298">
            <v>240</v>
          </cell>
          <cell r="N298">
            <v>10</v>
          </cell>
          <cell r="O298">
            <v>2.4</v>
          </cell>
          <cell r="P298">
            <v>344.16666666666669</v>
          </cell>
          <cell r="Q298">
            <v>0.87</v>
          </cell>
          <cell r="R298"/>
          <cell r="S298"/>
          <cell r="T298"/>
        </row>
        <row r="299">
          <cell r="B299" t="str">
            <v>40.06.0055</v>
          </cell>
          <cell r="C299">
            <v>5</v>
          </cell>
          <cell r="D299" t="str">
            <v>Túnel V</v>
          </cell>
          <cell r="E299" t="str">
            <v>Folhado de Palmito Varejo (10 bandejas x 240g)</v>
          </cell>
          <cell r="F299">
            <v>826</v>
          </cell>
          <cell r="G299">
            <v>108</v>
          </cell>
          <cell r="H299"/>
          <cell r="I299"/>
          <cell r="J299"/>
          <cell r="K299">
            <v>0</v>
          </cell>
          <cell r="L299">
            <v>0</v>
          </cell>
          <cell r="M299">
            <v>240</v>
          </cell>
          <cell r="N299">
            <v>10</v>
          </cell>
          <cell r="O299">
            <v>2.4</v>
          </cell>
          <cell r="P299">
            <v>344.16666666666669</v>
          </cell>
          <cell r="Q299">
            <v>0.87</v>
          </cell>
          <cell r="R299"/>
          <cell r="S299"/>
          <cell r="T299"/>
        </row>
        <row r="300">
          <cell r="B300" t="str">
            <v>40.06.0071</v>
          </cell>
          <cell r="C300">
            <v>5</v>
          </cell>
          <cell r="D300" t="str">
            <v>Túnel V</v>
          </cell>
          <cell r="E300" t="str">
            <v>Folhado Frango 3 x 9 x 120g</v>
          </cell>
          <cell r="F300">
            <v>950.4</v>
          </cell>
          <cell r="G300">
            <v>160</v>
          </cell>
          <cell r="H300"/>
          <cell r="I300"/>
          <cell r="J300"/>
          <cell r="K300">
            <v>0</v>
          </cell>
          <cell r="L300">
            <v>0</v>
          </cell>
          <cell r="M300">
            <v>1080</v>
          </cell>
          <cell r="N300">
            <v>3</v>
          </cell>
          <cell r="O300">
            <v>3.24</v>
          </cell>
          <cell r="P300">
            <v>293.33333333333331</v>
          </cell>
          <cell r="Q300">
            <v>0.9</v>
          </cell>
          <cell r="R300"/>
          <cell r="S300"/>
          <cell r="T300"/>
        </row>
        <row r="301">
          <cell r="B301" t="str">
            <v>40.06.0072</v>
          </cell>
          <cell r="C301">
            <v>5</v>
          </cell>
          <cell r="D301" t="str">
            <v>Túnel V</v>
          </cell>
          <cell r="E301" t="str">
            <v>Folhado Presunto e Queijo 3 x 9 x 120g</v>
          </cell>
          <cell r="F301">
            <v>950.4</v>
          </cell>
          <cell r="G301">
            <v>160</v>
          </cell>
          <cell r="H301"/>
          <cell r="I301"/>
          <cell r="J301"/>
          <cell r="K301">
            <v>0</v>
          </cell>
          <cell r="L301">
            <v>0</v>
          </cell>
          <cell r="M301">
            <v>1080</v>
          </cell>
          <cell r="N301">
            <v>3</v>
          </cell>
          <cell r="O301">
            <v>3.24</v>
          </cell>
          <cell r="P301">
            <v>293.33333333333331</v>
          </cell>
          <cell r="Q301">
            <v>0.9</v>
          </cell>
          <cell r="R301"/>
          <cell r="S301"/>
          <cell r="T301"/>
        </row>
        <row r="302">
          <cell r="B302" t="str">
            <v>40.06.0073</v>
          </cell>
          <cell r="C302">
            <v>5</v>
          </cell>
          <cell r="D302" t="str">
            <v>Túnel V</v>
          </cell>
          <cell r="E302" t="str">
            <v>Folhado Peru com Queijo Branco 3 x 9 x 120g</v>
          </cell>
          <cell r="F302">
            <v>950.4</v>
          </cell>
          <cell r="G302">
            <v>160</v>
          </cell>
          <cell r="H302"/>
          <cell r="I302"/>
          <cell r="J302"/>
          <cell r="K302">
            <v>0</v>
          </cell>
          <cell r="L302">
            <v>0</v>
          </cell>
          <cell r="M302">
            <v>1080</v>
          </cell>
          <cell r="N302">
            <v>3</v>
          </cell>
          <cell r="O302">
            <v>3.24</v>
          </cell>
          <cell r="P302">
            <v>293.33333333333331</v>
          </cell>
          <cell r="Q302">
            <v>0.9</v>
          </cell>
          <cell r="R302"/>
          <cell r="S302"/>
          <cell r="T302"/>
        </row>
        <row r="303">
          <cell r="B303" t="str">
            <v>40.06.0074</v>
          </cell>
          <cell r="C303">
            <v>5</v>
          </cell>
          <cell r="D303" t="str">
            <v>Túnel V</v>
          </cell>
          <cell r="E303" t="str">
            <v>Folhado Palmito 3 x 9 x 120g</v>
          </cell>
          <cell r="F303">
            <v>950.4</v>
          </cell>
          <cell r="G303">
            <v>160</v>
          </cell>
          <cell r="H303"/>
          <cell r="I303"/>
          <cell r="J303"/>
          <cell r="K303">
            <v>0</v>
          </cell>
          <cell r="L303">
            <v>0</v>
          </cell>
          <cell r="M303">
            <v>1080</v>
          </cell>
          <cell r="N303">
            <v>3</v>
          </cell>
          <cell r="O303">
            <v>3.24</v>
          </cell>
          <cell r="P303">
            <v>293.33333333333331</v>
          </cell>
          <cell r="Q303">
            <v>0.9</v>
          </cell>
          <cell r="R303"/>
          <cell r="S303"/>
          <cell r="T303"/>
        </row>
        <row r="304">
          <cell r="B304" t="str">
            <v>40.06.0075</v>
          </cell>
          <cell r="C304">
            <v>5</v>
          </cell>
          <cell r="D304" t="str">
            <v>Túnel V</v>
          </cell>
          <cell r="E304" t="str">
            <v>Folhado Palmito 3 x 9 x 120g Exportação Chile</v>
          </cell>
          <cell r="F304">
            <v>950.4</v>
          </cell>
          <cell r="G304">
            <v>160</v>
          </cell>
          <cell r="H304"/>
          <cell r="I304"/>
          <cell r="J304"/>
          <cell r="K304">
            <v>0</v>
          </cell>
          <cell r="L304">
            <v>0</v>
          </cell>
          <cell r="M304">
            <v>1080</v>
          </cell>
          <cell r="N304">
            <v>3</v>
          </cell>
          <cell r="O304">
            <v>3.24</v>
          </cell>
          <cell r="P304">
            <v>293.33333333333331</v>
          </cell>
          <cell r="Q304">
            <v>0.9</v>
          </cell>
          <cell r="R304"/>
          <cell r="S304"/>
          <cell r="T304"/>
        </row>
        <row r="305">
          <cell r="B305" t="str">
            <v>40.06.0079</v>
          </cell>
          <cell r="C305">
            <v>5</v>
          </cell>
          <cell r="D305" t="str">
            <v>Túnel V</v>
          </cell>
          <cell r="E305" t="str">
            <v>Folhado Banana c/ Canela Varejo (10 bandejas x 240 g) Exportação Chile</v>
          </cell>
          <cell r="F305">
            <v>768</v>
          </cell>
          <cell r="G305">
            <v>108</v>
          </cell>
          <cell r="H305"/>
          <cell r="I305"/>
          <cell r="J305"/>
          <cell r="K305">
            <v>0</v>
          </cell>
          <cell r="L305">
            <v>0</v>
          </cell>
          <cell r="M305">
            <v>240</v>
          </cell>
          <cell r="N305">
            <v>10</v>
          </cell>
          <cell r="O305">
            <v>2.4</v>
          </cell>
          <cell r="P305">
            <v>320</v>
          </cell>
          <cell r="Q305">
            <v>0.87</v>
          </cell>
          <cell r="R305"/>
          <cell r="S305"/>
          <cell r="T305"/>
        </row>
        <row r="306">
          <cell r="B306" t="str">
            <v>40.06.0080</v>
          </cell>
          <cell r="C306">
            <v>5</v>
          </cell>
          <cell r="D306" t="str">
            <v>Túnel V</v>
          </cell>
          <cell r="E306" t="str">
            <v>Folhado sabor Chocolate Varejo (10 bandejas x 240 g) Exportação Chile</v>
          </cell>
          <cell r="F306">
            <v>768</v>
          </cell>
          <cell r="G306">
            <v>108</v>
          </cell>
          <cell r="H306"/>
          <cell r="I306"/>
          <cell r="J306"/>
          <cell r="K306">
            <v>0</v>
          </cell>
          <cell r="L306">
            <v>0</v>
          </cell>
          <cell r="M306">
            <v>240</v>
          </cell>
          <cell r="N306">
            <v>10</v>
          </cell>
          <cell r="O306">
            <v>2.4</v>
          </cell>
          <cell r="P306">
            <v>320</v>
          </cell>
          <cell r="Q306">
            <v>0.87</v>
          </cell>
          <cell r="R306"/>
          <cell r="S306"/>
          <cell r="T306"/>
        </row>
        <row r="307">
          <cell r="B307" t="str">
            <v>40.06.0082</v>
          </cell>
          <cell r="C307">
            <v>5</v>
          </cell>
          <cell r="D307" t="str">
            <v>Túnel V</v>
          </cell>
          <cell r="E307" t="str">
            <v>Folhado Camarão 3 x 9 x 120g</v>
          </cell>
          <cell r="F307">
            <v>950.4</v>
          </cell>
          <cell r="G307">
            <v>160</v>
          </cell>
          <cell r="H307"/>
          <cell r="I307"/>
          <cell r="J307"/>
          <cell r="K307">
            <v>0</v>
          </cell>
          <cell r="L307">
            <v>0</v>
          </cell>
          <cell r="M307">
            <v>1080</v>
          </cell>
          <cell r="N307">
            <v>3</v>
          </cell>
          <cell r="O307">
            <v>3.24</v>
          </cell>
          <cell r="P307">
            <v>293.33333333333331</v>
          </cell>
          <cell r="Q307">
            <v>0.9</v>
          </cell>
          <cell r="R307"/>
          <cell r="S307"/>
          <cell r="T307"/>
        </row>
        <row r="308">
          <cell r="B308" t="str">
            <v>40.06.0083</v>
          </cell>
          <cell r="C308">
            <v>5</v>
          </cell>
          <cell r="D308" t="str">
            <v>Túnel V</v>
          </cell>
          <cell r="E308" t="str">
            <v>Folhado Palmito VJ (10 bandejas x 240g) Exportacao UK/Port</v>
          </cell>
          <cell r="F308">
            <v>768</v>
          </cell>
          <cell r="G308">
            <v>108</v>
          </cell>
          <cell r="H308"/>
          <cell r="I308"/>
          <cell r="J308"/>
          <cell r="K308">
            <v>0</v>
          </cell>
          <cell r="L308">
            <v>0</v>
          </cell>
          <cell r="M308">
            <v>240</v>
          </cell>
          <cell r="N308">
            <v>10</v>
          </cell>
          <cell r="O308">
            <v>2.4</v>
          </cell>
          <cell r="P308">
            <v>320</v>
          </cell>
          <cell r="Q308">
            <v>0.87</v>
          </cell>
          <cell r="R308"/>
          <cell r="S308"/>
          <cell r="T308"/>
        </row>
        <row r="309">
          <cell r="B309" t="str">
            <v>40.06.0089</v>
          </cell>
          <cell r="C309">
            <v>5</v>
          </cell>
          <cell r="D309" t="str">
            <v>Túnel V</v>
          </cell>
          <cell r="E309" t="str">
            <v>Placa Folhada Laminada (1 x 10 x 380g)</v>
          </cell>
          <cell r="F309">
            <v>450</v>
          </cell>
          <cell r="G309">
            <v>105</v>
          </cell>
          <cell r="H309"/>
          <cell r="I309"/>
          <cell r="J309"/>
          <cell r="K309">
            <v>0</v>
          </cell>
          <cell r="L309">
            <v>0</v>
          </cell>
          <cell r="M309">
            <v>3800</v>
          </cell>
          <cell r="N309">
            <v>1</v>
          </cell>
          <cell r="O309">
            <v>3.8</v>
          </cell>
          <cell r="P309">
            <v>118.42105263157896</v>
          </cell>
          <cell r="Q309">
            <v>0.87</v>
          </cell>
          <cell r="R309"/>
          <cell r="S309"/>
          <cell r="T309"/>
        </row>
        <row r="310">
          <cell r="B310" t="str">
            <v>40.07.0003</v>
          </cell>
          <cell r="C310">
            <v>5</v>
          </cell>
          <cell r="D310" t="str">
            <v>Túnel V</v>
          </cell>
          <cell r="E310" t="str">
            <v xml:space="preserve">PB Cru Congelado Frango c/ Requeijao (3 x 10 x 105g)  </v>
          </cell>
          <cell r="F310">
            <v>321</v>
          </cell>
          <cell r="G310">
            <v>180</v>
          </cell>
          <cell r="H310"/>
          <cell r="I310"/>
          <cell r="J310"/>
          <cell r="K310">
            <v>0</v>
          </cell>
          <cell r="L310">
            <v>0</v>
          </cell>
          <cell r="M310">
            <v>1050</v>
          </cell>
          <cell r="N310">
            <v>3</v>
          </cell>
          <cell r="O310">
            <v>3.15</v>
          </cell>
          <cell r="P310">
            <v>101.90476190476191</v>
          </cell>
          <cell r="Q310">
            <v>0.87</v>
          </cell>
          <cell r="R310"/>
          <cell r="S310"/>
          <cell r="T310"/>
        </row>
        <row r="311">
          <cell r="B311" t="str">
            <v>40.07.0005</v>
          </cell>
          <cell r="C311">
            <v>5</v>
          </cell>
          <cell r="D311" t="str">
            <v>Túnel V</v>
          </cell>
          <cell r="E311" t="str">
            <v xml:space="preserve">PB Cru Congelado Quatro Queijos (3 x 10 x 105g)  </v>
          </cell>
          <cell r="F311">
            <v>321</v>
          </cell>
          <cell r="G311">
            <v>180</v>
          </cell>
          <cell r="H311"/>
          <cell r="I311"/>
          <cell r="J311"/>
          <cell r="K311">
            <v>0</v>
          </cell>
          <cell r="L311">
            <v>0</v>
          </cell>
          <cell r="M311">
            <v>1050</v>
          </cell>
          <cell r="N311">
            <v>3</v>
          </cell>
          <cell r="O311">
            <v>3.15</v>
          </cell>
          <cell r="P311">
            <v>101.90476190476191</v>
          </cell>
          <cell r="Q311">
            <v>0.87</v>
          </cell>
          <cell r="R311"/>
          <cell r="S311"/>
          <cell r="T311"/>
        </row>
        <row r="312">
          <cell r="B312" t="str">
            <v>40.07.0006</v>
          </cell>
          <cell r="C312">
            <v>5</v>
          </cell>
          <cell r="D312" t="str">
            <v>Túnel V</v>
          </cell>
          <cell r="E312" t="str">
            <v xml:space="preserve">PB Cru Congelado Peru com Queijo Branco (3 x 10 x 105g)  </v>
          </cell>
          <cell r="F312">
            <v>321</v>
          </cell>
          <cell r="G312">
            <v>180</v>
          </cell>
          <cell r="H312"/>
          <cell r="I312"/>
          <cell r="J312"/>
          <cell r="K312">
            <v>0</v>
          </cell>
          <cell r="L312">
            <v>0</v>
          </cell>
          <cell r="M312">
            <v>1050</v>
          </cell>
          <cell r="N312">
            <v>3</v>
          </cell>
          <cell r="O312">
            <v>3.15</v>
          </cell>
          <cell r="P312">
            <v>101.90476190476191</v>
          </cell>
          <cell r="Q312">
            <v>0.87</v>
          </cell>
          <cell r="R312"/>
          <cell r="S312"/>
          <cell r="T312"/>
        </row>
        <row r="313">
          <cell r="B313" t="str">
            <v>40.07.0007</v>
          </cell>
          <cell r="C313">
            <v>5</v>
          </cell>
          <cell r="D313" t="str">
            <v>Túnel V</v>
          </cell>
          <cell r="E313" t="str">
            <v xml:space="preserve">PB Cru Congelado Requeijao (3 x 10 x 105g)        </v>
          </cell>
          <cell r="F313">
            <v>321</v>
          </cell>
          <cell r="G313">
            <v>180</v>
          </cell>
          <cell r="H313"/>
          <cell r="I313"/>
          <cell r="J313"/>
          <cell r="K313">
            <v>0</v>
          </cell>
          <cell r="L313">
            <v>0</v>
          </cell>
          <cell r="M313">
            <v>1050</v>
          </cell>
          <cell r="N313">
            <v>3</v>
          </cell>
          <cell r="O313">
            <v>3.15</v>
          </cell>
          <cell r="P313">
            <v>101.90476190476191</v>
          </cell>
          <cell r="Q313">
            <v>0.87</v>
          </cell>
          <cell r="R313"/>
          <cell r="S313"/>
          <cell r="T313"/>
        </row>
        <row r="314">
          <cell r="B314" t="str">
            <v>40.08.0001</v>
          </cell>
          <cell r="C314">
            <v>5</v>
          </cell>
          <cell r="D314" t="str">
            <v>Túnel V</v>
          </cell>
          <cell r="E314" t="str">
            <v>Croissant Cru Congelado Presunto e Queijo (3 x 12 x 100g)</v>
          </cell>
          <cell r="F314">
            <v>960</v>
          </cell>
          <cell r="G314">
            <v>160</v>
          </cell>
          <cell r="H314"/>
          <cell r="I314"/>
          <cell r="J314"/>
          <cell r="K314">
            <v>0</v>
          </cell>
          <cell r="L314">
            <v>0</v>
          </cell>
          <cell r="M314">
            <v>1200</v>
          </cell>
          <cell r="N314">
            <v>3</v>
          </cell>
          <cell r="O314">
            <v>3.6</v>
          </cell>
          <cell r="P314">
            <v>266.66666666666669</v>
          </cell>
          <cell r="Q314">
            <v>0.87</v>
          </cell>
          <cell r="R314"/>
          <cell r="S314"/>
          <cell r="T314"/>
        </row>
        <row r="315">
          <cell r="B315" t="str">
            <v>40.08.0003</v>
          </cell>
          <cell r="C315">
            <v>5</v>
          </cell>
          <cell r="D315" t="str">
            <v>Túnel V</v>
          </cell>
          <cell r="E315" t="str">
            <v>Croissant Cru Congelado Frango (3 x 12 x 100g)</v>
          </cell>
          <cell r="F315">
            <v>960</v>
          </cell>
          <cell r="G315">
            <v>160</v>
          </cell>
          <cell r="H315"/>
          <cell r="I315"/>
          <cell r="J315"/>
          <cell r="K315">
            <v>0</v>
          </cell>
          <cell r="L315">
            <v>0</v>
          </cell>
          <cell r="M315">
            <v>1200</v>
          </cell>
          <cell r="N315">
            <v>3</v>
          </cell>
          <cell r="O315">
            <v>3.6</v>
          </cell>
          <cell r="P315">
            <v>266.66666666666669</v>
          </cell>
          <cell r="Q315">
            <v>0.87</v>
          </cell>
          <cell r="R315"/>
          <cell r="S315"/>
          <cell r="T315"/>
        </row>
        <row r="316">
          <cell r="B316" t="str">
            <v>40.08.0011</v>
          </cell>
          <cell r="C316">
            <v>5</v>
          </cell>
          <cell r="D316" t="str">
            <v>Túnel V</v>
          </cell>
          <cell r="E316" t="str">
            <v>Croissant Amanteigado Cru Congelado 80g FS (3x15x80g)</v>
          </cell>
          <cell r="F316">
            <v>768</v>
          </cell>
          <cell r="G316">
            <v>160</v>
          </cell>
          <cell r="H316"/>
          <cell r="I316"/>
          <cell r="J316"/>
          <cell r="K316">
            <v>0</v>
          </cell>
          <cell r="L316">
            <v>0</v>
          </cell>
          <cell r="M316">
            <v>1200</v>
          </cell>
          <cell r="N316">
            <v>3</v>
          </cell>
          <cell r="O316">
            <v>3.6</v>
          </cell>
          <cell r="P316">
            <v>213.33333333333331</v>
          </cell>
          <cell r="Q316">
            <v>0.87</v>
          </cell>
          <cell r="R316">
            <v>30</v>
          </cell>
          <cell r="S316">
            <v>-30</v>
          </cell>
          <cell r="T316"/>
        </row>
        <row r="317">
          <cell r="B317" t="str">
            <v>40.08.0012</v>
          </cell>
          <cell r="C317">
            <v>5</v>
          </cell>
          <cell r="D317" t="str">
            <v>Túnel V</v>
          </cell>
          <cell r="E317" t="str">
            <v>Croissant Amanteigado Cru Congelado 25g FS (3x60x25g)</v>
          </cell>
          <cell r="F317">
            <v>300</v>
          </cell>
          <cell r="G317">
            <v>160</v>
          </cell>
          <cell r="H317"/>
          <cell r="I317"/>
          <cell r="J317"/>
          <cell r="K317">
            <v>0</v>
          </cell>
          <cell r="L317">
            <v>0</v>
          </cell>
          <cell r="M317">
            <v>1500</v>
          </cell>
          <cell r="N317">
            <v>3</v>
          </cell>
          <cell r="O317">
            <v>4.5</v>
          </cell>
          <cell r="P317">
            <v>66.666666666666671</v>
          </cell>
          <cell r="Q317">
            <v>0.87</v>
          </cell>
          <cell r="R317">
            <v>30</v>
          </cell>
          <cell r="S317">
            <v>-30</v>
          </cell>
          <cell r="T317"/>
        </row>
        <row r="318">
          <cell r="B318" t="str">
            <v>40.12.0003</v>
          </cell>
          <cell r="C318">
            <v>5</v>
          </cell>
          <cell r="D318" t="str">
            <v>Túnel V</v>
          </cell>
          <cell r="E318" t="str">
            <v>Empanada de Frango (4 x 10 x 80 g)</v>
          </cell>
          <cell r="F318">
            <v>748.8</v>
          </cell>
          <cell r="G318">
            <v>160</v>
          </cell>
          <cell r="H318"/>
          <cell r="I318"/>
          <cell r="J318"/>
          <cell r="K318">
            <v>0</v>
          </cell>
          <cell r="L318">
            <v>0</v>
          </cell>
          <cell r="M318">
            <v>800</v>
          </cell>
          <cell r="N318">
            <v>4</v>
          </cell>
          <cell r="O318">
            <v>3.2</v>
          </cell>
          <cell r="P318">
            <v>233.99999999999997</v>
          </cell>
          <cell r="Q318">
            <v>0.87</v>
          </cell>
          <cell r="R318"/>
          <cell r="S318"/>
          <cell r="T318"/>
        </row>
        <row r="319">
          <cell r="B319" t="str">
            <v>40.12.0004</v>
          </cell>
          <cell r="C319">
            <v>5</v>
          </cell>
          <cell r="D319" t="str">
            <v>Túnel V</v>
          </cell>
          <cell r="E319" t="str">
            <v>Empanada de Carne (4 x 10 x 80 g)</v>
          </cell>
          <cell r="F319">
            <v>748.8</v>
          </cell>
          <cell r="G319">
            <v>160</v>
          </cell>
          <cell r="H319"/>
          <cell r="I319"/>
          <cell r="J319"/>
          <cell r="K319">
            <v>0</v>
          </cell>
          <cell r="L319">
            <v>0</v>
          </cell>
          <cell r="M319">
            <v>800</v>
          </cell>
          <cell r="N319">
            <v>4</v>
          </cell>
          <cell r="O319">
            <v>3.2</v>
          </cell>
          <cell r="P319">
            <v>233.99999999999997</v>
          </cell>
          <cell r="Q319">
            <v>0.87</v>
          </cell>
          <cell r="R319"/>
          <cell r="S319"/>
          <cell r="T319"/>
        </row>
        <row r="320">
          <cell r="B320" t="str">
            <v>40.12.0014</v>
          </cell>
          <cell r="C320">
            <v>5</v>
          </cell>
          <cell r="D320" t="str">
            <v>Túnel V</v>
          </cell>
          <cell r="E320" t="str">
            <v>Empanada de Carne Varejo (8 x 3 x 80 g)</v>
          </cell>
          <cell r="F320">
            <v>604</v>
          </cell>
          <cell r="G320">
            <v>108</v>
          </cell>
          <cell r="H320"/>
          <cell r="I320"/>
          <cell r="J320"/>
          <cell r="K320">
            <v>0</v>
          </cell>
          <cell r="L320">
            <v>0</v>
          </cell>
          <cell r="M320">
            <v>240</v>
          </cell>
          <cell r="N320">
            <v>8</v>
          </cell>
          <cell r="O320">
            <v>1.92</v>
          </cell>
          <cell r="P320">
            <v>314.58333333333337</v>
          </cell>
          <cell r="Q320">
            <v>0.87</v>
          </cell>
          <cell r="R320"/>
          <cell r="S320"/>
          <cell r="T320"/>
        </row>
        <row r="321">
          <cell r="B321" t="str">
            <v>40.12.0020</v>
          </cell>
          <cell r="C321">
            <v>5</v>
          </cell>
          <cell r="D321" t="str">
            <v>Túnel V</v>
          </cell>
          <cell r="E321" t="str">
            <v>Empanada Crua Congelada Frango FS (4 x 6 x 140g)</v>
          </cell>
          <cell r="F321">
            <v>672</v>
          </cell>
          <cell r="G321">
            <v>160</v>
          </cell>
          <cell r="H321"/>
          <cell r="I321"/>
          <cell r="J321"/>
          <cell r="K321">
            <v>0</v>
          </cell>
          <cell r="L321">
            <v>0</v>
          </cell>
          <cell r="M321">
            <v>840</v>
          </cell>
          <cell r="N321">
            <v>4</v>
          </cell>
          <cell r="O321">
            <v>3.36</v>
          </cell>
          <cell r="P321">
            <v>200</v>
          </cell>
          <cell r="Q321">
            <v>0.87</v>
          </cell>
          <cell r="R321"/>
          <cell r="S321"/>
          <cell r="T321"/>
        </row>
        <row r="322">
          <cell r="B322" t="str">
            <v>40.12.0021</v>
          </cell>
          <cell r="C322">
            <v>5</v>
          </cell>
          <cell r="D322" t="str">
            <v>Túnel V</v>
          </cell>
          <cell r="E322" t="str">
            <v>Empanada Crua Congelada Carne FS (4 x 6 x 140g)</v>
          </cell>
          <cell r="F322">
            <v>672</v>
          </cell>
          <cell r="G322">
            <v>160</v>
          </cell>
          <cell r="H322"/>
          <cell r="I322"/>
          <cell r="J322"/>
          <cell r="K322">
            <v>0</v>
          </cell>
          <cell r="L322">
            <v>0</v>
          </cell>
          <cell r="M322">
            <v>840</v>
          </cell>
          <cell r="N322">
            <v>4</v>
          </cell>
          <cell r="O322">
            <v>3.36</v>
          </cell>
          <cell r="P322">
            <v>200</v>
          </cell>
          <cell r="Q322">
            <v>0.87</v>
          </cell>
          <cell r="R322"/>
          <cell r="S322"/>
          <cell r="T322"/>
        </row>
        <row r="323">
          <cell r="B323" t="str">
            <v>40.12.0022</v>
          </cell>
          <cell r="C323">
            <v>5</v>
          </cell>
          <cell r="D323" t="str">
            <v>Túnel V</v>
          </cell>
          <cell r="E323" t="str">
            <v>Empanada Integral Multigrãos Frango Crua Congelada FS (4 x 6 x 140g)</v>
          </cell>
          <cell r="F323">
            <v>504</v>
          </cell>
          <cell r="G323">
            <v>160</v>
          </cell>
          <cell r="H323"/>
          <cell r="I323"/>
          <cell r="J323"/>
          <cell r="K323">
            <v>0</v>
          </cell>
          <cell r="L323">
            <v>0</v>
          </cell>
          <cell r="M323">
            <v>840</v>
          </cell>
          <cell r="N323">
            <v>4</v>
          </cell>
          <cell r="O323">
            <v>3.36</v>
          </cell>
          <cell r="P323">
            <v>150</v>
          </cell>
          <cell r="Q323">
            <v>0.87</v>
          </cell>
          <cell r="R323"/>
          <cell r="S323"/>
          <cell r="T323"/>
        </row>
        <row r="324">
          <cell r="B324" t="str">
            <v>40.22.0001</v>
          </cell>
          <cell r="C324">
            <v>5</v>
          </cell>
          <cell r="D324" t="str">
            <v>Túnel V</v>
          </cell>
          <cell r="E324" t="str">
            <v>Pão de Canela ( CINNAMON ROLLS) 3 x 13 x 92,3g</v>
          </cell>
          <cell r="F324">
            <v>832.5</v>
          </cell>
          <cell r="G324">
            <v>160</v>
          </cell>
          <cell r="H324"/>
          <cell r="I324"/>
          <cell r="J324"/>
          <cell r="K324">
            <v>0</v>
          </cell>
          <cell r="L324">
            <v>0</v>
          </cell>
          <cell r="M324">
            <v>1200</v>
          </cell>
          <cell r="N324">
            <v>3</v>
          </cell>
          <cell r="O324">
            <v>3.6</v>
          </cell>
          <cell r="P324">
            <v>231.25</v>
          </cell>
          <cell r="Q324">
            <v>0.87</v>
          </cell>
          <cell r="R324"/>
          <cell r="S324"/>
          <cell r="T324"/>
        </row>
        <row r="325">
          <cell r="B325" t="str">
            <v>40.23.0000</v>
          </cell>
          <cell r="C325">
            <v>5</v>
          </cell>
          <cell r="D325" t="str">
            <v>Túnel V</v>
          </cell>
          <cell r="E325" t="str">
            <v>Cookie Baunilha com Gotas de Chocolate Cru Congelado 50g FS</v>
          </cell>
          <cell r="F325">
            <v>306</v>
          </cell>
          <cell r="G325">
            <v>180</v>
          </cell>
          <cell r="H325"/>
          <cell r="I325"/>
          <cell r="J325"/>
          <cell r="K325">
            <v>0</v>
          </cell>
          <cell r="L325">
            <v>0</v>
          </cell>
          <cell r="M325">
            <v>1000</v>
          </cell>
          <cell r="N325">
            <v>3</v>
          </cell>
          <cell r="O325">
            <v>3</v>
          </cell>
          <cell r="P325">
            <v>102</v>
          </cell>
          <cell r="Q325">
            <v>1</v>
          </cell>
          <cell r="R325">
            <v>30</v>
          </cell>
          <cell r="S325">
            <v>-30</v>
          </cell>
          <cell r="T325"/>
        </row>
        <row r="326">
          <cell r="B326" t="str">
            <v>40.23.0001</v>
          </cell>
          <cell r="C326">
            <v>5</v>
          </cell>
          <cell r="D326" t="str">
            <v>Túnel V</v>
          </cell>
          <cell r="E326" t="str">
            <v>Cookie Chocolate com Gotas de Chocolate Cru Congelado 50g FS</v>
          </cell>
          <cell r="F326">
            <v>306</v>
          </cell>
          <cell r="G326">
            <v>180</v>
          </cell>
          <cell r="H326"/>
          <cell r="I326"/>
          <cell r="J326"/>
          <cell r="K326">
            <v>0</v>
          </cell>
          <cell r="L326">
            <v>0</v>
          </cell>
          <cell r="M326">
            <v>1000</v>
          </cell>
          <cell r="N326">
            <v>3</v>
          </cell>
          <cell r="O326">
            <v>3</v>
          </cell>
          <cell r="P326">
            <v>102</v>
          </cell>
          <cell r="Q326">
            <v>1</v>
          </cell>
          <cell r="R326">
            <v>30</v>
          </cell>
          <cell r="S326">
            <v>-30</v>
          </cell>
          <cell r="T326"/>
        </row>
        <row r="327">
          <cell r="B327" t="str">
            <v>40.21.0002</v>
          </cell>
          <cell r="C327">
            <v>5</v>
          </cell>
          <cell r="D327" t="str">
            <v>Túnel V</v>
          </cell>
          <cell r="E327" t="str">
            <v>Enroladinho de Presunto e Queijo Congelado FS 3x10x120g</v>
          </cell>
          <cell r="F327">
            <v>460</v>
          </cell>
          <cell r="G327">
            <v>160</v>
          </cell>
          <cell r="H327"/>
          <cell r="I327"/>
          <cell r="J327"/>
          <cell r="K327">
            <v>0</v>
          </cell>
          <cell r="L327">
            <v>0</v>
          </cell>
          <cell r="M327">
            <v>1200</v>
          </cell>
          <cell r="N327">
            <v>3</v>
          </cell>
          <cell r="O327">
            <v>3.6</v>
          </cell>
          <cell r="P327">
            <v>127.77777777777777</v>
          </cell>
          <cell r="Q327">
            <v>0.87</v>
          </cell>
          <cell r="R327"/>
          <cell r="S327"/>
          <cell r="T327"/>
        </row>
        <row r="328">
          <cell r="B328" t="str">
            <v>40.21.0003</v>
          </cell>
          <cell r="C328">
            <v>5</v>
          </cell>
          <cell r="D328" t="str">
            <v>Túnel V</v>
          </cell>
          <cell r="E328" t="str">
            <v>Enroladinho FM Cru Congelado 3x10x120g FS</v>
          </cell>
          <cell r="F328">
            <v>576</v>
          </cell>
          <cell r="G328">
            <v>160</v>
          </cell>
          <cell r="H328"/>
          <cell r="I328"/>
          <cell r="J328"/>
          <cell r="K328">
            <v>0</v>
          </cell>
          <cell r="L328">
            <v>0</v>
          </cell>
          <cell r="M328">
            <v>1200</v>
          </cell>
          <cell r="N328">
            <v>3</v>
          </cell>
          <cell r="O328">
            <v>3.6</v>
          </cell>
          <cell r="P328">
            <v>160</v>
          </cell>
          <cell r="Q328">
            <v>0.87</v>
          </cell>
          <cell r="R328"/>
          <cell r="S328"/>
          <cell r="T328"/>
        </row>
        <row r="329">
          <cell r="B329" t="str">
            <v>40.06.1001</v>
          </cell>
          <cell r="C329">
            <v>5</v>
          </cell>
          <cell r="D329" t="str">
            <v>Túnel V</v>
          </cell>
          <cell r="E329" t="str">
            <v>Flauta Doce FM Cong de Creme de Confeiteiro 3x20x70g FS</v>
          </cell>
          <cell r="F329">
            <v>630</v>
          </cell>
          <cell r="G329">
            <v>160</v>
          </cell>
          <cell r="H329"/>
          <cell r="I329"/>
          <cell r="J329"/>
          <cell r="K329">
            <v>0</v>
          </cell>
          <cell r="L329">
            <v>0</v>
          </cell>
          <cell r="M329">
            <v>1400</v>
          </cell>
          <cell r="N329">
            <v>3</v>
          </cell>
          <cell r="O329">
            <v>4.2</v>
          </cell>
          <cell r="P329">
            <v>150</v>
          </cell>
          <cell r="Q329">
            <v>0.87</v>
          </cell>
          <cell r="R329"/>
          <cell r="S329"/>
          <cell r="T329"/>
        </row>
        <row r="330">
          <cell r="B330" t="str">
            <v>40.06.0095</v>
          </cell>
          <cell r="C330">
            <v>5</v>
          </cell>
          <cell r="D330" t="str">
            <v>Túnel V</v>
          </cell>
          <cell r="E330" t="str">
            <v>Folhado FM Cong. Linguica Defumada 3x24x40g FS</v>
          </cell>
          <cell r="F330">
            <v>768</v>
          </cell>
          <cell r="G330">
            <v>160</v>
          </cell>
          <cell r="H330">
            <v>960</v>
          </cell>
          <cell r="I330"/>
          <cell r="J330"/>
          <cell r="K330">
            <v>0</v>
          </cell>
          <cell r="L330">
            <v>0</v>
          </cell>
          <cell r="M330">
            <v>960</v>
          </cell>
          <cell r="N330">
            <v>3</v>
          </cell>
          <cell r="O330">
            <v>2.88</v>
          </cell>
          <cell r="P330">
            <v>266.66666666666669</v>
          </cell>
          <cell r="Q330">
            <v>0.87</v>
          </cell>
          <cell r="R330"/>
          <cell r="S330"/>
          <cell r="T330"/>
        </row>
        <row r="331">
          <cell r="B331" t="str">
            <v>40.21.1000</v>
          </cell>
          <cell r="C331">
            <v>5</v>
          </cell>
          <cell r="D331" t="str">
            <v>Túnel V</v>
          </cell>
          <cell r="E331" t="str">
            <v>Enroladinho FM Assado Cong. Presunto e Queijo 12 X 1 X 110g FS</v>
          </cell>
          <cell r="F331">
            <v>0</v>
          </cell>
          <cell r="G331">
            <v>180</v>
          </cell>
          <cell r="H331">
            <v>110</v>
          </cell>
          <cell r="I331"/>
          <cell r="J331"/>
          <cell r="K331">
            <v>0</v>
          </cell>
          <cell r="L331">
            <v>0</v>
          </cell>
          <cell r="M331">
            <v>110</v>
          </cell>
          <cell r="N331">
            <v>12</v>
          </cell>
          <cell r="O331">
            <v>1.32</v>
          </cell>
          <cell r="P331">
            <v>0</v>
          </cell>
          <cell r="Q331">
            <v>0.87</v>
          </cell>
          <cell r="R331"/>
          <cell r="S331"/>
          <cell r="T331"/>
        </row>
        <row r="332">
          <cell r="B332" t="str">
            <v>40.23.0002</v>
          </cell>
          <cell r="C332">
            <v>5</v>
          </cell>
          <cell r="D332" t="str">
            <v>Túnel V</v>
          </cell>
          <cell r="E332" t="str">
            <v>Cookie FM Cru Cong Chocolate c/ Gotas Chocolate 10x180g VJ</v>
          </cell>
          <cell r="F332">
            <v>216</v>
          </cell>
          <cell r="G332">
            <v>108</v>
          </cell>
          <cell r="H332">
            <v>180</v>
          </cell>
          <cell r="I332"/>
          <cell r="J332"/>
          <cell r="K332">
            <v>0</v>
          </cell>
          <cell r="L332">
            <v>0</v>
          </cell>
          <cell r="M332">
            <v>180</v>
          </cell>
          <cell r="N332">
            <v>10</v>
          </cell>
          <cell r="O332">
            <v>1.8</v>
          </cell>
          <cell r="P332">
            <v>120</v>
          </cell>
          <cell r="Q332">
            <v>0.87</v>
          </cell>
          <cell r="R332"/>
          <cell r="S332"/>
          <cell r="T332"/>
        </row>
        <row r="333">
          <cell r="B333" t="str">
            <v>40.23.0003</v>
          </cell>
          <cell r="C333">
            <v>5</v>
          </cell>
          <cell r="D333" t="str">
            <v>Túnel V</v>
          </cell>
          <cell r="E333" t="str">
            <v>Cookie FM Cru Cong Baunilha c/ Gotas Chocolate 10x180g VJ</v>
          </cell>
          <cell r="F333">
            <v>216</v>
          </cell>
          <cell r="G333">
            <v>108</v>
          </cell>
          <cell r="H333">
            <v>180</v>
          </cell>
          <cell r="I333"/>
          <cell r="J333"/>
          <cell r="K333">
            <v>0</v>
          </cell>
          <cell r="L333">
            <v>0</v>
          </cell>
          <cell r="M333">
            <v>180</v>
          </cell>
          <cell r="N333">
            <v>10</v>
          </cell>
          <cell r="O333">
            <v>1.8</v>
          </cell>
          <cell r="P333">
            <v>120</v>
          </cell>
          <cell r="Q333">
            <v>0.87</v>
          </cell>
          <cell r="R333"/>
          <cell r="S333"/>
          <cell r="T333"/>
        </row>
        <row r="334">
          <cell r="B334" t="str">
            <v>40.07.0021</v>
          </cell>
          <cell r="C334">
            <v>5</v>
          </cell>
          <cell r="D334" t="str">
            <v>Túnel V</v>
          </cell>
          <cell r="E334" t="e">
            <v>#N/A</v>
          </cell>
          <cell r="F334">
            <v>150</v>
          </cell>
          <cell r="G334" t="e">
            <v>#N/A</v>
          </cell>
          <cell r="H334"/>
          <cell r="I334"/>
          <cell r="J334"/>
          <cell r="K334"/>
          <cell r="L334"/>
          <cell r="M334" t="str">
            <v/>
          </cell>
          <cell r="N334" t="e">
            <v>#N/A</v>
          </cell>
          <cell r="O334" t="e">
            <v>#N/A</v>
          </cell>
          <cell r="P334" t="e">
            <v>#N/A</v>
          </cell>
          <cell r="Q334">
            <v>0.87</v>
          </cell>
          <cell r="R334"/>
          <cell r="S334"/>
          <cell r="T334"/>
        </row>
        <row r="335">
          <cell r="B335" t="str">
            <v>40.07.0022</v>
          </cell>
          <cell r="C335">
            <v>5</v>
          </cell>
          <cell r="D335" t="str">
            <v>Túnel V</v>
          </cell>
          <cell r="E335" t="e">
            <v>#N/A</v>
          </cell>
          <cell r="F335">
            <v>150</v>
          </cell>
          <cell r="G335" t="e">
            <v>#N/A</v>
          </cell>
          <cell r="H335"/>
          <cell r="I335"/>
          <cell r="J335"/>
          <cell r="K335"/>
          <cell r="L335"/>
          <cell r="M335" t="str">
            <v/>
          </cell>
          <cell r="N335" t="e">
            <v>#N/A</v>
          </cell>
          <cell r="O335" t="e">
            <v>#N/A</v>
          </cell>
          <cell r="P335" t="e">
            <v>#N/A</v>
          </cell>
          <cell r="Q335">
            <v>0.87</v>
          </cell>
          <cell r="R335"/>
          <cell r="S335"/>
          <cell r="T335"/>
        </row>
        <row r="336">
          <cell r="B336" t="str">
            <v>40.07.0023</v>
          </cell>
          <cell r="C336">
            <v>5</v>
          </cell>
          <cell r="D336" t="str">
            <v>Túnel V</v>
          </cell>
          <cell r="E336" t="e">
            <v>#N/A</v>
          </cell>
          <cell r="F336">
            <v>15</v>
          </cell>
          <cell r="G336" t="e">
            <v>#N/A</v>
          </cell>
          <cell r="H336"/>
          <cell r="I336"/>
          <cell r="J336"/>
          <cell r="K336"/>
          <cell r="L336"/>
          <cell r="M336" t="str">
            <v/>
          </cell>
          <cell r="N336" t="e">
            <v>#N/A</v>
          </cell>
          <cell r="O336" t="e">
            <v>#N/A</v>
          </cell>
          <cell r="P336" t="e">
            <v>#N/A</v>
          </cell>
          <cell r="Q336">
            <v>0.87</v>
          </cell>
          <cell r="R336"/>
          <cell r="S336"/>
          <cell r="T336"/>
        </row>
        <row r="337">
          <cell r="B337" t="str">
            <v>40.07.0024</v>
          </cell>
          <cell r="C337">
            <v>5</v>
          </cell>
          <cell r="D337" t="str">
            <v>Túnel V</v>
          </cell>
          <cell r="E337" t="str">
            <v>PB FM Cru Cong Requeijao (140g) 3x1120g FS</v>
          </cell>
          <cell r="F337">
            <v>302.39999999999998</v>
          </cell>
          <cell r="G337">
            <v>180</v>
          </cell>
          <cell r="H337"/>
          <cell r="I337"/>
          <cell r="J337"/>
          <cell r="K337"/>
          <cell r="L337"/>
          <cell r="M337">
            <v>1120</v>
          </cell>
          <cell r="N337">
            <v>3</v>
          </cell>
          <cell r="O337">
            <v>3.36</v>
          </cell>
          <cell r="P337">
            <v>90</v>
          </cell>
          <cell r="Q337">
            <v>0.87</v>
          </cell>
          <cell r="R337"/>
          <cell r="S337"/>
          <cell r="T337"/>
        </row>
        <row r="338">
          <cell r="B338" t="str">
            <v>40.07.0025</v>
          </cell>
          <cell r="C338">
            <v>5</v>
          </cell>
          <cell r="D338" t="str">
            <v>Túnel V</v>
          </cell>
          <cell r="E338" t="str">
            <v>PB FM Cru Cong Peru com Queijo Branco (140g) 3x1120g FS</v>
          </cell>
          <cell r="F338">
            <v>302.39999999999998</v>
          </cell>
          <cell r="G338">
            <v>180</v>
          </cell>
          <cell r="H338"/>
          <cell r="I338"/>
          <cell r="J338"/>
          <cell r="K338"/>
          <cell r="L338"/>
          <cell r="M338">
            <v>1120</v>
          </cell>
          <cell r="N338">
            <v>3</v>
          </cell>
          <cell r="O338">
            <v>3.36</v>
          </cell>
          <cell r="P338">
            <v>90</v>
          </cell>
          <cell r="Q338">
            <v>0.87</v>
          </cell>
          <cell r="R338"/>
          <cell r="S338"/>
          <cell r="T338"/>
        </row>
        <row r="339">
          <cell r="B339" t="str">
            <v>40.21.0004</v>
          </cell>
          <cell r="C339">
            <v>5</v>
          </cell>
          <cell r="D339" t="str">
            <v>Túnel V</v>
          </cell>
          <cell r="E339" t="str">
            <v>Enroladinho FM Cru Cong. Presunto e Queijo 3x8x140g FS</v>
          </cell>
          <cell r="F339">
            <v>460</v>
          </cell>
          <cell r="G339">
            <v>160</v>
          </cell>
          <cell r="H339"/>
          <cell r="I339"/>
          <cell r="J339"/>
          <cell r="K339"/>
          <cell r="L339"/>
          <cell r="M339">
            <v>1120</v>
          </cell>
          <cell r="N339">
            <v>3</v>
          </cell>
          <cell r="O339">
            <v>3.36</v>
          </cell>
          <cell r="P339">
            <v>136.9047619047619</v>
          </cell>
          <cell r="Q339">
            <v>0.87</v>
          </cell>
          <cell r="R339"/>
          <cell r="S339"/>
          <cell r="T339"/>
        </row>
        <row r="340">
          <cell r="B340" t="str">
            <v>40.06.0097</v>
          </cell>
          <cell r="C340">
            <v>5</v>
          </cell>
          <cell r="D340" t="str">
            <v>Túnel V</v>
          </cell>
          <cell r="E340" t="str">
            <v>Folhado FM Cru Cong Int. Mult. Peru c/ Queijo Branco 3x24x40g FS</v>
          </cell>
          <cell r="F340">
            <v>902</v>
          </cell>
          <cell r="G340">
            <v>160</v>
          </cell>
          <cell r="H340"/>
          <cell r="I340"/>
          <cell r="J340"/>
          <cell r="K340"/>
          <cell r="L340"/>
          <cell r="M340">
            <v>960</v>
          </cell>
          <cell r="N340">
            <v>3</v>
          </cell>
          <cell r="O340">
            <v>2.88</v>
          </cell>
          <cell r="P340">
            <v>313.19444444444446</v>
          </cell>
          <cell r="Q340">
            <v>0.87</v>
          </cell>
          <cell r="R340"/>
          <cell r="S340"/>
          <cell r="T340"/>
        </row>
        <row r="341">
          <cell r="B341" t="str">
            <v>40.07.0026</v>
          </cell>
          <cell r="C341">
            <v>5</v>
          </cell>
          <cell r="D341" t="str">
            <v>Túnel V</v>
          </cell>
          <cell r="E341" t="str">
            <v>PB FM Cru Cong Requeijao (60g) 3x1020g FS</v>
          </cell>
          <cell r="F341">
            <v>216</v>
          </cell>
          <cell r="G341">
            <v>180</v>
          </cell>
          <cell r="H341"/>
          <cell r="I341"/>
          <cell r="J341"/>
          <cell r="K341"/>
          <cell r="L341"/>
          <cell r="M341">
            <v>1020</v>
          </cell>
          <cell r="N341">
            <v>3</v>
          </cell>
          <cell r="O341">
            <v>3.06</v>
          </cell>
          <cell r="P341">
            <v>70.588235294117652</v>
          </cell>
          <cell r="Q341">
            <v>0.87</v>
          </cell>
          <cell r="R341"/>
          <cell r="S341"/>
          <cell r="T341"/>
        </row>
        <row r="342">
          <cell r="B342" t="str">
            <v>40.07.0028</v>
          </cell>
          <cell r="C342">
            <v>5</v>
          </cell>
          <cell r="D342" t="str">
            <v>Túnel V</v>
          </cell>
          <cell r="E342" t="str">
            <v>PB FM Cru Cong Frango com Requeijao (60g) 3x1020g FS</v>
          </cell>
          <cell r="F342">
            <v>216</v>
          </cell>
          <cell r="G342">
            <v>180</v>
          </cell>
          <cell r="H342"/>
          <cell r="I342"/>
          <cell r="J342"/>
          <cell r="K342"/>
          <cell r="L342"/>
          <cell r="M342">
            <v>1020</v>
          </cell>
          <cell r="N342">
            <v>3</v>
          </cell>
          <cell r="O342">
            <v>3.06</v>
          </cell>
          <cell r="P342">
            <v>70.588235294117652</v>
          </cell>
          <cell r="Q342">
            <v>0.87</v>
          </cell>
          <cell r="R342"/>
          <cell r="S342"/>
          <cell r="T342"/>
        </row>
        <row r="343">
          <cell r="B343" t="str">
            <v>40.07.0029</v>
          </cell>
          <cell r="C343">
            <v>5</v>
          </cell>
          <cell r="D343" t="str">
            <v>Túnel V</v>
          </cell>
          <cell r="E343" t="str">
            <v>PB FM Cru Cong Frango com Requeijao (140g) 3x1120g FS</v>
          </cell>
          <cell r="F343">
            <v>302.39999999999998</v>
          </cell>
          <cell r="G343">
            <v>180</v>
          </cell>
          <cell r="H343"/>
          <cell r="I343"/>
          <cell r="J343"/>
          <cell r="K343"/>
          <cell r="L343"/>
          <cell r="M343">
            <v>1120</v>
          </cell>
          <cell r="N343">
            <v>3</v>
          </cell>
          <cell r="O343">
            <v>3.36</v>
          </cell>
          <cell r="P343">
            <v>90</v>
          </cell>
          <cell r="Q343">
            <v>0.87</v>
          </cell>
          <cell r="R343"/>
          <cell r="S343"/>
          <cell r="T343"/>
        </row>
        <row r="344">
          <cell r="B344" t="str">
            <v>40.30.0008</v>
          </cell>
          <cell r="C344">
            <v>6</v>
          </cell>
          <cell r="D344" t="str">
            <v>Túnel Vl</v>
          </cell>
          <cell r="E344" t="str">
            <v>Ravioli Congelado Quatro Queijos com Nozes 10 x 250g</v>
          </cell>
          <cell r="F344">
            <v>375</v>
          </cell>
          <cell r="G344">
            <v>112</v>
          </cell>
          <cell r="H344"/>
          <cell r="I344"/>
          <cell r="J344"/>
          <cell r="K344">
            <v>0</v>
          </cell>
          <cell r="L344">
            <v>0</v>
          </cell>
          <cell r="M344">
            <v>250</v>
          </cell>
          <cell r="N344">
            <v>10</v>
          </cell>
          <cell r="O344">
            <v>2.5</v>
          </cell>
          <cell r="P344">
            <v>150</v>
          </cell>
          <cell r="Q344">
            <v>0.87</v>
          </cell>
          <cell r="R344">
            <v>30</v>
          </cell>
          <cell r="S344">
            <v>-18</v>
          </cell>
          <cell r="T344"/>
        </row>
        <row r="345">
          <cell r="B345" t="str">
            <v>40.30.0016</v>
          </cell>
          <cell r="C345">
            <v>6</v>
          </cell>
          <cell r="D345" t="str">
            <v>Túnel Vl</v>
          </cell>
          <cell r="E345" t="str">
            <v>Cappelletti Congelado Carne com Ervas de Provence 10 x 250g</v>
          </cell>
          <cell r="F345">
            <v>373</v>
          </cell>
          <cell r="G345">
            <v>112</v>
          </cell>
          <cell r="H345"/>
          <cell r="I345"/>
          <cell r="J345"/>
          <cell r="K345">
            <v>0</v>
          </cell>
          <cell r="L345">
            <v>0</v>
          </cell>
          <cell r="M345">
            <v>250</v>
          </cell>
          <cell r="N345">
            <v>10</v>
          </cell>
          <cell r="O345">
            <v>2.5</v>
          </cell>
          <cell r="P345">
            <v>149.19999999999999</v>
          </cell>
          <cell r="Q345">
            <v>0.87</v>
          </cell>
          <cell r="R345">
            <v>30</v>
          </cell>
          <cell r="S345">
            <v>-18</v>
          </cell>
          <cell r="T345"/>
        </row>
        <row r="346">
          <cell r="B346" t="str">
            <v>40.30.0027</v>
          </cell>
          <cell r="C346">
            <v>6</v>
          </cell>
          <cell r="D346" t="str">
            <v>Túnel Vl</v>
          </cell>
          <cell r="E346" t="str">
            <v>Sorrentino Congelado Ricota Fresca, Parmesao, Castanha do Para 10x250g</v>
          </cell>
          <cell r="F346">
            <v>418</v>
          </cell>
          <cell r="G346">
            <v>112</v>
          </cell>
          <cell r="H346"/>
          <cell r="I346"/>
          <cell r="J346"/>
          <cell r="K346">
            <v>0</v>
          </cell>
          <cell r="L346">
            <v>0</v>
          </cell>
          <cell r="M346">
            <v>250</v>
          </cell>
          <cell r="N346">
            <v>10</v>
          </cell>
          <cell r="O346">
            <v>2.5</v>
          </cell>
          <cell r="P346">
            <v>167.2</v>
          </cell>
          <cell r="Q346">
            <v>0.87</v>
          </cell>
          <cell r="R346">
            <v>30</v>
          </cell>
          <cell r="S346">
            <v>-18</v>
          </cell>
          <cell r="T346"/>
        </row>
        <row r="347">
          <cell r="B347" t="str">
            <v>40.30.0028</v>
          </cell>
          <cell r="C347">
            <v>6</v>
          </cell>
          <cell r="D347" t="str">
            <v>Túnel Vl</v>
          </cell>
          <cell r="E347" t="str">
            <v>Sorrentino Congelado Mussarela de Bufala,Tomate Seco&amp;Manjericao 10x250g</v>
          </cell>
          <cell r="F347">
            <v>418</v>
          </cell>
          <cell r="G347">
            <v>112</v>
          </cell>
          <cell r="H347"/>
          <cell r="I347"/>
          <cell r="J347"/>
          <cell r="K347">
            <v>0</v>
          </cell>
          <cell r="L347">
            <v>0</v>
          </cell>
          <cell r="M347">
            <v>250</v>
          </cell>
          <cell r="N347">
            <v>10</v>
          </cell>
          <cell r="O347">
            <v>2.5</v>
          </cell>
          <cell r="P347">
            <v>167.2</v>
          </cell>
          <cell r="Q347">
            <v>0.87</v>
          </cell>
          <cell r="R347">
            <v>30</v>
          </cell>
          <cell r="S347">
            <v>-18</v>
          </cell>
          <cell r="T347"/>
        </row>
        <row r="348">
          <cell r="B348" t="str">
            <v>40.31.0001</v>
          </cell>
          <cell r="C348">
            <v>7</v>
          </cell>
          <cell r="D348" t="str">
            <v>Túnel Vll</v>
          </cell>
          <cell r="E348" t="str">
            <v>Lasanha Congelada FM Bolonhesa 6 x 600g</v>
          </cell>
          <cell r="F348">
            <v>1440</v>
          </cell>
          <cell r="G348">
            <v>128</v>
          </cell>
          <cell r="H348"/>
          <cell r="I348"/>
          <cell r="J348"/>
          <cell r="K348">
            <v>0</v>
          </cell>
          <cell r="L348">
            <v>0</v>
          </cell>
          <cell r="M348">
            <v>600</v>
          </cell>
          <cell r="N348">
            <v>6</v>
          </cell>
          <cell r="O348">
            <v>3.6</v>
          </cell>
          <cell r="P348">
            <v>400</v>
          </cell>
          <cell r="Q348">
            <v>0.75</v>
          </cell>
          <cell r="R348"/>
          <cell r="S348"/>
          <cell r="T348"/>
        </row>
        <row r="349">
          <cell r="B349" t="str">
            <v>40.31.0003</v>
          </cell>
          <cell r="C349">
            <v>7</v>
          </cell>
          <cell r="D349" t="str">
            <v>Túnel Vll</v>
          </cell>
          <cell r="E349" t="str">
            <v>Lasanha FM Congelada Quatro Queijos 6 x 600g VJ</v>
          </cell>
          <cell r="F349">
            <v>1440</v>
          </cell>
          <cell r="G349">
            <v>128</v>
          </cell>
          <cell r="H349">
            <v>600</v>
          </cell>
          <cell r="I349"/>
          <cell r="J349"/>
          <cell r="K349">
            <v>0</v>
          </cell>
          <cell r="L349">
            <v>0</v>
          </cell>
          <cell r="M349">
            <v>600</v>
          </cell>
          <cell r="N349">
            <v>6</v>
          </cell>
          <cell r="O349">
            <v>3.6</v>
          </cell>
          <cell r="P349">
            <v>400</v>
          </cell>
          <cell r="Q349">
            <v>0.75</v>
          </cell>
          <cell r="R349"/>
          <cell r="S349"/>
          <cell r="T349"/>
        </row>
        <row r="350">
          <cell r="B350" t="str">
            <v>40.31.1001</v>
          </cell>
          <cell r="C350">
            <v>7</v>
          </cell>
          <cell r="D350" t="str">
            <v>Túnel Vll</v>
          </cell>
          <cell r="E350" t="str">
            <v>Lasanha BH Congelada Bolonhesa 6 x 600g VJ</v>
          </cell>
          <cell r="F350">
            <v>1440</v>
          </cell>
          <cell r="G350">
            <v>176</v>
          </cell>
          <cell r="H350"/>
          <cell r="I350"/>
          <cell r="J350"/>
          <cell r="K350"/>
          <cell r="L350"/>
          <cell r="M350">
            <v>600</v>
          </cell>
          <cell r="N350">
            <v>6</v>
          </cell>
          <cell r="O350">
            <v>3.6</v>
          </cell>
          <cell r="P350">
            <v>400</v>
          </cell>
          <cell r="Q350">
            <v>0.75</v>
          </cell>
          <cell r="R350"/>
          <cell r="S350"/>
          <cell r="T350"/>
        </row>
        <row r="351">
          <cell r="B351" t="str">
            <v>40.10.3500</v>
          </cell>
          <cell r="C351">
            <v>1</v>
          </cell>
          <cell r="D351" t="str">
            <v>Túnel l</v>
          </cell>
          <cell r="E351" t="str">
            <v>PQ Forno de Minas Assado e Cong Palito 6 x 240g VJ Exportação USA Forno</v>
          </cell>
          <cell r="F351">
            <v>279.36</v>
          </cell>
          <cell r="G351">
            <v>120</v>
          </cell>
          <cell r="H351"/>
          <cell r="I351"/>
          <cell r="J351"/>
          <cell r="K351"/>
          <cell r="L351"/>
          <cell r="M351">
            <v>240</v>
          </cell>
          <cell r="N351">
            <v>6</v>
          </cell>
          <cell r="O351">
            <v>1.44</v>
          </cell>
          <cell r="P351">
            <v>194.00000000000003</v>
          </cell>
          <cell r="Q351">
            <v>0.95</v>
          </cell>
          <cell r="R351"/>
          <cell r="S351"/>
          <cell r="T351"/>
        </row>
        <row r="352">
          <cell r="B352" t="str">
            <v>40.05.3324</v>
          </cell>
          <cell r="C352">
            <v>1</v>
          </cell>
          <cell r="D352" t="str">
            <v>Túnel l</v>
          </cell>
          <cell r="E352" t="str">
            <v>PQ FM Assado e Cong. Trad Multigrãos 6x240g VJ Exp USA Forno</v>
          </cell>
          <cell r="F352">
            <v>429</v>
          </cell>
          <cell r="G352">
            <v>120</v>
          </cell>
          <cell r="H352"/>
          <cell r="I352"/>
          <cell r="J352"/>
          <cell r="K352"/>
          <cell r="L352"/>
          <cell r="M352">
            <v>240</v>
          </cell>
          <cell r="N352">
            <v>6</v>
          </cell>
          <cell r="O352">
            <v>1.44</v>
          </cell>
          <cell r="P352">
            <v>297.91666666666669</v>
          </cell>
          <cell r="Q352">
            <v>0.95</v>
          </cell>
          <cell r="R352"/>
          <cell r="S352"/>
          <cell r="T352"/>
        </row>
        <row r="353">
          <cell r="B353" t="str">
            <v>40.05.3023</v>
          </cell>
          <cell r="C353">
            <v>2</v>
          </cell>
          <cell r="D353" t="str">
            <v>Túnel ll</v>
          </cell>
          <cell r="E353" t="str">
            <v>PQ FM Cru Cong. Big Lanche 6x1530g FS Exp Paraguai</v>
          </cell>
          <cell r="F353">
            <v>2150</v>
          </cell>
          <cell r="G353">
            <v>80</v>
          </cell>
          <cell r="H353"/>
          <cell r="I353"/>
          <cell r="J353"/>
          <cell r="K353"/>
          <cell r="L353"/>
          <cell r="M353">
            <v>1530</v>
          </cell>
          <cell r="N353">
            <v>6</v>
          </cell>
          <cell r="O353">
            <v>9.18</v>
          </cell>
          <cell r="P353">
            <v>234.20479302832246</v>
          </cell>
          <cell r="Q353">
            <v>0.9</v>
          </cell>
          <cell r="R353"/>
          <cell r="S353"/>
          <cell r="T353"/>
        </row>
        <row r="354">
          <cell r="B354" t="str">
            <v>40.05.3023</v>
          </cell>
          <cell r="C354">
            <v>3</v>
          </cell>
          <cell r="D354" t="str">
            <v>Túnel lll</v>
          </cell>
          <cell r="E354" t="str">
            <v>PQ FM Cru Cong. Big Lanche 6x1530g FS Exp Paraguai</v>
          </cell>
          <cell r="F354">
            <v>2150</v>
          </cell>
          <cell r="G354">
            <v>80</v>
          </cell>
          <cell r="H354"/>
          <cell r="I354"/>
          <cell r="J354"/>
          <cell r="K354"/>
          <cell r="L354"/>
          <cell r="M354">
            <v>1530</v>
          </cell>
          <cell r="N354">
            <v>6</v>
          </cell>
          <cell r="O354">
            <v>9.18</v>
          </cell>
          <cell r="P354">
            <v>234.20479302832246</v>
          </cell>
          <cell r="Q354">
            <v>0.9</v>
          </cell>
          <cell r="R354"/>
          <cell r="S354"/>
          <cell r="T354"/>
        </row>
        <row r="355">
          <cell r="B355" t="str">
            <v>40.05.3024</v>
          </cell>
          <cell r="C355">
            <v>2</v>
          </cell>
          <cell r="D355" t="str">
            <v>Túnel ll</v>
          </cell>
          <cell r="E355" t="str">
            <v>PQ FM Cru Cong. Lanche 10x1000g FS Exp China Panavia</v>
          </cell>
          <cell r="F355">
            <v>2150</v>
          </cell>
          <cell r="G355">
            <v>80</v>
          </cell>
          <cell r="H355"/>
          <cell r="I355"/>
          <cell r="J355"/>
          <cell r="K355"/>
          <cell r="L355"/>
          <cell r="M355">
            <v>1000</v>
          </cell>
          <cell r="N355">
            <v>10</v>
          </cell>
          <cell r="O355">
            <v>10</v>
          </cell>
          <cell r="P355">
            <v>215</v>
          </cell>
          <cell r="Q355">
            <v>0.9</v>
          </cell>
          <cell r="R355"/>
          <cell r="S355"/>
          <cell r="T355"/>
        </row>
        <row r="356">
          <cell r="B356" t="str">
            <v>40.05.3024</v>
          </cell>
          <cell r="C356">
            <v>3</v>
          </cell>
          <cell r="D356" t="str">
            <v>Túnel lll</v>
          </cell>
          <cell r="E356" t="str">
            <v>PQ FM Cru Cong. Lanche 10x1000g FS Exp China Panavia</v>
          </cell>
          <cell r="F356">
            <v>2150</v>
          </cell>
          <cell r="G356">
            <v>80</v>
          </cell>
          <cell r="H356"/>
          <cell r="I356"/>
          <cell r="J356"/>
          <cell r="K356"/>
          <cell r="L356"/>
          <cell r="M356">
            <v>1000</v>
          </cell>
          <cell r="N356">
            <v>10</v>
          </cell>
          <cell r="O356">
            <v>10</v>
          </cell>
          <cell r="P356">
            <v>215</v>
          </cell>
          <cell r="Q356">
            <v>0.9</v>
          </cell>
          <cell r="R356"/>
          <cell r="S356"/>
          <cell r="T356"/>
        </row>
        <row r="357">
          <cell r="B357" t="str">
            <v>40.16.1010</v>
          </cell>
          <cell r="C357">
            <v>1</v>
          </cell>
          <cell r="D357" t="str">
            <v>Túnel l</v>
          </cell>
          <cell r="E357" t="str">
            <v>Waffle FM Cong Integral (15x6x35g) VJ Exp McCain México</v>
          </cell>
          <cell r="F357">
            <v>504</v>
          </cell>
          <cell r="G357">
            <v>78</v>
          </cell>
          <cell r="H357"/>
          <cell r="I357"/>
          <cell r="J357"/>
          <cell r="K357"/>
          <cell r="L357"/>
          <cell r="M357">
            <v>210</v>
          </cell>
          <cell r="N357">
            <v>15</v>
          </cell>
          <cell r="O357">
            <v>3.15</v>
          </cell>
          <cell r="P357">
            <v>160</v>
          </cell>
          <cell r="Q357">
            <v>0.95</v>
          </cell>
          <cell r="R357"/>
          <cell r="S357"/>
          <cell r="T357"/>
        </row>
        <row r="358">
          <cell r="B358" t="str">
            <v>40.16.1009</v>
          </cell>
          <cell r="C358">
            <v>1</v>
          </cell>
          <cell r="D358" t="str">
            <v>Túnel l</v>
          </cell>
          <cell r="E358" t="str">
            <v>Waffle FM Cong Tradicional (15x6x35g) VJ Exp McCain México</v>
          </cell>
          <cell r="F358">
            <v>504</v>
          </cell>
          <cell r="G358">
            <v>78</v>
          </cell>
          <cell r="H358"/>
          <cell r="I358"/>
          <cell r="J358"/>
          <cell r="K358"/>
          <cell r="L358"/>
          <cell r="M358">
            <v>210</v>
          </cell>
          <cell r="N358">
            <v>15</v>
          </cell>
          <cell r="O358">
            <v>3.15</v>
          </cell>
          <cell r="P358">
            <v>160</v>
          </cell>
          <cell r="Q358">
            <v>0.95</v>
          </cell>
          <cell r="R358"/>
          <cell r="S358"/>
          <cell r="T358"/>
        </row>
        <row r="359">
          <cell r="B359" t="str">
            <v>40.05.1205</v>
          </cell>
          <cell r="C359">
            <v>1</v>
          </cell>
          <cell r="D359" t="str">
            <v>Túnel l</v>
          </cell>
          <cell r="E359" t="str">
            <v>Pao de Queijo Assado Congelado Coquetel Starbucks</v>
          </cell>
          <cell r="F359">
            <v>363</v>
          </cell>
          <cell r="G359">
            <v>40</v>
          </cell>
          <cell r="H359"/>
          <cell r="I359"/>
          <cell r="J359"/>
          <cell r="K359"/>
          <cell r="L359"/>
          <cell r="M359">
            <v>500</v>
          </cell>
          <cell r="N359">
            <v>12</v>
          </cell>
          <cell r="O359">
            <v>6</v>
          </cell>
          <cell r="P359">
            <v>60.5</v>
          </cell>
          <cell r="Q359">
            <v>0.95</v>
          </cell>
          <cell r="R359"/>
          <cell r="S359" t="str">
            <v>-</v>
          </cell>
          <cell r="T359" t="str">
            <v>o (email de kg/h -19/06/2019 Helder  Produção 40.05.1205 - PQ Coq Ass Starbucks</v>
          </cell>
        </row>
        <row r="360">
          <cell r="B360" t="str">
            <v>40.05.1005</v>
          </cell>
          <cell r="C360">
            <v>1</v>
          </cell>
          <cell r="D360" t="str">
            <v>Túnel l</v>
          </cell>
          <cell r="E360" t="str">
            <v>PQ FM Cru Cong Integral Multigraos Fit 6x1000g FS</v>
          </cell>
          <cell r="F360">
            <v>403</v>
          </cell>
          <cell r="G360">
            <v>120</v>
          </cell>
          <cell r="H360"/>
          <cell r="I360"/>
          <cell r="J360"/>
          <cell r="K360"/>
          <cell r="L360"/>
          <cell r="M360">
            <v>1000</v>
          </cell>
          <cell r="N360">
            <v>6</v>
          </cell>
          <cell r="O360">
            <v>6</v>
          </cell>
          <cell r="P360">
            <v>67.166666666666671</v>
          </cell>
          <cell r="Q360">
            <v>0.95</v>
          </cell>
          <cell r="R360"/>
          <cell r="S360"/>
          <cell r="T360"/>
        </row>
        <row r="361">
          <cell r="B361" t="str">
            <v>40.16.1008</v>
          </cell>
          <cell r="C361">
            <v>1</v>
          </cell>
          <cell r="D361" t="str">
            <v>Túnel l</v>
          </cell>
          <cell r="E361" t="str">
            <v>Waffle FM Cong Tradicional (6x15x35g) FS Exp Colombia McCain</v>
          </cell>
          <cell r="F361">
            <v>504</v>
          </cell>
          <cell r="G361">
            <v>78</v>
          </cell>
          <cell r="H361"/>
          <cell r="I361"/>
          <cell r="J361"/>
          <cell r="K361"/>
          <cell r="L361"/>
          <cell r="M361">
            <v>525</v>
          </cell>
          <cell r="N361">
            <v>6</v>
          </cell>
          <cell r="O361">
            <v>3.15</v>
          </cell>
          <cell r="P361">
            <v>160</v>
          </cell>
          <cell r="Q361">
            <v>0.95</v>
          </cell>
          <cell r="R361"/>
          <cell r="S361"/>
          <cell r="T361"/>
        </row>
        <row r="362">
          <cell r="B362" t="str">
            <v>40.05.1400</v>
          </cell>
          <cell r="C362">
            <v>1</v>
          </cell>
          <cell r="D362" t="str">
            <v>Túnel l</v>
          </cell>
          <cell r="E362" t="str">
            <v>PQ FM Assado Cong Recheado Requeijao Max Lanche 12x540g FS</v>
          </cell>
          <cell r="F362">
            <v>389</v>
          </cell>
          <cell r="G362">
            <v>40</v>
          </cell>
          <cell r="H362"/>
          <cell r="I362"/>
          <cell r="J362"/>
          <cell r="K362"/>
          <cell r="L362"/>
          <cell r="M362">
            <v>540</v>
          </cell>
          <cell r="N362">
            <v>12</v>
          </cell>
          <cell r="O362">
            <v>6.48</v>
          </cell>
          <cell r="P362">
            <v>60.03086419753086</v>
          </cell>
          <cell r="Q362">
            <v>0.95</v>
          </cell>
          <cell r="R362"/>
          <cell r="S362"/>
          <cell r="T362"/>
        </row>
        <row r="363">
          <cell r="B363" t="str">
            <v>40.13.1001</v>
          </cell>
          <cell r="C363">
            <v>4</v>
          </cell>
          <cell r="D363" t="str">
            <v>Túnel lV</v>
          </cell>
          <cell r="E363" t="str">
            <v>Empada FM Assado Congelado Frango 36x1x85g FS</v>
          </cell>
          <cell r="F363"/>
          <cell r="G363">
            <v>132</v>
          </cell>
          <cell r="H363"/>
          <cell r="I363"/>
          <cell r="J363"/>
          <cell r="K363"/>
          <cell r="L363"/>
          <cell r="M363">
            <v>85</v>
          </cell>
          <cell r="N363">
            <v>36</v>
          </cell>
          <cell r="O363">
            <v>3.06</v>
          </cell>
          <cell r="P363">
            <v>0</v>
          </cell>
          <cell r="Q363">
            <v>0.87</v>
          </cell>
          <cell r="R363"/>
          <cell r="S363"/>
          <cell r="T363"/>
        </row>
        <row r="364">
          <cell r="B364" t="str">
            <v>40.13.1002</v>
          </cell>
          <cell r="C364">
            <v>4</v>
          </cell>
          <cell r="D364" t="str">
            <v>Túnel lV</v>
          </cell>
          <cell r="E364" t="str">
            <v>Empada FM Assado Cong Frango c/ Requeijao 36x1x85g FS</v>
          </cell>
          <cell r="F364"/>
          <cell r="G364">
            <v>132</v>
          </cell>
          <cell r="H364"/>
          <cell r="I364"/>
          <cell r="J364"/>
          <cell r="K364"/>
          <cell r="L364"/>
          <cell r="M364">
            <v>85</v>
          </cell>
          <cell r="N364">
            <v>36</v>
          </cell>
          <cell r="O364">
            <v>3.06</v>
          </cell>
          <cell r="P364">
            <v>0</v>
          </cell>
          <cell r="Q364">
            <v>0.87</v>
          </cell>
          <cell r="R364"/>
          <cell r="S364"/>
          <cell r="T364"/>
        </row>
        <row r="365">
          <cell r="B365" t="str">
            <v>40.13.1003</v>
          </cell>
          <cell r="C365">
            <v>4</v>
          </cell>
          <cell r="D365" t="str">
            <v>Túnel lV</v>
          </cell>
          <cell r="E365" t="str">
            <v>Torta FM Assado Cong Frango c/ Requeijao 18x1x165g FS</v>
          </cell>
          <cell r="F365"/>
          <cell r="G365">
            <v>132</v>
          </cell>
          <cell r="H365"/>
          <cell r="I365"/>
          <cell r="J365"/>
          <cell r="K365"/>
          <cell r="L365"/>
          <cell r="M365">
            <v>180</v>
          </cell>
          <cell r="N365">
            <v>18</v>
          </cell>
          <cell r="O365">
            <v>2.97</v>
          </cell>
          <cell r="P365">
            <v>0</v>
          </cell>
          <cell r="Q365">
            <v>0.87</v>
          </cell>
          <cell r="R365"/>
          <cell r="S365"/>
          <cell r="T365"/>
        </row>
        <row r="366">
          <cell r="B366" t="str">
            <v>40.05.3007</v>
          </cell>
          <cell r="C366">
            <v>2</v>
          </cell>
          <cell r="D366" t="str">
            <v>Túnel ll</v>
          </cell>
          <cell r="E366" t="str">
            <v>PQ FM Cru Cong Coquetel 10 x 1000g FS Exp Argentina McCain</v>
          </cell>
          <cell r="F366">
            <v>2150</v>
          </cell>
          <cell r="G366">
            <v>80</v>
          </cell>
          <cell r="H366"/>
          <cell r="I366"/>
          <cell r="J366"/>
          <cell r="K366"/>
          <cell r="L366"/>
          <cell r="M366">
            <v>1000</v>
          </cell>
          <cell r="N366">
            <v>10</v>
          </cell>
          <cell r="O366">
            <v>10</v>
          </cell>
          <cell r="P366">
            <v>215</v>
          </cell>
          <cell r="Q366">
            <v>0.9</v>
          </cell>
          <cell r="R366"/>
          <cell r="S366"/>
          <cell r="T366"/>
        </row>
        <row r="367">
          <cell r="B367" t="str">
            <v>40.05.3007</v>
          </cell>
          <cell r="C367">
            <v>3</v>
          </cell>
          <cell r="D367" t="str">
            <v>Túnel lll</v>
          </cell>
          <cell r="E367" t="str">
            <v>PQ FM Cru Cong Coquetel 10 x 1000g FS Exp Argentina McCain</v>
          </cell>
          <cell r="F367">
            <v>2150</v>
          </cell>
          <cell r="G367">
            <v>80</v>
          </cell>
          <cell r="H367"/>
          <cell r="I367"/>
          <cell r="J367"/>
          <cell r="K367"/>
          <cell r="L367"/>
          <cell r="M367">
            <v>1000</v>
          </cell>
          <cell r="N367">
            <v>10</v>
          </cell>
          <cell r="O367">
            <v>10</v>
          </cell>
          <cell r="P367">
            <v>215</v>
          </cell>
          <cell r="Q367">
            <v>0.9</v>
          </cell>
          <cell r="R367"/>
          <cell r="S367"/>
          <cell r="T367"/>
        </row>
        <row r="368">
          <cell r="B368" t="str">
            <v>40.05.3009</v>
          </cell>
          <cell r="C368">
            <v>2</v>
          </cell>
          <cell r="D368" t="str">
            <v>Túnel ll</v>
          </cell>
          <cell r="E368" t="str">
            <v>PQ FM Cru Cong Super Lanche 10x1000g FS Exp Argentina McCain</v>
          </cell>
          <cell r="F368">
            <v>2150</v>
          </cell>
          <cell r="G368">
            <v>80</v>
          </cell>
          <cell r="H368"/>
          <cell r="I368"/>
          <cell r="J368"/>
          <cell r="K368"/>
          <cell r="L368"/>
          <cell r="M368">
            <v>1000</v>
          </cell>
          <cell r="N368">
            <v>10</v>
          </cell>
          <cell r="O368">
            <v>10</v>
          </cell>
          <cell r="P368">
            <v>215</v>
          </cell>
          <cell r="Q368">
            <v>0.9</v>
          </cell>
          <cell r="R368"/>
          <cell r="S368"/>
          <cell r="T368"/>
        </row>
        <row r="369">
          <cell r="B369" t="str">
            <v>40.05.3009</v>
          </cell>
          <cell r="C369">
            <v>3</v>
          </cell>
          <cell r="D369" t="str">
            <v>Túnel lll</v>
          </cell>
          <cell r="E369" t="str">
            <v>PQ FM Cru Cong Super Lanche 10x1000g FS Exp Argentina McCain</v>
          </cell>
          <cell r="F369">
            <v>2150</v>
          </cell>
          <cell r="G369">
            <v>80</v>
          </cell>
          <cell r="H369"/>
          <cell r="I369"/>
          <cell r="J369"/>
          <cell r="K369"/>
          <cell r="L369"/>
          <cell r="M369">
            <v>1000</v>
          </cell>
          <cell r="N369">
            <v>10</v>
          </cell>
          <cell r="O369">
            <v>10</v>
          </cell>
          <cell r="P369">
            <v>215</v>
          </cell>
          <cell r="Q369">
            <v>0.9</v>
          </cell>
          <cell r="R369"/>
          <cell r="S369"/>
          <cell r="T369"/>
        </row>
        <row r="370">
          <cell r="B370" t="str">
            <v>40.05.3008</v>
          </cell>
          <cell r="C370">
            <v>2</v>
          </cell>
          <cell r="D370" t="str">
            <v>Túnel ll</v>
          </cell>
          <cell r="E370" t="str">
            <v>PQ FM Cru Cong Big Lanche 6x1530g FS Exp Argentina McCain</v>
          </cell>
          <cell r="F370">
            <v>2150</v>
          </cell>
          <cell r="G370">
            <v>80</v>
          </cell>
          <cell r="H370"/>
          <cell r="I370"/>
          <cell r="J370"/>
          <cell r="K370"/>
          <cell r="L370"/>
          <cell r="M370">
            <v>1530</v>
          </cell>
          <cell r="N370">
            <v>6</v>
          </cell>
          <cell r="O370">
            <v>9.18</v>
          </cell>
          <cell r="P370">
            <v>234.20479302832246</v>
          </cell>
          <cell r="Q370">
            <v>0.9</v>
          </cell>
          <cell r="R370"/>
          <cell r="S370"/>
          <cell r="T370"/>
        </row>
        <row r="371">
          <cell r="B371" t="str">
            <v>40.05.3208</v>
          </cell>
          <cell r="C371">
            <v>3</v>
          </cell>
          <cell r="D371" t="str">
            <v>Túnel lll</v>
          </cell>
          <cell r="E371" t="str">
            <v>PQ FM Cru Cong Big Lanche 6x1530g FS Exp Argentina McCain</v>
          </cell>
          <cell r="F371">
            <v>2150</v>
          </cell>
          <cell r="G371" t="e">
            <v>#N/A</v>
          </cell>
          <cell r="H371"/>
          <cell r="I371"/>
          <cell r="J371"/>
          <cell r="K371"/>
          <cell r="L371"/>
          <cell r="M371" t="str">
            <v/>
          </cell>
          <cell r="N371" t="e">
            <v>#N/A</v>
          </cell>
          <cell r="O371" t="e">
            <v>#N/A</v>
          </cell>
          <cell r="P371" t="e">
            <v>#N/A</v>
          </cell>
          <cell r="Q371">
            <v>0.9</v>
          </cell>
          <cell r="R371"/>
          <cell r="S371"/>
          <cell r="T371"/>
        </row>
        <row r="372">
          <cell r="B372" t="str">
            <v>40.05.3206</v>
          </cell>
          <cell r="C372">
            <v>1</v>
          </cell>
          <cell r="D372" t="str">
            <v>Túnel l</v>
          </cell>
          <cell r="E372" t="str">
            <v>PQ FM Assado e Cong Trad 9x500g FS Exp Argentina McCain</v>
          </cell>
          <cell r="F372">
            <v>396</v>
          </cell>
          <cell r="G372">
            <v>40</v>
          </cell>
          <cell r="H372"/>
          <cell r="I372"/>
          <cell r="J372"/>
          <cell r="K372"/>
          <cell r="L372"/>
          <cell r="M372">
            <v>500</v>
          </cell>
          <cell r="N372">
            <v>9</v>
          </cell>
          <cell r="O372">
            <v>4.5</v>
          </cell>
          <cell r="P372">
            <v>88</v>
          </cell>
          <cell r="Q372">
            <v>0.95</v>
          </cell>
          <cell r="R372"/>
          <cell r="S372"/>
          <cell r="T372"/>
        </row>
        <row r="373">
          <cell r="B373" t="str">
            <v>40.05.3207</v>
          </cell>
          <cell r="C373">
            <v>1</v>
          </cell>
          <cell r="D373" t="str">
            <v>Túnel l</v>
          </cell>
          <cell r="E373" t="str">
            <v>PQ FM Assado e Cong S.Lanche 12x560g FS Exp Argentina McCain</v>
          </cell>
          <cell r="F373">
            <v>496</v>
          </cell>
          <cell r="G373">
            <v>40</v>
          </cell>
          <cell r="H373"/>
          <cell r="I373"/>
          <cell r="J373"/>
          <cell r="K373"/>
          <cell r="L373"/>
          <cell r="M373">
            <v>560</v>
          </cell>
          <cell r="N373">
            <v>12</v>
          </cell>
          <cell r="O373">
            <v>6.72</v>
          </cell>
          <cell r="P373">
            <v>73.80952380952381</v>
          </cell>
          <cell r="Q373">
            <v>0.95</v>
          </cell>
          <cell r="R373"/>
          <cell r="S373"/>
          <cell r="T373"/>
        </row>
        <row r="374">
          <cell r="B374" t="str">
            <v>40.05.3216</v>
          </cell>
          <cell r="C374">
            <v>1</v>
          </cell>
          <cell r="D374" t="str">
            <v>Túnel l</v>
          </cell>
          <cell r="E374" t="str">
            <v>PQ FM Assado e Cong M. Lanche 12x560 FS Exp Argentina McCain</v>
          </cell>
          <cell r="F374">
            <v>405</v>
          </cell>
          <cell r="G374">
            <v>40</v>
          </cell>
          <cell r="H374"/>
          <cell r="I374"/>
          <cell r="J374"/>
          <cell r="K374"/>
          <cell r="L374"/>
          <cell r="M374">
            <v>560</v>
          </cell>
          <cell r="N374">
            <v>12</v>
          </cell>
          <cell r="O374">
            <v>6.72</v>
          </cell>
          <cell r="P374">
            <v>60.267857142857146</v>
          </cell>
          <cell r="Q374">
            <v>0.95</v>
          </cell>
          <cell r="R374"/>
          <cell r="S374"/>
          <cell r="T374"/>
        </row>
        <row r="375">
          <cell r="B375" t="str">
            <v>40.16.1012</v>
          </cell>
          <cell r="C375">
            <v>1</v>
          </cell>
          <cell r="D375" t="str">
            <v>Túnel l</v>
          </cell>
          <cell r="E375" t="str">
            <v>Waffle FM Cong Tradicional 6x15x35g FS Exp Argentina McCain</v>
          </cell>
          <cell r="F375">
            <v>504</v>
          </cell>
          <cell r="G375">
            <v>78</v>
          </cell>
          <cell r="H375"/>
          <cell r="I375"/>
          <cell r="J375"/>
          <cell r="K375"/>
          <cell r="L375"/>
          <cell r="M375">
            <v>525</v>
          </cell>
          <cell r="N375">
            <v>6</v>
          </cell>
          <cell r="O375">
            <v>3.15</v>
          </cell>
          <cell r="P375">
            <v>160</v>
          </cell>
          <cell r="Q375">
            <v>0.95</v>
          </cell>
          <cell r="R375"/>
          <cell r="S375"/>
          <cell r="T375"/>
        </row>
        <row r="376">
          <cell r="B376" t="str">
            <v>40.23.3004</v>
          </cell>
          <cell r="C376">
            <v>5</v>
          </cell>
          <cell r="D376" t="str">
            <v>Túnel V</v>
          </cell>
          <cell r="E376" t="str">
            <v>Cookie FM Cru Cong Baunilha 3x20x50 FS Exp Argentina McCain</v>
          </cell>
          <cell r="F376">
            <v>306</v>
          </cell>
          <cell r="G376">
            <v>180</v>
          </cell>
          <cell r="H376"/>
          <cell r="I376"/>
          <cell r="J376"/>
          <cell r="K376"/>
          <cell r="L376"/>
          <cell r="M376">
            <v>1000</v>
          </cell>
          <cell r="N376">
            <v>3</v>
          </cell>
          <cell r="O376">
            <v>3</v>
          </cell>
          <cell r="P376">
            <v>102</v>
          </cell>
          <cell r="Q376">
            <v>0.87</v>
          </cell>
          <cell r="R376"/>
          <cell r="S376"/>
          <cell r="T376"/>
        </row>
        <row r="377">
          <cell r="B377" t="str">
            <v>40.23.3005</v>
          </cell>
          <cell r="C377">
            <v>5</v>
          </cell>
          <cell r="D377" t="str">
            <v>Túnel V</v>
          </cell>
          <cell r="E377" t="str">
            <v>Cookie FM Cru Cong Chocolate 3x20x50 FS Exp Argentina McCain</v>
          </cell>
          <cell r="F377">
            <v>306</v>
          </cell>
          <cell r="G377">
            <v>180</v>
          </cell>
          <cell r="H377"/>
          <cell r="I377"/>
          <cell r="J377"/>
          <cell r="K377"/>
          <cell r="L377"/>
          <cell r="M377">
            <v>1000</v>
          </cell>
          <cell r="N377">
            <v>3</v>
          </cell>
          <cell r="O377">
            <v>3</v>
          </cell>
          <cell r="P377">
            <v>102</v>
          </cell>
          <cell r="Q377">
            <v>0.87</v>
          </cell>
          <cell r="R377"/>
          <cell r="S377"/>
          <cell r="T377"/>
        </row>
        <row r="378">
          <cell r="B378" t="str">
            <v>40.23.2000</v>
          </cell>
          <cell r="C378">
            <v>5</v>
          </cell>
          <cell r="D378" t="str">
            <v>Túnel V</v>
          </cell>
          <cell r="E378" t="str">
            <v>Cookie Assado Cong Baunilha 1x55x45 FS Exp Argentina McCain</v>
          </cell>
          <cell r="F378"/>
          <cell r="G378">
            <v>180</v>
          </cell>
          <cell r="H378"/>
          <cell r="I378"/>
          <cell r="J378"/>
          <cell r="K378"/>
          <cell r="L378"/>
          <cell r="M378">
            <v>2475</v>
          </cell>
          <cell r="N378">
            <v>1</v>
          </cell>
          <cell r="O378">
            <v>2.4750000000000001</v>
          </cell>
          <cell r="P378">
            <v>0</v>
          </cell>
          <cell r="Q378">
            <v>0.87</v>
          </cell>
          <cell r="R378"/>
          <cell r="S378"/>
          <cell r="T378"/>
        </row>
        <row r="379">
          <cell r="B379" t="str">
            <v>40.23.2001</v>
          </cell>
          <cell r="C379">
            <v>5</v>
          </cell>
          <cell r="D379" t="str">
            <v>Túnel V</v>
          </cell>
          <cell r="E379" t="str">
            <v>Cookie Assado Cong Chocolate 1x55x45 FS Exp Argentina McCain</v>
          </cell>
          <cell r="F379"/>
          <cell r="G379">
            <v>180</v>
          </cell>
          <cell r="H379"/>
          <cell r="I379"/>
          <cell r="J379"/>
          <cell r="K379"/>
          <cell r="L379"/>
          <cell r="M379">
            <v>2475</v>
          </cell>
          <cell r="N379">
            <v>1</v>
          </cell>
          <cell r="O379">
            <v>2.4750000000000001</v>
          </cell>
          <cell r="P379">
            <v>0</v>
          </cell>
          <cell r="Q379">
            <v>0.87</v>
          </cell>
          <cell r="R379"/>
          <cell r="S379"/>
          <cell r="T379"/>
        </row>
        <row r="380">
          <cell r="B380" t="str">
            <v>40.22.3003</v>
          </cell>
          <cell r="C380">
            <v>5</v>
          </cell>
          <cell r="D380" t="str">
            <v>Túnel V</v>
          </cell>
          <cell r="E380" t="str">
            <v>Pao de Canela FM Cru Cong 3x13x92,3 FS Exp Argentina McCain</v>
          </cell>
          <cell r="F380">
            <v>832.5</v>
          </cell>
          <cell r="G380">
            <v>160</v>
          </cell>
          <cell r="H380"/>
          <cell r="I380"/>
          <cell r="J380"/>
          <cell r="K380"/>
          <cell r="L380"/>
          <cell r="M380">
            <v>1200</v>
          </cell>
          <cell r="N380">
            <v>3</v>
          </cell>
          <cell r="O380">
            <v>3.6</v>
          </cell>
          <cell r="P380">
            <v>231.25</v>
          </cell>
          <cell r="Q380">
            <v>0.87</v>
          </cell>
          <cell r="R380"/>
          <cell r="S380"/>
          <cell r="T380"/>
        </row>
        <row r="381">
          <cell r="B381" t="str">
            <v>40.22.2000</v>
          </cell>
          <cell r="C381">
            <v>5</v>
          </cell>
          <cell r="D381" t="str">
            <v>Túnel V</v>
          </cell>
          <cell r="E381" t="str">
            <v>Pao de Canela FM Assado Cong 12x1x82 FS Exp Argentina McCain</v>
          </cell>
          <cell r="F381">
            <v>832.5</v>
          </cell>
          <cell r="G381">
            <v>180</v>
          </cell>
          <cell r="H381"/>
          <cell r="I381"/>
          <cell r="J381"/>
          <cell r="K381"/>
          <cell r="L381"/>
          <cell r="M381">
            <v>82</v>
          </cell>
          <cell r="N381">
            <v>12</v>
          </cell>
          <cell r="O381">
            <v>0.98399999999999999</v>
          </cell>
          <cell r="P381">
            <v>846.03658536585363</v>
          </cell>
          <cell r="Q381">
            <v>0.87</v>
          </cell>
          <cell r="R381"/>
          <cell r="S381"/>
          <cell r="T381"/>
        </row>
        <row r="382">
          <cell r="B382" t="str">
            <v>40.10.3003</v>
          </cell>
          <cell r="C382">
            <v>2</v>
          </cell>
          <cell r="D382" t="str">
            <v>Túnel ll</v>
          </cell>
          <cell r="E382" t="str">
            <v>PQ FM Cru Cong. Palito 10x1000g FS Exp Argentina McCaim</v>
          </cell>
          <cell r="F382">
            <v>1932</v>
          </cell>
          <cell r="G382">
            <v>80</v>
          </cell>
          <cell r="H382"/>
          <cell r="I382"/>
          <cell r="J382"/>
          <cell r="K382"/>
          <cell r="L382"/>
          <cell r="M382">
            <v>1000</v>
          </cell>
          <cell r="N382">
            <v>10</v>
          </cell>
          <cell r="O382">
            <v>10</v>
          </cell>
          <cell r="P382">
            <v>193.2</v>
          </cell>
          <cell r="Q382">
            <v>0.9</v>
          </cell>
          <cell r="R382"/>
          <cell r="S382"/>
          <cell r="T382"/>
        </row>
        <row r="383">
          <cell r="B383" t="str">
            <v>40.10.3003</v>
          </cell>
          <cell r="C383">
            <v>3</v>
          </cell>
          <cell r="D383" t="str">
            <v>Túnel lll</v>
          </cell>
          <cell r="E383" t="str">
            <v>PQ FM Cru Cong. Palito 10x1000g FS Exp Argentina McCaim</v>
          </cell>
          <cell r="F383">
            <v>1932</v>
          </cell>
          <cell r="G383">
            <v>80</v>
          </cell>
          <cell r="H383"/>
          <cell r="I383"/>
          <cell r="J383"/>
          <cell r="K383"/>
          <cell r="L383"/>
          <cell r="M383">
            <v>1000</v>
          </cell>
          <cell r="N383">
            <v>10</v>
          </cell>
          <cell r="O383">
            <v>10</v>
          </cell>
          <cell r="P383">
            <v>193.2</v>
          </cell>
          <cell r="Q383">
            <v>0.9</v>
          </cell>
          <cell r="R383"/>
          <cell r="S383"/>
          <cell r="T383"/>
        </row>
        <row r="384">
          <cell r="B384" t="str">
            <v>40.20.1000</v>
          </cell>
          <cell r="C384">
            <v>4</v>
          </cell>
          <cell r="D384" t="str">
            <v>Túnel lV</v>
          </cell>
          <cell r="E384" t="str">
            <v>Burek FM Cru Cong Frango 3x35x30g FS Exp Argentina McCain</v>
          </cell>
          <cell r="F384">
            <v>504</v>
          </cell>
          <cell r="G384">
            <v>180</v>
          </cell>
          <cell r="H384"/>
          <cell r="I384"/>
          <cell r="J384"/>
          <cell r="K384"/>
          <cell r="L384"/>
          <cell r="M384">
            <v>1050</v>
          </cell>
          <cell r="N384">
            <v>3</v>
          </cell>
          <cell r="O384">
            <v>3.15</v>
          </cell>
          <cell r="P384">
            <v>160</v>
          </cell>
          <cell r="Q384">
            <v>0.87</v>
          </cell>
          <cell r="R384"/>
          <cell r="S384"/>
          <cell r="T384"/>
        </row>
        <row r="385">
          <cell r="B385" t="str">
            <v>40.05.3325</v>
          </cell>
          <cell r="C385">
            <v>1</v>
          </cell>
          <cell r="D385" t="str">
            <v>Túnel l</v>
          </cell>
          <cell r="E385" t="str">
            <v>PQ Forno de Minas Assado Congelado Tradicional 20x240g Exportação Japão</v>
          </cell>
          <cell r="F385">
            <v>396</v>
          </cell>
          <cell r="G385">
            <v>40</v>
          </cell>
          <cell r="H385"/>
          <cell r="I385"/>
          <cell r="J385"/>
          <cell r="K385"/>
          <cell r="L385"/>
          <cell r="M385">
            <v>240</v>
          </cell>
          <cell r="N385">
            <v>20</v>
          </cell>
          <cell r="O385">
            <v>4.8</v>
          </cell>
          <cell r="P385">
            <v>82.5</v>
          </cell>
          <cell r="Q385">
            <v>0.95</v>
          </cell>
          <cell r="R385"/>
          <cell r="S385"/>
          <cell r="T385"/>
        </row>
        <row r="386">
          <cell r="B386" t="str">
            <v>40.05.1401</v>
          </cell>
          <cell r="C386">
            <v>1</v>
          </cell>
          <cell r="D386" t="str">
            <v>Túnel l</v>
          </cell>
          <cell r="E386" t="str">
            <v>PQ FM Assado Cong Recheado Requeijao Trad 12x560g FS</v>
          </cell>
          <cell r="F386">
            <v>202</v>
          </cell>
          <cell r="G386">
            <v>40</v>
          </cell>
          <cell r="H386"/>
          <cell r="I386"/>
          <cell r="J386"/>
          <cell r="K386"/>
          <cell r="L386"/>
          <cell r="M386">
            <v>560</v>
          </cell>
          <cell r="N386">
            <v>12</v>
          </cell>
          <cell r="O386">
            <v>6.72</v>
          </cell>
          <cell r="P386">
            <v>30.05952380952381</v>
          </cell>
          <cell r="Q386">
            <v>0.95</v>
          </cell>
          <cell r="R386"/>
          <cell r="S386"/>
          <cell r="T386"/>
        </row>
        <row r="387">
          <cell r="B387" t="str">
            <v>40.05.1402</v>
          </cell>
          <cell r="C387">
            <v>1</v>
          </cell>
          <cell r="D387" t="str">
            <v>Túnel l</v>
          </cell>
          <cell r="E387" t="str">
            <v>PQ FM Assado Cong Recheado Doce de Leite Trad 12x560g FS</v>
          </cell>
          <cell r="F387">
            <v>202</v>
          </cell>
          <cell r="G387">
            <v>40</v>
          </cell>
          <cell r="H387"/>
          <cell r="I387"/>
          <cell r="J387"/>
          <cell r="K387"/>
          <cell r="L387"/>
          <cell r="M387">
            <v>560</v>
          </cell>
          <cell r="N387">
            <v>12</v>
          </cell>
          <cell r="O387">
            <v>6.72</v>
          </cell>
          <cell r="P387">
            <v>30.05952380952381</v>
          </cell>
          <cell r="Q387">
            <v>0.95</v>
          </cell>
          <cell r="R387"/>
          <cell r="S387"/>
          <cell r="T387"/>
        </row>
        <row r="388">
          <cell r="B388" t="str">
            <v>40.05.1403</v>
          </cell>
          <cell r="C388">
            <v>1</v>
          </cell>
          <cell r="D388" t="str">
            <v>Túnel l</v>
          </cell>
          <cell r="E388" t="str">
            <v>PQ FM Ass Cong Rech Creme de Ricota e Ervas Mult 12x560g FS</v>
          </cell>
          <cell r="F388">
            <v>202</v>
          </cell>
          <cell r="G388">
            <v>40</v>
          </cell>
          <cell r="H388"/>
          <cell r="I388"/>
          <cell r="J388"/>
          <cell r="K388"/>
          <cell r="L388"/>
          <cell r="M388">
            <v>560</v>
          </cell>
          <cell r="N388">
            <v>12</v>
          </cell>
          <cell r="O388">
            <v>6.72</v>
          </cell>
          <cell r="P388">
            <v>30.05952380952381</v>
          </cell>
          <cell r="Q388">
            <v>0.95</v>
          </cell>
          <cell r="R388"/>
          <cell r="S388"/>
          <cell r="T388"/>
        </row>
        <row r="389">
          <cell r="B389" t="str">
            <v>40.06.0096</v>
          </cell>
          <cell r="C389">
            <v>5</v>
          </cell>
          <cell r="D389" t="str">
            <v>Túnel V</v>
          </cell>
          <cell r="E389" t="str">
            <v>Placa Folhada Laminada FM (1 x 10 x 190g)</v>
          </cell>
          <cell r="F389">
            <v>225</v>
          </cell>
          <cell r="G389">
            <v>208</v>
          </cell>
          <cell r="H389"/>
          <cell r="I389"/>
          <cell r="J389"/>
          <cell r="K389"/>
          <cell r="L389"/>
          <cell r="M389">
            <v>1900</v>
          </cell>
          <cell r="N389">
            <v>1</v>
          </cell>
          <cell r="O389">
            <v>1.9</v>
          </cell>
          <cell r="P389">
            <v>118.42105263157896</v>
          </cell>
          <cell r="Q389">
            <v>0.87</v>
          </cell>
          <cell r="R389"/>
          <cell r="S389"/>
          <cell r="T389"/>
        </row>
        <row r="390">
          <cell r="B390" t="str">
            <v>40.08.2003</v>
          </cell>
          <cell r="C390">
            <v>5</v>
          </cell>
          <cell r="D390" t="str">
            <v>Túnel V</v>
          </cell>
          <cell r="E390" t="str">
            <v>Croissant Gold Pao Cru Cong Amanteigado 3x60x25g FS</v>
          </cell>
          <cell r="F390">
            <v>300</v>
          </cell>
          <cell r="G390">
            <v>160</v>
          </cell>
          <cell r="H390"/>
          <cell r="I390"/>
          <cell r="J390"/>
          <cell r="K390"/>
          <cell r="L390"/>
          <cell r="M390">
            <v>1500</v>
          </cell>
          <cell r="N390">
            <v>3</v>
          </cell>
          <cell r="O390">
            <v>3.6</v>
          </cell>
          <cell r="P390">
            <v>83.333333333333329</v>
          </cell>
          <cell r="Q390">
            <v>0.87</v>
          </cell>
          <cell r="R390"/>
          <cell r="S390"/>
          <cell r="T390"/>
        </row>
        <row r="391">
          <cell r="B391" t="str">
            <v>40.08.2002</v>
          </cell>
          <cell r="C391">
            <v>5</v>
          </cell>
          <cell r="D391" t="str">
            <v>Túnel V</v>
          </cell>
          <cell r="E391" t="str">
            <v>Croissant Gold Pao Cru Cong Amanteigado 3x15x80g FS</v>
          </cell>
          <cell r="F391">
            <v>768</v>
          </cell>
          <cell r="G391">
            <v>160</v>
          </cell>
          <cell r="H391"/>
          <cell r="I391"/>
          <cell r="J391"/>
          <cell r="K391"/>
          <cell r="L391"/>
          <cell r="M391">
            <v>1200</v>
          </cell>
          <cell r="N391">
            <v>3</v>
          </cell>
          <cell r="O391">
            <v>3.6</v>
          </cell>
          <cell r="P391">
            <v>213.33333333333331</v>
          </cell>
          <cell r="Q391">
            <v>0.87</v>
          </cell>
          <cell r="R391"/>
          <cell r="S391"/>
          <cell r="T391"/>
        </row>
        <row r="392">
          <cell r="B392" t="str">
            <v>40.08.2001</v>
          </cell>
          <cell r="C392">
            <v>5</v>
          </cell>
          <cell r="D392" t="str">
            <v>Túnel V</v>
          </cell>
          <cell r="E392" t="str">
            <v>Croissant Gold Pao Cru Cong Frango 3x12x100g FS</v>
          </cell>
          <cell r="F392">
            <v>960</v>
          </cell>
          <cell r="G392">
            <v>160</v>
          </cell>
          <cell r="H392"/>
          <cell r="I392"/>
          <cell r="J392"/>
          <cell r="K392"/>
          <cell r="L392"/>
          <cell r="M392">
            <v>1200</v>
          </cell>
          <cell r="N392">
            <v>3</v>
          </cell>
          <cell r="O392">
            <v>3.6</v>
          </cell>
          <cell r="P392">
            <v>266.66666666666669</v>
          </cell>
          <cell r="Q392">
            <v>0.87</v>
          </cell>
          <cell r="R392"/>
          <cell r="S392"/>
          <cell r="T392"/>
        </row>
        <row r="393">
          <cell r="B393" t="str">
            <v>40.08.2000</v>
          </cell>
          <cell r="C393">
            <v>5</v>
          </cell>
          <cell r="D393" t="str">
            <v>Túnel V</v>
          </cell>
          <cell r="E393" t="str">
            <v>Croissant Gold Pao Cru Cong Presunto Queijo 3x12x100g FS</v>
          </cell>
          <cell r="F393">
            <v>960</v>
          </cell>
          <cell r="G393">
            <v>160</v>
          </cell>
          <cell r="H393"/>
          <cell r="I393"/>
          <cell r="J393"/>
          <cell r="K393"/>
          <cell r="L393"/>
          <cell r="M393">
            <v>1200</v>
          </cell>
          <cell r="N393">
            <v>3</v>
          </cell>
          <cell r="O393">
            <v>3.6</v>
          </cell>
          <cell r="P393">
            <v>266.66666666666669</v>
          </cell>
          <cell r="Q393">
            <v>0.87</v>
          </cell>
          <cell r="R393"/>
          <cell r="S393"/>
          <cell r="T393"/>
        </row>
        <row r="394">
          <cell r="B394" t="str">
            <v>40.07.1002</v>
          </cell>
          <cell r="C394">
            <v>5</v>
          </cell>
          <cell r="D394" t="str">
            <v>Túnel V</v>
          </cell>
          <cell r="E394" t="str">
            <v>PB FM Assado Congelado Requeijao 12x1x125g FS</v>
          </cell>
          <cell r="F394">
            <v>0</v>
          </cell>
          <cell r="G394">
            <v>180</v>
          </cell>
          <cell r="H394"/>
          <cell r="I394"/>
          <cell r="J394"/>
          <cell r="K394"/>
          <cell r="L394"/>
          <cell r="M394">
            <v>1500</v>
          </cell>
          <cell r="N394">
            <v>12</v>
          </cell>
          <cell r="O394">
            <v>1.5</v>
          </cell>
          <cell r="P394">
            <v>0</v>
          </cell>
          <cell r="Q394">
            <v>0.87</v>
          </cell>
          <cell r="R394"/>
          <cell r="S394"/>
          <cell r="T394"/>
        </row>
        <row r="395">
          <cell r="B395" t="str">
            <v>40.05.4002</v>
          </cell>
          <cell r="C395">
            <v>1</v>
          </cell>
          <cell r="D395" t="str">
            <v>Túnel l</v>
          </cell>
          <cell r="E395" t="str">
            <v>PQ MCD Assado Cong. Sanduiche 11x600g FS</v>
          </cell>
          <cell r="F395">
            <v>252</v>
          </cell>
          <cell r="G395">
            <v>40</v>
          </cell>
          <cell r="H395"/>
          <cell r="I395"/>
          <cell r="J395"/>
          <cell r="K395"/>
          <cell r="L395"/>
          <cell r="M395">
            <v>600</v>
          </cell>
          <cell r="N395">
            <v>11</v>
          </cell>
          <cell r="O395">
            <v>6.6</v>
          </cell>
          <cell r="P395">
            <v>38.181818181818187</v>
          </cell>
          <cell r="Q395">
            <v>0.95</v>
          </cell>
          <cell r="R395"/>
          <cell r="S395"/>
          <cell r="T395"/>
        </row>
        <row r="396">
          <cell r="B396" t="str">
            <v>40.06.1002</v>
          </cell>
          <cell r="C396">
            <v>5</v>
          </cell>
          <cell r="D396" t="str">
            <v>Túnel V</v>
          </cell>
          <cell r="E396" t="str">
            <v>Flauta Doce FM Cong de Chocolate com Avela 3x20x70g FS</v>
          </cell>
          <cell r="F396">
            <v>630</v>
          </cell>
          <cell r="G396">
            <v>160</v>
          </cell>
          <cell r="H396"/>
          <cell r="I396"/>
          <cell r="J396"/>
          <cell r="K396"/>
          <cell r="L396"/>
          <cell r="M396">
            <v>1400</v>
          </cell>
          <cell r="N396">
            <v>3</v>
          </cell>
          <cell r="O396">
            <v>4.2</v>
          </cell>
          <cell r="P396">
            <v>150</v>
          </cell>
          <cell r="Q396">
            <v>0.87</v>
          </cell>
          <cell r="R396"/>
          <cell r="S396"/>
          <cell r="T396"/>
        </row>
        <row r="397">
          <cell r="B397" t="str">
            <v>40.06.1003</v>
          </cell>
          <cell r="C397">
            <v>5</v>
          </cell>
          <cell r="D397" t="str">
            <v>Túnel V</v>
          </cell>
          <cell r="E397" t="str">
            <v>Flauta Doce FM Cong de Doce de Leite 3x20x70g FS</v>
          </cell>
          <cell r="F397">
            <v>630</v>
          </cell>
          <cell r="G397">
            <v>160</v>
          </cell>
          <cell r="H397"/>
          <cell r="I397"/>
          <cell r="J397"/>
          <cell r="K397"/>
          <cell r="L397"/>
          <cell r="M397">
            <v>1400</v>
          </cell>
          <cell r="N397">
            <v>3</v>
          </cell>
          <cell r="O397">
            <v>4.2</v>
          </cell>
          <cell r="P397">
            <v>150</v>
          </cell>
          <cell r="Q397">
            <v>0.87</v>
          </cell>
          <cell r="R397"/>
          <cell r="S397"/>
          <cell r="T397"/>
        </row>
        <row r="398">
          <cell r="B398" t="str">
            <v>40.10.0100</v>
          </cell>
          <cell r="C398">
            <v>1</v>
          </cell>
          <cell r="D398" t="str">
            <v>Túnel l</v>
          </cell>
          <cell r="E398" t="str">
            <v>PQ FM Assado e Cong. Palito 9x500g FS</v>
          </cell>
          <cell r="F398">
            <v>281</v>
          </cell>
          <cell r="G398">
            <v>40</v>
          </cell>
          <cell r="H398"/>
          <cell r="I398"/>
          <cell r="J398"/>
          <cell r="K398"/>
          <cell r="L398"/>
          <cell r="M398">
            <v>500</v>
          </cell>
          <cell r="N398">
            <v>9</v>
          </cell>
          <cell r="O398">
            <v>4.5</v>
          </cell>
          <cell r="P398">
            <v>62.444444444444443</v>
          </cell>
          <cell r="Q398">
            <v>0.95</v>
          </cell>
          <cell r="R398"/>
          <cell r="S398"/>
          <cell r="T398"/>
        </row>
        <row r="399">
          <cell r="B399" t="str">
            <v>40.05.4003</v>
          </cell>
          <cell r="C399">
            <v>2</v>
          </cell>
          <cell r="D399" t="str">
            <v>Túnel ll</v>
          </cell>
          <cell r="E399" t="str">
            <v>PQ MEGAMATTE Cru Cong Coquetel 10x1000g FS</v>
          </cell>
          <cell r="F399">
            <v>2150</v>
          </cell>
          <cell r="G399">
            <v>80</v>
          </cell>
          <cell r="H399"/>
          <cell r="I399"/>
          <cell r="J399"/>
          <cell r="K399"/>
          <cell r="L399"/>
          <cell r="M399">
            <v>1000</v>
          </cell>
          <cell r="N399">
            <v>10</v>
          </cell>
          <cell r="O399">
            <v>10</v>
          </cell>
          <cell r="P399">
            <v>215</v>
          </cell>
          <cell r="Q399">
            <v>0.9</v>
          </cell>
          <cell r="R399"/>
          <cell r="S399"/>
          <cell r="T399"/>
        </row>
        <row r="400">
          <cell r="B400" t="str">
            <v>40.05.4003</v>
          </cell>
          <cell r="C400">
            <v>3</v>
          </cell>
          <cell r="D400" t="str">
            <v>Túnel lll</v>
          </cell>
          <cell r="E400" t="str">
            <v>PQ MEGAMATTE Cru Cong Coquetel 10x1000g FS</v>
          </cell>
          <cell r="F400">
            <v>2150</v>
          </cell>
          <cell r="G400">
            <v>80</v>
          </cell>
          <cell r="H400"/>
          <cell r="I400"/>
          <cell r="J400"/>
          <cell r="K400"/>
          <cell r="L400"/>
          <cell r="M400">
            <v>1000</v>
          </cell>
          <cell r="N400">
            <v>10</v>
          </cell>
          <cell r="O400">
            <v>10</v>
          </cell>
          <cell r="P400">
            <v>215</v>
          </cell>
          <cell r="Q400">
            <v>0.9</v>
          </cell>
          <cell r="R400"/>
          <cell r="S400"/>
          <cell r="T400"/>
        </row>
        <row r="401">
          <cell r="B401" t="str">
            <v>40.24.0001</v>
          </cell>
          <cell r="C401">
            <v>5</v>
          </cell>
          <cell r="D401" t="str">
            <v>Túnel V</v>
          </cell>
          <cell r="E401" t="str">
            <v>Hamburgao FM Cru Cong Carne Bovina 3x1100g FS</v>
          </cell>
          <cell r="F401">
            <v>334</v>
          </cell>
          <cell r="G401">
            <v>180</v>
          </cell>
          <cell r="H401"/>
          <cell r="I401"/>
          <cell r="J401"/>
          <cell r="K401"/>
          <cell r="L401"/>
          <cell r="M401">
            <v>1100</v>
          </cell>
          <cell r="N401">
            <v>3</v>
          </cell>
          <cell r="O401">
            <v>3.3</v>
          </cell>
          <cell r="P401">
            <v>101.21212121212122</v>
          </cell>
          <cell r="Q401">
            <v>0.87</v>
          </cell>
          <cell r="R401"/>
          <cell r="S401"/>
          <cell r="T401"/>
        </row>
        <row r="402">
          <cell r="B402" t="str">
            <v>40.24.0002</v>
          </cell>
          <cell r="C402">
            <v>5</v>
          </cell>
          <cell r="D402" t="str">
            <v>Túnel V</v>
          </cell>
          <cell r="E402" t="str">
            <v>Xburger FM Cru Congelado 3x1080g FS</v>
          </cell>
          <cell r="F402">
            <v>334</v>
          </cell>
          <cell r="G402">
            <v>180</v>
          </cell>
          <cell r="H402"/>
          <cell r="I402"/>
          <cell r="J402"/>
          <cell r="K402"/>
          <cell r="L402"/>
          <cell r="M402">
            <v>1080</v>
          </cell>
          <cell r="N402">
            <v>3</v>
          </cell>
          <cell r="O402">
            <v>3.24</v>
          </cell>
          <cell r="P402">
            <v>103.08641975308642</v>
          </cell>
          <cell r="Q402">
            <v>0.87</v>
          </cell>
          <cell r="R402"/>
          <cell r="S402"/>
          <cell r="T402"/>
        </row>
        <row r="403">
          <cell r="B403" t="str">
            <v>40.05.3027</v>
          </cell>
          <cell r="C403">
            <v>2</v>
          </cell>
          <cell r="D403" t="str">
            <v>Túnel ll</v>
          </cell>
          <cell r="E403" t="str">
            <v>PQ FN Cru Cong. Super Lanche 10x1000g FS Exportação Calatin McCain</v>
          </cell>
          <cell r="F403">
            <v>2150</v>
          </cell>
          <cell r="G403">
            <v>80</v>
          </cell>
          <cell r="H403"/>
          <cell r="I403"/>
          <cell r="J403"/>
          <cell r="K403"/>
          <cell r="L403"/>
          <cell r="M403">
            <v>1000</v>
          </cell>
          <cell r="N403">
            <v>10</v>
          </cell>
          <cell r="O403">
            <v>10</v>
          </cell>
          <cell r="P403">
            <v>215</v>
          </cell>
          <cell r="Q403">
            <v>0.9</v>
          </cell>
          <cell r="R403"/>
          <cell r="S403"/>
          <cell r="T403"/>
        </row>
        <row r="404">
          <cell r="B404" t="str">
            <v>40.05.3027</v>
          </cell>
          <cell r="C404">
            <v>3</v>
          </cell>
          <cell r="D404" t="str">
            <v>Túnel lll</v>
          </cell>
          <cell r="E404" t="str">
            <v>PQ FN Cru Cong. Super Lanche 10x1000g FS Exportação Calatin McCain</v>
          </cell>
          <cell r="F404">
            <v>2150</v>
          </cell>
          <cell r="G404">
            <v>80</v>
          </cell>
          <cell r="H404"/>
          <cell r="I404"/>
          <cell r="J404"/>
          <cell r="K404"/>
          <cell r="L404"/>
          <cell r="M404">
            <v>1000</v>
          </cell>
          <cell r="N404">
            <v>10</v>
          </cell>
          <cell r="O404">
            <v>10</v>
          </cell>
          <cell r="P404">
            <v>215</v>
          </cell>
          <cell r="Q404">
            <v>0.9</v>
          </cell>
          <cell r="R404"/>
          <cell r="S404"/>
          <cell r="T404"/>
        </row>
        <row r="405">
          <cell r="B405" t="str">
            <v>40.05.3028</v>
          </cell>
          <cell r="C405">
            <v>2</v>
          </cell>
          <cell r="D405" t="str">
            <v>Túnel ll</v>
          </cell>
          <cell r="E405" t="str">
            <v>PQ FM Cru Tradicional 10x1000g FS Exp Calatin McCain</v>
          </cell>
          <cell r="F405">
            <v>2150</v>
          </cell>
          <cell r="G405">
            <v>80</v>
          </cell>
          <cell r="H405"/>
          <cell r="I405"/>
          <cell r="J405"/>
          <cell r="K405"/>
          <cell r="L405"/>
          <cell r="M405">
            <v>1000</v>
          </cell>
          <cell r="N405">
            <v>10</v>
          </cell>
          <cell r="O405">
            <v>10</v>
          </cell>
          <cell r="P405">
            <v>215</v>
          </cell>
          <cell r="Q405">
            <v>0.9</v>
          </cell>
          <cell r="R405"/>
          <cell r="S405"/>
          <cell r="T405"/>
        </row>
        <row r="406">
          <cell r="B406" t="str">
            <v>40.05.3028</v>
          </cell>
          <cell r="C406">
            <v>3</v>
          </cell>
          <cell r="D406" t="str">
            <v>Túnel lll</v>
          </cell>
          <cell r="E406" t="str">
            <v>PQ FM Cru Tradicional 10x1000g FS Exp Calatin McCain</v>
          </cell>
          <cell r="F406">
            <v>2150</v>
          </cell>
          <cell r="G406">
            <v>80</v>
          </cell>
          <cell r="H406"/>
          <cell r="I406"/>
          <cell r="J406"/>
          <cell r="K406"/>
          <cell r="L406"/>
          <cell r="M406">
            <v>1000</v>
          </cell>
          <cell r="N406">
            <v>10</v>
          </cell>
          <cell r="O406">
            <v>10</v>
          </cell>
          <cell r="P406">
            <v>215</v>
          </cell>
          <cell r="Q406">
            <v>0.9</v>
          </cell>
          <cell r="R406"/>
          <cell r="S406"/>
          <cell r="T406"/>
        </row>
        <row r="407">
          <cell r="B407" t="str">
            <v>40.05.1600</v>
          </cell>
          <cell r="C407">
            <v>1</v>
          </cell>
          <cell r="D407" t="str">
            <v>Túnel l</v>
          </cell>
          <cell r="E407" t="str">
            <v>PQ Waffle FM Assado e Cong 20x200g VJ</v>
          </cell>
          <cell r="F407">
            <v>461</v>
          </cell>
          <cell r="G407">
            <v>40</v>
          </cell>
          <cell r="H407"/>
          <cell r="I407"/>
          <cell r="J407"/>
          <cell r="K407"/>
          <cell r="L407"/>
          <cell r="M407">
            <v>200</v>
          </cell>
          <cell r="N407">
            <v>20</v>
          </cell>
          <cell r="O407">
            <v>4</v>
          </cell>
          <cell r="P407">
            <v>115.25</v>
          </cell>
          <cell r="Q407">
            <v>0.95</v>
          </cell>
          <cell r="R407"/>
          <cell r="S407"/>
          <cell r="T407"/>
        </row>
        <row r="408">
          <cell r="B408" t="str">
            <v>40.05.3218</v>
          </cell>
          <cell r="C408">
            <v>1</v>
          </cell>
          <cell r="D408" t="str">
            <v>Túnel l</v>
          </cell>
          <cell r="E408" t="str">
            <v>PQ FM Assado e Cong Multigraos 12x560g FS Exp Argent McCain</v>
          </cell>
          <cell r="F408">
            <v>442</v>
          </cell>
          <cell r="G408">
            <v>40</v>
          </cell>
          <cell r="H408"/>
          <cell r="I408"/>
          <cell r="J408"/>
          <cell r="K408"/>
          <cell r="L408"/>
          <cell r="M408">
            <v>560</v>
          </cell>
          <cell r="N408">
            <v>12</v>
          </cell>
          <cell r="O408">
            <v>6.72</v>
          </cell>
          <cell r="P408">
            <v>65.773809523809533</v>
          </cell>
          <cell r="Q408">
            <v>0.95</v>
          </cell>
          <cell r="R408"/>
          <cell r="S408"/>
          <cell r="T408"/>
        </row>
        <row r="409">
          <cell r="B409" t="str">
            <v>40.31.1002</v>
          </cell>
          <cell r="C409">
            <v>7</v>
          </cell>
          <cell r="D409" t="str">
            <v>Túnel Vll</v>
          </cell>
          <cell r="E409" t="str">
            <v>Lasanha BH Congelada Frango 6 x 600g VJ</v>
          </cell>
          <cell r="F409">
            <v>1440</v>
          </cell>
          <cell r="G409">
            <v>176</v>
          </cell>
          <cell r="H409"/>
          <cell r="I409"/>
          <cell r="J409"/>
          <cell r="K409"/>
          <cell r="L409"/>
          <cell r="M409">
            <v>600</v>
          </cell>
          <cell r="N409">
            <v>6</v>
          </cell>
          <cell r="O409">
            <v>3.6</v>
          </cell>
          <cell r="P409">
            <v>400</v>
          </cell>
          <cell r="Q409">
            <v>0.75</v>
          </cell>
          <cell r="R409"/>
          <cell r="S409"/>
          <cell r="T409"/>
        </row>
        <row r="410">
          <cell r="B410" t="str">
            <v>40.31.1003</v>
          </cell>
          <cell r="C410">
            <v>7</v>
          </cell>
          <cell r="D410" t="str">
            <v>Túnel Vll</v>
          </cell>
          <cell r="E410" t="str">
            <v>Lasanha BH Congelada Quatro Queijos 6 x 600g VJ</v>
          </cell>
          <cell r="F410">
            <v>1440</v>
          </cell>
          <cell r="G410">
            <v>176</v>
          </cell>
          <cell r="H410"/>
          <cell r="I410"/>
          <cell r="J410"/>
          <cell r="K410"/>
          <cell r="L410"/>
          <cell r="M410">
            <v>600</v>
          </cell>
          <cell r="N410">
            <v>6</v>
          </cell>
          <cell r="O410">
            <v>3.6</v>
          </cell>
          <cell r="P410">
            <v>400</v>
          </cell>
          <cell r="Q410">
            <v>0.75</v>
          </cell>
          <cell r="R410"/>
          <cell r="S410"/>
          <cell r="T410"/>
        </row>
        <row r="411">
          <cell r="B411" t="str">
            <v>40.23.3000</v>
          </cell>
          <cell r="C411">
            <v>5</v>
          </cell>
          <cell r="D411" t="str">
            <v>Túnel V</v>
          </cell>
          <cell r="E411" t="str">
            <v>Cookie Cru Cong Baunilha 3x20x50g FS Exp Colombia McCain</v>
          </cell>
          <cell r="F411">
            <v>306</v>
          </cell>
          <cell r="G411">
            <v>180</v>
          </cell>
          <cell r="H411"/>
          <cell r="I411"/>
          <cell r="J411"/>
          <cell r="K411"/>
          <cell r="L411"/>
          <cell r="M411">
            <v>1000</v>
          </cell>
          <cell r="N411">
            <v>3</v>
          </cell>
          <cell r="O411">
            <v>3</v>
          </cell>
          <cell r="P411">
            <v>102</v>
          </cell>
          <cell r="Q411">
            <v>0.87</v>
          </cell>
          <cell r="R411"/>
          <cell r="S411"/>
          <cell r="T411"/>
        </row>
        <row r="412">
          <cell r="B412" t="str">
            <v>40.23.3001</v>
          </cell>
          <cell r="C412">
            <v>5</v>
          </cell>
          <cell r="D412" t="str">
            <v>Túnel V</v>
          </cell>
          <cell r="E412" t="str">
            <v>Cookie Cru Cong Chocolate 3x20x50g FS Exp Colombia McCain</v>
          </cell>
          <cell r="F412">
            <v>306</v>
          </cell>
          <cell r="G412">
            <v>180</v>
          </cell>
          <cell r="H412"/>
          <cell r="I412"/>
          <cell r="J412"/>
          <cell r="K412"/>
          <cell r="L412"/>
          <cell r="M412">
            <v>1000</v>
          </cell>
          <cell r="N412">
            <v>3</v>
          </cell>
          <cell r="O412">
            <v>3</v>
          </cell>
          <cell r="P412">
            <v>102</v>
          </cell>
          <cell r="Q412">
            <v>0.87</v>
          </cell>
          <cell r="R412"/>
          <cell r="S412"/>
          <cell r="T412"/>
        </row>
        <row r="413">
          <cell r="B413" t="str">
            <v>40.05.1105</v>
          </cell>
          <cell r="C413">
            <v>2</v>
          </cell>
          <cell r="D413" t="str">
            <v>Túnel ll</v>
          </cell>
          <cell r="E413" t="str">
            <v>PQ FM Cru Cong Edicao Especial 30 anos 10x1000g VJ</v>
          </cell>
          <cell r="F413">
            <v>1800</v>
          </cell>
          <cell r="G413">
            <v>80</v>
          </cell>
          <cell r="H413"/>
          <cell r="I413"/>
          <cell r="J413"/>
          <cell r="K413"/>
          <cell r="L413"/>
          <cell r="M413">
            <v>1000</v>
          </cell>
          <cell r="N413">
            <v>10</v>
          </cell>
          <cell r="O413">
            <v>10</v>
          </cell>
          <cell r="P413">
            <v>180</v>
          </cell>
          <cell r="Q413">
            <v>0.9</v>
          </cell>
          <cell r="R413"/>
          <cell r="S413"/>
          <cell r="T413"/>
        </row>
        <row r="414">
          <cell r="B414" t="str">
            <v>40.05.1105</v>
          </cell>
          <cell r="C414">
            <v>3</v>
          </cell>
          <cell r="D414" t="str">
            <v>Túnel lll</v>
          </cell>
          <cell r="E414" t="str">
            <v>PQ FM Cru Cong Edicao Especial 30 anos 10x1000g VJ</v>
          </cell>
          <cell r="F414">
            <v>1800</v>
          </cell>
          <cell r="G414">
            <v>80</v>
          </cell>
          <cell r="H414"/>
          <cell r="I414"/>
          <cell r="J414"/>
          <cell r="K414"/>
          <cell r="L414"/>
          <cell r="M414">
            <v>1000</v>
          </cell>
          <cell r="N414">
            <v>10</v>
          </cell>
          <cell r="O414">
            <v>10</v>
          </cell>
          <cell r="P414">
            <v>180</v>
          </cell>
          <cell r="Q414">
            <v>0.9</v>
          </cell>
          <cell r="R414"/>
          <cell r="S414"/>
          <cell r="T414"/>
        </row>
        <row r="415">
          <cell r="B415" t="str">
            <v>40.05.1106</v>
          </cell>
          <cell r="C415">
            <v>2</v>
          </cell>
          <cell r="D415" t="str">
            <v>Túnel ll</v>
          </cell>
          <cell r="E415" t="str">
            <v>PQ FM Cru Cong Edicao Especial 30 anos 24x400g VJ</v>
          </cell>
          <cell r="F415">
            <v>1800</v>
          </cell>
          <cell r="G415">
            <v>80</v>
          </cell>
          <cell r="H415"/>
          <cell r="I415"/>
          <cell r="J415"/>
          <cell r="K415"/>
          <cell r="L415"/>
          <cell r="M415">
            <v>400</v>
          </cell>
          <cell r="N415">
            <v>24</v>
          </cell>
          <cell r="O415">
            <v>9.6</v>
          </cell>
          <cell r="P415">
            <v>187.5</v>
          </cell>
          <cell r="Q415">
            <v>0.9</v>
          </cell>
          <cell r="R415"/>
          <cell r="S415"/>
          <cell r="T415"/>
        </row>
        <row r="416">
          <cell r="B416" t="str">
            <v>40.05.1106</v>
          </cell>
          <cell r="C416">
            <v>3</v>
          </cell>
          <cell r="D416" t="str">
            <v>Túnel lll</v>
          </cell>
          <cell r="E416" t="str">
            <v>PQ FM Cru Cong Edicao Especial 30 anos 24x400g VJ</v>
          </cell>
          <cell r="F416">
            <v>1800</v>
          </cell>
          <cell r="G416">
            <v>80</v>
          </cell>
          <cell r="H416"/>
          <cell r="I416"/>
          <cell r="J416"/>
          <cell r="K416"/>
          <cell r="L416"/>
          <cell r="M416">
            <v>400</v>
          </cell>
          <cell r="N416">
            <v>24</v>
          </cell>
          <cell r="O416">
            <v>9.6</v>
          </cell>
          <cell r="P416">
            <v>187.5</v>
          </cell>
          <cell r="Q416">
            <v>0.9</v>
          </cell>
          <cell r="R416"/>
          <cell r="S416"/>
          <cell r="T416"/>
        </row>
        <row r="417">
          <cell r="B417" t="str">
            <v>40.05.1006</v>
          </cell>
          <cell r="C417">
            <v>2</v>
          </cell>
          <cell r="D417" t="str">
            <v>Túnel ll</v>
          </cell>
          <cell r="E417" t="str">
            <v>PQ FM Cru Cong Edicao Especial 30 anos 10x1000g FS</v>
          </cell>
          <cell r="F417">
            <v>1800</v>
          </cell>
          <cell r="G417">
            <v>80</v>
          </cell>
          <cell r="H417"/>
          <cell r="I417"/>
          <cell r="J417"/>
          <cell r="K417"/>
          <cell r="L417"/>
          <cell r="M417">
            <v>1000</v>
          </cell>
          <cell r="N417">
            <v>10</v>
          </cell>
          <cell r="O417">
            <v>10</v>
          </cell>
          <cell r="P417">
            <v>180</v>
          </cell>
          <cell r="Q417">
            <v>0.9</v>
          </cell>
          <cell r="R417"/>
          <cell r="S417"/>
          <cell r="T417"/>
        </row>
        <row r="418">
          <cell r="B418" t="str">
            <v>40.05.1006</v>
          </cell>
          <cell r="C418">
            <v>3</v>
          </cell>
          <cell r="D418" t="str">
            <v>Túnel lll</v>
          </cell>
          <cell r="E418" t="str">
            <v>PQ FM Cru Cong Edicao Especial 30 anos 10x1000g FS</v>
          </cell>
          <cell r="F418">
            <v>1800</v>
          </cell>
          <cell r="G418">
            <v>80</v>
          </cell>
          <cell r="H418"/>
          <cell r="I418"/>
          <cell r="J418"/>
          <cell r="K418"/>
          <cell r="L418"/>
          <cell r="M418">
            <v>1000</v>
          </cell>
          <cell r="N418">
            <v>10</v>
          </cell>
          <cell r="O418">
            <v>10</v>
          </cell>
          <cell r="P418">
            <v>180</v>
          </cell>
          <cell r="Q418">
            <v>0.9</v>
          </cell>
          <cell r="R418"/>
          <cell r="S418"/>
          <cell r="T418"/>
        </row>
        <row r="419">
          <cell r="B419" t="str">
            <v>40.05.1007</v>
          </cell>
          <cell r="C419">
            <v>2</v>
          </cell>
          <cell r="D419" t="str">
            <v>Túnel ll</v>
          </cell>
          <cell r="E419" t="str">
            <v>PQ FM Cru e Cong Super Lanche 6x1530g FS</v>
          </cell>
          <cell r="F419">
            <v>2150</v>
          </cell>
          <cell r="G419">
            <v>80</v>
          </cell>
          <cell r="H419"/>
          <cell r="I419"/>
          <cell r="J419"/>
          <cell r="K419"/>
          <cell r="L419"/>
          <cell r="M419">
            <v>1530</v>
          </cell>
          <cell r="N419">
            <v>6</v>
          </cell>
          <cell r="O419">
            <v>9.18</v>
          </cell>
          <cell r="P419">
            <v>234.20479302832246</v>
          </cell>
          <cell r="Q419">
            <v>0.9</v>
          </cell>
          <cell r="R419"/>
          <cell r="S419"/>
          <cell r="T419"/>
        </row>
        <row r="420">
          <cell r="B420" t="str">
            <v>40.05.1007</v>
          </cell>
          <cell r="C420">
            <v>3</v>
          </cell>
          <cell r="D420" t="str">
            <v>Túnel ll</v>
          </cell>
          <cell r="E420" t="str">
            <v>PQ FM Cru e Cong Super Lanche 6x1530g FS</v>
          </cell>
          <cell r="F420">
            <v>2150</v>
          </cell>
          <cell r="G420">
            <v>80</v>
          </cell>
          <cell r="H420"/>
          <cell r="I420"/>
          <cell r="J420"/>
          <cell r="K420"/>
          <cell r="L420"/>
          <cell r="M420">
            <v>1530</v>
          </cell>
          <cell r="N420">
            <v>6</v>
          </cell>
          <cell r="O420">
            <v>9.18</v>
          </cell>
          <cell r="P420">
            <v>234.20479302832246</v>
          </cell>
          <cell r="Q420">
            <v>0.9</v>
          </cell>
          <cell r="R420"/>
          <cell r="S420"/>
          <cell r="T420"/>
        </row>
        <row r="421">
          <cell r="B421">
            <v>1</v>
          </cell>
          <cell r="C421"/>
          <cell r="D421"/>
          <cell r="E421" t="str">
            <v>FERIADO</v>
          </cell>
          <cell r="F421">
            <v>1</v>
          </cell>
          <cell r="G421">
            <v>1</v>
          </cell>
          <cell r="H421">
            <v>1</v>
          </cell>
          <cell r="I421">
            <v>1</v>
          </cell>
          <cell r="J421">
            <v>1</v>
          </cell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/>
          <cell r="S421"/>
          <cell r="T421"/>
        </row>
        <row r="422">
          <cell r="B422">
            <v>2</v>
          </cell>
          <cell r="C422"/>
          <cell r="D422"/>
          <cell r="E422" t="str">
            <v>TESTE MP</v>
          </cell>
          <cell r="F422">
            <v>1</v>
          </cell>
          <cell r="G422">
            <v>1</v>
          </cell>
          <cell r="H422">
            <v>1</v>
          </cell>
          <cell r="I422">
            <v>1</v>
          </cell>
          <cell r="J422">
            <v>1</v>
          </cell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/>
          <cell r="S422"/>
          <cell r="T422"/>
        </row>
        <row r="423">
          <cell r="B423">
            <v>3</v>
          </cell>
          <cell r="C423"/>
          <cell r="D423"/>
          <cell r="E423" t="str">
            <v>TESTE EQUIPAMENTO</v>
          </cell>
          <cell r="F423">
            <v>1</v>
          </cell>
          <cell r="G423">
            <v>1</v>
          </cell>
          <cell r="H423">
            <v>1</v>
          </cell>
          <cell r="I423">
            <v>1</v>
          </cell>
          <cell r="J423">
            <v>1</v>
          </cell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1</v>
          </cell>
          <cell r="Q423">
            <v>1</v>
          </cell>
          <cell r="R423"/>
          <cell r="S423"/>
          <cell r="T423"/>
        </row>
        <row r="424">
          <cell r="B424">
            <v>4</v>
          </cell>
          <cell r="C424"/>
          <cell r="D424"/>
          <cell r="E424" t="str">
            <v>TESTE P&amp;D</v>
          </cell>
          <cell r="F424">
            <v>1</v>
          </cell>
          <cell r="G424">
            <v>1</v>
          </cell>
          <cell r="H424">
            <v>1</v>
          </cell>
          <cell r="I424">
            <v>1</v>
          </cell>
          <cell r="J424">
            <v>1</v>
          </cell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1</v>
          </cell>
          <cell r="Q424">
            <v>1</v>
          </cell>
          <cell r="R424"/>
          <cell r="S424"/>
          <cell r="T424"/>
        </row>
        <row r="425">
          <cell r="B425">
            <v>5</v>
          </cell>
          <cell r="C425"/>
          <cell r="D425"/>
          <cell r="E425" t="str">
            <v>MANUTENÇÃO EM LINHA</v>
          </cell>
          <cell r="F425">
            <v>1</v>
          </cell>
          <cell r="G425">
            <v>1</v>
          </cell>
          <cell r="H425">
            <v>1</v>
          </cell>
          <cell r="I425">
            <v>1</v>
          </cell>
          <cell r="J425">
            <v>1</v>
          </cell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1</v>
          </cell>
          <cell r="Q425">
            <v>1</v>
          </cell>
          <cell r="R425"/>
          <cell r="S425"/>
          <cell r="T425"/>
        </row>
        <row r="426">
          <cell r="B426">
            <v>6</v>
          </cell>
          <cell r="C426"/>
          <cell r="D426"/>
          <cell r="E426" t="str">
            <v xml:space="preserve">SEM DEMANDA </v>
          </cell>
          <cell r="F426">
            <v>1</v>
          </cell>
          <cell r="G426">
            <v>1</v>
          </cell>
          <cell r="H426">
            <v>1</v>
          </cell>
          <cell r="I426">
            <v>1</v>
          </cell>
          <cell r="J426">
            <v>1</v>
          </cell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1</v>
          </cell>
          <cell r="Q426">
            <v>1</v>
          </cell>
          <cell r="R426"/>
          <cell r="S426"/>
          <cell r="T426"/>
        </row>
        <row r="427">
          <cell r="B427">
            <v>7</v>
          </cell>
          <cell r="C427"/>
          <cell r="D427"/>
          <cell r="E427" t="str">
            <v>PRODUÇÃO EM OUTRA LINHA</v>
          </cell>
          <cell r="F427">
            <v>1</v>
          </cell>
          <cell r="G427">
            <v>1</v>
          </cell>
          <cell r="H427">
            <v>1</v>
          </cell>
          <cell r="I427">
            <v>1</v>
          </cell>
          <cell r="J427">
            <v>1</v>
          </cell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1</v>
          </cell>
          <cell r="Q427">
            <v>1</v>
          </cell>
          <cell r="R427"/>
          <cell r="S427"/>
          <cell r="T427"/>
        </row>
        <row r="428">
          <cell r="B428">
            <v>8</v>
          </cell>
          <cell r="C428"/>
          <cell r="D428"/>
          <cell r="E428" t="str">
            <v xml:space="preserve">INVENTÁRIO </v>
          </cell>
          <cell r="F428">
            <v>1</v>
          </cell>
          <cell r="G428">
            <v>1</v>
          </cell>
          <cell r="H428">
            <v>1</v>
          </cell>
          <cell r="I428">
            <v>1</v>
          </cell>
          <cell r="J428">
            <v>1</v>
          </cell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1</v>
          </cell>
          <cell r="Q428">
            <v>1</v>
          </cell>
          <cell r="R428"/>
          <cell r="S428"/>
          <cell r="T428"/>
        </row>
        <row r="429">
          <cell r="B429">
            <v>9</v>
          </cell>
          <cell r="C429"/>
          <cell r="D429"/>
          <cell r="E429" t="str">
            <v>LIMPEZA</v>
          </cell>
          <cell r="F429">
            <v>1</v>
          </cell>
          <cell r="G429">
            <v>1</v>
          </cell>
          <cell r="H429">
            <v>1</v>
          </cell>
          <cell r="I429">
            <v>1</v>
          </cell>
          <cell r="J429">
            <v>1</v>
          </cell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1</v>
          </cell>
          <cell r="Q429">
            <v>1</v>
          </cell>
          <cell r="R429"/>
          <cell r="S429"/>
          <cell r="T429"/>
        </row>
        <row r="430">
          <cell r="B430">
            <v>10</v>
          </cell>
          <cell r="C430"/>
          <cell r="D430"/>
          <cell r="E430" t="str">
            <v>PARADA FINAL DE ANO</v>
          </cell>
          <cell r="F430">
            <v>1</v>
          </cell>
          <cell r="G430">
            <v>1</v>
          </cell>
          <cell r="H430">
            <v>1</v>
          </cell>
          <cell r="I430">
            <v>1</v>
          </cell>
          <cell r="J430">
            <v>1</v>
          </cell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1</v>
          </cell>
          <cell r="Q430">
            <v>1</v>
          </cell>
          <cell r="R430"/>
          <cell r="S430"/>
          <cell r="T430"/>
        </row>
        <row r="431">
          <cell r="B431">
            <v>11</v>
          </cell>
          <cell r="C431"/>
          <cell r="D431"/>
          <cell r="E431" t="str">
            <v>PARADA ALMOÇO</v>
          </cell>
          <cell r="F431">
            <v>1</v>
          </cell>
          <cell r="G431">
            <v>1</v>
          </cell>
          <cell r="H431">
            <v>1</v>
          </cell>
          <cell r="I431">
            <v>1</v>
          </cell>
          <cell r="J431">
            <v>1</v>
          </cell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1</v>
          </cell>
          <cell r="Q431">
            <v>1</v>
          </cell>
          <cell r="R431"/>
          <cell r="S431"/>
          <cell r="T431"/>
        </row>
        <row r="432">
          <cell r="B432">
            <v>12</v>
          </cell>
          <cell r="C432"/>
          <cell r="D432"/>
          <cell r="E432" t="str">
            <v>PARADA PARA JANTAR</v>
          </cell>
          <cell r="F432">
            <v>1</v>
          </cell>
          <cell r="G432">
            <v>1</v>
          </cell>
          <cell r="H432">
            <v>1</v>
          </cell>
          <cell r="I432">
            <v>1</v>
          </cell>
          <cell r="J432">
            <v>1</v>
          </cell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/>
          <cell r="S432"/>
          <cell r="T432"/>
        </row>
        <row r="433">
          <cell r="B433">
            <v>13</v>
          </cell>
          <cell r="C433"/>
          <cell r="D433"/>
          <cell r="E433" t="str">
            <v>SEM PROGRAMAÇÃO</v>
          </cell>
          <cell r="F433">
            <v>1</v>
          </cell>
          <cell r="G433">
            <v>1</v>
          </cell>
          <cell r="H433">
            <v>1</v>
          </cell>
          <cell r="I433">
            <v>1</v>
          </cell>
          <cell r="J433">
            <v>1</v>
          </cell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/>
          <cell r="S433"/>
          <cell r="T433"/>
        </row>
        <row r="434">
          <cell r="B434">
            <v>14</v>
          </cell>
          <cell r="C434"/>
          <cell r="D434"/>
          <cell r="E434" t="str">
            <v>DEGELO</v>
          </cell>
          <cell r="F434">
            <v>1</v>
          </cell>
          <cell r="G434">
            <v>1</v>
          </cell>
          <cell r="H434">
            <v>1</v>
          </cell>
          <cell r="I434">
            <v>1</v>
          </cell>
          <cell r="J434">
            <v>1</v>
          </cell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/>
          <cell r="S434"/>
          <cell r="T434"/>
        </row>
        <row r="435">
          <cell r="B435">
            <v>15</v>
          </cell>
          <cell r="C435"/>
          <cell r="D435"/>
          <cell r="E435" t="str">
            <v>RETRABALHO</v>
          </cell>
          <cell r="F435">
            <v>1</v>
          </cell>
          <cell r="G435">
            <v>1</v>
          </cell>
          <cell r="H435">
            <v>1</v>
          </cell>
          <cell r="I435">
            <v>1</v>
          </cell>
          <cell r="J435">
            <v>1</v>
          </cell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/>
          <cell r="S435"/>
          <cell r="T435"/>
        </row>
        <row r="436">
          <cell r="B436">
            <v>16</v>
          </cell>
          <cell r="C436"/>
          <cell r="D436"/>
          <cell r="E436" t="str">
            <v>PRODUÇÃO ITEM EXCLUSIVO</v>
          </cell>
          <cell r="F436">
            <v>1</v>
          </cell>
          <cell r="G436">
            <v>1</v>
          </cell>
          <cell r="H436">
            <v>1</v>
          </cell>
          <cell r="I436">
            <v>1</v>
          </cell>
          <cell r="J436">
            <v>1</v>
          </cell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/>
          <cell r="S436"/>
          <cell r="T436"/>
        </row>
        <row r="437">
          <cell r="B437">
            <v>17</v>
          </cell>
          <cell r="C437"/>
          <cell r="D437"/>
          <cell r="E437" t="str">
            <v xml:space="preserve">ETIQUETAGEM </v>
          </cell>
          <cell r="F437">
            <v>1</v>
          </cell>
          <cell r="G437">
            <v>1</v>
          </cell>
          <cell r="H437">
            <v>1</v>
          </cell>
          <cell r="I437">
            <v>1</v>
          </cell>
          <cell r="J437">
            <v>1</v>
          </cell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/>
          <cell r="S437"/>
          <cell r="T437"/>
        </row>
        <row r="438">
          <cell r="B438">
            <v>18</v>
          </cell>
          <cell r="C438"/>
          <cell r="D438"/>
          <cell r="E438" t="str">
            <v>PARADA EXTERNA</v>
          </cell>
          <cell r="F438">
            <v>1</v>
          </cell>
          <cell r="G438">
            <v>1</v>
          </cell>
          <cell r="H438">
            <v>1</v>
          </cell>
          <cell r="I438">
            <v>1</v>
          </cell>
          <cell r="J438">
            <v>1</v>
          </cell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/>
          <cell r="S438"/>
          <cell r="T438"/>
        </row>
        <row r="439">
          <cell r="B439">
            <v>19</v>
          </cell>
          <cell r="C439"/>
          <cell r="D439"/>
          <cell r="E439" t="str">
            <v xml:space="preserve"> PROJETO/OBRA</v>
          </cell>
          <cell r="F439">
            <v>1</v>
          </cell>
          <cell r="G439">
            <v>1</v>
          </cell>
          <cell r="H439">
            <v>1</v>
          </cell>
          <cell r="I439">
            <v>1</v>
          </cell>
          <cell r="J439">
            <v>1</v>
          </cell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/>
          <cell r="S439"/>
          <cell r="T439"/>
        </row>
        <row r="440">
          <cell r="B440">
            <v>20</v>
          </cell>
          <cell r="C440"/>
          <cell r="D440"/>
          <cell r="E440" t="str">
            <v xml:space="preserve">TREINAMENTO </v>
          </cell>
          <cell r="F440">
            <v>1</v>
          </cell>
          <cell r="G440">
            <v>1</v>
          </cell>
          <cell r="H440">
            <v>1</v>
          </cell>
          <cell r="I440">
            <v>1</v>
          </cell>
          <cell r="J440">
            <v>1</v>
          </cell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/>
          <cell r="S440"/>
          <cell r="T440"/>
        </row>
        <row r="441">
          <cell r="P441"/>
        </row>
        <row r="442">
          <cell r="P442"/>
        </row>
        <row r="443">
          <cell r="P443"/>
        </row>
        <row r="444">
          <cell r="P444"/>
        </row>
        <row r="445">
          <cell r="P445"/>
        </row>
        <row r="446">
          <cell r="P446"/>
        </row>
        <row r="447">
          <cell r="P447"/>
        </row>
        <row r="448">
          <cell r="P448"/>
        </row>
        <row r="449">
          <cell r="P449"/>
        </row>
      </sheetData>
      <sheetData sheetId="1"/>
      <sheetData sheetId="2">
        <row r="8">
          <cell r="B8" t="str">
            <v>Produto</v>
          </cell>
          <cell r="C8" t="str">
            <v xml:space="preserve">Descrição </v>
          </cell>
          <cell r="D8" t="str">
            <v>Componente</v>
          </cell>
          <cell r="E8" t="str">
            <v>Descrição Filho</v>
          </cell>
          <cell r="F8" t="str">
            <v>kg/cx</v>
          </cell>
          <cell r="G8" t="str">
            <v>kg/batch</v>
          </cell>
          <cell r="H8" t="str">
            <v>Kg/cx * %</v>
          </cell>
          <cell r="I8" t="str">
            <v>Prod.</v>
          </cell>
        </row>
        <row r="9">
          <cell r="B9" t="str">
            <v>40.06.0017</v>
          </cell>
          <cell r="C9" t="str">
            <v/>
          </cell>
          <cell r="D9" t="str">
            <v>10.08.0001</v>
          </cell>
          <cell r="E9" t="str">
            <v>Recheio de Banana c/ Canela</v>
          </cell>
          <cell r="F9">
            <v>0.92720000000000002</v>
          </cell>
          <cell r="G9">
            <v>25</v>
          </cell>
          <cell r="H9">
            <v>0.92720000000000002</v>
          </cell>
          <cell r="I9">
            <v>1</v>
          </cell>
        </row>
        <row r="10">
          <cell r="B10" t="str">
            <v>40.06.0019</v>
          </cell>
          <cell r="C10" t="str">
            <v>Folhado Banana c/ Canela 40 g FS (3 Sacos x 960 g)</v>
          </cell>
          <cell r="D10" t="str">
            <v>10.08.0001</v>
          </cell>
          <cell r="E10" t="str">
            <v>Recheio de Banana c/ Canela</v>
          </cell>
          <cell r="F10">
            <v>0.72727299999999995</v>
          </cell>
          <cell r="G10">
            <v>25</v>
          </cell>
          <cell r="H10">
            <v>0.72727299999999995</v>
          </cell>
          <cell r="I10">
            <v>1</v>
          </cell>
        </row>
        <row r="11">
          <cell r="B11" t="str">
            <v>40.06.0020</v>
          </cell>
          <cell r="C11" t="str">
            <v>Folhado Frango 40 g FS (3 Sacos x 960 g)</v>
          </cell>
          <cell r="D11" t="str">
            <v>30.02.0031</v>
          </cell>
          <cell r="E11" t="str">
            <v>Recheio de Frango p/ Folhados</v>
          </cell>
          <cell r="F11">
            <v>0.72727299999999995</v>
          </cell>
          <cell r="G11">
            <v>446.14</v>
          </cell>
          <cell r="H11">
            <v>0.65454570000000001</v>
          </cell>
          <cell r="I11">
            <v>0.9</v>
          </cell>
        </row>
        <row r="12">
          <cell r="B12" t="str">
            <v>40.06.0021</v>
          </cell>
          <cell r="C12" t="str">
            <v>Folhado Palmito 40 g FS (3 Sacos x 960 g)</v>
          </cell>
          <cell r="D12" t="str">
            <v>30.02.0005</v>
          </cell>
          <cell r="E12" t="str">
            <v>Recheio de Palmito p/ FH e Empada</v>
          </cell>
          <cell r="F12">
            <v>0.72727299999999995</v>
          </cell>
          <cell r="G12">
            <v>395.6</v>
          </cell>
          <cell r="H12">
            <v>0.65454570000000001</v>
          </cell>
          <cell r="I12">
            <v>0.9</v>
          </cell>
        </row>
        <row r="13">
          <cell r="B13" t="str">
            <v>40.06.0022</v>
          </cell>
          <cell r="C13" t="str">
            <v>Folhado Peru c/ Queijo Branco 40 g FS (3 Sacos x 960 g)</v>
          </cell>
          <cell r="D13" t="str">
            <v>30.02.0038</v>
          </cell>
          <cell r="E13" t="str">
            <v>Recheio de Peru c/ Queijo Branco p/ FH</v>
          </cell>
          <cell r="F13">
            <v>0.72727299999999995</v>
          </cell>
          <cell r="G13">
            <v>518.36</v>
          </cell>
          <cell r="H13">
            <v>0.65454570000000001</v>
          </cell>
          <cell r="I13">
            <v>0.9</v>
          </cell>
        </row>
        <row r="14">
          <cell r="B14" t="str">
            <v>40.06.0023</v>
          </cell>
          <cell r="C14" t="str">
            <v>Folhado Presunto e Queijo 40 g FS (3 Sacos x 960 g)</v>
          </cell>
          <cell r="D14" t="str">
            <v>30.02.0002</v>
          </cell>
          <cell r="E14" t="str">
            <v>Recheio de Presunto e Queijo p/ FH</v>
          </cell>
          <cell r="F14">
            <v>0.72727299999999995</v>
          </cell>
          <cell r="G14">
            <v>587.5</v>
          </cell>
          <cell r="H14">
            <v>0.65454570000000001</v>
          </cell>
          <cell r="I14">
            <v>0.9</v>
          </cell>
        </row>
        <row r="15">
          <cell r="B15" t="str">
            <v>40.06.0051</v>
          </cell>
          <cell r="C15" t="str">
            <v>Folhado de Frango Varejo (10 bandejas x 240g)</v>
          </cell>
          <cell r="D15" t="str">
            <v>30.02.0031</v>
          </cell>
          <cell r="E15" t="str">
            <v>Recheio de Frango p/ Folhados</v>
          </cell>
          <cell r="F15">
            <v>0.60606099999999996</v>
          </cell>
          <cell r="G15">
            <v>446.14</v>
          </cell>
          <cell r="H15">
            <v>0.52727307000000001</v>
          </cell>
          <cell r="I15">
            <v>0.87</v>
          </cell>
        </row>
        <row r="16">
          <cell r="B16" t="str">
            <v>40.06.0052</v>
          </cell>
          <cell r="C16" t="str">
            <v>Folhado de Presunto e Queijo Varejo (10 bandejas x 240g)</v>
          </cell>
          <cell r="D16" t="str">
            <v>30.02.0002</v>
          </cell>
          <cell r="E16" t="str">
            <v>Recheio de Presunto e Queijo p/ FH</v>
          </cell>
          <cell r="F16">
            <v>0.60606099999999996</v>
          </cell>
          <cell r="G16">
            <v>587.5</v>
          </cell>
          <cell r="H16">
            <v>0.52727307000000001</v>
          </cell>
          <cell r="I16">
            <v>0.87</v>
          </cell>
        </row>
        <row r="17">
          <cell r="B17" t="str">
            <v>40.06.0053</v>
          </cell>
          <cell r="C17" t="str">
            <v>Folhado de Banana com Canela Varejo (10 bandejas x 240g)</v>
          </cell>
          <cell r="D17" t="str">
            <v>10.08.0001</v>
          </cell>
          <cell r="E17" t="str">
            <v>Recheio de Banana c/ Canela</v>
          </cell>
          <cell r="F17">
            <v>0.60606099999999996</v>
          </cell>
          <cell r="G17">
            <v>25</v>
          </cell>
          <cell r="H17">
            <v>0.60606099999999996</v>
          </cell>
          <cell r="I17">
            <v>1</v>
          </cell>
        </row>
        <row r="18">
          <cell r="B18" t="str">
            <v>40.06.0055</v>
          </cell>
          <cell r="C18" t="str">
            <v>Folhado de Palmito Varejo (10 bandejas x 240g)</v>
          </cell>
          <cell r="D18" t="str">
            <v>30.02.0005</v>
          </cell>
          <cell r="E18" t="str">
            <v>Recheio de Palmito p/ FH e Empada</v>
          </cell>
          <cell r="F18">
            <v>0.60606099999999996</v>
          </cell>
          <cell r="G18">
            <v>395.6</v>
          </cell>
          <cell r="H18">
            <v>0.52727307000000001</v>
          </cell>
          <cell r="I18">
            <v>0.87</v>
          </cell>
        </row>
        <row r="19">
          <cell r="B19" t="str">
            <v>40.06.0071</v>
          </cell>
          <cell r="C19" t="str">
            <v>Folhado Frango 3 x 9 x 120g</v>
          </cell>
          <cell r="D19" t="str">
            <v>30.02.0031</v>
          </cell>
          <cell r="E19" t="str">
            <v>Recheio de Frango p/ Folhados</v>
          </cell>
          <cell r="F19">
            <v>0.81810000000000005</v>
          </cell>
          <cell r="G19">
            <v>446.14</v>
          </cell>
          <cell r="H19">
            <v>0.73629000000000011</v>
          </cell>
          <cell r="I19">
            <v>0.9</v>
          </cell>
        </row>
        <row r="20">
          <cell r="B20" t="str">
            <v>40.06.0072</v>
          </cell>
          <cell r="C20" t="str">
            <v>Folhado Presunto e Queijo 3 x 9 x 120g</v>
          </cell>
          <cell r="D20" t="str">
            <v>30.02.0002</v>
          </cell>
          <cell r="E20" t="str">
            <v>Recheio de Presunto e Queijo p/ FH</v>
          </cell>
          <cell r="F20">
            <v>0.81810000000000005</v>
          </cell>
          <cell r="G20">
            <v>587.5</v>
          </cell>
          <cell r="H20">
            <v>0.73629000000000011</v>
          </cell>
          <cell r="I20">
            <v>0.9</v>
          </cell>
        </row>
        <row r="21">
          <cell r="B21" t="str">
            <v>40.06.0073</v>
          </cell>
          <cell r="C21" t="str">
            <v>Folhado Peru com Queijo Branco 3 x 9 x 120g</v>
          </cell>
          <cell r="D21" t="str">
            <v>30.02.0038</v>
          </cell>
          <cell r="E21" t="str">
            <v>Recheio de Peru c/ Queijo Branco p/ FH</v>
          </cell>
          <cell r="F21">
            <v>0.81810000000000005</v>
          </cell>
          <cell r="G21">
            <v>518.36</v>
          </cell>
          <cell r="H21">
            <v>0.73629000000000011</v>
          </cell>
          <cell r="I21">
            <v>0.9</v>
          </cell>
        </row>
        <row r="22">
          <cell r="B22" t="str">
            <v>40.06.0074</v>
          </cell>
          <cell r="C22" t="str">
            <v>Folhado Palmito 3 x 9 x 120g</v>
          </cell>
          <cell r="D22" t="str">
            <v>30.02.0005</v>
          </cell>
          <cell r="E22" t="str">
            <v>Recheio de Palmito p/ FH e Empada</v>
          </cell>
          <cell r="F22">
            <v>0.81810000000000005</v>
          </cell>
          <cell r="G22">
            <v>395.6</v>
          </cell>
          <cell r="H22">
            <v>0.73629000000000011</v>
          </cell>
          <cell r="I22">
            <v>0.9</v>
          </cell>
        </row>
        <row r="23">
          <cell r="B23" t="str">
            <v>40.06.0082</v>
          </cell>
          <cell r="C23" t="str">
            <v>Folhado Camarão 3 x 9 x 120g</v>
          </cell>
          <cell r="D23" t="str">
            <v>30.02.0049</v>
          </cell>
          <cell r="E23" t="str">
            <v>Recheio de Camarao para Folhado</v>
          </cell>
          <cell r="F23">
            <v>0.81810000000000005</v>
          </cell>
          <cell r="G23">
            <v>355.49</v>
          </cell>
          <cell r="H23">
            <v>0.73629000000000011</v>
          </cell>
          <cell r="I23">
            <v>0.9</v>
          </cell>
        </row>
        <row r="24">
          <cell r="B24" t="str">
            <v>40.07.0002</v>
          </cell>
          <cell r="C24" t="str">
            <v/>
          </cell>
          <cell r="D24" t="str">
            <v>30.02.0007</v>
          </cell>
          <cell r="E24" t="str">
            <v>Recheio de Calabresa c/ Requeijao p/ PB</v>
          </cell>
          <cell r="F24">
            <v>0.95450000000000002</v>
          </cell>
          <cell r="G24">
            <v>476.3</v>
          </cell>
          <cell r="H24">
            <v>0.83041500000000001</v>
          </cell>
          <cell r="I24">
            <v>0.87</v>
          </cell>
        </row>
        <row r="25">
          <cell r="B25" t="str">
            <v>40.07.0003</v>
          </cell>
          <cell r="C25" t="str">
            <v xml:space="preserve">PB Cru Congelado Frango c/ Requeijao (3 x 10 x 105g)  </v>
          </cell>
          <cell r="D25" t="str">
            <v>30.02.0008</v>
          </cell>
          <cell r="E25" t="str">
            <v>Recheio de Frango c/ Requeijao p/ PB</v>
          </cell>
          <cell r="F25">
            <v>0.95450000000000002</v>
          </cell>
          <cell r="G25">
            <v>382.65</v>
          </cell>
          <cell r="H25">
            <v>0.83041500000000001</v>
          </cell>
          <cell r="I25">
            <v>0.87</v>
          </cell>
        </row>
        <row r="26">
          <cell r="B26" t="str">
            <v>40.07.0006</v>
          </cell>
          <cell r="C26" t="str">
            <v xml:space="preserve">PB Cru Congelado Peru com Queijo Branco (3 x 10 x 105g)  </v>
          </cell>
          <cell r="D26" t="str">
            <v>30.02.0010</v>
          </cell>
          <cell r="E26" t="str">
            <v>Recheio de Peru c/ Queijo Branco p/ PB</v>
          </cell>
          <cell r="F26">
            <v>0.95450000000000002</v>
          </cell>
          <cell r="G26">
            <v>496.62</v>
          </cell>
          <cell r="H26">
            <v>0.83041500000000001</v>
          </cell>
          <cell r="I26">
            <v>0.87</v>
          </cell>
        </row>
        <row r="27">
          <cell r="B27" t="str">
            <v>40.07.0007</v>
          </cell>
          <cell r="C27" t="str">
            <v xml:space="preserve">PB Cru Congelado Requeijao (3 x 10 x 105g)        </v>
          </cell>
          <cell r="D27" t="str">
            <v>10.02.0035</v>
          </cell>
          <cell r="E27" t="str">
            <v>Requeijao Tipo Culinario</v>
          </cell>
          <cell r="F27">
            <v>0.9546</v>
          </cell>
          <cell r="G27">
            <v>10</v>
          </cell>
          <cell r="H27">
            <v>0.83050199999999996</v>
          </cell>
          <cell r="I27">
            <v>0.87</v>
          </cell>
        </row>
        <row r="28">
          <cell r="B28" t="str">
            <v>40.08.0001</v>
          </cell>
          <cell r="C28" t="str">
            <v>Croissant Cru Congelado Presunto e Queijo (3 x 12 x 100g)</v>
          </cell>
          <cell r="D28" t="str">
            <v>30.02.0002</v>
          </cell>
          <cell r="E28" t="str">
            <v>Recheio de Presunto e Queijo p/ FH</v>
          </cell>
          <cell r="F28">
            <v>0.72</v>
          </cell>
          <cell r="G28">
            <v>587.5</v>
          </cell>
          <cell r="H28">
            <v>0.62639999999999996</v>
          </cell>
          <cell r="I28">
            <v>0.87</v>
          </cell>
        </row>
        <row r="29">
          <cell r="B29" t="str">
            <v>40.08.0003</v>
          </cell>
          <cell r="C29" t="str">
            <v>Croissant Cru Congelado Frango (3 x 12 x 100g)</v>
          </cell>
          <cell r="D29" t="str">
            <v>30.02.0031</v>
          </cell>
          <cell r="E29" t="str">
            <v>Recheio de Frango p/ Folhados</v>
          </cell>
          <cell r="F29">
            <v>0.72</v>
          </cell>
          <cell r="G29">
            <v>446.14</v>
          </cell>
          <cell r="H29">
            <v>0.62639999999999996</v>
          </cell>
          <cell r="I29">
            <v>0.87</v>
          </cell>
        </row>
        <row r="30">
          <cell r="B30" t="str">
            <v>40.12.0002</v>
          </cell>
          <cell r="C30" t="str">
            <v/>
          </cell>
          <cell r="D30" t="str">
            <v>30.02.0014</v>
          </cell>
          <cell r="E30" t="str">
            <v>Recheio de Quatro Queijos P/ Empanada/Croissant</v>
          </cell>
          <cell r="F30">
            <v>1088</v>
          </cell>
          <cell r="G30">
            <v>441.29</v>
          </cell>
          <cell r="H30">
            <v>946.56</v>
          </cell>
          <cell r="I30">
            <v>0.87</v>
          </cell>
        </row>
        <row r="31">
          <cell r="B31" t="str">
            <v>40.12.0003</v>
          </cell>
          <cell r="C31" t="str">
            <v>Empanada de Frango (4 x 10 x 80 g)</v>
          </cell>
          <cell r="D31" t="str">
            <v>30.02.0015</v>
          </cell>
          <cell r="E31" t="str">
            <v>Recheio de Frango com Legumes p/ Empanada</v>
          </cell>
          <cell r="F31">
            <v>1.0880000000000001</v>
          </cell>
          <cell r="G31">
            <v>345.3</v>
          </cell>
          <cell r="H31">
            <v>0.94656000000000007</v>
          </cell>
          <cell r="I31">
            <v>0.87</v>
          </cell>
        </row>
        <row r="32">
          <cell r="B32" t="str">
            <v>40.12.0004</v>
          </cell>
          <cell r="C32" t="str">
            <v>Empanada de Carne (4 x 10 x 80 g)</v>
          </cell>
          <cell r="D32" t="str">
            <v>30.02.0056</v>
          </cell>
          <cell r="E32" t="str">
            <v>Recheio de Carne com Legumes p/ Empanada FS 80g/140g</v>
          </cell>
          <cell r="F32">
            <v>1.0880000000000001</v>
          </cell>
          <cell r="G32"/>
          <cell r="H32">
            <v>0.94656000000000007</v>
          </cell>
          <cell r="I32">
            <v>0.87</v>
          </cell>
        </row>
        <row r="33">
          <cell r="B33" t="str">
            <v>40.12.0014</v>
          </cell>
          <cell r="C33" t="str">
            <v>Empanada de Carne Varejo (8 x 3 x 80 g)</v>
          </cell>
          <cell r="D33" t="str">
            <v>30.02.0056</v>
          </cell>
          <cell r="E33" t="str">
            <v>Recheio de Carne com Legumes p/ Empanada FS 80g/140g</v>
          </cell>
          <cell r="F33">
            <v>0.65280000000000005</v>
          </cell>
          <cell r="G33"/>
          <cell r="H33">
            <v>0.567936</v>
          </cell>
          <cell r="I33">
            <v>0.87</v>
          </cell>
        </row>
        <row r="34">
          <cell r="B34" t="str">
            <v>40.13.0002</v>
          </cell>
          <cell r="C34" t="str">
            <v>Empada Frango c/ requeijão (36 x 90g)</v>
          </cell>
          <cell r="D34" t="str">
            <v>30.02.0030</v>
          </cell>
          <cell r="E34" t="str">
            <v>Recheio de Frango Desfiado sem Azeitona para Empada</v>
          </cell>
          <cell r="F34">
            <v>1.2411000000000001</v>
          </cell>
          <cell r="G34">
            <v>381.28100000000001</v>
          </cell>
          <cell r="H34">
            <v>1.0797570000000001</v>
          </cell>
          <cell r="I34">
            <v>0.87</v>
          </cell>
        </row>
        <row r="35">
          <cell r="B35" t="str">
            <v>40.13.0011</v>
          </cell>
          <cell r="C35" t="str">
            <v>Torta de Frango com Requeijão FM 180 g</v>
          </cell>
          <cell r="D35" t="str">
            <v>30.02.0027</v>
          </cell>
          <cell r="E35" t="str">
            <v>Recheio de Frango Desfiado p/ Torta (Cremoso)</v>
          </cell>
          <cell r="F35">
            <v>1.0429999999999999</v>
          </cell>
          <cell r="G35">
            <v>352.93400000000003</v>
          </cell>
          <cell r="H35">
            <v>0.93869999999999998</v>
          </cell>
          <cell r="I35">
            <v>0.9</v>
          </cell>
        </row>
        <row r="36">
          <cell r="B36" t="str">
            <v>40.13.0013</v>
          </cell>
          <cell r="C36" t="str">
            <v>Empada de Frango (36 x 90g)</v>
          </cell>
          <cell r="D36" t="str">
            <v>30.02.0030</v>
          </cell>
          <cell r="E36" t="str">
            <v>Recheio de Frango Desfiado sem Azeitona para Empada</v>
          </cell>
          <cell r="F36">
            <v>1.3591</v>
          </cell>
          <cell r="G36">
            <v>381.28100000000001</v>
          </cell>
          <cell r="H36">
            <v>1.1824170000000001</v>
          </cell>
          <cell r="I36">
            <v>0.87</v>
          </cell>
        </row>
        <row r="37">
          <cell r="B37" t="str">
            <v>40.13.0015</v>
          </cell>
          <cell r="C37" t="str">
            <v xml:space="preserve">Tortinha de Frango Varejo (20 x 1 x 180g)      </v>
          </cell>
          <cell r="D37" t="str">
            <v>30.02.0027</v>
          </cell>
          <cell r="E37" t="str">
            <v>Recheio de Frango Desfiado p/ Torta (Cremoso)</v>
          </cell>
          <cell r="F37">
            <v>1.4489000000000001</v>
          </cell>
          <cell r="G37">
            <v>352.93400000000003</v>
          </cell>
          <cell r="H37">
            <v>1.3040100000000001</v>
          </cell>
          <cell r="I37">
            <v>0.9</v>
          </cell>
        </row>
        <row r="38">
          <cell r="B38" t="str">
            <v>40.13.0016</v>
          </cell>
          <cell r="C38" t="str">
            <v xml:space="preserve">Tortinha de Frango com Requeijão Varejo (20 x 1 x 180g)                                                                  </v>
          </cell>
          <cell r="D38" t="str">
            <v>30.02.0027</v>
          </cell>
          <cell r="E38" t="str">
            <v>Recheio de Frango Desfiado p/ Torta (Cremoso)</v>
          </cell>
          <cell r="F38">
            <v>1.1591</v>
          </cell>
          <cell r="G38">
            <v>352.93400000000003</v>
          </cell>
          <cell r="H38">
            <v>1.0431900000000001</v>
          </cell>
          <cell r="I38">
            <v>0.9</v>
          </cell>
        </row>
        <row r="39">
          <cell r="B39" t="str">
            <v>40.13.0018</v>
          </cell>
          <cell r="C39" t="str">
            <v>Torta de Frango FM 180 g</v>
          </cell>
          <cell r="D39" t="str">
            <v>30.02.0027</v>
          </cell>
          <cell r="E39" t="str">
            <v>Recheio de Frango Desfiado p/ Torta (Cremoso)</v>
          </cell>
          <cell r="F39">
            <v>1.304</v>
          </cell>
          <cell r="G39">
            <v>352.93400000000003</v>
          </cell>
          <cell r="H39">
            <v>1.1736</v>
          </cell>
          <cell r="I39">
            <v>0.9</v>
          </cell>
        </row>
        <row r="40">
          <cell r="B40" t="str">
            <v>40.13.0026</v>
          </cell>
          <cell r="C40" t="str">
            <v>Empada de Frango com Requeijão VAREJO</v>
          </cell>
          <cell r="D40" t="str">
            <v>30.02.0030</v>
          </cell>
          <cell r="E40" t="str">
            <v>Recheio de Frango Desfiado sem Azeitona para Empada</v>
          </cell>
          <cell r="F40">
            <v>1.1241000000000001</v>
          </cell>
          <cell r="G40">
            <v>381.28100000000001</v>
          </cell>
          <cell r="H40">
            <v>0.97796700000000003</v>
          </cell>
          <cell r="I40">
            <v>0.87</v>
          </cell>
        </row>
        <row r="41">
          <cell r="B41" t="str">
            <v>40.13.0028</v>
          </cell>
          <cell r="C41" t="str">
            <v>Empada de Palmito (36 x 90g)</v>
          </cell>
          <cell r="D41" t="str">
            <v>30.02.0005</v>
          </cell>
          <cell r="E41" t="str">
            <v>Recheio de Palmito p/ FH e Empada</v>
          </cell>
          <cell r="F41">
            <v>1.3591</v>
          </cell>
          <cell r="G41">
            <v>395.6</v>
          </cell>
          <cell r="H41">
            <v>1.1824170000000001</v>
          </cell>
          <cell r="I41">
            <v>0.87</v>
          </cell>
        </row>
        <row r="42">
          <cell r="B42" t="str">
            <v>40.13.0029</v>
          </cell>
          <cell r="C42" t="str">
            <v/>
          </cell>
          <cell r="D42" t="str">
            <v>30.02.0032</v>
          </cell>
          <cell r="E42" t="str">
            <v>Recheio de Quatro Queijos p/ Empada</v>
          </cell>
          <cell r="F42">
            <v>1.3591</v>
          </cell>
          <cell r="G42">
            <v>400.82</v>
          </cell>
          <cell r="H42">
            <v>1.1824170000000001</v>
          </cell>
          <cell r="I42">
            <v>0.87</v>
          </cell>
        </row>
        <row r="43">
          <cell r="B43" t="str">
            <v>40.17.0001</v>
          </cell>
          <cell r="C43" t="str">
            <v/>
          </cell>
          <cell r="D43" t="str">
            <v>30.02.0047</v>
          </cell>
          <cell r="E43" t="str">
            <v>Recheio de Carne p/ Pastel de Forno</v>
          </cell>
          <cell r="F43">
            <v>1.7181</v>
          </cell>
          <cell r="G43">
            <v>295.7</v>
          </cell>
          <cell r="H43">
            <v>1.494747</v>
          </cell>
          <cell r="I43">
            <v>0.87</v>
          </cell>
        </row>
        <row r="44">
          <cell r="B44" t="str">
            <v>40.18.0005</v>
          </cell>
          <cell r="C44" t="str">
            <v>Quiche Congelado Palmito FS 18x125g</v>
          </cell>
          <cell r="D44" t="str">
            <v>30.02.0042</v>
          </cell>
          <cell r="E44" t="str">
            <v>Recheio Palmito Para Quiche</v>
          </cell>
          <cell r="F44">
            <v>1.1817</v>
          </cell>
          <cell r="G44">
            <v>448.03999999999996</v>
          </cell>
          <cell r="H44">
            <v>1.0635300000000001</v>
          </cell>
          <cell r="I44">
            <v>0.9</v>
          </cell>
        </row>
        <row r="45">
          <cell r="B45" t="str">
            <v>40.18.0006</v>
          </cell>
          <cell r="C45" t="str">
            <v>Quiche Cong. Integral Multigrãos &amp; Vegetais 18x125g</v>
          </cell>
          <cell r="D45" t="str">
            <v>30.02.0044</v>
          </cell>
          <cell r="E45" t="str">
            <v>Recheio Alho Poro &amp; Vegetais para Quiche</v>
          </cell>
          <cell r="F45">
            <v>1.18</v>
          </cell>
          <cell r="G45">
            <v>430.56</v>
          </cell>
          <cell r="H45">
            <v>1.0620000000000001</v>
          </cell>
          <cell r="I45">
            <v>0.9</v>
          </cell>
        </row>
        <row r="46">
          <cell r="B46" t="str">
            <v>40.18.0007</v>
          </cell>
          <cell r="C46" t="str">
            <v>Quiche Congelado Lorraine FS 18x125g</v>
          </cell>
          <cell r="D46" t="str">
            <v>30.02.0041</v>
          </cell>
          <cell r="E46" t="str">
            <v>Recheio Lorraine para Quiche</v>
          </cell>
          <cell r="F46">
            <v>1.1817</v>
          </cell>
          <cell r="G46">
            <v>289.74</v>
          </cell>
          <cell r="H46">
            <v>1.0635300000000001</v>
          </cell>
          <cell r="I46">
            <v>0.9</v>
          </cell>
        </row>
        <row r="47">
          <cell r="B47" t="str">
            <v>40.18.0008</v>
          </cell>
          <cell r="C47" t="str">
            <v>Quiche Congelado Lorraine VJ 20x1x125g</v>
          </cell>
          <cell r="D47" t="str">
            <v>30.02.0041</v>
          </cell>
          <cell r="E47" t="str">
            <v>Recheio Lorraine para Quiche</v>
          </cell>
          <cell r="F47">
            <v>1.3129999999999999</v>
          </cell>
          <cell r="G47">
            <v>289.74</v>
          </cell>
          <cell r="H47">
            <v>1.1817</v>
          </cell>
          <cell r="I47">
            <v>0.9</v>
          </cell>
        </row>
        <row r="48">
          <cell r="B48" t="str">
            <v>40.18.0009</v>
          </cell>
          <cell r="C48" t="str">
            <v>Quiche Cong. Integral Multigrãos &amp; Vegetais 20x1x125g</v>
          </cell>
          <cell r="D48" t="str">
            <v>30.02.0044</v>
          </cell>
          <cell r="E48" t="str">
            <v>Recheio Alho Poro &amp; Vegetais para Quiche</v>
          </cell>
          <cell r="F48">
            <v>1.3130999999999999</v>
          </cell>
          <cell r="G48">
            <v>430.56</v>
          </cell>
          <cell r="H48">
            <v>1.1817899999999999</v>
          </cell>
          <cell r="I48">
            <v>0.9</v>
          </cell>
        </row>
        <row r="49">
          <cell r="B49" t="str">
            <v>40.20.0007</v>
          </cell>
          <cell r="C49" t="str">
            <v>Burek Congelado Frango FS 3 x 10 x 95g</v>
          </cell>
          <cell r="D49" t="str">
            <v>30.02.0051</v>
          </cell>
          <cell r="E49" t="str">
            <v>Recheio de Frango p/ Burek</v>
          </cell>
          <cell r="F49">
            <v>0.86360000000000003</v>
          </cell>
          <cell r="G49">
            <v>358.67</v>
          </cell>
          <cell r="H49">
            <v>0.77724000000000004</v>
          </cell>
          <cell r="I49">
            <v>0.9</v>
          </cell>
        </row>
        <row r="50">
          <cell r="B50" t="str">
            <v>40.20.0008</v>
          </cell>
          <cell r="C50" t="str">
            <v/>
          </cell>
          <cell r="D50" t="str">
            <v>30.02.0002</v>
          </cell>
          <cell r="E50" t="str">
            <v>Recheio de Presunto e Queijo p/ FH</v>
          </cell>
          <cell r="F50">
            <v>0.86360000000000003</v>
          </cell>
          <cell r="G50">
            <v>587.5</v>
          </cell>
          <cell r="H50">
            <v>0.77724000000000004</v>
          </cell>
          <cell r="I50">
            <v>0.9</v>
          </cell>
        </row>
        <row r="51">
          <cell r="B51" t="str">
            <v>40.20.0009</v>
          </cell>
          <cell r="C51" t="str">
            <v/>
          </cell>
          <cell r="D51" t="str">
            <v>30.02.0051</v>
          </cell>
          <cell r="E51" t="str">
            <v>Recheio de Frango p/ Burek</v>
          </cell>
          <cell r="F51">
            <v>2.1818</v>
          </cell>
          <cell r="G51">
            <v>358.67</v>
          </cell>
          <cell r="H51">
            <v>1.9636199999999999</v>
          </cell>
          <cell r="I51">
            <v>0.9</v>
          </cell>
        </row>
        <row r="52">
          <cell r="B52" t="str">
            <v>40.20.0010</v>
          </cell>
          <cell r="C52" t="str">
            <v/>
          </cell>
          <cell r="D52" t="str">
            <v>30.02.0002</v>
          </cell>
          <cell r="E52" t="str">
            <v>Recheio de Presunto e Queijo p/ FH</v>
          </cell>
          <cell r="F52">
            <v>2.1818</v>
          </cell>
          <cell r="G52">
            <v>587.5</v>
          </cell>
          <cell r="H52">
            <v>1.9636199999999999</v>
          </cell>
          <cell r="I52">
            <v>0.9</v>
          </cell>
        </row>
        <row r="53">
          <cell r="B53" t="str">
            <v>40.21.0001</v>
          </cell>
          <cell r="C53" t="str">
            <v/>
          </cell>
          <cell r="D53" t="str">
            <v>30.02.0055</v>
          </cell>
          <cell r="E53" t="str">
            <v>Recheio de Presunto e Queijo sabor Cheddar para Enroladinho</v>
          </cell>
          <cell r="F53">
            <v>1.0909</v>
          </cell>
          <cell r="G53">
            <v>558.54999999999995</v>
          </cell>
          <cell r="H53">
            <v>0.94908300000000001</v>
          </cell>
          <cell r="I53">
            <v>0.87</v>
          </cell>
        </row>
        <row r="54">
          <cell r="B54" t="str">
            <v>40.30.0008</v>
          </cell>
          <cell r="C54" t="str">
            <v>Ravioli Congelado Quatro Queijos com Nozes 10 x 250g</v>
          </cell>
          <cell r="D54" t="str">
            <v>30.02.0034</v>
          </cell>
          <cell r="E54" t="str">
            <v>Recheio de Quatro Queijos e Nozes p/ Massas</v>
          </cell>
          <cell r="F54">
            <v>0.92110000000000003</v>
          </cell>
          <cell r="G54">
            <v>48.201999999999998</v>
          </cell>
          <cell r="H54">
            <v>0.82899</v>
          </cell>
          <cell r="I54">
            <v>0.9</v>
          </cell>
        </row>
        <row r="55">
          <cell r="B55" t="str">
            <v>40.30.0016</v>
          </cell>
          <cell r="C55" t="str">
            <v>Cappelletti Congelado Carne com Ervas de Provence 10 x 250g</v>
          </cell>
          <cell r="D55" t="str">
            <v>30.02.0033</v>
          </cell>
          <cell r="E55" t="str">
            <v>Recheio de Carne com Ervas de Provence p/ Massas</v>
          </cell>
          <cell r="F55">
            <v>0.78949999999999998</v>
          </cell>
          <cell r="G55">
            <v>280.75</v>
          </cell>
          <cell r="H55">
            <v>0.71055000000000001</v>
          </cell>
          <cell r="I55">
            <v>0.9</v>
          </cell>
        </row>
        <row r="56">
          <cell r="B56" t="str">
            <v>40.30.0025</v>
          </cell>
          <cell r="C56" t="str">
            <v/>
          </cell>
          <cell r="D56" t="str">
            <v>30.02.0037</v>
          </cell>
          <cell r="E56" t="str">
            <v>Recheio de Ricota, Parmesao e Castanha do Para p/ Massas</v>
          </cell>
          <cell r="F56">
            <v>1.3331999999999999</v>
          </cell>
          <cell r="G56">
            <v>37.646000000000001</v>
          </cell>
          <cell r="H56">
            <v>1.1998800000000001</v>
          </cell>
          <cell r="I56">
            <v>0.9</v>
          </cell>
        </row>
        <row r="57">
          <cell r="B57" t="str">
            <v>40.30.0026</v>
          </cell>
          <cell r="C57" t="str">
            <v/>
          </cell>
          <cell r="D57" t="str">
            <v>30.02.0036</v>
          </cell>
          <cell r="E57" t="str">
            <v>Recheio Mussarela Bufala, Tomate Seco &amp; Manjericao p/ Massas</v>
          </cell>
          <cell r="F57">
            <v>1.3320000000000001</v>
          </cell>
          <cell r="G57">
            <v>33.479999999999997</v>
          </cell>
          <cell r="H57">
            <v>1.1988000000000001</v>
          </cell>
          <cell r="I57">
            <v>0.9</v>
          </cell>
        </row>
        <row r="58">
          <cell r="B58" t="str">
            <v>40.30.0027</v>
          </cell>
          <cell r="C58" t="str">
            <v>Sorrentino Congelado Ricota Fresca, Parmesao, Castanha do Para 10x250g</v>
          </cell>
          <cell r="D58" t="str">
            <v>30.02.0037</v>
          </cell>
          <cell r="E58" t="str">
            <v>Recheio de Ricota, Parmesao e Castanha do Para p/ Massas</v>
          </cell>
          <cell r="F58">
            <v>1.1695</v>
          </cell>
          <cell r="G58">
            <v>37.646000000000001</v>
          </cell>
          <cell r="H58">
            <v>1.0525500000000001</v>
          </cell>
          <cell r="I58">
            <v>0.9</v>
          </cell>
        </row>
        <row r="59">
          <cell r="B59" t="str">
            <v>40.30.0028</v>
          </cell>
          <cell r="C59" t="str">
            <v>Sorrentino Congelado Mussarela de Bufala,Tomate Seco&amp;Manjericao 10x250g</v>
          </cell>
          <cell r="D59" t="str">
            <v>30.02.0036</v>
          </cell>
          <cell r="E59" t="str">
            <v>Recheio Mussarela Bufala, Tomate Seco &amp; Manjericao p/ Massas</v>
          </cell>
          <cell r="F59">
            <v>1.0101</v>
          </cell>
          <cell r="G59">
            <v>33.479999999999997</v>
          </cell>
          <cell r="H59">
            <v>0.90909000000000006</v>
          </cell>
          <cell r="I59">
            <v>0.9</v>
          </cell>
        </row>
        <row r="60">
          <cell r="B60" t="str">
            <v>40.31.0001</v>
          </cell>
          <cell r="C60" t="str">
            <v>Lasanha Congelada FM Bolonhesa 6 x 600g</v>
          </cell>
          <cell r="D60" t="str">
            <v>30.02.0053/54/59</v>
          </cell>
          <cell r="E60" t="str">
            <v>Molho Bolonhesa + Molho Bechamel+ Molho Sugo</v>
          </cell>
          <cell r="F60">
            <v>2.6067999999999998</v>
          </cell>
          <cell r="G60"/>
          <cell r="H60">
            <v>2.34612</v>
          </cell>
          <cell r="I60">
            <v>0.9</v>
          </cell>
        </row>
        <row r="61">
          <cell r="B61" t="str">
            <v>40.31.0002</v>
          </cell>
          <cell r="C61" t="str">
            <v/>
          </cell>
          <cell r="D61" t="str">
            <v>30.02.0053/54/59</v>
          </cell>
          <cell r="E61" t="str">
            <v>Molho Bolonhesa + Molho Bechamel+ Molho Sugo</v>
          </cell>
          <cell r="F61">
            <v>3.2605</v>
          </cell>
          <cell r="G61"/>
          <cell r="H61">
            <v>2.2823499999999997</v>
          </cell>
          <cell r="I61">
            <v>0.7</v>
          </cell>
        </row>
        <row r="62">
          <cell r="B62" t="str">
            <v>40.12.0020</v>
          </cell>
          <cell r="C62" t="str">
            <v>Empanada Crua Congelada Frango FS (4 x 6 x 140g)</v>
          </cell>
          <cell r="D62" t="str">
            <v>30.02.0015</v>
          </cell>
          <cell r="E62" t="str">
            <v>Recheio de Frango com Legumes p/ Empanada</v>
          </cell>
          <cell r="F62">
            <v>1.1424000000000001</v>
          </cell>
          <cell r="G62">
            <v>345.3</v>
          </cell>
          <cell r="H62">
            <v>0.9938880000000001</v>
          </cell>
          <cell r="I62">
            <v>0.87</v>
          </cell>
        </row>
        <row r="63">
          <cell r="B63" t="str">
            <v>40.12.0021</v>
          </cell>
          <cell r="C63" t="str">
            <v>Empanada Crua Congelada Carne FS (4 x 6 x 140g)</v>
          </cell>
          <cell r="D63" t="str">
            <v>30.02.0056</v>
          </cell>
          <cell r="E63" t="str">
            <v>Recheio de Carne com Legumes p/ Empanada FS 80g/140g</v>
          </cell>
          <cell r="F63">
            <v>1.1424000000000001</v>
          </cell>
          <cell r="G63"/>
          <cell r="H63">
            <v>0.9938880000000001</v>
          </cell>
          <cell r="I63">
            <v>0.87</v>
          </cell>
        </row>
        <row r="64">
          <cell r="B64" t="str">
            <v>40.06.0008</v>
          </cell>
          <cell r="C64" t="str">
            <v>Folhado Multigrãos Peito de Peru c/Queijo Branco FS  3 x 9 x 120g</v>
          </cell>
          <cell r="D64" t="str">
            <v>30.02.0038</v>
          </cell>
          <cell r="E64" t="str">
            <v>Recheio de Peru c/ Queijo Branco p/ FH</v>
          </cell>
          <cell r="F64">
            <v>0.81810000000000005</v>
          </cell>
          <cell r="G64">
            <v>518.36</v>
          </cell>
          <cell r="H64">
            <v>0.73629000000000011</v>
          </cell>
          <cell r="I64">
            <v>0.9</v>
          </cell>
        </row>
        <row r="65">
          <cell r="B65" t="str">
            <v>40.13.2001</v>
          </cell>
          <cell r="C65" t="str">
            <v>Torta FM Cru Cong. Frango (20 x 1 x 180g) VJ Exp. Paraguai</v>
          </cell>
          <cell r="D65" t="str">
            <v>30.02.0027</v>
          </cell>
          <cell r="E65" t="str">
            <v>Recheio de Frango Desfiado p/ Torta (Cremoso)</v>
          </cell>
          <cell r="F65">
            <v>1.4489000000000001</v>
          </cell>
          <cell r="G65"/>
          <cell r="H65">
            <v>1.260543</v>
          </cell>
          <cell r="I65">
            <v>0.87</v>
          </cell>
        </row>
        <row r="66">
          <cell r="B66" t="str">
            <v>40.13.2002</v>
          </cell>
          <cell r="C66" t="str">
            <v>Torta FM Cru Cong. Frango c/ Requeij. (20 x 1 x 180g) Exp. Paraguai</v>
          </cell>
          <cell r="D66" t="str">
            <v>30.02.0027</v>
          </cell>
          <cell r="E66" t="str">
            <v>Recheio de Frango Desfiado p/ Torta (Cremoso)</v>
          </cell>
          <cell r="F66">
            <v>1.1591</v>
          </cell>
          <cell r="G66"/>
          <cell r="H66">
            <v>1.0084170000000001</v>
          </cell>
          <cell r="I66">
            <v>0.87</v>
          </cell>
        </row>
        <row r="67">
          <cell r="B67" t="str">
            <v>40.18.2002</v>
          </cell>
          <cell r="C67" t="str">
            <v>Quiche FM Cong Lorraine (20x1x125g) VJ Exp Paraguai</v>
          </cell>
          <cell r="D67" t="str">
            <v>30.02.0041</v>
          </cell>
          <cell r="E67" t="str">
            <v>Recheio Lorraine para Quiche</v>
          </cell>
          <cell r="F67">
            <v>1.3129999999999999</v>
          </cell>
          <cell r="G67">
            <v>289.74</v>
          </cell>
          <cell r="H67">
            <v>1.1817</v>
          </cell>
          <cell r="I67">
            <v>0.9</v>
          </cell>
        </row>
        <row r="68">
          <cell r="B68" t="str">
            <v>40.18.2003</v>
          </cell>
          <cell r="C68" t="str">
            <v>Quiche Cong. Int. Mult. c/ Veget. (20x1x125g) VJ Exp. Paraguai</v>
          </cell>
          <cell r="D68" t="str">
            <v>30.02.0044</v>
          </cell>
          <cell r="E68" t="str">
            <v>Recheio Alho Poro &amp; Vegetais para Quiche</v>
          </cell>
          <cell r="F68">
            <v>1.3130999999999999</v>
          </cell>
          <cell r="G68">
            <v>430.56</v>
          </cell>
          <cell r="H68">
            <v>1.1817899999999999</v>
          </cell>
          <cell r="I68">
            <v>0.9</v>
          </cell>
        </row>
        <row r="69">
          <cell r="B69" t="str">
            <v>40.12.0022</v>
          </cell>
          <cell r="C69" t="str">
            <v>Empanada Integral Multigrãos Frango Crua Congelada FS (4 x 6 x 140g)</v>
          </cell>
          <cell r="D69" t="str">
            <v>30.02.0015</v>
          </cell>
          <cell r="E69" t="str">
            <v>Recheio de Frango com Legumes p/ Empanada</v>
          </cell>
          <cell r="F69">
            <v>1.3574999999999999</v>
          </cell>
          <cell r="G69">
            <v>345.3</v>
          </cell>
          <cell r="H69">
            <v>1.181025</v>
          </cell>
          <cell r="I69">
            <v>0.87</v>
          </cell>
        </row>
        <row r="70">
          <cell r="B70" t="str">
            <v>40.13.0014</v>
          </cell>
          <cell r="C70" t="str">
            <v/>
          </cell>
          <cell r="D70" t="str">
            <v>30.02.0030</v>
          </cell>
          <cell r="E70" t="str">
            <v>Recheio de Frango Desfiado sem Azeitona para Empada</v>
          </cell>
          <cell r="F70">
            <v>1.3591</v>
          </cell>
          <cell r="G70">
            <v>381.28100000000001</v>
          </cell>
          <cell r="H70">
            <v>1.1824170000000001</v>
          </cell>
          <cell r="I70">
            <v>0.87</v>
          </cell>
        </row>
        <row r="71">
          <cell r="B71" t="str">
            <v>40.07.0005</v>
          </cell>
          <cell r="C71" t="str">
            <v xml:space="preserve">PB Cru Congelado Quatro Queijos (3 x 10 x 105g)  </v>
          </cell>
          <cell r="D71" t="str">
            <v>30.02.0011</v>
          </cell>
          <cell r="E71" t="str">
            <v>Recheio de Quatro Queijos p/ PB</v>
          </cell>
          <cell r="F71">
            <v>0.95450000000000002</v>
          </cell>
          <cell r="G71"/>
          <cell r="H71">
            <v>0.83041500000000001</v>
          </cell>
          <cell r="I71">
            <v>0.87</v>
          </cell>
        </row>
        <row r="72">
          <cell r="B72" t="str">
            <v>40.20.0001</v>
          </cell>
          <cell r="C72" t="str">
            <v>Burek Congelado Frango FS 3 x 35 x 30g</v>
          </cell>
          <cell r="D72" t="str">
            <v>30.02.0051</v>
          </cell>
          <cell r="E72" t="str">
            <v>Recheio de Frango p/ Burek</v>
          </cell>
          <cell r="F72">
            <v>0.95450000000000002</v>
          </cell>
          <cell r="G72">
            <v>358.67</v>
          </cell>
          <cell r="H72">
            <v>0.85904999999999998</v>
          </cell>
          <cell r="I72">
            <v>0.9</v>
          </cell>
        </row>
        <row r="73">
          <cell r="B73" t="str">
            <v>40.20.0005</v>
          </cell>
          <cell r="C73" t="str">
            <v>Burek FM Cru. Cong. Calabresa FS 3 x 10 x 95g</v>
          </cell>
          <cell r="D73" t="str">
            <v>30.02.0058</v>
          </cell>
          <cell r="E73" t="str">
            <v>Recheio de Calabresa c/ Requeijao p/ Burek</v>
          </cell>
          <cell r="F73">
            <v>0.86360000000000003</v>
          </cell>
          <cell r="G73"/>
          <cell r="H73">
            <v>0.77724000000000004</v>
          </cell>
          <cell r="I73">
            <v>0.9</v>
          </cell>
        </row>
        <row r="74">
          <cell r="B74" t="str">
            <v>40.20.0014</v>
          </cell>
          <cell r="C74" t="str">
            <v>Burek FM Cru. Cong. Calabresa FS 3 x 35 x 30g</v>
          </cell>
          <cell r="D74" t="str">
            <v>30.02.0058</v>
          </cell>
          <cell r="E74" t="str">
            <v>Recheio de Calabresa c/ Requeijao p/ Burek</v>
          </cell>
          <cell r="F74">
            <v>0.95450000000000002</v>
          </cell>
          <cell r="G74"/>
          <cell r="H74">
            <v>0.85904999999999998</v>
          </cell>
          <cell r="I74">
            <v>0.9</v>
          </cell>
        </row>
        <row r="75">
          <cell r="B75" t="str">
            <v>40.06.1001</v>
          </cell>
          <cell r="C75" t="str">
            <v>Flauta Doce FM Cong de Creme de Confeiteiro 3x20x70g FS</v>
          </cell>
          <cell r="D75" t="str">
            <v>10.08.0010</v>
          </cell>
          <cell r="E75" t="str">
            <v>Recheio Creme de Confeiteiro</v>
          </cell>
          <cell r="F75">
            <v>1.2</v>
          </cell>
          <cell r="G75"/>
          <cell r="H75">
            <v>1.2</v>
          </cell>
          <cell r="I75">
            <v>1</v>
          </cell>
        </row>
        <row r="76">
          <cell r="B76" t="str">
            <v>40.21.0002</v>
          </cell>
          <cell r="C76" t="str">
            <v>Enroladinho de Presunto e Queijo Congelado FS 3x10x120g</v>
          </cell>
          <cell r="D76" t="str">
            <v>30.02.0057</v>
          </cell>
          <cell r="E76" t="str">
            <v>Recheio de Presunto e Queijo Fatiado</v>
          </cell>
          <cell r="F76">
            <v>1.2726999999999999</v>
          </cell>
          <cell r="G76"/>
          <cell r="H76">
            <v>1.1072489999999999</v>
          </cell>
          <cell r="I76">
            <v>0.87</v>
          </cell>
        </row>
        <row r="77">
          <cell r="B77" t="str">
            <v>40.31.0003</v>
          </cell>
          <cell r="C77" t="str">
            <v>Lasanha FM Congelada Quatro Queijos 6 x 600g VJ</v>
          </cell>
          <cell r="D77" t="str">
            <v>30.02.0062/63/61</v>
          </cell>
          <cell r="E77" t="str">
            <v>Molho Gorgonzola + Molho Saborizado + Molho Branco</v>
          </cell>
          <cell r="F77">
            <v>2.5998000000000001</v>
          </cell>
          <cell r="G77"/>
          <cell r="H77">
            <v>2.33982</v>
          </cell>
          <cell r="I77">
            <v>0.9</v>
          </cell>
        </row>
        <row r="78">
          <cell r="B78" t="str">
            <v>40.06.0095</v>
          </cell>
          <cell r="C78" t="str">
            <v>Folhado FM Cong. Linguica Defumada 3x24x40g FS</v>
          </cell>
          <cell r="D78" t="str">
            <v>10.03.0030</v>
          </cell>
          <cell r="E78" t="str">
            <v>Linguica Tipo Calabresa Fina</v>
          </cell>
          <cell r="F78">
            <v>1.1636</v>
          </cell>
          <cell r="G78"/>
          <cell r="H78">
            <v>1.1636</v>
          </cell>
          <cell r="I78">
            <v>1</v>
          </cell>
        </row>
        <row r="79">
          <cell r="B79" t="str">
            <v>40.07.0021</v>
          </cell>
          <cell r="C79" t="str">
            <v/>
          </cell>
          <cell r="D79" t="str">
            <v>10.02.0035</v>
          </cell>
          <cell r="E79" t="str">
            <v>Requeijao Tipo Culinario</v>
          </cell>
          <cell r="F79">
            <v>0.76519999999999999</v>
          </cell>
          <cell r="G79"/>
          <cell r="H79">
            <v>0.66572399999999998</v>
          </cell>
          <cell r="I79">
            <v>0.87</v>
          </cell>
        </row>
        <row r="80">
          <cell r="B80" t="str">
            <v>40.07.0022</v>
          </cell>
          <cell r="C80" t="str">
            <v/>
          </cell>
          <cell r="D80" t="str">
            <v>30.02.0010</v>
          </cell>
          <cell r="E80" t="str">
            <v>Recheio de Peru c/ Queijo Branco p/ PB</v>
          </cell>
          <cell r="F80">
            <v>0.76519999999999999</v>
          </cell>
          <cell r="G80"/>
          <cell r="H80">
            <v>0.66572399999999998</v>
          </cell>
          <cell r="I80">
            <v>0.87</v>
          </cell>
        </row>
        <row r="81">
          <cell r="B81" t="str">
            <v>40.07.0023</v>
          </cell>
          <cell r="C81" t="str">
            <v/>
          </cell>
          <cell r="D81" t="str">
            <v>30.02.0008</v>
          </cell>
          <cell r="E81" t="str">
            <v>Recheio de Frango c/ Requeijao p/ PB</v>
          </cell>
          <cell r="F81">
            <v>0.76519999999999999</v>
          </cell>
          <cell r="G81"/>
          <cell r="H81">
            <v>0.66572399999999998</v>
          </cell>
          <cell r="I81">
            <v>0.87</v>
          </cell>
        </row>
        <row r="82">
          <cell r="B82" t="str">
            <v>40.22.0001</v>
          </cell>
          <cell r="C82" t="str">
            <v>Pão de Canela ( CINNAMON ROLLS) 3 x 13 x 92,3g</v>
          </cell>
          <cell r="D82" t="str">
            <v>30.03.0013</v>
          </cell>
          <cell r="E82" t="str">
            <v>Mistura de Pulverizacao para Cinamon</v>
          </cell>
          <cell r="F82">
            <v>0.87119999999999997</v>
          </cell>
          <cell r="G82"/>
          <cell r="H82">
            <v>0.75794399999999995</v>
          </cell>
          <cell r="I82">
            <v>0.87</v>
          </cell>
        </row>
        <row r="83">
          <cell r="B83" t="str">
            <v>40.07.0024</v>
          </cell>
          <cell r="C83" t="str">
            <v>PB FM Cru Cong Requeijao (140g) 3x1120g FS</v>
          </cell>
          <cell r="D83" t="str">
            <v>10.02.0035</v>
          </cell>
          <cell r="E83" t="str">
            <v>Requeijao Tipo Culinario</v>
          </cell>
          <cell r="F83">
            <v>0.84840000000000004</v>
          </cell>
          <cell r="G83"/>
          <cell r="H83">
            <v>0.73810799999999999</v>
          </cell>
          <cell r="I83">
            <v>0.87</v>
          </cell>
        </row>
        <row r="84">
          <cell r="B84" t="str">
            <v>40.07.0025</v>
          </cell>
          <cell r="C84" t="str">
            <v>PB FM Cru Cong Peru com Queijo Branco (140g) 3x1120g FS</v>
          </cell>
          <cell r="D84" t="str">
            <v>30.02.0010</v>
          </cell>
          <cell r="E84" t="str">
            <v>Recheio de Peru c/ Queijo Branco p/ PB</v>
          </cell>
          <cell r="F84">
            <v>0.84840000000000004</v>
          </cell>
          <cell r="G84"/>
          <cell r="H84">
            <v>0.73810799999999999</v>
          </cell>
          <cell r="I84">
            <v>0.87</v>
          </cell>
        </row>
        <row r="85">
          <cell r="B85" t="str">
            <v>40.21.0004</v>
          </cell>
          <cell r="C85" t="str">
            <v>Enroladinho FM Cru Cong. Presunto e Queijo 3x8x140g FS</v>
          </cell>
          <cell r="D85" t="str">
            <v>30.02.0057</v>
          </cell>
          <cell r="E85" t="str">
            <v>Recheio de Presunto e Queijo Fatiado</v>
          </cell>
          <cell r="F85">
            <v>1.1878</v>
          </cell>
          <cell r="G85"/>
          <cell r="H85">
            <v>1.0333859999999999</v>
          </cell>
          <cell r="I85">
            <v>0.87</v>
          </cell>
        </row>
        <row r="86">
          <cell r="B86" t="str">
            <v>40.06.0097</v>
          </cell>
          <cell r="C86" t="str">
            <v>Folhado FM Cru Cong Int. Mult. Peru c/ Queijo Branco 3x24x40g FS</v>
          </cell>
          <cell r="D86" t="str">
            <v>30.02.0038</v>
          </cell>
          <cell r="E86" t="str">
            <v>Recheio de Peru c/ Queijo Branco p/ FH</v>
          </cell>
          <cell r="F86">
            <v>0.73192000000000002</v>
          </cell>
          <cell r="G86">
            <v>518.36</v>
          </cell>
          <cell r="H86">
            <v>0.63677039999999996</v>
          </cell>
          <cell r="I86">
            <v>0.87</v>
          </cell>
        </row>
        <row r="87">
          <cell r="B87" t="str">
            <v>40.31.1001</v>
          </cell>
          <cell r="C87" t="str">
            <v>Lasanha BH Congelada Bolonhesa 6 x 600g VJ</v>
          </cell>
          <cell r="D87" t="str">
            <v>30.02.0053/54/59</v>
          </cell>
          <cell r="E87" t="str">
            <v>Molho Bolonhesa + Molho Bechamel+ Molho Sugo</v>
          </cell>
          <cell r="F87">
            <v>2.7122229999999998</v>
          </cell>
          <cell r="G87"/>
          <cell r="H87">
            <v>2.4410007</v>
          </cell>
          <cell r="I87">
            <v>0.9</v>
          </cell>
        </row>
        <row r="88">
          <cell r="B88" t="str">
            <v>40.07.0026</v>
          </cell>
          <cell r="C88" t="str">
            <v>PB FM Cru Cong Requeijao (60g) 3x1020g FS</v>
          </cell>
          <cell r="D88" t="str">
            <v>10.02.0035</v>
          </cell>
          <cell r="E88" t="str">
            <v>Requeijao Tipo Culinario</v>
          </cell>
          <cell r="F88">
            <v>0.52549999999999997</v>
          </cell>
          <cell r="G88"/>
          <cell r="H88">
            <v>0.45718499999999995</v>
          </cell>
          <cell r="I88">
            <v>0.87</v>
          </cell>
        </row>
        <row r="89">
          <cell r="B89" t="str">
            <v>40.07.0028</v>
          </cell>
          <cell r="C89" t="str">
            <v>PB FM Cru Cong Frango com Requeijao (60g) 3x1020g FS</v>
          </cell>
          <cell r="D89" t="str">
            <v>30.02.0008</v>
          </cell>
          <cell r="E89" t="str">
            <v>Recheio de Frango c/ Requeijao p/ PB</v>
          </cell>
          <cell r="F89">
            <v>0.51</v>
          </cell>
          <cell r="G89"/>
          <cell r="H89">
            <v>0.44369999999999998</v>
          </cell>
          <cell r="I89">
            <v>0.87</v>
          </cell>
        </row>
        <row r="90">
          <cell r="B90" t="str">
            <v>40.07.0029</v>
          </cell>
          <cell r="C90" t="str">
            <v>PB FM Cru Cong Frango com Requeijao (140g) 3x1120g FS</v>
          </cell>
          <cell r="D90" t="str">
            <v>30.02.0008</v>
          </cell>
          <cell r="E90" t="str">
            <v>Recheio de Frango c/ Requeijao p/ PB</v>
          </cell>
          <cell r="F90">
            <v>0.76363599999999998</v>
          </cell>
          <cell r="G90"/>
          <cell r="H90">
            <v>0.66436331999999998</v>
          </cell>
          <cell r="I90">
            <v>0.87</v>
          </cell>
        </row>
        <row r="91">
          <cell r="B91" t="str">
            <v>40.08.2001</v>
          </cell>
          <cell r="C91" t="str">
            <v>Croissant Gold Pao Cru Cong Frango 3x12x100g FS</v>
          </cell>
          <cell r="D91" t="str">
            <v>30.02.0031</v>
          </cell>
          <cell r="E91" t="str">
            <v>Recheio de Frango p/ Folhados</v>
          </cell>
          <cell r="F91">
            <v>0.55096400000000001</v>
          </cell>
          <cell r="G91">
            <v>587.5</v>
          </cell>
          <cell r="H91">
            <v>0.47933868000000002</v>
          </cell>
          <cell r="I91">
            <v>0.87</v>
          </cell>
        </row>
        <row r="92">
          <cell r="B92" t="str">
            <v>40.08.2000</v>
          </cell>
          <cell r="C92" t="str">
            <v>Croissant Gold Pao Cru Cong Presunto Queijo 3x12x100g FS</v>
          </cell>
          <cell r="D92" t="str">
            <v>30.02.0002</v>
          </cell>
          <cell r="E92" t="str">
            <v>Recheio de Presunto e Queijo p/ FH</v>
          </cell>
          <cell r="F92">
            <v>0.54545500000000002</v>
          </cell>
          <cell r="G92">
            <v>446.14</v>
          </cell>
          <cell r="H92">
            <v>0.47454584999999999</v>
          </cell>
          <cell r="I92">
            <v>0.87</v>
          </cell>
        </row>
        <row r="93">
          <cell r="B93" t="str">
            <v>40.07.1002</v>
          </cell>
          <cell r="C93" t="str">
            <v>PB FM Assado Congelado Requeijao 12x1x125g FS</v>
          </cell>
          <cell r="D93" t="str">
            <v>10.02.0035</v>
          </cell>
          <cell r="E93" t="str">
            <v>Requeijao Tipo Culinario</v>
          </cell>
          <cell r="F93">
            <v>0.41625000000000001</v>
          </cell>
          <cell r="G93"/>
          <cell r="H93">
            <v>0.3621375</v>
          </cell>
          <cell r="I93">
            <v>0.87</v>
          </cell>
        </row>
        <row r="94">
          <cell r="B94" t="str">
            <v>40.06.1002</v>
          </cell>
          <cell r="C94" t="str">
            <v>Flauta Doce FM Cong de Chocolate com Avela 3x20x70g FS</v>
          </cell>
          <cell r="D94" t="str">
            <v>10.08.0015</v>
          </cell>
          <cell r="E94" t="str">
            <v>Recheio Sabor Chocolate com Avela</v>
          </cell>
          <cell r="F94">
            <v>1.225589</v>
          </cell>
          <cell r="G94"/>
          <cell r="H94">
            <v>1.225589</v>
          </cell>
          <cell r="I94">
            <v>1</v>
          </cell>
        </row>
        <row r="95">
          <cell r="B95" t="str">
            <v>40.06.1003</v>
          </cell>
          <cell r="C95" t="str">
            <v>Flauta Doce FM Cong de Doce de Leite 3x20x70g FS</v>
          </cell>
          <cell r="D95" t="str">
            <v>10.08.0014</v>
          </cell>
          <cell r="E95" t="str">
            <v>Recheio de Doce de Leite</v>
          </cell>
          <cell r="F95">
            <v>1.213333</v>
          </cell>
          <cell r="G95"/>
          <cell r="H95">
            <v>1.213333</v>
          </cell>
          <cell r="I95">
            <v>1</v>
          </cell>
        </row>
        <row r="96">
          <cell r="B96" t="str">
            <v>40.24.0001</v>
          </cell>
          <cell r="C96" t="str">
            <v>Hamburgao FM Cru Cong Carne Bovina 3x1100g FS</v>
          </cell>
          <cell r="D96" t="str">
            <v>30.02.0065</v>
          </cell>
          <cell r="E96" t="str">
            <v>Molho Vermelho Viscoso</v>
          </cell>
          <cell r="F96">
            <v>0.183333</v>
          </cell>
          <cell r="G96"/>
          <cell r="H96">
            <v>0.15949970999999999</v>
          </cell>
          <cell r="I96">
            <v>0.87</v>
          </cell>
        </row>
        <row r="97">
          <cell r="B97" t="str">
            <v>40.24.0002</v>
          </cell>
          <cell r="C97" t="str">
            <v>Xburger FM Cru Congelado 3x1080g FS</v>
          </cell>
          <cell r="D97" t="str">
            <v>30.02.0065</v>
          </cell>
          <cell r="E97" t="str">
            <v>Molho Vermelho Viscoso</v>
          </cell>
          <cell r="F97">
            <v>0.152727</v>
          </cell>
          <cell r="G97"/>
          <cell r="H97">
            <v>0.13287249000000001</v>
          </cell>
          <cell r="I97">
            <v>0.87</v>
          </cell>
        </row>
        <row r="98">
          <cell r="B98" t="str">
            <v>40.31.1002</v>
          </cell>
          <cell r="C98" t="str">
            <v>Lasanha BH Congelada Frango 6 x 600g VJ</v>
          </cell>
          <cell r="D98" t="str">
            <v>30.02.0054 / 30.02.0064 / 30.02.0059</v>
          </cell>
          <cell r="E98" t="str">
            <v>Molho Sugo + Molho de Frango + Molho Bechamel</v>
          </cell>
          <cell r="F98">
            <v>2.6161620000000001</v>
          </cell>
          <cell r="G98"/>
          <cell r="H98">
            <v>2.3545458000000004</v>
          </cell>
          <cell r="I98">
            <v>0.9</v>
          </cell>
        </row>
        <row r="99">
          <cell r="B99" t="str">
            <v>40.31.1003</v>
          </cell>
          <cell r="C99" t="str">
            <v>Lasanha BH Congelada Quatro Queijos 6 x 600g VJ</v>
          </cell>
          <cell r="D99" t="str">
            <v>30.02.0061 / 30.02.0062 / 30.02.0063</v>
          </cell>
          <cell r="E99" t="str">
            <v>Molho Branco + Molho Gorgonzola + Molho Branco Saborizado</v>
          </cell>
          <cell r="F99">
            <v>2.6151520000000001</v>
          </cell>
          <cell r="G99"/>
          <cell r="H99">
            <v>2.3536368000000003</v>
          </cell>
          <cell r="I99">
            <v>0.9</v>
          </cell>
        </row>
        <row r="100">
          <cell r="B100"/>
          <cell r="C100" t="str">
            <v/>
          </cell>
          <cell r="D100"/>
          <cell r="E100" t="str">
            <v/>
          </cell>
          <cell r="F100"/>
          <cell r="G100"/>
          <cell r="H100">
            <v>0</v>
          </cell>
          <cell r="I100"/>
        </row>
        <row r="101">
          <cell r="B101"/>
          <cell r="C101" t="str">
            <v/>
          </cell>
          <cell r="D101"/>
          <cell r="E101" t="str">
            <v/>
          </cell>
          <cell r="F101"/>
          <cell r="G101"/>
          <cell r="H101">
            <v>0</v>
          </cell>
          <cell r="I101"/>
        </row>
        <row r="102">
          <cell r="B102"/>
          <cell r="C102" t="str">
            <v/>
          </cell>
          <cell r="D102"/>
          <cell r="E102" t="str">
            <v/>
          </cell>
          <cell r="F102"/>
          <cell r="G102"/>
          <cell r="H102">
            <v>0</v>
          </cell>
          <cell r="I102"/>
        </row>
        <row r="104">
          <cell r="B104" t="str">
            <v>QUICHE LORRAINE</v>
          </cell>
          <cell r="C104"/>
          <cell r="D104" t="str">
            <v>Prop.</v>
          </cell>
        </row>
        <row r="105">
          <cell r="B105"/>
          <cell r="C105">
            <v>0</v>
          </cell>
          <cell r="D105"/>
        </row>
        <row r="106">
          <cell r="B106" t="str">
            <v>CREME</v>
          </cell>
          <cell r="C106">
            <v>0</v>
          </cell>
          <cell r="D106">
            <v>0.67</v>
          </cell>
        </row>
        <row r="107">
          <cell r="B107" t="str">
            <v>RECHEIO</v>
          </cell>
          <cell r="C107">
            <v>0</v>
          </cell>
          <cell r="D107">
            <v>0.33</v>
          </cell>
        </row>
        <row r="108">
          <cell r="B108" t="str">
            <v>TOTAL</v>
          </cell>
          <cell r="C108">
            <v>0</v>
          </cell>
          <cell r="D108">
            <v>1</v>
          </cell>
        </row>
        <row r="109">
          <cell r="B109"/>
          <cell r="C109"/>
          <cell r="D109"/>
        </row>
        <row r="110">
          <cell r="B110"/>
          <cell r="C110"/>
          <cell r="D110"/>
        </row>
        <row r="111">
          <cell r="B111" t="str">
            <v>QUICHE PALMITO</v>
          </cell>
          <cell r="C111"/>
          <cell r="D111" t="str">
            <v>Prop.</v>
          </cell>
        </row>
        <row r="112">
          <cell r="B112"/>
          <cell r="C112">
            <v>0</v>
          </cell>
          <cell r="D112"/>
        </row>
        <row r="113">
          <cell r="B113" t="str">
            <v>CREME</v>
          </cell>
          <cell r="C113">
            <v>0</v>
          </cell>
          <cell r="D113">
            <v>0.56000000000000005</v>
          </cell>
        </row>
        <row r="114">
          <cell r="B114" t="str">
            <v>RECHEIO</v>
          </cell>
          <cell r="C114">
            <v>0</v>
          </cell>
          <cell r="D114">
            <v>0.44</v>
          </cell>
        </row>
        <row r="115">
          <cell r="B115" t="str">
            <v>TOTAL</v>
          </cell>
          <cell r="C115">
            <v>0</v>
          </cell>
          <cell r="D115">
            <v>1</v>
          </cell>
        </row>
        <row r="116">
          <cell r="B116"/>
          <cell r="C116"/>
          <cell r="D116"/>
        </row>
        <row r="117">
          <cell r="B117"/>
          <cell r="C117"/>
          <cell r="D117"/>
        </row>
        <row r="118">
          <cell r="B118" t="str">
            <v>QUICHE ALHO PORO E VEGETAIS</v>
          </cell>
          <cell r="C118"/>
          <cell r="D118" t="str">
            <v>Prop.</v>
          </cell>
        </row>
        <row r="119">
          <cell r="B119"/>
          <cell r="C119">
            <v>0</v>
          </cell>
          <cell r="D119"/>
        </row>
        <row r="120">
          <cell r="B120" t="str">
            <v>CREME</v>
          </cell>
          <cell r="C120">
            <v>0</v>
          </cell>
          <cell r="D120">
            <v>0.46</v>
          </cell>
        </row>
        <row r="121">
          <cell r="B121" t="str">
            <v>RECHEIO</v>
          </cell>
          <cell r="C121">
            <v>0</v>
          </cell>
          <cell r="D121">
            <v>0.54</v>
          </cell>
        </row>
        <row r="122">
          <cell r="B122" t="str">
            <v>TOTAL</v>
          </cell>
          <cell r="C122">
            <v>0</v>
          </cell>
          <cell r="D122">
            <v>1</v>
          </cell>
        </row>
        <row r="123">
          <cell r="B123"/>
          <cell r="C123"/>
          <cell r="D123"/>
        </row>
        <row r="124">
          <cell r="B124"/>
          <cell r="C124"/>
          <cell r="D124"/>
        </row>
        <row r="125">
          <cell r="B125" t="str">
            <v>LASANHA BOLONHESA</v>
          </cell>
          <cell r="C125"/>
          <cell r="D125" t="str">
            <v>PROP.</v>
          </cell>
        </row>
        <row r="126">
          <cell r="B126"/>
          <cell r="C126">
            <v>0</v>
          </cell>
          <cell r="D126"/>
        </row>
        <row r="127">
          <cell r="B127" t="str">
            <v>BOLONHESA</v>
          </cell>
          <cell r="C127">
            <v>0</v>
          </cell>
          <cell r="D127">
            <v>0.50800000000000001</v>
          </cell>
        </row>
        <row r="128">
          <cell r="B128" t="str">
            <v>BECHAMEL</v>
          </cell>
          <cell r="C128">
            <v>0</v>
          </cell>
          <cell r="D128">
            <v>0.34499999999999997</v>
          </cell>
        </row>
        <row r="129">
          <cell r="B129" t="str">
            <v>SUGO</v>
          </cell>
          <cell r="C129">
            <v>0</v>
          </cell>
          <cell r="D129">
            <v>0.14699999999999999</v>
          </cell>
        </row>
        <row r="130">
          <cell r="B130" t="str">
            <v>TOTAL</v>
          </cell>
          <cell r="C130">
            <v>0</v>
          </cell>
          <cell r="D130"/>
        </row>
        <row r="131">
          <cell r="B131"/>
          <cell r="C131"/>
          <cell r="D131"/>
        </row>
        <row r="132">
          <cell r="B132"/>
          <cell r="C132"/>
          <cell r="D132"/>
        </row>
        <row r="133">
          <cell r="B133"/>
          <cell r="C133"/>
          <cell r="D133"/>
        </row>
        <row r="134">
          <cell r="B134" t="str">
            <v>LASANHA QUATRO QUEIJOS</v>
          </cell>
          <cell r="C134"/>
          <cell r="D134" t="str">
            <v>PROP.</v>
          </cell>
        </row>
        <row r="135">
          <cell r="B135"/>
          <cell r="C135"/>
          <cell r="D135"/>
        </row>
        <row r="136">
          <cell r="B136" t="str">
            <v>GORGONZOLA</v>
          </cell>
          <cell r="C136" t="e">
            <v>#VALUE!</v>
          </cell>
          <cell r="D136">
            <v>0.50800000000000001</v>
          </cell>
        </row>
        <row r="137">
          <cell r="B137" t="str">
            <v>SABORIZADO</v>
          </cell>
          <cell r="C137" t="e">
            <v>#VALUE!</v>
          </cell>
          <cell r="D137">
            <v>0.34499999999999997</v>
          </cell>
        </row>
        <row r="138">
          <cell r="B138" t="str">
            <v>BRANCO</v>
          </cell>
          <cell r="C138" t="e">
            <v>#VALUE!</v>
          </cell>
          <cell r="D138">
            <v>0.14699999999999999</v>
          </cell>
        </row>
        <row r="139">
          <cell r="B139" t="str">
            <v>TOTAL</v>
          </cell>
          <cell r="C139" t="e">
            <v>#VALUE!</v>
          </cell>
          <cell r="D139"/>
        </row>
        <row r="142">
          <cell r="B142" t="str">
            <v>LASANHA BOLONHESA</v>
          </cell>
          <cell r="C142"/>
          <cell r="D142" t="str">
            <v>PROP.</v>
          </cell>
        </row>
        <row r="143">
          <cell r="B143"/>
          <cell r="C143">
            <v>0</v>
          </cell>
          <cell r="D143"/>
        </row>
        <row r="144">
          <cell r="B144" t="str">
            <v>BOLONHESA</v>
          </cell>
          <cell r="C144">
            <v>0</v>
          </cell>
          <cell r="D144">
            <v>0.50800000000000001</v>
          </cell>
        </row>
        <row r="145">
          <cell r="B145" t="str">
            <v>BECHAMEL</v>
          </cell>
          <cell r="C145">
            <v>0</v>
          </cell>
          <cell r="D145">
            <v>0.34499999999999997</v>
          </cell>
        </row>
        <row r="146">
          <cell r="B146" t="str">
            <v>SUGO</v>
          </cell>
          <cell r="C146">
            <v>0</v>
          </cell>
          <cell r="D146">
            <v>0.14699999999999999</v>
          </cell>
        </row>
        <row r="147">
          <cell r="B147" t="str">
            <v>TOTAL</v>
          </cell>
          <cell r="C147">
            <v>0</v>
          </cell>
          <cell r="D147"/>
        </row>
      </sheetData>
      <sheetData sheetId="3"/>
    </sheetDataSet>
  </externalBook>
</externalL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U161"/>
  <sheetViews>
    <sheetView showGridLines="0" showZeros="0" zoomScale="70" zoomScaleNormal="70" zoomScaleSheetLayoutView="7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T1" sqref="T1"/>
    </sheetView>
  </sheetViews>
  <sheetFormatPr defaultColWidth="0" defaultRowHeight="0" customHeight="1" zeroHeight="1" outlineLevelCol="1"/>
  <cols>
    <col min="1" max="1" width="3.125" style="194" customWidth="1"/>
    <col min="2" max="2" width="15.875" style="471" customWidth="1"/>
    <col min="3" max="3" width="9" style="505" customWidth="1"/>
    <col min="4" max="4" width="11.125" style="195" bestFit="1" customWidth="1" collapsed="1"/>
    <col min="5" max="5" width="7.875" style="195" customWidth="1"/>
    <col min="6" max="6" width="72.25" style="195" bestFit="1" customWidth="1"/>
    <col min="7" max="7" width="6.25" style="196" customWidth="1" outlineLevel="1"/>
    <col min="8" max="8" width="9.25" style="197" customWidth="1"/>
    <col min="9" max="9" width="9.375" style="194" hidden="1" customWidth="1" outlineLevel="1"/>
    <col min="10" max="11" width="8.625" style="194" hidden="1" customWidth="1" outlineLevel="1"/>
    <col min="12" max="12" width="9.875" style="194" customWidth="1" collapsed="1"/>
    <col min="13" max="13" width="9.5" style="194" customWidth="1"/>
    <col min="14" max="14" width="9.75" style="194" customWidth="1"/>
    <col min="15" max="15" width="9.875" style="194" customWidth="1"/>
    <col min="16" max="16" width="10.875" style="194" customWidth="1"/>
    <col min="17" max="17" width="11.375" style="194" hidden="1" customWidth="1" outlineLevel="1"/>
    <col min="18" max="18" width="13.25" style="194" customWidth="1" collapsed="1"/>
    <col min="19" max="19" width="11.375" style="194" customWidth="1"/>
    <col min="20" max="20" width="38.875" style="195" customWidth="1"/>
    <col min="21" max="21" width="10.375" style="194" customWidth="1"/>
    <col min="22" max="22" width="9" style="198" customWidth="1"/>
    <col min="23" max="16384" width="0" style="198" hidden="1"/>
  </cols>
  <sheetData>
    <row r="1" spans="1:21" ht="25.5" customHeight="1" thickBot="1">
      <c r="B1" s="471" t="s">
        <v>2395</v>
      </c>
      <c r="C1" s="612"/>
    </row>
    <row r="2" spans="1:21" ht="25.5" customHeight="1" thickBot="1">
      <c r="B2" s="639" t="s">
        <v>2380</v>
      </c>
      <c r="C2" s="640"/>
      <c r="D2" s="641"/>
      <c r="E2" s="641"/>
      <c r="F2" s="642"/>
      <c r="G2" s="643" t="s">
        <v>2318</v>
      </c>
      <c r="H2" s="644"/>
      <c r="I2" s="644"/>
      <c r="J2" s="644"/>
      <c r="K2" s="645"/>
      <c r="L2" s="646" t="str">
        <f>"Semana "&amp;(WEEKNUM(B4))</f>
        <v>Semana 19</v>
      </c>
      <c r="M2" s="647"/>
      <c r="N2" s="648" t="s">
        <v>2323</v>
      </c>
      <c r="O2" s="649"/>
      <c r="P2" s="649"/>
      <c r="Q2" s="650"/>
      <c r="R2" s="651"/>
      <c r="S2" s="652"/>
      <c r="T2" s="637" t="s">
        <v>337</v>
      </c>
      <c r="U2" s="199"/>
    </row>
    <row r="3" spans="1:21" s="212" customFormat="1" ht="30.95" customHeight="1" thickBot="1">
      <c r="A3" s="194"/>
      <c r="B3" s="472" t="s">
        <v>2320</v>
      </c>
      <c r="C3" s="613" t="s">
        <v>0</v>
      </c>
      <c r="D3" s="200" t="s">
        <v>1</v>
      </c>
      <c r="E3" s="200" t="s">
        <v>161</v>
      </c>
      <c r="F3" s="201" t="s">
        <v>2</v>
      </c>
      <c r="G3" s="202"/>
      <c r="H3" s="203" t="s">
        <v>2311</v>
      </c>
      <c r="I3" s="204" t="s">
        <v>168</v>
      </c>
      <c r="J3" s="205" t="s">
        <v>2310</v>
      </c>
      <c r="K3" s="204" t="s">
        <v>2319</v>
      </c>
      <c r="L3" s="206" t="s">
        <v>3</v>
      </c>
      <c r="M3" s="207" t="s">
        <v>4</v>
      </c>
      <c r="N3" s="208" t="s">
        <v>163</v>
      </c>
      <c r="O3" s="200" t="s">
        <v>164</v>
      </c>
      <c r="P3" s="200" t="s">
        <v>2322</v>
      </c>
      <c r="Q3" s="585" t="s">
        <v>2</v>
      </c>
      <c r="R3" s="210" t="s">
        <v>165</v>
      </c>
      <c r="S3" s="204" t="s">
        <v>166</v>
      </c>
      <c r="T3" s="638"/>
      <c r="U3" s="211"/>
    </row>
    <row r="4" spans="1:21" ht="25.5" customHeight="1" thickBot="1">
      <c r="A4" s="213" t="str">
        <f>IF(B4&lt;&gt;"","X","")</f>
        <v>X</v>
      </c>
      <c r="B4" s="469">
        <v>43955.34375</v>
      </c>
      <c r="C4" s="609"/>
      <c r="D4" s="214">
        <v>9</v>
      </c>
      <c r="E4" s="214" t="s">
        <v>2395</v>
      </c>
      <c r="F4" s="215" t="str">
        <f>IFERROR(VLOOKUP(D4,'[2]Capacidades por SKU e Túnel'!$B$9:$T$449,4,0),"")</f>
        <v>LIMPEZA</v>
      </c>
      <c r="G4" s="216">
        <v>24</v>
      </c>
      <c r="H4" s="217">
        <f>IFERROR(IF(D4="","",(G4/VLOOKUP(D4,'[2]Capacidades por SKU e Túnel'!$B$9:$T$449,16,FALSE))),"")</f>
        <v>24</v>
      </c>
      <c r="I4" s="217" t="str">
        <f>IFERROR(IF(D4="","",(VLOOKUP(D4,[2]Recheio!$B$8:$I$75,7,FALSE)*H4)),"")</f>
        <v/>
      </c>
      <c r="J4" s="218" t="str">
        <f>IFERROR(IF(D4="","",VLOOKUP((ROUNDDOWN(B4,0)&amp;D4),'Coz. Ind.L4, 5 E 8'!$A$3:$M$221,11,0)),"")</f>
        <v/>
      </c>
      <c r="K4" s="219" t="str">
        <f>IFERROR(IF(D4="","",VLOOKUP((ROUNDDOWN(B4,0)&amp;D4),'Coz. Ind.L4, 5 E 8'!$A$3:$M$221,13,0)),"")</f>
        <v/>
      </c>
      <c r="L4" s="220">
        <f>IFERROR(IF(D4="","",B4),"")</f>
        <v>43955.34375</v>
      </c>
      <c r="M4" s="221">
        <f>IFERROR(SUM(L4,P4,((H4/VLOOKUP(D4,'[2]Capacidades por SKU e Túnel'!$B$9:$T$449,15,0))/24)),"")</f>
        <v>43956.34375</v>
      </c>
      <c r="N4" s="222" t="str">
        <f t="shared" ref="N4:N13" si="0">IF(P4="","",L4)</f>
        <v/>
      </c>
      <c r="O4" s="223" t="str">
        <f t="shared" ref="O4:O13" si="1">IFERROR(IF(P4="","",SUM(L4,P4)),"")</f>
        <v/>
      </c>
      <c r="P4" s="224"/>
      <c r="Q4" s="225"/>
      <c r="R4" s="226">
        <f t="shared" ref="R4:R13" si="2">IFERROR(SUM((M4-L4),(-P4)),"")</f>
        <v>1</v>
      </c>
      <c r="S4" s="227">
        <f t="shared" ref="S4:S13" si="3">IFERROR((M4-L4),"")</f>
        <v>1</v>
      </c>
      <c r="T4" s="463" t="s">
        <v>2406</v>
      </c>
      <c r="U4" s="199"/>
    </row>
    <row r="5" spans="1:21" ht="25.5" hidden="1" customHeight="1">
      <c r="A5" s="213" t="str">
        <f t="shared" ref="A5:A68" si="4">IF(B5&lt;&gt;"","X","")</f>
        <v/>
      </c>
      <c r="B5" s="473" t="str">
        <f t="shared" ref="B5:B13" si="5">IF(D5="","",B4)</f>
        <v/>
      </c>
      <c r="C5" s="508"/>
      <c r="D5" s="499"/>
      <c r="E5" s="229" t="s">
        <v>2312</v>
      </c>
      <c r="F5" s="230" t="str">
        <f>IFERROR(VLOOKUP(D5,'[2]Capacidades por SKU e Túnel'!$B$9:$T$449,4,0),"")</f>
        <v/>
      </c>
      <c r="G5" s="231">
        <v>1080</v>
      </c>
      <c r="H5" s="228" t="str">
        <f>IFERROR(IF(D5="","",(G5/VLOOKUP(D5,'[2]Capacidades por SKU e Túnel'!$B$9:$T$449,16,FALSE))),"")</f>
        <v/>
      </c>
      <c r="I5" s="228" t="str">
        <f>IFERROR(IF(D5="","",(VLOOKUP(D5,[2]Recheio!$B$8:$I$75,7,FALSE)*H5)),"")</f>
        <v/>
      </c>
      <c r="J5" s="228" t="str">
        <f>IFERROR(IF(D5="","",VLOOKUP((ROUNDDOWN(B5,0)&amp;D5),'Coz. Ind.L4, 5 E 8'!$A$3:$M$221,11,0)),"")</f>
        <v/>
      </c>
      <c r="K5" s="232" t="str">
        <f>IFERROR(IF(D5="","",VLOOKUP((ROUNDDOWN(B5,0)&amp;D5),'Coz. Ind.L4, 5 E 8'!$A$3:$M$221,13,0)),"")</f>
        <v/>
      </c>
      <c r="L5" s="233" t="str">
        <f>IFERROR(IF(D5="","",M4),"")</f>
        <v/>
      </c>
      <c r="M5" s="234" t="str">
        <f>IFERROR(SUM(L5,P5,((H5/VLOOKUP(D5,'[2]Capacidades por SKU e Túnel'!$B$9:$T$449,15,0))/24)),"")</f>
        <v/>
      </c>
      <c r="N5" s="235" t="str">
        <f t="shared" si="0"/>
        <v/>
      </c>
      <c r="O5" s="236" t="str">
        <f t="shared" si="1"/>
        <v/>
      </c>
      <c r="P5" s="237"/>
      <c r="Q5" s="238"/>
      <c r="R5" s="239" t="str">
        <f t="shared" si="2"/>
        <v/>
      </c>
      <c r="S5" s="240" t="str">
        <f t="shared" si="3"/>
        <v/>
      </c>
      <c r="T5" s="465"/>
      <c r="U5" s="198"/>
    </row>
    <row r="6" spans="1:21" ht="25.5" hidden="1" customHeight="1">
      <c r="A6" s="213" t="str">
        <f t="shared" si="4"/>
        <v/>
      </c>
      <c r="B6" s="473" t="str">
        <f t="shared" si="5"/>
        <v/>
      </c>
      <c r="C6" s="509"/>
      <c r="D6" s="229"/>
      <c r="E6" s="229" t="s">
        <v>2312</v>
      </c>
      <c r="F6" s="230" t="str">
        <f>IFERROR(VLOOKUP(D6,'[2]Capacidades por SKU e Túnel'!$B$9:$T$449,4,0),"")</f>
        <v/>
      </c>
      <c r="G6" s="231"/>
      <c r="H6" s="228" t="str">
        <f>IFERROR(IF(D6="","",(G6/VLOOKUP(D6,'[2]Capacidades por SKU e Túnel'!$B$9:$T$449,16,FALSE))),"")</f>
        <v/>
      </c>
      <c r="I6" s="228" t="str">
        <f>IFERROR(IF(D6="","",(VLOOKUP(D6,[2]Recheio!$B$8:$I$75,7,FALSE)*H6)),"")</f>
        <v/>
      </c>
      <c r="J6" s="228" t="str">
        <f>IFERROR(IF(D6="","",VLOOKUP((ROUNDDOWN(B6,0)&amp;D6),'Coz. Ind.L4, 5 E 8'!$A$3:$M$221,11,0)),"")</f>
        <v/>
      </c>
      <c r="K6" s="232" t="str">
        <f>IFERROR(IF(D6="","",VLOOKUP((ROUNDDOWN(B6,0)&amp;D6),'Coz. Ind.L4, 5 E 8'!$A$3:$M$221,13,0)),"")</f>
        <v/>
      </c>
      <c r="L6" s="241" t="str">
        <f t="shared" ref="L6:L13" si="6">IFERROR(IF(B6="","",M5),"")</f>
        <v/>
      </c>
      <c r="M6" s="234" t="str">
        <f>IFERROR(SUM(L6,P6,((H6/VLOOKUP(D6,'[2]Capacidades por SKU e Túnel'!$B$9:$T$449,15,0))/24)),"")</f>
        <v/>
      </c>
      <c r="N6" s="235" t="str">
        <f t="shared" si="0"/>
        <v/>
      </c>
      <c r="O6" s="236" t="str">
        <f t="shared" si="1"/>
        <v/>
      </c>
      <c r="P6" s="237"/>
      <c r="Q6" s="238"/>
      <c r="R6" s="242" t="str">
        <f t="shared" si="2"/>
        <v/>
      </c>
      <c r="S6" s="243" t="str">
        <f t="shared" si="3"/>
        <v/>
      </c>
      <c r="T6" s="463"/>
      <c r="U6" s="198"/>
    </row>
    <row r="7" spans="1:21" ht="25.5" hidden="1" customHeight="1">
      <c r="A7" s="213" t="str">
        <f t="shared" si="4"/>
        <v/>
      </c>
      <c r="B7" s="473" t="str">
        <f t="shared" si="5"/>
        <v/>
      </c>
      <c r="C7" s="509"/>
      <c r="D7" s="247"/>
      <c r="E7" s="229"/>
      <c r="F7" s="230" t="str">
        <f>IFERROR(VLOOKUP(D7,'[2]Capacidades por SKU e Túnel'!$B$9:$T$449,4,0),"")</f>
        <v/>
      </c>
      <c r="G7" s="231"/>
      <c r="H7" s="228" t="str">
        <f>IFERROR(IF(D7="","",(G7/VLOOKUP(D7,'[2]Capacidades por SKU e Túnel'!$B$9:$T$449,16,FALSE))),"")</f>
        <v/>
      </c>
      <c r="I7" s="228" t="str">
        <f>IFERROR(IF(D7="","",(VLOOKUP(D7,[2]Recheio!$B$8:$I$75,7,FALSE)*H7)),"")</f>
        <v/>
      </c>
      <c r="J7" s="228" t="str">
        <f>IFERROR(IF(D7="","",VLOOKUP((ROUNDDOWN(B7,0)&amp;D7),'Coz. Ind.L4, 5 E 8'!$A$3:$M$221,11,0)),"")</f>
        <v/>
      </c>
      <c r="K7" s="232" t="str">
        <f>IFERROR(IF(D7="","",VLOOKUP((ROUNDDOWN(B7,0)&amp;D7),'Coz. Ind.L4, 5 E 8'!$A$3:$M$221,13,0)),"")</f>
        <v/>
      </c>
      <c r="L7" s="241" t="str">
        <f t="shared" si="6"/>
        <v/>
      </c>
      <c r="M7" s="234" t="str">
        <f>IFERROR(SUM(L7,P7,((H7/VLOOKUP(D7,'[2]Capacidades por SKU e Túnel'!$B$9:$T$449,15,0))/24)),"")</f>
        <v/>
      </c>
      <c r="N7" s="235" t="str">
        <f t="shared" si="0"/>
        <v/>
      </c>
      <c r="O7" s="236" t="str">
        <f t="shared" si="1"/>
        <v/>
      </c>
      <c r="P7" s="237"/>
      <c r="Q7" s="238"/>
      <c r="R7" s="242" t="str">
        <f t="shared" si="2"/>
        <v/>
      </c>
      <c r="S7" s="243" t="str">
        <f t="shared" si="3"/>
        <v/>
      </c>
      <c r="T7" s="463"/>
      <c r="U7" s="198"/>
    </row>
    <row r="8" spans="1:21" ht="25.5" hidden="1" customHeight="1">
      <c r="A8" s="213" t="str">
        <f t="shared" si="4"/>
        <v/>
      </c>
      <c r="B8" s="473" t="str">
        <f t="shared" si="5"/>
        <v/>
      </c>
      <c r="C8" s="509"/>
      <c r="D8" s="229"/>
      <c r="E8" s="229"/>
      <c r="F8" s="230" t="str">
        <f>IFERROR(VLOOKUP(D8,'[2]Capacidades por SKU e Túnel'!$B$9:$T$449,4,0),"")</f>
        <v/>
      </c>
      <c r="G8" s="231"/>
      <c r="H8" s="228" t="str">
        <f>IFERROR(IF(D8="","",(G8/VLOOKUP(D8,'[2]Capacidades por SKU e Túnel'!$B$9:$T$449,16,FALSE))),"")</f>
        <v/>
      </c>
      <c r="I8" s="228" t="str">
        <f>IFERROR(IF(D8="","",(VLOOKUP(D8,[2]Recheio!$B$8:$I$75,7,FALSE)*H8)),"")</f>
        <v/>
      </c>
      <c r="J8" s="228" t="str">
        <f>IFERROR(IF(D8="","",VLOOKUP((ROUNDDOWN(B8,0)&amp;D8),'Coz. Ind.L4, 5 E 8'!$A$3:$M$221,11,0)),"")</f>
        <v/>
      </c>
      <c r="K8" s="232" t="str">
        <f>IFERROR(IF(D8="","",VLOOKUP((ROUNDDOWN(B8,0)&amp;D8),'Coz. Ind.L4, 5 E 8'!$A$3:$M$221,13,0)),"")</f>
        <v/>
      </c>
      <c r="L8" s="241" t="str">
        <f t="shared" si="6"/>
        <v/>
      </c>
      <c r="M8" s="234" t="str">
        <f>IFERROR(SUM(L8,P8,((H8/VLOOKUP(D8,'[2]Capacidades por SKU e Túnel'!$B$9:$T$449,15,0))/24)),"")</f>
        <v/>
      </c>
      <c r="N8" s="235" t="str">
        <f t="shared" si="0"/>
        <v/>
      </c>
      <c r="O8" s="236" t="str">
        <f t="shared" si="1"/>
        <v/>
      </c>
      <c r="P8" s="237"/>
      <c r="Q8" s="238"/>
      <c r="R8" s="242" t="str">
        <f t="shared" si="2"/>
        <v/>
      </c>
      <c r="S8" s="243" t="str">
        <f t="shared" si="3"/>
        <v/>
      </c>
      <c r="T8" s="463"/>
      <c r="U8" s="198"/>
    </row>
    <row r="9" spans="1:21" ht="25.5" hidden="1" customHeight="1">
      <c r="A9" s="213" t="str">
        <f t="shared" si="4"/>
        <v/>
      </c>
      <c r="B9" s="473" t="str">
        <f t="shared" si="5"/>
        <v/>
      </c>
      <c r="C9" s="508"/>
      <c r="D9" s="229"/>
      <c r="E9" s="229"/>
      <c r="F9" s="230" t="str">
        <f>IFERROR(VLOOKUP(D9,'[2]Capacidades por SKU e Túnel'!$B$9:$T$449,4,0),"")</f>
        <v/>
      </c>
      <c r="G9" s="231"/>
      <c r="H9" s="228" t="str">
        <f>IFERROR(IF(D9="","",(G9/VLOOKUP(D9,'[2]Capacidades por SKU e Túnel'!$B$9:$T$449,16,FALSE))),"")</f>
        <v/>
      </c>
      <c r="I9" s="228" t="str">
        <f>IFERROR(IF(D9="","",(VLOOKUP(D9,[2]Recheio!$B$8:$I$75,7,FALSE)*H9)),"")</f>
        <v/>
      </c>
      <c r="J9" s="228" t="str">
        <f>IFERROR(IF(D9="","",VLOOKUP((ROUNDDOWN(B9,0)&amp;D9),'Coz. Ind.L4, 5 E 8'!$A$3:$M$221,11,0)),"")</f>
        <v/>
      </c>
      <c r="K9" s="232" t="str">
        <f>IFERROR(IF(D9="","",VLOOKUP((ROUNDDOWN(B9,0)&amp;D9),'Coz. Ind.L4, 5 E 8'!$A$3:$M$221,13,0)),"")</f>
        <v/>
      </c>
      <c r="L9" s="241" t="str">
        <f t="shared" si="6"/>
        <v/>
      </c>
      <c r="M9" s="234" t="str">
        <f>IFERROR(SUM(L9,P9,((H9/VLOOKUP(D9,'[2]Capacidades por SKU e Túnel'!$B$9:$T$449,15,0))/24)),"")</f>
        <v/>
      </c>
      <c r="N9" s="235" t="str">
        <f t="shared" si="0"/>
        <v/>
      </c>
      <c r="O9" s="236" t="str">
        <f t="shared" si="1"/>
        <v/>
      </c>
      <c r="P9" s="237"/>
      <c r="Q9" s="244"/>
      <c r="R9" s="242" t="str">
        <f t="shared" si="2"/>
        <v/>
      </c>
      <c r="S9" s="246" t="str">
        <f t="shared" si="3"/>
        <v/>
      </c>
      <c r="T9" s="463"/>
      <c r="U9" s="198"/>
    </row>
    <row r="10" spans="1:21" ht="25.5" hidden="1" customHeight="1">
      <c r="A10" s="213" t="str">
        <f t="shared" si="4"/>
        <v/>
      </c>
      <c r="B10" s="474" t="str">
        <f t="shared" si="5"/>
        <v/>
      </c>
      <c r="C10" s="510"/>
      <c r="D10" s="247"/>
      <c r="E10" s="247"/>
      <c r="F10" s="248" t="str">
        <f>IFERROR(VLOOKUP(D10,'[2]Capacidades por SKU e Túnel'!$B$9:$T$449,4,0),"")</f>
        <v/>
      </c>
      <c r="G10" s="216"/>
      <c r="H10" s="217" t="str">
        <f>IFERROR(IF(D10="","",(G10/VLOOKUP(D10,'[2]Capacidades por SKU e Túnel'!$B$9:$T$449,16,FALSE))),"")</f>
        <v/>
      </c>
      <c r="I10" s="217" t="str">
        <f>IFERROR(IF(D10="","",(VLOOKUP(D10,[2]Recheio!$B$8:$I$75,7,FALSE)*H10)),"")</f>
        <v/>
      </c>
      <c r="J10" s="217" t="str">
        <f>IFERROR(IF(D10="","",VLOOKUP((ROUNDDOWN(B10,0)&amp;D10),'Coz. Ind.L4, 5 E 8'!$A$3:$M$221,11,0)),"")</f>
        <v/>
      </c>
      <c r="K10" s="232" t="str">
        <f>IFERROR(IF(D10="","",VLOOKUP((ROUNDDOWN(B10,0)&amp;D10),'Coz. Ind.L4, 5 E 8'!$A$3:$M$221,13,0)),"")</f>
        <v/>
      </c>
      <c r="L10" s="233" t="str">
        <f t="shared" si="6"/>
        <v/>
      </c>
      <c r="M10" s="249" t="str">
        <f>IFERROR(SUM(L10,P10,((H10/VLOOKUP(D10,'[2]Capacidades por SKU e Túnel'!$B$9:$T$449,15,0))/24)),"")</f>
        <v/>
      </c>
      <c r="N10" s="250" t="str">
        <f t="shared" si="0"/>
        <v/>
      </c>
      <c r="O10" s="251" t="str">
        <f t="shared" si="1"/>
        <v/>
      </c>
      <c r="P10" s="237"/>
      <c r="Q10" s="238"/>
      <c r="R10" s="242" t="str">
        <f t="shared" si="2"/>
        <v/>
      </c>
      <c r="S10" s="243" t="str">
        <f t="shared" si="3"/>
        <v/>
      </c>
      <c r="T10" s="463"/>
      <c r="U10" s="198"/>
    </row>
    <row r="11" spans="1:21" ht="25.5" hidden="1" customHeight="1">
      <c r="A11" s="213" t="str">
        <f t="shared" si="4"/>
        <v/>
      </c>
      <c r="B11" s="473" t="str">
        <f t="shared" si="5"/>
        <v/>
      </c>
      <c r="C11" s="509"/>
      <c r="D11" s="247"/>
      <c r="E11" s="229"/>
      <c r="F11" s="230" t="str">
        <f>IFERROR(VLOOKUP(D11,'[2]Capacidades por SKU e Túnel'!$B$9:$T$449,4,0),"")</f>
        <v/>
      </c>
      <c r="G11" s="231"/>
      <c r="H11" s="228" t="str">
        <f>IFERROR(IF(D11="","",(G11/VLOOKUP(D11,'[2]Capacidades por SKU e Túnel'!$B$9:$T$449,16,FALSE))),"")</f>
        <v/>
      </c>
      <c r="I11" s="228" t="str">
        <f>IFERROR(IF(D11="","",(VLOOKUP(D11,[2]Recheio!$B$8:$I$75,7,FALSE)*H11)),"")</f>
        <v/>
      </c>
      <c r="J11" s="228" t="str">
        <f>IFERROR(IF(D11="","",VLOOKUP((ROUNDDOWN(B11,0)&amp;D11),'Coz. Ind.L4, 5 E 8'!$A$3:$M$221,11,0)),"")</f>
        <v/>
      </c>
      <c r="K11" s="232" t="str">
        <f>IFERROR(IF(D11="","",VLOOKUP((ROUNDDOWN(B11,0)&amp;D11),'Coz. Ind.L4, 5 E 8'!$A$3:$M$221,13,0)),"")</f>
        <v/>
      </c>
      <c r="L11" s="241" t="str">
        <f t="shared" si="6"/>
        <v/>
      </c>
      <c r="M11" s="234" t="str">
        <f>IFERROR(SUM(L11,P11,((H11/VLOOKUP(D11,'[2]Capacidades por SKU e Túnel'!$B$9:$T$449,15,0))/24)),"")</f>
        <v/>
      </c>
      <c r="N11" s="235" t="str">
        <f t="shared" si="0"/>
        <v/>
      </c>
      <c r="O11" s="236" t="str">
        <f t="shared" si="1"/>
        <v/>
      </c>
      <c r="P11" s="237"/>
      <c r="Q11" s="238"/>
      <c r="R11" s="242" t="str">
        <f t="shared" si="2"/>
        <v/>
      </c>
      <c r="S11" s="243" t="str">
        <f t="shared" si="3"/>
        <v/>
      </c>
      <c r="T11" s="463"/>
      <c r="U11" s="198"/>
    </row>
    <row r="12" spans="1:21" ht="25.5" hidden="1" customHeight="1">
      <c r="A12" s="213" t="str">
        <f t="shared" si="4"/>
        <v/>
      </c>
      <c r="B12" s="473" t="str">
        <f t="shared" si="5"/>
        <v/>
      </c>
      <c r="C12" s="509"/>
      <c r="D12" s="229"/>
      <c r="E12" s="229"/>
      <c r="F12" s="230" t="str">
        <f>IFERROR(VLOOKUP(D12,'[2]Capacidades por SKU e Túnel'!$B$9:$T$449,4,0),"")</f>
        <v/>
      </c>
      <c r="G12" s="231"/>
      <c r="H12" s="228" t="str">
        <f>IFERROR(IF(D12="","",(G12/VLOOKUP(D12,'[2]Capacidades por SKU e Túnel'!$B$9:$T$449,16,FALSE))),"")</f>
        <v/>
      </c>
      <c r="I12" s="228" t="str">
        <f>IFERROR(IF(D12="","",(VLOOKUP(D12,[2]Recheio!$B$8:$I$75,7,FALSE)*H12)),"")</f>
        <v/>
      </c>
      <c r="J12" s="228" t="str">
        <f>IFERROR(IF(D12="","",VLOOKUP((ROUNDDOWN(B12,0)&amp;D12),'Coz. Ind.L4, 5 E 8'!$A$3:$M$221,11,0)),"")</f>
        <v/>
      </c>
      <c r="K12" s="232" t="str">
        <f>IFERROR(IF(D12="","",VLOOKUP((ROUNDDOWN(B12,0)&amp;D12),'Coz. Ind.L4, 5 E 8'!$A$3:$M$221,13,0)),"")</f>
        <v/>
      </c>
      <c r="L12" s="241" t="str">
        <f t="shared" si="6"/>
        <v/>
      </c>
      <c r="M12" s="234" t="str">
        <f>IFERROR(SUM(L12,P12,((H12/VLOOKUP(D12,'[2]Capacidades por SKU e Túnel'!$B$9:$T$449,15,0))/24)),"")</f>
        <v/>
      </c>
      <c r="N12" s="235" t="str">
        <f t="shared" si="0"/>
        <v/>
      </c>
      <c r="O12" s="236" t="str">
        <f t="shared" si="1"/>
        <v/>
      </c>
      <c r="P12" s="237"/>
      <c r="Q12" s="238"/>
      <c r="R12" s="242" t="str">
        <f t="shared" si="2"/>
        <v/>
      </c>
      <c r="S12" s="243" t="str">
        <f t="shared" si="3"/>
        <v/>
      </c>
      <c r="T12" s="463"/>
      <c r="U12" s="198"/>
    </row>
    <row r="13" spans="1:21" ht="25.5" hidden="1" customHeight="1" thickBot="1">
      <c r="A13" s="213" t="str">
        <f t="shared" si="4"/>
        <v/>
      </c>
      <c r="B13" s="475" t="str">
        <f t="shared" si="5"/>
        <v/>
      </c>
      <c r="C13" s="511"/>
      <c r="D13" s="252"/>
      <c r="E13" s="252"/>
      <c r="F13" s="253" t="str">
        <f>IFERROR(VLOOKUP(D13,'[2]Capacidades por SKU e Túnel'!$B$9:$T$449,4,0),"")</f>
        <v/>
      </c>
      <c r="G13" s="254"/>
      <c r="H13" s="255" t="str">
        <f>IFERROR(IF(D13="","",(G13/VLOOKUP(D13,'[2]Capacidades por SKU e Túnel'!$B$9:$T$449,16,FALSE))),"")</f>
        <v/>
      </c>
      <c r="I13" s="255" t="str">
        <f>IFERROR(IF(D13="","",(VLOOKUP(D13,[2]Recheio!$B$8:$I$75,7,FALSE)*H13)),"")</f>
        <v/>
      </c>
      <c r="J13" s="255" t="str">
        <f>IFERROR(IF(D13="","",VLOOKUP((ROUNDDOWN(B13,0)&amp;D13),'Coz. Ind.L4, 5 E 8'!$A$3:$M$221,11,0)),"")</f>
        <v/>
      </c>
      <c r="K13" s="232" t="str">
        <f>IFERROR(IF(D13="","",VLOOKUP((ROUNDDOWN(B13,0)&amp;D13),'Coz. Ind.L4, 5 E 8'!$A$3:$M$221,13,0)),"")</f>
        <v/>
      </c>
      <c r="L13" s="256" t="str">
        <f t="shared" si="6"/>
        <v/>
      </c>
      <c r="M13" s="257" t="str">
        <f>IFERROR(SUM(L13,P13,((H13/VLOOKUP(D13,'[2]Capacidades por SKU e Túnel'!$B$9:$T$449,15,0))/24)),"")</f>
        <v/>
      </c>
      <c r="N13" s="258" t="str">
        <f t="shared" si="0"/>
        <v/>
      </c>
      <c r="O13" s="259" t="str">
        <f t="shared" si="1"/>
        <v/>
      </c>
      <c r="P13" s="260"/>
      <c r="Q13" s="261"/>
      <c r="R13" s="262" t="str">
        <f t="shared" si="2"/>
        <v/>
      </c>
      <c r="S13" s="246" t="str">
        <f t="shared" si="3"/>
        <v/>
      </c>
      <c r="T13" s="463"/>
      <c r="U13" s="198"/>
    </row>
    <row r="14" spans="1:21" ht="25.5" customHeight="1" thickBot="1">
      <c r="A14" s="213" t="s">
        <v>2321</v>
      </c>
      <c r="B14" s="476"/>
      <c r="C14" s="610"/>
      <c r="D14" s="263"/>
      <c r="E14" s="263"/>
      <c r="F14" s="264"/>
      <c r="G14" s="265"/>
      <c r="H14" s="266"/>
      <c r="I14" s="267"/>
      <c r="J14" s="267"/>
      <c r="K14" s="268"/>
      <c r="L14" s="268"/>
      <c r="M14" s="268"/>
      <c r="N14" s="269"/>
      <c r="O14" s="269"/>
      <c r="P14" s="270"/>
      <c r="Q14" s="271"/>
      <c r="R14" s="272"/>
      <c r="S14" s="268"/>
      <c r="T14" s="273"/>
    </row>
    <row r="15" spans="1:21" ht="25.5" customHeight="1">
      <c r="A15" s="213" t="str">
        <f t="shared" si="4"/>
        <v>X</v>
      </c>
      <c r="B15" s="469">
        <v>43956</v>
      </c>
      <c r="C15" s="609"/>
      <c r="D15" s="312">
        <v>3</v>
      </c>
      <c r="E15" s="214" t="s">
        <v>2395</v>
      </c>
      <c r="F15" s="215" t="str">
        <f>IFERROR(VLOOKUP(D15,'[2]Capacidades por SKU e Túnel'!$B$9:$T$449,4,0),"")</f>
        <v>TESTE EQUIPAMENTO</v>
      </c>
      <c r="G15" s="274">
        <v>13</v>
      </c>
      <c r="H15" s="218">
        <f>IFERROR(IF(D15="","",(G15/VLOOKUP(D15,'[2]Capacidades por SKU e Túnel'!$B$9:$T$449,16,FALSE))),"")</f>
        <v>13</v>
      </c>
      <c r="I15" s="218" t="str">
        <f>IFERROR(IF(D15="","",(VLOOKUP(D15,[2]Recheio!$B$8:$I$75,7,FALSE)*H15)),"")</f>
        <v/>
      </c>
      <c r="J15" s="218" t="str">
        <f>IFERROR(IF(D15="","",VLOOKUP((ROUNDDOWN(B15,0)&amp;D15),'Coz. Ind.L4, 5 E 8'!$A$3:$M$221,11,0)),"")</f>
        <v/>
      </c>
      <c r="K15" s="219" t="str">
        <f>IFERROR(IF(D15="","",VLOOKUP((ROUNDDOWN(B15,0)&amp;D15),'Coz. Ind.L4, 5 E 8'!$A$3:$M$221,13,0)),"")</f>
        <v/>
      </c>
      <c r="L15" s="220">
        <f>IFERROR(IF(D15="","",B15),"")</f>
        <v>43956</v>
      </c>
      <c r="M15" s="221">
        <f>IFERROR(SUM(L15,P15,((H15/VLOOKUP(D15,'[2]Capacidades por SKU e Túnel'!$B$9:$T$449,15,0))/24)),"")</f>
        <v>43956.541666666664</v>
      </c>
      <c r="N15" s="275" t="str">
        <f t="shared" ref="N15:N24" si="7">IF(P15="","",L15)</f>
        <v/>
      </c>
      <c r="O15" s="223" t="str">
        <f t="shared" ref="O15:O24" si="8">IFERROR(IF(P15="","",SUM(L15,P15)),"")</f>
        <v/>
      </c>
      <c r="P15" s="276"/>
      <c r="Q15" s="277"/>
      <c r="R15" s="226">
        <f t="shared" ref="R15:R24" si="9">IFERROR(SUM((M15-L15),(-P15)),"")</f>
        <v>0.54166666666424135</v>
      </c>
      <c r="S15" s="227">
        <f t="shared" ref="S15:S24" si="10">IFERROR((M15-L15),"")</f>
        <v>0.54166666666424135</v>
      </c>
      <c r="T15" s="462" t="s">
        <v>2411</v>
      </c>
      <c r="U15" s="199"/>
    </row>
    <row r="16" spans="1:21" ht="25.5" customHeight="1">
      <c r="A16" s="213" t="str">
        <f t="shared" si="4"/>
        <v>X</v>
      </c>
      <c r="B16" s="473">
        <f t="shared" ref="B16:B24" si="11">IF(D16="","",B15)</f>
        <v>43956</v>
      </c>
      <c r="C16" s="611"/>
      <c r="D16" s="229">
        <v>4</v>
      </c>
      <c r="E16" s="229" t="s">
        <v>2395</v>
      </c>
      <c r="F16" s="230" t="str">
        <f>IFERROR(VLOOKUP(D16,'[2]Capacidades por SKU e Túnel'!$B$9:$T$449,4,0),"")</f>
        <v>TESTE P&amp;D</v>
      </c>
      <c r="G16" s="231">
        <v>1</v>
      </c>
      <c r="H16" s="228">
        <f>IFERROR(IF(D16="","",(G16/VLOOKUP(D16,'[2]Capacidades por SKU e Túnel'!$B$9:$T$449,16,FALSE))),"")</f>
        <v>1</v>
      </c>
      <c r="I16" s="228" t="str">
        <f>IFERROR(IF(D16="","",(VLOOKUP(D16,[2]Recheio!$B$8:$I$75,7,FALSE)*H16)),"")</f>
        <v/>
      </c>
      <c r="J16" s="228" t="str">
        <f>IFERROR(IF(D16="","",VLOOKUP((ROUNDDOWN(B16,0)&amp;D16),'Coz. Ind.L4, 5 E 8'!$A$3:$M$221,11,0)),"")</f>
        <v/>
      </c>
      <c r="K16" s="232" t="str">
        <f>IFERROR(IF(D16="","",VLOOKUP((ROUNDDOWN(B16,0)&amp;D16),'Coz. Ind.L4, 5 E 8'!$A$3:$M$221,13,0)),"")</f>
        <v/>
      </c>
      <c r="L16" s="241">
        <f t="shared" ref="L16:L24" si="12">IFERROR(IF(B16="","",M15),"")</f>
        <v>43956.541666666664</v>
      </c>
      <c r="M16" s="234">
        <f>IFERROR(SUM(L16,P16,((H16/VLOOKUP(D16,'[2]Capacidades por SKU e Túnel'!$B$9:$T$449,15,0))/24)),"")</f>
        <v>43956.583333333328</v>
      </c>
      <c r="N16" s="278" t="str">
        <f t="shared" si="7"/>
        <v/>
      </c>
      <c r="O16" s="236" t="str">
        <f t="shared" si="8"/>
        <v/>
      </c>
      <c r="P16" s="237"/>
      <c r="Q16" s="279"/>
      <c r="R16" s="239">
        <f t="shared" si="9"/>
        <v>4.1666666664241347E-2</v>
      </c>
      <c r="S16" s="240">
        <f t="shared" si="10"/>
        <v>4.1666666664241347E-2</v>
      </c>
      <c r="T16" s="463" t="s">
        <v>2415</v>
      </c>
      <c r="U16" s="198"/>
    </row>
    <row r="17" spans="1:21" ht="25.5" customHeight="1">
      <c r="A17" s="213" t="str">
        <f t="shared" si="4"/>
        <v>X</v>
      </c>
      <c r="B17" s="473">
        <f t="shared" si="11"/>
        <v>43956</v>
      </c>
      <c r="C17" s="616">
        <v>97003</v>
      </c>
      <c r="D17" s="229" t="s">
        <v>25</v>
      </c>
      <c r="E17" s="229" t="s">
        <v>2395</v>
      </c>
      <c r="F17" s="230" t="str">
        <f>IFERROR(VLOOKUP(D17,'[2]Capacidades por SKU e Túnel'!$B$9:$T$449,4,0),"")</f>
        <v>PQ Forno de Minas Tradicional Assado e Congelado 20 x 240g</v>
      </c>
      <c r="G17" s="231">
        <v>627</v>
      </c>
      <c r="H17" s="228">
        <f>IFERROR(IF(D17="","",(G17/VLOOKUP(D17,'[2]Capacidades por SKU e Túnel'!$B$9:$T$449,16,FALSE))),"")</f>
        <v>660</v>
      </c>
      <c r="I17" s="228" t="str">
        <f>IFERROR(IF(D17="","",(VLOOKUP(D17,[2]Recheio!$B$8:$I$75,7,FALSE)*H17)),"")</f>
        <v/>
      </c>
      <c r="J17" s="228" t="str">
        <f>IFERROR(IF(D17="","",VLOOKUP((ROUNDDOWN(B17,0)&amp;D17),'Coz. Ind.L4, 5 E 8'!$A$3:$M$221,11,0)),"")</f>
        <v/>
      </c>
      <c r="K17" s="232" t="str">
        <f>IFERROR(IF(D17="","",VLOOKUP((ROUNDDOWN(B17,0)&amp;D17),'Coz. Ind.L4, 5 E 8'!$A$3:$M$221,13,0)),"")</f>
        <v/>
      </c>
      <c r="L17" s="241">
        <f t="shared" si="12"/>
        <v>43956.583333333328</v>
      </c>
      <c r="M17" s="234">
        <f>IFERROR(SUM(L17,P17,((H17/VLOOKUP(D17,'[2]Capacidades por SKU e Túnel'!$B$9:$T$449,15,0))/24)),"")</f>
        <v>43956.916666666664</v>
      </c>
      <c r="N17" s="278" t="str">
        <f t="shared" si="7"/>
        <v/>
      </c>
      <c r="O17" s="236" t="str">
        <f t="shared" si="8"/>
        <v/>
      </c>
      <c r="P17" s="237"/>
      <c r="Q17" s="279"/>
      <c r="R17" s="242">
        <f t="shared" si="9"/>
        <v>0.33333333333575865</v>
      </c>
      <c r="S17" s="243">
        <f t="shared" si="10"/>
        <v>0.33333333333575865</v>
      </c>
      <c r="T17" s="463"/>
      <c r="U17" s="198"/>
    </row>
    <row r="18" spans="1:21" ht="25.5" customHeight="1" thickBot="1">
      <c r="A18" s="213" t="str">
        <f t="shared" si="4"/>
        <v>X</v>
      </c>
      <c r="B18" s="473">
        <f t="shared" si="11"/>
        <v>43956</v>
      </c>
      <c r="C18" s="509"/>
      <c r="D18" s="247">
        <v>9</v>
      </c>
      <c r="E18" s="229" t="s">
        <v>2312</v>
      </c>
      <c r="F18" s="230" t="str">
        <f>IFERROR(VLOOKUP(D18,'[2]Capacidades por SKU e Túnel'!$B$9:$T$449,4,0),"")</f>
        <v>LIMPEZA</v>
      </c>
      <c r="G18" s="216">
        <v>2</v>
      </c>
      <c r="H18" s="228">
        <f>IFERROR(IF(D18="","",(G18/VLOOKUP(D18,'[2]Capacidades por SKU e Túnel'!$B$9:$T$449,16,FALSE))),"")</f>
        <v>2</v>
      </c>
      <c r="I18" s="228" t="str">
        <f>IFERROR(IF(D18="","",(VLOOKUP(D18,[2]Recheio!$B$8:$I$75,7,FALSE)*H18)),"")</f>
        <v/>
      </c>
      <c r="J18" s="228" t="str">
        <f>IFERROR(IF(D18="","",VLOOKUP((ROUNDDOWN(B18,0)&amp;D18),'Coz. Ind.L4, 5 E 8'!$A$3:$M$221,11,0)),"")</f>
        <v/>
      </c>
      <c r="K18" s="232" t="str">
        <f>IFERROR(IF(D18="","",VLOOKUP((ROUNDDOWN(B18,0)&amp;D18),'Coz. Ind.L4, 5 E 8'!$A$3:$M$221,13,0)),"")</f>
        <v/>
      </c>
      <c r="L18" s="241">
        <f t="shared" si="12"/>
        <v>43956.916666666664</v>
      </c>
      <c r="M18" s="234">
        <f>IFERROR(SUM(L18,P18,((H18/VLOOKUP(D18,'[2]Capacidades por SKU e Túnel'!$B$9:$T$449,15,0))/24)),"")</f>
        <v>43957</v>
      </c>
      <c r="N18" s="278" t="str">
        <f t="shared" si="7"/>
        <v/>
      </c>
      <c r="O18" s="236" t="str">
        <f t="shared" si="8"/>
        <v/>
      </c>
      <c r="P18" s="237"/>
      <c r="Q18" s="279"/>
      <c r="R18" s="242">
        <f t="shared" si="9"/>
        <v>8.3333333335758653E-2</v>
      </c>
      <c r="S18" s="243">
        <f t="shared" si="10"/>
        <v>8.3333333335758653E-2</v>
      </c>
      <c r="T18" s="463"/>
      <c r="U18" s="198"/>
    </row>
    <row r="19" spans="1:21" ht="25.5" hidden="1" customHeight="1">
      <c r="A19" s="213" t="str">
        <f t="shared" si="4"/>
        <v/>
      </c>
      <c r="B19" s="473" t="str">
        <f t="shared" si="11"/>
        <v/>
      </c>
      <c r="C19" s="509"/>
      <c r="D19" s="229"/>
      <c r="E19" s="229"/>
      <c r="F19" s="230" t="str">
        <f>IFERROR(VLOOKUP(D19,'[2]Capacidades por SKU e Túnel'!$B$9:$T$449,4,0),"")</f>
        <v/>
      </c>
      <c r="G19" s="231"/>
      <c r="H19" s="228" t="str">
        <f>IFERROR(IF(D19="","",(G19/VLOOKUP(D19,'[2]Capacidades por SKU e Túnel'!$B$9:$T$449,16,FALSE))),"")</f>
        <v/>
      </c>
      <c r="I19" s="228" t="str">
        <f>IFERROR(IF(D19="","",(VLOOKUP(D19,[2]Recheio!$B$8:$I$75,7,FALSE)*H19)),"")</f>
        <v/>
      </c>
      <c r="J19" s="228" t="str">
        <f>IFERROR(IF(D19="","",VLOOKUP((ROUNDDOWN(B19,0)&amp;D19),'Coz. Ind.L4, 5 E 8'!$A$3:$M$221,11,0)),"")</f>
        <v/>
      </c>
      <c r="K19" s="232" t="str">
        <f>IFERROR(IF(D19="","",VLOOKUP((ROUNDDOWN(B19,0)&amp;D19),'Coz. Ind.L4, 5 E 8'!$A$3:$M$221,13,0)),"")</f>
        <v/>
      </c>
      <c r="L19" s="241" t="str">
        <f t="shared" si="12"/>
        <v/>
      </c>
      <c r="M19" s="234" t="str">
        <f>IFERROR(SUM(L19,P19,((H19/VLOOKUP(D19,'[2]Capacidades por SKU e Túnel'!$B$9:$T$449,15,0))/24)),"")</f>
        <v/>
      </c>
      <c r="N19" s="278" t="str">
        <f t="shared" si="7"/>
        <v/>
      </c>
      <c r="O19" s="236" t="str">
        <f t="shared" si="8"/>
        <v/>
      </c>
      <c r="P19" s="237"/>
      <c r="Q19" s="279"/>
      <c r="R19" s="242" t="str">
        <f t="shared" si="9"/>
        <v/>
      </c>
      <c r="S19" s="243" t="str">
        <f t="shared" si="10"/>
        <v/>
      </c>
      <c r="T19" s="463"/>
      <c r="U19" s="198"/>
    </row>
    <row r="20" spans="1:21" ht="25.5" hidden="1" customHeight="1">
      <c r="A20" s="213" t="str">
        <f t="shared" si="4"/>
        <v/>
      </c>
      <c r="B20" s="473" t="str">
        <f t="shared" si="11"/>
        <v/>
      </c>
      <c r="C20" s="508"/>
      <c r="D20" s="229"/>
      <c r="E20" s="229"/>
      <c r="F20" s="230" t="str">
        <f>IFERROR(VLOOKUP(D20,'[2]Capacidades por SKU e Túnel'!$B$9:$T$449,4,0),"")</f>
        <v/>
      </c>
      <c r="G20" s="231"/>
      <c r="H20" s="228" t="str">
        <f>IFERROR(IF(D20="","",(G20/VLOOKUP(D20,'[2]Capacidades por SKU e Túnel'!$B$9:$T$449,16,FALSE))),"")</f>
        <v/>
      </c>
      <c r="I20" s="228" t="str">
        <f>IFERROR(IF(D20="","",(VLOOKUP(D20,[2]Recheio!$B$8:$I$75,7,FALSE)*H20)),"")</f>
        <v/>
      </c>
      <c r="J20" s="228" t="str">
        <f>IFERROR(IF(D20="","",VLOOKUP((ROUNDDOWN(B20,0)&amp;D20),'Coz. Ind.L4, 5 E 8'!$A$3:$M$221,11,0)),"")</f>
        <v/>
      </c>
      <c r="K20" s="232" t="str">
        <f>IFERROR(IF(D20="","",VLOOKUP((ROUNDDOWN(B20,0)&amp;D20),'Coz. Ind.L4, 5 E 8'!$A$3:$M$221,13,0)),"")</f>
        <v/>
      </c>
      <c r="L20" s="241" t="str">
        <f t="shared" si="12"/>
        <v/>
      </c>
      <c r="M20" s="234" t="str">
        <f>IFERROR(SUM(L20,P20,((H20/VLOOKUP(D20,'[2]Capacidades por SKU e Túnel'!$B$9:$T$449,15,0))/24)),"")</f>
        <v/>
      </c>
      <c r="N20" s="278" t="str">
        <f t="shared" si="7"/>
        <v/>
      </c>
      <c r="O20" s="236" t="str">
        <f t="shared" si="8"/>
        <v/>
      </c>
      <c r="P20" s="244"/>
      <c r="Q20" s="539"/>
      <c r="R20" s="245" t="str">
        <f t="shared" si="9"/>
        <v/>
      </c>
      <c r="S20" s="246" t="str">
        <f t="shared" si="10"/>
        <v/>
      </c>
      <c r="T20" s="463"/>
      <c r="U20" s="198"/>
    </row>
    <row r="21" spans="1:21" ht="25.5" hidden="1" customHeight="1">
      <c r="A21" s="213" t="str">
        <f t="shared" si="4"/>
        <v/>
      </c>
      <c r="B21" s="474" t="str">
        <f t="shared" si="11"/>
        <v/>
      </c>
      <c r="C21" s="510"/>
      <c r="D21" s="247"/>
      <c r="E21" s="247"/>
      <c r="F21" s="248" t="str">
        <f>IFERROR(VLOOKUP(D21,'[2]Capacidades por SKU e Túnel'!$B$9:$T$449,4,0),"")</f>
        <v/>
      </c>
      <c r="G21" s="216"/>
      <c r="H21" s="217" t="str">
        <f>IFERROR(IF(D21="","",(G21/VLOOKUP(D21,'[2]Capacidades por SKU e Túnel'!$B$9:$T$449,16,FALSE))),"")</f>
        <v/>
      </c>
      <c r="I21" s="217" t="str">
        <f>IFERROR(IF(D21="","",(VLOOKUP(D21,[2]Recheio!$B$8:$I$75,7,FALSE)*H21)),"")</f>
        <v/>
      </c>
      <c r="J21" s="217" t="str">
        <f>IFERROR(IF(D21="","",VLOOKUP((ROUNDDOWN(B21,0)&amp;D21),'Coz. Ind.L4, 5 E 8'!$A$3:$M$221,11,0)),"")</f>
        <v/>
      </c>
      <c r="K21" s="280" t="str">
        <f>IFERROR(IF(D21="","",VLOOKUP((ROUNDDOWN(B21,0)&amp;D21),'Coz. Ind.L4, 5 E 8'!$A$3:$M$221,13,0)),"")</f>
        <v/>
      </c>
      <c r="L21" s="233" t="str">
        <f t="shared" si="12"/>
        <v/>
      </c>
      <c r="M21" s="249" t="str">
        <f>IFERROR(SUM(L21,P21,((H21/VLOOKUP(D21,'[2]Capacidades por SKU e Túnel'!$B$9:$T$449,15,0))/24)),"")</f>
        <v/>
      </c>
      <c r="N21" s="281" t="str">
        <f t="shared" si="7"/>
        <v/>
      </c>
      <c r="O21" s="251" t="str">
        <f t="shared" si="8"/>
        <v/>
      </c>
      <c r="P21" s="237"/>
      <c r="Q21" s="279"/>
      <c r="R21" s="242" t="str">
        <f t="shared" si="9"/>
        <v/>
      </c>
      <c r="S21" s="243" t="str">
        <f t="shared" si="10"/>
        <v/>
      </c>
      <c r="T21" s="463"/>
      <c r="U21" s="198"/>
    </row>
    <row r="22" spans="1:21" ht="25.5" hidden="1" customHeight="1">
      <c r="A22" s="213" t="str">
        <f t="shared" si="4"/>
        <v/>
      </c>
      <c r="B22" s="473" t="str">
        <f t="shared" si="11"/>
        <v/>
      </c>
      <c r="C22" s="509"/>
      <c r="D22" s="247"/>
      <c r="E22" s="229"/>
      <c r="F22" s="230" t="str">
        <f>IFERROR(VLOOKUP(D22,'[2]Capacidades por SKU e Túnel'!$B$9:$T$449,4,0),"")</f>
        <v/>
      </c>
      <c r="G22" s="231"/>
      <c r="H22" s="228" t="str">
        <f>IFERROR(IF(D22="","",(G22/VLOOKUP(D22,'[2]Capacidades por SKU e Túnel'!$B$9:$T$449,16,FALSE))),"")</f>
        <v/>
      </c>
      <c r="I22" s="228" t="str">
        <f>IFERROR(IF(D22="","",(VLOOKUP(D22,[2]Recheio!$B$8:$I$75,7,FALSE)*H22)),"")</f>
        <v/>
      </c>
      <c r="J22" s="228" t="str">
        <f>IFERROR(IF(D22="","",VLOOKUP((ROUNDDOWN(B22,0)&amp;D22),'Coz. Ind.L4, 5 E 8'!$A$3:$M$221,11,0)),"")</f>
        <v/>
      </c>
      <c r="K22" s="232" t="str">
        <f>IFERROR(IF(D22="","",VLOOKUP((ROUNDDOWN(B22,0)&amp;D22),'Coz. Ind.L4, 5 E 8'!$A$3:$M$221,13,0)),"")</f>
        <v/>
      </c>
      <c r="L22" s="241" t="str">
        <f t="shared" si="12"/>
        <v/>
      </c>
      <c r="M22" s="234" t="str">
        <f>IFERROR(SUM(L22,P22,((H22/VLOOKUP(D22,'[2]Capacidades por SKU e Túnel'!$B$9:$T$449,15,0))/24)),"")</f>
        <v/>
      </c>
      <c r="N22" s="278" t="str">
        <f t="shared" si="7"/>
        <v/>
      </c>
      <c r="O22" s="236" t="str">
        <f t="shared" si="8"/>
        <v/>
      </c>
      <c r="P22" s="237"/>
      <c r="Q22" s="279"/>
      <c r="R22" s="242" t="str">
        <f t="shared" si="9"/>
        <v/>
      </c>
      <c r="S22" s="243" t="str">
        <f t="shared" si="10"/>
        <v/>
      </c>
      <c r="T22" s="463"/>
      <c r="U22" s="198"/>
    </row>
    <row r="23" spans="1:21" ht="25.5" hidden="1" customHeight="1">
      <c r="A23" s="213" t="str">
        <f t="shared" si="4"/>
        <v/>
      </c>
      <c r="B23" s="473" t="str">
        <f t="shared" si="11"/>
        <v/>
      </c>
      <c r="C23" s="509"/>
      <c r="D23" s="229"/>
      <c r="E23" s="229"/>
      <c r="F23" s="230" t="str">
        <f>IFERROR(VLOOKUP(D23,'[2]Capacidades por SKU e Túnel'!$B$9:$T$449,4,0),"")</f>
        <v/>
      </c>
      <c r="G23" s="231"/>
      <c r="H23" s="228" t="str">
        <f>IFERROR(IF(D23="","",(G23/VLOOKUP(D23,'[2]Capacidades por SKU e Túnel'!$B$9:$T$449,16,FALSE))),"")</f>
        <v/>
      </c>
      <c r="I23" s="228" t="str">
        <f>IFERROR(IF(D23="","",(VLOOKUP(D23,[2]Recheio!$B$8:$I$75,7,FALSE)*H23)),"")</f>
        <v/>
      </c>
      <c r="J23" s="228" t="str">
        <f>IFERROR(IF(D23="","",VLOOKUP((ROUNDDOWN(B23,0)&amp;D23),'Coz. Ind.L4, 5 E 8'!$A$3:$M$221,11,0)),"")</f>
        <v/>
      </c>
      <c r="K23" s="232" t="str">
        <f>IFERROR(IF(D23="","",VLOOKUP((ROUNDDOWN(B23,0)&amp;D23),'Coz. Ind.L4, 5 E 8'!$A$3:$M$221,13,0)),"")</f>
        <v/>
      </c>
      <c r="L23" s="241" t="str">
        <f t="shared" si="12"/>
        <v/>
      </c>
      <c r="M23" s="234" t="str">
        <f>IFERROR(SUM(L23,P23,((H23/VLOOKUP(D23,'[2]Capacidades por SKU e Túnel'!$B$9:$T$449,15,0))/24)),"")</f>
        <v/>
      </c>
      <c r="N23" s="278" t="str">
        <f t="shared" si="7"/>
        <v/>
      </c>
      <c r="O23" s="236" t="str">
        <f t="shared" si="8"/>
        <v/>
      </c>
      <c r="P23" s="237"/>
      <c r="Q23" s="279"/>
      <c r="R23" s="242" t="str">
        <f t="shared" si="9"/>
        <v/>
      </c>
      <c r="S23" s="243" t="str">
        <f t="shared" si="10"/>
        <v/>
      </c>
      <c r="T23" s="463"/>
      <c r="U23" s="198"/>
    </row>
    <row r="24" spans="1:21" ht="25.5" hidden="1" customHeight="1" thickBot="1">
      <c r="A24" s="213" t="str">
        <f t="shared" si="4"/>
        <v/>
      </c>
      <c r="B24" s="475" t="str">
        <f t="shared" si="11"/>
        <v/>
      </c>
      <c r="C24" s="511"/>
      <c r="D24" s="252"/>
      <c r="E24" s="252"/>
      <c r="F24" s="253" t="str">
        <f>IFERROR(VLOOKUP(D24,'[2]Capacidades por SKU e Túnel'!$B$9:$T$449,4,0),"")</f>
        <v/>
      </c>
      <c r="G24" s="254"/>
      <c r="H24" s="255" t="str">
        <f>IFERROR(IF(D24="","",(G24/VLOOKUP(D24,'[2]Capacidades por SKU e Túnel'!$B$9:$T$449,16,FALSE))),"")</f>
        <v/>
      </c>
      <c r="I24" s="255" t="str">
        <f>IFERROR(IF(D24="","",(VLOOKUP(D24,[2]Recheio!$B$8:$I$75,7,FALSE)*H24)),"")</f>
        <v/>
      </c>
      <c r="J24" s="255" t="str">
        <f>IFERROR(IF(D24="","",VLOOKUP((ROUNDDOWN(B24,0)&amp;D24),'Coz. Ind.L4, 5 E 8'!$A$3:$M$221,11,0)),"")</f>
        <v/>
      </c>
      <c r="K24" s="282" t="str">
        <f>IFERROR(IF(D24="","",VLOOKUP((ROUNDDOWN(B24,0)&amp;D24),'Coz. Ind.L4, 5 E 8'!$A$3:$M$221,13,0)),"")</f>
        <v/>
      </c>
      <c r="L24" s="256" t="str">
        <f t="shared" si="12"/>
        <v/>
      </c>
      <c r="M24" s="257" t="str">
        <f>IFERROR(SUM(L24,P24,((H24/VLOOKUP(D24,'[2]Capacidades por SKU e Túnel'!$B$9:$T$449,15,0))/24)),"")</f>
        <v/>
      </c>
      <c r="N24" s="283" t="str">
        <f t="shared" si="7"/>
        <v/>
      </c>
      <c r="O24" s="259" t="str">
        <f t="shared" si="8"/>
        <v/>
      </c>
      <c r="P24" s="260"/>
      <c r="Q24" s="284"/>
      <c r="R24" s="285" t="str">
        <f t="shared" si="9"/>
        <v/>
      </c>
      <c r="S24" s="286" t="str">
        <f t="shared" si="10"/>
        <v/>
      </c>
      <c r="T24" s="464"/>
      <c r="U24" s="198"/>
    </row>
    <row r="25" spans="1:21" ht="25.5" customHeight="1" thickBot="1">
      <c r="A25" s="213" t="s">
        <v>2321</v>
      </c>
      <c r="B25" s="476"/>
      <c r="C25" s="610"/>
      <c r="D25" s="263"/>
      <c r="E25" s="263"/>
      <c r="F25" s="264"/>
      <c r="G25" s="265"/>
      <c r="H25" s="266"/>
      <c r="I25" s="267"/>
      <c r="J25" s="267"/>
      <c r="K25" s="268"/>
      <c r="L25" s="268"/>
      <c r="M25" s="268" t="str">
        <f>IFERROR(SUM(L25,P25,((H25/VLOOKUP(D25,'[2]Capacidades por SKU e Túnel'!$B$9:$T$449,15,0))/24)),"")</f>
        <v/>
      </c>
      <c r="N25" s="272"/>
      <c r="O25" s="272"/>
      <c r="P25" s="287"/>
      <c r="Q25" s="268"/>
      <c r="R25" s="272"/>
      <c r="S25" s="268"/>
      <c r="T25" s="273"/>
    </row>
    <row r="26" spans="1:21" ht="25.5" customHeight="1">
      <c r="A26" s="213" t="str">
        <f t="shared" si="4"/>
        <v>X</v>
      </c>
      <c r="B26" s="470">
        <f>B15+1</f>
        <v>43957</v>
      </c>
      <c r="C26" s="609"/>
      <c r="D26" s="214">
        <v>7</v>
      </c>
      <c r="E26" s="214" t="s">
        <v>2395</v>
      </c>
      <c r="F26" s="215" t="str">
        <f>IFERROR(VLOOKUP(D26,'[2]Capacidades por SKU e Túnel'!$B$9:$T$449,4,0),"")</f>
        <v>PRODUÇÃO EM OUTRA LINHA</v>
      </c>
      <c r="G26" s="274">
        <v>6</v>
      </c>
      <c r="H26" s="218">
        <f>IFERROR(IF(D26="","",(G26/VLOOKUP(D26,'[2]Capacidades por SKU e Túnel'!$B$9:$T$449,16,FALSE))),"")</f>
        <v>6</v>
      </c>
      <c r="I26" s="218" t="str">
        <f>IFERROR(IF(D26="","",(VLOOKUP(D26,[2]Recheio!$B$8:$I$75,7,FALSE)*H26)),"")</f>
        <v/>
      </c>
      <c r="J26" s="218" t="str">
        <f>IFERROR(IF(D26="","",VLOOKUP((ROUNDDOWN(B26,0)&amp;D26),'Coz. Ind.L4, 5 E 8'!$A$3:$M$221,11,0)),"")</f>
        <v/>
      </c>
      <c r="K26" s="219" t="str">
        <f>IFERROR(IF(D26="","",VLOOKUP((ROUNDDOWN(B26,0)&amp;D26),'Coz. Ind.L4, 5 E 8'!$A$3:$M$221,13,0)),"")</f>
        <v/>
      </c>
      <c r="L26" s="220">
        <f>IFERROR(IF(D26="","",B26),"")</f>
        <v>43957</v>
      </c>
      <c r="M26" s="221">
        <f>IFERROR(SUM(L26,P26,((H26/VLOOKUP(D26,'[2]Capacidades por SKU e Túnel'!$B$9:$T$449,15,0))/24)),"")</f>
        <v>43957.25</v>
      </c>
      <c r="N26" s="275" t="str">
        <f t="shared" ref="N26:N35" si="13">IF(P26="","",L26)</f>
        <v/>
      </c>
      <c r="O26" s="223" t="str">
        <f t="shared" ref="O26:O35" si="14">IFERROR(IF(P26="","",SUM(L26,P26)),"")</f>
        <v/>
      </c>
      <c r="P26" s="276"/>
      <c r="Q26" s="277"/>
      <c r="R26" s="226">
        <f t="shared" ref="R26:R35" si="15">IFERROR(SUM((M26-L26),(-P26)),"")</f>
        <v>0.25</v>
      </c>
      <c r="S26" s="227">
        <f t="shared" ref="S26:S35" si="16">IFERROR((M26-L26),"")</f>
        <v>0.25</v>
      </c>
      <c r="T26" s="462"/>
      <c r="U26" s="199"/>
    </row>
    <row r="27" spans="1:21" ht="25.5" customHeight="1">
      <c r="A27" s="213" t="str">
        <f t="shared" si="4"/>
        <v>X</v>
      </c>
      <c r="B27" s="473">
        <f t="shared" ref="B27:B35" si="17">IF(D27="","",B26)</f>
        <v>43957</v>
      </c>
      <c r="C27" s="611">
        <v>97004</v>
      </c>
      <c r="D27" s="229" t="s">
        <v>25</v>
      </c>
      <c r="E27" s="229" t="s">
        <v>2395</v>
      </c>
      <c r="F27" s="230" t="str">
        <f>IFERROR(VLOOKUP(D27,'[2]Capacidades por SKU e Túnel'!$B$9:$T$449,4,0),"")</f>
        <v>PQ Forno de Minas Tradicional Assado e Congelado 20 x 240g</v>
      </c>
      <c r="G27" s="231">
        <v>1255</v>
      </c>
      <c r="H27" s="228">
        <f>IFERROR(IF(D27="","",(G27/VLOOKUP(D27,'[2]Capacidades por SKU e Túnel'!$B$9:$T$449,16,FALSE))),"")</f>
        <v>1321.0526315789475</v>
      </c>
      <c r="I27" s="228" t="str">
        <f>IFERROR(IF(D27="","",(VLOOKUP(D27,[2]Recheio!$B$8:$I$75,7,FALSE)*H27)),"")</f>
        <v/>
      </c>
      <c r="J27" s="228" t="str">
        <f>IFERROR(IF(D27="","",VLOOKUP((ROUNDDOWN(B27,0)&amp;D27),'Coz. Ind.L4, 5 E 8'!$A$3:$M$221,11,0)),"")</f>
        <v/>
      </c>
      <c r="K27" s="232" t="str">
        <f>IFERROR(IF(D27="","",VLOOKUP((ROUNDDOWN(B27,0)&amp;D27),'Coz. Ind.L4, 5 E 8'!$A$3:$M$221,13,0)),"")</f>
        <v/>
      </c>
      <c r="L27" s="241">
        <f t="shared" ref="L27:L35" si="18">IFERROR(IF(B27="","",M26),"")</f>
        <v>43957.25</v>
      </c>
      <c r="M27" s="234">
        <f>IFERROR(SUM(L27,P27,((H27/VLOOKUP(D27,'[2]Capacidades por SKU e Túnel'!$B$9:$T$449,15,0))/24)),"")</f>
        <v>43957.917198298775</v>
      </c>
      <c r="N27" s="278" t="str">
        <f t="shared" si="13"/>
        <v/>
      </c>
      <c r="O27" s="236" t="str">
        <f t="shared" si="14"/>
        <v/>
      </c>
      <c r="P27" s="237"/>
      <c r="Q27" s="279"/>
      <c r="R27" s="239">
        <f t="shared" si="15"/>
        <v>0.66719829877547454</v>
      </c>
      <c r="S27" s="240">
        <f t="shared" si="16"/>
        <v>0.66719829877547454</v>
      </c>
      <c r="T27" s="463"/>
      <c r="U27" s="198"/>
    </row>
    <row r="28" spans="1:21" ht="25.5" customHeight="1" thickBot="1">
      <c r="A28" s="213" t="str">
        <f t="shared" si="4"/>
        <v>X</v>
      </c>
      <c r="B28" s="473">
        <f t="shared" si="17"/>
        <v>43957</v>
      </c>
      <c r="C28" s="616"/>
      <c r="D28" s="229">
        <v>9</v>
      </c>
      <c r="E28" s="229" t="s">
        <v>2395</v>
      </c>
      <c r="F28" s="230" t="str">
        <f>IFERROR(VLOOKUP(D28,'[2]Capacidades por SKU e Túnel'!$B$9:$T$449,4,0),"")</f>
        <v>LIMPEZA</v>
      </c>
      <c r="G28" s="231">
        <v>2</v>
      </c>
      <c r="H28" s="228">
        <f>IFERROR(IF(D28="","",(G28/VLOOKUP(D28,'[2]Capacidades por SKU e Túnel'!$B$9:$T$449,16,FALSE))),"")</f>
        <v>2</v>
      </c>
      <c r="I28" s="228" t="str">
        <f>IFERROR(IF(D28="","",(VLOOKUP(D28,[2]Recheio!$B$8:$I$75,7,FALSE)*H28)),"")</f>
        <v/>
      </c>
      <c r="J28" s="228" t="str">
        <f>IFERROR(IF(D28="","",VLOOKUP((ROUNDDOWN(B28,0)&amp;D28),'Coz. Ind.L4, 5 E 8'!$A$3:$M$221,11,0)),"")</f>
        <v/>
      </c>
      <c r="K28" s="232" t="str">
        <f>IFERROR(IF(D28="","",VLOOKUP((ROUNDDOWN(B28,0)&amp;D28),'Coz. Ind.L4, 5 E 8'!$A$3:$M$221,13,0)),"")</f>
        <v/>
      </c>
      <c r="L28" s="241">
        <f t="shared" si="18"/>
        <v>43957.917198298775</v>
      </c>
      <c r="M28" s="234">
        <f>IFERROR(SUM(L28,P28,((H28/VLOOKUP(D28,'[2]Capacidades por SKU e Túnel'!$B$9:$T$449,15,0))/24)),"")</f>
        <v>43958.000531632111</v>
      </c>
      <c r="N28" s="278" t="str">
        <f t="shared" si="13"/>
        <v/>
      </c>
      <c r="O28" s="236" t="str">
        <f t="shared" si="14"/>
        <v/>
      </c>
      <c r="P28" s="237"/>
      <c r="Q28" s="279"/>
      <c r="R28" s="242">
        <f t="shared" si="15"/>
        <v>8.3333333335758653E-2</v>
      </c>
      <c r="S28" s="243">
        <f t="shared" si="16"/>
        <v>8.3333333335758653E-2</v>
      </c>
      <c r="T28" s="463"/>
      <c r="U28" s="198"/>
    </row>
    <row r="29" spans="1:21" ht="25.5" hidden="1" customHeight="1">
      <c r="A29" s="213" t="str">
        <f t="shared" si="4"/>
        <v/>
      </c>
      <c r="B29" s="473" t="str">
        <f t="shared" si="17"/>
        <v/>
      </c>
      <c r="C29" s="509"/>
      <c r="D29" s="247"/>
      <c r="E29" s="229" t="s">
        <v>2312</v>
      </c>
      <c r="F29" s="230" t="str">
        <f>IFERROR(VLOOKUP(D29,'[2]Capacidades por SKU e Túnel'!$B$9:$T$449,4,0),"")</f>
        <v/>
      </c>
      <c r="G29" s="231"/>
      <c r="H29" s="228" t="str">
        <f>IFERROR(IF(D29="","",(G29/VLOOKUP(D29,'[2]Capacidades por SKU e Túnel'!$B$9:$T$449,16,FALSE))),"")</f>
        <v/>
      </c>
      <c r="I29" s="228" t="str">
        <f>IFERROR(IF(D29="","",(VLOOKUP(D29,[2]Recheio!$B$8:$I$75,7,FALSE)*H29)),"")</f>
        <v/>
      </c>
      <c r="J29" s="228" t="str">
        <f>IFERROR(IF(D29="","",VLOOKUP((ROUNDDOWN(B29,0)&amp;D29),'Coz. Ind.L4, 5 E 8'!$A$3:$M$221,11,0)),"")</f>
        <v/>
      </c>
      <c r="K29" s="232" t="str">
        <f>IFERROR(IF(D29="","",VLOOKUP((ROUNDDOWN(B29,0)&amp;D29),'Coz. Ind.L4, 5 E 8'!$A$3:$M$221,13,0)),"")</f>
        <v/>
      </c>
      <c r="L29" s="241" t="str">
        <f t="shared" si="18"/>
        <v/>
      </c>
      <c r="M29" s="234" t="str">
        <f>IFERROR(SUM(L29,P29,((H29/VLOOKUP(D29,'[2]Capacidades por SKU e Túnel'!$B$9:$T$449,15,0))/24)),"")</f>
        <v/>
      </c>
      <c r="N29" s="278" t="str">
        <f t="shared" si="13"/>
        <v/>
      </c>
      <c r="O29" s="236" t="str">
        <f t="shared" si="14"/>
        <v/>
      </c>
      <c r="P29" s="237"/>
      <c r="Q29" s="279"/>
      <c r="R29" s="242" t="str">
        <f t="shared" si="15"/>
        <v/>
      </c>
      <c r="S29" s="243" t="str">
        <f t="shared" si="16"/>
        <v/>
      </c>
      <c r="T29" s="463"/>
      <c r="U29" s="198"/>
    </row>
    <row r="30" spans="1:21" ht="25.5" hidden="1" customHeight="1">
      <c r="A30" s="213" t="str">
        <f t="shared" si="4"/>
        <v/>
      </c>
      <c r="B30" s="473" t="str">
        <f t="shared" si="17"/>
        <v/>
      </c>
      <c r="C30" s="509"/>
      <c r="D30" s="229"/>
      <c r="E30" s="229"/>
      <c r="F30" s="230" t="str">
        <f>IFERROR(VLOOKUP(D30,'[2]Capacidades por SKU e Túnel'!$B$9:$T$449,4,0),"")</f>
        <v/>
      </c>
      <c r="G30" s="231"/>
      <c r="H30" s="228" t="str">
        <f>IFERROR(IF(D30="","",(G30/VLOOKUP(D30,'[2]Capacidades por SKU e Túnel'!$B$9:$T$449,16,FALSE))),"")</f>
        <v/>
      </c>
      <c r="I30" s="228" t="str">
        <f>IFERROR(IF(D30="","",(VLOOKUP(D30,[2]Recheio!$B$8:$I$75,7,FALSE)*H30)),"")</f>
        <v/>
      </c>
      <c r="J30" s="228" t="str">
        <f>IFERROR(IF(D30="","",VLOOKUP((ROUNDDOWN(B30,0)&amp;D30),'Coz. Ind.L4, 5 E 8'!$A$3:$M$221,11,0)),"")</f>
        <v/>
      </c>
      <c r="K30" s="232" t="str">
        <f>IFERROR(IF(D30="","",VLOOKUP((ROUNDDOWN(B30,0)&amp;D30),'Coz. Ind.L4, 5 E 8'!$A$3:$M$221,13,0)),"")</f>
        <v/>
      </c>
      <c r="L30" s="241" t="str">
        <f t="shared" si="18"/>
        <v/>
      </c>
      <c r="M30" s="234" t="str">
        <f>IFERROR(SUM(L30,P30,((H30/VLOOKUP(D30,'[2]Capacidades por SKU e Túnel'!$B$9:$T$449,15,0))/24)),"")</f>
        <v/>
      </c>
      <c r="N30" s="278" t="str">
        <f t="shared" si="13"/>
        <v/>
      </c>
      <c r="O30" s="236" t="str">
        <f t="shared" si="14"/>
        <v/>
      </c>
      <c r="P30" s="237"/>
      <c r="Q30" s="279"/>
      <c r="R30" s="242" t="str">
        <f t="shared" si="15"/>
        <v/>
      </c>
      <c r="S30" s="243" t="str">
        <f t="shared" si="16"/>
        <v/>
      </c>
      <c r="T30" s="463"/>
      <c r="U30" s="198"/>
    </row>
    <row r="31" spans="1:21" ht="25.5" hidden="1" customHeight="1">
      <c r="A31" s="213" t="str">
        <f t="shared" si="4"/>
        <v/>
      </c>
      <c r="B31" s="473" t="str">
        <f t="shared" si="17"/>
        <v/>
      </c>
      <c r="C31" s="508"/>
      <c r="D31" s="229"/>
      <c r="E31" s="229"/>
      <c r="F31" s="230" t="str">
        <f>IFERROR(VLOOKUP(D31,'[2]Capacidades por SKU e Túnel'!$B$9:$T$449,4,0),"")</f>
        <v/>
      </c>
      <c r="G31" s="231"/>
      <c r="H31" s="228" t="str">
        <f>IFERROR(IF(D31="","",(G31/VLOOKUP(D31,'[2]Capacidades por SKU e Túnel'!$B$9:$T$449,16,FALSE))),"")</f>
        <v/>
      </c>
      <c r="I31" s="228" t="str">
        <f>IFERROR(IF(D31="","",(VLOOKUP(D31,[2]Recheio!$B$8:$I$75,7,FALSE)*H31)),"")</f>
        <v/>
      </c>
      <c r="J31" s="228" t="str">
        <f>IFERROR(IF(D31="","",VLOOKUP((ROUNDDOWN(B31,0)&amp;D31),'Coz. Ind.L4, 5 E 8'!$A$3:$M$221,11,0)),"")</f>
        <v/>
      </c>
      <c r="K31" s="232" t="str">
        <f>IFERROR(IF(D31="","",VLOOKUP((ROUNDDOWN(B31,0)&amp;D31),'Coz. Ind.L4, 5 E 8'!$A$3:$M$221,13,0)),"")</f>
        <v/>
      </c>
      <c r="L31" s="241" t="str">
        <f t="shared" si="18"/>
        <v/>
      </c>
      <c r="M31" s="234" t="str">
        <f>IFERROR(SUM(L31,P31,((H31/VLOOKUP(D31,'[2]Capacidades por SKU e Túnel'!$B$9:$T$449,15,0))/24)),"")</f>
        <v/>
      </c>
      <c r="N31" s="278" t="str">
        <f t="shared" si="13"/>
        <v/>
      </c>
      <c r="O31" s="236" t="str">
        <f t="shared" si="14"/>
        <v/>
      </c>
      <c r="P31" s="237"/>
      <c r="Q31" s="244"/>
      <c r="R31" s="242" t="str">
        <f t="shared" si="15"/>
        <v/>
      </c>
      <c r="S31" s="246" t="str">
        <f t="shared" si="16"/>
        <v/>
      </c>
      <c r="T31" s="463"/>
      <c r="U31" s="198"/>
    </row>
    <row r="32" spans="1:21" ht="25.5" hidden="1" customHeight="1">
      <c r="A32" s="213" t="str">
        <f t="shared" si="4"/>
        <v/>
      </c>
      <c r="B32" s="474" t="str">
        <f t="shared" si="17"/>
        <v/>
      </c>
      <c r="C32" s="510"/>
      <c r="D32" s="247"/>
      <c r="E32" s="247"/>
      <c r="F32" s="248" t="str">
        <f>IFERROR(VLOOKUP(D32,'[2]Capacidades por SKU e Túnel'!$B$9:$T$449,4,0),"")</f>
        <v/>
      </c>
      <c r="G32" s="216"/>
      <c r="H32" s="217" t="str">
        <f>IFERROR(IF(D32="","",(G32/VLOOKUP(D32,'[2]Capacidades por SKU e Túnel'!$B$9:$T$449,16,FALSE))),"")</f>
        <v/>
      </c>
      <c r="I32" s="217" t="str">
        <f>IFERROR(IF(D32="","",(VLOOKUP(D32,[2]Recheio!$B$8:$I$75,7,FALSE)*H32)),"")</f>
        <v/>
      </c>
      <c r="J32" s="217" t="str">
        <f>IFERROR(IF(D32="","",VLOOKUP((ROUNDDOWN(B32,0)&amp;D32),'Coz. Ind.L4, 5 E 8'!$A$3:$M$221,11,0)),"")</f>
        <v/>
      </c>
      <c r="K32" s="280" t="str">
        <f>IFERROR(IF(D32="","",VLOOKUP((ROUNDDOWN(B32,0)&amp;D32),'Coz. Ind.L4, 5 E 8'!$A$3:$M$221,13,0)),"")</f>
        <v/>
      </c>
      <c r="L32" s="233" t="str">
        <f t="shared" si="18"/>
        <v/>
      </c>
      <c r="M32" s="249" t="str">
        <f>IFERROR(SUM(L32,P32,((H32/VLOOKUP(D32,'[2]Capacidades por SKU e Túnel'!$B$9:$T$449,15,0))/24)),"")</f>
        <v/>
      </c>
      <c r="N32" s="281" t="str">
        <f t="shared" si="13"/>
        <v/>
      </c>
      <c r="O32" s="251" t="str">
        <f t="shared" si="14"/>
        <v/>
      </c>
      <c r="P32" s="237"/>
      <c r="Q32" s="279"/>
      <c r="R32" s="242" t="str">
        <f t="shared" si="15"/>
        <v/>
      </c>
      <c r="S32" s="243" t="str">
        <f t="shared" si="16"/>
        <v/>
      </c>
      <c r="T32" s="463"/>
      <c r="U32" s="198"/>
    </row>
    <row r="33" spans="1:21" ht="25.5" hidden="1" customHeight="1">
      <c r="A33" s="213" t="str">
        <f t="shared" si="4"/>
        <v/>
      </c>
      <c r="B33" s="473" t="str">
        <f t="shared" si="17"/>
        <v/>
      </c>
      <c r="C33" s="509"/>
      <c r="D33" s="247"/>
      <c r="E33" s="229"/>
      <c r="F33" s="230" t="str">
        <f>IFERROR(VLOOKUP(D33,'[2]Capacidades por SKU e Túnel'!$B$9:$T$449,4,0),"")</f>
        <v/>
      </c>
      <c r="G33" s="231"/>
      <c r="H33" s="228" t="str">
        <f>IFERROR(IF(D33="","",(G33/VLOOKUP(D33,'[2]Capacidades por SKU e Túnel'!$B$9:$T$449,16,FALSE))),"")</f>
        <v/>
      </c>
      <c r="I33" s="228" t="str">
        <f>IFERROR(IF(D33="","",(VLOOKUP(D33,[2]Recheio!$B$8:$I$75,7,FALSE)*H33)),"")</f>
        <v/>
      </c>
      <c r="J33" s="228" t="str">
        <f>IFERROR(IF(D33="","",VLOOKUP((ROUNDDOWN(B33,0)&amp;D33),'Coz. Ind.L4, 5 E 8'!$A$3:$M$221,11,0)),"")</f>
        <v/>
      </c>
      <c r="K33" s="232" t="str">
        <f>IFERROR(IF(D33="","",VLOOKUP((ROUNDDOWN(B33,0)&amp;D33),'Coz. Ind.L4, 5 E 8'!$A$3:$M$221,13,0)),"")</f>
        <v/>
      </c>
      <c r="L33" s="241" t="str">
        <f t="shared" si="18"/>
        <v/>
      </c>
      <c r="M33" s="234" t="str">
        <f>IFERROR(SUM(L33,P33,((H33/VLOOKUP(D33,'[2]Capacidades por SKU e Túnel'!$B$9:$T$449,15,0))/24)),"")</f>
        <v/>
      </c>
      <c r="N33" s="278" t="str">
        <f t="shared" si="13"/>
        <v/>
      </c>
      <c r="O33" s="236" t="str">
        <f t="shared" si="14"/>
        <v/>
      </c>
      <c r="P33" s="237"/>
      <c r="Q33" s="279"/>
      <c r="R33" s="242" t="str">
        <f t="shared" si="15"/>
        <v/>
      </c>
      <c r="S33" s="243" t="str">
        <f t="shared" si="16"/>
        <v/>
      </c>
      <c r="T33" s="463"/>
      <c r="U33" s="198"/>
    </row>
    <row r="34" spans="1:21" ht="25.5" hidden="1" customHeight="1">
      <c r="A34" s="213" t="str">
        <f t="shared" si="4"/>
        <v/>
      </c>
      <c r="B34" s="473" t="str">
        <f t="shared" si="17"/>
        <v/>
      </c>
      <c r="C34" s="509"/>
      <c r="D34" s="229"/>
      <c r="E34" s="229"/>
      <c r="F34" s="230" t="str">
        <f>IFERROR(VLOOKUP(D34,'[2]Capacidades por SKU e Túnel'!$B$9:$T$449,4,0),"")</f>
        <v/>
      </c>
      <c r="G34" s="231"/>
      <c r="H34" s="228" t="str">
        <f>IFERROR(IF(D34="","",(G34/VLOOKUP(D34,'[2]Capacidades por SKU e Túnel'!$B$9:$T$449,16,FALSE))),"")</f>
        <v/>
      </c>
      <c r="I34" s="228" t="str">
        <f>IFERROR(IF(D34="","",(VLOOKUP(D34,[2]Recheio!$B$8:$I$75,7,FALSE)*H34)),"")</f>
        <v/>
      </c>
      <c r="J34" s="228" t="str">
        <f>IFERROR(IF(D34="","",VLOOKUP((ROUNDDOWN(B34,0)&amp;D34),'Coz. Ind.L4, 5 E 8'!$A$3:$M$221,11,0)),"")</f>
        <v/>
      </c>
      <c r="K34" s="232" t="str">
        <f>IFERROR(IF(D34="","",VLOOKUP((ROUNDDOWN(B34,0)&amp;D34),'Coz. Ind.L4, 5 E 8'!$A$3:$M$221,13,0)),"")</f>
        <v/>
      </c>
      <c r="L34" s="241" t="str">
        <f t="shared" si="18"/>
        <v/>
      </c>
      <c r="M34" s="234" t="str">
        <f>IFERROR(SUM(L34,P34,((H34/VLOOKUP(D34,'[2]Capacidades por SKU e Túnel'!$B$9:$T$449,15,0))/24)),"")</f>
        <v/>
      </c>
      <c r="N34" s="278" t="str">
        <f t="shared" si="13"/>
        <v/>
      </c>
      <c r="O34" s="236" t="str">
        <f t="shared" si="14"/>
        <v/>
      </c>
      <c r="P34" s="237"/>
      <c r="Q34" s="279"/>
      <c r="R34" s="242" t="str">
        <f t="shared" si="15"/>
        <v/>
      </c>
      <c r="S34" s="243" t="str">
        <f t="shared" si="16"/>
        <v/>
      </c>
      <c r="T34" s="463"/>
      <c r="U34" s="198"/>
    </row>
    <row r="35" spans="1:21" ht="25.5" hidden="1" customHeight="1" thickBot="1">
      <c r="A35" s="213" t="str">
        <f t="shared" si="4"/>
        <v/>
      </c>
      <c r="B35" s="475" t="str">
        <f t="shared" si="17"/>
        <v/>
      </c>
      <c r="C35" s="511"/>
      <c r="D35" s="252"/>
      <c r="E35" s="252"/>
      <c r="F35" s="253" t="str">
        <f>IFERROR(VLOOKUP(D35,'[2]Capacidades por SKU e Túnel'!$B$9:$T$449,4,0),"")</f>
        <v/>
      </c>
      <c r="G35" s="254"/>
      <c r="H35" s="255" t="str">
        <f>IFERROR(IF(D35="","",(G35/VLOOKUP(D35,'[2]Capacidades por SKU e Túnel'!$B$9:$T$449,16,FALSE))),"")</f>
        <v/>
      </c>
      <c r="I35" s="255" t="str">
        <f>IFERROR(IF(D35="","",(VLOOKUP(D35,[2]Recheio!$B$8:$I$75,7,FALSE)*H35)),"")</f>
        <v/>
      </c>
      <c r="J35" s="255" t="str">
        <f>IFERROR(IF(D35="","",VLOOKUP((ROUNDDOWN(B35,0)&amp;D35),'Coz. Ind.L4, 5 E 8'!$A$3:$M$221,11,0)),"")</f>
        <v/>
      </c>
      <c r="K35" s="282" t="str">
        <f>IFERROR(IF(D35="","",VLOOKUP((ROUNDDOWN(B35,0)&amp;D35),'Coz. Ind.L4, 5 E 8'!$A$3:$M$221,13,0)),"")</f>
        <v/>
      </c>
      <c r="L35" s="256" t="str">
        <f t="shared" si="18"/>
        <v/>
      </c>
      <c r="M35" s="257" t="str">
        <f>IFERROR(SUM(L35,P35,((H35/VLOOKUP(D35,'[2]Capacidades por SKU e Túnel'!$B$9:$T$449,15,0))/24)),"")</f>
        <v/>
      </c>
      <c r="N35" s="283" t="str">
        <f t="shared" si="13"/>
        <v/>
      </c>
      <c r="O35" s="259" t="str">
        <f t="shared" si="14"/>
        <v/>
      </c>
      <c r="P35" s="260"/>
      <c r="Q35" s="284"/>
      <c r="R35" s="285" t="str">
        <f t="shared" si="15"/>
        <v/>
      </c>
      <c r="S35" s="286" t="str">
        <f t="shared" si="16"/>
        <v/>
      </c>
      <c r="T35" s="464"/>
      <c r="U35" s="198"/>
    </row>
    <row r="36" spans="1:21" ht="25.5" customHeight="1" thickBot="1">
      <c r="A36" s="213" t="s">
        <v>2321</v>
      </c>
      <c r="B36" s="476"/>
      <c r="C36" s="610"/>
      <c r="D36" s="263"/>
      <c r="E36" s="263"/>
      <c r="F36" s="264"/>
      <c r="G36" s="265"/>
      <c r="H36" s="266"/>
      <c r="I36" s="267"/>
      <c r="J36" s="267"/>
      <c r="K36" s="268"/>
      <c r="L36" s="268"/>
      <c r="M36" s="268"/>
      <c r="N36" s="272"/>
      <c r="O36" s="272"/>
      <c r="P36" s="287"/>
      <c r="Q36" s="268"/>
      <c r="R36" s="272"/>
      <c r="S36" s="268"/>
      <c r="T36" s="273"/>
    </row>
    <row r="37" spans="1:21" ht="25.5" customHeight="1">
      <c r="A37" s="213" t="str">
        <f t="shared" si="4"/>
        <v>X</v>
      </c>
      <c r="B37" s="470">
        <f>B26+1</f>
        <v>43958</v>
      </c>
      <c r="C37" s="609"/>
      <c r="D37" s="214">
        <v>7</v>
      </c>
      <c r="E37" s="214" t="s">
        <v>2395</v>
      </c>
      <c r="F37" s="215" t="str">
        <f>IFERROR(VLOOKUP(D37,'[2]Capacidades por SKU e Túnel'!$B$9:$T$449,4,0),"")</f>
        <v>PRODUÇÃO EM OUTRA LINHA</v>
      </c>
      <c r="G37" s="274">
        <v>6</v>
      </c>
      <c r="H37" s="218">
        <f>IFERROR(IF(D37="","",(G37/VLOOKUP(D37,'[2]Capacidades por SKU e Túnel'!$B$9:$T$449,16,FALSE))),"")</f>
        <v>6</v>
      </c>
      <c r="I37" s="218" t="str">
        <f>IFERROR(IF(D37="","",(VLOOKUP(D37,[2]Recheio!$B$8:$I$75,7,FALSE)*H37)),"")</f>
        <v/>
      </c>
      <c r="J37" s="218" t="str">
        <f>IFERROR(IF(D37="","",VLOOKUP((ROUNDDOWN(B37,0)&amp;D37),'Coz. Ind.L4, 5 E 8'!$A$3:$M$221,11,0)),"")</f>
        <v/>
      </c>
      <c r="K37" s="219" t="str">
        <f>IFERROR(IF(D37="","",VLOOKUP((ROUNDDOWN(B37,0)&amp;D37),'Coz. Ind.L4, 5 E 8'!$A$3:$M$221,13,0)),"")</f>
        <v/>
      </c>
      <c r="L37" s="220">
        <f>IFERROR(IF(D37="","",B37),"")</f>
        <v>43958</v>
      </c>
      <c r="M37" s="221">
        <f>IFERROR(SUM(L37,P37,((H37/VLOOKUP(D37,'[2]Capacidades por SKU e Túnel'!$B$9:$T$449,15,0))/24)),"")</f>
        <v>43958.25</v>
      </c>
      <c r="N37" s="275" t="str">
        <f t="shared" ref="N37:N46" si="19">IF(P37="","",L37)</f>
        <v/>
      </c>
      <c r="O37" s="223" t="str">
        <f t="shared" ref="O37:O46" si="20">IFERROR(IF(P37="","",SUM(L37,P37)),"")</f>
        <v/>
      </c>
      <c r="P37" s="276"/>
      <c r="Q37" s="277"/>
      <c r="R37" s="226">
        <f t="shared" ref="R37:R46" si="21">IFERROR(SUM((M37-L37),(-P37)),"")</f>
        <v>0.25</v>
      </c>
      <c r="S37" s="227">
        <f t="shared" ref="S37:S46" si="22">IFERROR((M37-L37),"")</f>
        <v>0.25</v>
      </c>
      <c r="T37" s="462"/>
      <c r="U37" s="199"/>
    </row>
    <row r="38" spans="1:21" ht="25.5" customHeight="1">
      <c r="A38" s="213" t="str">
        <f t="shared" si="4"/>
        <v>X</v>
      </c>
      <c r="B38" s="473">
        <f t="shared" ref="B38:B46" si="23">IF(D38="","",B37)</f>
        <v>43958</v>
      </c>
      <c r="C38" s="611">
        <v>97005</v>
      </c>
      <c r="D38" s="229" t="s">
        <v>25</v>
      </c>
      <c r="E38" s="229" t="s">
        <v>2395</v>
      </c>
      <c r="F38" s="230" t="str">
        <f>IFERROR(VLOOKUP(D38,'[2]Capacidades por SKU e Túnel'!$B$9:$T$449,4,0),"")</f>
        <v>PQ Forno de Minas Tradicional Assado e Congelado 20 x 240g</v>
      </c>
      <c r="G38" s="231">
        <v>1255</v>
      </c>
      <c r="H38" s="228">
        <f>IFERROR(IF(D38="","",(G38/VLOOKUP(D38,'[2]Capacidades por SKU e Túnel'!$B$9:$T$449,16,FALSE))),"")</f>
        <v>1321.0526315789475</v>
      </c>
      <c r="I38" s="228" t="str">
        <f>IFERROR(IF(D38="","",(VLOOKUP(D38,[2]Recheio!$B$8:$I$75,7,FALSE)*H38)),"")</f>
        <v/>
      </c>
      <c r="J38" s="228" t="str">
        <f>IFERROR(IF(D38="","",VLOOKUP((ROUNDDOWN(B38,0)&amp;D38),'Coz. Ind.L4, 5 E 8'!$A$3:$M$221,11,0)),"")</f>
        <v/>
      </c>
      <c r="K38" s="232" t="str">
        <f>IFERROR(IF(D38="","",VLOOKUP((ROUNDDOWN(B38,0)&amp;D38),'Coz. Ind.L4, 5 E 8'!$A$3:$M$221,13,0)),"")</f>
        <v/>
      </c>
      <c r="L38" s="241">
        <f>IFERROR(IF(B38="","",M37),"")</f>
        <v>43958.25</v>
      </c>
      <c r="M38" s="234">
        <f>IFERROR(SUM(L38,P38,((H38/VLOOKUP(D38,'[2]Capacidades por SKU e Túnel'!$B$9:$T$449,15,0))/24)),"")</f>
        <v>43958.917198298775</v>
      </c>
      <c r="N38" s="278" t="str">
        <f t="shared" si="19"/>
        <v/>
      </c>
      <c r="O38" s="236" t="str">
        <f t="shared" si="20"/>
        <v/>
      </c>
      <c r="P38" s="237"/>
      <c r="Q38" s="279"/>
      <c r="R38" s="239">
        <f t="shared" si="21"/>
        <v>0.66719829877547454</v>
      </c>
      <c r="S38" s="240">
        <f t="shared" si="22"/>
        <v>0.66719829877547454</v>
      </c>
      <c r="T38" s="463"/>
      <c r="U38" s="198"/>
    </row>
    <row r="39" spans="1:21" ht="25.5" customHeight="1" thickBot="1">
      <c r="A39" s="213" t="str">
        <f t="shared" si="4"/>
        <v>X</v>
      </c>
      <c r="B39" s="473">
        <f t="shared" si="23"/>
        <v>43958</v>
      </c>
      <c r="C39" s="616"/>
      <c r="D39" s="229">
        <v>9</v>
      </c>
      <c r="E39" s="229" t="s">
        <v>2395</v>
      </c>
      <c r="F39" s="230" t="str">
        <f>IFERROR(VLOOKUP(D39,'[2]Capacidades por SKU e Túnel'!$B$9:$T$449,4,0),"")</f>
        <v>LIMPEZA</v>
      </c>
      <c r="G39" s="231">
        <v>2</v>
      </c>
      <c r="H39" s="228">
        <f>IFERROR(IF(D39="","",(G39/VLOOKUP(D39,'[2]Capacidades por SKU e Túnel'!$B$9:$T$449,16,FALSE))),"")</f>
        <v>2</v>
      </c>
      <c r="I39" s="228" t="str">
        <f>IFERROR(IF(D39="","",(VLOOKUP(D39,[2]Recheio!$B$8:$I$75,7,FALSE)*H39)),"")</f>
        <v/>
      </c>
      <c r="J39" s="228" t="str">
        <f>IFERROR(IF(D39="","",VLOOKUP((ROUNDDOWN(B39,0)&amp;D39),'Coz. Ind.L4, 5 E 8'!$A$3:$M$221,11,0)),"")</f>
        <v/>
      </c>
      <c r="K39" s="232" t="str">
        <f>IFERROR(IF(D39="","",VLOOKUP((ROUNDDOWN(B39,0)&amp;D39),'Coz. Ind.L4, 5 E 8'!$A$3:$M$221,13,0)),"")</f>
        <v/>
      </c>
      <c r="L39" s="241">
        <f t="shared" ref="L39:L46" si="24">IFERROR(IF(B39="","",M38),"")</f>
        <v>43958.917198298775</v>
      </c>
      <c r="M39" s="234">
        <f>IFERROR(SUM(L39,P39,((H39/VLOOKUP(D39,'[2]Capacidades por SKU e Túnel'!$B$9:$T$449,15,0))/24)),"")</f>
        <v>43959.000531632111</v>
      </c>
      <c r="N39" s="278" t="str">
        <f t="shared" si="19"/>
        <v/>
      </c>
      <c r="O39" s="236" t="str">
        <f t="shared" si="20"/>
        <v/>
      </c>
      <c r="P39" s="237"/>
      <c r="Q39" s="279"/>
      <c r="R39" s="242">
        <f t="shared" si="21"/>
        <v>8.3333333335758653E-2</v>
      </c>
      <c r="S39" s="243">
        <f t="shared" si="22"/>
        <v>8.3333333335758653E-2</v>
      </c>
      <c r="T39" s="463"/>
      <c r="U39" s="198"/>
    </row>
    <row r="40" spans="1:21" ht="25.5" hidden="1" customHeight="1">
      <c r="A40" s="213" t="str">
        <f t="shared" si="4"/>
        <v/>
      </c>
      <c r="B40" s="473" t="str">
        <f t="shared" si="23"/>
        <v/>
      </c>
      <c r="C40" s="509"/>
      <c r="D40" s="247"/>
      <c r="E40" s="229" t="s">
        <v>2312</v>
      </c>
      <c r="F40" s="230" t="str">
        <f>IFERROR(VLOOKUP(D40,'[2]Capacidades por SKU e Túnel'!$B$9:$T$449,4,0),"")</f>
        <v/>
      </c>
      <c r="G40" s="231"/>
      <c r="H40" s="228" t="str">
        <f>IFERROR(IF(D40="","",(G40/VLOOKUP(D40,'[2]Capacidades por SKU e Túnel'!$B$9:$T$449,16,FALSE))),"")</f>
        <v/>
      </c>
      <c r="I40" s="228" t="str">
        <f>IFERROR(IF(D40="","",(VLOOKUP(D40,[2]Recheio!$B$8:$I$75,7,FALSE)*H40)),"")</f>
        <v/>
      </c>
      <c r="J40" s="228" t="str">
        <f>IFERROR(IF(D40="","",VLOOKUP((ROUNDDOWN(B40,0)&amp;D40),'Coz. Ind.L4, 5 E 8'!$A$3:$M$221,11,0)),"")</f>
        <v/>
      </c>
      <c r="K40" s="232" t="str">
        <f>IFERROR(IF(D40="","",VLOOKUP((ROUNDDOWN(B40,0)&amp;D40),'Coz. Ind.L4, 5 E 8'!$A$3:$M$221,13,0)),"")</f>
        <v/>
      </c>
      <c r="L40" s="241" t="str">
        <f t="shared" si="24"/>
        <v/>
      </c>
      <c r="M40" s="234" t="str">
        <f>IFERROR(SUM(L40,P40,((H40/VLOOKUP(D40,'[2]Capacidades por SKU e Túnel'!$B$9:$T$449,15,0))/24)),"")</f>
        <v/>
      </c>
      <c r="N40" s="278" t="str">
        <f t="shared" si="19"/>
        <v/>
      </c>
      <c r="O40" s="236" t="str">
        <f t="shared" si="20"/>
        <v/>
      </c>
      <c r="P40" s="237"/>
      <c r="Q40" s="279"/>
      <c r="R40" s="242" t="str">
        <f t="shared" si="21"/>
        <v/>
      </c>
      <c r="S40" s="243" t="str">
        <f t="shared" si="22"/>
        <v/>
      </c>
      <c r="T40" s="463"/>
      <c r="U40" s="198"/>
    </row>
    <row r="41" spans="1:21" ht="25.5" hidden="1" customHeight="1">
      <c r="A41" s="213" t="str">
        <f t="shared" si="4"/>
        <v/>
      </c>
      <c r="B41" s="473" t="str">
        <f t="shared" si="23"/>
        <v/>
      </c>
      <c r="C41" s="509"/>
      <c r="D41" s="229"/>
      <c r="E41" s="229"/>
      <c r="F41" s="230" t="str">
        <f>IFERROR(VLOOKUP(D41,'[2]Capacidades por SKU e Túnel'!$B$9:$T$449,4,0),"")</f>
        <v/>
      </c>
      <c r="G41" s="231"/>
      <c r="H41" s="228" t="str">
        <f>IFERROR(IF(D41="","",(G41/VLOOKUP(D41,'[2]Capacidades por SKU e Túnel'!$B$9:$T$449,16,FALSE))),"")</f>
        <v/>
      </c>
      <c r="I41" s="228" t="str">
        <f>IFERROR(IF(D41="","",(VLOOKUP(D41,[2]Recheio!$B$8:$I$75,7,FALSE)*H41)),"")</f>
        <v/>
      </c>
      <c r="J41" s="228" t="str">
        <f>IFERROR(IF(D41="","",VLOOKUP((ROUNDDOWN(B41,0)&amp;D41),'Coz. Ind.L4, 5 E 8'!$A$3:$M$221,11,0)),"")</f>
        <v/>
      </c>
      <c r="K41" s="232" t="str">
        <f>IFERROR(IF(D41="","",VLOOKUP((ROUNDDOWN(B41,0)&amp;D41),'Coz. Ind.L4, 5 E 8'!$A$3:$M$221,13,0)),"")</f>
        <v/>
      </c>
      <c r="L41" s="241" t="str">
        <f t="shared" si="24"/>
        <v/>
      </c>
      <c r="M41" s="234" t="str">
        <f>IFERROR(SUM(L41,P41,((H41/VLOOKUP(D41,'[2]Capacidades por SKU e Túnel'!$B$9:$T$449,15,0))/24)),"")</f>
        <v/>
      </c>
      <c r="N41" s="278" t="str">
        <f t="shared" si="19"/>
        <v/>
      </c>
      <c r="O41" s="236" t="str">
        <f t="shared" si="20"/>
        <v/>
      </c>
      <c r="P41" s="237"/>
      <c r="Q41" s="279"/>
      <c r="R41" s="242" t="str">
        <f t="shared" si="21"/>
        <v/>
      </c>
      <c r="S41" s="243" t="str">
        <f t="shared" si="22"/>
        <v/>
      </c>
      <c r="T41" s="463"/>
      <c r="U41" s="198"/>
    </row>
    <row r="42" spans="1:21" ht="25.5" hidden="1" customHeight="1">
      <c r="A42" s="213" t="str">
        <f t="shared" si="4"/>
        <v/>
      </c>
      <c r="B42" s="473" t="str">
        <f t="shared" si="23"/>
        <v/>
      </c>
      <c r="C42" s="508"/>
      <c r="D42" s="229"/>
      <c r="E42" s="229"/>
      <c r="F42" s="230" t="str">
        <f>IFERROR(VLOOKUP(D42,'[2]Capacidades por SKU e Túnel'!$B$9:$T$449,4,0),"")</f>
        <v/>
      </c>
      <c r="G42" s="231"/>
      <c r="H42" s="228" t="str">
        <f>IFERROR(IF(D42="","",(G42/VLOOKUP(D42,'[2]Capacidades por SKU e Túnel'!$B$9:$T$449,16,FALSE))),"")</f>
        <v/>
      </c>
      <c r="I42" s="228" t="str">
        <f>IFERROR(IF(D42="","",(VLOOKUP(D42,[2]Recheio!$B$8:$I$75,7,FALSE)*H42)),"")</f>
        <v/>
      </c>
      <c r="J42" s="228" t="str">
        <f>IFERROR(IF(D42="","",VLOOKUP((ROUNDDOWN(B42,0)&amp;D42),'Coz. Ind.L4, 5 E 8'!$A$3:$M$221,11,0)),"")</f>
        <v/>
      </c>
      <c r="K42" s="232" t="str">
        <f>IFERROR(IF(D42="","",VLOOKUP((ROUNDDOWN(B42,0)&amp;D42),'Coz. Ind.L4, 5 E 8'!$A$3:$M$221,13,0)),"")</f>
        <v/>
      </c>
      <c r="L42" s="241" t="str">
        <f t="shared" si="24"/>
        <v/>
      </c>
      <c r="M42" s="234" t="str">
        <f>IFERROR(SUM(L42,P42,((H42/VLOOKUP(D42,'[2]Capacidades por SKU e Túnel'!$B$9:$T$449,15,0))/24)),"")</f>
        <v/>
      </c>
      <c r="N42" s="278" t="str">
        <f t="shared" si="19"/>
        <v/>
      </c>
      <c r="O42" s="236" t="str">
        <f t="shared" si="20"/>
        <v/>
      </c>
      <c r="P42" s="244"/>
      <c r="Q42" s="539"/>
      <c r="R42" s="245" t="str">
        <f t="shared" si="21"/>
        <v/>
      </c>
      <c r="S42" s="246" t="str">
        <f t="shared" si="22"/>
        <v/>
      </c>
      <c r="T42" s="463"/>
      <c r="U42" s="198"/>
    </row>
    <row r="43" spans="1:21" ht="25.5" hidden="1" customHeight="1">
      <c r="A43" s="213" t="str">
        <f t="shared" si="4"/>
        <v/>
      </c>
      <c r="B43" s="474" t="str">
        <f t="shared" si="23"/>
        <v/>
      </c>
      <c r="C43" s="510"/>
      <c r="D43" s="247"/>
      <c r="E43" s="247"/>
      <c r="F43" s="248" t="str">
        <f>IFERROR(VLOOKUP(D43,'[2]Capacidades por SKU e Túnel'!$B$9:$T$449,4,0),"")</f>
        <v/>
      </c>
      <c r="G43" s="216"/>
      <c r="H43" s="217" t="str">
        <f>IFERROR(IF(D43="","",(G43/VLOOKUP(D43,'[2]Capacidades por SKU e Túnel'!$B$9:$T$449,16,FALSE))),"")</f>
        <v/>
      </c>
      <c r="I43" s="217" t="str">
        <f>IFERROR(IF(D43="","",(VLOOKUP(D43,[2]Recheio!$B$8:$I$75,7,FALSE)*H43)),"")</f>
        <v/>
      </c>
      <c r="J43" s="217" t="str">
        <f>IFERROR(IF(D43="","",VLOOKUP((ROUNDDOWN(B43,0)&amp;D43),'Coz. Ind.L4, 5 E 8'!$A$3:$M$221,11,0)),"")</f>
        <v/>
      </c>
      <c r="K43" s="280" t="str">
        <f>IFERROR(IF(D43="","",VLOOKUP((ROUNDDOWN(B43,0)&amp;D43),'Coz. Ind.L4, 5 E 8'!$A$3:$M$221,13,0)),"")</f>
        <v/>
      </c>
      <c r="L43" s="233" t="str">
        <f t="shared" si="24"/>
        <v/>
      </c>
      <c r="M43" s="249" t="str">
        <f>IFERROR(SUM(L43,P43,((H43/VLOOKUP(D43,'[2]Capacidades por SKU e Túnel'!$B$9:$T$449,15,0))/24)),"")</f>
        <v/>
      </c>
      <c r="N43" s="281" t="str">
        <f t="shared" si="19"/>
        <v/>
      </c>
      <c r="O43" s="251" t="str">
        <f t="shared" si="20"/>
        <v/>
      </c>
      <c r="P43" s="237"/>
      <c r="Q43" s="279"/>
      <c r="R43" s="242" t="str">
        <f t="shared" si="21"/>
        <v/>
      </c>
      <c r="S43" s="243" t="str">
        <f t="shared" si="22"/>
        <v/>
      </c>
      <c r="T43" s="463"/>
      <c r="U43" s="198"/>
    </row>
    <row r="44" spans="1:21" ht="25.5" hidden="1" customHeight="1">
      <c r="A44" s="213" t="str">
        <f t="shared" si="4"/>
        <v/>
      </c>
      <c r="B44" s="473" t="str">
        <f t="shared" si="23"/>
        <v/>
      </c>
      <c r="C44" s="509"/>
      <c r="D44" s="247"/>
      <c r="E44" s="229"/>
      <c r="F44" s="230" t="str">
        <f>IFERROR(VLOOKUP(D44,'[2]Capacidades por SKU e Túnel'!$B$9:$T$449,4,0),"")</f>
        <v/>
      </c>
      <c r="G44" s="231"/>
      <c r="H44" s="228" t="str">
        <f>IFERROR(IF(D44="","",(G44/VLOOKUP(D44,'[2]Capacidades por SKU e Túnel'!$B$9:$T$449,16,FALSE))),"")</f>
        <v/>
      </c>
      <c r="I44" s="228" t="str">
        <f>IFERROR(IF(D44="","",(VLOOKUP(D44,[2]Recheio!$B$8:$I$75,7,FALSE)*H44)),"")</f>
        <v/>
      </c>
      <c r="J44" s="228" t="str">
        <f>IFERROR(IF(D44="","",VLOOKUP((ROUNDDOWN(B44,0)&amp;D44),'Coz. Ind.L4, 5 E 8'!$A$3:$M$221,11,0)),"")</f>
        <v/>
      </c>
      <c r="K44" s="232" t="str">
        <f>IFERROR(IF(D44="","",VLOOKUP((ROUNDDOWN(B44,0)&amp;D44),'Coz. Ind.L4, 5 E 8'!$A$3:$M$221,13,0)),"")</f>
        <v/>
      </c>
      <c r="L44" s="241" t="str">
        <f t="shared" si="24"/>
        <v/>
      </c>
      <c r="M44" s="234" t="str">
        <f>IFERROR(SUM(L44,P44,((H44/VLOOKUP(D44,'[2]Capacidades por SKU e Túnel'!$B$9:$T$449,15,0))/24)),"")</f>
        <v/>
      </c>
      <c r="N44" s="278" t="str">
        <f t="shared" si="19"/>
        <v/>
      </c>
      <c r="O44" s="236" t="str">
        <f t="shared" si="20"/>
        <v/>
      </c>
      <c r="P44" s="237"/>
      <c r="Q44" s="279"/>
      <c r="R44" s="242" t="str">
        <f t="shared" si="21"/>
        <v/>
      </c>
      <c r="S44" s="243" t="str">
        <f t="shared" si="22"/>
        <v/>
      </c>
      <c r="T44" s="463"/>
      <c r="U44" s="198"/>
    </row>
    <row r="45" spans="1:21" ht="25.5" hidden="1" customHeight="1">
      <c r="A45" s="213" t="str">
        <f t="shared" si="4"/>
        <v/>
      </c>
      <c r="B45" s="473" t="str">
        <f t="shared" si="23"/>
        <v/>
      </c>
      <c r="C45" s="509"/>
      <c r="D45" s="229"/>
      <c r="E45" s="229"/>
      <c r="F45" s="230" t="str">
        <f>IFERROR(VLOOKUP(D45,'[2]Capacidades por SKU e Túnel'!$B$9:$T$449,4,0),"")</f>
        <v/>
      </c>
      <c r="G45" s="231"/>
      <c r="H45" s="228" t="str">
        <f>IFERROR(IF(D45="","",(G45/VLOOKUP(D45,'[2]Capacidades por SKU e Túnel'!$B$9:$T$449,16,FALSE))),"")</f>
        <v/>
      </c>
      <c r="I45" s="228" t="str">
        <f>IFERROR(IF(D45="","",(VLOOKUP(D45,[2]Recheio!$B$8:$I$75,7,FALSE)*H45)),"")</f>
        <v/>
      </c>
      <c r="J45" s="228" t="str">
        <f>IFERROR(IF(D45="","",VLOOKUP((ROUNDDOWN(B45,0)&amp;D45),'Coz. Ind.L4, 5 E 8'!$A$3:$M$221,11,0)),"")</f>
        <v/>
      </c>
      <c r="K45" s="232" t="str">
        <f>IFERROR(IF(D45="","",VLOOKUP((ROUNDDOWN(B45,0)&amp;D45),'Coz. Ind.L4, 5 E 8'!$A$3:$M$221,13,0)),"")</f>
        <v/>
      </c>
      <c r="L45" s="241" t="str">
        <f t="shared" si="24"/>
        <v/>
      </c>
      <c r="M45" s="234" t="str">
        <f>IFERROR(SUM(L45,P45,((H45/VLOOKUP(D45,'[2]Capacidades por SKU e Túnel'!$B$9:$T$449,15,0))/24)),"")</f>
        <v/>
      </c>
      <c r="N45" s="278" t="str">
        <f t="shared" si="19"/>
        <v/>
      </c>
      <c r="O45" s="236" t="str">
        <f t="shared" si="20"/>
        <v/>
      </c>
      <c r="P45" s="237"/>
      <c r="Q45" s="279"/>
      <c r="R45" s="242" t="str">
        <f t="shared" si="21"/>
        <v/>
      </c>
      <c r="S45" s="243" t="str">
        <f t="shared" si="22"/>
        <v/>
      </c>
      <c r="T45" s="463"/>
      <c r="U45" s="198"/>
    </row>
    <row r="46" spans="1:21" ht="25.5" hidden="1" customHeight="1" thickBot="1">
      <c r="A46" s="213" t="str">
        <f t="shared" si="4"/>
        <v/>
      </c>
      <c r="B46" s="475" t="str">
        <f t="shared" si="23"/>
        <v/>
      </c>
      <c r="C46" s="511"/>
      <c r="D46" s="252"/>
      <c r="E46" s="252"/>
      <c r="F46" s="253" t="str">
        <f>IFERROR(VLOOKUP(D46,'[2]Capacidades por SKU e Túnel'!$B$9:$T$449,4,0),"")</f>
        <v/>
      </c>
      <c r="G46" s="254"/>
      <c r="H46" s="255" t="str">
        <f>IFERROR(IF(D46="","",(G46/VLOOKUP(D46,'[2]Capacidades por SKU e Túnel'!$B$9:$T$449,16,FALSE))),"")</f>
        <v/>
      </c>
      <c r="I46" s="255" t="str">
        <f>IFERROR(IF(D46="","",(VLOOKUP(D46,[2]Recheio!$B$8:$I$75,7,FALSE)*H46)),"")</f>
        <v/>
      </c>
      <c r="J46" s="255" t="str">
        <f>IFERROR(IF(D46="","",VLOOKUP((ROUNDDOWN(B46,0)&amp;D46),'Coz. Ind.L4, 5 E 8'!$A$3:$M$221,11,0)),"")</f>
        <v/>
      </c>
      <c r="K46" s="282" t="str">
        <f>IFERROR(IF(D46="","",VLOOKUP((ROUNDDOWN(B46,0)&amp;D46),'Coz. Ind.L4, 5 E 8'!$A$3:$M$221,13,0)),"")</f>
        <v/>
      </c>
      <c r="L46" s="256" t="str">
        <f t="shared" si="24"/>
        <v/>
      </c>
      <c r="M46" s="257" t="str">
        <f>IFERROR(SUM(L46,P46,((H46/VLOOKUP(D46,'[2]Capacidades por SKU e Túnel'!$B$9:$T$449,15,0))/24)),"")</f>
        <v/>
      </c>
      <c r="N46" s="283" t="str">
        <f t="shared" si="19"/>
        <v/>
      </c>
      <c r="O46" s="259" t="str">
        <f t="shared" si="20"/>
        <v/>
      </c>
      <c r="P46" s="260"/>
      <c r="Q46" s="284"/>
      <c r="R46" s="285" t="str">
        <f t="shared" si="21"/>
        <v/>
      </c>
      <c r="S46" s="286" t="str">
        <f t="shared" si="22"/>
        <v/>
      </c>
      <c r="T46" s="464"/>
      <c r="U46" s="198"/>
    </row>
    <row r="47" spans="1:21" ht="25.5" customHeight="1" thickBot="1">
      <c r="A47" s="213" t="s">
        <v>2321</v>
      </c>
      <c r="B47" s="476"/>
      <c r="C47" s="610"/>
      <c r="D47" s="263"/>
      <c r="E47" s="263"/>
      <c r="F47" s="264"/>
      <c r="G47" s="265"/>
      <c r="H47" s="266"/>
      <c r="I47" s="267"/>
      <c r="J47" s="267"/>
      <c r="K47" s="268"/>
      <c r="L47" s="268"/>
      <c r="M47" s="268"/>
      <c r="N47" s="272"/>
      <c r="O47" s="272"/>
      <c r="P47" s="287"/>
      <c r="Q47" s="268"/>
      <c r="R47" s="272"/>
      <c r="S47" s="268"/>
      <c r="T47" s="273"/>
    </row>
    <row r="48" spans="1:21" ht="25.5" customHeight="1">
      <c r="A48" s="213" t="str">
        <f t="shared" si="4"/>
        <v>X</v>
      </c>
      <c r="B48" s="470">
        <f>B37+1</f>
        <v>43959</v>
      </c>
      <c r="C48" s="609"/>
      <c r="D48" s="214">
        <v>9</v>
      </c>
      <c r="E48" s="214" t="s">
        <v>2395</v>
      </c>
      <c r="F48" s="215" t="str">
        <f>IFERROR(VLOOKUP(D48,'[2]Capacidades por SKU e Túnel'!$B$9:$T$449,4,0),"")</f>
        <v>LIMPEZA</v>
      </c>
      <c r="G48" s="274">
        <v>6</v>
      </c>
      <c r="H48" s="218">
        <f>IFERROR(IF(D48="","",(G48/VLOOKUP(D48,'[2]Capacidades por SKU e Túnel'!$B$9:$T$449,16,FALSE))),"")</f>
        <v>6</v>
      </c>
      <c r="I48" s="218" t="str">
        <f>IFERROR(IF(D48="","",(VLOOKUP(D48,[2]Recheio!$B$8:$I$75,7,FALSE)*H48)),"")</f>
        <v/>
      </c>
      <c r="J48" s="218" t="str">
        <f>IFERROR(IF(D48="","",VLOOKUP((ROUNDDOWN(B48,0)&amp;D48),'Coz. Ind.L4, 5 E 8'!$A$3:$M$221,11,0)),"")</f>
        <v/>
      </c>
      <c r="K48" s="219" t="str">
        <f>IFERROR(IF(D48="","",VLOOKUP((ROUNDDOWN(B48,0)&amp;D48),'Coz. Ind.L4, 5 E 8'!$A$3:$M$221,13,0)),"")</f>
        <v/>
      </c>
      <c r="L48" s="220">
        <f>IFERROR(IF(D48="","",B48),"")</f>
        <v>43959</v>
      </c>
      <c r="M48" s="221">
        <f>IFERROR(SUM(L48,P48,((H48/VLOOKUP(D48,'[2]Capacidades por SKU e Túnel'!$B$9:$T$449,15,0))/24)),"")</f>
        <v>43959.25</v>
      </c>
      <c r="N48" s="275" t="str">
        <f t="shared" ref="N48:N57" si="25">IF(P48="","",L48)</f>
        <v/>
      </c>
      <c r="O48" s="223" t="str">
        <f t="shared" ref="O48:O57" si="26">IFERROR(IF(P48="","",SUM(L48,P48)),"")</f>
        <v/>
      </c>
      <c r="P48" s="276"/>
      <c r="Q48" s="277"/>
      <c r="R48" s="226">
        <f t="shared" ref="R48:R57" si="27">IFERROR(SUM((M48-L48),(-P48)),"")</f>
        <v>0.25</v>
      </c>
      <c r="S48" s="227">
        <f t="shared" ref="S48:S57" si="28">IFERROR((M48-L48),"")</f>
        <v>0.25</v>
      </c>
      <c r="T48" s="462"/>
      <c r="U48" s="199"/>
    </row>
    <row r="49" spans="1:21" ht="25.5" customHeight="1" thickBot="1">
      <c r="A49" s="213" t="str">
        <f t="shared" si="4"/>
        <v>X</v>
      </c>
      <c r="B49" s="473">
        <f t="shared" ref="B49:B57" si="29">IF(D49="","",B48)</f>
        <v>43959</v>
      </c>
      <c r="C49" s="611"/>
      <c r="D49" s="229">
        <v>6</v>
      </c>
      <c r="E49" s="229" t="s">
        <v>2312</v>
      </c>
      <c r="F49" s="230" t="str">
        <f>IFERROR(VLOOKUP(D49,'[2]Capacidades por SKU e Túnel'!$B$9:$T$449,4,0),"")</f>
        <v xml:space="preserve">SEM DEMANDA </v>
      </c>
      <c r="G49" s="231">
        <v>18</v>
      </c>
      <c r="H49" s="228">
        <f>IFERROR(IF(D49="","",(G49/VLOOKUP(D49,'[2]Capacidades por SKU e Túnel'!$B$9:$T$449,16,FALSE))),"")</f>
        <v>18</v>
      </c>
      <c r="I49" s="228" t="str">
        <f>IFERROR(IF(D49="","",(VLOOKUP(D49,[2]Recheio!$B$8:$I$75,7,FALSE)*H49)),"")</f>
        <v/>
      </c>
      <c r="J49" s="228" t="str">
        <f>IFERROR(IF(D49="","",VLOOKUP((ROUNDDOWN(B49,0)&amp;D49),'Coz. Ind.L4, 5 E 8'!$A$3:$M$221,11,0)),"")</f>
        <v/>
      </c>
      <c r="K49" s="232" t="str">
        <f>IFERROR(IF(D49="","",VLOOKUP((ROUNDDOWN(B49,0)&amp;D49),'Coz. Ind.L4, 5 E 8'!$A$3:$M$221,13,0)),"")</f>
        <v/>
      </c>
      <c r="L49" s="241">
        <f>IFERROR(IF(B49="","",M48),"")</f>
        <v>43959.25</v>
      </c>
      <c r="M49" s="234">
        <f>IFERROR(SUM(L49,P49,((H49/VLOOKUP(D49,'[2]Capacidades por SKU e Túnel'!$B$9:$T$449,15,0))/24)),"")</f>
        <v>43960</v>
      </c>
      <c r="N49" s="278" t="str">
        <f t="shared" si="25"/>
        <v/>
      </c>
      <c r="O49" s="236" t="str">
        <f t="shared" si="26"/>
        <v/>
      </c>
      <c r="P49" s="237"/>
      <c r="Q49" s="279"/>
      <c r="R49" s="239">
        <f t="shared" si="27"/>
        <v>0.75</v>
      </c>
      <c r="S49" s="240">
        <f t="shared" si="28"/>
        <v>0.75</v>
      </c>
      <c r="T49" s="463" t="s">
        <v>2401</v>
      </c>
      <c r="U49" s="198"/>
    </row>
    <row r="50" spans="1:21" ht="25.5" hidden="1" customHeight="1">
      <c r="A50" s="213" t="str">
        <f t="shared" si="4"/>
        <v/>
      </c>
      <c r="B50" s="473" t="str">
        <f t="shared" si="29"/>
        <v/>
      </c>
      <c r="C50" s="509"/>
      <c r="D50" s="579"/>
      <c r="E50" s="229" t="s">
        <v>2312</v>
      </c>
      <c r="F50" s="230" t="str">
        <f>IFERROR(VLOOKUP(D50,'[2]Capacidades por SKU e Túnel'!$B$9:$T$449,4,0),"")</f>
        <v/>
      </c>
      <c r="G50" s="231"/>
      <c r="H50" s="228" t="str">
        <f>IFERROR(IF(D50="","",(G50/VLOOKUP(D50,'[2]Capacidades por SKU e Túnel'!$B$9:$T$449,16,FALSE))),"")</f>
        <v/>
      </c>
      <c r="I50" s="228" t="str">
        <f>IFERROR(IF(D50="","",(VLOOKUP(D50,[2]Recheio!$B$8:$I$75,7,FALSE)*H50)),"")</f>
        <v/>
      </c>
      <c r="J50" s="228" t="str">
        <f>IFERROR(IF(D50="","",VLOOKUP((ROUNDDOWN(B50,0)&amp;D50),'Coz. Ind.L4, 5 E 8'!$A$3:$M$221,11,0)),"")</f>
        <v/>
      </c>
      <c r="K50" s="232" t="str">
        <f>IFERROR(IF(D50="","",VLOOKUP((ROUNDDOWN(B50,0)&amp;D50),'Coz. Ind.L4, 5 E 8'!$A$3:$M$221,13,0)),"")</f>
        <v/>
      </c>
      <c r="L50" s="241" t="str">
        <f t="shared" ref="L50:L57" si="30">IFERROR(IF(B50="","",M49),"")</f>
        <v/>
      </c>
      <c r="M50" s="234" t="str">
        <f>IFERROR(SUM(L50,P50,((H50/VLOOKUP(D50,'[2]Capacidades por SKU e Túnel'!$B$9:$T$449,15,0))/24)),"")</f>
        <v/>
      </c>
      <c r="N50" s="278" t="str">
        <f t="shared" si="25"/>
        <v/>
      </c>
      <c r="O50" s="236" t="str">
        <f t="shared" si="26"/>
        <v/>
      </c>
      <c r="P50" s="237"/>
      <c r="Q50" s="279"/>
      <c r="R50" s="242" t="str">
        <f t="shared" si="27"/>
        <v/>
      </c>
      <c r="S50" s="243" t="str">
        <f t="shared" si="28"/>
        <v/>
      </c>
      <c r="T50" s="463"/>
      <c r="U50" s="198"/>
    </row>
    <row r="51" spans="1:21" ht="25.5" hidden="1" customHeight="1">
      <c r="A51" s="213" t="str">
        <f t="shared" si="4"/>
        <v/>
      </c>
      <c r="B51" s="473" t="str">
        <f t="shared" si="29"/>
        <v/>
      </c>
      <c r="C51" s="509"/>
      <c r="D51" s="580"/>
      <c r="E51" s="229" t="s">
        <v>2312</v>
      </c>
      <c r="F51" s="230" t="str">
        <f>IFERROR(VLOOKUP(D51,'[2]Capacidades por SKU e Túnel'!$B$9:$T$449,4,0),"")</f>
        <v/>
      </c>
      <c r="G51" s="231"/>
      <c r="H51" s="228" t="str">
        <f>IFERROR(IF(D51="","",(G51/VLOOKUP(D51,'[2]Capacidades por SKU e Túnel'!$B$9:$T$449,16,FALSE))),"")</f>
        <v/>
      </c>
      <c r="I51" s="228" t="str">
        <f>IFERROR(IF(D51="","",(VLOOKUP(D51,[2]Recheio!$B$8:$I$75,7,FALSE)*H51)),"")</f>
        <v/>
      </c>
      <c r="J51" s="228" t="str">
        <f>IFERROR(IF(D51="","",VLOOKUP((ROUNDDOWN(B51,0)&amp;D51),'Coz. Ind.L4, 5 E 8'!$A$3:$M$221,11,0)),"")</f>
        <v/>
      </c>
      <c r="K51" s="232" t="str">
        <f>IFERROR(IF(D51="","",VLOOKUP((ROUNDDOWN(B51,0)&amp;D51),'Coz. Ind.L4, 5 E 8'!$A$3:$M$221,13,0)),"")</f>
        <v/>
      </c>
      <c r="L51" s="241" t="str">
        <f t="shared" si="30"/>
        <v/>
      </c>
      <c r="M51" s="234" t="str">
        <f>IFERROR(SUM(L51,P51,((H51/VLOOKUP(D51,'[2]Capacidades por SKU e Túnel'!$B$9:$T$449,15,0))/24)),"")</f>
        <v/>
      </c>
      <c r="N51" s="278" t="str">
        <f t="shared" si="25"/>
        <v/>
      </c>
      <c r="O51" s="236" t="str">
        <f t="shared" si="26"/>
        <v/>
      </c>
      <c r="P51" s="237"/>
      <c r="Q51" s="279"/>
      <c r="R51" s="242" t="str">
        <f t="shared" si="27"/>
        <v/>
      </c>
      <c r="S51" s="243" t="str">
        <f t="shared" si="28"/>
        <v/>
      </c>
      <c r="T51" s="463"/>
      <c r="U51" s="198"/>
    </row>
    <row r="52" spans="1:21" ht="25.5" hidden="1" customHeight="1">
      <c r="A52" s="213" t="str">
        <f t="shared" si="4"/>
        <v/>
      </c>
      <c r="B52" s="473" t="str">
        <f t="shared" si="29"/>
        <v/>
      </c>
      <c r="C52" s="509"/>
      <c r="D52" s="229"/>
      <c r="E52" s="229" t="s">
        <v>2312</v>
      </c>
      <c r="F52" s="230" t="str">
        <f>IFERROR(VLOOKUP(D52,'[2]Capacidades por SKU e Túnel'!$B$9:$T$449,4,0),"")</f>
        <v/>
      </c>
      <c r="G52" s="231"/>
      <c r="H52" s="228" t="str">
        <f>IFERROR(IF(D52="","",(G52/VLOOKUP(D52,'[2]Capacidades por SKU e Túnel'!$B$9:$T$449,16,FALSE))),"")</f>
        <v/>
      </c>
      <c r="I52" s="228" t="str">
        <f>IFERROR(IF(D52="","",(VLOOKUP(D52,[2]Recheio!$B$8:$I$75,7,FALSE)*H52)),"")</f>
        <v/>
      </c>
      <c r="J52" s="228" t="str">
        <f>IFERROR(IF(D52="","",VLOOKUP((ROUNDDOWN(B52,0)&amp;D52),'Coz. Ind.L4, 5 E 8'!$A$3:$M$221,11,0)),"")</f>
        <v/>
      </c>
      <c r="K52" s="232" t="str">
        <f>IFERROR(IF(D52="","",VLOOKUP((ROUNDDOWN(B52,0)&amp;D52),'Coz. Ind.L4, 5 E 8'!$A$3:$M$221,13,0)),"")</f>
        <v/>
      </c>
      <c r="L52" s="241" t="str">
        <f t="shared" si="30"/>
        <v/>
      </c>
      <c r="M52" s="234" t="str">
        <f>IFERROR(SUM(L52,P52,((H52/VLOOKUP(D52,'[2]Capacidades por SKU e Túnel'!$B$9:$T$449,15,0))/24)),"")</f>
        <v/>
      </c>
      <c r="N52" s="278" t="str">
        <f t="shared" si="25"/>
        <v/>
      </c>
      <c r="O52" s="236" t="str">
        <f t="shared" si="26"/>
        <v/>
      </c>
      <c r="P52" s="237"/>
      <c r="Q52" s="279"/>
      <c r="R52" s="242" t="str">
        <f t="shared" si="27"/>
        <v/>
      </c>
      <c r="S52" s="243" t="str">
        <f t="shared" si="28"/>
        <v/>
      </c>
      <c r="T52" s="463"/>
      <c r="U52" s="198"/>
    </row>
    <row r="53" spans="1:21" ht="25.5" hidden="1" customHeight="1">
      <c r="A53" s="213" t="str">
        <f t="shared" si="4"/>
        <v/>
      </c>
      <c r="B53" s="473" t="str">
        <f t="shared" si="29"/>
        <v/>
      </c>
      <c r="C53" s="508"/>
      <c r="D53" s="229"/>
      <c r="E53" s="229"/>
      <c r="F53" s="230" t="str">
        <f>IFERROR(VLOOKUP(D53,'[2]Capacidades por SKU e Túnel'!$B$9:$T$449,4,0),"")</f>
        <v/>
      </c>
      <c r="G53" s="231"/>
      <c r="H53" s="228" t="str">
        <f>IFERROR(IF(D53="","",(G53/VLOOKUP(D53,'[2]Capacidades por SKU e Túnel'!$B$9:$T$449,16,FALSE))),"")</f>
        <v/>
      </c>
      <c r="I53" s="228" t="str">
        <f>IFERROR(IF(D53="","",(VLOOKUP(D53,[2]Recheio!$B$8:$I$75,7,FALSE)*H53)),"")</f>
        <v/>
      </c>
      <c r="J53" s="228" t="str">
        <f>IFERROR(IF(D53="","",VLOOKUP((ROUNDDOWN(B53,0)&amp;D53),'Coz. Ind.L4, 5 E 8'!$A$3:$M$221,11,0)),"")</f>
        <v/>
      </c>
      <c r="K53" s="232" t="str">
        <f>IFERROR(IF(D53="","",VLOOKUP((ROUNDDOWN(B53,0)&amp;D53),'Coz. Ind.L4, 5 E 8'!$A$3:$M$221,13,0)),"")</f>
        <v/>
      </c>
      <c r="L53" s="241" t="str">
        <f t="shared" si="30"/>
        <v/>
      </c>
      <c r="M53" s="234" t="str">
        <f>IFERROR(SUM(L53,P53,((H53/VLOOKUP(D53,'[2]Capacidades por SKU e Túnel'!$B$9:$T$449,15,0))/24)),"")</f>
        <v/>
      </c>
      <c r="N53" s="278" t="str">
        <f t="shared" si="25"/>
        <v/>
      </c>
      <c r="O53" s="236" t="str">
        <f t="shared" si="26"/>
        <v/>
      </c>
      <c r="P53" s="237"/>
      <c r="Q53" s="244"/>
      <c r="R53" s="242" t="str">
        <f t="shared" si="27"/>
        <v/>
      </c>
      <c r="S53" s="246" t="str">
        <f t="shared" si="28"/>
        <v/>
      </c>
      <c r="T53" s="463"/>
      <c r="U53" s="198"/>
    </row>
    <row r="54" spans="1:21" ht="25.5" hidden="1" customHeight="1">
      <c r="A54" s="213" t="str">
        <f t="shared" si="4"/>
        <v/>
      </c>
      <c r="B54" s="474" t="str">
        <f t="shared" si="29"/>
        <v/>
      </c>
      <c r="C54" s="510"/>
      <c r="D54" s="247"/>
      <c r="E54" s="247"/>
      <c r="F54" s="248" t="str">
        <f>IFERROR(VLOOKUP(D54,'[2]Capacidades por SKU e Túnel'!$B$9:$T$449,4,0),"")</f>
        <v/>
      </c>
      <c r="G54" s="216"/>
      <c r="H54" s="217" t="str">
        <f>IFERROR(IF(D54="","",(G54/VLOOKUP(D54,'[2]Capacidades por SKU e Túnel'!$B$9:$T$449,16,FALSE))),"")</f>
        <v/>
      </c>
      <c r="I54" s="217" t="str">
        <f>IFERROR(IF(D54="","",(VLOOKUP(D54,[2]Recheio!$B$8:$I$75,7,FALSE)*H54)),"")</f>
        <v/>
      </c>
      <c r="J54" s="217" t="str">
        <f>IFERROR(IF(D54="","",VLOOKUP((ROUNDDOWN(B54,0)&amp;D54),'Coz. Ind.L4, 5 E 8'!$A$3:$M$221,11,0)),"")</f>
        <v/>
      </c>
      <c r="K54" s="280" t="str">
        <f>IFERROR(IF(D54="","",VLOOKUP((ROUNDDOWN(B54,0)&amp;D54),'Coz. Ind.L4, 5 E 8'!$A$3:$M$221,13,0)),"")</f>
        <v/>
      </c>
      <c r="L54" s="233" t="str">
        <f t="shared" si="30"/>
        <v/>
      </c>
      <c r="M54" s="249" t="str">
        <f>IFERROR(SUM(L54,P54,((H54/VLOOKUP(D54,'[2]Capacidades por SKU e Túnel'!$B$9:$T$449,15,0))/24)),"")</f>
        <v/>
      </c>
      <c r="N54" s="281" t="str">
        <f t="shared" si="25"/>
        <v/>
      </c>
      <c r="O54" s="251" t="str">
        <f t="shared" si="26"/>
        <v/>
      </c>
      <c r="P54" s="237"/>
      <c r="Q54" s="279"/>
      <c r="R54" s="242" t="str">
        <f t="shared" si="27"/>
        <v/>
      </c>
      <c r="S54" s="243" t="str">
        <f t="shared" si="28"/>
        <v/>
      </c>
      <c r="T54" s="463"/>
      <c r="U54" s="198"/>
    </row>
    <row r="55" spans="1:21" ht="25.5" hidden="1" customHeight="1">
      <c r="A55" s="213" t="str">
        <f t="shared" si="4"/>
        <v/>
      </c>
      <c r="B55" s="473" t="str">
        <f t="shared" si="29"/>
        <v/>
      </c>
      <c r="C55" s="509"/>
      <c r="D55" s="247"/>
      <c r="E55" s="229"/>
      <c r="F55" s="230" t="str">
        <f>IFERROR(VLOOKUP(D55,'[2]Capacidades por SKU e Túnel'!$B$9:$T$449,4,0),"")</f>
        <v/>
      </c>
      <c r="G55" s="231"/>
      <c r="H55" s="228" t="str">
        <f>IFERROR(IF(D55="","",(G55/VLOOKUP(D55,'[2]Capacidades por SKU e Túnel'!$B$9:$T$449,16,FALSE))),"")</f>
        <v/>
      </c>
      <c r="I55" s="228" t="str">
        <f>IFERROR(IF(D55="","",(VLOOKUP(D55,[2]Recheio!$B$8:$I$75,7,FALSE)*H55)),"")</f>
        <v/>
      </c>
      <c r="J55" s="228" t="str">
        <f>IFERROR(IF(D55="","",VLOOKUP((ROUNDDOWN(B55,0)&amp;D55),'Coz. Ind.L4, 5 E 8'!$A$3:$M$221,11,0)),"")</f>
        <v/>
      </c>
      <c r="K55" s="232" t="str">
        <f>IFERROR(IF(D55="","",VLOOKUP((ROUNDDOWN(B55,0)&amp;D55),'Coz. Ind.L4, 5 E 8'!$A$3:$M$221,13,0)),"")</f>
        <v/>
      </c>
      <c r="L55" s="241" t="str">
        <f t="shared" si="30"/>
        <v/>
      </c>
      <c r="M55" s="234" t="str">
        <f>IFERROR(SUM(L55,P55,((H55/VLOOKUP(D55,'[2]Capacidades por SKU e Túnel'!$B$9:$T$449,15,0))/24)),"")</f>
        <v/>
      </c>
      <c r="N55" s="278" t="str">
        <f t="shared" si="25"/>
        <v/>
      </c>
      <c r="O55" s="236" t="str">
        <f t="shared" si="26"/>
        <v/>
      </c>
      <c r="P55" s="237"/>
      <c r="Q55" s="279"/>
      <c r="R55" s="242" t="str">
        <f t="shared" si="27"/>
        <v/>
      </c>
      <c r="S55" s="243" t="str">
        <f t="shared" si="28"/>
        <v/>
      </c>
      <c r="T55" s="463"/>
      <c r="U55" s="198"/>
    </row>
    <row r="56" spans="1:21" ht="25.5" hidden="1" customHeight="1">
      <c r="A56" s="213" t="str">
        <f t="shared" si="4"/>
        <v/>
      </c>
      <c r="B56" s="473" t="str">
        <f t="shared" si="29"/>
        <v/>
      </c>
      <c r="C56" s="509"/>
      <c r="D56" s="229"/>
      <c r="E56" s="229"/>
      <c r="F56" s="230" t="str">
        <f>IFERROR(VLOOKUP(D56,'[2]Capacidades por SKU e Túnel'!$B$9:$T$449,4,0),"")</f>
        <v/>
      </c>
      <c r="G56" s="231"/>
      <c r="H56" s="228" t="str">
        <f>IFERROR(IF(D56="","",(G56/VLOOKUP(D56,'[2]Capacidades por SKU e Túnel'!$B$9:$T$449,16,FALSE))),"")</f>
        <v/>
      </c>
      <c r="I56" s="228" t="str">
        <f>IFERROR(IF(D56="","",(VLOOKUP(D56,[2]Recheio!$B$8:$I$75,7,FALSE)*H56)),"")</f>
        <v/>
      </c>
      <c r="J56" s="228" t="str">
        <f>IFERROR(IF(D56="","",VLOOKUP((ROUNDDOWN(B56,0)&amp;D56),'Coz. Ind.L4, 5 E 8'!$A$3:$M$221,11,0)),"")</f>
        <v/>
      </c>
      <c r="K56" s="232" t="str">
        <f>IFERROR(IF(D56="","",VLOOKUP((ROUNDDOWN(B56,0)&amp;D56),'Coz. Ind.L4, 5 E 8'!$A$3:$M$221,13,0)),"")</f>
        <v/>
      </c>
      <c r="L56" s="241" t="str">
        <f t="shared" si="30"/>
        <v/>
      </c>
      <c r="M56" s="234" t="str">
        <f>IFERROR(SUM(L56,P56,((H56/VLOOKUP(D56,'[2]Capacidades por SKU e Túnel'!$B$9:$T$449,15,0))/24)),"")</f>
        <v/>
      </c>
      <c r="N56" s="278" t="str">
        <f t="shared" si="25"/>
        <v/>
      </c>
      <c r="O56" s="236" t="str">
        <f t="shared" si="26"/>
        <v/>
      </c>
      <c r="P56" s="237"/>
      <c r="Q56" s="279"/>
      <c r="R56" s="242" t="str">
        <f t="shared" si="27"/>
        <v/>
      </c>
      <c r="S56" s="243" t="str">
        <f t="shared" si="28"/>
        <v/>
      </c>
      <c r="T56" s="463"/>
      <c r="U56" s="198"/>
    </row>
    <row r="57" spans="1:21" ht="25.5" hidden="1" customHeight="1" thickBot="1">
      <c r="A57" s="213" t="str">
        <f t="shared" si="4"/>
        <v/>
      </c>
      <c r="B57" s="475" t="str">
        <f t="shared" si="29"/>
        <v/>
      </c>
      <c r="C57" s="511"/>
      <c r="D57" s="252"/>
      <c r="E57" s="252"/>
      <c r="F57" s="253" t="str">
        <f>IFERROR(VLOOKUP(D57,'[2]Capacidades por SKU e Túnel'!$B$9:$T$449,4,0),"")</f>
        <v/>
      </c>
      <c r="G57" s="254"/>
      <c r="H57" s="255" t="str">
        <f>IFERROR(IF(D57="","",(G57/VLOOKUP(D57,'[2]Capacidades por SKU e Túnel'!$B$9:$T$449,16,FALSE))),"")</f>
        <v/>
      </c>
      <c r="I57" s="255" t="str">
        <f>IFERROR(IF(D57="","",(VLOOKUP(D57,[2]Recheio!$B$8:$I$75,7,FALSE)*H57)),"")</f>
        <v/>
      </c>
      <c r="J57" s="255" t="str">
        <f>IFERROR(IF(D57="","",VLOOKUP((ROUNDDOWN(B57,0)&amp;D57),'Coz. Ind.L4, 5 E 8'!$A$3:$M$221,11,0)),"")</f>
        <v/>
      </c>
      <c r="K57" s="282" t="str">
        <f>IFERROR(IF(D57="","",VLOOKUP((ROUNDDOWN(B57,0)&amp;D57),'Coz. Ind.L4, 5 E 8'!$A$3:$M$221,13,0)),"")</f>
        <v/>
      </c>
      <c r="L57" s="256" t="str">
        <f t="shared" si="30"/>
        <v/>
      </c>
      <c r="M57" s="257" t="str">
        <f>IFERROR(SUM(L57,P57,((H57/VLOOKUP(D57,'[2]Capacidades por SKU e Túnel'!$B$9:$T$449,15,0))/24)),"")</f>
        <v/>
      </c>
      <c r="N57" s="283" t="str">
        <f t="shared" si="25"/>
        <v/>
      </c>
      <c r="O57" s="259" t="str">
        <f t="shared" si="26"/>
        <v/>
      </c>
      <c r="P57" s="260"/>
      <c r="Q57" s="284"/>
      <c r="R57" s="285" t="str">
        <f t="shared" si="27"/>
        <v/>
      </c>
      <c r="S57" s="286" t="str">
        <f t="shared" si="28"/>
        <v/>
      </c>
      <c r="T57" s="464"/>
      <c r="U57" s="198"/>
    </row>
    <row r="58" spans="1:21" ht="25.5" customHeight="1" thickBot="1">
      <c r="A58" s="213" t="s">
        <v>2321</v>
      </c>
      <c r="B58" s="476"/>
      <c r="C58" s="610"/>
      <c r="D58" s="263"/>
      <c r="E58" s="263"/>
      <c r="F58" s="264"/>
      <c r="G58" s="265"/>
      <c r="H58" s="266"/>
      <c r="I58" s="267"/>
      <c r="J58" s="267"/>
      <c r="K58" s="268"/>
      <c r="L58" s="268"/>
      <c r="M58" s="268"/>
      <c r="N58" s="272"/>
      <c r="O58" s="272"/>
      <c r="P58" s="287"/>
      <c r="Q58" s="268"/>
      <c r="R58" s="272"/>
      <c r="S58" s="268"/>
      <c r="T58" s="273"/>
    </row>
    <row r="59" spans="1:21" ht="25.5" customHeight="1" thickBot="1">
      <c r="A59" s="213" t="str">
        <f t="shared" si="4"/>
        <v>X</v>
      </c>
      <c r="B59" s="470">
        <f>B48+1</f>
        <v>43960</v>
      </c>
      <c r="C59" s="609"/>
      <c r="D59" s="214">
        <v>6</v>
      </c>
      <c r="E59" s="214" t="s">
        <v>2312</v>
      </c>
      <c r="F59" s="215" t="str">
        <f>IFERROR(VLOOKUP(D59,'[2]Capacidades por SKU e Túnel'!$B$9:$T$449,4,0),"")</f>
        <v xml:space="preserve">SEM DEMANDA </v>
      </c>
      <c r="G59" s="274">
        <v>24</v>
      </c>
      <c r="H59" s="218">
        <f>IFERROR(IF(D59="","",(G59/VLOOKUP(D59,'[2]Capacidades por SKU e Túnel'!$B$9:$T$449,16,FALSE))),"")</f>
        <v>24</v>
      </c>
      <c r="I59" s="218" t="str">
        <f>IFERROR(IF(D59="","",(VLOOKUP(D59,[2]Recheio!$B$8:$I$75,7,FALSE)*H59)),"")</f>
        <v/>
      </c>
      <c r="J59" s="218" t="str">
        <f>IFERROR(IF(D59="","",VLOOKUP((ROUNDDOWN(B59,0)&amp;D59),'Coz. Ind.L4, 5 E 8'!$A$3:$M$221,11,0)),"")</f>
        <v/>
      </c>
      <c r="K59" s="219" t="str">
        <f>IFERROR(IF(D59="","",VLOOKUP((ROUNDDOWN(B59,0)&amp;D59),'Coz. Ind.L4, 5 E 8'!$A$3:$M$221,13,0)),"")</f>
        <v/>
      </c>
      <c r="L59" s="220">
        <f>IFERROR(IF(D59="","",B59),"")</f>
        <v>43960</v>
      </c>
      <c r="M59" s="221">
        <f>IFERROR(SUM(L59,P59,((H59/VLOOKUP(D59,'[2]Capacidades por SKU e Túnel'!$B$9:$T$449,15,0))/24)),"")</f>
        <v>43961</v>
      </c>
      <c r="N59" s="275" t="str">
        <f t="shared" ref="N59:N68" si="31">IF(P59="","",L59)</f>
        <v/>
      </c>
      <c r="O59" s="223" t="str">
        <f t="shared" ref="O59:O68" si="32">IFERROR(IF(P59="","",SUM(L59,P59)),"")</f>
        <v/>
      </c>
      <c r="P59" s="276"/>
      <c r="Q59" s="277"/>
      <c r="R59" s="226">
        <f t="shared" ref="R59:R68" si="33">IFERROR(SUM((M59-L59),(-P59)),"")</f>
        <v>1</v>
      </c>
      <c r="S59" s="227">
        <f t="shared" ref="S59:S68" si="34">IFERROR((M59-L59),"")</f>
        <v>1</v>
      </c>
      <c r="T59" s="462" t="s">
        <v>2401</v>
      </c>
      <c r="U59" s="199"/>
    </row>
    <row r="60" spans="1:21" ht="25.5" hidden="1" customHeight="1">
      <c r="A60" s="213" t="str">
        <f t="shared" si="4"/>
        <v/>
      </c>
      <c r="B60" s="473" t="str">
        <f t="shared" ref="B60:B68" si="35">IF(D60="","",B59)</f>
        <v/>
      </c>
      <c r="C60" s="508"/>
      <c r="D60" s="229"/>
      <c r="E60" s="247" t="s">
        <v>2312</v>
      </c>
      <c r="F60" s="230" t="str">
        <f>IFERROR(VLOOKUP(D60,'[2]Capacidades por SKU e Túnel'!$B$9:$T$449,4,0),"")</f>
        <v/>
      </c>
      <c r="G60" s="231">
        <v>3118</v>
      </c>
      <c r="H60" s="228" t="str">
        <f>IFERROR(IF(D60="","",(G60/VLOOKUP(D60,'[2]Capacidades por SKU e Túnel'!$B$9:$T$449,16,FALSE))),"")</f>
        <v/>
      </c>
      <c r="I60" s="228" t="str">
        <f>IFERROR(IF(D60="","",(VLOOKUP(D60,[2]Recheio!$B$8:$I$75,7,FALSE)*H60)),"")</f>
        <v/>
      </c>
      <c r="J60" s="228" t="str">
        <f>IFERROR(IF(D60="","",VLOOKUP((ROUNDDOWN(B60,0)&amp;D60),'Coz. Ind.L4, 5 E 8'!$A$3:$M$221,11,0)),"")</f>
        <v/>
      </c>
      <c r="K60" s="232" t="str">
        <f>IFERROR(IF(D60="","",VLOOKUP((ROUNDDOWN(B60,0)&amp;D60),'Coz. Ind.L4, 5 E 8'!$A$3:$M$221,13,0)),"")</f>
        <v/>
      </c>
      <c r="L60" s="241" t="str">
        <f>IFERROR(IF(B60="","",M59),"")</f>
        <v/>
      </c>
      <c r="M60" s="234" t="str">
        <f>IFERROR(SUM(L60,P60,((H60/VLOOKUP(D60,'[2]Capacidades por SKU e Túnel'!$B$9:$T$449,15,0))/24)),"")</f>
        <v/>
      </c>
      <c r="N60" s="278" t="str">
        <f t="shared" si="31"/>
        <v/>
      </c>
      <c r="O60" s="236" t="str">
        <f t="shared" si="32"/>
        <v/>
      </c>
      <c r="P60" s="237"/>
      <c r="Q60" s="279"/>
      <c r="R60" s="239" t="str">
        <f t="shared" si="33"/>
        <v/>
      </c>
      <c r="S60" s="240" t="str">
        <f t="shared" si="34"/>
        <v/>
      </c>
      <c r="T60" s="463"/>
      <c r="U60" s="198"/>
    </row>
    <row r="61" spans="1:21" ht="25.5" hidden="1" customHeight="1">
      <c r="A61" s="213" t="str">
        <f t="shared" si="4"/>
        <v/>
      </c>
      <c r="B61" s="473" t="str">
        <f t="shared" si="35"/>
        <v/>
      </c>
      <c r="C61" s="509"/>
      <c r="D61" s="229"/>
      <c r="E61" s="229"/>
      <c r="F61" s="230" t="str">
        <f>IFERROR(VLOOKUP(D61,'[2]Capacidades por SKU e Túnel'!$B$9:$T$449,4,0),"")</f>
        <v/>
      </c>
      <c r="G61" s="231"/>
      <c r="H61" s="228" t="str">
        <f>IFERROR(IF(D61="","",(G61/VLOOKUP(D61,'[2]Capacidades por SKU e Túnel'!$B$9:$T$449,16,FALSE))),"")</f>
        <v/>
      </c>
      <c r="I61" s="228" t="str">
        <f>IFERROR(IF(D61="","",(VLOOKUP(D61,[2]Recheio!$B$8:$I$75,7,FALSE)*H61)),"")</f>
        <v/>
      </c>
      <c r="J61" s="228" t="str">
        <f>IFERROR(IF(D61="","",VLOOKUP((ROUNDDOWN(B61,0)&amp;D61),'Coz. Ind.L4, 5 E 8'!$A$3:$M$221,11,0)),"")</f>
        <v/>
      </c>
      <c r="K61" s="232" t="str">
        <f>IFERROR(IF(D61="","",VLOOKUP((ROUNDDOWN(B61,0)&amp;D61),'Coz. Ind.L4, 5 E 8'!$A$3:$M$221,13,0)),"")</f>
        <v/>
      </c>
      <c r="L61" s="241" t="str">
        <f t="shared" ref="L61:L68" si="36">IFERROR(IF(B61="","",M60),"")</f>
        <v/>
      </c>
      <c r="M61" s="234" t="str">
        <f>IFERROR(SUM(L61,P61,((H61/VLOOKUP(D61,'[2]Capacidades por SKU e Túnel'!$B$9:$T$449,15,0))/24)),"")</f>
        <v/>
      </c>
      <c r="N61" s="278" t="str">
        <f t="shared" si="31"/>
        <v/>
      </c>
      <c r="O61" s="236" t="str">
        <f t="shared" si="32"/>
        <v/>
      </c>
      <c r="P61" s="237"/>
      <c r="Q61" s="279"/>
      <c r="R61" s="242" t="str">
        <f t="shared" si="33"/>
        <v/>
      </c>
      <c r="S61" s="243" t="str">
        <f t="shared" si="34"/>
        <v/>
      </c>
      <c r="T61" s="463"/>
      <c r="U61" s="198"/>
    </row>
    <row r="62" spans="1:21" ht="25.5" hidden="1" customHeight="1">
      <c r="A62" s="213" t="str">
        <f t="shared" si="4"/>
        <v/>
      </c>
      <c r="B62" s="473" t="str">
        <f t="shared" si="35"/>
        <v/>
      </c>
      <c r="C62" s="509"/>
      <c r="D62" s="247"/>
      <c r="E62" s="229"/>
      <c r="F62" s="230" t="str">
        <f>IFERROR(VLOOKUP(D62,'[2]Capacidades por SKU e Túnel'!$B$9:$T$449,4,0),"")</f>
        <v/>
      </c>
      <c r="G62" s="231"/>
      <c r="H62" s="228" t="str">
        <f>IFERROR(IF(D62="","",(G62/VLOOKUP(D62,'[2]Capacidades por SKU e Túnel'!$B$9:$T$449,16,FALSE))),"")</f>
        <v/>
      </c>
      <c r="I62" s="228" t="str">
        <f>IFERROR(IF(D62="","",(VLOOKUP(D62,[2]Recheio!$B$8:$I$75,7,FALSE)*H62)),"")</f>
        <v/>
      </c>
      <c r="J62" s="228" t="str">
        <f>IFERROR(IF(D62="","",VLOOKUP((ROUNDDOWN(B62,0)&amp;D62),'Coz. Ind.L4, 5 E 8'!$A$3:$M$221,11,0)),"")</f>
        <v/>
      </c>
      <c r="K62" s="232" t="str">
        <f>IFERROR(IF(D62="","",VLOOKUP((ROUNDDOWN(B62,0)&amp;D62),'Coz. Ind.L4, 5 E 8'!$A$3:$M$221,13,0)),"")</f>
        <v/>
      </c>
      <c r="L62" s="241" t="str">
        <f t="shared" si="36"/>
        <v/>
      </c>
      <c r="M62" s="234" t="str">
        <f>IFERROR(SUM(L62,P62,((H62/VLOOKUP(D62,'[2]Capacidades por SKU e Túnel'!$B$9:$T$449,15,0))/24)),"")</f>
        <v/>
      </c>
      <c r="N62" s="278" t="str">
        <f t="shared" si="31"/>
        <v/>
      </c>
      <c r="O62" s="236" t="str">
        <f t="shared" si="32"/>
        <v/>
      </c>
      <c r="P62" s="237"/>
      <c r="Q62" s="279"/>
      <c r="R62" s="242" t="str">
        <f t="shared" si="33"/>
        <v/>
      </c>
      <c r="S62" s="243" t="str">
        <f t="shared" si="34"/>
        <v/>
      </c>
      <c r="T62" s="463"/>
      <c r="U62" s="198"/>
    </row>
    <row r="63" spans="1:21" ht="25.5" hidden="1" customHeight="1">
      <c r="A63" s="213" t="str">
        <f t="shared" si="4"/>
        <v/>
      </c>
      <c r="B63" s="473" t="str">
        <f t="shared" si="35"/>
        <v/>
      </c>
      <c r="C63" s="509"/>
      <c r="D63" s="229"/>
      <c r="E63" s="229"/>
      <c r="F63" s="230" t="str">
        <f>IFERROR(VLOOKUP(D63,'[2]Capacidades por SKU e Túnel'!$B$9:$T$449,4,0),"")</f>
        <v/>
      </c>
      <c r="G63" s="231"/>
      <c r="H63" s="228" t="str">
        <f>IFERROR(IF(D63="","",(G63/VLOOKUP(D63,'[2]Capacidades por SKU e Túnel'!$B$9:$T$449,16,FALSE))),"")</f>
        <v/>
      </c>
      <c r="I63" s="228" t="str">
        <f>IFERROR(IF(D63="","",(VLOOKUP(D63,[2]Recheio!$B$8:$I$75,7,FALSE)*H63)),"")</f>
        <v/>
      </c>
      <c r="J63" s="228" t="str">
        <f>IFERROR(IF(D63="","",VLOOKUP((ROUNDDOWN(B63,0)&amp;D63),'Coz. Ind.L4, 5 E 8'!$A$3:$M$221,11,0)),"")</f>
        <v/>
      </c>
      <c r="K63" s="232" t="str">
        <f>IFERROR(IF(D63="","",VLOOKUP((ROUNDDOWN(B63,0)&amp;D63),'Coz. Ind.L4, 5 E 8'!$A$3:$M$221,13,0)),"")</f>
        <v/>
      </c>
      <c r="L63" s="241" t="str">
        <f t="shared" si="36"/>
        <v/>
      </c>
      <c r="M63" s="234" t="str">
        <f>IFERROR(SUM(L63,P63,((H63/VLOOKUP(D63,'[2]Capacidades por SKU e Túnel'!$B$9:$T$449,15,0))/24)),"")</f>
        <v/>
      </c>
      <c r="N63" s="278" t="str">
        <f t="shared" si="31"/>
        <v/>
      </c>
      <c r="O63" s="236" t="str">
        <f t="shared" si="32"/>
        <v/>
      </c>
      <c r="P63" s="237"/>
      <c r="Q63" s="279"/>
      <c r="R63" s="242" t="str">
        <f t="shared" si="33"/>
        <v/>
      </c>
      <c r="S63" s="243" t="str">
        <f t="shared" si="34"/>
        <v/>
      </c>
      <c r="T63" s="463"/>
      <c r="U63" s="198"/>
    </row>
    <row r="64" spans="1:21" ht="25.5" hidden="1" customHeight="1">
      <c r="A64" s="213" t="str">
        <f t="shared" si="4"/>
        <v/>
      </c>
      <c r="B64" s="473" t="str">
        <f t="shared" si="35"/>
        <v/>
      </c>
      <c r="C64" s="508"/>
      <c r="D64" s="229"/>
      <c r="E64" s="229"/>
      <c r="F64" s="230" t="str">
        <f>IFERROR(VLOOKUP(D64,'[2]Capacidades por SKU e Túnel'!$B$9:$T$449,4,0),"")</f>
        <v/>
      </c>
      <c r="G64" s="231"/>
      <c r="H64" s="228" t="str">
        <f>IFERROR(IF(D64="","",(G64/VLOOKUP(D64,'[2]Capacidades por SKU e Túnel'!$B$9:$T$449,16,FALSE))),"")</f>
        <v/>
      </c>
      <c r="I64" s="228" t="str">
        <f>IFERROR(IF(D64="","",(VLOOKUP(D64,[2]Recheio!$B$8:$I$75,7,FALSE)*H64)),"")</f>
        <v/>
      </c>
      <c r="J64" s="228" t="str">
        <f>IFERROR(IF(D64="","",VLOOKUP((ROUNDDOWN(B64,0)&amp;D64),'Coz. Ind.L4, 5 E 8'!$A$3:$M$221,11,0)),"")</f>
        <v/>
      </c>
      <c r="K64" s="232" t="str">
        <f>IFERROR(IF(D64="","",VLOOKUP((ROUNDDOWN(B64,0)&amp;D64),'Coz. Ind.L4, 5 E 8'!$A$3:$M$221,13,0)),"")</f>
        <v/>
      </c>
      <c r="L64" s="241" t="str">
        <f t="shared" si="36"/>
        <v/>
      </c>
      <c r="M64" s="234" t="str">
        <f>IFERROR(SUM(L64,P64,((H64/VLOOKUP(D64,'[2]Capacidades por SKU e Túnel'!$B$9:$T$449,15,0))/24)),"")</f>
        <v/>
      </c>
      <c r="N64" s="278" t="str">
        <f t="shared" si="31"/>
        <v/>
      </c>
      <c r="O64" s="236" t="str">
        <f t="shared" si="32"/>
        <v/>
      </c>
      <c r="P64" s="237"/>
      <c r="Q64" s="244"/>
      <c r="R64" s="242" t="str">
        <f t="shared" si="33"/>
        <v/>
      </c>
      <c r="S64" s="246" t="str">
        <f t="shared" si="34"/>
        <v/>
      </c>
      <c r="T64" s="463"/>
      <c r="U64" s="198"/>
    </row>
    <row r="65" spans="1:21" ht="25.5" hidden="1" customHeight="1">
      <c r="A65" s="213" t="str">
        <f t="shared" si="4"/>
        <v/>
      </c>
      <c r="B65" s="474" t="str">
        <f t="shared" si="35"/>
        <v/>
      </c>
      <c r="C65" s="510"/>
      <c r="D65" s="247"/>
      <c r="E65" s="247"/>
      <c r="F65" s="248" t="str">
        <f>IFERROR(VLOOKUP(D65,'[2]Capacidades por SKU e Túnel'!$B$9:$T$449,4,0),"")</f>
        <v/>
      </c>
      <c r="G65" s="216"/>
      <c r="H65" s="217" t="str">
        <f>IFERROR(IF(D65="","",(G65/VLOOKUP(D65,'[2]Capacidades por SKU e Túnel'!$B$9:$T$449,16,FALSE))),"")</f>
        <v/>
      </c>
      <c r="I65" s="217" t="str">
        <f>IFERROR(IF(D65="","",(VLOOKUP(D65,[2]Recheio!$B$8:$I$75,7,FALSE)*H65)),"")</f>
        <v/>
      </c>
      <c r="J65" s="217" t="str">
        <f>IFERROR(IF(D65="","",VLOOKUP((ROUNDDOWN(B65,0)&amp;D65),'Coz. Ind.L4, 5 E 8'!$A$3:$M$221,11,0)),"")</f>
        <v/>
      </c>
      <c r="K65" s="280" t="str">
        <f>IFERROR(IF(D65="","",VLOOKUP((ROUNDDOWN(B65,0)&amp;D65),'Coz. Ind.L4, 5 E 8'!$A$3:$M$221,13,0)),"")</f>
        <v/>
      </c>
      <c r="L65" s="233" t="str">
        <f t="shared" si="36"/>
        <v/>
      </c>
      <c r="M65" s="249" t="str">
        <f>IFERROR(SUM(L65,P65,((H65/VLOOKUP(D65,'[2]Capacidades por SKU e Túnel'!$B$9:$T$449,15,0))/24)),"")</f>
        <v/>
      </c>
      <c r="N65" s="281" t="str">
        <f t="shared" si="31"/>
        <v/>
      </c>
      <c r="O65" s="251" t="str">
        <f t="shared" si="32"/>
        <v/>
      </c>
      <c r="P65" s="237"/>
      <c r="Q65" s="279"/>
      <c r="R65" s="242" t="str">
        <f t="shared" si="33"/>
        <v/>
      </c>
      <c r="S65" s="243" t="str">
        <f t="shared" si="34"/>
        <v/>
      </c>
      <c r="T65" s="463"/>
      <c r="U65" s="198"/>
    </row>
    <row r="66" spans="1:21" ht="25.5" hidden="1" customHeight="1">
      <c r="A66" s="213" t="str">
        <f t="shared" si="4"/>
        <v/>
      </c>
      <c r="B66" s="473" t="str">
        <f t="shared" si="35"/>
        <v/>
      </c>
      <c r="C66" s="509"/>
      <c r="D66" s="247"/>
      <c r="E66" s="229"/>
      <c r="F66" s="230" t="str">
        <f>IFERROR(VLOOKUP(D66,'[2]Capacidades por SKU e Túnel'!$B$9:$T$449,4,0),"")</f>
        <v/>
      </c>
      <c r="G66" s="231"/>
      <c r="H66" s="228" t="str">
        <f>IFERROR(IF(D66="","",(G66/VLOOKUP(D66,'[2]Capacidades por SKU e Túnel'!$B$9:$T$449,16,FALSE))),"")</f>
        <v/>
      </c>
      <c r="I66" s="228" t="str">
        <f>IFERROR(IF(D66="","",(VLOOKUP(D66,[2]Recheio!$B$8:$I$75,7,FALSE)*H66)),"")</f>
        <v/>
      </c>
      <c r="J66" s="228" t="str">
        <f>IFERROR(IF(D66="","",VLOOKUP((ROUNDDOWN(B66,0)&amp;D66),'Coz. Ind.L4, 5 E 8'!$A$3:$M$221,11,0)),"")</f>
        <v/>
      </c>
      <c r="K66" s="232" t="str">
        <f>IFERROR(IF(D66="","",VLOOKUP((ROUNDDOWN(B66,0)&amp;D66),'Coz. Ind.L4, 5 E 8'!$A$3:$M$221,13,0)),"")</f>
        <v/>
      </c>
      <c r="L66" s="241" t="str">
        <f t="shared" si="36"/>
        <v/>
      </c>
      <c r="M66" s="234" t="str">
        <f>IFERROR(SUM(L66,P66,((H66/VLOOKUP(D66,'[2]Capacidades por SKU e Túnel'!$B$9:$T$449,15,0))/24)),"")</f>
        <v/>
      </c>
      <c r="N66" s="278" t="str">
        <f t="shared" si="31"/>
        <v/>
      </c>
      <c r="O66" s="236" t="str">
        <f t="shared" si="32"/>
        <v/>
      </c>
      <c r="P66" s="237"/>
      <c r="Q66" s="279"/>
      <c r="R66" s="242" t="str">
        <f t="shared" si="33"/>
        <v/>
      </c>
      <c r="S66" s="243" t="str">
        <f t="shared" si="34"/>
        <v/>
      </c>
      <c r="T66" s="463"/>
      <c r="U66" s="198"/>
    </row>
    <row r="67" spans="1:21" ht="25.5" hidden="1" customHeight="1">
      <c r="A67" s="213" t="str">
        <f t="shared" si="4"/>
        <v/>
      </c>
      <c r="B67" s="473" t="str">
        <f t="shared" si="35"/>
        <v/>
      </c>
      <c r="C67" s="509"/>
      <c r="D67" s="229"/>
      <c r="E67" s="229"/>
      <c r="F67" s="230" t="str">
        <f>IFERROR(VLOOKUP(D67,'[2]Capacidades por SKU e Túnel'!$B$9:$T$449,4,0),"")</f>
        <v/>
      </c>
      <c r="G67" s="231"/>
      <c r="H67" s="228" t="str">
        <f>IFERROR(IF(D67="","",(G67/VLOOKUP(D67,'[2]Capacidades por SKU e Túnel'!$B$9:$T$449,16,FALSE))),"")</f>
        <v/>
      </c>
      <c r="I67" s="228" t="str">
        <f>IFERROR(IF(D67="","",(VLOOKUP(D67,[2]Recheio!$B$8:$I$75,7,FALSE)*H67)),"")</f>
        <v/>
      </c>
      <c r="J67" s="228" t="str">
        <f>IFERROR(IF(D67="","",VLOOKUP((ROUNDDOWN(B67,0)&amp;D67),'Coz. Ind.L4, 5 E 8'!$A$3:$M$221,11,0)),"")</f>
        <v/>
      </c>
      <c r="K67" s="232" t="str">
        <f>IFERROR(IF(D67="","",VLOOKUP((ROUNDDOWN(B67,0)&amp;D67),'Coz. Ind.L4, 5 E 8'!$A$3:$M$221,13,0)),"")</f>
        <v/>
      </c>
      <c r="L67" s="241" t="str">
        <f t="shared" si="36"/>
        <v/>
      </c>
      <c r="M67" s="234" t="str">
        <f>IFERROR(SUM(L67,P67,((H67/VLOOKUP(D67,'[2]Capacidades por SKU e Túnel'!$B$9:$T$449,15,0))/24)),"")</f>
        <v/>
      </c>
      <c r="N67" s="278" t="str">
        <f t="shared" si="31"/>
        <v/>
      </c>
      <c r="O67" s="236" t="str">
        <f t="shared" si="32"/>
        <v/>
      </c>
      <c r="P67" s="237"/>
      <c r="Q67" s="279"/>
      <c r="R67" s="242" t="str">
        <f t="shared" si="33"/>
        <v/>
      </c>
      <c r="S67" s="243" t="str">
        <f t="shared" si="34"/>
        <v/>
      </c>
      <c r="T67" s="463"/>
      <c r="U67" s="198"/>
    </row>
    <row r="68" spans="1:21" ht="25.5" hidden="1" customHeight="1" thickBot="1">
      <c r="A68" s="213" t="str">
        <f t="shared" si="4"/>
        <v/>
      </c>
      <c r="B68" s="475" t="str">
        <f t="shared" si="35"/>
        <v/>
      </c>
      <c r="C68" s="511"/>
      <c r="D68" s="252"/>
      <c r="E68" s="252"/>
      <c r="F68" s="253" t="str">
        <f>IFERROR(VLOOKUP(D68,'[2]Capacidades por SKU e Túnel'!$B$9:$T$449,4,0),"")</f>
        <v/>
      </c>
      <c r="G68" s="254"/>
      <c r="H68" s="255" t="str">
        <f>IFERROR(IF(D68="","",(G68/VLOOKUP(D68,'[2]Capacidades por SKU e Túnel'!$B$9:$T$449,16,FALSE))),"")</f>
        <v/>
      </c>
      <c r="I68" s="255" t="str">
        <f>IFERROR(IF(D68="","",(VLOOKUP(D68,[2]Recheio!$B$8:$I$75,7,FALSE)*H68)),"")</f>
        <v/>
      </c>
      <c r="J68" s="255" t="str">
        <f>IFERROR(IF(D68="","",VLOOKUP((ROUNDDOWN(B68,0)&amp;D68),'Coz. Ind.L4, 5 E 8'!$A$3:$M$221,11,0)),"")</f>
        <v/>
      </c>
      <c r="K68" s="282" t="str">
        <f>IFERROR(IF(D68="","",VLOOKUP((ROUNDDOWN(B68,0)&amp;D68),'Coz. Ind.L4, 5 E 8'!$A$3:$M$221,13,0)),"")</f>
        <v/>
      </c>
      <c r="L68" s="256" t="str">
        <f t="shared" si="36"/>
        <v/>
      </c>
      <c r="M68" s="257" t="str">
        <f>IFERROR(SUM(L68,P68,((H68/VLOOKUP(D68,'[2]Capacidades por SKU e Túnel'!$B$9:$T$449,15,0))/24)),"")</f>
        <v/>
      </c>
      <c r="N68" s="283" t="str">
        <f t="shared" si="31"/>
        <v/>
      </c>
      <c r="O68" s="259" t="str">
        <f t="shared" si="32"/>
        <v/>
      </c>
      <c r="P68" s="260"/>
      <c r="Q68" s="284"/>
      <c r="R68" s="285" t="str">
        <f t="shared" si="33"/>
        <v/>
      </c>
      <c r="S68" s="286" t="str">
        <f t="shared" si="34"/>
        <v/>
      </c>
      <c r="T68" s="464"/>
      <c r="U68" s="198"/>
    </row>
    <row r="69" spans="1:21" ht="25.5" customHeight="1" thickBot="1">
      <c r="A69" s="213" t="s">
        <v>2321</v>
      </c>
      <c r="B69" s="476"/>
      <c r="C69" s="610"/>
      <c r="D69" s="263"/>
      <c r="E69" s="263"/>
      <c r="F69" s="264"/>
      <c r="G69" s="265"/>
      <c r="H69" s="266"/>
      <c r="I69" s="267"/>
      <c r="J69" s="267"/>
      <c r="K69" s="268"/>
      <c r="L69" s="268"/>
      <c r="M69" s="268"/>
      <c r="N69" s="272"/>
      <c r="O69" s="272"/>
      <c r="P69" s="287"/>
      <c r="Q69" s="268"/>
      <c r="R69" s="272"/>
      <c r="S69" s="268"/>
      <c r="T69" s="273"/>
    </row>
    <row r="70" spans="1:21" ht="25.5" customHeight="1" thickBot="1">
      <c r="A70" s="213" t="str">
        <f t="shared" ref="A70:A79" si="37">IF(B70&lt;&gt;"","X","")</f>
        <v>X</v>
      </c>
      <c r="B70" s="470">
        <f>B59+1</f>
        <v>43961</v>
      </c>
      <c r="C70" s="609"/>
      <c r="D70" s="214"/>
      <c r="E70" s="214"/>
      <c r="F70" s="215" t="str">
        <f>IFERROR(VLOOKUP(D70,'[2]Capacidades por SKU e Túnel'!$B$9:$T$449,4,0),"")</f>
        <v/>
      </c>
      <c r="G70" s="274"/>
      <c r="H70" s="218" t="str">
        <f>IFERROR(IF(D70="","",(G70/VLOOKUP(D70,'[2]Capacidades por SKU e Túnel'!$B$9:$T$449,16,FALSE))),"")</f>
        <v/>
      </c>
      <c r="I70" s="218" t="str">
        <f>IFERROR(IF(D70="","",(VLOOKUP(D70,[2]Recheio!$B$8:$I$75,7,FALSE)*H70)),"")</f>
        <v/>
      </c>
      <c r="J70" s="218" t="str">
        <f>IFERROR(IF(D70="","",VLOOKUP((ROUNDDOWN(B70,0)&amp;D70),'Coz. Ind.L4, 5 E 8'!$A$3:$M$221,11,0)),"")</f>
        <v/>
      </c>
      <c r="K70" s="219" t="str">
        <f>IFERROR(IF(D70="","",VLOOKUP((ROUNDDOWN(B70,0)&amp;D70),'Coz. Ind.L4, 5 E 8'!$A$3:$M$221,13,0)),"")</f>
        <v/>
      </c>
      <c r="L70" s="220" t="str">
        <f>IFERROR(IF(D70="","",B70),"")</f>
        <v/>
      </c>
      <c r="M70" s="221" t="str">
        <f>IFERROR(SUM(L70,P70,((H70/VLOOKUP(D70,'[2]Capacidades por SKU e Túnel'!$B$9:$T$449,15,0))/24)),"")</f>
        <v/>
      </c>
      <c r="N70" s="222" t="str">
        <f t="shared" ref="N70:N79" si="38">IF(P70="","",L70)</f>
        <v/>
      </c>
      <c r="O70" s="223" t="str">
        <f t="shared" ref="O70:O79" si="39">IFERROR(IF(P70="","",SUM(L70,P70)),"")</f>
        <v/>
      </c>
      <c r="P70" s="224"/>
      <c r="Q70" s="225"/>
      <c r="R70" s="226" t="str">
        <f t="shared" ref="R70:R79" si="40">IFERROR(SUM((M70-L70),(-P70)),"")</f>
        <v/>
      </c>
      <c r="S70" s="227" t="str">
        <f t="shared" ref="S70:S79" si="41">IFERROR((M70-L70),"")</f>
        <v/>
      </c>
      <c r="T70" s="462"/>
      <c r="U70" s="199"/>
    </row>
    <row r="71" spans="1:21" ht="25.5" hidden="1" customHeight="1">
      <c r="A71" s="213" t="str">
        <f t="shared" si="37"/>
        <v/>
      </c>
      <c r="B71" s="473" t="str">
        <f>IF(D71="","",B70)</f>
        <v/>
      </c>
      <c r="C71" s="508"/>
      <c r="D71" s="229"/>
      <c r="E71" s="229"/>
      <c r="F71" s="230" t="str">
        <f>IFERROR(VLOOKUP(D71,'[2]Capacidades por SKU e Túnel'!$B$9:$T$449,4,0),"")</f>
        <v/>
      </c>
      <c r="G71" s="231"/>
      <c r="H71" s="228" t="str">
        <f>IFERROR(IF(D71="","",(G71/VLOOKUP(D71,'[2]Capacidades por SKU e Túnel'!$B$9:$T$449,16,FALSE))),"")</f>
        <v/>
      </c>
      <c r="I71" s="228" t="str">
        <f>IFERROR(IF(D71="","",(VLOOKUP(D71,[2]Recheio!$B$8:$I$75,7,FALSE)*H71)),"")</f>
        <v/>
      </c>
      <c r="J71" s="228" t="str">
        <f>IFERROR(IF(D71="","",VLOOKUP((ROUNDDOWN(B71,0)&amp;D71),'Coz. Ind.L4, 5 E 8'!$A$3:$M$221,11,0)),"")</f>
        <v/>
      </c>
      <c r="K71" s="232" t="str">
        <f>IFERROR(IF(D71="","",VLOOKUP((ROUNDDOWN(B71,0)&amp;D71),'Coz. Ind.L4, 5 E 8'!$A$3:$M$221,13,0)),"")</f>
        <v/>
      </c>
      <c r="L71" s="241" t="str">
        <f>IFERROR(IF(B71="","",M70),"")</f>
        <v/>
      </c>
      <c r="M71" s="234" t="str">
        <f>IFERROR(SUM(L71,P71,((H71/VLOOKUP(D71,'[2]Capacidades por SKU e Túnel'!$B$9:$T$449,15,0))/24)),"")</f>
        <v/>
      </c>
      <c r="N71" s="235" t="str">
        <f t="shared" si="38"/>
        <v/>
      </c>
      <c r="O71" s="236" t="str">
        <f t="shared" si="39"/>
        <v/>
      </c>
      <c r="P71" s="237"/>
      <c r="Q71" s="238"/>
      <c r="R71" s="239" t="str">
        <f t="shared" si="40"/>
        <v/>
      </c>
      <c r="S71" s="240" t="str">
        <f t="shared" si="41"/>
        <v/>
      </c>
      <c r="T71" s="463"/>
      <c r="U71" s="198"/>
    </row>
    <row r="72" spans="1:21" ht="25.5" hidden="1" customHeight="1">
      <c r="A72" s="213" t="str">
        <f t="shared" si="37"/>
        <v/>
      </c>
      <c r="B72" s="473" t="str">
        <f t="shared" ref="B72:B79" si="42">IF(D72="","",B71)</f>
        <v/>
      </c>
      <c r="C72" s="509"/>
      <c r="D72" s="229"/>
      <c r="E72" s="229"/>
      <c r="F72" s="230" t="str">
        <f>IFERROR(VLOOKUP(D72,'[2]Capacidades por SKU e Túnel'!$B$9:$T$449,4,0),"")</f>
        <v/>
      </c>
      <c r="G72" s="231"/>
      <c r="H72" s="228" t="str">
        <f>IFERROR(IF(D72="","",(G72/VLOOKUP(D72,'[2]Capacidades por SKU e Túnel'!$B$9:$T$449,16,FALSE))),"")</f>
        <v/>
      </c>
      <c r="I72" s="228" t="str">
        <f>IFERROR(IF(D72="","",(VLOOKUP(D72,[2]Recheio!$B$8:$I$75,7,FALSE)*H72)),"")</f>
        <v/>
      </c>
      <c r="J72" s="228" t="str">
        <f>IFERROR(IF(D72="","",VLOOKUP((ROUNDDOWN(B72,0)&amp;D72),'Coz. Ind.L4, 5 E 8'!$A$3:$M$221,11,0)),"")</f>
        <v/>
      </c>
      <c r="K72" s="232" t="str">
        <f>IFERROR(IF(D72="","",VLOOKUP((ROUNDDOWN(B72,0)&amp;D72),'Coz. Ind.L4, 5 E 8'!$A$3:$M$221,13,0)),"")</f>
        <v/>
      </c>
      <c r="L72" s="241" t="str">
        <f t="shared" ref="L72:L79" si="43">IFERROR(IF(B72="","",M71),"")</f>
        <v/>
      </c>
      <c r="M72" s="234" t="str">
        <f>IFERROR(SUM(L72,P72,((H72/VLOOKUP(D72,'[2]Capacidades por SKU e Túnel'!$B$9:$T$449,15,0))/24)),"")</f>
        <v/>
      </c>
      <c r="N72" s="235" t="str">
        <f t="shared" si="38"/>
        <v/>
      </c>
      <c r="O72" s="236" t="str">
        <f t="shared" si="39"/>
        <v/>
      </c>
      <c r="P72" s="237"/>
      <c r="Q72" s="238"/>
      <c r="R72" s="242" t="str">
        <f t="shared" si="40"/>
        <v/>
      </c>
      <c r="S72" s="243" t="str">
        <f t="shared" si="41"/>
        <v/>
      </c>
      <c r="T72" s="463"/>
      <c r="U72" s="198"/>
    </row>
    <row r="73" spans="1:21" ht="25.5" hidden="1" customHeight="1">
      <c r="A73" s="213" t="str">
        <f t="shared" si="37"/>
        <v/>
      </c>
      <c r="B73" s="473" t="str">
        <f t="shared" si="42"/>
        <v/>
      </c>
      <c r="C73" s="509"/>
      <c r="D73" s="247"/>
      <c r="E73" s="229"/>
      <c r="F73" s="230" t="str">
        <f>IFERROR(VLOOKUP(D73,'[2]Capacidades por SKU e Túnel'!$B$9:$T$449,4,0),"")</f>
        <v/>
      </c>
      <c r="G73" s="231"/>
      <c r="H73" s="228" t="str">
        <f>IFERROR(IF(D73="","",(G73/VLOOKUP(D73,'[2]Capacidades por SKU e Túnel'!$B$9:$T$449,16,FALSE))),"")</f>
        <v/>
      </c>
      <c r="I73" s="228" t="str">
        <f>IFERROR(IF(D73="","",(VLOOKUP(D73,[2]Recheio!$B$8:$I$75,7,FALSE)*H73)),"")</f>
        <v/>
      </c>
      <c r="J73" s="228" t="str">
        <f>IFERROR(IF(D73="","",VLOOKUP((ROUNDDOWN(B73,0)&amp;D73),'Coz. Ind.L4, 5 E 8'!$A$3:$M$221,11,0)),"")</f>
        <v/>
      </c>
      <c r="K73" s="232" t="str">
        <f>IFERROR(IF(D73="","",VLOOKUP((ROUNDDOWN(B73,0)&amp;D73),'Coz. Ind.L4, 5 E 8'!$A$3:$M$221,13,0)),"")</f>
        <v/>
      </c>
      <c r="L73" s="241" t="str">
        <f t="shared" si="43"/>
        <v/>
      </c>
      <c r="M73" s="234" t="str">
        <f>IFERROR(SUM(L73,P73,((H73/VLOOKUP(D73,'[2]Capacidades por SKU e Túnel'!$B$9:$T$449,15,0))/24)),"")</f>
        <v/>
      </c>
      <c r="N73" s="235" t="str">
        <f t="shared" si="38"/>
        <v/>
      </c>
      <c r="O73" s="236" t="str">
        <f t="shared" si="39"/>
        <v/>
      </c>
      <c r="P73" s="237"/>
      <c r="Q73" s="238"/>
      <c r="R73" s="242" t="str">
        <f t="shared" si="40"/>
        <v/>
      </c>
      <c r="S73" s="243" t="str">
        <f t="shared" si="41"/>
        <v/>
      </c>
      <c r="T73" s="463"/>
      <c r="U73" s="198"/>
    </row>
    <row r="74" spans="1:21" ht="25.5" hidden="1" customHeight="1">
      <c r="A74" s="213" t="str">
        <f t="shared" si="37"/>
        <v/>
      </c>
      <c r="B74" s="473" t="str">
        <f t="shared" si="42"/>
        <v/>
      </c>
      <c r="C74" s="509"/>
      <c r="D74" s="229"/>
      <c r="E74" s="229"/>
      <c r="F74" s="230" t="str">
        <f>IFERROR(VLOOKUP(D74,'[2]Capacidades por SKU e Túnel'!$B$9:$T$449,4,0),"")</f>
        <v/>
      </c>
      <c r="G74" s="231"/>
      <c r="H74" s="228" t="str">
        <f>IFERROR(IF(D74="","",(G74/VLOOKUP(D74,'[2]Capacidades por SKU e Túnel'!$B$9:$T$449,16,FALSE))),"")</f>
        <v/>
      </c>
      <c r="I74" s="228" t="str">
        <f>IFERROR(IF(D74="","",(VLOOKUP(D74,[2]Recheio!$B$8:$I$75,7,FALSE)*H74)),"")</f>
        <v/>
      </c>
      <c r="J74" s="228" t="str">
        <f>IFERROR(IF(D74="","",VLOOKUP((ROUNDDOWN(B74,0)&amp;D74),'Coz. Ind.L4, 5 E 8'!$A$3:$M$221,11,0)),"")</f>
        <v/>
      </c>
      <c r="K74" s="232" t="str">
        <f>IFERROR(IF(D74="","",VLOOKUP((ROUNDDOWN(B74,0)&amp;D74),'Coz. Ind.L4, 5 E 8'!$A$3:$M$221,13,0)),"")</f>
        <v/>
      </c>
      <c r="L74" s="241" t="str">
        <f t="shared" si="43"/>
        <v/>
      </c>
      <c r="M74" s="234" t="str">
        <f>IFERROR(SUM(L74,P74,((H74/VLOOKUP(D74,'[2]Capacidades por SKU e Túnel'!$B$9:$T$449,15,0))/24)),"")</f>
        <v/>
      </c>
      <c r="N74" s="235" t="str">
        <f t="shared" si="38"/>
        <v/>
      </c>
      <c r="O74" s="236" t="str">
        <f t="shared" si="39"/>
        <v/>
      </c>
      <c r="P74" s="237"/>
      <c r="Q74" s="238"/>
      <c r="R74" s="242" t="str">
        <f t="shared" si="40"/>
        <v/>
      </c>
      <c r="S74" s="243" t="str">
        <f t="shared" si="41"/>
        <v/>
      </c>
      <c r="T74" s="463"/>
      <c r="U74" s="198"/>
    </row>
    <row r="75" spans="1:21" ht="25.5" hidden="1" customHeight="1">
      <c r="A75" s="213" t="str">
        <f t="shared" si="37"/>
        <v/>
      </c>
      <c r="B75" s="473" t="str">
        <f t="shared" si="42"/>
        <v/>
      </c>
      <c r="C75" s="508"/>
      <c r="D75" s="229"/>
      <c r="E75" s="229"/>
      <c r="F75" s="230" t="str">
        <f>IFERROR(VLOOKUP(D75,'[2]Capacidades por SKU e Túnel'!$B$9:$T$449,4,0),"")</f>
        <v/>
      </c>
      <c r="G75" s="231"/>
      <c r="H75" s="228" t="str">
        <f>IFERROR(IF(D75="","",(G75/VLOOKUP(D75,'[2]Capacidades por SKU e Túnel'!$B$9:$T$449,16,FALSE))),"")</f>
        <v/>
      </c>
      <c r="I75" s="228" t="str">
        <f>IFERROR(IF(D75="","",(VLOOKUP(D75,[2]Recheio!$B$8:$I$75,7,FALSE)*H75)),"")</f>
        <v/>
      </c>
      <c r="J75" s="228" t="str">
        <f>IFERROR(IF(D75="","",VLOOKUP((ROUNDDOWN(B75,0)&amp;D75),'Coz. Ind.L4, 5 E 8'!$A$3:$M$221,11,0)),"")</f>
        <v/>
      </c>
      <c r="K75" s="232" t="str">
        <f>IFERROR(IF(D75="","",VLOOKUP((ROUNDDOWN(B75,0)&amp;D75),'Coz. Ind.L4, 5 E 8'!$A$3:$M$221,13,0)),"")</f>
        <v/>
      </c>
      <c r="L75" s="241" t="str">
        <f t="shared" si="43"/>
        <v/>
      </c>
      <c r="M75" s="234" t="str">
        <f>IFERROR(SUM(L75,P75,((H75/VLOOKUP(D75,'[2]Capacidades por SKU e Túnel'!$B$9:$T$449,15,0))/24)),"")</f>
        <v/>
      </c>
      <c r="N75" s="235" t="str">
        <f t="shared" si="38"/>
        <v/>
      </c>
      <c r="O75" s="236" t="str">
        <f t="shared" si="39"/>
        <v/>
      </c>
      <c r="P75" s="237"/>
      <c r="Q75" s="244"/>
      <c r="R75" s="242" t="str">
        <f t="shared" si="40"/>
        <v/>
      </c>
      <c r="S75" s="246" t="str">
        <f t="shared" si="41"/>
        <v/>
      </c>
      <c r="T75" s="463"/>
      <c r="U75" s="198"/>
    </row>
    <row r="76" spans="1:21" ht="25.5" hidden="1" customHeight="1">
      <c r="A76" s="213" t="str">
        <f t="shared" si="37"/>
        <v/>
      </c>
      <c r="B76" s="474" t="str">
        <f t="shared" si="42"/>
        <v/>
      </c>
      <c r="C76" s="510"/>
      <c r="D76" s="247"/>
      <c r="E76" s="247"/>
      <c r="F76" s="248" t="str">
        <f>IFERROR(VLOOKUP(D76,'[2]Capacidades por SKU e Túnel'!$B$9:$T$449,4,0),"")</f>
        <v/>
      </c>
      <c r="G76" s="216"/>
      <c r="H76" s="217" t="str">
        <f>IFERROR(IF(D76="","",(G76/VLOOKUP(D76,'[2]Capacidades por SKU e Túnel'!$B$9:$T$449,16,FALSE))),"")</f>
        <v/>
      </c>
      <c r="I76" s="217" t="str">
        <f>IFERROR(IF(D76="","",(VLOOKUP(D76,[2]Recheio!$B$8:$I$75,7,FALSE)*H76)),"")</f>
        <v/>
      </c>
      <c r="J76" s="217" t="str">
        <f>IFERROR(IF(D76="","",VLOOKUP((ROUNDDOWN(B76,0)&amp;D76),'Coz. Ind.L4, 5 E 8'!$A$3:$M$221,11,0)),"")</f>
        <v/>
      </c>
      <c r="K76" s="280" t="str">
        <f>IFERROR(IF(D76="","",VLOOKUP((ROUNDDOWN(B76,0)&amp;D76),'Coz. Ind.L4, 5 E 8'!$A$3:$M$221,13,0)),"")</f>
        <v/>
      </c>
      <c r="L76" s="233" t="str">
        <f t="shared" si="43"/>
        <v/>
      </c>
      <c r="M76" s="249" t="str">
        <f>IFERROR(SUM(L76,P76,((H76/VLOOKUP(D76,'[2]Capacidades por SKU e Túnel'!$B$9:$T$449,15,0))/24)),"")</f>
        <v/>
      </c>
      <c r="N76" s="250" t="str">
        <f t="shared" si="38"/>
        <v/>
      </c>
      <c r="O76" s="251" t="str">
        <f t="shared" si="39"/>
        <v/>
      </c>
      <c r="P76" s="237"/>
      <c r="Q76" s="238"/>
      <c r="R76" s="242" t="str">
        <f t="shared" si="40"/>
        <v/>
      </c>
      <c r="S76" s="243" t="str">
        <f t="shared" si="41"/>
        <v/>
      </c>
      <c r="T76" s="463"/>
      <c r="U76" s="198"/>
    </row>
    <row r="77" spans="1:21" ht="25.5" hidden="1" customHeight="1">
      <c r="A77" s="213" t="str">
        <f t="shared" si="37"/>
        <v/>
      </c>
      <c r="B77" s="473" t="str">
        <f t="shared" si="42"/>
        <v/>
      </c>
      <c r="C77" s="509"/>
      <c r="D77" s="247"/>
      <c r="E77" s="229"/>
      <c r="F77" s="230" t="str">
        <f>IFERROR(VLOOKUP(D77,'[2]Capacidades por SKU e Túnel'!$B$9:$T$449,4,0),"")</f>
        <v/>
      </c>
      <c r="G77" s="231"/>
      <c r="H77" s="228" t="str">
        <f>IFERROR(IF(D77="","",(G77/VLOOKUP(D77,'[2]Capacidades por SKU e Túnel'!$B$9:$T$449,16,FALSE))),"")</f>
        <v/>
      </c>
      <c r="I77" s="228" t="str">
        <f>IFERROR(IF(D77="","",(VLOOKUP(D77,[2]Recheio!$B$8:$I$75,7,FALSE)*H77)),"")</f>
        <v/>
      </c>
      <c r="J77" s="228" t="str">
        <f>IFERROR(IF(D77="","",VLOOKUP((ROUNDDOWN(B77,0)&amp;D77),'Coz. Ind.L4, 5 E 8'!$A$3:$M$221,11,0)),"")</f>
        <v/>
      </c>
      <c r="K77" s="232" t="str">
        <f>IFERROR(IF(D77="","",VLOOKUP((ROUNDDOWN(B77,0)&amp;D77),'Coz. Ind.L4, 5 E 8'!$A$3:$M$221,13,0)),"")</f>
        <v/>
      </c>
      <c r="L77" s="241" t="str">
        <f t="shared" si="43"/>
        <v/>
      </c>
      <c r="M77" s="234" t="str">
        <f>IFERROR(SUM(L77,P77,((H77/VLOOKUP(D77,'[2]Capacidades por SKU e Túnel'!$B$9:$T$449,15,0))/24)),"")</f>
        <v/>
      </c>
      <c r="N77" s="235" t="str">
        <f t="shared" si="38"/>
        <v/>
      </c>
      <c r="O77" s="236" t="str">
        <f t="shared" si="39"/>
        <v/>
      </c>
      <c r="P77" s="237"/>
      <c r="Q77" s="238"/>
      <c r="R77" s="242" t="str">
        <f t="shared" si="40"/>
        <v/>
      </c>
      <c r="S77" s="243" t="str">
        <f t="shared" si="41"/>
        <v/>
      </c>
      <c r="T77" s="463"/>
      <c r="U77" s="198"/>
    </row>
    <row r="78" spans="1:21" ht="25.5" hidden="1" customHeight="1">
      <c r="A78" s="213" t="str">
        <f t="shared" si="37"/>
        <v/>
      </c>
      <c r="B78" s="473" t="str">
        <f t="shared" si="42"/>
        <v/>
      </c>
      <c r="C78" s="509"/>
      <c r="D78" s="229"/>
      <c r="E78" s="229"/>
      <c r="F78" s="230" t="str">
        <f>IFERROR(VLOOKUP(D78,'[2]Capacidades por SKU e Túnel'!$B$9:$T$449,4,0),"")</f>
        <v/>
      </c>
      <c r="G78" s="231"/>
      <c r="H78" s="228" t="str">
        <f>IFERROR(IF(D78="","",(G78/VLOOKUP(D78,'[2]Capacidades por SKU e Túnel'!$B$9:$T$449,16,FALSE))),"")</f>
        <v/>
      </c>
      <c r="I78" s="228" t="str">
        <f>IFERROR(IF(D78="","",(VLOOKUP(D78,[2]Recheio!$B$8:$I$75,7,FALSE)*H78)),"")</f>
        <v/>
      </c>
      <c r="J78" s="228" t="str">
        <f>IFERROR(IF(D78="","",VLOOKUP((ROUNDDOWN(B78,0)&amp;D78),'Coz. Ind.L4, 5 E 8'!$A$3:$M$221,11,0)),"")</f>
        <v/>
      </c>
      <c r="K78" s="232" t="str">
        <f>IFERROR(IF(D78="","",VLOOKUP((ROUNDDOWN(B78,0)&amp;D78),'Coz. Ind.L4, 5 E 8'!$A$3:$M$221,13,0)),"")</f>
        <v/>
      </c>
      <c r="L78" s="241" t="str">
        <f t="shared" si="43"/>
        <v/>
      </c>
      <c r="M78" s="234" t="str">
        <f>IFERROR(SUM(L78,P78,((H78/VLOOKUP(D78,'[2]Capacidades por SKU e Túnel'!$B$9:$T$449,15,0))/24)),"")</f>
        <v/>
      </c>
      <c r="N78" s="235" t="str">
        <f t="shared" si="38"/>
        <v/>
      </c>
      <c r="O78" s="236" t="str">
        <f t="shared" si="39"/>
        <v/>
      </c>
      <c r="P78" s="237"/>
      <c r="Q78" s="238"/>
      <c r="R78" s="242" t="str">
        <f t="shared" si="40"/>
        <v/>
      </c>
      <c r="S78" s="243" t="str">
        <f t="shared" si="41"/>
        <v/>
      </c>
      <c r="T78" s="463"/>
      <c r="U78" s="198"/>
    </row>
    <row r="79" spans="1:21" ht="25.5" hidden="1" customHeight="1" thickBot="1">
      <c r="A79" s="213" t="str">
        <f t="shared" si="37"/>
        <v/>
      </c>
      <c r="B79" s="475" t="str">
        <f t="shared" si="42"/>
        <v/>
      </c>
      <c r="C79" s="511"/>
      <c r="D79" s="252"/>
      <c r="E79" s="252"/>
      <c r="F79" s="253" t="str">
        <f>IFERROR(VLOOKUP(D79,'[2]Capacidades por SKU e Túnel'!$B$9:$T$449,4,0),"")</f>
        <v/>
      </c>
      <c r="G79" s="254"/>
      <c r="H79" s="255" t="str">
        <f>IFERROR(IF(D79="","",(G79/VLOOKUP(D79,'[2]Capacidades por SKU e Túnel'!$B$9:$T$449,16,FALSE))),"")</f>
        <v/>
      </c>
      <c r="I79" s="255" t="str">
        <f>IFERROR(IF(D79="","",(VLOOKUP(D79,[2]Recheio!$B$8:$I$75,7,FALSE)*H79)),"")</f>
        <v/>
      </c>
      <c r="J79" s="255" t="str">
        <f>IFERROR(IF(D79="","",VLOOKUP((ROUNDDOWN(B79,0)&amp;D79),'Coz. Ind.L4, 5 E 8'!$A$3:$M$221,11,0)),"")</f>
        <v/>
      </c>
      <c r="K79" s="282" t="str">
        <f>IFERROR(IF(D79="","",VLOOKUP((ROUNDDOWN(B79,0)&amp;D79),'Coz. Ind.L4, 5 E 8'!$A$3:$M$221,13,0)),"")</f>
        <v/>
      </c>
      <c r="L79" s="256" t="str">
        <f t="shared" si="43"/>
        <v/>
      </c>
      <c r="M79" s="257" t="str">
        <f>IFERROR(SUM(L79,P79,((H79/VLOOKUP(D79,'[2]Capacidades por SKU e Túnel'!$B$9:$T$449,15,0))/24)),"")</f>
        <v/>
      </c>
      <c r="N79" s="258" t="str">
        <f t="shared" si="38"/>
        <v/>
      </c>
      <c r="O79" s="259" t="str">
        <f t="shared" si="39"/>
        <v/>
      </c>
      <c r="P79" s="260"/>
      <c r="Q79" s="261"/>
      <c r="R79" s="285" t="str">
        <f t="shared" si="40"/>
        <v/>
      </c>
      <c r="S79" s="286" t="str">
        <f t="shared" si="41"/>
        <v/>
      </c>
      <c r="T79" s="464"/>
      <c r="U79" s="198"/>
    </row>
    <row r="80" spans="1:21" s="294" customFormat="1" ht="25.5" customHeight="1">
      <c r="A80" s="288" t="s">
        <v>2321</v>
      </c>
      <c r="B80" s="477"/>
      <c r="C80" s="530"/>
      <c r="D80" s="289"/>
      <c r="E80" s="290"/>
      <c r="F80" s="290"/>
      <c r="G80" s="291"/>
      <c r="H80" s="290"/>
      <c r="I80" s="290"/>
      <c r="J80" s="292"/>
      <c r="K80" s="292"/>
      <c r="L80" s="290"/>
      <c r="M80" s="290"/>
      <c r="N80" s="291"/>
      <c r="O80" s="291"/>
      <c r="P80" s="291"/>
      <c r="Q80" s="291"/>
      <c r="R80" s="290"/>
      <c r="S80" s="290"/>
      <c r="T80" s="290"/>
      <c r="U80" s="293"/>
    </row>
    <row r="81" spans="1:21" s="294" customFormat="1" ht="25.5" customHeight="1">
      <c r="A81" s="288" t="s">
        <v>2321</v>
      </c>
      <c r="B81" s="478"/>
      <c r="C81" s="530"/>
      <c r="D81" s="289"/>
      <c r="E81" s="295"/>
      <c r="F81" s="289"/>
      <c r="G81" s="296"/>
      <c r="H81" s="289"/>
      <c r="I81" s="289"/>
      <c r="J81" s="297"/>
      <c r="K81" s="297"/>
      <c r="L81" s="289"/>
      <c r="M81" s="289"/>
      <c r="N81" s="296"/>
      <c r="O81" s="296"/>
      <c r="P81" s="296"/>
      <c r="Q81" s="296"/>
      <c r="R81" s="289"/>
      <c r="S81" s="289"/>
      <c r="T81" s="289"/>
      <c r="U81" s="293"/>
    </row>
    <row r="82" spans="1:21" s="294" customFormat="1" ht="25.5" customHeight="1">
      <c r="A82" s="288" t="s">
        <v>2321</v>
      </c>
      <c r="B82" s="478"/>
      <c r="C82" s="530"/>
      <c r="D82" s="289"/>
      <c r="E82" s="289"/>
      <c r="F82" s="289"/>
      <c r="G82" s="296"/>
      <c r="H82" s="289"/>
      <c r="I82" s="289"/>
      <c r="J82" s="297"/>
      <c r="K82" s="297"/>
      <c r="L82" s="289"/>
      <c r="M82" s="289"/>
      <c r="N82" s="296"/>
      <c r="O82" s="296"/>
      <c r="P82" s="296"/>
      <c r="Q82" s="296"/>
      <c r="R82" s="289"/>
      <c r="S82" s="289"/>
      <c r="T82" s="289"/>
      <c r="U82" s="293"/>
    </row>
    <row r="83" spans="1:21" s="294" customFormat="1" ht="25.5" customHeight="1">
      <c r="A83" s="288" t="s">
        <v>2321</v>
      </c>
      <c r="B83" s="479"/>
      <c r="C83" s="530"/>
      <c r="D83" s="289"/>
      <c r="E83" s="295"/>
      <c r="F83" s="295"/>
      <c r="G83" s="295"/>
      <c r="H83" s="295"/>
      <c r="I83" s="295"/>
      <c r="J83" s="293"/>
      <c r="K83" s="293"/>
      <c r="L83" s="295"/>
      <c r="M83" s="295"/>
      <c r="N83" s="295"/>
      <c r="O83" s="295"/>
      <c r="P83" s="295"/>
      <c r="Q83" s="295"/>
      <c r="R83" s="295"/>
      <c r="S83" s="295"/>
      <c r="T83" s="295"/>
      <c r="U83" s="293"/>
    </row>
    <row r="84" spans="1:21" s="294" customFormat="1" ht="25.5" customHeight="1">
      <c r="A84" s="288" t="s">
        <v>2321</v>
      </c>
      <c r="B84" s="479"/>
      <c r="C84" s="530"/>
      <c r="D84" s="289"/>
      <c r="E84" s="295"/>
      <c r="F84" s="295"/>
      <c r="G84" s="295"/>
      <c r="H84" s="295"/>
      <c r="I84" s="295"/>
      <c r="J84" s="293"/>
      <c r="K84" s="293"/>
      <c r="L84" s="295"/>
      <c r="M84" s="295"/>
      <c r="N84" s="295"/>
      <c r="O84" s="295"/>
      <c r="P84" s="295"/>
      <c r="Q84" s="295"/>
      <c r="R84" s="295"/>
      <c r="S84" s="295"/>
      <c r="T84" s="295"/>
      <c r="U84" s="293"/>
    </row>
    <row r="85" spans="1:21" ht="25.5" customHeight="1">
      <c r="A85" s="288" t="s">
        <v>2321</v>
      </c>
      <c r="C85" s="514"/>
      <c r="D85" s="299"/>
      <c r="E85" s="299"/>
      <c r="F85" s="299"/>
      <c r="G85" s="300"/>
      <c r="H85" s="301"/>
      <c r="I85" s="302"/>
      <c r="L85" s="298"/>
      <c r="M85" s="298"/>
      <c r="N85" s="298"/>
      <c r="O85" s="298"/>
      <c r="P85" s="303"/>
      <c r="Q85" s="303"/>
      <c r="R85" s="298"/>
      <c r="S85" s="298"/>
      <c r="T85" s="299"/>
    </row>
    <row r="86" spans="1:21" ht="25.5" customHeight="1">
      <c r="B86" s="480"/>
      <c r="C86" s="614"/>
      <c r="D86" s="194"/>
      <c r="E86" s="194"/>
      <c r="F86" s="194"/>
      <c r="G86" s="213"/>
      <c r="H86" s="194"/>
      <c r="P86" s="305"/>
      <c r="Q86" s="305"/>
      <c r="U86" s="199"/>
    </row>
    <row r="87" spans="1:21" ht="25.5" customHeight="1">
      <c r="B87" s="480"/>
      <c r="C87" s="614"/>
      <c r="D87" s="194"/>
      <c r="E87" s="194"/>
      <c r="F87" s="194"/>
      <c r="G87" s="213"/>
      <c r="H87" s="194"/>
      <c r="K87" s="195"/>
    </row>
    <row r="88" spans="1:21" ht="25.5" customHeight="1">
      <c r="B88" s="480"/>
      <c r="C88" s="614"/>
      <c r="D88" s="194"/>
      <c r="E88" s="194"/>
      <c r="F88" s="194"/>
      <c r="G88" s="213"/>
      <c r="H88" s="194"/>
      <c r="K88" s="195"/>
    </row>
    <row r="89" spans="1:21" ht="25.5" customHeight="1">
      <c r="B89" s="480"/>
      <c r="C89" s="614"/>
      <c r="D89" s="194"/>
      <c r="E89" s="194"/>
      <c r="F89" s="194"/>
      <c r="G89" s="213"/>
      <c r="H89" s="194"/>
      <c r="K89" s="195"/>
    </row>
    <row r="90" spans="1:21" ht="25.5" customHeight="1">
      <c r="B90" s="480"/>
      <c r="C90" s="612"/>
      <c r="D90" s="194"/>
      <c r="E90" s="194"/>
      <c r="F90" s="194"/>
      <c r="G90" s="306"/>
      <c r="H90" s="194"/>
      <c r="O90" s="195"/>
      <c r="R90" s="198"/>
      <c r="S90" s="198"/>
      <c r="T90" s="198"/>
      <c r="U90" s="198"/>
    </row>
    <row r="91" spans="1:21" ht="25.5" hidden="1" customHeight="1">
      <c r="B91" s="480"/>
      <c r="D91" s="194"/>
      <c r="E91" s="194"/>
      <c r="F91" s="194"/>
      <c r="G91" s="213"/>
      <c r="H91" s="194"/>
      <c r="K91" s="195"/>
    </row>
    <row r="92" spans="1:21" ht="25.5" hidden="1" customHeight="1">
      <c r="B92" s="480"/>
      <c r="F92" s="194"/>
      <c r="G92" s="213"/>
      <c r="H92" s="195"/>
    </row>
    <row r="93" spans="1:21" ht="25.5" hidden="1" customHeight="1">
      <c r="B93" s="480"/>
      <c r="F93" s="194"/>
      <c r="G93" s="213"/>
      <c r="H93" s="195"/>
    </row>
    <row r="94" spans="1:21" ht="25.5" hidden="1" customHeight="1">
      <c r="B94" s="480"/>
      <c r="F94" s="194"/>
      <c r="G94" s="213"/>
      <c r="H94" s="195"/>
    </row>
    <row r="95" spans="1:21" ht="25.5" hidden="1" customHeight="1">
      <c r="B95" s="480"/>
      <c r="F95" s="194"/>
      <c r="G95" s="213"/>
      <c r="H95" s="195"/>
      <c r="R95" s="195"/>
      <c r="T95" s="194"/>
    </row>
    <row r="96" spans="1:21" ht="25.5" hidden="1" customHeight="1"/>
    <row r="97" ht="25.5" hidden="1" customHeight="1"/>
    <row r="98" ht="25.5" hidden="1" customHeight="1"/>
    <row r="99" ht="25.5" hidden="1" customHeight="1"/>
    <row r="100" ht="25.5" hidden="1" customHeight="1"/>
    <row r="101" ht="25.5" hidden="1" customHeight="1"/>
    <row r="102" ht="25.5" hidden="1" customHeight="1"/>
    <row r="103" ht="25.5" hidden="1" customHeight="1"/>
    <row r="104" ht="25.5" hidden="1" customHeight="1"/>
    <row r="105" ht="25.5" hidden="1" customHeight="1"/>
    <row r="106" ht="25.5" hidden="1" customHeight="1"/>
    <row r="107" ht="25.5" hidden="1" customHeight="1"/>
    <row r="108" ht="25.5" hidden="1" customHeight="1"/>
    <row r="109" ht="25.5" hidden="1" customHeight="1"/>
    <row r="110" ht="25.5" hidden="1" customHeight="1"/>
    <row r="111" ht="25.5" hidden="1" customHeight="1"/>
    <row r="112" ht="25.5" hidden="1" customHeight="1"/>
    <row r="113" ht="25.5" hidden="1" customHeight="1"/>
    <row r="114" ht="25.5" hidden="1" customHeight="1"/>
    <row r="115" ht="25.5" hidden="1" customHeight="1"/>
    <row r="116" ht="25.5" hidden="1" customHeight="1"/>
    <row r="117" ht="25.5" hidden="1" customHeight="1"/>
    <row r="118" ht="25.5" hidden="1" customHeight="1"/>
    <row r="119" ht="25.5" hidden="1" customHeight="1"/>
    <row r="120" ht="25.5" hidden="1" customHeight="1"/>
    <row r="121" ht="25.5" hidden="1" customHeight="1"/>
    <row r="122" ht="25.5" hidden="1" customHeight="1"/>
    <row r="123" ht="25.5" hidden="1" customHeight="1"/>
    <row r="124" ht="25.5" hidden="1" customHeight="1"/>
    <row r="125" ht="25.5" hidden="1" customHeight="1"/>
    <row r="126" ht="25.5" hidden="1" customHeight="1"/>
    <row r="127" ht="25.5" hidden="1" customHeight="1"/>
    <row r="128" ht="25.5" hidden="1" customHeight="1"/>
    <row r="129" ht="25.5" hidden="1" customHeight="1"/>
    <row r="130" ht="25.5" hidden="1" customHeight="1"/>
    <row r="131" ht="25.5" hidden="1" customHeight="1"/>
    <row r="132" ht="25.5" hidden="1" customHeight="1"/>
    <row r="133" ht="25.5" hidden="1" customHeight="1"/>
    <row r="134" ht="25.5" hidden="1" customHeight="1"/>
    <row r="135" ht="25.5" hidden="1" customHeight="1"/>
    <row r="136" ht="25.5" hidden="1" customHeight="1"/>
    <row r="137" ht="25.5" hidden="1" customHeight="1"/>
    <row r="138" ht="25.5" hidden="1" customHeight="1"/>
    <row r="139" ht="25.5" hidden="1" customHeight="1"/>
    <row r="140" ht="25.5" hidden="1" customHeight="1"/>
    <row r="141" ht="25.5" hidden="1" customHeight="1"/>
    <row r="142" ht="25.5" hidden="1" customHeight="1"/>
    <row r="143" ht="25.5" hidden="1" customHeight="1"/>
    <row r="144" ht="25.5" hidden="1" customHeight="1"/>
    <row r="145" ht="25.5" hidden="1" customHeight="1"/>
    <row r="146" ht="25.5" hidden="1" customHeight="1"/>
    <row r="147" ht="25.5" hidden="1" customHeight="1"/>
    <row r="148" ht="25.5" hidden="1" customHeight="1"/>
    <row r="149" ht="25.5" hidden="1" customHeight="1"/>
    <row r="150" ht="25.5" hidden="1" customHeight="1"/>
    <row r="151" ht="25.5" hidden="1" customHeight="1"/>
    <row r="152" ht="25.5" hidden="1" customHeight="1"/>
    <row r="153" ht="25.5" hidden="1" customHeight="1"/>
    <row r="154" ht="25.5" hidden="1" customHeight="1"/>
    <row r="155" ht="25.5" hidden="1" customHeight="1"/>
    <row r="156" ht="25.5" hidden="1" customHeight="1"/>
    <row r="157" ht="25.5" hidden="1" customHeight="1"/>
    <row r="158" ht="25.5" hidden="1" customHeight="1"/>
    <row r="159" ht="25.5" hidden="1" customHeight="1"/>
    <row r="160" ht="25.5" hidden="1" customHeight="1"/>
    <row r="161" spans="3:12" ht="25.5" hidden="1" customHeight="1">
      <c r="C161" s="505">
        <f>'Linha 0'!B4</f>
        <v>43955.34375</v>
      </c>
      <c r="L161" s="194" t="str">
        <f>IF('Linha 0'!I4="","",'Linha 0'!I83)</f>
        <v/>
      </c>
    </row>
  </sheetData>
  <autoFilter ref="A3:A85">
    <filterColumn colId="0">
      <customFilters>
        <customFilter operator="notEqual" val=" "/>
      </customFilters>
    </filterColumn>
  </autoFilter>
  <dataConsolidate/>
  <mergeCells count="6">
    <mergeCell ref="T2:T3"/>
    <mergeCell ref="B2:F2"/>
    <mergeCell ref="G2:K2"/>
    <mergeCell ref="L2:M2"/>
    <mergeCell ref="N2:Q2"/>
    <mergeCell ref="R2:S2"/>
  </mergeCells>
  <dataValidations count="2">
    <dataValidation type="list" allowBlank="1" showInputMessage="1" showErrorMessage="1" sqref="Q4:Q13 Q15:Q24 Q26:Q35 Q37:Q46 Q48:Q57 Q59:Q68 Q70:Q79">
      <formula1>ParadaProgramada</formula1>
    </dataValidation>
    <dataValidation type="list" allowBlank="1" showInputMessage="1" showErrorMessage="1" sqref="E80:E1048576">
      <formula1>$I$79:$I$85</formula1>
    </dataValidation>
  </dataValidations>
  <pageMargins left="0.51181102362204722" right="0.51181102362204722" top="0.78740157480314965" bottom="0.78740157480314965" header="0.31496062992125984" footer="0.31496062992125984"/>
  <pageSetup paperSize="9" scale="53" orientation="landscape" r:id="rId1"/>
  <headerFooter>
    <oddHeader>&amp;L&amp;G</oddHeader>
    <oddFooter>&amp;L&amp;"Arial,Negrito"Dados elaborados pelo PCP&amp;C&amp;"Arial Black,Normal"&amp;D - &amp;T
&amp;F&amp;R&amp;"Arial,Negrito"Planejamento Ramal: 8265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Programação!$I$79:$I$86</xm:f>
          </x14:formula1>
          <xm:sqref>E4:E79</xm:sqref>
        </x14:dataValidation>
        <x14:dataValidation type="list" allowBlank="1" showInputMessage="1" showErrorMessage="1">
          <x14:formula1>
            <xm:f>Programação!$I$79:$I$85</xm:f>
          </x14:formula1>
          <xm:sqref>E1:E3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U161"/>
  <sheetViews>
    <sheetView showGridLines="0" showZeros="0" zoomScale="70" zoomScaleNormal="70" zoomScaleSheetLayoutView="7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1" sqref="C1"/>
    </sheetView>
  </sheetViews>
  <sheetFormatPr defaultColWidth="0" defaultRowHeight="25.5" customHeight="1" zeroHeight="1" outlineLevelCol="1"/>
  <cols>
    <col min="1" max="1" width="3.125" style="194" customWidth="1"/>
    <col min="2" max="2" width="15.875" style="471" customWidth="1"/>
    <col min="3" max="3" width="9" style="505" customWidth="1"/>
    <col min="4" max="4" width="11.125" style="195" bestFit="1" customWidth="1" collapsed="1"/>
    <col min="5" max="5" width="7.875" style="195" customWidth="1"/>
    <col min="6" max="6" width="72.25" style="195" bestFit="1" customWidth="1"/>
    <col min="7" max="7" width="6.25" style="196" customWidth="1" outlineLevel="1"/>
    <col min="8" max="8" width="9.25" style="197" customWidth="1"/>
    <col min="9" max="9" width="9.375" style="194" hidden="1" customWidth="1" outlineLevel="1"/>
    <col min="10" max="11" width="8.625" style="194" hidden="1" customWidth="1" outlineLevel="1"/>
    <col min="12" max="12" width="9.875" style="194" customWidth="1" collapsed="1"/>
    <col min="13" max="13" width="9.5" style="194" customWidth="1"/>
    <col min="14" max="14" width="9.75" style="194" customWidth="1"/>
    <col min="15" max="15" width="9.875" style="194" customWidth="1"/>
    <col min="16" max="16" width="10.875" style="194" customWidth="1"/>
    <col min="17" max="17" width="11.375" style="194" hidden="1" customWidth="1" outlineLevel="1"/>
    <col min="18" max="18" width="13.25" style="194" customWidth="1" collapsed="1"/>
    <col min="19" max="19" width="11.375" style="194" customWidth="1"/>
    <col min="20" max="20" width="38.875" style="195" customWidth="1"/>
    <col min="21" max="21" width="10.375" style="194" customWidth="1"/>
    <col min="22" max="22" width="9" style="198" customWidth="1"/>
    <col min="23" max="16384" width="0" style="198" hidden="1"/>
  </cols>
  <sheetData>
    <row r="1" spans="1:21" ht="25.5" customHeight="1" thickBot="1">
      <c r="C1" s="612"/>
    </row>
    <row r="2" spans="1:21" ht="25.5" customHeight="1" thickBot="1">
      <c r="B2" s="639" t="s">
        <v>2380</v>
      </c>
      <c r="C2" s="640"/>
      <c r="D2" s="641"/>
      <c r="E2" s="641"/>
      <c r="F2" s="642"/>
      <c r="G2" s="643" t="s">
        <v>2318</v>
      </c>
      <c r="H2" s="644"/>
      <c r="I2" s="644"/>
      <c r="J2" s="644"/>
      <c r="K2" s="645"/>
      <c r="L2" s="646" t="str">
        <f>"Semana "&amp;(WEEKNUM(B4))</f>
        <v>Semana 19</v>
      </c>
      <c r="M2" s="647"/>
      <c r="N2" s="648" t="s">
        <v>2323</v>
      </c>
      <c r="O2" s="649"/>
      <c r="P2" s="649"/>
      <c r="Q2" s="650"/>
      <c r="R2" s="651"/>
      <c r="S2" s="652"/>
      <c r="T2" s="637" t="s">
        <v>337</v>
      </c>
      <c r="U2" s="199"/>
    </row>
    <row r="3" spans="1:21" s="212" customFormat="1" ht="30.95" customHeight="1" thickBot="1">
      <c r="A3" s="194"/>
      <c r="B3" s="472" t="s">
        <v>2320</v>
      </c>
      <c r="C3" s="613" t="s">
        <v>0</v>
      </c>
      <c r="D3" s="200" t="s">
        <v>1</v>
      </c>
      <c r="E3" s="200" t="s">
        <v>161</v>
      </c>
      <c r="F3" s="201" t="s">
        <v>2</v>
      </c>
      <c r="G3" s="202"/>
      <c r="H3" s="203" t="s">
        <v>2311</v>
      </c>
      <c r="I3" s="204" t="s">
        <v>168</v>
      </c>
      <c r="J3" s="205" t="s">
        <v>2310</v>
      </c>
      <c r="K3" s="204" t="s">
        <v>2319</v>
      </c>
      <c r="L3" s="206" t="s">
        <v>3</v>
      </c>
      <c r="M3" s="207" t="s">
        <v>4</v>
      </c>
      <c r="N3" s="208" t="s">
        <v>163</v>
      </c>
      <c r="O3" s="200" t="s">
        <v>164</v>
      </c>
      <c r="P3" s="200" t="s">
        <v>2322</v>
      </c>
      <c r="Q3" s="543" t="s">
        <v>2</v>
      </c>
      <c r="R3" s="210" t="s">
        <v>165</v>
      </c>
      <c r="S3" s="204" t="s">
        <v>166</v>
      </c>
      <c r="T3" s="638"/>
      <c r="U3" s="211"/>
    </row>
    <row r="4" spans="1:21" ht="25.5" customHeight="1" thickBot="1">
      <c r="A4" s="213" t="str">
        <f>IF(B4&lt;&gt;"","X","")</f>
        <v>X</v>
      </c>
      <c r="B4" s="469">
        <f>'Linha 0'!B4</f>
        <v>43955.34375</v>
      </c>
      <c r="C4" s="615">
        <v>97006</v>
      </c>
      <c r="D4" s="214" t="s">
        <v>136</v>
      </c>
      <c r="E4" s="214" t="s">
        <v>2312</v>
      </c>
      <c r="F4" s="215" t="str">
        <f>IFERROR(VLOOKUP(D4,'[2]Capacidades por SKU e Túnel'!$B$9:$T$449,4,0),"")</f>
        <v>Waffle FM - Tradicional FS/Atacarejo (6x15x35g)</v>
      </c>
      <c r="G4" s="216">
        <v>2395</v>
      </c>
      <c r="H4" s="217">
        <f>IFERROR(IF(D4="","",(G4/VLOOKUP(D4,'[2]Capacidades por SKU e Túnel'!$B$9:$T$449,16,FALSE))),"")</f>
        <v>2521.0526315789475</v>
      </c>
      <c r="I4" s="217" t="str">
        <f>IFERROR(IF(D4="","",(VLOOKUP(D4,[2]Recheio!$B$8:$I$75,7,FALSE)*H4)),"")</f>
        <v/>
      </c>
      <c r="J4" s="218" t="str">
        <f>IFERROR(IF(D4="","",VLOOKUP((ROUNDDOWN(B4,0)&amp;D4),'Coz. Ind.L4, 5 E 8'!$A$3:$M$221,11,0)),"")</f>
        <v/>
      </c>
      <c r="K4" s="219" t="str">
        <f>IFERROR(IF(D4="","",VLOOKUP((ROUNDDOWN(B4,0)&amp;D4),'Coz. Ind.L4, 5 E 8'!$A$3:$M$221,13,0)),"")</f>
        <v/>
      </c>
      <c r="L4" s="220">
        <f>IFERROR(IF(D4="","",B4),"")</f>
        <v>43955.34375</v>
      </c>
      <c r="M4" s="221">
        <f>IFERROR(SUM(L4,P4,((H4/VLOOKUP(D4,'[2]Capacidades por SKU e Túnel'!$B$9:$T$449,15,0))/24)),"")</f>
        <v>43956.000274122809</v>
      </c>
      <c r="N4" s="222" t="str">
        <f t="shared" ref="N4:N13" si="0">IF(P4="","",L4)</f>
        <v/>
      </c>
      <c r="O4" s="223" t="str">
        <f t="shared" ref="O4:O13" si="1">IFERROR(IF(P4="","",SUM(L4,P4)),"")</f>
        <v/>
      </c>
      <c r="P4" s="224"/>
      <c r="Q4" s="225"/>
      <c r="R4" s="226">
        <f t="shared" ref="R4:R13" si="2">IFERROR(SUM((M4-L4),(-P4)),"")</f>
        <v>0.65652412280905992</v>
      </c>
      <c r="S4" s="227">
        <f t="shared" ref="S4:S13" si="3">IFERROR((M4-L4),"")</f>
        <v>0.65652412280905992</v>
      </c>
      <c r="T4" s="463"/>
      <c r="U4" s="199"/>
    </row>
    <row r="5" spans="1:21" ht="25.5" hidden="1" customHeight="1">
      <c r="A5" s="213" t="str">
        <f t="shared" ref="A5:A68" si="4">IF(B5&lt;&gt;"","X","")</f>
        <v/>
      </c>
      <c r="B5" s="473" t="str">
        <f t="shared" ref="B5:B13" si="5">IF(D5="","",B4)</f>
        <v/>
      </c>
      <c r="C5" s="508"/>
      <c r="D5" s="499"/>
      <c r="E5" s="229" t="s">
        <v>2312</v>
      </c>
      <c r="F5" s="230" t="str">
        <f>IFERROR(VLOOKUP(D5,'[2]Capacidades por SKU e Túnel'!$B$9:$T$449,4,0),"")</f>
        <v/>
      </c>
      <c r="G5" s="231">
        <v>1080</v>
      </c>
      <c r="H5" s="228" t="str">
        <f>IFERROR(IF(D5="","",(G5/VLOOKUP(D5,'[2]Capacidades por SKU e Túnel'!$B$9:$T$449,16,FALSE))),"")</f>
        <v/>
      </c>
      <c r="I5" s="228" t="str">
        <f>IFERROR(IF(D5="","",(VLOOKUP(D5,[2]Recheio!$B$8:$I$75,7,FALSE)*H5)),"")</f>
        <v/>
      </c>
      <c r="J5" s="228" t="str">
        <f>IFERROR(IF(D5="","",VLOOKUP((ROUNDDOWN(B5,0)&amp;D5),'Coz. Ind.L4, 5 E 8'!$A$3:$M$221,11,0)),"")</f>
        <v/>
      </c>
      <c r="K5" s="232" t="str">
        <f>IFERROR(IF(D5="","",VLOOKUP((ROUNDDOWN(B5,0)&amp;D5),'Coz. Ind.L4, 5 E 8'!$A$3:$M$221,13,0)),"")</f>
        <v/>
      </c>
      <c r="L5" s="233" t="str">
        <f>IFERROR(IF(D5="","",M4),"")</f>
        <v/>
      </c>
      <c r="M5" s="234" t="str">
        <f>IFERROR(SUM(L5,P5,((H5/VLOOKUP(D5,'[2]Capacidades por SKU e Túnel'!$B$9:$T$449,15,0))/24)),"")</f>
        <v/>
      </c>
      <c r="N5" s="235" t="str">
        <f t="shared" si="0"/>
        <v/>
      </c>
      <c r="O5" s="236" t="str">
        <f t="shared" si="1"/>
        <v/>
      </c>
      <c r="P5" s="237"/>
      <c r="Q5" s="238"/>
      <c r="R5" s="239" t="str">
        <f t="shared" si="2"/>
        <v/>
      </c>
      <c r="S5" s="240" t="str">
        <f t="shared" si="3"/>
        <v/>
      </c>
      <c r="T5" s="465"/>
      <c r="U5" s="198"/>
    </row>
    <row r="6" spans="1:21" ht="25.5" hidden="1" customHeight="1">
      <c r="A6" s="213" t="str">
        <f t="shared" si="4"/>
        <v/>
      </c>
      <c r="B6" s="473" t="str">
        <f t="shared" si="5"/>
        <v/>
      </c>
      <c r="C6" s="509"/>
      <c r="D6" s="229"/>
      <c r="E6" s="229" t="s">
        <v>2312</v>
      </c>
      <c r="F6" s="230" t="str">
        <f>IFERROR(VLOOKUP(D6,'[2]Capacidades por SKU e Túnel'!$B$9:$T$449,4,0),"")</f>
        <v/>
      </c>
      <c r="G6" s="231"/>
      <c r="H6" s="228" t="str">
        <f>IFERROR(IF(D6="","",(G6/VLOOKUP(D6,'[2]Capacidades por SKU e Túnel'!$B$9:$T$449,16,FALSE))),"")</f>
        <v/>
      </c>
      <c r="I6" s="228" t="str">
        <f>IFERROR(IF(D6="","",(VLOOKUP(D6,[2]Recheio!$B$8:$I$75,7,FALSE)*H6)),"")</f>
        <v/>
      </c>
      <c r="J6" s="228" t="str">
        <f>IFERROR(IF(D6="","",VLOOKUP((ROUNDDOWN(B6,0)&amp;D6),'Coz. Ind.L4, 5 E 8'!$A$3:$M$221,11,0)),"")</f>
        <v/>
      </c>
      <c r="K6" s="232" t="str">
        <f>IFERROR(IF(D6="","",VLOOKUP((ROUNDDOWN(B6,0)&amp;D6),'Coz. Ind.L4, 5 E 8'!$A$3:$M$221,13,0)),"")</f>
        <v/>
      </c>
      <c r="L6" s="241" t="str">
        <f t="shared" ref="L6:L13" si="6">IFERROR(IF(B6="","",M5),"")</f>
        <v/>
      </c>
      <c r="M6" s="234" t="str">
        <f>IFERROR(SUM(L6,P6,((H6/VLOOKUP(D6,'[2]Capacidades por SKU e Túnel'!$B$9:$T$449,15,0))/24)),"")</f>
        <v/>
      </c>
      <c r="N6" s="235" t="str">
        <f t="shared" si="0"/>
        <v/>
      </c>
      <c r="O6" s="236" t="str">
        <f t="shared" si="1"/>
        <v/>
      </c>
      <c r="P6" s="237"/>
      <c r="Q6" s="238"/>
      <c r="R6" s="242" t="str">
        <f t="shared" si="2"/>
        <v/>
      </c>
      <c r="S6" s="243" t="str">
        <f t="shared" si="3"/>
        <v/>
      </c>
      <c r="T6" s="463"/>
      <c r="U6" s="198"/>
    </row>
    <row r="7" spans="1:21" ht="25.5" hidden="1" customHeight="1">
      <c r="A7" s="213" t="str">
        <f t="shared" si="4"/>
        <v/>
      </c>
      <c r="B7" s="473" t="str">
        <f t="shared" si="5"/>
        <v/>
      </c>
      <c r="C7" s="509"/>
      <c r="D7" s="247"/>
      <c r="E7" s="229"/>
      <c r="F7" s="230" t="str">
        <f>IFERROR(VLOOKUP(D7,'[2]Capacidades por SKU e Túnel'!$B$9:$T$449,4,0),"")</f>
        <v/>
      </c>
      <c r="G7" s="231"/>
      <c r="H7" s="228" t="str">
        <f>IFERROR(IF(D7="","",(G7/VLOOKUP(D7,'[2]Capacidades por SKU e Túnel'!$B$9:$T$449,16,FALSE))),"")</f>
        <v/>
      </c>
      <c r="I7" s="228" t="str">
        <f>IFERROR(IF(D7="","",(VLOOKUP(D7,[2]Recheio!$B$8:$I$75,7,FALSE)*H7)),"")</f>
        <v/>
      </c>
      <c r="J7" s="228" t="str">
        <f>IFERROR(IF(D7="","",VLOOKUP((ROUNDDOWN(B7,0)&amp;D7),'Coz. Ind.L4, 5 E 8'!$A$3:$M$221,11,0)),"")</f>
        <v/>
      </c>
      <c r="K7" s="232" t="str">
        <f>IFERROR(IF(D7="","",VLOOKUP((ROUNDDOWN(B7,0)&amp;D7),'Coz. Ind.L4, 5 E 8'!$A$3:$M$221,13,0)),"")</f>
        <v/>
      </c>
      <c r="L7" s="241" t="str">
        <f t="shared" si="6"/>
        <v/>
      </c>
      <c r="M7" s="234" t="str">
        <f>IFERROR(SUM(L7,P7,((H7/VLOOKUP(D7,'[2]Capacidades por SKU e Túnel'!$B$9:$T$449,15,0))/24)),"")</f>
        <v/>
      </c>
      <c r="N7" s="235" t="str">
        <f t="shared" si="0"/>
        <v/>
      </c>
      <c r="O7" s="236" t="str">
        <f t="shared" si="1"/>
        <v/>
      </c>
      <c r="P7" s="237"/>
      <c r="Q7" s="238"/>
      <c r="R7" s="242" t="str">
        <f t="shared" si="2"/>
        <v/>
      </c>
      <c r="S7" s="243" t="str">
        <f t="shared" si="3"/>
        <v/>
      </c>
      <c r="T7" s="463"/>
      <c r="U7" s="198"/>
    </row>
    <row r="8" spans="1:21" ht="25.5" hidden="1" customHeight="1">
      <c r="A8" s="213" t="str">
        <f t="shared" si="4"/>
        <v/>
      </c>
      <c r="B8" s="473" t="str">
        <f t="shared" si="5"/>
        <v/>
      </c>
      <c r="C8" s="509"/>
      <c r="D8" s="229"/>
      <c r="E8" s="229"/>
      <c r="F8" s="230" t="str">
        <f>IFERROR(VLOOKUP(D8,'[2]Capacidades por SKU e Túnel'!$B$9:$T$449,4,0),"")</f>
        <v/>
      </c>
      <c r="G8" s="231"/>
      <c r="H8" s="228" t="str">
        <f>IFERROR(IF(D8="","",(G8/VLOOKUP(D8,'[2]Capacidades por SKU e Túnel'!$B$9:$T$449,16,FALSE))),"")</f>
        <v/>
      </c>
      <c r="I8" s="228" t="str">
        <f>IFERROR(IF(D8="","",(VLOOKUP(D8,[2]Recheio!$B$8:$I$75,7,FALSE)*H8)),"")</f>
        <v/>
      </c>
      <c r="J8" s="228" t="str">
        <f>IFERROR(IF(D8="","",VLOOKUP((ROUNDDOWN(B8,0)&amp;D8),'Coz. Ind.L4, 5 E 8'!$A$3:$M$221,11,0)),"")</f>
        <v/>
      </c>
      <c r="K8" s="232" t="str">
        <f>IFERROR(IF(D8="","",VLOOKUP((ROUNDDOWN(B8,0)&amp;D8),'Coz. Ind.L4, 5 E 8'!$A$3:$M$221,13,0)),"")</f>
        <v/>
      </c>
      <c r="L8" s="241" t="str">
        <f t="shared" si="6"/>
        <v/>
      </c>
      <c r="M8" s="234" t="str">
        <f>IFERROR(SUM(L8,P8,((H8/VLOOKUP(D8,'[2]Capacidades por SKU e Túnel'!$B$9:$T$449,15,0))/24)),"")</f>
        <v/>
      </c>
      <c r="N8" s="235" t="str">
        <f t="shared" si="0"/>
        <v/>
      </c>
      <c r="O8" s="236" t="str">
        <f t="shared" si="1"/>
        <v/>
      </c>
      <c r="P8" s="237"/>
      <c r="Q8" s="238"/>
      <c r="R8" s="242" t="str">
        <f t="shared" si="2"/>
        <v/>
      </c>
      <c r="S8" s="243" t="str">
        <f t="shared" si="3"/>
        <v/>
      </c>
      <c r="T8" s="463"/>
      <c r="U8" s="198"/>
    </row>
    <row r="9" spans="1:21" ht="25.5" hidden="1" customHeight="1">
      <c r="A9" s="213" t="str">
        <f t="shared" si="4"/>
        <v/>
      </c>
      <c r="B9" s="473" t="str">
        <f t="shared" si="5"/>
        <v/>
      </c>
      <c r="C9" s="508"/>
      <c r="D9" s="229"/>
      <c r="E9" s="229"/>
      <c r="F9" s="230" t="str">
        <f>IFERROR(VLOOKUP(D9,'[2]Capacidades por SKU e Túnel'!$B$9:$T$449,4,0),"")</f>
        <v/>
      </c>
      <c r="G9" s="231"/>
      <c r="H9" s="228" t="str">
        <f>IFERROR(IF(D9="","",(G9/VLOOKUP(D9,'[2]Capacidades por SKU e Túnel'!$B$9:$T$449,16,FALSE))),"")</f>
        <v/>
      </c>
      <c r="I9" s="228" t="str">
        <f>IFERROR(IF(D9="","",(VLOOKUP(D9,[2]Recheio!$B$8:$I$75,7,FALSE)*H9)),"")</f>
        <v/>
      </c>
      <c r="J9" s="228" t="str">
        <f>IFERROR(IF(D9="","",VLOOKUP((ROUNDDOWN(B9,0)&amp;D9),'Coz. Ind.L4, 5 E 8'!$A$3:$M$221,11,0)),"")</f>
        <v/>
      </c>
      <c r="K9" s="232" t="str">
        <f>IFERROR(IF(D9="","",VLOOKUP((ROUNDDOWN(B9,0)&amp;D9),'Coz. Ind.L4, 5 E 8'!$A$3:$M$221,13,0)),"")</f>
        <v/>
      </c>
      <c r="L9" s="241" t="str">
        <f t="shared" si="6"/>
        <v/>
      </c>
      <c r="M9" s="234" t="str">
        <f>IFERROR(SUM(L9,P9,((H9/VLOOKUP(D9,'[2]Capacidades por SKU e Túnel'!$B$9:$T$449,15,0))/24)),"")</f>
        <v/>
      </c>
      <c r="N9" s="235" t="str">
        <f t="shared" si="0"/>
        <v/>
      </c>
      <c r="O9" s="236" t="str">
        <f t="shared" si="1"/>
        <v/>
      </c>
      <c r="P9" s="237"/>
      <c r="Q9" s="244"/>
      <c r="R9" s="242" t="str">
        <f t="shared" si="2"/>
        <v/>
      </c>
      <c r="S9" s="246" t="str">
        <f t="shared" si="3"/>
        <v/>
      </c>
      <c r="T9" s="463"/>
      <c r="U9" s="198"/>
    </row>
    <row r="10" spans="1:21" ht="25.5" hidden="1" customHeight="1">
      <c r="A10" s="213" t="str">
        <f t="shared" si="4"/>
        <v/>
      </c>
      <c r="B10" s="474" t="str">
        <f t="shared" si="5"/>
        <v/>
      </c>
      <c r="C10" s="510"/>
      <c r="D10" s="247"/>
      <c r="E10" s="247"/>
      <c r="F10" s="248" t="str">
        <f>IFERROR(VLOOKUP(D10,'[2]Capacidades por SKU e Túnel'!$B$9:$T$449,4,0),"")</f>
        <v/>
      </c>
      <c r="G10" s="216"/>
      <c r="H10" s="217" t="str">
        <f>IFERROR(IF(D10="","",(G10/VLOOKUP(D10,'[2]Capacidades por SKU e Túnel'!$B$9:$T$449,16,FALSE))),"")</f>
        <v/>
      </c>
      <c r="I10" s="217" t="str">
        <f>IFERROR(IF(D10="","",(VLOOKUP(D10,[2]Recheio!$B$8:$I$75,7,FALSE)*H10)),"")</f>
        <v/>
      </c>
      <c r="J10" s="217" t="str">
        <f>IFERROR(IF(D10="","",VLOOKUP((ROUNDDOWN(B10,0)&amp;D10),'Coz. Ind.L4, 5 E 8'!$A$3:$M$221,11,0)),"")</f>
        <v/>
      </c>
      <c r="K10" s="232" t="str">
        <f>IFERROR(IF(D10="","",VLOOKUP((ROUNDDOWN(B10,0)&amp;D10),'Coz. Ind.L4, 5 E 8'!$A$3:$M$221,13,0)),"")</f>
        <v/>
      </c>
      <c r="L10" s="233" t="str">
        <f t="shared" si="6"/>
        <v/>
      </c>
      <c r="M10" s="249" t="str">
        <f>IFERROR(SUM(L10,P10,((H10/VLOOKUP(D10,'[2]Capacidades por SKU e Túnel'!$B$9:$T$449,15,0))/24)),"")</f>
        <v/>
      </c>
      <c r="N10" s="250" t="str">
        <f t="shared" si="0"/>
        <v/>
      </c>
      <c r="O10" s="251" t="str">
        <f t="shared" si="1"/>
        <v/>
      </c>
      <c r="P10" s="237"/>
      <c r="Q10" s="238"/>
      <c r="R10" s="242" t="str">
        <f t="shared" si="2"/>
        <v/>
      </c>
      <c r="S10" s="243" t="str">
        <f t="shared" si="3"/>
        <v/>
      </c>
      <c r="T10" s="463"/>
      <c r="U10" s="198"/>
    </row>
    <row r="11" spans="1:21" ht="25.5" hidden="1" customHeight="1">
      <c r="A11" s="213" t="str">
        <f t="shared" si="4"/>
        <v/>
      </c>
      <c r="B11" s="473" t="str">
        <f t="shared" si="5"/>
        <v/>
      </c>
      <c r="C11" s="509"/>
      <c r="D11" s="247"/>
      <c r="E11" s="229"/>
      <c r="F11" s="230" t="str">
        <f>IFERROR(VLOOKUP(D11,'[2]Capacidades por SKU e Túnel'!$B$9:$T$449,4,0),"")</f>
        <v/>
      </c>
      <c r="G11" s="231"/>
      <c r="H11" s="228" t="str">
        <f>IFERROR(IF(D11="","",(G11/VLOOKUP(D11,'[2]Capacidades por SKU e Túnel'!$B$9:$T$449,16,FALSE))),"")</f>
        <v/>
      </c>
      <c r="I11" s="228" t="str">
        <f>IFERROR(IF(D11="","",(VLOOKUP(D11,[2]Recheio!$B$8:$I$75,7,FALSE)*H11)),"")</f>
        <v/>
      </c>
      <c r="J11" s="228" t="str">
        <f>IFERROR(IF(D11="","",VLOOKUP((ROUNDDOWN(B11,0)&amp;D11),'Coz. Ind.L4, 5 E 8'!$A$3:$M$221,11,0)),"")</f>
        <v/>
      </c>
      <c r="K11" s="232" t="str">
        <f>IFERROR(IF(D11="","",VLOOKUP((ROUNDDOWN(B11,0)&amp;D11),'Coz. Ind.L4, 5 E 8'!$A$3:$M$221,13,0)),"")</f>
        <v/>
      </c>
      <c r="L11" s="241" t="str">
        <f t="shared" si="6"/>
        <v/>
      </c>
      <c r="M11" s="234" t="str">
        <f>IFERROR(SUM(L11,P11,((H11/VLOOKUP(D11,'[2]Capacidades por SKU e Túnel'!$B$9:$T$449,15,0))/24)),"")</f>
        <v/>
      </c>
      <c r="N11" s="235" t="str">
        <f t="shared" si="0"/>
        <v/>
      </c>
      <c r="O11" s="236" t="str">
        <f t="shared" si="1"/>
        <v/>
      </c>
      <c r="P11" s="237"/>
      <c r="Q11" s="238"/>
      <c r="R11" s="242" t="str">
        <f t="shared" si="2"/>
        <v/>
      </c>
      <c r="S11" s="243" t="str">
        <f t="shared" si="3"/>
        <v/>
      </c>
      <c r="T11" s="463"/>
      <c r="U11" s="198"/>
    </row>
    <row r="12" spans="1:21" ht="25.5" hidden="1" customHeight="1">
      <c r="A12" s="213" t="str">
        <f t="shared" si="4"/>
        <v/>
      </c>
      <c r="B12" s="473" t="str">
        <f t="shared" si="5"/>
        <v/>
      </c>
      <c r="C12" s="509"/>
      <c r="D12" s="229"/>
      <c r="E12" s="229"/>
      <c r="F12" s="230" t="str">
        <f>IFERROR(VLOOKUP(D12,'[2]Capacidades por SKU e Túnel'!$B$9:$T$449,4,0),"")</f>
        <v/>
      </c>
      <c r="G12" s="231"/>
      <c r="H12" s="228" t="str">
        <f>IFERROR(IF(D12="","",(G12/VLOOKUP(D12,'[2]Capacidades por SKU e Túnel'!$B$9:$T$449,16,FALSE))),"")</f>
        <v/>
      </c>
      <c r="I12" s="228" t="str">
        <f>IFERROR(IF(D12="","",(VLOOKUP(D12,[2]Recheio!$B$8:$I$75,7,FALSE)*H12)),"")</f>
        <v/>
      </c>
      <c r="J12" s="228" t="str">
        <f>IFERROR(IF(D12="","",VLOOKUP((ROUNDDOWN(B12,0)&amp;D12),'Coz. Ind.L4, 5 E 8'!$A$3:$M$221,11,0)),"")</f>
        <v/>
      </c>
      <c r="K12" s="232" t="str">
        <f>IFERROR(IF(D12="","",VLOOKUP((ROUNDDOWN(B12,0)&amp;D12),'Coz. Ind.L4, 5 E 8'!$A$3:$M$221,13,0)),"")</f>
        <v/>
      </c>
      <c r="L12" s="241" t="str">
        <f t="shared" si="6"/>
        <v/>
      </c>
      <c r="M12" s="234" t="str">
        <f>IFERROR(SUM(L12,P12,((H12/VLOOKUP(D12,'[2]Capacidades por SKU e Túnel'!$B$9:$T$449,15,0))/24)),"")</f>
        <v/>
      </c>
      <c r="N12" s="235" t="str">
        <f t="shared" si="0"/>
        <v/>
      </c>
      <c r="O12" s="236" t="str">
        <f t="shared" si="1"/>
        <v/>
      </c>
      <c r="P12" s="237"/>
      <c r="Q12" s="238"/>
      <c r="R12" s="242" t="str">
        <f t="shared" si="2"/>
        <v/>
      </c>
      <c r="S12" s="243" t="str">
        <f t="shared" si="3"/>
        <v/>
      </c>
      <c r="T12" s="463"/>
      <c r="U12" s="198"/>
    </row>
    <row r="13" spans="1:21" ht="25.5" hidden="1" customHeight="1" thickBot="1">
      <c r="A13" s="213" t="str">
        <f t="shared" si="4"/>
        <v/>
      </c>
      <c r="B13" s="475" t="str">
        <f t="shared" si="5"/>
        <v/>
      </c>
      <c r="C13" s="511"/>
      <c r="D13" s="252"/>
      <c r="E13" s="252"/>
      <c r="F13" s="253" t="str">
        <f>IFERROR(VLOOKUP(D13,'[2]Capacidades por SKU e Túnel'!$B$9:$T$449,4,0),"")</f>
        <v/>
      </c>
      <c r="G13" s="254"/>
      <c r="H13" s="255" t="str">
        <f>IFERROR(IF(D13="","",(G13/VLOOKUP(D13,'[2]Capacidades por SKU e Túnel'!$B$9:$T$449,16,FALSE))),"")</f>
        <v/>
      </c>
      <c r="I13" s="255" t="str">
        <f>IFERROR(IF(D13="","",(VLOOKUP(D13,[2]Recheio!$B$8:$I$75,7,FALSE)*H13)),"")</f>
        <v/>
      </c>
      <c r="J13" s="255" t="str">
        <f>IFERROR(IF(D13="","",VLOOKUP((ROUNDDOWN(B13,0)&amp;D13),'Coz. Ind.L4, 5 E 8'!$A$3:$M$221,11,0)),"")</f>
        <v/>
      </c>
      <c r="K13" s="232" t="str">
        <f>IFERROR(IF(D13="","",VLOOKUP((ROUNDDOWN(B13,0)&amp;D13),'Coz. Ind.L4, 5 E 8'!$A$3:$M$221,13,0)),"")</f>
        <v/>
      </c>
      <c r="L13" s="256" t="str">
        <f t="shared" si="6"/>
        <v/>
      </c>
      <c r="M13" s="257" t="str">
        <f>IFERROR(SUM(L13,P13,((H13/VLOOKUP(D13,'[2]Capacidades por SKU e Túnel'!$B$9:$T$449,15,0))/24)),"")</f>
        <v/>
      </c>
      <c r="N13" s="258" t="str">
        <f t="shared" si="0"/>
        <v/>
      </c>
      <c r="O13" s="259" t="str">
        <f t="shared" si="1"/>
        <v/>
      </c>
      <c r="P13" s="260"/>
      <c r="Q13" s="261"/>
      <c r="R13" s="262" t="str">
        <f t="shared" si="2"/>
        <v/>
      </c>
      <c r="S13" s="246" t="str">
        <f t="shared" si="3"/>
        <v/>
      </c>
      <c r="T13" s="463"/>
      <c r="U13" s="198"/>
    </row>
    <row r="14" spans="1:21" ht="25.5" customHeight="1" thickBot="1">
      <c r="A14" s="213" t="s">
        <v>2321</v>
      </c>
      <c r="B14" s="476"/>
      <c r="C14" s="512"/>
      <c r="D14" s="263"/>
      <c r="E14" s="263"/>
      <c r="F14" s="264"/>
      <c r="G14" s="265"/>
      <c r="H14" s="266"/>
      <c r="I14" s="267"/>
      <c r="J14" s="267"/>
      <c r="K14" s="268"/>
      <c r="L14" s="268"/>
      <c r="M14" s="268"/>
      <c r="N14" s="269"/>
      <c r="O14" s="269"/>
      <c r="P14" s="270"/>
      <c r="Q14" s="271"/>
      <c r="R14" s="272"/>
      <c r="S14" s="268"/>
      <c r="T14" s="273"/>
    </row>
    <row r="15" spans="1:21" ht="25.5" customHeight="1">
      <c r="A15" s="213" t="str">
        <f t="shared" si="4"/>
        <v>X</v>
      </c>
      <c r="B15" s="469">
        <f>'Linha 0'!B15</f>
        <v>43956</v>
      </c>
      <c r="C15" s="507"/>
      <c r="D15" s="312">
        <v>14</v>
      </c>
      <c r="E15" s="214" t="s">
        <v>2312</v>
      </c>
      <c r="F15" s="215" t="str">
        <f>IFERROR(VLOOKUP(D15,'[2]Capacidades por SKU e Túnel'!$B$9:$T$449,4,0),"")</f>
        <v>DEGELO</v>
      </c>
      <c r="G15" s="274">
        <v>1.5</v>
      </c>
      <c r="H15" s="218">
        <f>IFERROR(IF(D15="","",(G15/VLOOKUP(D15,'[2]Capacidades por SKU e Túnel'!$B$9:$T$449,16,FALSE))),"")</f>
        <v>1.5</v>
      </c>
      <c r="I15" s="218" t="str">
        <f>IFERROR(IF(D15="","",(VLOOKUP(D15,[2]Recheio!$B$8:$I$75,7,FALSE)*H15)),"")</f>
        <v/>
      </c>
      <c r="J15" s="218" t="str">
        <f>IFERROR(IF(D15="","",VLOOKUP((ROUNDDOWN(B15,0)&amp;D15),'Coz. Ind.L4, 5 E 8'!$A$3:$M$221,11,0)),"")</f>
        <v/>
      </c>
      <c r="K15" s="219" t="str">
        <f>IFERROR(IF(D15="","",VLOOKUP((ROUNDDOWN(B15,0)&amp;D15),'Coz. Ind.L4, 5 E 8'!$A$3:$M$221,13,0)),"")</f>
        <v/>
      </c>
      <c r="L15" s="220">
        <f>IFERROR(IF(D15="","",B15),"")</f>
        <v>43956</v>
      </c>
      <c r="M15" s="221">
        <f>IFERROR(SUM(L15,P15,((H15/VLOOKUP(D15,'[2]Capacidades por SKU e Túnel'!$B$9:$T$449,15,0))/24)),"")</f>
        <v>43956.0625</v>
      </c>
      <c r="N15" s="275" t="str">
        <f t="shared" ref="N15:N24" si="7">IF(P15="","",L15)</f>
        <v/>
      </c>
      <c r="O15" s="223" t="str">
        <f t="shared" ref="O15:O24" si="8">IFERROR(IF(P15="","",SUM(L15,P15)),"")</f>
        <v/>
      </c>
      <c r="P15" s="276"/>
      <c r="Q15" s="277"/>
      <c r="R15" s="226">
        <f t="shared" ref="R15:R24" si="9">IFERROR(SUM((M15-L15),(-P15)),"")</f>
        <v>6.25E-2</v>
      </c>
      <c r="S15" s="227">
        <f t="shared" ref="S15:S24" si="10">IFERROR((M15-L15),"")</f>
        <v>6.25E-2</v>
      </c>
      <c r="T15" s="462"/>
      <c r="U15" s="199"/>
    </row>
    <row r="16" spans="1:21" ht="25.5" customHeight="1" thickBot="1">
      <c r="A16" s="213" t="str">
        <f t="shared" si="4"/>
        <v>X</v>
      </c>
      <c r="B16" s="473">
        <f t="shared" ref="B16:B24" si="11">IF(D16="","",B15)</f>
        <v>43956</v>
      </c>
      <c r="C16" s="508">
        <v>97009</v>
      </c>
      <c r="D16" s="229" t="s">
        <v>138</v>
      </c>
      <c r="E16" s="229" t="s">
        <v>2312</v>
      </c>
      <c r="F16" s="230" t="str">
        <f>IFERROR(VLOOKUP(D16,'[2]Capacidades por SKU e Túnel'!$B$9:$T$449,4,0),"")</f>
        <v>Waffle Forno de Minas - Tradicional Varejo (15 x 6 x 35g)</v>
      </c>
      <c r="G16" s="231">
        <v>3420</v>
      </c>
      <c r="H16" s="228">
        <f>IFERROR(IF(D16="","",(G16/VLOOKUP(D16,'[2]Capacidades por SKU e Túnel'!$B$9:$T$449,16,FALSE))),"")</f>
        <v>3600</v>
      </c>
      <c r="I16" s="228" t="str">
        <f>IFERROR(IF(D16="","",(VLOOKUP(D16,[2]Recheio!$B$8:$I$75,7,FALSE)*H16)),"")</f>
        <v/>
      </c>
      <c r="J16" s="228" t="str">
        <f>IFERROR(IF(D16="","",VLOOKUP((ROUNDDOWN(B16,0)&amp;D16),'Coz. Ind.L4, 5 E 8'!$A$3:$M$221,11,0)),"")</f>
        <v/>
      </c>
      <c r="K16" s="232" t="str">
        <f>IFERROR(IF(D16="","",VLOOKUP((ROUNDDOWN(B16,0)&amp;D16),'Coz. Ind.L4, 5 E 8'!$A$3:$M$221,13,0)),"")</f>
        <v/>
      </c>
      <c r="L16" s="241">
        <f t="shared" ref="L16:L24" si="12">IFERROR(IF(B16="","",M15),"")</f>
        <v>43956.0625</v>
      </c>
      <c r="M16" s="234">
        <f>IFERROR(SUM(L16,P16,((H16/VLOOKUP(D16,'[2]Capacidades por SKU e Túnel'!$B$9:$T$449,15,0))/24)),"")</f>
        <v>43957</v>
      </c>
      <c r="N16" s="278" t="str">
        <f t="shared" si="7"/>
        <v/>
      </c>
      <c r="O16" s="236" t="str">
        <f t="shared" si="8"/>
        <v/>
      </c>
      <c r="P16" s="237"/>
      <c r="Q16" s="279"/>
      <c r="R16" s="239">
        <f t="shared" si="9"/>
        <v>0.9375</v>
      </c>
      <c r="S16" s="240">
        <f t="shared" si="10"/>
        <v>0.9375</v>
      </c>
      <c r="T16" s="463"/>
      <c r="U16" s="198"/>
    </row>
    <row r="17" spans="1:21" ht="25.5" hidden="1" customHeight="1">
      <c r="A17" s="213" t="str">
        <f t="shared" si="4"/>
        <v/>
      </c>
      <c r="B17" s="473" t="str">
        <f t="shared" si="11"/>
        <v/>
      </c>
      <c r="C17" s="509"/>
      <c r="D17" s="229"/>
      <c r="E17" s="229" t="s">
        <v>2312</v>
      </c>
      <c r="F17" s="230" t="str">
        <f>IFERROR(VLOOKUP(D17,'[2]Capacidades por SKU e Túnel'!$B$9:$T$449,4,0),"")</f>
        <v/>
      </c>
      <c r="G17" s="231">
        <v>2640</v>
      </c>
      <c r="H17" s="228" t="str">
        <f>IFERROR(IF(D17="","",(G17/VLOOKUP(D17,'[2]Capacidades por SKU e Túnel'!$B$9:$T$449,16,FALSE))),"")</f>
        <v/>
      </c>
      <c r="I17" s="228" t="str">
        <f>IFERROR(IF(D17="","",(VLOOKUP(D17,[2]Recheio!$B$8:$I$75,7,FALSE)*H17)),"")</f>
        <v/>
      </c>
      <c r="J17" s="228" t="str">
        <f>IFERROR(IF(D17="","",VLOOKUP((ROUNDDOWN(B17,0)&amp;D17),'Coz. Ind.L4, 5 E 8'!$A$3:$M$221,11,0)),"")</f>
        <v/>
      </c>
      <c r="K17" s="232" t="str">
        <f>IFERROR(IF(D17="","",VLOOKUP((ROUNDDOWN(B17,0)&amp;D17),'Coz. Ind.L4, 5 E 8'!$A$3:$M$221,13,0)),"")</f>
        <v/>
      </c>
      <c r="L17" s="241" t="str">
        <f t="shared" si="12"/>
        <v/>
      </c>
      <c r="M17" s="234" t="str">
        <f>IFERROR(SUM(L17,P17,((H17/VLOOKUP(D17,'[2]Capacidades por SKU e Túnel'!$B$9:$T$449,15,0))/24)),"")</f>
        <v/>
      </c>
      <c r="N17" s="278" t="str">
        <f t="shared" si="7"/>
        <v/>
      </c>
      <c r="O17" s="236" t="str">
        <f t="shared" si="8"/>
        <v/>
      </c>
      <c r="P17" s="237"/>
      <c r="Q17" s="279"/>
      <c r="R17" s="242" t="str">
        <f t="shared" si="9"/>
        <v/>
      </c>
      <c r="S17" s="243" t="str">
        <f t="shared" si="10"/>
        <v/>
      </c>
      <c r="T17" s="463"/>
      <c r="U17" s="198"/>
    </row>
    <row r="18" spans="1:21" ht="25.5" hidden="1" customHeight="1">
      <c r="A18" s="213" t="str">
        <f t="shared" si="4"/>
        <v/>
      </c>
      <c r="B18" s="473" t="str">
        <f t="shared" si="11"/>
        <v/>
      </c>
      <c r="C18" s="509"/>
      <c r="D18" s="247"/>
      <c r="E18" s="229" t="s">
        <v>2312</v>
      </c>
      <c r="F18" s="230" t="str">
        <f>IFERROR(VLOOKUP(D18,'[2]Capacidades por SKU e Túnel'!$B$9:$T$449,4,0),"")</f>
        <v/>
      </c>
      <c r="G18" s="216"/>
      <c r="H18" s="228" t="str">
        <f>IFERROR(IF(D18="","",(G18/VLOOKUP(D18,'[2]Capacidades por SKU e Túnel'!$B$9:$T$449,16,FALSE))),"")</f>
        <v/>
      </c>
      <c r="I18" s="228" t="str">
        <f>IFERROR(IF(D18="","",(VLOOKUP(D18,[2]Recheio!$B$8:$I$75,7,FALSE)*H18)),"")</f>
        <v/>
      </c>
      <c r="J18" s="228" t="str">
        <f>IFERROR(IF(D18="","",VLOOKUP((ROUNDDOWN(B18,0)&amp;D18),'Coz. Ind.L4, 5 E 8'!$A$3:$M$221,11,0)),"")</f>
        <v/>
      </c>
      <c r="K18" s="232" t="str">
        <f>IFERROR(IF(D18="","",VLOOKUP((ROUNDDOWN(B18,0)&amp;D18),'Coz. Ind.L4, 5 E 8'!$A$3:$M$221,13,0)),"")</f>
        <v/>
      </c>
      <c r="L18" s="241" t="str">
        <f t="shared" si="12"/>
        <v/>
      </c>
      <c r="M18" s="234" t="str">
        <f>IFERROR(SUM(L18,P18,((H18/VLOOKUP(D18,'[2]Capacidades por SKU e Túnel'!$B$9:$T$449,15,0))/24)),"")</f>
        <v/>
      </c>
      <c r="N18" s="278" t="str">
        <f t="shared" si="7"/>
        <v/>
      </c>
      <c r="O18" s="236" t="str">
        <f t="shared" si="8"/>
        <v/>
      </c>
      <c r="P18" s="237"/>
      <c r="Q18" s="279"/>
      <c r="R18" s="242" t="str">
        <f t="shared" si="9"/>
        <v/>
      </c>
      <c r="S18" s="243" t="str">
        <f t="shared" si="10"/>
        <v/>
      </c>
      <c r="T18" s="463"/>
      <c r="U18" s="198"/>
    </row>
    <row r="19" spans="1:21" ht="25.5" hidden="1" customHeight="1">
      <c r="A19" s="213" t="str">
        <f t="shared" si="4"/>
        <v/>
      </c>
      <c r="B19" s="473" t="str">
        <f t="shared" si="11"/>
        <v/>
      </c>
      <c r="C19" s="509"/>
      <c r="D19" s="229"/>
      <c r="E19" s="229"/>
      <c r="F19" s="230" t="str">
        <f>IFERROR(VLOOKUP(D19,'[2]Capacidades por SKU e Túnel'!$B$9:$T$449,4,0),"")</f>
        <v/>
      </c>
      <c r="G19" s="231"/>
      <c r="H19" s="228" t="str">
        <f>IFERROR(IF(D19="","",(G19/VLOOKUP(D19,'[2]Capacidades por SKU e Túnel'!$B$9:$T$449,16,FALSE))),"")</f>
        <v/>
      </c>
      <c r="I19" s="228" t="str">
        <f>IFERROR(IF(D19="","",(VLOOKUP(D19,[2]Recheio!$B$8:$I$75,7,FALSE)*H19)),"")</f>
        <v/>
      </c>
      <c r="J19" s="228" t="str">
        <f>IFERROR(IF(D19="","",VLOOKUP((ROUNDDOWN(B19,0)&amp;D19),'Coz. Ind.L4, 5 E 8'!$A$3:$M$221,11,0)),"")</f>
        <v/>
      </c>
      <c r="K19" s="232" t="str">
        <f>IFERROR(IF(D19="","",VLOOKUP((ROUNDDOWN(B19,0)&amp;D19),'Coz. Ind.L4, 5 E 8'!$A$3:$M$221,13,0)),"")</f>
        <v/>
      </c>
      <c r="L19" s="241" t="str">
        <f t="shared" si="12"/>
        <v/>
      </c>
      <c r="M19" s="234" t="str">
        <f>IFERROR(SUM(L19,P19,((H19/VLOOKUP(D19,'[2]Capacidades por SKU e Túnel'!$B$9:$T$449,15,0))/24)),"")</f>
        <v/>
      </c>
      <c r="N19" s="278" t="str">
        <f t="shared" si="7"/>
        <v/>
      </c>
      <c r="O19" s="236" t="str">
        <f t="shared" si="8"/>
        <v/>
      </c>
      <c r="P19" s="237"/>
      <c r="Q19" s="279"/>
      <c r="R19" s="242" t="str">
        <f t="shared" si="9"/>
        <v/>
      </c>
      <c r="S19" s="243" t="str">
        <f t="shared" si="10"/>
        <v/>
      </c>
      <c r="T19" s="463"/>
      <c r="U19" s="198"/>
    </row>
    <row r="20" spans="1:21" ht="25.5" hidden="1" customHeight="1">
      <c r="A20" s="213" t="str">
        <f t="shared" si="4"/>
        <v/>
      </c>
      <c r="B20" s="473" t="str">
        <f t="shared" si="11"/>
        <v/>
      </c>
      <c r="C20" s="508"/>
      <c r="D20" s="229"/>
      <c r="E20" s="229"/>
      <c r="F20" s="230" t="str">
        <f>IFERROR(VLOOKUP(D20,'[2]Capacidades por SKU e Túnel'!$B$9:$T$449,4,0),"")</f>
        <v/>
      </c>
      <c r="G20" s="231"/>
      <c r="H20" s="228" t="str">
        <f>IFERROR(IF(D20="","",(G20/VLOOKUP(D20,'[2]Capacidades por SKU e Túnel'!$B$9:$T$449,16,FALSE))),"")</f>
        <v/>
      </c>
      <c r="I20" s="228" t="str">
        <f>IFERROR(IF(D20="","",(VLOOKUP(D20,[2]Recheio!$B$8:$I$75,7,FALSE)*H20)),"")</f>
        <v/>
      </c>
      <c r="J20" s="228" t="str">
        <f>IFERROR(IF(D20="","",VLOOKUP((ROUNDDOWN(B20,0)&amp;D20),'Coz. Ind.L4, 5 E 8'!$A$3:$M$221,11,0)),"")</f>
        <v/>
      </c>
      <c r="K20" s="232" t="str">
        <f>IFERROR(IF(D20="","",VLOOKUP((ROUNDDOWN(B20,0)&amp;D20),'Coz. Ind.L4, 5 E 8'!$A$3:$M$221,13,0)),"")</f>
        <v/>
      </c>
      <c r="L20" s="241" t="str">
        <f t="shared" si="12"/>
        <v/>
      </c>
      <c r="M20" s="234" t="str">
        <f>IFERROR(SUM(L20,P20,((H20/VLOOKUP(D20,'[2]Capacidades por SKU e Túnel'!$B$9:$T$449,15,0))/24)),"")</f>
        <v/>
      </c>
      <c r="N20" s="278" t="str">
        <f t="shared" si="7"/>
        <v/>
      </c>
      <c r="O20" s="236" t="str">
        <f t="shared" si="8"/>
        <v/>
      </c>
      <c r="P20" s="244"/>
      <c r="Q20" s="539"/>
      <c r="R20" s="245" t="str">
        <f t="shared" si="9"/>
        <v/>
      </c>
      <c r="S20" s="246" t="str">
        <f t="shared" si="10"/>
        <v/>
      </c>
      <c r="T20" s="463"/>
      <c r="U20" s="198"/>
    </row>
    <row r="21" spans="1:21" ht="25.5" hidden="1" customHeight="1">
      <c r="A21" s="213" t="str">
        <f t="shared" si="4"/>
        <v/>
      </c>
      <c r="B21" s="474" t="str">
        <f t="shared" si="11"/>
        <v/>
      </c>
      <c r="C21" s="510"/>
      <c r="D21" s="247"/>
      <c r="E21" s="247"/>
      <c r="F21" s="248" t="str">
        <f>IFERROR(VLOOKUP(D21,'[2]Capacidades por SKU e Túnel'!$B$9:$T$449,4,0),"")</f>
        <v/>
      </c>
      <c r="G21" s="216"/>
      <c r="H21" s="217" t="str">
        <f>IFERROR(IF(D21="","",(G21/VLOOKUP(D21,'[2]Capacidades por SKU e Túnel'!$B$9:$T$449,16,FALSE))),"")</f>
        <v/>
      </c>
      <c r="I21" s="217" t="str">
        <f>IFERROR(IF(D21="","",(VLOOKUP(D21,[2]Recheio!$B$8:$I$75,7,FALSE)*H21)),"")</f>
        <v/>
      </c>
      <c r="J21" s="217" t="str">
        <f>IFERROR(IF(D21="","",VLOOKUP((ROUNDDOWN(B21,0)&amp;D21),'Coz. Ind.L4, 5 E 8'!$A$3:$M$221,11,0)),"")</f>
        <v/>
      </c>
      <c r="K21" s="280" t="str">
        <f>IFERROR(IF(D21="","",VLOOKUP((ROUNDDOWN(B21,0)&amp;D21),'Coz. Ind.L4, 5 E 8'!$A$3:$M$221,13,0)),"")</f>
        <v/>
      </c>
      <c r="L21" s="233" t="str">
        <f t="shared" si="12"/>
        <v/>
      </c>
      <c r="M21" s="249" t="str">
        <f>IFERROR(SUM(L21,P21,((H21/VLOOKUP(D21,'[2]Capacidades por SKU e Túnel'!$B$9:$T$449,15,0))/24)),"")</f>
        <v/>
      </c>
      <c r="N21" s="281" t="str">
        <f t="shared" si="7"/>
        <v/>
      </c>
      <c r="O21" s="251" t="str">
        <f t="shared" si="8"/>
        <v/>
      </c>
      <c r="P21" s="237"/>
      <c r="Q21" s="279"/>
      <c r="R21" s="242" t="str">
        <f t="shared" si="9"/>
        <v/>
      </c>
      <c r="S21" s="243" t="str">
        <f t="shared" si="10"/>
        <v/>
      </c>
      <c r="T21" s="463"/>
      <c r="U21" s="198"/>
    </row>
    <row r="22" spans="1:21" ht="25.5" hidden="1" customHeight="1">
      <c r="A22" s="213" t="str">
        <f t="shared" si="4"/>
        <v/>
      </c>
      <c r="B22" s="473" t="str">
        <f t="shared" si="11"/>
        <v/>
      </c>
      <c r="C22" s="509"/>
      <c r="D22" s="247"/>
      <c r="E22" s="229"/>
      <c r="F22" s="230" t="str">
        <f>IFERROR(VLOOKUP(D22,'[2]Capacidades por SKU e Túnel'!$B$9:$T$449,4,0),"")</f>
        <v/>
      </c>
      <c r="G22" s="231"/>
      <c r="H22" s="228" t="str">
        <f>IFERROR(IF(D22="","",(G22/VLOOKUP(D22,'[2]Capacidades por SKU e Túnel'!$B$9:$T$449,16,FALSE))),"")</f>
        <v/>
      </c>
      <c r="I22" s="228" t="str">
        <f>IFERROR(IF(D22="","",(VLOOKUP(D22,[2]Recheio!$B$8:$I$75,7,FALSE)*H22)),"")</f>
        <v/>
      </c>
      <c r="J22" s="228" t="str">
        <f>IFERROR(IF(D22="","",VLOOKUP((ROUNDDOWN(B22,0)&amp;D22),'Coz. Ind.L4, 5 E 8'!$A$3:$M$221,11,0)),"")</f>
        <v/>
      </c>
      <c r="K22" s="232" t="str">
        <f>IFERROR(IF(D22="","",VLOOKUP((ROUNDDOWN(B22,0)&amp;D22),'Coz. Ind.L4, 5 E 8'!$A$3:$M$221,13,0)),"")</f>
        <v/>
      </c>
      <c r="L22" s="241" t="str">
        <f t="shared" si="12"/>
        <v/>
      </c>
      <c r="M22" s="234" t="str">
        <f>IFERROR(SUM(L22,P22,((H22/VLOOKUP(D22,'[2]Capacidades por SKU e Túnel'!$B$9:$T$449,15,0))/24)),"")</f>
        <v/>
      </c>
      <c r="N22" s="278" t="str">
        <f t="shared" si="7"/>
        <v/>
      </c>
      <c r="O22" s="236" t="str">
        <f t="shared" si="8"/>
        <v/>
      </c>
      <c r="P22" s="237"/>
      <c r="Q22" s="279"/>
      <c r="R22" s="242" t="str">
        <f t="shared" si="9"/>
        <v/>
      </c>
      <c r="S22" s="243" t="str">
        <f t="shared" si="10"/>
        <v/>
      </c>
      <c r="T22" s="463"/>
      <c r="U22" s="198"/>
    </row>
    <row r="23" spans="1:21" ht="25.5" hidden="1" customHeight="1">
      <c r="A23" s="213" t="str">
        <f t="shared" si="4"/>
        <v/>
      </c>
      <c r="B23" s="473" t="str">
        <f t="shared" si="11"/>
        <v/>
      </c>
      <c r="C23" s="509"/>
      <c r="D23" s="229"/>
      <c r="E23" s="229"/>
      <c r="F23" s="230" t="str">
        <f>IFERROR(VLOOKUP(D23,'[2]Capacidades por SKU e Túnel'!$B$9:$T$449,4,0),"")</f>
        <v/>
      </c>
      <c r="G23" s="231"/>
      <c r="H23" s="228" t="str">
        <f>IFERROR(IF(D23="","",(G23/VLOOKUP(D23,'[2]Capacidades por SKU e Túnel'!$B$9:$T$449,16,FALSE))),"")</f>
        <v/>
      </c>
      <c r="I23" s="228" t="str">
        <f>IFERROR(IF(D23="","",(VLOOKUP(D23,[2]Recheio!$B$8:$I$75,7,FALSE)*H23)),"")</f>
        <v/>
      </c>
      <c r="J23" s="228" t="str">
        <f>IFERROR(IF(D23="","",VLOOKUP((ROUNDDOWN(B23,0)&amp;D23),'Coz. Ind.L4, 5 E 8'!$A$3:$M$221,11,0)),"")</f>
        <v/>
      </c>
      <c r="K23" s="232" t="str">
        <f>IFERROR(IF(D23="","",VLOOKUP((ROUNDDOWN(B23,0)&amp;D23),'Coz. Ind.L4, 5 E 8'!$A$3:$M$221,13,0)),"")</f>
        <v/>
      </c>
      <c r="L23" s="241" t="str">
        <f t="shared" si="12"/>
        <v/>
      </c>
      <c r="M23" s="234" t="str">
        <f>IFERROR(SUM(L23,P23,((H23/VLOOKUP(D23,'[2]Capacidades por SKU e Túnel'!$B$9:$T$449,15,0))/24)),"")</f>
        <v/>
      </c>
      <c r="N23" s="278" t="str">
        <f t="shared" si="7"/>
        <v/>
      </c>
      <c r="O23" s="236" t="str">
        <f t="shared" si="8"/>
        <v/>
      </c>
      <c r="P23" s="237"/>
      <c r="Q23" s="279"/>
      <c r="R23" s="242" t="str">
        <f t="shared" si="9"/>
        <v/>
      </c>
      <c r="S23" s="243" t="str">
        <f t="shared" si="10"/>
        <v/>
      </c>
      <c r="T23" s="463"/>
      <c r="U23" s="198"/>
    </row>
    <row r="24" spans="1:21" ht="25.5" hidden="1" customHeight="1" thickBot="1">
      <c r="A24" s="213" t="str">
        <f t="shared" si="4"/>
        <v/>
      </c>
      <c r="B24" s="475" t="str">
        <f t="shared" si="11"/>
        <v/>
      </c>
      <c r="C24" s="511"/>
      <c r="D24" s="252"/>
      <c r="E24" s="252"/>
      <c r="F24" s="253" t="str">
        <f>IFERROR(VLOOKUP(D24,'[2]Capacidades por SKU e Túnel'!$B$9:$T$449,4,0),"")</f>
        <v/>
      </c>
      <c r="G24" s="254"/>
      <c r="H24" s="255" t="str">
        <f>IFERROR(IF(D24="","",(G24/VLOOKUP(D24,'[2]Capacidades por SKU e Túnel'!$B$9:$T$449,16,FALSE))),"")</f>
        <v/>
      </c>
      <c r="I24" s="255" t="str">
        <f>IFERROR(IF(D24="","",(VLOOKUP(D24,[2]Recheio!$B$8:$I$75,7,FALSE)*H24)),"")</f>
        <v/>
      </c>
      <c r="J24" s="255" t="str">
        <f>IFERROR(IF(D24="","",VLOOKUP((ROUNDDOWN(B24,0)&amp;D24),'Coz. Ind.L4, 5 E 8'!$A$3:$M$221,11,0)),"")</f>
        <v/>
      </c>
      <c r="K24" s="282" t="str">
        <f>IFERROR(IF(D24="","",VLOOKUP((ROUNDDOWN(B24,0)&amp;D24),'Coz. Ind.L4, 5 E 8'!$A$3:$M$221,13,0)),"")</f>
        <v/>
      </c>
      <c r="L24" s="256" t="str">
        <f t="shared" si="12"/>
        <v/>
      </c>
      <c r="M24" s="257" t="str">
        <f>IFERROR(SUM(L24,P24,((H24/VLOOKUP(D24,'[2]Capacidades por SKU e Túnel'!$B$9:$T$449,15,0))/24)),"")</f>
        <v/>
      </c>
      <c r="N24" s="283" t="str">
        <f t="shared" si="7"/>
        <v/>
      </c>
      <c r="O24" s="259" t="str">
        <f t="shared" si="8"/>
        <v/>
      </c>
      <c r="P24" s="260"/>
      <c r="Q24" s="284"/>
      <c r="R24" s="285" t="str">
        <f t="shared" si="9"/>
        <v/>
      </c>
      <c r="S24" s="286" t="str">
        <f t="shared" si="10"/>
        <v/>
      </c>
      <c r="T24" s="464"/>
      <c r="U24" s="198"/>
    </row>
    <row r="25" spans="1:21" ht="25.5" customHeight="1" thickBot="1">
      <c r="A25" s="213" t="s">
        <v>2321</v>
      </c>
      <c r="B25" s="476"/>
      <c r="C25" s="512"/>
      <c r="D25" s="263"/>
      <c r="E25" s="263"/>
      <c r="F25" s="264"/>
      <c r="G25" s="265"/>
      <c r="H25" s="266"/>
      <c r="I25" s="267"/>
      <c r="J25" s="267"/>
      <c r="K25" s="268"/>
      <c r="L25" s="268"/>
      <c r="M25" s="268" t="str">
        <f>IFERROR(SUM(L25,P25,((H25/VLOOKUP(D25,'[2]Capacidades por SKU e Túnel'!$B$9:$T$449,15,0))/24)),"")</f>
        <v/>
      </c>
      <c r="N25" s="272"/>
      <c r="O25" s="272"/>
      <c r="P25" s="287"/>
      <c r="Q25" s="268"/>
      <c r="R25" s="272"/>
      <c r="S25" s="268"/>
      <c r="T25" s="273"/>
    </row>
    <row r="26" spans="1:21" ht="25.5" customHeight="1">
      <c r="A26" s="213" t="str">
        <f t="shared" si="4"/>
        <v>X</v>
      </c>
      <c r="B26" s="470">
        <f>B15+1</f>
        <v>43957</v>
      </c>
      <c r="C26" s="507"/>
      <c r="D26" s="214">
        <v>14</v>
      </c>
      <c r="E26" s="214" t="s">
        <v>2312</v>
      </c>
      <c r="F26" s="215" t="str">
        <f>IFERROR(VLOOKUP(D26,'[2]Capacidades por SKU e Túnel'!$B$9:$T$449,4,0),"")</f>
        <v>DEGELO</v>
      </c>
      <c r="G26" s="274">
        <v>1.5</v>
      </c>
      <c r="H26" s="218">
        <f>IFERROR(IF(D26="","",(G26/VLOOKUP(D26,'[2]Capacidades por SKU e Túnel'!$B$9:$T$449,16,FALSE))),"")</f>
        <v>1.5</v>
      </c>
      <c r="I26" s="218" t="str">
        <f>IFERROR(IF(D26="","",(VLOOKUP(D26,[2]Recheio!$B$8:$I$75,7,FALSE)*H26)),"")</f>
        <v/>
      </c>
      <c r="J26" s="218" t="str">
        <f>IFERROR(IF(D26="","",VLOOKUP((ROUNDDOWN(B26,0)&amp;D26),'Coz. Ind.L4, 5 E 8'!$A$3:$M$221,11,0)),"")</f>
        <v/>
      </c>
      <c r="K26" s="219" t="str">
        <f>IFERROR(IF(D26="","",VLOOKUP((ROUNDDOWN(B26,0)&amp;D26),'Coz. Ind.L4, 5 E 8'!$A$3:$M$221,13,0)),"")</f>
        <v/>
      </c>
      <c r="L26" s="220">
        <f>IFERROR(IF(D26="","",B26),"")</f>
        <v>43957</v>
      </c>
      <c r="M26" s="221">
        <f>IFERROR(SUM(L26,P26,((H26/VLOOKUP(D26,'[2]Capacidades por SKU e Túnel'!$B$9:$T$449,15,0))/24)),"")</f>
        <v>43957.0625</v>
      </c>
      <c r="N26" s="275" t="str">
        <f t="shared" ref="N26:N35" si="13">IF(P26="","",L26)</f>
        <v/>
      </c>
      <c r="O26" s="223" t="str">
        <f t="shared" ref="O26:O35" si="14">IFERROR(IF(P26="","",SUM(L26,P26)),"")</f>
        <v/>
      </c>
      <c r="P26" s="276"/>
      <c r="Q26" s="277"/>
      <c r="R26" s="226">
        <f t="shared" ref="R26:R35" si="15">IFERROR(SUM((M26-L26),(-P26)),"")</f>
        <v>6.25E-2</v>
      </c>
      <c r="S26" s="227">
        <f t="shared" ref="S26:S35" si="16">IFERROR((M26-L26),"")</f>
        <v>6.25E-2</v>
      </c>
      <c r="T26" s="462"/>
      <c r="U26" s="199"/>
    </row>
    <row r="27" spans="1:21" ht="25.5" customHeight="1" thickBot="1">
      <c r="A27" s="213" t="str">
        <f t="shared" si="4"/>
        <v>X</v>
      </c>
      <c r="B27" s="473">
        <f t="shared" ref="B27:B35" si="17">IF(D27="","",B26)</f>
        <v>43957</v>
      </c>
      <c r="C27" s="508">
        <v>97011</v>
      </c>
      <c r="D27" s="229" t="s">
        <v>138</v>
      </c>
      <c r="E27" s="229" t="s">
        <v>2312</v>
      </c>
      <c r="F27" s="230" t="str">
        <f>IFERROR(VLOOKUP(D27,'[2]Capacidades por SKU e Túnel'!$B$9:$T$449,4,0),"")</f>
        <v>Waffle Forno de Minas - Tradicional Varejo (15 x 6 x 35g)</v>
      </c>
      <c r="G27" s="231">
        <v>3420</v>
      </c>
      <c r="H27" s="228">
        <f>IFERROR(IF(D27="","",(G27/VLOOKUP(D27,'[2]Capacidades por SKU e Túnel'!$B$9:$T$449,16,FALSE))),"")</f>
        <v>3600</v>
      </c>
      <c r="I27" s="228" t="str">
        <f>IFERROR(IF(D27="","",(VLOOKUP(D27,[2]Recheio!$B$8:$I$75,7,FALSE)*H27)),"")</f>
        <v/>
      </c>
      <c r="J27" s="228" t="str">
        <f>IFERROR(IF(D27="","",VLOOKUP((ROUNDDOWN(B27,0)&amp;D27),'Coz. Ind.L4, 5 E 8'!$A$3:$M$221,11,0)),"")</f>
        <v/>
      </c>
      <c r="K27" s="232" t="str">
        <f>IFERROR(IF(D27="","",VLOOKUP((ROUNDDOWN(B27,0)&amp;D27),'Coz. Ind.L4, 5 E 8'!$A$3:$M$221,13,0)),"")</f>
        <v/>
      </c>
      <c r="L27" s="241">
        <f t="shared" ref="L27:L35" si="18">IFERROR(IF(B27="","",M26),"")</f>
        <v>43957.0625</v>
      </c>
      <c r="M27" s="234">
        <f>IFERROR(SUM(L27,P27,((H27/VLOOKUP(D27,'[2]Capacidades por SKU e Túnel'!$B$9:$T$449,15,0))/24)),"")</f>
        <v>43958</v>
      </c>
      <c r="N27" s="278" t="str">
        <f t="shared" si="13"/>
        <v/>
      </c>
      <c r="O27" s="236" t="str">
        <f t="shared" si="14"/>
        <v/>
      </c>
      <c r="P27" s="237"/>
      <c r="Q27" s="279"/>
      <c r="R27" s="239">
        <f t="shared" si="15"/>
        <v>0.9375</v>
      </c>
      <c r="S27" s="240">
        <f t="shared" si="16"/>
        <v>0.9375</v>
      </c>
      <c r="T27" s="463"/>
      <c r="U27" s="198"/>
    </row>
    <row r="28" spans="1:21" ht="25.5" hidden="1" customHeight="1">
      <c r="A28" s="213" t="str">
        <f t="shared" si="4"/>
        <v/>
      </c>
      <c r="B28" s="473" t="str">
        <f t="shared" si="17"/>
        <v/>
      </c>
      <c r="C28" s="509"/>
      <c r="D28" s="229"/>
      <c r="E28" s="229" t="s">
        <v>2312</v>
      </c>
      <c r="F28" s="230" t="str">
        <f>IFERROR(VLOOKUP(D28,'[2]Capacidades por SKU e Túnel'!$B$9:$T$449,4,0),"")</f>
        <v/>
      </c>
      <c r="G28" s="231"/>
      <c r="H28" s="228" t="str">
        <f>IFERROR(IF(D28="","",(G28/VLOOKUP(D28,'[2]Capacidades por SKU e Túnel'!$B$9:$T$449,16,FALSE))),"")</f>
        <v/>
      </c>
      <c r="I28" s="228" t="str">
        <f>IFERROR(IF(D28="","",(VLOOKUP(D28,[2]Recheio!$B$8:$I$75,7,FALSE)*H28)),"")</f>
        <v/>
      </c>
      <c r="J28" s="228" t="str">
        <f>IFERROR(IF(D28="","",VLOOKUP((ROUNDDOWN(B28,0)&amp;D28),'Coz. Ind.L4, 5 E 8'!$A$3:$M$221,11,0)),"")</f>
        <v/>
      </c>
      <c r="K28" s="232" t="str">
        <f>IFERROR(IF(D28="","",VLOOKUP((ROUNDDOWN(B28,0)&amp;D28),'Coz. Ind.L4, 5 E 8'!$A$3:$M$221,13,0)),"")</f>
        <v/>
      </c>
      <c r="L28" s="241" t="str">
        <f t="shared" si="18"/>
        <v/>
      </c>
      <c r="M28" s="234" t="str">
        <f>IFERROR(SUM(L28,P28,((H28/VLOOKUP(D28,'[2]Capacidades por SKU e Túnel'!$B$9:$T$449,15,0))/24)),"")</f>
        <v/>
      </c>
      <c r="N28" s="278" t="str">
        <f t="shared" si="13"/>
        <v/>
      </c>
      <c r="O28" s="236" t="str">
        <f t="shared" si="14"/>
        <v/>
      </c>
      <c r="P28" s="237"/>
      <c r="Q28" s="279"/>
      <c r="R28" s="242" t="str">
        <f t="shared" si="15"/>
        <v/>
      </c>
      <c r="S28" s="243" t="str">
        <f t="shared" si="16"/>
        <v/>
      </c>
      <c r="T28" s="463"/>
      <c r="U28" s="198"/>
    </row>
    <row r="29" spans="1:21" ht="25.5" hidden="1" customHeight="1">
      <c r="A29" s="213" t="str">
        <f t="shared" si="4"/>
        <v/>
      </c>
      <c r="B29" s="473" t="str">
        <f t="shared" si="17"/>
        <v/>
      </c>
      <c r="C29" s="509"/>
      <c r="D29" s="247"/>
      <c r="E29" s="229" t="s">
        <v>2312</v>
      </c>
      <c r="F29" s="230" t="str">
        <f>IFERROR(VLOOKUP(D29,'[2]Capacidades por SKU e Túnel'!$B$9:$T$449,4,0),"")</f>
        <v/>
      </c>
      <c r="G29" s="231"/>
      <c r="H29" s="228" t="str">
        <f>IFERROR(IF(D29="","",(G29/VLOOKUP(D29,'[2]Capacidades por SKU e Túnel'!$B$9:$T$449,16,FALSE))),"")</f>
        <v/>
      </c>
      <c r="I29" s="228" t="str">
        <f>IFERROR(IF(D29="","",(VLOOKUP(D29,[2]Recheio!$B$8:$I$75,7,FALSE)*H29)),"")</f>
        <v/>
      </c>
      <c r="J29" s="228" t="str">
        <f>IFERROR(IF(D29="","",VLOOKUP((ROUNDDOWN(B29,0)&amp;D29),'Coz. Ind.L4, 5 E 8'!$A$3:$M$221,11,0)),"")</f>
        <v/>
      </c>
      <c r="K29" s="232" t="str">
        <f>IFERROR(IF(D29="","",VLOOKUP((ROUNDDOWN(B29,0)&amp;D29),'Coz. Ind.L4, 5 E 8'!$A$3:$M$221,13,0)),"")</f>
        <v/>
      </c>
      <c r="L29" s="241" t="str">
        <f t="shared" si="18"/>
        <v/>
      </c>
      <c r="M29" s="234" t="str">
        <f>IFERROR(SUM(L29,P29,((H29/VLOOKUP(D29,'[2]Capacidades por SKU e Túnel'!$B$9:$T$449,15,0))/24)),"")</f>
        <v/>
      </c>
      <c r="N29" s="278" t="str">
        <f t="shared" si="13"/>
        <v/>
      </c>
      <c r="O29" s="236" t="str">
        <f t="shared" si="14"/>
        <v/>
      </c>
      <c r="P29" s="237"/>
      <c r="Q29" s="279"/>
      <c r="R29" s="242" t="str">
        <f t="shared" si="15"/>
        <v/>
      </c>
      <c r="S29" s="243" t="str">
        <f t="shared" si="16"/>
        <v/>
      </c>
      <c r="T29" s="463"/>
      <c r="U29" s="198"/>
    </row>
    <row r="30" spans="1:21" ht="25.5" hidden="1" customHeight="1">
      <c r="A30" s="213" t="str">
        <f t="shared" si="4"/>
        <v/>
      </c>
      <c r="B30" s="473" t="str">
        <f t="shared" si="17"/>
        <v/>
      </c>
      <c r="C30" s="509"/>
      <c r="D30" s="229"/>
      <c r="E30" s="229"/>
      <c r="F30" s="230" t="str">
        <f>IFERROR(VLOOKUP(D30,'[2]Capacidades por SKU e Túnel'!$B$9:$T$449,4,0),"")</f>
        <v/>
      </c>
      <c r="G30" s="231"/>
      <c r="H30" s="228" t="str">
        <f>IFERROR(IF(D30="","",(G30/VLOOKUP(D30,'[2]Capacidades por SKU e Túnel'!$B$9:$T$449,16,FALSE))),"")</f>
        <v/>
      </c>
      <c r="I30" s="228" t="str">
        <f>IFERROR(IF(D30="","",(VLOOKUP(D30,[2]Recheio!$B$8:$I$75,7,FALSE)*H30)),"")</f>
        <v/>
      </c>
      <c r="J30" s="228" t="str">
        <f>IFERROR(IF(D30="","",VLOOKUP((ROUNDDOWN(B30,0)&amp;D30),'Coz. Ind.L4, 5 E 8'!$A$3:$M$221,11,0)),"")</f>
        <v/>
      </c>
      <c r="K30" s="232" t="str">
        <f>IFERROR(IF(D30="","",VLOOKUP((ROUNDDOWN(B30,0)&amp;D30),'Coz. Ind.L4, 5 E 8'!$A$3:$M$221,13,0)),"")</f>
        <v/>
      </c>
      <c r="L30" s="241" t="str">
        <f t="shared" si="18"/>
        <v/>
      </c>
      <c r="M30" s="234" t="str">
        <f>IFERROR(SUM(L30,P30,((H30/VLOOKUP(D30,'[2]Capacidades por SKU e Túnel'!$B$9:$T$449,15,0))/24)),"")</f>
        <v/>
      </c>
      <c r="N30" s="278" t="str">
        <f t="shared" si="13"/>
        <v/>
      </c>
      <c r="O30" s="236" t="str">
        <f t="shared" si="14"/>
        <v/>
      </c>
      <c r="P30" s="237"/>
      <c r="Q30" s="279"/>
      <c r="R30" s="242" t="str">
        <f t="shared" si="15"/>
        <v/>
      </c>
      <c r="S30" s="243" t="str">
        <f t="shared" si="16"/>
        <v/>
      </c>
      <c r="T30" s="463"/>
      <c r="U30" s="198"/>
    </row>
    <row r="31" spans="1:21" ht="25.5" hidden="1" customHeight="1">
      <c r="A31" s="213" t="str">
        <f t="shared" si="4"/>
        <v/>
      </c>
      <c r="B31" s="473" t="str">
        <f t="shared" si="17"/>
        <v/>
      </c>
      <c r="C31" s="508"/>
      <c r="D31" s="229"/>
      <c r="E31" s="229"/>
      <c r="F31" s="230" t="str">
        <f>IFERROR(VLOOKUP(D31,'[2]Capacidades por SKU e Túnel'!$B$9:$T$449,4,0),"")</f>
        <v/>
      </c>
      <c r="G31" s="231"/>
      <c r="H31" s="228" t="str">
        <f>IFERROR(IF(D31="","",(G31/VLOOKUP(D31,'[2]Capacidades por SKU e Túnel'!$B$9:$T$449,16,FALSE))),"")</f>
        <v/>
      </c>
      <c r="I31" s="228" t="str">
        <f>IFERROR(IF(D31="","",(VLOOKUP(D31,[2]Recheio!$B$8:$I$75,7,FALSE)*H31)),"")</f>
        <v/>
      </c>
      <c r="J31" s="228" t="str">
        <f>IFERROR(IF(D31="","",VLOOKUP((ROUNDDOWN(B31,0)&amp;D31),'Coz. Ind.L4, 5 E 8'!$A$3:$M$221,11,0)),"")</f>
        <v/>
      </c>
      <c r="K31" s="232" t="str">
        <f>IFERROR(IF(D31="","",VLOOKUP((ROUNDDOWN(B31,0)&amp;D31),'Coz. Ind.L4, 5 E 8'!$A$3:$M$221,13,0)),"")</f>
        <v/>
      </c>
      <c r="L31" s="241" t="str">
        <f t="shared" si="18"/>
        <v/>
      </c>
      <c r="M31" s="234" t="str">
        <f>IFERROR(SUM(L31,P31,((H31/VLOOKUP(D31,'[2]Capacidades por SKU e Túnel'!$B$9:$T$449,15,0))/24)),"")</f>
        <v/>
      </c>
      <c r="N31" s="278" t="str">
        <f t="shared" si="13"/>
        <v/>
      </c>
      <c r="O31" s="236" t="str">
        <f t="shared" si="14"/>
        <v/>
      </c>
      <c r="P31" s="237"/>
      <c r="Q31" s="244"/>
      <c r="R31" s="242" t="str">
        <f t="shared" si="15"/>
        <v/>
      </c>
      <c r="S31" s="246" t="str">
        <f t="shared" si="16"/>
        <v/>
      </c>
      <c r="T31" s="463"/>
      <c r="U31" s="198"/>
    </row>
    <row r="32" spans="1:21" ht="25.5" hidden="1" customHeight="1">
      <c r="A32" s="213" t="str">
        <f t="shared" si="4"/>
        <v/>
      </c>
      <c r="B32" s="474" t="str">
        <f t="shared" si="17"/>
        <v/>
      </c>
      <c r="C32" s="510"/>
      <c r="D32" s="247"/>
      <c r="E32" s="247"/>
      <c r="F32" s="248" t="str">
        <f>IFERROR(VLOOKUP(D32,'[2]Capacidades por SKU e Túnel'!$B$9:$T$449,4,0),"")</f>
        <v/>
      </c>
      <c r="G32" s="216"/>
      <c r="H32" s="217" t="str">
        <f>IFERROR(IF(D32="","",(G32/VLOOKUP(D32,'[2]Capacidades por SKU e Túnel'!$B$9:$T$449,16,FALSE))),"")</f>
        <v/>
      </c>
      <c r="I32" s="217" t="str">
        <f>IFERROR(IF(D32="","",(VLOOKUP(D32,[2]Recheio!$B$8:$I$75,7,FALSE)*H32)),"")</f>
        <v/>
      </c>
      <c r="J32" s="217" t="str">
        <f>IFERROR(IF(D32="","",VLOOKUP((ROUNDDOWN(B32,0)&amp;D32),'Coz. Ind.L4, 5 E 8'!$A$3:$M$221,11,0)),"")</f>
        <v/>
      </c>
      <c r="K32" s="280" t="str">
        <f>IFERROR(IF(D32="","",VLOOKUP((ROUNDDOWN(B32,0)&amp;D32),'Coz. Ind.L4, 5 E 8'!$A$3:$M$221,13,0)),"")</f>
        <v/>
      </c>
      <c r="L32" s="233" t="str">
        <f t="shared" si="18"/>
        <v/>
      </c>
      <c r="M32" s="249" t="str">
        <f>IFERROR(SUM(L32,P32,((H32/VLOOKUP(D32,'[2]Capacidades por SKU e Túnel'!$B$9:$T$449,15,0))/24)),"")</f>
        <v/>
      </c>
      <c r="N32" s="281" t="str">
        <f t="shared" si="13"/>
        <v/>
      </c>
      <c r="O32" s="251" t="str">
        <f t="shared" si="14"/>
        <v/>
      </c>
      <c r="P32" s="237"/>
      <c r="Q32" s="279"/>
      <c r="R32" s="242" t="str">
        <f t="shared" si="15"/>
        <v/>
      </c>
      <c r="S32" s="243" t="str">
        <f t="shared" si="16"/>
        <v/>
      </c>
      <c r="T32" s="463"/>
      <c r="U32" s="198"/>
    </row>
    <row r="33" spans="1:21" ht="25.5" hidden="1" customHeight="1">
      <c r="A33" s="213" t="str">
        <f t="shared" si="4"/>
        <v/>
      </c>
      <c r="B33" s="473" t="str">
        <f t="shared" si="17"/>
        <v/>
      </c>
      <c r="C33" s="509"/>
      <c r="D33" s="247"/>
      <c r="E33" s="229"/>
      <c r="F33" s="230" t="str">
        <f>IFERROR(VLOOKUP(D33,'[2]Capacidades por SKU e Túnel'!$B$9:$T$449,4,0),"")</f>
        <v/>
      </c>
      <c r="G33" s="231"/>
      <c r="H33" s="228" t="str">
        <f>IFERROR(IF(D33="","",(G33/VLOOKUP(D33,'[2]Capacidades por SKU e Túnel'!$B$9:$T$449,16,FALSE))),"")</f>
        <v/>
      </c>
      <c r="I33" s="228" t="str">
        <f>IFERROR(IF(D33="","",(VLOOKUP(D33,[2]Recheio!$B$8:$I$75,7,FALSE)*H33)),"")</f>
        <v/>
      </c>
      <c r="J33" s="228" t="str">
        <f>IFERROR(IF(D33="","",VLOOKUP((ROUNDDOWN(B33,0)&amp;D33),'Coz. Ind.L4, 5 E 8'!$A$3:$M$221,11,0)),"")</f>
        <v/>
      </c>
      <c r="K33" s="232" t="str">
        <f>IFERROR(IF(D33="","",VLOOKUP((ROUNDDOWN(B33,0)&amp;D33),'Coz. Ind.L4, 5 E 8'!$A$3:$M$221,13,0)),"")</f>
        <v/>
      </c>
      <c r="L33" s="241" t="str">
        <f t="shared" si="18"/>
        <v/>
      </c>
      <c r="M33" s="234" t="str">
        <f>IFERROR(SUM(L33,P33,((H33/VLOOKUP(D33,'[2]Capacidades por SKU e Túnel'!$B$9:$T$449,15,0))/24)),"")</f>
        <v/>
      </c>
      <c r="N33" s="278" t="str">
        <f t="shared" si="13"/>
        <v/>
      </c>
      <c r="O33" s="236" t="str">
        <f t="shared" si="14"/>
        <v/>
      </c>
      <c r="P33" s="237"/>
      <c r="Q33" s="279"/>
      <c r="R33" s="242" t="str">
        <f t="shared" si="15"/>
        <v/>
      </c>
      <c r="S33" s="243" t="str">
        <f t="shared" si="16"/>
        <v/>
      </c>
      <c r="T33" s="463"/>
      <c r="U33" s="198"/>
    </row>
    <row r="34" spans="1:21" ht="25.5" hidden="1" customHeight="1">
      <c r="A34" s="213" t="str">
        <f t="shared" si="4"/>
        <v/>
      </c>
      <c r="B34" s="473" t="str">
        <f t="shared" si="17"/>
        <v/>
      </c>
      <c r="C34" s="509"/>
      <c r="D34" s="229"/>
      <c r="E34" s="229"/>
      <c r="F34" s="230" t="str">
        <f>IFERROR(VLOOKUP(D34,'[2]Capacidades por SKU e Túnel'!$B$9:$T$449,4,0),"")</f>
        <v/>
      </c>
      <c r="G34" s="231"/>
      <c r="H34" s="228" t="str">
        <f>IFERROR(IF(D34="","",(G34/VLOOKUP(D34,'[2]Capacidades por SKU e Túnel'!$B$9:$T$449,16,FALSE))),"")</f>
        <v/>
      </c>
      <c r="I34" s="228" t="str">
        <f>IFERROR(IF(D34="","",(VLOOKUP(D34,[2]Recheio!$B$8:$I$75,7,FALSE)*H34)),"")</f>
        <v/>
      </c>
      <c r="J34" s="228" t="str">
        <f>IFERROR(IF(D34="","",VLOOKUP((ROUNDDOWN(B34,0)&amp;D34),'Coz. Ind.L4, 5 E 8'!$A$3:$M$221,11,0)),"")</f>
        <v/>
      </c>
      <c r="K34" s="232" t="str">
        <f>IFERROR(IF(D34="","",VLOOKUP((ROUNDDOWN(B34,0)&amp;D34),'Coz. Ind.L4, 5 E 8'!$A$3:$M$221,13,0)),"")</f>
        <v/>
      </c>
      <c r="L34" s="241" t="str">
        <f t="shared" si="18"/>
        <v/>
      </c>
      <c r="M34" s="234" t="str">
        <f>IFERROR(SUM(L34,P34,((H34/VLOOKUP(D34,'[2]Capacidades por SKU e Túnel'!$B$9:$T$449,15,0))/24)),"")</f>
        <v/>
      </c>
      <c r="N34" s="278" t="str">
        <f t="shared" si="13"/>
        <v/>
      </c>
      <c r="O34" s="236" t="str">
        <f t="shared" si="14"/>
        <v/>
      </c>
      <c r="P34" s="237"/>
      <c r="Q34" s="279"/>
      <c r="R34" s="242" t="str">
        <f t="shared" si="15"/>
        <v/>
      </c>
      <c r="S34" s="243" t="str">
        <f t="shared" si="16"/>
        <v/>
      </c>
      <c r="T34" s="463"/>
      <c r="U34" s="198"/>
    </row>
    <row r="35" spans="1:21" ht="25.5" hidden="1" customHeight="1" thickBot="1">
      <c r="A35" s="213" t="str">
        <f t="shared" si="4"/>
        <v/>
      </c>
      <c r="B35" s="475" t="str">
        <f t="shared" si="17"/>
        <v/>
      </c>
      <c r="C35" s="511"/>
      <c r="D35" s="252"/>
      <c r="E35" s="252"/>
      <c r="F35" s="253" t="str">
        <f>IFERROR(VLOOKUP(D35,'[2]Capacidades por SKU e Túnel'!$B$9:$T$449,4,0),"")</f>
        <v/>
      </c>
      <c r="G35" s="254"/>
      <c r="H35" s="255" t="str">
        <f>IFERROR(IF(D35="","",(G35/VLOOKUP(D35,'[2]Capacidades por SKU e Túnel'!$B$9:$T$449,16,FALSE))),"")</f>
        <v/>
      </c>
      <c r="I35" s="255" t="str">
        <f>IFERROR(IF(D35="","",(VLOOKUP(D35,[2]Recheio!$B$8:$I$75,7,FALSE)*H35)),"")</f>
        <v/>
      </c>
      <c r="J35" s="255" t="str">
        <f>IFERROR(IF(D35="","",VLOOKUP((ROUNDDOWN(B35,0)&amp;D35),'Coz. Ind.L4, 5 E 8'!$A$3:$M$221,11,0)),"")</f>
        <v/>
      </c>
      <c r="K35" s="282" t="str">
        <f>IFERROR(IF(D35="","",VLOOKUP((ROUNDDOWN(B35,0)&amp;D35),'Coz. Ind.L4, 5 E 8'!$A$3:$M$221,13,0)),"")</f>
        <v/>
      </c>
      <c r="L35" s="256" t="str">
        <f t="shared" si="18"/>
        <v/>
      </c>
      <c r="M35" s="257" t="str">
        <f>IFERROR(SUM(L35,P35,((H35/VLOOKUP(D35,'[2]Capacidades por SKU e Túnel'!$B$9:$T$449,15,0))/24)),"")</f>
        <v/>
      </c>
      <c r="N35" s="283" t="str">
        <f t="shared" si="13"/>
        <v/>
      </c>
      <c r="O35" s="259" t="str">
        <f t="shared" si="14"/>
        <v/>
      </c>
      <c r="P35" s="260"/>
      <c r="Q35" s="284"/>
      <c r="R35" s="285" t="str">
        <f t="shared" si="15"/>
        <v/>
      </c>
      <c r="S35" s="286" t="str">
        <f t="shared" si="16"/>
        <v/>
      </c>
      <c r="T35" s="464"/>
      <c r="U35" s="198"/>
    </row>
    <row r="36" spans="1:21" ht="25.5" customHeight="1" thickBot="1">
      <c r="A36" s="213" t="s">
        <v>2321</v>
      </c>
      <c r="B36" s="476"/>
      <c r="C36" s="512"/>
      <c r="D36" s="263"/>
      <c r="E36" s="263"/>
      <c r="F36" s="264"/>
      <c r="G36" s="265"/>
      <c r="H36" s="266"/>
      <c r="I36" s="267"/>
      <c r="J36" s="267"/>
      <c r="K36" s="268"/>
      <c r="L36" s="268"/>
      <c r="M36" s="268"/>
      <c r="N36" s="272"/>
      <c r="O36" s="272"/>
      <c r="P36" s="287"/>
      <c r="Q36" s="268"/>
      <c r="R36" s="272"/>
      <c r="S36" s="268"/>
      <c r="T36" s="273"/>
    </row>
    <row r="37" spans="1:21" ht="25.5" customHeight="1">
      <c r="A37" s="213" t="str">
        <f t="shared" si="4"/>
        <v>X</v>
      </c>
      <c r="B37" s="470">
        <f>B26+1</f>
        <v>43958</v>
      </c>
      <c r="C37" s="507"/>
      <c r="D37" s="214">
        <v>14</v>
      </c>
      <c r="E37" s="214" t="s">
        <v>2312</v>
      </c>
      <c r="F37" s="215" t="str">
        <f>IFERROR(VLOOKUP(D37,'[2]Capacidades por SKU e Túnel'!$B$9:$T$449,4,0),"")</f>
        <v>DEGELO</v>
      </c>
      <c r="G37" s="274">
        <v>1.5</v>
      </c>
      <c r="H37" s="218">
        <f>IFERROR(IF(D37="","",(G37/VLOOKUP(D37,'[2]Capacidades por SKU e Túnel'!$B$9:$T$449,16,FALSE))),"")</f>
        <v>1.5</v>
      </c>
      <c r="I37" s="218" t="str">
        <f>IFERROR(IF(D37="","",(VLOOKUP(D37,[2]Recheio!$B$8:$I$75,7,FALSE)*H37)),"")</f>
        <v/>
      </c>
      <c r="J37" s="218" t="str">
        <f>IFERROR(IF(D37="","",VLOOKUP((ROUNDDOWN(B37,0)&amp;D37),'Coz. Ind.L4, 5 E 8'!$A$3:$M$221,11,0)),"")</f>
        <v/>
      </c>
      <c r="K37" s="219" t="str">
        <f>IFERROR(IF(D37="","",VLOOKUP((ROUNDDOWN(B37,0)&amp;D37),'Coz. Ind.L4, 5 E 8'!$A$3:$M$221,13,0)),"")</f>
        <v/>
      </c>
      <c r="L37" s="220">
        <f>IFERROR(IF(D37="","",B37),"")</f>
        <v>43958</v>
      </c>
      <c r="M37" s="221">
        <f>IFERROR(SUM(L37,P37,((H37/VLOOKUP(D37,'[2]Capacidades por SKU e Túnel'!$B$9:$T$449,15,0))/24)),"")</f>
        <v>43958.0625</v>
      </c>
      <c r="N37" s="275" t="str">
        <f t="shared" ref="N37:N46" si="19">IF(P37="","",L37)</f>
        <v/>
      </c>
      <c r="O37" s="223" t="str">
        <f t="shared" ref="O37:O46" si="20">IFERROR(IF(P37="","",SUM(L37,P37)),"")</f>
        <v/>
      </c>
      <c r="P37" s="276"/>
      <c r="Q37" s="277"/>
      <c r="R37" s="226">
        <f t="shared" ref="R37:R46" si="21">IFERROR(SUM((M37-L37),(-P37)),"")</f>
        <v>6.25E-2</v>
      </c>
      <c r="S37" s="227">
        <f t="shared" ref="S37:S46" si="22">IFERROR((M37-L37),"")</f>
        <v>6.25E-2</v>
      </c>
      <c r="T37" s="462"/>
      <c r="U37" s="199"/>
    </row>
    <row r="38" spans="1:21" ht="25.5" customHeight="1">
      <c r="A38" s="213" t="str">
        <f t="shared" si="4"/>
        <v>X</v>
      </c>
      <c r="B38" s="473">
        <f t="shared" ref="B38:B46" si="23">IF(D38="","",B37)</f>
        <v>43958</v>
      </c>
      <c r="C38" s="508">
        <v>97012</v>
      </c>
      <c r="D38" s="229" t="s">
        <v>136</v>
      </c>
      <c r="E38" s="229" t="s">
        <v>2312</v>
      </c>
      <c r="F38" s="230" t="str">
        <f>IFERROR(VLOOKUP(D38,'[2]Capacidades por SKU e Túnel'!$B$9:$T$449,4,0),"")</f>
        <v>Waffle FM - Tradicional FS/Atacarejo (6x15x35g)</v>
      </c>
      <c r="G38" s="231">
        <v>2965</v>
      </c>
      <c r="H38" s="228">
        <f>IFERROR(IF(D38="","",(G38/VLOOKUP(D38,'[2]Capacidades por SKU e Túnel'!$B$9:$T$449,16,FALSE))),"")</f>
        <v>3121.0526315789475</v>
      </c>
      <c r="I38" s="228" t="str">
        <f>IFERROR(IF(D38="","",(VLOOKUP(D38,[2]Recheio!$B$8:$I$75,7,FALSE)*H38)),"")</f>
        <v/>
      </c>
      <c r="J38" s="228" t="str">
        <f>IFERROR(IF(D38="","",VLOOKUP((ROUNDDOWN(B38,0)&amp;D38),'Coz. Ind.L4, 5 E 8'!$A$3:$M$221,11,0)),"")</f>
        <v/>
      </c>
      <c r="K38" s="232" t="str">
        <f>IFERROR(IF(D38="","",VLOOKUP((ROUNDDOWN(B38,0)&amp;D38),'Coz. Ind.L4, 5 E 8'!$A$3:$M$221,13,0)),"")</f>
        <v/>
      </c>
      <c r="L38" s="241">
        <f>IFERROR(IF(B38="","",M37),"")</f>
        <v>43958.0625</v>
      </c>
      <c r="M38" s="234">
        <f>IFERROR(SUM(L38,P38,((H38/VLOOKUP(D38,'[2]Capacidades por SKU e Túnel'!$B$9:$T$449,15,0))/24)),"")</f>
        <v>43958.875274122809</v>
      </c>
      <c r="N38" s="278" t="str">
        <f t="shared" si="19"/>
        <v/>
      </c>
      <c r="O38" s="236" t="str">
        <f t="shared" si="20"/>
        <v/>
      </c>
      <c r="P38" s="237"/>
      <c r="Q38" s="279"/>
      <c r="R38" s="239">
        <f t="shared" si="21"/>
        <v>0.81277412280905992</v>
      </c>
      <c r="S38" s="240">
        <f t="shared" si="22"/>
        <v>0.81277412280905992</v>
      </c>
      <c r="T38" s="463"/>
      <c r="U38" s="198"/>
    </row>
    <row r="39" spans="1:21" ht="25.5" customHeight="1" thickBot="1">
      <c r="A39" s="213" t="str">
        <f t="shared" si="4"/>
        <v>X</v>
      </c>
      <c r="B39" s="473">
        <f t="shared" si="23"/>
        <v>43958</v>
      </c>
      <c r="C39" s="509"/>
      <c r="D39" s="229">
        <v>9</v>
      </c>
      <c r="E39" s="229" t="s">
        <v>2312</v>
      </c>
      <c r="F39" s="230" t="str">
        <f>IFERROR(VLOOKUP(D39,'[2]Capacidades por SKU e Túnel'!$B$9:$T$449,4,0),"")</f>
        <v>LIMPEZA</v>
      </c>
      <c r="G39" s="231">
        <v>3</v>
      </c>
      <c r="H39" s="228">
        <f>IFERROR(IF(D39="","",(G39/VLOOKUP(D39,'[2]Capacidades por SKU e Túnel'!$B$9:$T$449,16,FALSE))),"")</f>
        <v>3</v>
      </c>
      <c r="I39" s="228" t="str">
        <f>IFERROR(IF(D39="","",(VLOOKUP(D39,[2]Recheio!$B$8:$I$75,7,FALSE)*H39)),"")</f>
        <v/>
      </c>
      <c r="J39" s="228" t="str">
        <f>IFERROR(IF(D39="","",VLOOKUP((ROUNDDOWN(B39,0)&amp;D39),'Coz. Ind.L4, 5 E 8'!$A$3:$M$221,11,0)),"")</f>
        <v/>
      </c>
      <c r="K39" s="232" t="str">
        <f>IFERROR(IF(D39="","",VLOOKUP((ROUNDDOWN(B39,0)&amp;D39),'Coz. Ind.L4, 5 E 8'!$A$3:$M$221,13,0)),"")</f>
        <v/>
      </c>
      <c r="L39" s="241">
        <f t="shared" ref="L39:L46" si="24">IFERROR(IF(B39="","",M38),"")</f>
        <v>43958.875274122809</v>
      </c>
      <c r="M39" s="234">
        <f>IFERROR(SUM(L39,P39,((H39/VLOOKUP(D39,'[2]Capacidades por SKU e Túnel'!$B$9:$T$449,15,0))/24)),"")</f>
        <v>43959.000274122809</v>
      </c>
      <c r="N39" s="278" t="str">
        <f t="shared" si="19"/>
        <v/>
      </c>
      <c r="O39" s="236" t="str">
        <f t="shared" si="20"/>
        <v/>
      </c>
      <c r="P39" s="237"/>
      <c r="Q39" s="279"/>
      <c r="R39" s="242">
        <f t="shared" si="21"/>
        <v>0.125</v>
      </c>
      <c r="S39" s="243">
        <f t="shared" si="22"/>
        <v>0.125</v>
      </c>
      <c r="T39" s="463"/>
      <c r="U39" s="198"/>
    </row>
    <row r="40" spans="1:21" ht="25.5" hidden="1" customHeight="1">
      <c r="A40" s="213" t="str">
        <f t="shared" si="4"/>
        <v/>
      </c>
      <c r="B40" s="473" t="str">
        <f t="shared" si="23"/>
        <v/>
      </c>
      <c r="C40" s="509"/>
      <c r="D40" s="247"/>
      <c r="E40" s="229" t="s">
        <v>2312</v>
      </c>
      <c r="F40" s="230" t="str">
        <f>IFERROR(VLOOKUP(D40,'[2]Capacidades por SKU e Túnel'!$B$9:$T$449,4,0),"")</f>
        <v/>
      </c>
      <c r="G40" s="231"/>
      <c r="H40" s="228" t="str">
        <f>IFERROR(IF(D40="","",(G40/VLOOKUP(D40,'[2]Capacidades por SKU e Túnel'!$B$9:$T$449,16,FALSE))),"")</f>
        <v/>
      </c>
      <c r="I40" s="228" t="str">
        <f>IFERROR(IF(D40="","",(VLOOKUP(D40,[2]Recheio!$B$8:$I$75,7,FALSE)*H40)),"")</f>
        <v/>
      </c>
      <c r="J40" s="228" t="str">
        <f>IFERROR(IF(D40="","",VLOOKUP((ROUNDDOWN(B40,0)&amp;D40),'Coz. Ind.L4, 5 E 8'!$A$3:$M$221,11,0)),"")</f>
        <v/>
      </c>
      <c r="K40" s="232" t="str">
        <f>IFERROR(IF(D40="","",VLOOKUP((ROUNDDOWN(B40,0)&amp;D40),'Coz. Ind.L4, 5 E 8'!$A$3:$M$221,13,0)),"")</f>
        <v/>
      </c>
      <c r="L40" s="241" t="str">
        <f t="shared" si="24"/>
        <v/>
      </c>
      <c r="M40" s="234" t="str">
        <f>IFERROR(SUM(L40,P40,((H40/VLOOKUP(D40,'[2]Capacidades por SKU e Túnel'!$B$9:$T$449,15,0))/24)),"")</f>
        <v/>
      </c>
      <c r="N40" s="278" t="str">
        <f t="shared" si="19"/>
        <v/>
      </c>
      <c r="O40" s="236" t="str">
        <f t="shared" si="20"/>
        <v/>
      </c>
      <c r="P40" s="237"/>
      <c r="Q40" s="279"/>
      <c r="R40" s="242" t="str">
        <f t="shared" si="21"/>
        <v/>
      </c>
      <c r="S40" s="243" t="str">
        <f t="shared" si="22"/>
        <v/>
      </c>
      <c r="T40" s="463"/>
      <c r="U40" s="198"/>
    </row>
    <row r="41" spans="1:21" ht="25.5" hidden="1" customHeight="1">
      <c r="A41" s="213" t="str">
        <f t="shared" si="4"/>
        <v/>
      </c>
      <c r="B41" s="473" t="str">
        <f t="shared" si="23"/>
        <v/>
      </c>
      <c r="C41" s="509"/>
      <c r="D41" s="229"/>
      <c r="E41" s="229"/>
      <c r="F41" s="230" t="str">
        <f>IFERROR(VLOOKUP(D41,'[2]Capacidades por SKU e Túnel'!$B$9:$T$449,4,0),"")</f>
        <v/>
      </c>
      <c r="G41" s="231"/>
      <c r="H41" s="228" t="str">
        <f>IFERROR(IF(D41="","",(G41/VLOOKUP(D41,'[2]Capacidades por SKU e Túnel'!$B$9:$T$449,16,FALSE))),"")</f>
        <v/>
      </c>
      <c r="I41" s="228" t="str">
        <f>IFERROR(IF(D41="","",(VLOOKUP(D41,[2]Recheio!$B$8:$I$75,7,FALSE)*H41)),"")</f>
        <v/>
      </c>
      <c r="J41" s="228" t="str">
        <f>IFERROR(IF(D41="","",VLOOKUP((ROUNDDOWN(B41,0)&amp;D41),'Coz. Ind.L4, 5 E 8'!$A$3:$M$221,11,0)),"")</f>
        <v/>
      </c>
      <c r="K41" s="232" t="str">
        <f>IFERROR(IF(D41="","",VLOOKUP((ROUNDDOWN(B41,0)&amp;D41),'Coz. Ind.L4, 5 E 8'!$A$3:$M$221,13,0)),"")</f>
        <v/>
      </c>
      <c r="L41" s="241" t="str">
        <f t="shared" si="24"/>
        <v/>
      </c>
      <c r="M41" s="234" t="str">
        <f>IFERROR(SUM(L41,P41,((H41/VLOOKUP(D41,'[2]Capacidades por SKU e Túnel'!$B$9:$T$449,15,0))/24)),"")</f>
        <v/>
      </c>
      <c r="N41" s="278" t="str">
        <f t="shared" si="19"/>
        <v/>
      </c>
      <c r="O41" s="236" t="str">
        <f t="shared" si="20"/>
        <v/>
      </c>
      <c r="P41" s="237"/>
      <c r="Q41" s="279"/>
      <c r="R41" s="242" t="str">
        <f t="shared" si="21"/>
        <v/>
      </c>
      <c r="S41" s="243" t="str">
        <f t="shared" si="22"/>
        <v/>
      </c>
      <c r="T41" s="463"/>
      <c r="U41" s="198"/>
    </row>
    <row r="42" spans="1:21" ht="25.5" hidden="1" customHeight="1">
      <c r="A42" s="213" t="str">
        <f t="shared" si="4"/>
        <v/>
      </c>
      <c r="B42" s="473" t="str">
        <f t="shared" si="23"/>
        <v/>
      </c>
      <c r="C42" s="508"/>
      <c r="D42" s="229"/>
      <c r="E42" s="229"/>
      <c r="F42" s="230" t="str">
        <f>IFERROR(VLOOKUP(D42,'[2]Capacidades por SKU e Túnel'!$B$9:$T$449,4,0),"")</f>
        <v/>
      </c>
      <c r="G42" s="231"/>
      <c r="H42" s="228" t="str">
        <f>IFERROR(IF(D42="","",(G42/VLOOKUP(D42,'[2]Capacidades por SKU e Túnel'!$B$9:$T$449,16,FALSE))),"")</f>
        <v/>
      </c>
      <c r="I42" s="228" t="str">
        <f>IFERROR(IF(D42="","",(VLOOKUP(D42,[2]Recheio!$B$8:$I$75,7,FALSE)*H42)),"")</f>
        <v/>
      </c>
      <c r="J42" s="228" t="str">
        <f>IFERROR(IF(D42="","",VLOOKUP((ROUNDDOWN(B42,0)&amp;D42),'Coz. Ind.L4, 5 E 8'!$A$3:$M$221,11,0)),"")</f>
        <v/>
      </c>
      <c r="K42" s="232" t="str">
        <f>IFERROR(IF(D42="","",VLOOKUP((ROUNDDOWN(B42,0)&amp;D42),'Coz. Ind.L4, 5 E 8'!$A$3:$M$221,13,0)),"")</f>
        <v/>
      </c>
      <c r="L42" s="241" t="str">
        <f t="shared" si="24"/>
        <v/>
      </c>
      <c r="M42" s="234" t="str">
        <f>IFERROR(SUM(L42,P42,((H42/VLOOKUP(D42,'[2]Capacidades por SKU e Túnel'!$B$9:$T$449,15,0))/24)),"")</f>
        <v/>
      </c>
      <c r="N42" s="278" t="str">
        <f t="shared" si="19"/>
        <v/>
      </c>
      <c r="O42" s="236" t="str">
        <f t="shared" si="20"/>
        <v/>
      </c>
      <c r="P42" s="244"/>
      <c r="Q42" s="539"/>
      <c r="R42" s="245" t="str">
        <f t="shared" si="21"/>
        <v/>
      </c>
      <c r="S42" s="246" t="str">
        <f t="shared" si="22"/>
        <v/>
      </c>
      <c r="T42" s="463"/>
      <c r="U42" s="198"/>
    </row>
    <row r="43" spans="1:21" ht="25.5" hidden="1" customHeight="1">
      <c r="A43" s="213" t="str">
        <f t="shared" si="4"/>
        <v/>
      </c>
      <c r="B43" s="474" t="str">
        <f t="shared" si="23"/>
        <v/>
      </c>
      <c r="C43" s="510"/>
      <c r="D43" s="247"/>
      <c r="E43" s="247"/>
      <c r="F43" s="248" t="str">
        <f>IFERROR(VLOOKUP(D43,'[2]Capacidades por SKU e Túnel'!$B$9:$T$449,4,0),"")</f>
        <v/>
      </c>
      <c r="G43" s="216"/>
      <c r="H43" s="217" t="str">
        <f>IFERROR(IF(D43="","",(G43/VLOOKUP(D43,'[2]Capacidades por SKU e Túnel'!$B$9:$T$449,16,FALSE))),"")</f>
        <v/>
      </c>
      <c r="I43" s="217" t="str">
        <f>IFERROR(IF(D43="","",(VLOOKUP(D43,[2]Recheio!$B$8:$I$75,7,FALSE)*H43)),"")</f>
        <v/>
      </c>
      <c r="J43" s="217" t="str">
        <f>IFERROR(IF(D43="","",VLOOKUP((ROUNDDOWN(B43,0)&amp;D43),'Coz. Ind.L4, 5 E 8'!$A$3:$M$221,11,0)),"")</f>
        <v/>
      </c>
      <c r="K43" s="280" t="str">
        <f>IFERROR(IF(D43="","",VLOOKUP((ROUNDDOWN(B43,0)&amp;D43),'Coz. Ind.L4, 5 E 8'!$A$3:$M$221,13,0)),"")</f>
        <v/>
      </c>
      <c r="L43" s="233" t="str">
        <f t="shared" si="24"/>
        <v/>
      </c>
      <c r="M43" s="249" t="str">
        <f>IFERROR(SUM(L43,P43,((H43/VLOOKUP(D43,'[2]Capacidades por SKU e Túnel'!$B$9:$T$449,15,0))/24)),"")</f>
        <v/>
      </c>
      <c r="N43" s="281" t="str">
        <f t="shared" si="19"/>
        <v/>
      </c>
      <c r="O43" s="251" t="str">
        <f t="shared" si="20"/>
        <v/>
      </c>
      <c r="P43" s="237"/>
      <c r="Q43" s="279"/>
      <c r="R43" s="242" t="str">
        <f t="shared" si="21"/>
        <v/>
      </c>
      <c r="S43" s="243" t="str">
        <f t="shared" si="22"/>
        <v/>
      </c>
      <c r="T43" s="463"/>
      <c r="U43" s="198"/>
    </row>
    <row r="44" spans="1:21" ht="25.5" hidden="1" customHeight="1">
      <c r="A44" s="213" t="str">
        <f t="shared" si="4"/>
        <v/>
      </c>
      <c r="B44" s="473" t="str">
        <f t="shared" si="23"/>
        <v/>
      </c>
      <c r="C44" s="509"/>
      <c r="D44" s="247"/>
      <c r="E44" s="229"/>
      <c r="F44" s="230" t="str">
        <f>IFERROR(VLOOKUP(D44,'[2]Capacidades por SKU e Túnel'!$B$9:$T$449,4,0),"")</f>
        <v/>
      </c>
      <c r="G44" s="231"/>
      <c r="H44" s="228" t="str">
        <f>IFERROR(IF(D44="","",(G44/VLOOKUP(D44,'[2]Capacidades por SKU e Túnel'!$B$9:$T$449,16,FALSE))),"")</f>
        <v/>
      </c>
      <c r="I44" s="228" t="str">
        <f>IFERROR(IF(D44="","",(VLOOKUP(D44,[2]Recheio!$B$8:$I$75,7,FALSE)*H44)),"")</f>
        <v/>
      </c>
      <c r="J44" s="228" t="str">
        <f>IFERROR(IF(D44="","",VLOOKUP((ROUNDDOWN(B44,0)&amp;D44),'Coz. Ind.L4, 5 E 8'!$A$3:$M$221,11,0)),"")</f>
        <v/>
      </c>
      <c r="K44" s="232" t="str">
        <f>IFERROR(IF(D44="","",VLOOKUP((ROUNDDOWN(B44,0)&amp;D44),'Coz. Ind.L4, 5 E 8'!$A$3:$M$221,13,0)),"")</f>
        <v/>
      </c>
      <c r="L44" s="241" t="str">
        <f t="shared" si="24"/>
        <v/>
      </c>
      <c r="M44" s="234" t="str">
        <f>IFERROR(SUM(L44,P44,((H44/VLOOKUP(D44,'[2]Capacidades por SKU e Túnel'!$B$9:$T$449,15,0))/24)),"")</f>
        <v/>
      </c>
      <c r="N44" s="278" t="str">
        <f t="shared" si="19"/>
        <v/>
      </c>
      <c r="O44" s="236" t="str">
        <f t="shared" si="20"/>
        <v/>
      </c>
      <c r="P44" s="237"/>
      <c r="Q44" s="279"/>
      <c r="R44" s="242" t="str">
        <f t="shared" si="21"/>
        <v/>
      </c>
      <c r="S44" s="243" t="str">
        <f t="shared" si="22"/>
        <v/>
      </c>
      <c r="T44" s="463"/>
      <c r="U44" s="198"/>
    </row>
    <row r="45" spans="1:21" ht="25.5" hidden="1" customHeight="1">
      <c r="A45" s="213" t="str">
        <f t="shared" si="4"/>
        <v/>
      </c>
      <c r="B45" s="473" t="str">
        <f t="shared" si="23"/>
        <v/>
      </c>
      <c r="C45" s="509"/>
      <c r="D45" s="229"/>
      <c r="E45" s="229"/>
      <c r="F45" s="230" t="str">
        <f>IFERROR(VLOOKUP(D45,'[2]Capacidades por SKU e Túnel'!$B$9:$T$449,4,0),"")</f>
        <v/>
      </c>
      <c r="G45" s="231"/>
      <c r="H45" s="228" t="str">
        <f>IFERROR(IF(D45="","",(G45/VLOOKUP(D45,'[2]Capacidades por SKU e Túnel'!$B$9:$T$449,16,FALSE))),"")</f>
        <v/>
      </c>
      <c r="I45" s="228" t="str">
        <f>IFERROR(IF(D45="","",(VLOOKUP(D45,[2]Recheio!$B$8:$I$75,7,FALSE)*H45)),"")</f>
        <v/>
      </c>
      <c r="J45" s="228" t="str">
        <f>IFERROR(IF(D45="","",VLOOKUP((ROUNDDOWN(B45,0)&amp;D45),'Coz. Ind.L4, 5 E 8'!$A$3:$M$221,11,0)),"")</f>
        <v/>
      </c>
      <c r="K45" s="232" t="str">
        <f>IFERROR(IF(D45="","",VLOOKUP((ROUNDDOWN(B45,0)&amp;D45),'Coz. Ind.L4, 5 E 8'!$A$3:$M$221,13,0)),"")</f>
        <v/>
      </c>
      <c r="L45" s="241" t="str">
        <f t="shared" si="24"/>
        <v/>
      </c>
      <c r="M45" s="234" t="str">
        <f>IFERROR(SUM(L45,P45,((H45/VLOOKUP(D45,'[2]Capacidades por SKU e Túnel'!$B$9:$T$449,15,0))/24)),"")</f>
        <v/>
      </c>
      <c r="N45" s="278" t="str">
        <f t="shared" si="19"/>
        <v/>
      </c>
      <c r="O45" s="236" t="str">
        <f t="shared" si="20"/>
        <v/>
      </c>
      <c r="P45" s="237"/>
      <c r="Q45" s="279"/>
      <c r="R45" s="242" t="str">
        <f t="shared" si="21"/>
        <v/>
      </c>
      <c r="S45" s="243" t="str">
        <f t="shared" si="22"/>
        <v/>
      </c>
      <c r="T45" s="463"/>
      <c r="U45" s="198"/>
    </row>
    <row r="46" spans="1:21" ht="25.5" hidden="1" customHeight="1" thickBot="1">
      <c r="A46" s="213" t="str">
        <f t="shared" si="4"/>
        <v/>
      </c>
      <c r="B46" s="475" t="str">
        <f t="shared" si="23"/>
        <v/>
      </c>
      <c r="C46" s="511"/>
      <c r="D46" s="252"/>
      <c r="E46" s="252"/>
      <c r="F46" s="253" t="str">
        <f>IFERROR(VLOOKUP(D46,'[2]Capacidades por SKU e Túnel'!$B$9:$T$449,4,0),"")</f>
        <v/>
      </c>
      <c r="G46" s="254"/>
      <c r="H46" s="255" t="str">
        <f>IFERROR(IF(D46="","",(G46/VLOOKUP(D46,'[2]Capacidades por SKU e Túnel'!$B$9:$T$449,16,FALSE))),"")</f>
        <v/>
      </c>
      <c r="I46" s="255" t="str">
        <f>IFERROR(IF(D46="","",(VLOOKUP(D46,[2]Recheio!$B$8:$I$75,7,FALSE)*H46)),"")</f>
        <v/>
      </c>
      <c r="J46" s="255" t="str">
        <f>IFERROR(IF(D46="","",VLOOKUP((ROUNDDOWN(B46,0)&amp;D46),'Coz. Ind.L4, 5 E 8'!$A$3:$M$221,11,0)),"")</f>
        <v/>
      </c>
      <c r="K46" s="282" t="str">
        <f>IFERROR(IF(D46="","",VLOOKUP((ROUNDDOWN(B46,0)&amp;D46),'Coz. Ind.L4, 5 E 8'!$A$3:$M$221,13,0)),"")</f>
        <v/>
      </c>
      <c r="L46" s="256" t="str">
        <f t="shared" si="24"/>
        <v/>
      </c>
      <c r="M46" s="257" t="str">
        <f>IFERROR(SUM(L46,P46,((H46/VLOOKUP(D46,'[2]Capacidades por SKU e Túnel'!$B$9:$T$449,15,0))/24)),"")</f>
        <v/>
      </c>
      <c r="N46" s="283" t="str">
        <f t="shared" si="19"/>
        <v/>
      </c>
      <c r="O46" s="259" t="str">
        <f t="shared" si="20"/>
        <v/>
      </c>
      <c r="P46" s="260"/>
      <c r="Q46" s="284"/>
      <c r="R46" s="285" t="str">
        <f t="shared" si="21"/>
        <v/>
      </c>
      <c r="S46" s="286" t="str">
        <f t="shared" si="22"/>
        <v/>
      </c>
      <c r="T46" s="464"/>
      <c r="U46" s="198"/>
    </row>
    <row r="47" spans="1:21" ht="25.5" customHeight="1" thickBot="1">
      <c r="A47" s="213" t="s">
        <v>2321</v>
      </c>
      <c r="B47" s="476"/>
      <c r="C47" s="512"/>
      <c r="D47" s="263"/>
      <c r="E47" s="263"/>
      <c r="F47" s="264"/>
      <c r="G47" s="265"/>
      <c r="H47" s="266"/>
      <c r="I47" s="267"/>
      <c r="J47" s="267"/>
      <c r="K47" s="268"/>
      <c r="L47" s="268"/>
      <c r="M47" s="268"/>
      <c r="N47" s="272"/>
      <c r="O47" s="272"/>
      <c r="P47" s="287"/>
      <c r="Q47" s="268"/>
      <c r="R47" s="272"/>
      <c r="S47" s="268"/>
      <c r="T47" s="273"/>
    </row>
    <row r="48" spans="1:21" ht="25.5" customHeight="1" thickBot="1">
      <c r="A48" s="213" t="str">
        <f t="shared" si="4"/>
        <v>X</v>
      </c>
      <c r="B48" s="470">
        <f>B37+1</f>
        <v>43959</v>
      </c>
      <c r="C48" s="507"/>
      <c r="D48" s="214">
        <v>9</v>
      </c>
      <c r="E48" s="214" t="s">
        <v>2312</v>
      </c>
      <c r="F48" s="215" t="str">
        <f>IFERROR(VLOOKUP(D48,'[2]Capacidades por SKU e Túnel'!$B$9:$T$449,4,0),"")</f>
        <v>LIMPEZA</v>
      </c>
      <c r="G48" s="274">
        <v>6</v>
      </c>
      <c r="H48" s="218">
        <f>IFERROR(IF(D48="","",(G48/VLOOKUP(D48,'[2]Capacidades por SKU e Túnel'!$B$9:$T$449,16,FALSE))),"")</f>
        <v>6</v>
      </c>
      <c r="I48" s="218" t="str">
        <f>IFERROR(IF(D48="","",(VLOOKUP(D48,[2]Recheio!$B$8:$I$75,7,FALSE)*H48)),"")</f>
        <v/>
      </c>
      <c r="J48" s="218" t="str">
        <f>IFERROR(IF(D48="","",VLOOKUP((ROUNDDOWN(B48,0)&amp;D48),'Coz. Ind.L4, 5 E 8'!$A$3:$M$221,11,0)),"")</f>
        <v/>
      </c>
      <c r="K48" s="219" t="str">
        <f>IFERROR(IF(D48="","",VLOOKUP((ROUNDDOWN(B48,0)&amp;D48),'Coz. Ind.L4, 5 E 8'!$A$3:$M$221,13,0)),"")</f>
        <v/>
      </c>
      <c r="L48" s="220">
        <f>IFERROR(IF(D48="","",B48),"")</f>
        <v>43959</v>
      </c>
      <c r="M48" s="221">
        <f>IFERROR(SUM(L48,P48,((H48/VLOOKUP(D48,'[2]Capacidades por SKU e Túnel'!$B$9:$T$449,15,0))/24)),"")</f>
        <v>43959.25</v>
      </c>
      <c r="N48" s="275" t="str">
        <f t="shared" ref="N48:N57" si="25">IF(P48="","",L48)</f>
        <v/>
      </c>
      <c r="O48" s="223" t="str">
        <f t="shared" ref="O48:O57" si="26">IFERROR(IF(P48="","",SUM(L48,P48)),"")</f>
        <v/>
      </c>
      <c r="P48" s="276"/>
      <c r="Q48" s="277"/>
      <c r="R48" s="226">
        <f t="shared" ref="R48:R57" si="27">IFERROR(SUM((M48-L48),(-P48)),"")</f>
        <v>0.25</v>
      </c>
      <c r="S48" s="227">
        <f t="shared" ref="S48:S57" si="28">IFERROR((M48-L48),"")</f>
        <v>0.25</v>
      </c>
      <c r="T48" s="462"/>
      <c r="U48" s="199"/>
    </row>
    <row r="49" spans="1:21" ht="25.5" hidden="1" customHeight="1">
      <c r="A49" s="213" t="str">
        <f t="shared" si="4"/>
        <v/>
      </c>
      <c r="B49" s="473" t="str">
        <f t="shared" ref="B49:B57" si="29">IF(D49="","",B48)</f>
        <v/>
      </c>
      <c r="C49" s="508"/>
      <c r="D49" s="229"/>
      <c r="E49" s="229" t="s">
        <v>2312</v>
      </c>
      <c r="F49" s="230" t="str">
        <f>IFERROR(VLOOKUP(D49,'[2]Capacidades por SKU e Túnel'!$B$9:$T$449,4,0),"")</f>
        <v/>
      </c>
      <c r="G49" s="231"/>
      <c r="H49" s="228" t="str">
        <f>IFERROR(IF(D49="","",(G49/VLOOKUP(D49,'[2]Capacidades por SKU e Túnel'!$B$9:$T$449,16,FALSE))),"")</f>
        <v/>
      </c>
      <c r="I49" s="228" t="str">
        <f>IFERROR(IF(D49="","",(VLOOKUP(D49,[2]Recheio!$B$8:$I$75,7,FALSE)*H49)),"")</f>
        <v/>
      </c>
      <c r="J49" s="228" t="str">
        <f>IFERROR(IF(D49="","",VLOOKUP((ROUNDDOWN(B49,0)&amp;D49),'Coz. Ind.L4, 5 E 8'!$A$3:$M$221,11,0)),"")</f>
        <v/>
      </c>
      <c r="K49" s="232" t="str">
        <f>IFERROR(IF(D49="","",VLOOKUP((ROUNDDOWN(B49,0)&amp;D49),'Coz. Ind.L4, 5 E 8'!$A$3:$M$221,13,0)),"")</f>
        <v/>
      </c>
      <c r="L49" s="241" t="str">
        <f>IFERROR(IF(B49="","",M48),"")</f>
        <v/>
      </c>
      <c r="M49" s="234" t="str">
        <f>IFERROR(SUM(L49,P49,((H49/VLOOKUP(D49,'[2]Capacidades por SKU e Túnel'!$B$9:$T$449,15,0))/24)),"")</f>
        <v/>
      </c>
      <c r="N49" s="278" t="str">
        <f t="shared" si="25"/>
        <v/>
      </c>
      <c r="O49" s="236" t="str">
        <f t="shared" si="26"/>
        <v/>
      </c>
      <c r="P49" s="237"/>
      <c r="Q49" s="279"/>
      <c r="R49" s="239" t="str">
        <f t="shared" si="27"/>
        <v/>
      </c>
      <c r="S49" s="240" t="str">
        <f t="shared" si="28"/>
        <v/>
      </c>
      <c r="T49" s="463"/>
      <c r="U49" s="198"/>
    </row>
    <row r="50" spans="1:21" ht="25.5" hidden="1" customHeight="1">
      <c r="A50" s="213" t="str">
        <f t="shared" si="4"/>
        <v/>
      </c>
      <c r="B50" s="473" t="str">
        <f t="shared" si="29"/>
        <v/>
      </c>
      <c r="C50" s="509"/>
      <c r="D50" s="579"/>
      <c r="E50" s="229" t="s">
        <v>2312</v>
      </c>
      <c r="F50" s="230" t="str">
        <f>IFERROR(VLOOKUP(D50,'[2]Capacidades por SKU e Túnel'!$B$9:$T$449,4,0),"")</f>
        <v/>
      </c>
      <c r="G50" s="231"/>
      <c r="H50" s="228" t="str">
        <f>IFERROR(IF(D50="","",(G50/VLOOKUP(D50,'[2]Capacidades por SKU e Túnel'!$B$9:$T$449,16,FALSE))),"")</f>
        <v/>
      </c>
      <c r="I50" s="228" t="str">
        <f>IFERROR(IF(D50="","",(VLOOKUP(D50,[2]Recheio!$B$8:$I$75,7,FALSE)*H50)),"")</f>
        <v/>
      </c>
      <c r="J50" s="228" t="str">
        <f>IFERROR(IF(D50="","",VLOOKUP((ROUNDDOWN(B50,0)&amp;D50),'Coz. Ind.L4, 5 E 8'!$A$3:$M$221,11,0)),"")</f>
        <v/>
      </c>
      <c r="K50" s="232" t="str">
        <f>IFERROR(IF(D50="","",VLOOKUP((ROUNDDOWN(B50,0)&amp;D50),'Coz. Ind.L4, 5 E 8'!$A$3:$M$221,13,0)),"")</f>
        <v/>
      </c>
      <c r="L50" s="241" t="str">
        <f t="shared" ref="L50:L57" si="30">IFERROR(IF(B50="","",M49),"")</f>
        <v/>
      </c>
      <c r="M50" s="234" t="str">
        <f>IFERROR(SUM(L50,P50,((H50/VLOOKUP(D50,'[2]Capacidades por SKU e Túnel'!$B$9:$T$449,15,0))/24)),"")</f>
        <v/>
      </c>
      <c r="N50" s="278" t="str">
        <f t="shared" si="25"/>
        <v/>
      </c>
      <c r="O50" s="236" t="str">
        <f t="shared" si="26"/>
        <v/>
      </c>
      <c r="P50" s="237"/>
      <c r="Q50" s="279"/>
      <c r="R50" s="242" t="str">
        <f t="shared" si="27"/>
        <v/>
      </c>
      <c r="S50" s="243" t="str">
        <f t="shared" si="28"/>
        <v/>
      </c>
      <c r="T50" s="463"/>
      <c r="U50" s="198"/>
    </row>
    <row r="51" spans="1:21" ht="25.5" hidden="1" customHeight="1">
      <c r="A51" s="213" t="str">
        <f t="shared" si="4"/>
        <v/>
      </c>
      <c r="B51" s="473" t="str">
        <f t="shared" si="29"/>
        <v/>
      </c>
      <c r="C51" s="509"/>
      <c r="D51" s="580"/>
      <c r="E51" s="229" t="s">
        <v>2312</v>
      </c>
      <c r="F51" s="230" t="str">
        <f>IFERROR(VLOOKUP(D51,'[2]Capacidades por SKU e Túnel'!$B$9:$T$449,4,0),"")</f>
        <v/>
      </c>
      <c r="G51" s="231"/>
      <c r="H51" s="228" t="str">
        <f>IFERROR(IF(D51="","",(G51/VLOOKUP(D51,'[2]Capacidades por SKU e Túnel'!$B$9:$T$449,16,FALSE))),"")</f>
        <v/>
      </c>
      <c r="I51" s="228" t="str">
        <f>IFERROR(IF(D51="","",(VLOOKUP(D51,[2]Recheio!$B$8:$I$75,7,FALSE)*H51)),"")</f>
        <v/>
      </c>
      <c r="J51" s="228" t="str">
        <f>IFERROR(IF(D51="","",VLOOKUP((ROUNDDOWN(B51,0)&amp;D51),'Coz. Ind.L4, 5 E 8'!$A$3:$M$221,11,0)),"")</f>
        <v/>
      </c>
      <c r="K51" s="232" t="str">
        <f>IFERROR(IF(D51="","",VLOOKUP((ROUNDDOWN(B51,0)&amp;D51),'Coz. Ind.L4, 5 E 8'!$A$3:$M$221,13,0)),"")</f>
        <v/>
      </c>
      <c r="L51" s="241" t="str">
        <f t="shared" si="30"/>
        <v/>
      </c>
      <c r="M51" s="234" t="str">
        <f>IFERROR(SUM(L51,P51,((H51/VLOOKUP(D51,'[2]Capacidades por SKU e Túnel'!$B$9:$T$449,15,0))/24)),"")</f>
        <v/>
      </c>
      <c r="N51" s="278" t="str">
        <f t="shared" si="25"/>
        <v/>
      </c>
      <c r="O51" s="236" t="str">
        <f t="shared" si="26"/>
        <v/>
      </c>
      <c r="P51" s="237"/>
      <c r="Q51" s="279"/>
      <c r="R51" s="242" t="str">
        <f t="shared" si="27"/>
        <v/>
      </c>
      <c r="S51" s="243" t="str">
        <f t="shared" si="28"/>
        <v/>
      </c>
      <c r="T51" s="463"/>
      <c r="U51" s="198"/>
    </row>
    <row r="52" spans="1:21" ht="25.5" hidden="1" customHeight="1">
      <c r="A52" s="213" t="str">
        <f t="shared" si="4"/>
        <v/>
      </c>
      <c r="B52" s="473" t="str">
        <f t="shared" si="29"/>
        <v/>
      </c>
      <c r="C52" s="509"/>
      <c r="D52" s="229"/>
      <c r="E52" s="229" t="s">
        <v>2312</v>
      </c>
      <c r="F52" s="230" t="str">
        <f>IFERROR(VLOOKUP(D52,'[2]Capacidades por SKU e Túnel'!$B$9:$T$449,4,0),"")</f>
        <v/>
      </c>
      <c r="G52" s="231"/>
      <c r="H52" s="228" t="str">
        <f>IFERROR(IF(D52="","",(G52/VLOOKUP(D52,'[2]Capacidades por SKU e Túnel'!$B$9:$T$449,16,FALSE))),"")</f>
        <v/>
      </c>
      <c r="I52" s="228" t="str">
        <f>IFERROR(IF(D52="","",(VLOOKUP(D52,[2]Recheio!$B$8:$I$75,7,FALSE)*H52)),"")</f>
        <v/>
      </c>
      <c r="J52" s="228" t="str">
        <f>IFERROR(IF(D52="","",VLOOKUP((ROUNDDOWN(B52,0)&amp;D52),'Coz. Ind.L4, 5 E 8'!$A$3:$M$221,11,0)),"")</f>
        <v/>
      </c>
      <c r="K52" s="232" t="str">
        <f>IFERROR(IF(D52="","",VLOOKUP((ROUNDDOWN(B52,0)&amp;D52),'Coz. Ind.L4, 5 E 8'!$A$3:$M$221,13,0)),"")</f>
        <v/>
      </c>
      <c r="L52" s="241" t="str">
        <f t="shared" si="30"/>
        <v/>
      </c>
      <c r="M52" s="234" t="str">
        <f>IFERROR(SUM(L52,P52,((H52/VLOOKUP(D52,'[2]Capacidades por SKU e Túnel'!$B$9:$T$449,15,0))/24)),"")</f>
        <v/>
      </c>
      <c r="N52" s="278" t="str">
        <f t="shared" si="25"/>
        <v/>
      </c>
      <c r="O52" s="236" t="str">
        <f t="shared" si="26"/>
        <v/>
      </c>
      <c r="P52" s="237"/>
      <c r="Q52" s="279"/>
      <c r="R52" s="242" t="str">
        <f t="shared" si="27"/>
        <v/>
      </c>
      <c r="S52" s="243" t="str">
        <f t="shared" si="28"/>
        <v/>
      </c>
      <c r="T52" s="463"/>
      <c r="U52" s="198"/>
    </row>
    <row r="53" spans="1:21" ht="25.5" hidden="1" customHeight="1">
      <c r="A53" s="213" t="str">
        <f t="shared" si="4"/>
        <v/>
      </c>
      <c r="B53" s="473" t="str">
        <f t="shared" si="29"/>
        <v/>
      </c>
      <c r="C53" s="508"/>
      <c r="D53" s="229"/>
      <c r="E53" s="229"/>
      <c r="F53" s="230" t="str">
        <f>IFERROR(VLOOKUP(D53,'[2]Capacidades por SKU e Túnel'!$B$9:$T$449,4,0),"")</f>
        <v/>
      </c>
      <c r="G53" s="231"/>
      <c r="H53" s="228" t="str">
        <f>IFERROR(IF(D53="","",(G53/VLOOKUP(D53,'[2]Capacidades por SKU e Túnel'!$B$9:$T$449,16,FALSE))),"")</f>
        <v/>
      </c>
      <c r="I53" s="228" t="str">
        <f>IFERROR(IF(D53="","",(VLOOKUP(D53,[2]Recheio!$B$8:$I$75,7,FALSE)*H53)),"")</f>
        <v/>
      </c>
      <c r="J53" s="228" t="str">
        <f>IFERROR(IF(D53="","",VLOOKUP((ROUNDDOWN(B53,0)&amp;D53),'Coz. Ind.L4, 5 E 8'!$A$3:$M$221,11,0)),"")</f>
        <v/>
      </c>
      <c r="K53" s="232" t="str">
        <f>IFERROR(IF(D53="","",VLOOKUP((ROUNDDOWN(B53,0)&amp;D53),'Coz. Ind.L4, 5 E 8'!$A$3:$M$221,13,0)),"")</f>
        <v/>
      </c>
      <c r="L53" s="241" t="str">
        <f t="shared" si="30"/>
        <v/>
      </c>
      <c r="M53" s="234" t="str">
        <f>IFERROR(SUM(L53,P53,((H53/VLOOKUP(D53,'[2]Capacidades por SKU e Túnel'!$B$9:$T$449,15,0))/24)),"")</f>
        <v/>
      </c>
      <c r="N53" s="278" t="str">
        <f t="shared" si="25"/>
        <v/>
      </c>
      <c r="O53" s="236" t="str">
        <f t="shared" si="26"/>
        <v/>
      </c>
      <c r="P53" s="237"/>
      <c r="Q53" s="244"/>
      <c r="R53" s="242" t="str">
        <f t="shared" si="27"/>
        <v/>
      </c>
      <c r="S53" s="246" t="str">
        <f t="shared" si="28"/>
        <v/>
      </c>
      <c r="T53" s="463"/>
      <c r="U53" s="198"/>
    </row>
    <row r="54" spans="1:21" ht="25.5" hidden="1" customHeight="1">
      <c r="A54" s="213" t="str">
        <f t="shared" si="4"/>
        <v/>
      </c>
      <c r="B54" s="474" t="str">
        <f t="shared" si="29"/>
        <v/>
      </c>
      <c r="C54" s="510"/>
      <c r="D54" s="247"/>
      <c r="E54" s="247"/>
      <c r="F54" s="248" t="str">
        <f>IFERROR(VLOOKUP(D54,'[2]Capacidades por SKU e Túnel'!$B$9:$T$449,4,0),"")</f>
        <v/>
      </c>
      <c r="G54" s="216"/>
      <c r="H54" s="217" t="str">
        <f>IFERROR(IF(D54="","",(G54/VLOOKUP(D54,'[2]Capacidades por SKU e Túnel'!$B$9:$T$449,16,FALSE))),"")</f>
        <v/>
      </c>
      <c r="I54" s="217" t="str">
        <f>IFERROR(IF(D54="","",(VLOOKUP(D54,[2]Recheio!$B$8:$I$75,7,FALSE)*H54)),"")</f>
        <v/>
      </c>
      <c r="J54" s="217" t="str">
        <f>IFERROR(IF(D54="","",VLOOKUP((ROUNDDOWN(B54,0)&amp;D54),'Coz. Ind.L4, 5 E 8'!$A$3:$M$221,11,0)),"")</f>
        <v/>
      </c>
      <c r="K54" s="280" t="str">
        <f>IFERROR(IF(D54="","",VLOOKUP((ROUNDDOWN(B54,0)&amp;D54),'Coz. Ind.L4, 5 E 8'!$A$3:$M$221,13,0)),"")</f>
        <v/>
      </c>
      <c r="L54" s="233" t="str">
        <f t="shared" si="30"/>
        <v/>
      </c>
      <c r="M54" s="249" t="str">
        <f>IFERROR(SUM(L54,P54,((H54/VLOOKUP(D54,'[2]Capacidades por SKU e Túnel'!$B$9:$T$449,15,0))/24)),"")</f>
        <v/>
      </c>
      <c r="N54" s="281" t="str">
        <f t="shared" si="25"/>
        <v/>
      </c>
      <c r="O54" s="251" t="str">
        <f t="shared" si="26"/>
        <v/>
      </c>
      <c r="P54" s="237"/>
      <c r="Q54" s="279"/>
      <c r="R54" s="242" t="str">
        <f t="shared" si="27"/>
        <v/>
      </c>
      <c r="S54" s="243" t="str">
        <f t="shared" si="28"/>
        <v/>
      </c>
      <c r="T54" s="463"/>
      <c r="U54" s="198"/>
    </row>
    <row r="55" spans="1:21" ht="25.5" hidden="1" customHeight="1">
      <c r="A55" s="213" t="str">
        <f t="shared" si="4"/>
        <v/>
      </c>
      <c r="B55" s="473" t="str">
        <f t="shared" si="29"/>
        <v/>
      </c>
      <c r="C55" s="509"/>
      <c r="D55" s="247"/>
      <c r="E55" s="229"/>
      <c r="F55" s="230" t="str">
        <f>IFERROR(VLOOKUP(D55,'[2]Capacidades por SKU e Túnel'!$B$9:$T$449,4,0),"")</f>
        <v/>
      </c>
      <c r="G55" s="231"/>
      <c r="H55" s="228" t="str">
        <f>IFERROR(IF(D55="","",(G55/VLOOKUP(D55,'[2]Capacidades por SKU e Túnel'!$B$9:$T$449,16,FALSE))),"")</f>
        <v/>
      </c>
      <c r="I55" s="228" t="str">
        <f>IFERROR(IF(D55="","",(VLOOKUP(D55,[2]Recheio!$B$8:$I$75,7,FALSE)*H55)),"")</f>
        <v/>
      </c>
      <c r="J55" s="228" t="str">
        <f>IFERROR(IF(D55="","",VLOOKUP((ROUNDDOWN(B55,0)&amp;D55),'Coz. Ind.L4, 5 E 8'!$A$3:$M$221,11,0)),"")</f>
        <v/>
      </c>
      <c r="K55" s="232" t="str">
        <f>IFERROR(IF(D55="","",VLOOKUP((ROUNDDOWN(B55,0)&amp;D55),'Coz. Ind.L4, 5 E 8'!$A$3:$M$221,13,0)),"")</f>
        <v/>
      </c>
      <c r="L55" s="241" t="str">
        <f t="shared" si="30"/>
        <v/>
      </c>
      <c r="M55" s="234" t="str">
        <f>IFERROR(SUM(L55,P55,((H55/VLOOKUP(D55,'[2]Capacidades por SKU e Túnel'!$B$9:$T$449,15,0))/24)),"")</f>
        <v/>
      </c>
      <c r="N55" s="278" t="str">
        <f t="shared" si="25"/>
        <v/>
      </c>
      <c r="O55" s="236" t="str">
        <f t="shared" si="26"/>
        <v/>
      </c>
      <c r="P55" s="237"/>
      <c r="Q55" s="279"/>
      <c r="R55" s="242" t="str">
        <f t="shared" si="27"/>
        <v/>
      </c>
      <c r="S55" s="243" t="str">
        <f t="shared" si="28"/>
        <v/>
      </c>
      <c r="T55" s="463"/>
      <c r="U55" s="198"/>
    </row>
    <row r="56" spans="1:21" ht="25.5" hidden="1" customHeight="1">
      <c r="A56" s="213" t="str">
        <f t="shared" si="4"/>
        <v/>
      </c>
      <c r="B56" s="473" t="str">
        <f t="shared" si="29"/>
        <v/>
      </c>
      <c r="C56" s="509"/>
      <c r="D56" s="229"/>
      <c r="E56" s="229"/>
      <c r="F56" s="230" t="str">
        <f>IFERROR(VLOOKUP(D56,'[2]Capacidades por SKU e Túnel'!$B$9:$T$449,4,0),"")</f>
        <v/>
      </c>
      <c r="G56" s="231"/>
      <c r="H56" s="228" t="str">
        <f>IFERROR(IF(D56="","",(G56/VLOOKUP(D56,'[2]Capacidades por SKU e Túnel'!$B$9:$T$449,16,FALSE))),"")</f>
        <v/>
      </c>
      <c r="I56" s="228" t="str">
        <f>IFERROR(IF(D56="","",(VLOOKUP(D56,[2]Recheio!$B$8:$I$75,7,FALSE)*H56)),"")</f>
        <v/>
      </c>
      <c r="J56" s="228" t="str">
        <f>IFERROR(IF(D56="","",VLOOKUP((ROUNDDOWN(B56,0)&amp;D56),'Coz. Ind.L4, 5 E 8'!$A$3:$M$221,11,0)),"")</f>
        <v/>
      </c>
      <c r="K56" s="232" t="str">
        <f>IFERROR(IF(D56="","",VLOOKUP((ROUNDDOWN(B56,0)&amp;D56),'Coz. Ind.L4, 5 E 8'!$A$3:$M$221,13,0)),"")</f>
        <v/>
      </c>
      <c r="L56" s="241" t="str">
        <f t="shared" si="30"/>
        <v/>
      </c>
      <c r="M56" s="234" t="str">
        <f>IFERROR(SUM(L56,P56,((H56/VLOOKUP(D56,'[2]Capacidades por SKU e Túnel'!$B$9:$T$449,15,0))/24)),"")</f>
        <v/>
      </c>
      <c r="N56" s="278" t="str">
        <f t="shared" si="25"/>
        <v/>
      </c>
      <c r="O56" s="236" t="str">
        <f t="shared" si="26"/>
        <v/>
      </c>
      <c r="P56" s="237"/>
      <c r="Q56" s="279"/>
      <c r="R56" s="242" t="str">
        <f t="shared" si="27"/>
        <v/>
      </c>
      <c r="S56" s="243" t="str">
        <f t="shared" si="28"/>
        <v/>
      </c>
      <c r="T56" s="463"/>
      <c r="U56" s="198"/>
    </row>
    <row r="57" spans="1:21" ht="25.5" hidden="1" customHeight="1" thickBot="1">
      <c r="A57" s="213" t="str">
        <f t="shared" si="4"/>
        <v/>
      </c>
      <c r="B57" s="475" t="str">
        <f t="shared" si="29"/>
        <v/>
      </c>
      <c r="C57" s="511"/>
      <c r="D57" s="252"/>
      <c r="E57" s="252"/>
      <c r="F57" s="253" t="str">
        <f>IFERROR(VLOOKUP(D57,'[2]Capacidades por SKU e Túnel'!$B$9:$T$449,4,0),"")</f>
        <v/>
      </c>
      <c r="G57" s="254"/>
      <c r="H57" s="255" t="str">
        <f>IFERROR(IF(D57="","",(G57/VLOOKUP(D57,'[2]Capacidades por SKU e Túnel'!$B$9:$T$449,16,FALSE))),"")</f>
        <v/>
      </c>
      <c r="I57" s="255" t="str">
        <f>IFERROR(IF(D57="","",(VLOOKUP(D57,[2]Recheio!$B$8:$I$75,7,FALSE)*H57)),"")</f>
        <v/>
      </c>
      <c r="J57" s="255" t="str">
        <f>IFERROR(IF(D57="","",VLOOKUP((ROUNDDOWN(B57,0)&amp;D57),'Coz. Ind.L4, 5 E 8'!$A$3:$M$221,11,0)),"")</f>
        <v/>
      </c>
      <c r="K57" s="282" t="str">
        <f>IFERROR(IF(D57="","",VLOOKUP((ROUNDDOWN(B57,0)&amp;D57),'Coz. Ind.L4, 5 E 8'!$A$3:$M$221,13,0)),"")</f>
        <v/>
      </c>
      <c r="L57" s="256" t="str">
        <f t="shared" si="30"/>
        <v/>
      </c>
      <c r="M57" s="257" t="str">
        <f>IFERROR(SUM(L57,P57,((H57/VLOOKUP(D57,'[2]Capacidades por SKU e Túnel'!$B$9:$T$449,15,0))/24)),"")</f>
        <v/>
      </c>
      <c r="N57" s="283" t="str">
        <f t="shared" si="25"/>
        <v/>
      </c>
      <c r="O57" s="259" t="str">
        <f t="shared" si="26"/>
        <v/>
      </c>
      <c r="P57" s="260"/>
      <c r="Q57" s="284"/>
      <c r="R57" s="285" t="str">
        <f t="shared" si="27"/>
        <v/>
      </c>
      <c r="S57" s="286" t="str">
        <f t="shared" si="28"/>
        <v/>
      </c>
      <c r="T57" s="464"/>
      <c r="U57" s="198"/>
    </row>
    <row r="58" spans="1:21" ht="25.5" customHeight="1" thickBot="1">
      <c r="A58" s="213" t="s">
        <v>2321</v>
      </c>
      <c r="B58" s="476"/>
      <c r="C58" s="512"/>
      <c r="D58" s="263"/>
      <c r="E58" s="263"/>
      <c r="F58" s="264"/>
      <c r="G58" s="265"/>
      <c r="H58" s="266"/>
      <c r="I58" s="267"/>
      <c r="J58" s="267"/>
      <c r="K58" s="268"/>
      <c r="L58" s="268"/>
      <c r="M58" s="268"/>
      <c r="N58" s="272"/>
      <c r="O58" s="272"/>
      <c r="P58" s="287"/>
      <c r="Q58" s="268"/>
      <c r="R58" s="272"/>
      <c r="S58" s="268"/>
      <c r="T58" s="273"/>
    </row>
    <row r="59" spans="1:21" ht="25.5" customHeight="1">
      <c r="A59" s="213" t="str">
        <f t="shared" si="4"/>
        <v>X</v>
      </c>
      <c r="B59" s="470">
        <f>B48+1</f>
        <v>43960</v>
      </c>
      <c r="C59" s="507"/>
      <c r="D59" s="214">
        <v>14</v>
      </c>
      <c r="E59" s="214" t="s">
        <v>2312</v>
      </c>
      <c r="F59" s="215" t="str">
        <f>IFERROR(VLOOKUP(D59,'[2]Capacidades por SKU e Túnel'!$B$9:$T$449,4,0),"")</f>
        <v>DEGELO</v>
      </c>
      <c r="G59" s="274">
        <v>1</v>
      </c>
      <c r="H59" s="218">
        <f>IFERROR(IF(D59="","",(G59/VLOOKUP(D59,'[2]Capacidades por SKU e Túnel'!$B$9:$T$449,16,FALSE))),"")</f>
        <v>1</v>
      </c>
      <c r="I59" s="218" t="str">
        <f>IFERROR(IF(D59="","",(VLOOKUP(D59,[2]Recheio!$B$8:$I$75,7,FALSE)*H59)),"")</f>
        <v/>
      </c>
      <c r="J59" s="218" t="str">
        <f>IFERROR(IF(D59="","",VLOOKUP((ROUNDDOWN(B59,0)&amp;D59),'Coz. Ind.L4, 5 E 8'!$A$3:$M$221,11,0)),"")</f>
        <v/>
      </c>
      <c r="K59" s="219" t="str">
        <f>IFERROR(IF(D59="","",VLOOKUP((ROUNDDOWN(B59,0)&amp;D59),'Coz. Ind.L4, 5 E 8'!$A$3:$M$221,13,0)),"")</f>
        <v/>
      </c>
      <c r="L59" s="220">
        <f>IFERROR(IF(D59="","",B59),"")</f>
        <v>43960</v>
      </c>
      <c r="M59" s="221">
        <f>IFERROR(SUM(L59,P59,((H59/VLOOKUP(D59,'[2]Capacidades por SKU e Túnel'!$B$9:$T$449,15,0))/24)),"")</f>
        <v>43960.041666666664</v>
      </c>
      <c r="N59" s="275" t="str">
        <f t="shared" ref="N59:N68" si="31">IF(P59="","",L59)</f>
        <v/>
      </c>
      <c r="O59" s="223" t="str">
        <f t="shared" ref="O59:O68" si="32">IFERROR(IF(P59="","",SUM(L59,P59)),"")</f>
        <v/>
      </c>
      <c r="P59" s="276"/>
      <c r="Q59" s="277"/>
      <c r="R59" s="226">
        <f t="shared" ref="R59:R68" si="33">IFERROR(SUM((M59-L59),(-P59)),"")</f>
        <v>4.1666666664241347E-2</v>
      </c>
      <c r="S59" s="227">
        <f t="shared" ref="S59:S68" si="34">IFERROR((M59-L59),"")</f>
        <v>4.1666666664241347E-2</v>
      </c>
      <c r="T59" s="462"/>
      <c r="U59" s="199"/>
    </row>
    <row r="60" spans="1:21" ht="25.5" customHeight="1" thickBot="1">
      <c r="A60" s="213" t="str">
        <f t="shared" si="4"/>
        <v>X</v>
      </c>
      <c r="B60" s="473">
        <f t="shared" ref="B60:B68" si="35">IF(D60="","",B59)</f>
        <v>43960</v>
      </c>
      <c r="C60" s="508"/>
      <c r="D60" s="229">
        <v>9</v>
      </c>
      <c r="E60" s="247" t="s">
        <v>2312</v>
      </c>
      <c r="F60" s="230" t="str">
        <f>IFERROR(VLOOKUP(D60,'[2]Capacidades por SKU e Túnel'!$B$9:$T$449,4,0),"")</f>
        <v>LIMPEZA</v>
      </c>
      <c r="G60" s="231">
        <v>7</v>
      </c>
      <c r="H60" s="228">
        <f>IFERROR(IF(D60="","",(G60/VLOOKUP(D60,'[2]Capacidades por SKU e Túnel'!$B$9:$T$449,16,FALSE))),"")</f>
        <v>7</v>
      </c>
      <c r="I60" s="228" t="str">
        <f>IFERROR(IF(D60="","",(VLOOKUP(D60,[2]Recheio!$B$8:$I$75,7,FALSE)*H60)),"")</f>
        <v/>
      </c>
      <c r="J60" s="228" t="str">
        <f>IFERROR(IF(D60="","",VLOOKUP((ROUNDDOWN(B60,0)&amp;D60),'Coz. Ind.L4, 5 E 8'!$A$3:$M$221,11,0)),"")</f>
        <v/>
      </c>
      <c r="K60" s="232" t="str">
        <f>IFERROR(IF(D60="","",VLOOKUP((ROUNDDOWN(B60,0)&amp;D60),'Coz. Ind.L4, 5 E 8'!$A$3:$M$221,13,0)),"")</f>
        <v/>
      </c>
      <c r="L60" s="241">
        <f>IFERROR(IF(B60="","",M59),"")</f>
        <v>43960.041666666664</v>
      </c>
      <c r="M60" s="234">
        <f>IFERROR(SUM(L60,P60,((H60/VLOOKUP(D60,'[2]Capacidades por SKU e Túnel'!$B$9:$T$449,15,0))/24)),"")</f>
        <v>43960.333333333328</v>
      </c>
      <c r="N60" s="278" t="str">
        <f t="shared" si="31"/>
        <v/>
      </c>
      <c r="O60" s="236" t="str">
        <f t="shared" si="32"/>
        <v/>
      </c>
      <c r="P60" s="237"/>
      <c r="Q60" s="279"/>
      <c r="R60" s="239">
        <f t="shared" si="33"/>
        <v>0.29166666666424135</v>
      </c>
      <c r="S60" s="240">
        <f t="shared" si="34"/>
        <v>0.29166666666424135</v>
      </c>
      <c r="T60" s="463"/>
      <c r="U60" s="198"/>
    </row>
    <row r="61" spans="1:21" ht="25.5" hidden="1" customHeight="1">
      <c r="A61" s="213" t="str">
        <f t="shared" si="4"/>
        <v/>
      </c>
      <c r="B61" s="473" t="str">
        <f t="shared" si="35"/>
        <v/>
      </c>
      <c r="C61" s="509"/>
      <c r="D61" s="229"/>
      <c r="E61" s="229"/>
      <c r="F61" s="230" t="str">
        <f>IFERROR(VLOOKUP(D61,'[2]Capacidades por SKU e Túnel'!$B$9:$T$449,4,0),"")</f>
        <v/>
      </c>
      <c r="G61" s="231"/>
      <c r="H61" s="228" t="str">
        <f>IFERROR(IF(D61="","",(G61/VLOOKUP(D61,'[2]Capacidades por SKU e Túnel'!$B$9:$T$449,16,FALSE))),"")</f>
        <v/>
      </c>
      <c r="I61" s="228" t="str">
        <f>IFERROR(IF(D61="","",(VLOOKUP(D61,[2]Recheio!$B$8:$I$75,7,FALSE)*H61)),"")</f>
        <v/>
      </c>
      <c r="J61" s="228" t="str">
        <f>IFERROR(IF(D61="","",VLOOKUP((ROUNDDOWN(B61,0)&amp;D61),'Coz. Ind.L4, 5 E 8'!$A$3:$M$221,11,0)),"")</f>
        <v/>
      </c>
      <c r="K61" s="232" t="str">
        <f>IFERROR(IF(D61="","",VLOOKUP((ROUNDDOWN(B61,0)&amp;D61),'Coz. Ind.L4, 5 E 8'!$A$3:$M$221,13,0)),"")</f>
        <v/>
      </c>
      <c r="L61" s="241" t="str">
        <f t="shared" ref="L61:L68" si="36">IFERROR(IF(B61="","",M60),"")</f>
        <v/>
      </c>
      <c r="M61" s="234" t="str">
        <f>IFERROR(SUM(L61,P61,((H61/VLOOKUP(D61,'[2]Capacidades por SKU e Túnel'!$B$9:$T$449,15,0))/24)),"")</f>
        <v/>
      </c>
      <c r="N61" s="278" t="str">
        <f t="shared" si="31"/>
        <v/>
      </c>
      <c r="O61" s="236" t="str">
        <f t="shared" si="32"/>
        <v/>
      </c>
      <c r="P61" s="237"/>
      <c r="Q61" s="279"/>
      <c r="R61" s="242" t="str">
        <f t="shared" si="33"/>
        <v/>
      </c>
      <c r="S61" s="243" t="str">
        <f t="shared" si="34"/>
        <v/>
      </c>
      <c r="T61" s="463"/>
      <c r="U61" s="198"/>
    </row>
    <row r="62" spans="1:21" ht="25.5" hidden="1" customHeight="1">
      <c r="A62" s="213" t="str">
        <f t="shared" si="4"/>
        <v/>
      </c>
      <c r="B62" s="473" t="str">
        <f t="shared" si="35"/>
        <v/>
      </c>
      <c r="C62" s="509"/>
      <c r="D62" s="247"/>
      <c r="E62" s="229"/>
      <c r="F62" s="230" t="str">
        <f>IFERROR(VLOOKUP(D62,'[2]Capacidades por SKU e Túnel'!$B$9:$T$449,4,0),"")</f>
        <v/>
      </c>
      <c r="G62" s="231"/>
      <c r="H62" s="228" t="str">
        <f>IFERROR(IF(D62="","",(G62/VLOOKUP(D62,'[2]Capacidades por SKU e Túnel'!$B$9:$T$449,16,FALSE))),"")</f>
        <v/>
      </c>
      <c r="I62" s="228" t="str">
        <f>IFERROR(IF(D62="","",(VLOOKUP(D62,[2]Recheio!$B$8:$I$75,7,FALSE)*H62)),"")</f>
        <v/>
      </c>
      <c r="J62" s="228" t="str">
        <f>IFERROR(IF(D62="","",VLOOKUP((ROUNDDOWN(B62,0)&amp;D62),'Coz. Ind.L4, 5 E 8'!$A$3:$M$221,11,0)),"")</f>
        <v/>
      </c>
      <c r="K62" s="232" t="str">
        <f>IFERROR(IF(D62="","",VLOOKUP((ROUNDDOWN(B62,0)&amp;D62),'Coz. Ind.L4, 5 E 8'!$A$3:$M$221,13,0)),"")</f>
        <v/>
      </c>
      <c r="L62" s="241" t="str">
        <f t="shared" si="36"/>
        <v/>
      </c>
      <c r="M62" s="234" t="str">
        <f>IFERROR(SUM(L62,P62,((H62/VLOOKUP(D62,'[2]Capacidades por SKU e Túnel'!$B$9:$T$449,15,0))/24)),"")</f>
        <v/>
      </c>
      <c r="N62" s="278" t="str">
        <f t="shared" si="31"/>
        <v/>
      </c>
      <c r="O62" s="236" t="str">
        <f t="shared" si="32"/>
        <v/>
      </c>
      <c r="P62" s="237"/>
      <c r="Q62" s="279"/>
      <c r="R62" s="242" t="str">
        <f t="shared" si="33"/>
        <v/>
      </c>
      <c r="S62" s="243" t="str">
        <f t="shared" si="34"/>
        <v/>
      </c>
      <c r="T62" s="463"/>
      <c r="U62" s="198"/>
    </row>
    <row r="63" spans="1:21" ht="25.5" hidden="1" customHeight="1">
      <c r="A63" s="213" t="str">
        <f t="shared" si="4"/>
        <v/>
      </c>
      <c r="B63" s="473" t="str">
        <f t="shared" si="35"/>
        <v/>
      </c>
      <c r="C63" s="509"/>
      <c r="D63" s="229"/>
      <c r="E63" s="229"/>
      <c r="F63" s="230" t="str">
        <f>IFERROR(VLOOKUP(D63,'[2]Capacidades por SKU e Túnel'!$B$9:$T$449,4,0),"")</f>
        <v/>
      </c>
      <c r="G63" s="231"/>
      <c r="H63" s="228" t="str">
        <f>IFERROR(IF(D63="","",(G63/VLOOKUP(D63,'[2]Capacidades por SKU e Túnel'!$B$9:$T$449,16,FALSE))),"")</f>
        <v/>
      </c>
      <c r="I63" s="228" t="str">
        <f>IFERROR(IF(D63="","",(VLOOKUP(D63,[2]Recheio!$B$8:$I$75,7,FALSE)*H63)),"")</f>
        <v/>
      </c>
      <c r="J63" s="228" t="str">
        <f>IFERROR(IF(D63="","",VLOOKUP((ROUNDDOWN(B63,0)&amp;D63),'Coz. Ind.L4, 5 E 8'!$A$3:$M$221,11,0)),"")</f>
        <v/>
      </c>
      <c r="K63" s="232" t="str">
        <f>IFERROR(IF(D63="","",VLOOKUP((ROUNDDOWN(B63,0)&amp;D63),'Coz. Ind.L4, 5 E 8'!$A$3:$M$221,13,0)),"")</f>
        <v/>
      </c>
      <c r="L63" s="241" t="str">
        <f t="shared" si="36"/>
        <v/>
      </c>
      <c r="M63" s="234" t="str">
        <f>IFERROR(SUM(L63,P63,((H63/VLOOKUP(D63,'[2]Capacidades por SKU e Túnel'!$B$9:$T$449,15,0))/24)),"")</f>
        <v/>
      </c>
      <c r="N63" s="278" t="str">
        <f t="shared" si="31"/>
        <v/>
      </c>
      <c r="O63" s="236" t="str">
        <f t="shared" si="32"/>
        <v/>
      </c>
      <c r="P63" s="237"/>
      <c r="Q63" s="279"/>
      <c r="R63" s="242" t="str">
        <f t="shared" si="33"/>
        <v/>
      </c>
      <c r="S63" s="243" t="str">
        <f t="shared" si="34"/>
        <v/>
      </c>
      <c r="T63" s="463"/>
      <c r="U63" s="198"/>
    </row>
    <row r="64" spans="1:21" ht="25.5" hidden="1" customHeight="1">
      <c r="A64" s="213" t="str">
        <f t="shared" si="4"/>
        <v/>
      </c>
      <c r="B64" s="473" t="str">
        <f t="shared" si="35"/>
        <v/>
      </c>
      <c r="C64" s="508"/>
      <c r="D64" s="229"/>
      <c r="E64" s="229"/>
      <c r="F64" s="230" t="str">
        <f>IFERROR(VLOOKUP(D64,'[2]Capacidades por SKU e Túnel'!$B$9:$T$449,4,0),"")</f>
        <v/>
      </c>
      <c r="G64" s="231"/>
      <c r="H64" s="228" t="str">
        <f>IFERROR(IF(D64="","",(G64/VLOOKUP(D64,'[2]Capacidades por SKU e Túnel'!$B$9:$T$449,16,FALSE))),"")</f>
        <v/>
      </c>
      <c r="I64" s="228" t="str">
        <f>IFERROR(IF(D64="","",(VLOOKUP(D64,[2]Recheio!$B$8:$I$75,7,FALSE)*H64)),"")</f>
        <v/>
      </c>
      <c r="J64" s="228" t="str">
        <f>IFERROR(IF(D64="","",VLOOKUP((ROUNDDOWN(B64,0)&amp;D64),'Coz. Ind.L4, 5 E 8'!$A$3:$M$221,11,0)),"")</f>
        <v/>
      </c>
      <c r="K64" s="232" t="str">
        <f>IFERROR(IF(D64="","",VLOOKUP((ROUNDDOWN(B64,0)&amp;D64),'Coz. Ind.L4, 5 E 8'!$A$3:$M$221,13,0)),"")</f>
        <v/>
      </c>
      <c r="L64" s="241" t="str">
        <f t="shared" si="36"/>
        <v/>
      </c>
      <c r="M64" s="234" t="str">
        <f>IFERROR(SUM(L64,P64,((H64/VLOOKUP(D64,'[2]Capacidades por SKU e Túnel'!$B$9:$T$449,15,0))/24)),"")</f>
        <v/>
      </c>
      <c r="N64" s="278" t="str">
        <f t="shared" si="31"/>
        <v/>
      </c>
      <c r="O64" s="236" t="str">
        <f t="shared" si="32"/>
        <v/>
      </c>
      <c r="P64" s="237"/>
      <c r="Q64" s="244"/>
      <c r="R64" s="242" t="str">
        <f t="shared" si="33"/>
        <v/>
      </c>
      <c r="S64" s="246" t="str">
        <f t="shared" si="34"/>
        <v/>
      </c>
      <c r="T64" s="463"/>
      <c r="U64" s="198"/>
    </row>
    <row r="65" spans="1:21" ht="25.5" hidden="1" customHeight="1">
      <c r="A65" s="213" t="str">
        <f t="shared" si="4"/>
        <v/>
      </c>
      <c r="B65" s="474" t="str">
        <f t="shared" si="35"/>
        <v/>
      </c>
      <c r="C65" s="510"/>
      <c r="D65" s="247"/>
      <c r="E65" s="247"/>
      <c r="F65" s="248" t="str">
        <f>IFERROR(VLOOKUP(D65,'[2]Capacidades por SKU e Túnel'!$B$9:$T$449,4,0),"")</f>
        <v/>
      </c>
      <c r="G65" s="216"/>
      <c r="H65" s="217" t="str">
        <f>IFERROR(IF(D65="","",(G65/VLOOKUP(D65,'[2]Capacidades por SKU e Túnel'!$B$9:$T$449,16,FALSE))),"")</f>
        <v/>
      </c>
      <c r="I65" s="217" t="str">
        <f>IFERROR(IF(D65="","",(VLOOKUP(D65,[2]Recheio!$B$8:$I$75,7,FALSE)*H65)),"")</f>
        <v/>
      </c>
      <c r="J65" s="217" t="str">
        <f>IFERROR(IF(D65="","",VLOOKUP((ROUNDDOWN(B65,0)&amp;D65),'Coz. Ind.L4, 5 E 8'!$A$3:$M$221,11,0)),"")</f>
        <v/>
      </c>
      <c r="K65" s="280" t="str">
        <f>IFERROR(IF(D65="","",VLOOKUP((ROUNDDOWN(B65,0)&amp;D65),'Coz. Ind.L4, 5 E 8'!$A$3:$M$221,13,0)),"")</f>
        <v/>
      </c>
      <c r="L65" s="233" t="str">
        <f t="shared" si="36"/>
        <v/>
      </c>
      <c r="M65" s="249" t="str">
        <f>IFERROR(SUM(L65,P65,((H65/VLOOKUP(D65,'[2]Capacidades por SKU e Túnel'!$B$9:$T$449,15,0))/24)),"")</f>
        <v/>
      </c>
      <c r="N65" s="281" t="str">
        <f t="shared" si="31"/>
        <v/>
      </c>
      <c r="O65" s="251" t="str">
        <f t="shared" si="32"/>
        <v/>
      </c>
      <c r="P65" s="237"/>
      <c r="Q65" s="279"/>
      <c r="R65" s="242" t="str">
        <f t="shared" si="33"/>
        <v/>
      </c>
      <c r="S65" s="243" t="str">
        <f t="shared" si="34"/>
        <v/>
      </c>
      <c r="T65" s="463"/>
      <c r="U65" s="198"/>
    </row>
    <row r="66" spans="1:21" ht="25.5" hidden="1" customHeight="1">
      <c r="A66" s="213" t="str">
        <f t="shared" si="4"/>
        <v/>
      </c>
      <c r="B66" s="473" t="str">
        <f t="shared" si="35"/>
        <v/>
      </c>
      <c r="C66" s="509"/>
      <c r="D66" s="247"/>
      <c r="E66" s="229"/>
      <c r="F66" s="230" t="str">
        <f>IFERROR(VLOOKUP(D66,'[2]Capacidades por SKU e Túnel'!$B$9:$T$449,4,0),"")</f>
        <v/>
      </c>
      <c r="G66" s="231"/>
      <c r="H66" s="228" t="str">
        <f>IFERROR(IF(D66="","",(G66/VLOOKUP(D66,'[2]Capacidades por SKU e Túnel'!$B$9:$T$449,16,FALSE))),"")</f>
        <v/>
      </c>
      <c r="I66" s="228" t="str">
        <f>IFERROR(IF(D66="","",(VLOOKUP(D66,[2]Recheio!$B$8:$I$75,7,FALSE)*H66)),"")</f>
        <v/>
      </c>
      <c r="J66" s="228" t="str">
        <f>IFERROR(IF(D66="","",VLOOKUP((ROUNDDOWN(B66,0)&amp;D66),'Coz. Ind.L4, 5 E 8'!$A$3:$M$221,11,0)),"")</f>
        <v/>
      </c>
      <c r="K66" s="232" t="str">
        <f>IFERROR(IF(D66="","",VLOOKUP((ROUNDDOWN(B66,0)&amp;D66),'Coz. Ind.L4, 5 E 8'!$A$3:$M$221,13,0)),"")</f>
        <v/>
      </c>
      <c r="L66" s="241" t="str">
        <f t="shared" si="36"/>
        <v/>
      </c>
      <c r="M66" s="234" t="str">
        <f>IFERROR(SUM(L66,P66,((H66/VLOOKUP(D66,'[2]Capacidades por SKU e Túnel'!$B$9:$T$449,15,0))/24)),"")</f>
        <v/>
      </c>
      <c r="N66" s="278" t="str">
        <f t="shared" si="31"/>
        <v/>
      </c>
      <c r="O66" s="236" t="str">
        <f t="shared" si="32"/>
        <v/>
      </c>
      <c r="P66" s="237"/>
      <c r="Q66" s="279"/>
      <c r="R66" s="242" t="str">
        <f t="shared" si="33"/>
        <v/>
      </c>
      <c r="S66" s="243" t="str">
        <f t="shared" si="34"/>
        <v/>
      </c>
      <c r="T66" s="463"/>
      <c r="U66" s="198"/>
    </row>
    <row r="67" spans="1:21" ht="25.5" hidden="1" customHeight="1">
      <c r="A67" s="213" t="str">
        <f t="shared" si="4"/>
        <v/>
      </c>
      <c r="B67" s="473" t="str">
        <f t="shared" si="35"/>
        <v/>
      </c>
      <c r="C67" s="509"/>
      <c r="D67" s="229"/>
      <c r="E67" s="229"/>
      <c r="F67" s="230" t="str">
        <f>IFERROR(VLOOKUP(D67,'[2]Capacidades por SKU e Túnel'!$B$9:$T$449,4,0),"")</f>
        <v/>
      </c>
      <c r="G67" s="231"/>
      <c r="H67" s="228" t="str">
        <f>IFERROR(IF(D67="","",(G67/VLOOKUP(D67,'[2]Capacidades por SKU e Túnel'!$B$9:$T$449,16,FALSE))),"")</f>
        <v/>
      </c>
      <c r="I67" s="228" t="str">
        <f>IFERROR(IF(D67="","",(VLOOKUP(D67,[2]Recheio!$B$8:$I$75,7,FALSE)*H67)),"")</f>
        <v/>
      </c>
      <c r="J67" s="228" t="str">
        <f>IFERROR(IF(D67="","",VLOOKUP((ROUNDDOWN(B67,0)&amp;D67),'Coz. Ind.L4, 5 E 8'!$A$3:$M$221,11,0)),"")</f>
        <v/>
      </c>
      <c r="K67" s="232" t="str">
        <f>IFERROR(IF(D67="","",VLOOKUP((ROUNDDOWN(B67,0)&amp;D67),'Coz. Ind.L4, 5 E 8'!$A$3:$M$221,13,0)),"")</f>
        <v/>
      </c>
      <c r="L67" s="241" t="str">
        <f t="shared" si="36"/>
        <v/>
      </c>
      <c r="M67" s="234" t="str">
        <f>IFERROR(SUM(L67,P67,((H67/VLOOKUP(D67,'[2]Capacidades por SKU e Túnel'!$B$9:$T$449,15,0))/24)),"")</f>
        <v/>
      </c>
      <c r="N67" s="278" t="str">
        <f t="shared" si="31"/>
        <v/>
      </c>
      <c r="O67" s="236" t="str">
        <f t="shared" si="32"/>
        <v/>
      </c>
      <c r="P67" s="237"/>
      <c r="Q67" s="279"/>
      <c r="R67" s="242" t="str">
        <f t="shared" si="33"/>
        <v/>
      </c>
      <c r="S67" s="243" t="str">
        <f t="shared" si="34"/>
        <v/>
      </c>
      <c r="T67" s="463"/>
      <c r="U67" s="198"/>
    </row>
    <row r="68" spans="1:21" ht="25.5" hidden="1" customHeight="1" thickBot="1">
      <c r="A68" s="213" t="str">
        <f t="shared" si="4"/>
        <v/>
      </c>
      <c r="B68" s="475" t="str">
        <f t="shared" si="35"/>
        <v/>
      </c>
      <c r="C68" s="511"/>
      <c r="D68" s="252"/>
      <c r="E68" s="252"/>
      <c r="F68" s="253" t="str">
        <f>IFERROR(VLOOKUP(D68,'[2]Capacidades por SKU e Túnel'!$B$9:$T$449,4,0),"")</f>
        <v/>
      </c>
      <c r="G68" s="254"/>
      <c r="H68" s="255" t="str">
        <f>IFERROR(IF(D68="","",(G68/VLOOKUP(D68,'[2]Capacidades por SKU e Túnel'!$B$9:$T$449,16,FALSE))),"")</f>
        <v/>
      </c>
      <c r="I68" s="255" t="str">
        <f>IFERROR(IF(D68="","",(VLOOKUP(D68,[2]Recheio!$B$8:$I$75,7,FALSE)*H68)),"")</f>
        <v/>
      </c>
      <c r="J68" s="255" t="str">
        <f>IFERROR(IF(D68="","",VLOOKUP((ROUNDDOWN(B68,0)&amp;D68),'Coz. Ind.L4, 5 E 8'!$A$3:$M$221,11,0)),"")</f>
        <v/>
      </c>
      <c r="K68" s="282" t="str">
        <f>IFERROR(IF(D68="","",VLOOKUP((ROUNDDOWN(B68,0)&amp;D68),'Coz. Ind.L4, 5 E 8'!$A$3:$M$221,13,0)),"")</f>
        <v/>
      </c>
      <c r="L68" s="256" t="str">
        <f t="shared" si="36"/>
        <v/>
      </c>
      <c r="M68" s="257" t="str">
        <f>IFERROR(SUM(L68,P68,((H68/VLOOKUP(D68,'[2]Capacidades por SKU e Túnel'!$B$9:$T$449,15,0))/24)),"")</f>
        <v/>
      </c>
      <c r="N68" s="283" t="str">
        <f t="shared" si="31"/>
        <v/>
      </c>
      <c r="O68" s="259" t="str">
        <f t="shared" si="32"/>
        <v/>
      </c>
      <c r="P68" s="260"/>
      <c r="Q68" s="284"/>
      <c r="R68" s="285" t="str">
        <f t="shared" si="33"/>
        <v/>
      </c>
      <c r="S68" s="286" t="str">
        <f t="shared" si="34"/>
        <v/>
      </c>
      <c r="T68" s="464"/>
      <c r="U68" s="198"/>
    </row>
    <row r="69" spans="1:21" ht="25.5" customHeight="1" thickBot="1">
      <c r="A69" s="213" t="s">
        <v>2321</v>
      </c>
      <c r="B69" s="476"/>
      <c r="C69" s="512"/>
      <c r="D69" s="263"/>
      <c r="E69" s="263"/>
      <c r="F69" s="264"/>
      <c r="G69" s="265"/>
      <c r="H69" s="266"/>
      <c r="I69" s="267"/>
      <c r="J69" s="267"/>
      <c r="K69" s="268"/>
      <c r="L69" s="268"/>
      <c r="M69" s="268"/>
      <c r="N69" s="272"/>
      <c r="O69" s="272"/>
      <c r="P69" s="287"/>
      <c r="Q69" s="268"/>
      <c r="R69" s="272"/>
      <c r="S69" s="268"/>
      <c r="T69" s="273"/>
    </row>
    <row r="70" spans="1:21" ht="25.5" customHeight="1" thickBot="1">
      <c r="A70" s="213" t="str">
        <f t="shared" ref="A70:A79" si="37">IF(B70&lt;&gt;"","X","")</f>
        <v>X</v>
      </c>
      <c r="B70" s="470">
        <f>B59+1</f>
        <v>43961</v>
      </c>
      <c r="C70" s="507"/>
      <c r="D70" s="214"/>
      <c r="E70" s="214"/>
      <c r="F70" s="215" t="str">
        <f>IFERROR(VLOOKUP(D70,'[2]Capacidades por SKU e Túnel'!$B$9:$T$449,4,0),"")</f>
        <v/>
      </c>
      <c r="G70" s="274"/>
      <c r="H70" s="218" t="str">
        <f>IFERROR(IF(D70="","",(G70/VLOOKUP(D70,'[2]Capacidades por SKU e Túnel'!$B$9:$T$449,16,FALSE))),"")</f>
        <v/>
      </c>
      <c r="I70" s="218" t="str">
        <f>IFERROR(IF(D70="","",(VLOOKUP(D70,[2]Recheio!$B$8:$I$75,7,FALSE)*H70)),"")</f>
        <v/>
      </c>
      <c r="J70" s="218" t="str">
        <f>IFERROR(IF(D70="","",VLOOKUP((ROUNDDOWN(B70,0)&amp;D70),'Coz. Ind.L4, 5 E 8'!$A$3:$M$221,11,0)),"")</f>
        <v/>
      </c>
      <c r="K70" s="219" t="str">
        <f>IFERROR(IF(D70="","",VLOOKUP((ROUNDDOWN(B70,0)&amp;D70),'Coz. Ind.L4, 5 E 8'!$A$3:$M$221,13,0)),"")</f>
        <v/>
      </c>
      <c r="L70" s="220" t="str">
        <f>IFERROR(IF(D70="","",B70),"")</f>
        <v/>
      </c>
      <c r="M70" s="221" t="str">
        <f>IFERROR(SUM(L70,P70,((H70/VLOOKUP(D70,'[2]Capacidades por SKU e Túnel'!$B$9:$T$449,15,0))/24)),"")</f>
        <v/>
      </c>
      <c r="N70" s="222" t="str">
        <f t="shared" ref="N70:N79" si="38">IF(P70="","",L70)</f>
        <v/>
      </c>
      <c r="O70" s="223" t="str">
        <f t="shared" ref="O70:O79" si="39">IFERROR(IF(P70="","",SUM(L70,P70)),"")</f>
        <v/>
      </c>
      <c r="P70" s="224"/>
      <c r="Q70" s="225"/>
      <c r="R70" s="226" t="str">
        <f t="shared" ref="R70:R79" si="40">IFERROR(SUM((M70-L70),(-P70)),"")</f>
        <v/>
      </c>
      <c r="S70" s="227" t="str">
        <f t="shared" ref="S70:S79" si="41">IFERROR((M70-L70),"")</f>
        <v/>
      </c>
      <c r="T70" s="462"/>
      <c r="U70" s="199"/>
    </row>
    <row r="71" spans="1:21" ht="25.5" hidden="1" customHeight="1">
      <c r="A71" s="213" t="str">
        <f t="shared" si="37"/>
        <v/>
      </c>
      <c r="B71" s="473" t="str">
        <f>IF(D71="","",B70)</f>
        <v/>
      </c>
      <c r="C71" s="508"/>
      <c r="D71" s="229"/>
      <c r="E71" s="229"/>
      <c r="F71" s="230" t="str">
        <f>IFERROR(VLOOKUP(D71,'[2]Capacidades por SKU e Túnel'!$B$9:$T$449,4,0),"")</f>
        <v/>
      </c>
      <c r="G71" s="231"/>
      <c r="H71" s="228" t="str">
        <f>IFERROR(IF(D71="","",(G71/VLOOKUP(D71,'[2]Capacidades por SKU e Túnel'!$B$9:$T$449,16,FALSE))),"")</f>
        <v/>
      </c>
      <c r="I71" s="228" t="str">
        <f>IFERROR(IF(D71="","",(VLOOKUP(D71,[2]Recheio!$B$8:$I$75,7,FALSE)*H71)),"")</f>
        <v/>
      </c>
      <c r="J71" s="228" t="str">
        <f>IFERROR(IF(D71="","",VLOOKUP((ROUNDDOWN(B71,0)&amp;D71),'Coz. Ind.L4, 5 E 8'!$A$3:$M$221,11,0)),"")</f>
        <v/>
      </c>
      <c r="K71" s="232" t="str">
        <f>IFERROR(IF(D71="","",VLOOKUP((ROUNDDOWN(B71,0)&amp;D71),'Coz. Ind.L4, 5 E 8'!$A$3:$M$221,13,0)),"")</f>
        <v/>
      </c>
      <c r="L71" s="241" t="str">
        <f>IFERROR(IF(B71="","",M70),"")</f>
        <v/>
      </c>
      <c r="M71" s="234" t="str">
        <f>IFERROR(SUM(L71,P71,((H71/VLOOKUP(D71,'[2]Capacidades por SKU e Túnel'!$B$9:$T$449,15,0))/24)),"")</f>
        <v/>
      </c>
      <c r="N71" s="235" t="str">
        <f t="shared" si="38"/>
        <v/>
      </c>
      <c r="O71" s="236" t="str">
        <f t="shared" si="39"/>
        <v/>
      </c>
      <c r="P71" s="237"/>
      <c r="Q71" s="238"/>
      <c r="R71" s="239" t="str">
        <f t="shared" si="40"/>
        <v/>
      </c>
      <c r="S71" s="240" t="str">
        <f t="shared" si="41"/>
        <v/>
      </c>
      <c r="T71" s="463"/>
      <c r="U71" s="198"/>
    </row>
    <row r="72" spans="1:21" ht="25.5" hidden="1" customHeight="1">
      <c r="A72" s="213" t="str">
        <f t="shared" si="37"/>
        <v/>
      </c>
      <c r="B72" s="473" t="str">
        <f t="shared" ref="B72:B79" si="42">IF(D72="","",B71)</f>
        <v/>
      </c>
      <c r="C72" s="509"/>
      <c r="D72" s="229"/>
      <c r="E72" s="229"/>
      <c r="F72" s="230" t="str">
        <f>IFERROR(VLOOKUP(D72,'[2]Capacidades por SKU e Túnel'!$B$9:$T$449,4,0),"")</f>
        <v/>
      </c>
      <c r="G72" s="231"/>
      <c r="H72" s="228" t="str">
        <f>IFERROR(IF(D72="","",(G72/VLOOKUP(D72,'[2]Capacidades por SKU e Túnel'!$B$9:$T$449,16,FALSE))),"")</f>
        <v/>
      </c>
      <c r="I72" s="228" t="str">
        <f>IFERROR(IF(D72="","",(VLOOKUP(D72,[2]Recheio!$B$8:$I$75,7,FALSE)*H72)),"")</f>
        <v/>
      </c>
      <c r="J72" s="228" t="str">
        <f>IFERROR(IF(D72="","",VLOOKUP((ROUNDDOWN(B72,0)&amp;D72),'Coz. Ind.L4, 5 E 8'!$A$3:$M$221,11,0)),"")</f>
        <v/>
      </c>
      <c r="K72" s="232" t="str">
        <f>IFERROR(IF(D72="","",VLOOKUP((ROUNDDOWN(B72,0)&amp;D72),'Coz. Ind.L4, 5 E 8'!$A$3:$M$221,13,0)),"")</f>
        <v/>
      </c>
      <c r="L72" s="241" t="str">
        <f t="shared" ref="L72:L79" si="43">IFERROR(IF(B72="","",M71),"")</f>
        <v/>
      </c>
      <c r="M72" s="234" t="str">
        <f>IFERROR(SUM(L72,P72,((H72/VLOOKUP(D72,'[2]Capacidades por SKU e Túnel'!$B$9:$T$449,15,0))/24)),"")</f>
        <v/>
      </c>
      <c r="N72" s="235" t="str">
        <f t="shared" si="38"/>
        <v/>
      </c>
      <c r="O72" s="236" t="str">
        <f t="shared" si="39"/>
        <v/>
      </c>
      <c r="P72" s="237"/>
      <c r="Q72" s="238"/>
      <c r="R72" s="242" t="str">
        <f t="shared" si="40"/>
        <v/>
      </c>
      <c r="S72" s="243" t="str">
        <f t="shared" si="41"/>
        <v/>
      </c>
      <c r="T72" s="463"/>
      <c r="U72" s="198"/>
    </row>
    <row r="73" spans="1:21" ht="25.5" hidden="1" customHeight="1">
      <c r="A73" s="213" t="str">
        <f t="shared" si="37"/>
        <v/>
      </c>
      <c r="B73" s="473" t="str">
        <f t="shared" si="42"/>
        <v/>
      </c>
      <c r="C73" s="509"/>
      <c r="D73" s="247"/>
      <c r="E73" s="229"/>
      <c r="F73" s="230" t="str">
        <f>IFERROR(VLOOKUP(D73,'[2]Capacidades por SKU e Túnel'!$B$9:$T$449,4,0),"")</f>
        <v/>
      </c>
      <c r="G73" s="231"/>
      <c r="H73" s="228" t="str">
        <f>IFERROR(IF(D73="","",(G73/VLOOKUP(D73,'[2]Capacidades por SKU e Túnel'!$B$9:$T$449,16,FALSE))),"")</f>
        <v/>
      </c>
      <c r="I73" s="228" t="str">
        <f>IFERROR(IF(D73="","",(VLOOKUP(D73,[2]Recheio!$B$8:$I$75,7,FALSE)*H73)),"")</f>
        <v/>
      </c>
      <c r="J73" s="228" t="str">
        <f>IFERROR(IF(D73="","",VLOOKUP((ROUNDDOWN(B73,0)&amp;D73),'Coz. Ind.L4, 5 E 8'!$A$3:$M$221,11,0)),"")</f>
        <v/>
      </c>
      <c r="K73" s="232" t="str">
        <f>IFERROR(IF(D73="","",VLOOKUP((ROUNDDOWN(B73,0)&amp;D73),'Coz. Ind.L4, 5 E 8'!$A$3:$M$221,13,0)),"")</f>
        <v/>
      </c>
      <c r="L73" s="241" t="str">
        <f t="shared" si="43"/>
        <v/>
      </c>
      <c r="M73" s="234" t="str">
        <f>IFERROR(SUM(L73,P73,((H73/VLOOKUP(D73,'[2]Capacidades por SKU e Túnel'!$B$9:$T$449,15,0))/24)),"")</f>
        <v/>
      </c>
      <c r="N73" s="235" t="str">
        <f t="shared" si="38"/>
        <v/>
      </c>
      <c r="O73" s="236" t="str">
        <f t="shared" si="39"/>
        <v/>
      </c>
      <c r="P73" s="237"/>
      <c r="Q73" s="238"/>
      <c r="R73" s="242" t="str">
        <f t="shared" si="40"/>
        <v/>
      </c>
      <c r="S73" s="243" t="str">
        <f t="shared" si="41"/>
        <v/>
      </c>
      <c r="T73" s="463"/>
      <c r="U73" s="198"/>
    </row>
    <row r="74" spans="1:21" ht="25.5" hidden="1" customHeight="1">
      <c r="A74" s="213" t="str">
        <f t="shared" si="37"/>
        <v/>
      </c>
      <c r="B74" s="473" t="str">
        <f t="shared" si="42"/>
        <v/>
      </c>
      <c r="C74" s="509"/>
      <c r="D74" s="229"/>
      <c r="E74" s="229"/>
      <c r="F74" s="230" t="str">
        <f>IFERROR(VLOOKUP(D74,'[2]Capacidades por SKU e Túnel'!$B$9:$T$449,4,0),"")</f>
        <v/>
      </c>
      <c r="G74" s="231"/>
      <c r="H74" s="228" t="str">
        <f>IFERROR(IF(D74="","",(G74/VLOOKUP(D74,'[2]Capacidades por SKU e Túnel'!$B$9:$T$449,16,FALSE))),"")</f>
        <v/>
      </c>
      <c r="I74" s="228" t="str">
        <f>IFERROR(IF(D74="","",(VLOOKUP(D74,[2]Recheio!$B$8:$I$75,7,FALSE)*H74)),"")</f>
        <v/>
      </c>
      <c r="J74" s="228" t="str">
        <f>IFERROR(IF(D74="","",VLOOKUP((ROUNDDOWN(B74,0)&amp;D74),'Coz. Ind.L4, 5 E 8'!$A$3:$M$221,11,0)),"")</f>
        <v/>
      </c>
      <c r="K74" s="232" t="str">
        <f>IFERROR(IF(D74="","",VLOOKUP((ROUNDDOWN(B74,0)&amp;D74),'Coz. Ind.L4, 5 E 8'!$A$3:$M$221,13,0)),"")</f>
        <v/>
      </c>
      <c r="L74" s="241" t="str">
        <f t="shared" si="43"/>
        <v/>
      </c>
      <c r="M74" s="234" t="str">
        <f>IFERROR(SUM(L74,P74,((H74/VLOOKUP(D74,'[2]Capacidades por SKU e Túnel'!$B$9:$T$449,15,0))/24)),"")</f>
        <v/>
      </c>
      <c r="N74" s="235" t="str">
        <f t="shared" si="38"/>
        <v/>
      </c>
      <c r="O74" s="236" t="str">
        <f t="shared" si="39"/>
        <v/>
      </c>
      <c r="P74" s="237"/>
      <c r="Q74" s="238"/>
      <c r="R74" s="242" t="str">
        <f t="shared" si="40"/>
        <v/>
      </c>
      <c r="S74" s="243" t="str">
        <f t="shared" si="41"/>
        <v/>
      </c>
      <c r="T74" s="463"/>
      <c r="U74" s="198"/>
    </row>
    <row r="75" spans="1:21" ht="25.5" hidden="1" customHeight="1">
      <c r="A75" s="213" t="str">
        <f t="shared" si="37"/>
        <v/>
      </c>
      <c r="B75" s="473" t="str">
        <f t="shared" si="42"/>
        <v/>
      </c>
      <c r="C75" s="508"/>
      <c r="D75" s="229"/>
      <c r="E75" s="229"/>
      <c r="F75" s="230" t="str">
        <f>IFERROR(VLOOKUP(D75,'[2]Capacidades por SKU e Túnel'!$B$9:$T$449,4,0),"")</f>
        <v/>
      </c>
      <c r="G75" s="231"/>
      <c r="H75" s="228" t="str">
        <f>IFERROR(IF(D75="","",(G75/VLOOKUP(D75,'[2]Capacidades por SKU e Túnel'!$B$9:$T$449,16,FALSE))),"")</f>
        <v/>
      </c>
      <c r="I75" s="228" t="str">
        <f>IFERROR(IF(D75="","",(VLOOKUP(D75,[2]Recheio!$B$8:$I$75,7,FALSE)*H75)),"")</f>
        <v/>
      </c>
      <c r="J75" s="228" t="str">
        <f>IFERROR(IF(D75="","",VLOOKUP((ROUNDDOWN(B75,0)&amp;D75),'Coz. Ind.L4, 5 E 8'!$A$3:$M$221,11,0)),"")</f>
        <v/>
      </c>
      <c r="K75" s="232" t="str">
        <f>IFERROR(IF(D75="","",VLOOKUP((ROUNDDOWN(B75,0)&amp;D75),'Coz. Ind.L4, 5 E 8'!$A$3:$M$221,13,0)),"")</f>
        <v/>
      </c>
      <c r="L75" s="241" t="str">
        <f t="shared" si="43"/>
        <v/>
      </c>
      <c r="M75" s="234" t="str">
        <f>IFERROR(SUM(L75,P75,((H75/VLOOKUP(D75,'[2]Capacidades por SKU e Túnel'!$B$9:$T$449,15,0))/24)),"")</f>
        <v/>
      </c>
      <c r="N75" s="235" t="str">
        <f t="shared" si="38"/>
        <v/>
      </c>
      <c r="O75" s="236" t="str">
        <f t="shared" si="39"/>
        <v/>
      </c>
      <c r="P75" s="237"/>
      <c r="Q75" s="244"/>
      <c r="R75" s="242" t="str">
        <f t="shared" si="40"/>
        <v/>
      </c>
      <c r="S75" s="246" t="str">
        <f t="shared" si="41"/>
        <v/>
      </c>
      <c r="T75" s="463"/>
      <c r="U75" s="198"/>
    </row>
    <row r="76" spans="1:21" ht="25.5" hidden="1" customHeight="1">
      <c r="A76" s="213" t="str">
        <f t="shared" si="37"/>
        <v/>
      </c>
      <c r="B76" s="474" t="str">
        <f t="shared" si="42"/>
        <v/>
      </c>
      <c r="C76" s="510"/>
      <c r="D76" s="247"/>
      <c r="E76" s="247"/>
      <c r="F76" s="248" t="str">
        <f>IFERROR(VLOOKUP(D76,'[2]Capacidades por SKU e Túnel'!$B$9:$T$449,4,0),"")</f>
        <v/>
      </c>
      <c r="G76" s="216"/>
      <c r="H76" s="217" t="str">
        <f>IFERROR(IF(D76="","",(G76/VLOOKUP(D76,'[2]Capacidades por SKU e Túnel'!$B$9:$T$449,16,FALSE))),"")</f>
        <v/>
      </c>
      <c r="I76" s="217" t="str">
        <f>IFERROR(IF(D76="","",(VLOOKUP(D76,[2]Recheio!$B$8:$I$75,7,FALSE)*H76)),"")</f>
        <v/>
      </c>
      <c r="J76" s="217" t="str">
        <f>IFERROR(IF(D76="","",VLOOKUP((ROUNDDOWN(B76,0)&amp;D76),'Coz. Ind.L4, 5 E 8'!$A$3:$M$221,11,0)),"")</f>
        <v/>
      </c>
      <c r="K76" s="280" t="str">
        <f>IFERROR(IF(D76="","",VLOOKUP((ROUNDDOWN(B76,0)&amp;D76),'Coz. Ind.L4, 5 E 8'!$A$3:$M$221,13,0)),"")</f>
        <v/>
      </c>
      <c r="L76" s="233" t="str">
        <f t="shared" si="43"/>
        <v/>
      </c>
      <c r="M76" s="249" t="str">
        <f>IFERROR(SUM(L76,P76,((H76/VLOOKUP(D76,'[2]Capacidades por SKU e Túnel'!$B$9:$T$449,15,0))/24)),"")</f>
        <v/>
      </c>
      <c r="N76" s="250" t="str">
        <f t="shared" si="38"/>
        <v/>
      </c>
      <c r="O76" s="251" t="str">
        <f t="shared" si="39"/>
        <v/>
      </c>
      <c r="P76" s="237"/>
      <c r="Q76" s="238"/>
      <c r="R76" s="242" t="str">
        <f t="shared" si="40"/>
        <v/>
      </c>
      <c r="S76" s="243" t="str">
        <f t="shared" si="41"/>
        <v/>
      </c>
      <c r="T76" s="463"/>
      <c r="U76" s="198"/>
    </row>
    <row r="77" spans="1:21" ht="25.5" hidden="1" customHeight="1">
      <c r="A77" s="213" t="str">
        <f t="shared" si="37"/>
        <v/>
      </c>
      <c r="B77" s="473" t="str">
        <f t="shared" si="42"/>
        <v/>
      </c>
      <c r="C77" s="509"/>
      <c r="D77" s="247"/>
      <c r="E77" s="229"/>
      <c r="F77" s="230" t="str">
        <f>IFERROR(VLOOKUP(D77,'[2]Capacidades por SKU e Túnel'!$B$9:$T$449,4,0),"")</f>
        <v/>
      </c>
      <c r="G77" s="231"/>
      <c r="H77" s="228" t="str">
        <f>IFERROR(IF(D77="","",(G77/VLOOKUP(D77,'[2]Capacidades por SKU e Túnel'!$B$9:$T$449,16,FALSE))),"")</f>
        <v/>
      </c>
      <c r="I77" s="228" t="str">
        <f>IFERROR(IF(D77="","",(VLOOKUP(D77,[2]Recheio!$B$8:$I$75,7,FALSE)*H77)),"")</f>
        <v/>
      </c>
      <c r="J77" s="228" t="str">
        <f>IFERROR(IF(D77="","",VLOOKUP((ROUNDDOWN(B77,0)&amp;D77),'Coz. Ind.L4, 5 E 8'!$A$3:$M$221,11,0)),"")</f>
        <v/>
      </c>
      <c r="K77" s="232" t="str">
        <f>IFERROR(IF(D77="","",VLOOKUP((ROUNDDOWN(B77,0)&amp;D77),'Coz. Ind.L4, 5 E 8'!$A$3:$M$221,13,0)),"")</f>
        <v/>
      </c>
      <c r="L77" s="241" t="str">
        <f t="shared" si="43"/>
        <v/>
      </c>
      <c r="M77" s="234" t="str">
        <f>IFERROR(SUM(L77,P77,((H77/VLOOKUP(D77,'[2]Capacidades por SKU e Túnel'!$B$9:$T$449,15,0))/24)),"")</f>
        <v/>
      </c>
      <c r="N77" s="235" t="str">
        <f t="shared" si="38"/>
        <v/>
      </c>
      <c r="O77" s="236" t="str">
        <f t="shared" si="39"/>
        <v/>
      </c>
      <c r="P77" s="237"/>
      <c r="Q77" s="238"/>
      <c r="R77" s="242" t="str">
        <f t="shared" si="40"/>
        <v/>
      </c>
      <c r="S77" s="243" t="str">
        <f t="shared" si="41"/>
        <v/>
      </c>
      <c r="T77" s="463"/>
      <c r="U77" s="198"/>
    </row>
    <row r="78" spans="1:21" ht="25.5" hidden="1" customHeight="1">
      <c r="A78" s="213" t="str">
        <f t="shared" si="37"/>
        <v/>
      </c>
      <c r="B78" s="473" t="str">
        <f t="shared" si="42"/>
        <v/>
      </c>
      <c r="C78" s="509"/>
      <c r="D78" s="229"/>
      <c r="E78" s="229"/>
      <c r="F78" s="230" t="str">
        <f>IFERROR(VLOOKUP(D78,'[2]Capacidades por SKU e Túnel'!$B$9:$T$449,4,0),"")</f>
        <v/>
      </c>
      <c r="G78" s="231"/>
      <c r="H78" s="228" t="str">
        <f>IFERROR(IF(D78="","",(G78/VLOOKUP(D78,'[2]Capacidades por SKU e Túnel'!$B$9:$T$449,16,FALSE))),"")</f>
        <v/>
      </c>
      <c r="I78" s="228" t="str">
        <f>IFERROR(IF(D78="","",(VLOOKUP(D78,[2]Recheio!$B$8:$I$75,7,FALSE)*H78)),"")</f>
        <v/>
      </c>
      <c r="J78" s="228" t="str">
        <f>IFERROR(IF(D78="","",VLOOKUP((ROUNDDOWN(B78,0)&amp;D78),'Coz. Ind.L4, 5 E 8'!$A$3:$M$221,11,0)),"")</f>
        <v/>
      </c>
      <c r="K78" s="232" t="str">
        <f>IFERROR(IF(D78="","",VLOOKUP((ROUNDDOWN(B78,0)&amp;D78),'Coz. Ind.L4, 5 E 8'!$A$3:$M$221,13,0)),"")</f>
        <v/>
      </c>
      <c r="L78" s="241" t="str">
        <f t="shared" si="43"/>
        <v/>
      </c>
      <c r="M78" s="234" t="str">
        <f>IFERROR(SUM(L78,P78,((H78/VLOOKUP(D78,'[2]Capacidades por SKU e Túnel'!$B$9:$T$449,15,0))/24)),"")</f>
        <v/>
      </c>
      <c r="N78" s="235" t="str">
        <f t="shared" si="38"/>
        <v/>
      </c>
      <c r="O78" s="236" t="str">
        <f t="shared" si="39"/>
        <v/>
      </c>
      <c r="P78" s="237"/>
      <c r="Q78" s="238"/>
      <c r="R78" s="242" t="str">
        <f t="shared" si="40"/>
        <v/>
      </c>
      <c r="S78" s="243" t="str">
        <f t="shared" si="41"/>
        <v/>
      </c>
      <c r="T78" s="463"/>
      <c r="U78" s="198"/>
    </row>
    <row r="79" spans="1:21" ht="25.5" hidden="1" customHeight="1" thickBot="1">
      <c r="A79" s="213" t="str">
        <f t="shared" si="37"/>
        <v/>
      </c>
      <c r="B79" s="475" t="str">
        <f t="shared" si="42"/>
        <v/>
      </c>
      <c r="C79" s="511"/>
      <c r="D79" s="252"/>
      <c r="E79" s="252"/>
      <c r="F79" s="253" t="str">
        <f>IFERROR(VLOOKUP(D79,'[2]Capacidades por SKU e Túnel'!$B$9:$T$449,4,0),"")</f>
        <v/>
      </c>
      <c r="G79" s="254"/>
      <c r="H79" s="255" t="str">
        <f>IFERROR(IF(D79="","",(G79/VLOOKUP(D79,'[2]Capacidades por SKU e Túnel'!$B$9:$T$449,16,FALSE))),"")</f>
        <v/>
      </c>
      <c r="I79" s="255" t="str">
        <f>IFERROR(IF(D79="","",(VLOOKUP(D79,[2]Recheio!$B$8:$I$75,7,FALSE)*H79)),"")</f>
        <v/>
      </c>
      <c r="J79" s="255" t="str">
        <f>IFERROR(IF(D79="","",VLOOKUP((ROUNDDOWN(B79,0)&amp;D79),'Coz. Ind.L4, 5 E 8'!$A$3:$M$221,11,0)),"")</f>
        <v/>
      </c>
      <c r="K79" s="282" t="str">
        <f>IFERROR(IF(D79="","",VLOOKUP((ROUNDDOWN(B79,0)&amp;D79),'Coz. Ind.L4, 5 E 8'!$A$3:$M$221,13,0)),"")</f>
        <v/>
      </c>
      <c r="L79" s="256" t="str">
        <f t="shared" si="43"/>
        <v/>
      </c>
      <c r="M79" s="257" t="str">
        <f>IFERROR(SUM(L79,P79,((H79/VLOOKUP(D79,'[2]Capacidades por SKU e Túnel'!$B$9:$T$449,15,0))/24)),"")</f>
        <v/>
      </c>
      <c r="N79" s="258" t="str">
        <f t="shared" si="38"/>
        <v/>
      </c>
      <c r="O79" s="259" t="str">
        <f t="shared" si="39"/>
        <v/>
      </c>
      <c r="P79" s="260"/>
      <c r="Q79" s="261"/>
      <c r="R79" s="285" t="str">
        <f t="shared" si="40"/>
        <v/>
      </c>
      <c r="S79" s="286" t="str">
        <f t="shared" si="41"/>
        <v/>
      </c>
      <c r="T79" s="464"/>
      <c r="U79" s="198"/>
    </row>
    <row r="80" spans="1:21" s="294" customFormat="1" ht="25.5" customHeight="1">
      <c r="A80" s="288" t="s">
        <v>2321</v>
      </c>
      <c r="B80" s="477"/>
      <c r="C80" s="530"/>
      <c r="D80" s="289"/>
      <c r="E80" s="290"/>
      <c r="F80" s="290"/>
      <c r="G80" s="291"/>
      <c r="H80" s="290"/>
      <c r="I80" s="290"/>
      <c r="J80" s="292"/>
      <c r="K80" s="292"/>
      <c r="L80" s="290"/>
      <c r="M80" s="290"/>
      <c r="N80" s="291"/>
      <c r="O80" s="291"/>
      <c r="P80" s="291"/>
      <c r="Q80" s="291"/>
      <c r="R80" s="290"/>
      <c r="S80" s="290"/>
      <c r="T80" s="290"/>
      <c r="U80" s="293"/>
    </row>
    <row r="81" spans="1:21" s="294" customFormat="1" ht="25.5" customHeight="1">
      <c r="A81" s="288" t="s">
        <v>2321</v>
      </c>
      <c r="B81" s="478"/>
      <c r="C81" s="530"/>
      <c r="D81" s="289"/>
      <c r="E81" s="295"/>
      <c r="F81" s="289"/>
      <c r="G81" s="296"/>
      <c r="H81" s="289"/>
      <c r="I81" s="289"/>
      <c r="J81" s="297"/>
      <c r="K81" s="297"/>
      <c r="L81" s="289"/>
      <c r="M81" s="289"/>
      <c r="N81" s="296"/>
      <c r="O81" s="296"/>
      <c r="P81" s="296"/>
      <c r="Q81" s="296"/>
      <c r="R81" s="289"/>
      <c r="S81" s="289"/>
      <c r="T81" s="289"/>
      <c r="U81" s="293"/>
    </row>
    <row r="82" spans="1:21" s="294" customFormat="1" ht="25.5" customHeight="1">
      <c r="A82" s="288" t="s">
        <v>2321</v>
      </c>
      <c r="B82" s="478"/>
      <c r="C82" s="530"/>
      <c r="D82" s="289"/>
      <c r="E82" s="289"/>
      <c r="F82" s="289"/>
      <c r="G82" s="296"/>
      <c r="H82" s="289"/>
      <c r="I82" s="289"/>
      <c r="J82" s="297"/>
      <c r="K82" s="297"/>
      <c r="L82" s="289"/>
      <c r="M82" s="289"/>
      <c r="N82" s="296"/>
      <c r="O82" s="296"/>
      <c r="P82" s="296"/>
      <c r="Q82" s="296"/>
      <c r="R82" s="289"/>
      <c r="S82" s="289"/>
      <c r="T82" s="289"/>
      <c r="U82" s="293"/>
    </row>
    <row r="83" spans="1:21" s="294" customFormat="1" ht="25.5" customHeight="1">
      <c r="A83" s="288" t="s">
        <v>2321</v>
      </c>
      <c r="B83" s="479"/>
      <c r="C83" s="530"/>
      <c r="D83" s="289"/>
      <c r="E83" s="295"/>
      <c r="F83" s="295"/>
      <c r="G83" s="295"/>
      <c r="H83" s="295"/>
      <c r="I83" s="295"/>
      <c r="J83" s="293"/>
      <c r="K83" s="293"/>
      <c r="L83" s="295"/>
      <c r="M83" s="295"/>
      <c r="N83" s="295"/>
      <c r="O83" s="295"/>
      <c r="P83" s="295"/>
      <c r="Q83" s="295"/>
      <c r="R83" s="295"/>
      <c r="S83" s="295"/>
      <c r="T83" s="295"/>
      <c r="U83" s="293"/>
    </row>
    <row r="84" spans="1:21" s="294" customFormat="1" ht="25.5" customHeight="1">
      <c r="A84" s="288" t="s">
        <v>2321</v>
      </c>
      <c r="B84" s="479"/>
      <c r="C84" s="530"/>
      <c r="D84" s="289"/>
      <c r="E84" s="295"/>
      <c r="F84" s="295"/>
      <c r="G84" s="295"/>
      <c r="H84" s="295"/>
      <c r="I84" s="295"/>
      <c r="J84" s="293"/>
      <c r="K84" s="293"/>
      <c r="L84" s="295"/>
      <c r="M84" s="295"/>
      <c r="N84" s="295"/>
      <c r="O84" s="295"/>
      <c r="P84" s="295"/>
      <c r="Q84" s="295"/>
      <c r="R84" s="295"/>
      <c r="S84" s="295"/>
      <c r="T84" s="295"/>
      <c r="U84" s="293"/>
    </row>
    <row r="85" spans="1:21" ht="25.5" customHeight="1">
      <c r="A85" s="288" t="s">
        <v>2321</v>
      </c>
      <c r="C85" s="514"/>
      <c r="D85" s="299"/>
      <c r="E85" s="299"/>
      <c r="F85" s="299"/>
      <c r="G85" s="300"/>
      <c r="H85" s="301"/>
      <c r="I85" s="302"/>
      <c r="L85" s="298"/>
      <c r="M85" s="298"/>
      <c r="N85" s="298"/>
      <c r="O85" s="298"/>
      <c r="P85" s="303"/>
      <c r="Q85" s="303"/>
      <c r="R85" s="298"/>
      <c r="S85" s="298"/>
      <c r="T85" s="299"/>
    </row>
    <row r="86" spans="1:21" ht="25.5" customHeight="1">
      <c r="B86" s="480"/>
      <c r="C86" s="614"/>
      <c r="D86" s="194"/>
      <c r="E86" s="194"/>
      <c r="F86" s="194"/>
      <c r="G86" s="213"/>
      <c r="H86" s="194"/>
      <c r="P86" s="305"/>
      <c r="Q86" s="305"/>
      <c r="U86" s="199"/>
    </row>
    <row r="87" spans="1:21" ht="25.5" customHeight="1">
      <c r="B87" s="480"/>
      <c r="C87" s="614"/>
      <c r="D87" s="194"/>
      <c r="E87" s="194"/>
      <c r="F87" s="194"/>
      <c r="G87" s="213"/>
      <c r="H87" s="194"/>
      <c r="K87" s="195"/>
    </row>
    <row r="88" spans="1:21" ht="25.5" customHeight="1">
      <c r="B88" s="480"/>
      <c r="C88" s="614"/>
      <c r="D88" s="194"/>
      <c r="E88" s="194"/>
      <c r="F88" s="194"/>
      <c r="G88" s="213"/>
      <c r="H88" s="194"/>
      <c r="K88" s="195"/>
    </row>
    <row r="89" spans="1:21" ht="25.5" customHeight="1">
      <c r="B89" s="480"/>
      <c r="C89" s="614"/>
      <c r="D89" s="194"/>
      <c r="E89" s="194"/>
      <c r="F89" s="194"/>
      <c r="G89" s="213"/>
      <c r="H89" s="194"/>
      <c r="K89" s="195"/>
    </row>
    <row r="90" spans="1:21" ht="25.5" customHeight="1">
      <c r="B90" s="480"/>
      <c r="C90" s="612"/>
      <c r="D90" s="194"/>
      <c r="E90" s="194"/>
      <c r="F90" s="194"/>
      <c r="G90" s="306"/>
      <c r="H90" s="194"/>
      <c r="O90" s="195"/>
      <c r="R90" s="198"/>
      <c r="S90" s="198"/>
      <c r="T90" s="198"/>
      <c r="U90" s="198"/>
    </row>
    <row r="91" spans="1:21" ht="25.5" hidden="1" customHeight="1">
      <c r="B91" s="480"/>
      <c r="D91" s="194"/>
      <c r="E91" s="194"/>
      <c r="F91" s="194"/>
      <c r="G91" s="213"/>
      <c r="H91" s="194"/>
      <c r="K91" s="195"/>
    </row>
    <row r="92" spans="1:21" ht="25.5" hidden="1" customHeight="1">
      <c r="B92" s="480"/>
      <c r="F92" s="194"/>
      <c r="G92" s="213"/>
      <c r="H92" s="195"/>
    </row>
    <row r="93" spans="1:21" ht="25.5" hidden="1" customHeight="1">
      <c r="B93" s="480"/>
      <c r="F93" s="194"/>
      <c r="G93" s="213"/>
      <c r="H93" s="195"/>
    </row>
    <row r="94" spans="1:21" ht="25.5" hidden="1" customHeight="1">
      <c r="B94" s="480"/>
      <c r="F94" s="194"/>
      <c r="G94" s="213"/>
      <c r="H94" s="195"/>
    </row>
    <row r="95" spans="1:21" ht="25.5" hidden="1" customHeight="1">
      <c r="B95" s="480"/>
      <c r="F95" s="194"/>
      <c r="G95" s="213"/>
      <c r="H95" s="195"/>
      <c r="R95" s="195"/>
      <c r="T95" s="194"/>
    </row>
    <row r="96" spans="1:21" ht="25.5" hidden="1" customHeight="1"/>
    <row r="97" ht="25.5" hidden="1" customHeight="1"/>
    <row r="98" ht="25.5" hidden="1" customHeight="1"/>
    <row r="99" ht="25.5" hidden="1" customHeight="1"/>
    <row r="100" ht="25.5" hidden="1" customHeight="1"/>
    <row r="101" ht="25.5" hidden="1" customHeight="1"/>
    <row r="102" ht="25.5" hidden="1" customHeight="1"/>
    <row r="103" ht="25.5" hidden="1" customHeight="1"/>
    <row r="104" ht="25.5" hidden="1" customHeight="1"/>
    <row r="105" ht="25.5" hidden="1" customHeight="1"/>
    <row r="106" ht="25.5" hidden="1" customHeight="1"/>
    <row r="107" ht="25.5" hidden="1" customHeight="1"/>
    <row r="108" ht="25.5" hidden="1" customHeight="1"/>
    <row r="109" ht="25.5" hidden="1" customHeight="1"/>
    <row r="110" ht="25.5" hidden="1" customHeight="1"/>
    <row r="111" ht="25.5" hidden="1" customHeight="1"/>
    <row r="112" ht="25.5" hidden="1" customHeight="1"/>
    <row r="113" ht="25.5" hidden="1" customHeight="1"/>
    <row r="114" ht="25.5" hidden="1" customHeight="1"/>
    <row r="115" ht="25.5" hidden="1" customHeight="1"/>
    <row r="116" ht="25.5" hidden="1" customHeight="1"/>
    <row r="117" ht="25.5" hidden="1" customHeight="1"/>
    <row r="118" ht="25.5" hidden="1" customHeight="1"/>
    <row r="119" ht="25.5" hidden="1" customHeight="1"/>
    <row r="120" ht="25.5" hidden="1" customHeight="1"/>
    <row r="121" ht="25.5" hidden="1" customHeight="1"/>
    <row r="122" ht="25.5" hidden="1" customHeight="1"/>
    <row r="123" ht="25.5" hidden="1" customHeight="1"/>
    <row r="124" ht="25.5" hidden="1" customHeight="1"/>
    <row r="125" ht="25.5" hidden="1" customHeight="1"/>
    <row r="126" ht="25.5" hidden="1" customHeight="1"/>
    <row r="127" ht="25.5" hidden="1" customHeight="1"/>
    <row r="128" ht="25.5" hidden="1" customHeight="1"/>
    <row r="129" ht="25.5" hidden="1" customHeight="1"/>
    <row r="130" ht="25.5" hidden="1" customHeight="1"/>
    <row r="131" ht="25.5" hidden="1" customHeight="1"/>
    <row r="132" ht="25.5" hidden="1" customHeight="1"/>
    <row r="133" ht="25.5" hidden="1" customHeight="1"/>
    <row r="134" ht="25.5" hidden="1" customHeight="1"/>
    <row r="135" ht="25.5" hidden="1" customHeight="1"/>
    <row r="136" ht="25.5" hidden="1" customHeight="1"/>
    <row r="137" ht="25.5" hidden="1" customHeight="1"/>
    <row r="138" ht="25.5" hidden="1" customHeight="1"/>
    <row r="139" ht="25.5" hidden="1" customHeight="1"/>
    <row r="140" ht="25.5" hidden="1" customHeight="1"/>
    <row r="141" ht="25.5" hidden="1" customHeight="1"/>
    <row r="142" ht="25.5" hidden="1" customHeight="1"/>
    <row r="143" ht="25.5" hidden="1" customHeight="1"/>
    <row r="144" ht="25.5" hidden="1" customHeight="1"/>
    <row r="145" ht="25.5" hidden="1" customHeight="1"/>
    <row r="146" ht="25.5" hidden="1" customHeight="1"/>
    <row r="147" ht="25.5" hidden="1" customHeight="1"/>
    <row r="148" ht="25.5" hidden="1" customHeight="1"/>
    <row r="149" ht="25.5" hidden="1" customHeight="1"/>
    <row r="150" ht="25.5" hidden="1" customHeight="1"/>
    <row r="151" ht="25.5" hidden="1" customHeight="1"/>
    <row r="152" ht="25.5" hidden="1" customHeight="1"/>
    <row r="153" ht="25.5" hidden="1" customHeight="1"/>
    <row r="154" ht="25.5" hidden="1" customHeight="1"/>
    <row r="155" ht="25.5" hidden="1" customHeight="1"/>
    <row r="156" ht="25.5" hidden="1" customHeight="1"/>
    <row r="157" ht="25.5" hidden="1" customHeight="1"/>
    <row r="158" ht="25.5" hidden="1" customHeight="1"/>
    <row r="159" ht="25.5" hidden="1" customHeight="1"/>
    <row r="160" ht="25.5" hidden="1" customHeight="1"/>
    <row r="161" spans="3:12" ht="25.5" hidden="1" customHeight="1">
      <c r="C161" s="505">
        <f>'Linha 1'!B4</f>
        <v>43955.34375</v>
      </c>
      <c r="L161" s="194" t="str">
        <f>IF('Linha 1'!I4="","",'Linha 1'!I83)</f>
        <v/>
      </c>
    </row>
  </sheetData>
  <autoFilter ref="A3:A85">
    <filterColumn colId="0">
      <customFilters>
        <customFilter operator="notEqual" val=" "/>
      </customFilters>
    </filterColumn>
  </autoFilter>
  <dataConsolidate/>
  <mergeCells count="6">
    <mergeCell ref="T2:T3"/>
    <mergeCell ref="B2:F2"/>
    <mergeCell ref="G2:K2"/>
    <mergeCell ref="L2:M2"/>
    <mergeCell ref="N2:Q2"/>
    <mergeCell ref="R2:S2"/>
  </mergeCells>
  <dataValidations count="2">
    <dataValidation type="list" allowBlank="1" showInputMessage="1" showErrorMessage="1" sqref="Q4:Q13 Q15:Q24 Q26:Q35 Q37:Q46 Q48:Q57 Q59:Q68 Q70:Q79">
      <formula1>ParadaProgramada</formula1>
    </dataValidation>
    <dataValidation type="list" allowBlank="1" showInputMessage="1" showErrorMessage="1" sqref="E80:E1048576">
      <formula1>$I$79:$I$85</formula1>
    </dataValidation>
  </dataValidations>
  <pageMargins left="0.51181102362204722" right="0.51181102362204722" top="0.78740157480314965" bottom="0.78740157480314965" header="0.31496062992125984" footer="0.31496062992125984"/>
  <pageSetup paperSize="9" scale="53" orientation="landscape" r:id="rId1"/>
  <headerFooter>
    <oddHeader>&amp;L&amp;G</oddHeader>
    <oddFooter>&amp;L&amp;"Arial,Negrito"Dados elaborados pelo PCP&amp;C&amp;"Arial Black,Normal"&amp;D - &amp;T
&amp;F&amp;R&amp;"Arial,Negrito"Planejamento Ramal: 8265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Programação!$I$79:$I$85</xm:f>
          </x14:formula1>
          <xm:sqref>E1:E3</xm:sqref>
        </x14:dataValidation>
        <x14:dataValidation type="list" allowBlank="1" showInputMessage="1" showErrorMessage="1">
          <x14:formula1>
            <xm:f>Programação!$I$79:$I$86</xm:f>
          </x14:formula1>
          <xm:sqref>E4:E79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" filterMode="1">
    <pageSetUpPr fitToPage="1"/>
  </sheetPr>
  <dimension ref="A1:U189"/>
  <sheetViews>
    <sheetView showGridLines="0" showZeros="0" tabSelected="1" zoomScale="70" zoomScaleNormal="70" zoomScaleSheetLayoutView="4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T8" sqref="T8"/>
    </sheetView>
  </sheetViews>
  <sheetFormatPr defaultColWidth="0" defaultRowHeight="25.5" customHeight="1" zeroHeight="1" outlineLevelCol="1"/>
  <cols>
    <col min="1" max="1" width="3.125" style="194" customWidth="1"/>
    <col min="2" max="2" width="15.875" style="471" customWidth="1"/>
    <col min="3" max="3" width="9" style="517" customWidth="1"/>
    <col min="4" max="4" width="11.375" style="304" customWidth="1"/>
    <col min="5" max="5" width="7.875" style="195" customWidth="1"/>
    <col min="6" max="6" width="47.625" style="195" customWidth="1"/>
    <col min="7" max="7" width="6.25" style="196" customWidth="1" outlineLevel="1"/>
    <col min="8" max="8" width="8.875" style="197" customWidth="1"/>
    <col min="9" max="9" width="9.375" style="194" hidden="1" customWidth="1" outlineLevel="1"/>
    <col min="10" max="11" width="8.625" style="194" hidden="1" customWidth="1" outlineLevel="1"/>
    <col min="12" max="12" width="9.75" style="194" customWidth="1" collapsed="1"/>
    <col min="13" max="13" width="9.5" style="194" customWidth="1"/>
    <col min="14" max="14" width="9.75" style="194" customWidth="1"/>
    <col min="15" max="15" width="9.875" style="194" customWidth="1"/>
    <col min="16" max="16" width="10.875" style="199" customWidth="1"/>
    <col min="17" max="17" width="23.25" style="194" hidden="1" customWidth="1" outlineLevel="1"/>
    <col min="18" max="18" width="14" style="194" customWidth="1" collapsed="1"/>
    <col min="19" max="19" width="11.375" style="194" customWidth="1"/>
    <col min="20" max="20" width="38.875" style="195" customWidth="1"/>
    <col min="21" max="21" width="10.375" style="194" customWidth="1"/>
    <col min="22" max="22" width="9" style="198" customWidth="1"/>
    <col min="23" max="16384" width="0" style="198" hidden="1"/>
  </cols>
  <sheetData>
    <row r="1" spans="1:21" ht="25.5" customHeight="1" thickBot="1">
      <c r="C1" s="565"/>
      <c r="F1" s="195">
        <f>SUBTOTAL(9,F3:F115)</f>
        <v>0</v>
      </c>
      <c r="H1" s="197">
        <f>1600-H9</f>
        <v>931</v>
      </c>
    </row>
    <row r="2" spans="1:21" ht="25.5" customHeight="1" thickBot="1">
      <c r="B2" s="639" t="s">
        <v>338</v>
      </c>
      <c r="C2" s="653"/>
      <c r="D2" s="641"/>
      <c r="E2" s="641"/>
      <c r="F2" s="642"/>
      <c r="G2" s="643" t="s">
        <v>2318</v>
      </c>
      <c r="H2" s="644"/>
      <c r="I2" s="644"/>
      <c r="J2" s="644"/>
      <c r="K2" s="645"/>
      <c r="L2" s="646" t="str">
        <f>"Semana "&amp;(WEEKNUM(B4))</f>
        <v>Semana 19</v>
      </c>
      <c r="M2" s="647"/>
      <c r="N2" s="648" t="s">
        <v>2323</v>
      </c>
      <c r="O2" s="649"/>
      <c r="P2" s="649"/>
      <c r="Q2" s="650"/>
      <c r="R2" s="307"/>
      <c r="S2" s="308"/>
      <c r="T2" s="637" t="s">
        <v>337</v>
      </c>
      <c r="U2" s="199"/>
    </row>
    <row r="3" spans="1:21" s="212" customFormat="1" ht="30.95" customHeight="1" thickBot="1">
      <c r="A3" s="194"/>
      <c r="B3" s="472" t="s">
        <v>2320</v>
      </c>
      <c r="C3" s="203" t="s">
        <v>0</v>
      </c>
      <c r="D3" s="200" t="s">
        <v>1</v>
      </c>
      <c r="E3" s="200" t="s">
        <v>161</v>
      </c>
      <c r="F3" s="201" t="s">
        <v>2</v>
      </c>
      <c r="G3" s="309"/>
      <c r="H3" s="310" t="s">
        <v>2311</v>
      </c>
      <c r="I3" s="205" t="s">
        <v>2326</v>
      </c>
      <c r="J3" s="200"/>
      <c r="K3" s="204"/>
      <c r="L3" s="206" t="s">
        <v>3</v>
      </c>
      <c r="M3" s="207" t="s">
        <v>4</v>
      </c>
      <c r="N3" s="208" t="s">
        <v>163</v>
      </c>
      <c r="O3" s="200" t="s">
        <v>164</v>
      </c>
      <c r="P3" s="311" t="s">
        <v>2322</v>
      </c>
      <c r="Q3" s="209" t="s">
        <v>2</v>
      </c>
      <c r="R3" s="210" t="s">
        <v>165</v>
      </c>
      <c r="S3" s="204" t="s">
        <v>166</v>
      </c>
      <c r="T3" s="638"/>
      <c r="U3" s="211"/>
    </row>
    <row r="4" spans="1:21" ht="25.5" customHeight="1">
      <c r="A4" s="213" t="str">
        <f>IF(B4&lt;&gt;"","X","")</f>
        <v>X</v>
      </c>
      <c r="B4" s="469">
        <v>43955.333333333336</v>
      </c>
      <c r="C4" s="566"/>
      <c r="D4" s="504">
        <v>7</v>
      </c>
      <c r="E4" s="214" t="s">
        <v>2313</v>
      </c>
      <c r="F4" s="215" t="str">
        <f>IFERROR(VLOOKUP(D4,'[2]Capacidades por SKU e Túnel'!$B$9:$T$449,4,0),"")</f>
        <v>PRODUÇÃO EM OUTRA LINHA</v>
      </c>
      <c r="G4" s="231"/>
      <c r="H4" s="218">
        <f>IFERROR(IF(D4="","",(G4/VLOOKUP(D4,'[2]Capacidades por SKU e Túnel'!$B$9:$T$449,16,FALSE))),"")</f>
        <v>0</v>
      </c>
      <c r="I4" s="218">
        <f>IFERROR(IF(D4="","",(VLOOKUP(D4,'[2]Capacidades por SKU e Túnel'!$B$9:$T$449,14,0)*G4)),"")</f>
        <v>0</v>
      </c>
      <c r="J4" s="218"/>
      <c r="K4" s="219"/>
      <c r="L4" s="220">
        <v>43955.34375</v>
      </c>
      <c r="M4" s="221">
        <f>IFERROR(SUM(L4,P4,((H4/VLOOKUP(D4,'[2]Capacidades por SKU e Túnel'!$B$9:$T$449,15,0))/24)),"")</f>
        <v>43955.34375</v>
      </c>
      <c r="N4" s="275" t="str">
        <f t="shared" ref="N4:N13" si="0">IF(P4="","",L4)</f>
        <v/>
      </c>
      <c r="O4" s="223" t="str">
        <f t="shared" ref="O4:O13" si="1">IFERROR(IF(P4="","",SUM(L4,P4)),"")</f>
        <v/>
      </c>
      <c r="P4" s="313"/>
      <c r="Q4" s="277"/>
      <c r="R4" s="226">
        <f t="shared" ref="R4:R13" si="2">IFERROR(SUM((M4-L4),(-P4)),"")</f>
        <v>0</v>
      </c>
      <c r="S4" s="227">
        <f t="shared" ref="S4:S13" si="3">IFERROR((M4-L4),"")</f>
        <v>0</v>
      </c>
      <c r="T4" s="463"/>
      <c r="U4" s="199"/>
    </row>
    <row r="5" spans="1:21" ht="25.5" customHeight="1">
      <c r="A5" s="213" t="str">
        <f t="shared" ref="A5:A68" si="4">IF(B5&lt;&gt;"","X","")</f>
        <v>X</v>
      </c>
      <c r="B5" s="473">
        <f>IF(D5="","",B4)</f>
        <v>43955.333333333336</v>
      </c>
      <c r="C5" s="567"/>
      <c r="D5" s="504">
        <v>9</v>
      </c>
      <c r="E5" s="229" t="s">
        <v>2313</v>
      </c>
      <c r="F5" s="230" t="str">
        <f>IFERROR(VLOOKUP(D5,'[2]Capacidades por SKU e Túnel'!$B$9:$T$449,4,0),"")</f>
        <v>LIMPEZA</v>
      </c>
      <c r="G5" s="231">
        <v>2</v>
      </c>
      <c r="H5" s="228">
        <f>IFERROR(IF(D5="","",(G5/VLOOKUP(D5,'[2]Capacidades por SKU e Túnel'!$B$9:$T$449,16,FALSE))),"")</f>
        <v>2</v>
      </c>
      <c r="I5" s="217">
        <f>IFERROR(IF(D5="","",(VLOOKUP(D5,'[2]Capacidades por SKU e Túnel'!$B$9:$T$449,14,0)*G5)),"")</f>
        <v>2</v>
      </c>
      <c r="J5" s="228"/>
      <c r="K5" s="232"/>
      <c r="L5" s="241">
        <f t="shared" ref="L5" si="5">IFERROR(IF(B5="","",M4),"")</f>
        <v>43955.34375</v>
      </c>
      <c r="M5" s="234">
        <f>IFERROR(SUM(L5,P5,((H5/VLOOKUP(D5,'[2]Capacidades por SKU e Túnel'!$B$9:$T$449,15,0))/24)),"")</f>
        <v>43955.427083333336</v>
      </c>
      <c r="N5" s="278" t="str">
        <f t="shared" si="0"/>
        <v/>
      </c>
      <c r="O5" s="236" t="str">
        <f t="shared" si="1"/>
        <v/>
      </c>
      <c r="P5" s="313"/>
      <c r="Q5" s="279"/>
      <c r="R5" s="239">
        <f t="shared" si="2"/>
        <v>8.3333333335758653E-2</v>
      </c>
      <c r="S5" s="240">
        <f t="shared" si="3"/>
        <v>8.3333333335758653E-2</v>
      </c>
      <c r="T5" s="463"/>
      <c r="U5" s="198" t="s">
        <v>2405</v>
      </c>
    </row>
    <row r="6" spans="1:21" ht="25.5" customHeight="1">
      <c r="A6" s="213" t="str">
        <f t="shared" si="4"/>
        <v>X</v>
      </c>
      <c r="B6" s="473">
        <f t="shared" ref="B6:B13" si="6">IF(D6="","",B5)</f>
        <v>43955.333333333336</v>
      </c>
      <c r="C6" s="625">
        <v>97014</v>
      </c>
      <c r="D6" s="603" t="s">
        <v>37</v>
      </c>
      <c r="E6" s="229" t="s">
        <v>2313</v>
      </c>
      <c r="F6" s="230" t="str">
        <f>IFERROR(VLOOKUP(D6,'[2]Capacidades por SKU e Túnel'!$B$9:$T$449,4,0),"")</f>
        <v xml:space="preserve">PQ Super Lanche FM 1 kg Exportação USA (Cliente Triunfo)          </v>
      </c>
      <c r="G6" s="231">
        <f>150*0.9</f>
        <v>135</v>
      </c>
      <c r="H6" s="228">
        <f>IFERROR(IF(D6="","",(G6/VLOOKUP(D6,'[2]Capacidades por SKU e Túnel'!$B$9:$T$449,16,FALSE))),"")</f>
        <v>150</v>
      </c>
      <c r="I6" s="217">
        <f>IFERROR(IF(D6="","",(VLOOKUP(D6,'[2]Capacidades por SKU e Túnel'!$B$9:$T$449,14,0)*G6)),"")</f>
        <v>1350</v>
      </c>
      <c r="J6" s="228"/>
      <c r="K6" s="232"/>
      <c r="L6" s="241">
        <f t="shared" ref="L6:L13" si="7">IFERROR(IF(B6="","",M5),"")</f>
        <v>43955.427083333336</v>
      </c>
      <c r="M6" s="234">
        <f>IFERROR(SUM(L6,P6,((H6/VLOOKUP(D6,'[2]Capacidades por SKU e Túnel'!$B$9:$T$449,15,0))/24)),"")</f>
        <v>43955.456153100778</v>
      </c>
      <c r="N6" s="278" t="str">
        <f t="shared" si="0"/>
        <v/>
      </c>
      <c r="O6" s="236" t="str">
        <f t="shared" si="1"/>
        <v/>
      </c>
      <c r="P6" s="313"/>
      <c r="Q6" s="279"/>
      <c r="R6" s="242">
        <f t="shared" si="2"/>
        <v>2.9069767442706507E-2</v>
      </c>
      <c r="S6" s="243">
        <f t="shared" si="3"/>
        <v>2.9069767442706507E-2</v>
      </c>
      <c r="T6" s="463" t="s">
        <v>2404</v>
      </c>
      <c r="U6" s="604">
        <v>43970</v>
      </c>
    </row>
    <row r="7" spans="1:21" ht="25.5" customHeight="1">
      <c r="A7" s="213" t="str">
        <f t="shared" si="4"/>
        <v>X</v>
      </c>
      <c r="B7" s="473">
        <f t="shared" si="6"/>
        <v>43955.333333333336</v>
      </c>
      <c r="C7" s="620">
        <v>97016</v>
      </c>
      <c r="D7" s="602" t="s">
        <v>2402</v>
      </c>
      <c r="E7" s="229" t="s">
        <v>2313</v>
      </c>
      <c r="F7" s="230" t="str">
        <f>IFERROR(VLOOKUP(D7,'[2]Capacidades por SKU e Túnel'!$B$9:$T$449,4,0),"")</f>
        <v>PQ Forno de Minas Coquetel VJ 26x400g Exportacao USA   (Cliente Triunfo)</v>
      </c>
      <c r="G7" s="231">
        <f>150*0.9</f>
        <v>135</v>
      </c>
      <c r="H7" s="228">
        <f>IFERROR(IF(D7="","",(G7/VLOOKUP(D7,'[2]Capacidades por SKU e Túnel'!$B$9:$T$449,16,FALSE))),"")</f>
        <v>150</v>
      </c>
      <c r="I7" s="217">
        <f>IFERROR(IF(D7="","",(VLOOKUP(D7,'[2]Capacidades por SKU e Túnel'!$B$9:$T$449,14,0)*G7)),"")</f>
        <v>1404</v>
      </c>
      <c r="J7" s="228"/>
      <c r="K7" s="232"/>
      <c r="L7" s="241">
        <f t="shared" si="7"/>
        <v>43955.456153100778</v>
      </c>
      <c r="M7" s="234">
        <f>IFERROR(SUM(L7,P7,((H7/VLOOKUP(D7,'[2]Capacidades por SKU e Túnel'!$B$9:$T$449,15,0))/24)),"")</f>
        <v>43955.514163436696</v>
      </c>
      <c r="N7" s="278">
        <f t="shared" si="0"/>
        <v>43955.456153100778</v>
      </c>
      <c r="O7" s="236">
        <f t="shared" si="1"/>
        <v>43955.483930878559</v>
      </c>
      <c r="P7" s="313">
        <v>2.7777777777777776E-2</v>
      </c>
      <c r="Q7" s="279"/>
      <c r="R7" s="242">
        <f t="shared" si="2"/>
        <v>3.0232558139282953E-2</v>
      </c>
      <c r="S7" s="243">
        <f t="shared" si="3"/>
        <v>5.8010335917060729E-2</v>
      </c>
      <c r="T7" s="463" t="s">
        <v>2414</v>
      </c>
      <c r="U7" s="604">
        <v>43970</v>
      </c>
    </row>
    <row r="8" spans="1:21" ht="25.5" customHeight="1">
      <c r="A8" s="213" t="str">
        <f t="shared" si="4"/>
        <v>X</v>
      </c>
      <c r="B8" s="473">
        <f t="shared" si="6"/>
        <v>43955.333333333336</v>
      </c>
      <c r="C8" s="620">
        <v>97017</v>
      </c>
      <c r="D8" s="603" t="s">
        <v>2403</v>
      </c>
      <c r="E8" s="229" t="s">
        <v>2313</v>
      </c>
      <c r="F8" s="230" t="str">
        <f>IFERROR(VLOOKUP(D8,'[2]Capacidades por SKU e Túnel'!$B$9:$T$449,4,0),"")</f>
        <v>PQ Forno de Minas Tradicional VJ 26x400g Exportacao USA (Cliente Triunfo)</v>
      </c>
      <c r="G8" s="231">
        <f>1150*0.9</f>
        <v>1035</v>
      </c>
      <c r="H8" s="228">
        <f>IFERROR(IF(D8="","",(G8/VLOOKUP(D8,'[2]Capacidades por SKU e Túnel'!$B$9:$T$449,16,FALSE))),"")</f>
        <v>1150</v>
      </c>
      <c r="I8" s="217">
        <f>IFERROR(IF(D8="","",(VLOOKUP(D8,'[2]Capacidades por SKU e Túnel'!$B$9:$T$449,14,0)*G8)),"")</f>
        <v>10764</v>
      </c>
      <c r="J8" s="228"/>
      <c r="K8" s="232"/>
      <c r="L8" s="241">
        <f t="shared" si="7"/>
        <v>43955.514163436696</v>
      </c>
      <c r="M8" s="234">
        <f>IFERROR(SUM(L8,P8,((H8/VLOOKUP(D8,'[2]Capacidades por SKU e Túnel'!$B$9:$T$449,15,0))/24)),"")</f>
        <v>43955.773724160215</v>
      </c>
      <c r="N8" s="278">
        <f t="shared" si="0"/>
        <v>43955.514163436696</v>
      </c>
      <c r="O8" s="236">
        <f t="shared" si="1"/>
        <v>43955.541941214477</v>
      </c>
      <c r="P8" s="313">
        <v>2.7777777777777776E-2</v>
      </c>
      <c r="Q8" s="279"/>
      <c r="R8" s="242">
        <f t="shared" si="2"/>
        <v>0.23178294574204805</v>
      </c>
      <c r="S8" s="243">
        <f t="shared" si="3"/>
        <v>0.25956072351982584</v>
      </c>
      <c r="T8" s="463" t="s">
        <v>2413</v>
      </c>
      <c r="U8" s="604">
        <v>43970</v>
      </c>
    </row>
    <row r="9" spans="1:21" ht="25.5" customHeight="1" thickBot="1">
      <c r="A9" s="213" t="str">
        <f t="shared" si="4"/>
        <v>X</v>
      </c>
      <c r="B9" s="473">
        <f t="shared" si="6"/>
        <v>43955.333333333336</v>
      </c>
      <c r="C9" s="621">
        <v>97018</v>
      </c>
      <c r="D9" s="603" t="s">
        <v>40</v>
      </c>
      <c r="E9" s="229" t="s">
        <v>2313</v>
      </c>
      <c r="F9" s="230" t="str">
        <f>IFERROR(VLOOKUP(D9,'[2]Capacidades por SKU e Túnel'!$B$9:$T$449,4,0),"")</f>
        <v>PQ Forno de Minas Tradicional 10 x 1000g Exportação USA (Cliente Triunfo)</v>
      </c>
      <c r="G9" s="231">
        <f>669*0.9</f>
        <v>602.1</v>
      </c>
      <c r="H9" s="228">
        <f>IFERROR(IF(D9="","",(G9/VLOOKUP(D9,'[2]Capacidades por SKU e Túnel'!$B$9:$T$449,16,FALSE))),"")</f>
        <v>669</v>
      </c>
      <c r="I9" s="217">
        <f>IFERROR(IF(D9="","",(VLOOKUP(D9,'[2]Capacidades por SKU e Túnel'!$B$9:$T$449,14,0)*G9)),"")</f>
        <v>6021</v>
      </c>
      <c r="J9" s="228"/>
      <c r="K9" s="232"/>
      <c r="L9" s="241">
        <f t="shared" si="7"/>
        <v>43955.773724160215</v>
      </c>
      <c r="M9" s="234">
        <f>IFERROR(SUM(L9,P9,((H9/VLOOKUP(D9,'[2]Capacidades por SKU e Túnel'!$B$9:$T$449,15,0))/24)),"")</f>
        <v>43955.917264211894</v>
      </c>
      <c r="N9" s="278">
        <f t="shared" si="0"/>
        <v>43955.773724160215</v>
      </c>
      <c r="O9" s="236">
        <f t="shared" si="1"/>
        <v>43955.787613049106</v>
      </c>
      <c r="P9" s="237">
        <v>1.3888888888888888E-2</v>
      </c>
      <c r="Q9" s="244"/>
      <c r="R9" s="242">
        <f t="shared" si="2"/>
        <v>0.12965116278953953</v>
      </c>
      <c r="S9" s="246">
        <f t="shared" si="3"/>
        <v>0.14354005167842843</v>
      </c>
      <c r="T9" s="463" t="s">
        <v>2412</v>
      </c>
      <c r="U9" s="604">
        <v>43957</v>
      </c>
    </row>
    <row r="10" spans="1:21" ht="25.5" hidden="1" customHeight="1">
      <c r="A10" s="213" t="str">
        <f t="shared" si="4"/>
        <v/>
      </c>
      <c r="B10" s="474" t="str">
        <f t="shared" si="6"/>
        <v/>
      </c>
      <c r="C10" s="520"/>
      <c r="D10" s="247"/>
      <c r="E10" s="247"/>
      <c r="F10" s="248" t="str">
        <f>IFERROR(VLOOKUP(D10,'[2]Capacidades por SKU e Túnel'!$B$9:$T$449,4,0),"")</f>
        <v/>
      </c>
      <c r="G10" s="216"/>
      <c r="H10" s="217" t="str">
        <f>IFERROR(IF(D10="","",(G10/VLOOKUP(D10,'[2]Capacidades por SKU e Túnel'!$B$9:$T$449,16,FALSE))),"")</f>
        <v/>
      </c>
      <c r="I10" s="217" t="str">
        <f>IFERROR(IF(D10="","",(VLOOKUP(D10,'[2]Capacidades por SKU e Túnel'!$B$9:$T$449,14,0)*G10)),"")</f>
        <v/>
      </c>
      <c r="J10" s="217"/>
      <c r="K10" s="280"/>
      <c r="L10" s="233" t="str">
        <f t="shared" si="7"/>
        <v/>
      </c>
      <c r="M10" s="249" t="str">
        <f>IFERROR(SUM(L10,P10,((H10/VLOOKUP(D10,'[2]Capacidades por SKU e Túnel'!$B$9:$T$449,15,0))/24)),"")</f>
        <v/>
      </c>
      <c r="N10" s="281" t="str">
        <f t="shared" si="0"/>
        <v/>
      </c>
      <c r="O10" s="251" t="str">
        <f t="shared" si="1"/>
        <v/>
      </c>
      <c r="P10" s="313"/>
      <c r="Q10" s="279"/>
      <c r="R10" s="242" t="str">
        <f t="shared" si="2"/>
        <v/>
      </c>
      <c r="S10" s="243" t="str">
        <f t="shared" si="3"/>
        <v/>
      </c>
      <c r="T10" s="463"/>
      <c r="U10" s="198"/>
    </row>
    <row r="11" spans="1:21" ht="25.5" hidden="1" customHeight="1">
      <c r="A11" s="213" t="str">
        <f t="shared" si="4"/>
        <v/>
      </c>
      <c r="B11" s="473" t="str">
        <f t="shared" si="6"/>
        <v/>
      </c>
      <c r="C11" s="519"/>
      <c r="D11" s="247"/>
      <c r="E11" s="229"/>
      <c r="F11" s="230" t="str">
        <f>IFERROR(VLOOKUP(D11,'[2]Capacidades por SKU e Túnel'!$B$9:$T$449,4,0),"")</f>
        <v/>
      </c>
      <c r="G11" s="231"/>
      <c r="H11" s="228" t="str">
        <f>IFERROR(IF(D11="","",(G11/VLOOKUP(D11,'[2]Capacidades por SKU e Túnel'!$B$9:$T$449,16,FALSE))),"")</f>
        <v/>
      </c>
      <c r="I11" s="217" t="str">
        <f>IFERROR(IF(D11="","",(VLOOKUP(D11,'[2]Capacidades por SKU e Túnel'!$B$9:$T$449,14,0)*G11)),"")</f>
        <v/>
      </c>
      <c r="J11" s="228"/>
      <c r="K11" s="232"/>
      <c r="L11" s="241" t="str">
        <f t="shared" si="7"/>
        <v/>
      </c>
      <c r="M11" s="234" t="str">
        <f>IFERROR(SUM(L11,P11,((H11/VLOOKUP(D11,'[2]Capacidades por SKU e Túnel'!$B$9:$T$449,15,0))/24)),"")</f>
        <v/>
      </c>
      <c r="N11" s="278" t="str">
        <f t="shared" si="0"/>
        <v/>
      </c>
      <c r="O11" s="236" t="str">
        <f t="shared" si="1"/>
        <v/>
      </c>
      <c r="P11" s="313"/>
      <c r="Q11" s="279"/>
      <c r="R11" s="242" t="str">
        <f t="shared" si="2"/>
        <v/>
      </c>
      <c r="S11" s="243" t="str">
        <f t="shared" si="3"/>
        <v/>
      </c>
      <c r="T11" s="463"/>
      <c r="U11" s="198"/>
    </row>
    <row r="12" spans="1:21" ht="25.5" hidden="1" customHeight="1">
      <c r="A12" s="213" t="str">
        <f t="shared" si="4"/>
        <v/>
      </c>
      <c r="B12" s="473" t="str">
        <f t="shared" si="6"/>
        <v/>
      </c>
      <c r="C12" s="519"/>
      <c r="D12" s="229"/>
      <c r="E12" s="229"/>
      <c r="F12" s="230" t="str">
        <f>IFERROR(VLOOKUP(D12,'[2]Capacidades por SKU e Túnel'!$B$9:$T$449,4,0),"")</f>
        <v/>
      </c>
      <c r="G12" s="231"/>
      <c r="H12" s="228" t="str">
        <f>IFERROR(IF(D12="","",(G12/VLOOKUP(D12,'[2]Capacidades por SKU e Túnel'!$B$9:$T$449,16,FALSE))),"")</f>
        <v/>
      </c>
      <c r="I12" s="217" t="str">
        <f>IFERROR(IF(D12="","",(VLOOKUP(D12,'[2]Capacidades por SKU e Túnel'!$B$9:$T$449,14,0)*G12)),"")</f>
        <v/>
      </c>
      <c r="J12" s="228"/>
      <c r="K12" s="232"/>
      <c r="L12" s="241" t="str">
        <f t="shared" si="7"/>
        <v/>
      </c>
      <c r="M12" s="234" t="str">
        <f>IFERROR(SUM(L12,P12,((H12/VLOOKUP(D12,'[2]Capacidades por SKU e Túnel'!$B$9:$T$449,15,0))/24)),"")</f>
        <v/>
      </c>
      <c r="N12" s="278" t="str">
        <f t="shared" si="0"/>
        <v/>
      </c>
      <c r="O12" s="236" t="str">
        <f t="shared" si="1"/>
        <v/>
      </c>
      <c r="P12" s="313"/>
      <c r="Q12" s="279"/>
      <c r="R12" s="242" t="str">
        <f t="shared" si="2"/>
        <v/>
      </c>
      <c r="S12" s="243" t="str">
        <f t="shared" si="3"/>
        <v/>
      </c>
      <c r="T12" s="463"/>
      <c r="U12" s="198"/>
    </row>
    <row r="13" spans="1:21" ht="25.5" hidden="1" customHeight="1" thickBot="1">
      <c r="A13" s="213" t="str">
        <f t="shared" si="4"/>
        <v/>
      </c>
      <c r="B13" s="475" t="str">
        <f t="shared" si="6"/>
        <v/>
      </c>
      <c r="C13" s="521"/>
      <c r="D13" s="252"/>
      <c r="E13" s="252"/>
      <c r="F13" s="253" t="str">
        <f>IFERROR(VLOOKUP(D13,'[2]Capacidades por SKU e Túnel'!$B$9:$T$449,4,0),"")</f>
        <v/>
      </c>
      <c r="G13" s="254"/>
      <c r="H13" s="255" t="str">
        <f>IFERROR(IF(D13="","",(G13/VLOOKUP(D13,'[2]Capacidades por SKU e Túnel'!$B$9:$T$449,16,FALSE))),"")</f>
        <v/>
      </c>
      <c r="I13" s="217" t="str">
        <f>IFERROR(IF(D13="","",(VLOOKUP(D13,'[2]Capacidades por SKU e Túnel'!$B$9:$T$449,14,0)*G13)),"")</f>
        <v/>
      </c>
      <c r="J13" s="255"/>
      <c r="K13" s="282"/>
      <c r="L13" s="256" t="str">
        <f t="shared" si="7"/>
        <v/>
      </c>
      <c r="M13" s="257" t="str">
        <f>IFERROR(SUM(L13,P13,((H13/VLOOKUP(D13,'[2]Capacidades por SKU e Túnel'!$B$9:$T$449,15,0))/24)),"")</f>
        <v/>
      </c>
      <c r="N13" s="314" t="str">
        <f t="shared" si="0"/>
        <v/>
      </c>
      <c r="O13" s="259" t="str">
        <f t="shared" si="1"/>
        <v/>
      </c>
      <c r="P13" s="260"/>
      <c r="Q13" s="315"/>
      <c r="R13" s="262" t="str">
        <f t="shared" si="2"/>
        <v/>
      </c>
      <c r="S13" s="246" t="str">
        <f t="shared" si="3"/>
        <v/>
      </c>
      <c r="T13" s="463"/>
      <c r="U13" s="198"/>
    </row>
    <row r="14" spans="1:21" ht="25.5" customHeight="1" thickBot="1">
      <c r="A14" s="213" t="s">
        <v>2321</v>
      </c>
      <c r="B14" s="476"/>
      <c r="C14" s="266"/>
      <c r="D14" s="263"/>
      <c r="E14" s="263"/>
      <c r="F14" s="264"/>
      <c r="G14" s="265"/>
      <c r="H14" s="266"/>
      <c r="I14" s="267"/>
      <c r="J14" s="267"/>
      <c r="K14" s="268"/>
      <c r="L14" s="268"/>
      <c r="M14" s="268"/>
      <c r="N14" s="272"/>
      <c r="O14" s="272"/>
      <c r="P14" s="287"/>
      <c r="Q14" s="268"/>
      <c r="R14" s="272"/>
      <c r="S14" s="268"/>
      <c r="T14" s="273"/>
    </row>
    <row r="15" spans="1:21" ht="25.5" customHeight="1">
      <c r="A15" s="213" t="str">
        <f>IF(B15&lt;&gt;"","X","")</f>
        <v>X</v>
      </c>
      <c r="B15" s="481">
        <v>43956.25</v>
      </c>
      <c r="C15" s="566">
        <v>97023</v>
      </c>
      <c r="D15" s="312" t="s">
        <v>27</v>
      </c>
      <c r="E15" s="214" t="s">
        <v>2313</v>
      </c>
      <c r="F15" s="215" t="str">
        <f>IFERROR(VLOOKUP(D15,'[2]Capacidades por SKU e Túnel'!$B$9:$T$449,4,0),"")</f>
        <v xml:space="preserve">PQ Forno de Minas Tradicional 33 x 300g          </v>
      </c>
      <c r="G15" s="274">
        <v>1000</v>
      </c>
      <c r="H15" s="218">
        <f>IFERROR(IF(D15="","",(G15/VLOOKUP(D15,'[2]Capacidades por SKU e Túnel'!$B$9:$T$449,16,FALSE))),"")</f>
        <v>1111.1111111111111</v>
      </c>
      <c r="I15" s="218">
        <f>IFERROR(IF(D15="","",(VLOOKUP(D15,'[2]Capacidades por SKU e Túnel'!$B$9:$T$449,14,0)*G15)),"")</f>
        <v>9900</v>
      </c>
      <c r="J15" s="218"/>
      <c r="K15" s="219"/>
      <c r="L15" s="220">
        <f>IFERROR(IF(D15="","",B15),"")</f>
        <v>43956.25</v>
      </c>
      <c r="M15" s="221">
        <f>IFERROR(SUM(L15,P15,((H15/VLOOKUP(D15,'[2]Capacidades por SKU e Túnel'!$B$9:$T$449,15,0))/24)),"")</f>
        <v>43956.533096561667</v>
      </c>
      <c r="N15" s="275" t="str">
        <f t="shared" ref="N15:N24" si="8">IF(P15="","",L15)</f>
        <v/>
      </c>
      <c r="O15" s="223" t="str">
        <f t="shared" ref="O15:O24" si="9">IFERROR(IF(P15="","",SUM(L15,P15)),"")</f>
        <v/>
      </c>
      <c r="P15" s="224"/>
      <c r="Q15" s="277"/>
      <c r="R15" s="226">
        <f t="shared" ref="R15:R24" si="10">IFERROR(SUM((M15-L15),(-P15)),"")</f>
        <v>0.28309656166675268</v>
      </c>
      <c r="S15" s="227">
        <f t="shared" ref="S15:S24" si="11">IFERROR((M15-L15),"")</f>
        <v>0.28309656166675268</v>
      </c>
      <c r="T15" s="462"/>
      <c r="U15" s="199"/>
    </row>
    <row r="16" spans="1:21" ht="25.5" customHeight="1">
      <c r="A16" s="213" t="str">
        <f>IF(B16&lt;&gt;"","X","")</f>
        <v>X</v>
      </c>
      <c r="B16" s="473">
        <f>IF(D16="","",B15)</f>
        <v>43956.25</v>
      </c>
      <c r="C16" s="567">
        <v>97021</v>
      </c>
      <c r="D16" s="504" t="s">
        <v>2400</v>
      </c>
      <c r="E16" s="229" t="s">
        <v>2313</v>
      </c>
      <c r="F16" s="230" t="str">
        <f>IFERROR(VLOOKUP(D16,'[2]Capacidades por SKU e Túnel'!$B$9:$T$449,4,0),"")</f>
        <v>PQ Forno de Minas Tradicional VJ 26x400g</v>
      </c>
      <c r="G16" s="231">
        <v>1652</v>
      </c>
      <c r="H16" s="228">
        <f>IFERROR(IF(D16="","",(G16/VLOOKUP(D16,'[2]Capacidades por SKU e Túnel'!$B$9:$T$449,16,FALSE))),"")</f>
        <v>1835.5555555555554</v>
      </c>
      <c r="I16" s="228">
        <f>IFERROR(IF(D16="","",(VLOOKUP(D16,'[2]Capacidades por SKU e Túnel'!$B$9:$T$449,14,0)*G16)),"")</f>
        <v>17180.8</v>
      </c>
      <c r="J16" s="228"/>
      <c r="K16" s="232"/>
      <c r="L16" s="241">
        <f>IFERROR(IF(B16="","",M15),"")</f>
        <v>43956.533096561667</v>
      </c>
      <c r="M16" s="234">
        <f>IFERROR(SUM(L16,P16,((H16/VLOOKUP(D16,'[2]Capacidades por SKU e Túnel'!$B$9:$T$449,15,0))/24)),"")</f>
        <v>43956.916942384232</v>
      </c>
      <c r="N16" s="278">
        <f t="shared" si="8"/>
        <v>43956.533096561667</v>
      </c>
      <c r="O16" s="236">
        <f t="shared" si="9"/>
        <v>43956.546985450557</v>
      </c>
      <c r="P16" s="313">
        <v>1.3888888888888888E-2</v>
      </c>
      <c r="Q16" s="279"/>
      <c r="R16" s="239">
        <f t="shared" si="10"/>
        <v>0.36995693367660148</v>
      </c>
      <c r="S16" s="240">
        <f t="shared" si="11"/>
        <v>0.38384582256549038</v>
      </c>
      <c r="T16" s="463"/>
      <c r="U16" s="198"/>
    </row>
    <row r="17" spans="1:21" ht="25.5" customHeight="1" thickBot="1">
      <c r="A17" s="213" t="str">
        <f t="shared" si="4"/>
        <v>X</v>
      </c>
      <c r="B17" s="473">
        <f t="shared" ref="B17:B24" si="12">IF(D17="","",B16)</f>
        <v>43956.25</v>
      </c>
      <c r="C17" s="519">
        <v>97024</v>
      </c>
      <c r="D17" s="504" t="s">
        <v>2397</v>
      </c>
      <c r="E17" s="229" t="s">
        <v>2313</v>
      </c>
      <c r="F17" s="230" t="str">
        <f>IFERROR(VLOOKUP(D17,'[2]Capacidades por SKU e Túnel'!$B$9:$T$449,4,0),"")</f>
        <v xml:space="preserve">Biscoito de Queijo FM FS 6 x 1000g </v>
      </c>
      <c r="G17" s="231">
        <f>160*1.2</f>
        <v>192</v>
      </c>
      <c r="H17" s="228">
        <f>IFERROR(IF(D17="","",(G17/VLOOKUP(D17,'[2]Capacidades por SKU e Túnel'!$B$9:$T$449,16,FALSE))),"")</f>
        <v>213.33333333333331</v>
      </c>
      <c r="I17" s="228">
        <f>IFERROR(IF(D17="","",(VLOOKUP(D17,'[2]Capacidades por SKU e Túnel'!$B$9:$T$449,14,0)*G17)),"")</f>
        <v>1152</v>
      </c>
      <c r="J17" s="228"/>
      <c r="K17" s="232"/>
      <c r="L17" s="605">
        <v>43956.916942384232</v>
      </c>
      <c r="M17" s="606">
        <v>43957.000275717568</v>
      </c>
      <c r="N17" s="278">
        <f>IF(P17="","",L17)</f>
        <v>43956.916942384232</v>
      </c>
      <c r="O17" s="236">
        <f>IFERROR(IF(P17="","",SUM(L17,P17)),"")</f>
        <v>43956.944720162013</v>
      </c>
      <c r="P17" s="313">
        <v>2.7777777777777776E-2</v>
      </c>
      <c r="Q17" s="279"/>
      <c r="R17" s="242">
        <f t="shared" si="10"/>
        <v>5.5555555557980876E-2</v>
      </c>
      <c r="S17" s="243">
        <f t="shared" si="11"/>
        <v>8.3333333335758653E-2</v>
      </c>
      <c r="T17" s="463"/>
      <c r="U17" s="198"/>
    </row>
    <row r="18" spans="1:21" ht="25.5" hidden="1" customHeight="1">
      <c r="A18" s="213" t="str">
        <f t="shared" si="4"/>
        <v/>
      </c>
      <c r="B18" s="473" t="str">
        <f>IF(D18="","",B17)</f>
        <v/>
      </c>
      <c r="C18" s="519"/>
      <c r="D18" s="504"/>
      <c r="E18" s="229"/>
      <c r="F18" s="230" t="str">
        <f>IFERROR(VLOOKUP(D18,'[2]Capacidades por SKU e Túnel'!$B$9:$T$449,4,0),"")</f>
        <v/>
      </c>
      <c r="G18" s="231"/>
      <c r="H18" s="228" t="str">
        <f>IFERROR(IF(D18="","",(G18/VLOOKUP(D18,'[2]Capacidades por SKU e Túnel'!$B$9:$T$449,16,FALSE))),"")</f>
        <v/>
      </c>
      <c r="I18" s="228" t="str">
        <f>IFERROR(IF(D18="","",(VLOOKUP(D18,'[2]Capacidades por SKU e Túnel'!$B$9:$T$449,14,0)*G18)),"")</f>
        <v/>
      </c>
      <c r="J18" s="228"/>
      <c r="K18" s="232"/>
      <c r="L18" s="241" t="str">
        <f t="shared" ref="L18:L24" si="13">IFERROR(IF(B18="","",M17),"")</f>
        <v/>
      </c>
      <c r="M18" s="234" t="str">
        <f>IFERROR(SUM(L18,P18,((H18/VLOOKUP(D18,'[2]Capacidades por SKU e Túnel'!$B$9:$T$449,15,0))/24)),"")</f>
        <v/>
      </c>
      <c r="N18" s="278" t="str">
        <f>IF(P18="","",L18)</f>
        <v/>
      </c>
      <c r="O18" s="236" t="str">
        <f>IFERROR(IF(P18="","",SUM(L18,P18)),"")</f>
        <v/>
      </c>
      <c r="P18" s="313"/>
      <c r="Q18" s="279"/>
      <c r="R18" s="242" t="str">
        <f t="shared" si="10"/>
        <v/>
      </c>
      <c r="S18" s="243" t="str">
        <f t="shared" si="11"/>
        <v/>
      </c>
      <c r="T18" s="463"/>
      <c r="U18" s="198"/>
    </row>
    <row r="19" spans="1:21" ht="25.5" hidden="1" customHeight="1">
      <c r="A19" s="213" t="str">
        <f t="shared" si="4"/>
        <v/>
      </c>
      <c r="B19" s="473" t="str">
        <f t="shared" si="12"/>
        <v/>
      </c>
      <c r="C19" s="519"/>
      <c r="D19" s="229"/>
      <c r="E19" s="229"/>
      <c r="F19" s="230" t="str">
        <f>IFERROR(VLOOKUP(D19,'[2]Capacidades por SKU e Túnel'!$B$9:$T$449,4,0),"")</f>
        <v/>
      </c>
      <c r="G19" s="231"/>
      <c r="H19" s="228" t="str">
        <f>IFERROR(IF(D19="","",(G19/VLOOKUP(D19,'[2]Capacidades por SKU e Túnel'!$B$9:$T$449,16,FALSE))),"")</f>
        <v/>
      </c>
      <c r="I19" s="228" t="str">
        <f>IFERROR(IF(D19="","",(VLOOKUP(D19,'[2]Capacidades por SKU e Túnel'!$B$9:$T$449,14,0)*G19)),"")</f>
        <v/>
      </c>
      <c r="J19" s="228"/>
      <c r="K19" s="232"/>
      <c r="L19" s="241" t="str">
        <f t="shared" si="13"/>
        <v/>
      </c>
      <c r="M19" s="234" t="str">
        <f>IFERROR(SUM(L19,P19,((H19/VLOOKUP(D19,'[2]Capacidades por SKU e Túnel'!$B$9:$T$449,15,0))/24)),"")</f>
        <v/>
      </c>
      <c r="N19" s="278" t="str">
        <f t="shared" si="8"/>
        <v/>
      </c>
      <c r="O19" s="236" t="str">
        <f t="shared" si="9"/>
        <v/>
      </c>
      <c r="P19" s="313"/>
      <c r="Q19" s="279"/>
      <c r="R19" s="242" t="str">
        <f t="shared" si="10"/>
        <v/>
      </c>
      <c r="S19" s="243" t="str">
        <f t="shared" si="11"/>
        <v/>
      </c>
      <c r="T19" s="463"/>
      <c r="U19" s="198"/>
    </row>
    <row r="20" spans="1:21" ht="25.5" hidden="1" customHeight="1">
      <c r="A20" s="213" t="str">
        <f t="shared" si="4"/>
        <v/>
      </c>
      <c r="B20" s="473" t="str">
        <f t="shared" si="12"/>
        <v/>
      </c>
      <c r="C20" s="518"/>
      <c r="D20" s="229"/>
      <c r="E20" s="229"/>
      <c r="F20" s="230" t="str">
        <f>IFERROR(VLOOKUP(D20,'[2]Capacidades por SKU e Túnel'!$B$9:$T$449,4,0),"")</f>
        <v/>
      </c>
      <c r="G20" s="231"/>
      <c r="H20" s="228" t="str">
        <f>IFERROR(IF(D20="","",(G20/VLOOKUP(D20,'[2]Capacidades por SKU e Túnel'!$B$9:$T$449,16,FALSE))),"")</f>
        <v/>
      </c>
      <c r="I20" s="228" t="str">
        <f>IFERROR(IF(D20="","",(VLOOKUP(D20,'[2]Capacidades por SKU e Túnel'!$B$9:$T$449,14,0)*G20)),"")</f>
        <v/>
      </c>
      <c r="J20" s="228"/>
      <c r="K20" s="232"/>
      <c r="L20" s="241" t="str">
        <f t="shared" si="13"/>
        <v/>
      </c>
      <c r="M20" s="234" t="str">
        <f>IFERROR(SUM(L20,P20,((H20/VLOOKUP(D20,'[2]Capacidades por SKU e Túnel'!$B$9:$T$449,15,0))/24)),"")</f>
        <v/>
      </c>
      <c r="N20" s="278" t="str">
        <f t="shared" si="8"/>
        <v/>
      </c>
      <c r="O20" s="236" t="str">
        <f t="shared" si="9"/>
        <v/>
      </c>
      <c r="P20" s="237"/>
      <c r="Q20" s="244"/>
      <c r="R20" s="242" t="str">
        <f t="shared" si="10"/>
        <v/>
      </c>
      <c r="S20" s="246" t="str">
        <f t="shared" si="11"/>
        <v/>
      </c>
      <c r="T20" s="463"/>
      <c r="U20" s="198"/>
    </row>
    <row r="21" spans="1:21" ht="25.5" hidden="1" customHeight="1">
      <c r="A21" s="213" t="str">
        <f t="shared" si="4"/>
        <v/>
      </c>
      <c r="B21" s="474" t="str">
        <f t="shared" si="12"/>
        <v/>
      </c>
      <c r="C21" s="520"/>
      <c r="D21" s="247"/>
      <c r="E21" s="247"/>
      <c r="F21" s="248" t="str">
        <f>IFERROR(VLOOKUP(D21,'[2]Capacidades por SKU e Túnel'!$B$9:$T$449,4,0),"")</f>
        <v/>
      </c>
      <c r="G21" s="216"/>
      <c r="H21" s="217" t="str">
        <f>IFERROR(IF(D21="","",(G21/VLOOKUP(D21,'[2]Capacidades por SKU e Túnel'!$B$9:$T$449,16,FALSE))),"")</f>
        <v/>
      </c>
      <c r="I21" s="217" t="str">
        <f>IFERROR(IF(D21="","",(VLOOKUP(D21,'[2]Capacidades por SKU e Túnel'!$B$9:$T$449,14,0)*G21)),"")</f>
        <v/>
      </c>
      <c r="J21" s="217"/>
      <c r="K21" s="280"/>
      <c r="L21" s="241" t="str">
        <f t="shared" si="13"/>
        <v/>
      </c>
      <c r="M21" s="234" t="str">
        <f>IFERROR(SUM(L21,P21,((H21/VLOOKUP(D21,'[2]Capacidades por SKU e Túnel'!$B$9:$T$449,15,0))/24)),"")</f>
        <v/>
      </c>
      <c r="N21" s="281" t="str">
        <f t="shared" si="8"/>
        <v/>
      </c>
      <c r="O21" s="251" t="str">
        <f t="shared" si="9"/>
        <v/>
      </c>
      <c r="P21" s="313"/>
      <c r="Q21" s="279"/>
      <c r="R21" s="242" t="str">
        <f t="shared" si="10"/>
        <v/>
      </c>
      <c r="S21" s="243" t="str">
        <f t="shared" si="11"/>
        <v/>
      </c>
      <c r="T21" s="463"/>
      <c r="U21" s="198"/>
    </row>
    <row r="22" spans="1:21" ht="25.5" hidden="1" customHeight="1">
      <c r="A22" s="213" t="str">
        <f t="shared" si="4"/>
        <v/>
      </c>
      <c r="B22" s="473" t="str">
        <f t="shared" si="12"/>
        <v/>
      </c>
      <c r="C22" s="519"/>
      <c r="D22" s="247"/>
      <c r="E22" s="229"/>
      <c r="F22" s="230" t="str">
        <f>IFERROR(VLOOKUP(D22,'[2]Capacidades por SKU e Túnel'!$B$9:$T$449,4,0),"")</f>
        <v/>
      </c>
      <c r="G22" s="231"/>
      <c r="H22" s="228" t="str">
        <f>IFERROR(IF(D22="","",(G22/VLOOKUP(D22,'[2]Capacidades por SKU e Túnel'!$B$9:$T$449,16,FALSE))),"")</f>
        <v/>
      </c>
      <c r="I22" s="228" t="str">
        <f>IFERROR(IF(D22="","",(VLOOKUP(D22,'[2]Capacidades por SKU e Túnel'!$B$9:$T$449,14,0)*G22)),"")</f>
        <v/>
      </c>
      <c r="J22" s="228"/>
      <c r="K22" s="232"/>
      <c r="L22" s="241" t="str">
        <f t="shared" si="13"/>
        <v/>
      </c>
      <c r="M22" s="234" t="str">
        <f>IFERROR(SUM(L22,P22,((H22/VLOOKUP(D22,'[2]Capacidades por SKU e Túnel'!$B$9:$T$449,15,0))/24)),"")</f>
        <v/>
      </c>
      <c r="N22" s="278" t="str">
        <f t="shared" si="8"/>
        <v/>
      </c>
      <c r="O22" s="236" t="str">
        <f t="shared" si="9"/>
        <v/>
      </c>
      <c r="P22" s="313"/>
      <c r="Q22" s="279"/>
      <c r="R22" s="242" t="str">
        <f t="shared" si="10"/>
        <v/>
      </c>
      <c r="S22" s="243" t="str">
        <f t="shared" si="11"/>
        <v/>
      </c>
      <c r="T22" s="463"/>
      <c r="U22" s="198"/>
    </row>
    <row r="23" spans="1:21" ht="25.5" hidden="1" customHeight="1">
      <c r="A23" s="213" t="str">
        <f t="shared" si="4"/>
        <v/>
      </c>
      <c r="B23" s="473" t="str">
        <f t="shared" si="12"/>
        <v/>
      </c>
      <c r="C23" s="519"/>
      <c r="D23" s="229"/>
      <c r="E23" s="229"/>
      <c r="F23" s="230" t="str">
        <f>IFERROR(VLOOKUP(D23,'[2]Capacidades por SKU e Túnel'!$B$9:$T$449,4,0),"")</f>
        <v/>
      </c>
      <c r="G23" s="231"/>
      <c r="H23" s="228" t="str">
        <f>IFERROR(IF(D23="","",(G23/VLOOKUP(D23,'[2]Capacidades por SKU e Túnel'!$B$9:$T$449,16,FALSE))),"")</f>
        <v/>
      </c>
      <c r="I23" s="228" t="str">
        <f>IFERROR(IF(D23="","",(VLOOKUP(D23,'[2]Capacidades por SKU e Túnel'!$B$9:$T$449,14,0)*G23)),"")</f>
        <v/>
      </c>
      <c r="J23" s="228"/>
      <c r="K23" s="232"/>
      <c r="L23" s="241" t="str">
        <f t="shared" si="13"/>
        <v/>
      </c>
      <c r="M23" s="234" t="str">
        <f>IFERROR(SUM(L23,P23,((H23/VLOOKUP(D23,'[2]Capacidades por SKU e Túnel'!$B$9:$T$449,15,0))/24)),"")</f>
        <v/>
      </c>
      <c r="N23" s="278" t="str">
        <f t="shared" si="8"/>
        <v/>
      </c>
      <c r="O23" s="236" t="str">
        <f t="shared" si="9"/>
        <v/>
      </c>
      <c r="P23" s="313"/>
      <c r="Q23" s="279"/>
      <c r="R23" s="242" t="str">
        <f t="shared" si="10"/>
        <v/>
      </c>
      <c r="S23" s="243" t="str">
        <f t="shared" si="11"/>
        <v/>
      </c>
      <c r="T23" s="463"/>
      <c r="U23" s="198"/>
    </row>
    <row r="24" spans="1:21" ht="25.5" hidden="1" customHeight="1" thickBot="1">
      <c r="A24" s="213" t="str">
        <f t="shared" si="4"/>
        <v/>
      </c>
      <c r="B24" s="475" t="str">
        <f t="shared" si="12"/>
        <v/>
      </c>
      <c r="C24" s="521"/>
      <c r="D24" s="252"/>
      <c r="E24" s="252"/>
      <c r="F24" s="253" t="str">
        <f>IFERROR(VLOOKUP(D24,'[2]Capacidades por SKU e Túnel'!$B$9:$T$449,4,0),"")</f>
        <v/>
      </c>
      <c r="G24" s="254"/>
      <c r="H24" s="255" t="str">
        <f>IFERROR(IF(D24="","",(G24/VLOOKUP(D24,'[2]Capacidades por SKU e Túnel'!$B$9:$T$449,16,FALSE))),"")</f>
        <v/>
      </c>
      <c r="I24" s="255" t="str">
        <f>IFERROR(IF(D24="","",(VLOOKUP(D24,'[2]Capacidades por SKU e Túnel'!$B$9:$T$449,14,0)*G24)),"")</f>
        <v/>
      </c>
      <c r="J24" s="255"/>
      <c r="K24" s="282"/>
      <c r="L24" s="241" t="str">
        <f t="shared" si="13"/>
        <v/>
      </c>
      <c r="M24" s="234" t="str">
        <f>IFERROR(SUM(L24,P24,((H24/VLOOKUP(D24,'[2]Capacidades por SKU e Túnel'!$B$9:$T$449,15,0))/24)),"")</f>
        <v/>
      </c>
      <c r="N24" s="283" t="str">
        <f t="shared" si="8"/>
        <v/>
      </c>
      <c r="O24" s="259" t="str">
        <f t="shared" si="9"/>
        <v/>
      </c>
      <c r="P24" s="260"/>
      <c r="Q24" s="284"/>
      <c r="R24" s="285" t="str">
        <f t="shared" si="10"/>
        <v/>
      </c>
      <c r="S24" s="286" t="str">
        <f t="shared" si="11"/>
        <v/>
      </c>
      <c r="T24" s="464"/>
      <c r="U24" s="198"/>
    </row>
    <row r="25" spans="1:21" ht="25.5" customHeight="1" thickBot="1">
      <c r="A25" s="213" t="s">
        <v>2321</v>
      </c>
      <c r="B25" s="476"/>
      <c r="C25" s="266"/>
      <c r="D25" s="263"/>
      <c r="E25" s="263"/>
      <c r="F25" s="264"/>
      <c r="G25" s="265"/>
      <c r="H25" s="266"/>
      <c r="I25" s="267"/>
      <c r="J25" s="267"/>
      <c r="K25" s="268"/>
      <c r="L25" s="268"/>
      <c r="M25" s="268"/>
      <c r="N25" s="272"/>
      <c r="O25" s="272"/>
      <c r="P25" s="287"/>
      <c r="Q25" s="268"/>
      <c r="R25" s="272"/>
      <c r="S25" s="268"/>
      <c r="T25" s="273"/>
    </row>
    <row r="26" spans="1:21" ht="25.5" customHeight="1">
      <c r="A26" s="213" t="str">
        <f t="shared" si="4"/>
        <v>X</v>
      </c>
      <c r="B26" s="481">
        <v>43957</v>
      </c>
      <c r="C26" s="566">
        <v>97024</v>
      </c>
      <c r="D26" s="214" t="s">
        <v>2397</v>
      </c>
      <c r="E26" s="214" t="s">
        <v>2313</v>
      </c>
      <c r="F26" s="215" t="str">
        <f>IFERROR(VLOOKUP(D26,'[2]Capacidades por SKU e Túnel'!$B$9:$T$449,4,0),"")</f>
        <v xml:space="preserve">Biscoito de Queijo FM FS 6 x 1000g </v>
      </c>
      <c r="G26" s="274">
        <f>720*1.2</f>
        <v>864</v>
      </c>
      <c r="H26" s="218">
        <f>IFERROR(IF(D26="","",(G26/VLOOKUP(D26,'[2]Capacidades por SKU e Túnel'!$B$9:$T$449,16,FALSE))),"")</f>
        <v>960</v>
      </c>
      <c r="I26" s="218">
        <f>IFERROR(IF(D26="","",(VLOOKUP(D26,'[2]Capacidades por SKU e Túnel'!$B$9:$T$449,14,0)*G26)),"")</f>
        <v>5184</v>
      </c>
      <c r="J26" s="218"/>
      <c r="K26" s="219"/>
      <c r="L26" s="599">
        <v>43957</v>
      </c>
      <c r="M26" s="607">
        <v>43957.25</v>
      </c>
      <c r="N26" s="275" t="str">
        <f>IF(P26="","",L26)</f>
        <v/>
      </c>
      <c r="O26" s="223" t="str">
        <f>IFERROR(IF(P26="","",SUM(L26,P26)),"")</f>
        <v/>
      </c>
      <c r="P26" s="224"/>
      <c r="Q26" s="277"/>
      <c r="R26" s="226">
        <f t="shared" ref="R26:R35" si="14">IFERROR(SUM((M26-L26),(-P26)),"")</f>
        <v>0.25</v>
      </c>
      <c r="S26" s="227">
        <f t="shared" ref="S26:S35" si="15">IFERROR((M26-L26),"")</f>
        <v>0.25</v>
      </c>
      <c r="T26" s="462"/>
      <c r="U26" s="199"/>
    </row>
    <row r="27" spans="1:21" ht="25.5" customHeight="1" thickBot="1">
      <c r="A27" s="213" t="str">
        <f t="shared" si="4"/>
        <v>X</v>
      </c>
      <c r="B27" s="473">
        <f>IF(D27="","",B26)</f>
        <v>43957</v>
      </c>
      <c r="C27" s="518">
        <v>97027</v>
      </c>
      <c r="D27" s="504" t="s">
        <v>2399</v>
      </c>
      <c r="E27" s="229" t="s">
        <v>2313</v>
      </c>
      <c r="F27" s="230" t="str">
        <f>IFERROR(VLOOKUP(D27,'[2]Capacidades por SKU e Túnel'!$B$9:$T$449,4,0),"")</f>
        <v>PQ Forno de Minas Coquetel VJ 26x400g</v>
      </c>
      <c r="G27" s="216">
        <v>2855</v>
      </c>
      <c r="H27" s="228">
        <f>IFERROR(IF(D27="","",(G27/VLOOKUP(D27,'[2]Capacidades por SKU e Túnel'!$B$9:$T$449,16,FALSE))),"")</f>
        <v>3172.2222222222222</v>
      </c>
      <c r="I27" s="228">
        <f>IFERROR(IF(D27="","",(VLOOKUP(D27,'[2]Capacidades por SKU e Túnel'!$B$9:$T$449,14,0)*G27)),"")</f>
        <v>29692</v>
      </c>
      <c r="J27" s="228"/>
      <c r="K27" s="232"/>
      <c r="L27" s="241">
        <f t="shared" ref="L27" si="16">IFERROR(IF(B27="","",M26),"")</f>
        <v>43957.25</v>
      </c>
      <c r="M27" s="234">
        <f>IFERROR(SUM(L27,P27,((H27/VLOOKUP(D27,'[2]Capacidades por SKU e Túnel'!$B$9:$T$449,15,0))/24)),"")</f>
        <v>43957.91714039621</v>
      </c>
      <c r="N27" s="278">
        <f t="shared" ref="N27:N35" si="17">IF(P27="","",L27)</f>
        <v>43957.25</v>
      </c>
      <c r="O27" s="236">
        <f t="shared" ref="O27:O35" si="18">IFERROR(IF(P27="","",SUM(L27,P27)),"")</f>
        <v>43957.277777777781</v>
      </c>
      <c r="P27" s="313">
        <v>2.7777777777777776E-2</v>
      </c>
      <c r="Q27" s="279"/>
      <c r="R27" s="239">
        <f t="shared" si="14"/>
        <v>0.63936261843223796</v>
      </c>
      <c r="S27" s="240">
        <f t="shared" si="15"/>
        <v>0.66714039621001575</v>
      </c>
      <c r="T27" s="463"/>
      <c r="U27" s="198"/>
    </row>
    <row r="28" spans="1:21" ht="25.5" hidden="1" customHeight="1">
      <c r="A28" s="213" t="str">
        <f t="shared" si="4"/>
        <v/>
      </c>
      <c r="B28" s="473" t="str">
        <f t="shared" ref="B28:B35" si="19">IF(D28="","",B27)</f>
        <v/>
      </c>
      <c r="C28" s="518"/>
      <c r="D28" s="504"/>
      <c r="E28" s="229" t="s">
        <v>2313</v>
      </c>
      <c r="F28" s="230" t="str">
        <f>IFERROR(VLOOKUP(D28,'[2]Capacidades por SKU e Túnel'!$B$9:$T$449,4,0),"")</f>
        <v/>
      </c>
      <c r="G28" s="231">
        <v>400</v>
      </c>
      <c r="H28" s="228" t="str">
        <f>IFERROR(IF(D28="","",(G28/VLOOKUP(D28,'[2]Capacidades por SKU e Túnel'!$B$9:$T$449,16,FALSE))),"")</f>
        <v/>
      </c>
      <c r="I28" s="228" t="str">
        <f>IFERROR(IF(D28="","",(VLOOKUP(D28,'[2]Capacidades por SKU e Túnel'!$B$9:$T$449,14,0)*G28)),"")</f>
        <v/>
      </c>
      <c r="J28" s="228"/>
      <c r="K28" s="232"/>
      <c r="L28" s="241" t="str">
        <f t="shared" ref="L28:L35" si="20">IFERROR(IF(B28="","",M27),"")</f>
        <v/>
      </c>
      <c r="M28" s="234" t="str">
        <f>IFERROR(SUM(L28,P28,((H28/VLOOKUP(D28,'[2]Capacidades por SKU e Túnel'!$B$9:$T$449,15,0))/24)),"")</f>
        <v/>
      </c>
      <c r="N28" s="278" t="str">
        <f t="shared" si="17"/>
        <v/>
      </c>
      <c r="O28" s="236" t="str">
        <f t="shared" si="18"/>
        <v/>
      </c>
      <c r="P28" s="313"/>
      <c r="Q28" s="279"/>
      <c r="R28" s="242" t="str">
        <f t="shared" si="14"/>
        <v/>
      </c>
      <c r="S28" s="243" t="str">
        <f>IFERROR((M28-L28),"")</f>
        <v/>
      </c>
      <c r="T28" s="463"/>
      <c r="U28" s="198"/>
    </row>
    <row r="29" spans="1:21" ht="25.5" hidden="1" customHeight="1">
      <c r="A29" s="213" t="str">
        <f t="shared" si="4"/>
        <v/>
      </c>
      <c r="B29" s="473" t="str">
        <f t="shared" si="19"/>
        <v/>
      </c>
      <c r="C29" s="519"/>
      <c r="D29" s="229"/>
      <c r="E29" s="229" t="s">
        <v>2313</v>
      </c>
      <c r="F29" s="230" t="str">
        <f>IFERROR(VLOOKUP(D29,'[2]Capacidades por SKU e Túnel'!$B$9:$T$449,4,0),"")</f>
        <v/>
      </c>
      <c r="G29" s="231">
        <v>1900</v>
      </c>
      <c r="H29" s="228" t="str">
        <f>IFERROR(IF(D29="","",(G29/VLOOKUP(D29,'[2]Capacidades por SKU e Túnel'!$B$9:$T$449,16,FALSE))),"")</f>
        <v/>
      </c>
      <c r="I29" s="228" t="str">
        <f>IFERROR(IF(D29="","",(VLOOKUP(D29,'[2]Capacidades por SKU e Túnel'!$B$9:$T$449,14,0)*G29)),"")</f>
        <v/>
      </c>
      <c r="J29" s="228"/>
      <c r="K29" s="232"/>
      <c r="L29" s="241" t="str">
        <f t="shared" si="20"/>
        <v/>
      </c>
      <c r="M29" s="234" t="str">
        <f>IFERROR(SUM(L29,P29,((H29/VLOOKUP(D29,'[2]Capacidades por SKU e Túnel'!$B$9:$T$449,15,0))/24)),"")</f>
        <v/>
      </c>
      <c r="N29" s="278" t="str">
        <f t="shared" si="17"/>
        <v/>
      </c>
      <c r="O29" s="236" t="str">
        <f t="shared" si="18"/>
        <v/>
      </c>
      <c r="P29" s="313"/>
      <c r="Q29" s="279"/>
      <c r="R29" s="242" t="str">
        <f t="shared" si="14"/>
        <v/>
      </c>
      <c r="S29" s="243" t="str">
        <f t="shared" si="15"/>
        <v/>
      </c>
      <c r="T29" s="463"/>
      <c r="U29" s="198"/>
    </row>
    <row r="30" spans="1:21" ht="25.5" hidden="1" customHeight="1">
      <c r="A30" s="213" t="str">
        <f t="shared" si="4"/>
        <v/>
      </c>
      <c r="B30" s="473" t="str">
        <f t="shared" si="19"/>
        <v/>
      </c>
      <c r="C30" s="519"/>
      <c r="D30" s="499"/>
      <c r="E30" s="229"/>
      <c r="F30" s="230" t="str">
        <f>IFERROR(VLOOKUP(D30,'[2]Capacidades por SKU e Túnel'!$B$9:$T$449,4,0),"")</f>
        <v/>
      </c>
      <c r="G30" s="231">
        <v>0</v>
      </c>
      <c r="H30" s="228" t="str">
        <f>IFERROR(IF(D30="","",(G30/VLOOKUP(D30,'[2]Capacidades por SKU e Túnel'!$B$9:$T$449,16,FALSE))),"")</f>
        <v/>
      </c>
      <c r="I30" s="228" t="str">
        <f>IFERROR(IF(D30="","",(VLOOKUP(D30,'[2]Capacidades por SKU e Túnel'!$B$9:$T$449,14,0)*G30)),"")</f>
        <v/>
      </c>
      <c r="J30" s="228"/>
      <c r="K30" s="232"/>
      <c r="L30" s="241" t="str">
        <f t="shared" si="20"/>
        <v/>
      </c>
      <c r="M30" s="234" t="str">
        <f>IFERROR(SUM(L30,P30,((H30/VLOOKUP(D30,'[2]Capacidades por SKU e Túnel'!$B$9:$T$449,15,0))/24)),"")</f>
        <v/>
      </c>
      <c r="N30" s="278" t="str">
        <f t="shared" si="17"/>
        <v/>
      </c>
      <c r="O30" s="236" t="str">
        <f t="shared" si="18"/>
        <v/>
      </c>
      <c r="P30" s="313"/>
      <c r="Q30" s="279"/>
      <c r="R30" s="242" t="str">
        <f t="shared" si="14"/>
        <v/>
      </c>
      <c r="S30" s="243" t="str">
        <f t="shared" si="15"/>
        <v/>
      </c>
      <c r="T30" s="463"/>
      <c r="U30" s="198"/>
    </row>
    <row r="31" spans="1:21" ht="25.5" hidden="1" customHeight="1">
      <c r="A31" s="213" t="str">
        <f t="shared" si="4"/>
        <v/>
      </c>
      <c r="B31" s="473" t="str">
        <f t="shared" si="19"/>
        <v/>
      </c>
      <c r="C31" s="518"/>
      <c r="D31" s="499"/>
      <c r="E31" s="229"/>
      <c r="F31" s="230" t="str">
        <f>IFERROR(VLOOKUP(D31,'[2]Capacidades por SKU e Túnel'!$B$9:$T$449,4,0),"")</f>
        <v/>
      </c>
      <c r="G31" s="231"/>
      <c r="H31" s="228" t="str">
        <f>IFERROR(IF(D31="","",(G31/VLOOKUP(D31,'[2]Capacidades por SKU e Túnel'!$B$9:$T$449,16,FALSE))),"")</f>
        <v/>
      </c>
      <c r="I31" s="228" t="str">
        <f>IFERROR(IF(D31="","",(VLOOKUP(D31,'[2]Capacidades por SKU e Túnel'!$B$9:$T$449,14,0)*G31)),"")</f>
        <v/>
      </c>
      <c r="J31" s="228"/>
      <c r="K31" s="232"/>
      <c r="L31" s="241" t="str">
        <f t="shared" si="20"/>
        <v/>
      </c>
      <c r="M31" s="234" t="str">
        <f>IFERROR(SUM(L31,P31,((H31/VLOOKUP(D31,'[2]Capacidades por SKU e Túnel'!$B$9:$T$449,15,0))/24)),"")</f>
        <v/>
      </c>
      <c r="N31" s="278" t="str">
        <f t="shared" si="17"/>
        <v/>
      </c>
      <c r="O31" s="236" t="str">
        <f t="shared" si="18"/>
        <v/>
      </c>
      <c r="P31" s="237"/>
      <c r="Q31" s="244"/>
      <c r="R31" s="242" t="str">
        <f t="shared" si="14"/>
        <v/>
      </c>
      <c r="S31" s="246" t="str">
        <f t="shared" si="15"/>
        <v/>
      </c>
      <c r="T31" s="463"/>
      <c r="U31" s="198"/>
    </row>
    <row r="32" spans="1:21" ht="25.5" hidden="1" customHeight="1">
      <c r="A32" s="213" t="str">
        <f t="shared" si="4"/>
        <v/>
      </c>
      <c r="B32" s="474" t="str">
        <f t="shared" si="19"/>
        <v/>
      </c>
      <c r="C32" s="520"/>
      <c r="D32" s="229"/>
      <c r="E32" s="229"/>
      <c r="F32" s="230" t="str">
        <f>IFERROR(VLOOKUP(D32,'[2]Capacidades por SKU e Túnel'!$B$9:$T$449,4,0),"")</f>
        <v/>
      </c>
      <c r="G32" s="231"/>
      <c r="H32" s="217" t="str">
        <f>IFERROR(IF(D32="","",(G32/VLOOKUP(D32,'[2]Capacidades por SKU e Túnel'!$B$9:$T$449,16,FALSE))),"")</f>
        <v/>
      </c>
      <c r="I32" s="217" t="str">
        <f>IFERROR(IF(D32="","",(VLOOKUP(D32,'[2]Capacidades por SKU e Túnel'!$B$9:$T$449,14,0)*G32)),"")</f>
        <v/>
      </c>
      <c r="J32" s="217"/>
      <c r="K32" s="280"/>
      <c r="L32" s="233" t="str">
        <f t="shared" si="20"/>
        <v/>
      </c>
      <c r="M32" s="249" t="str">
        <f>IFERROR(SUM(L32,P32,((H32/VLOOKUP(D32,'[2]Capacidades por SKU e Túnel'!$B$9:$T$449,15,0))/24)),"")</f>
        <v/>
      </c>
      <c r="N32" s="281" t="str">
        <f t="shared" si="17"/>
        <v/>
      </c>
      <c r="O32" s="251" t="str">
        <f t="shared" si="18"/>
        <v/>
      </c>
      <c r="P32" s="313"/>
      <c r="Q32" s="279"/>
      <c r="R32" s="242" t="str">
        <f t="shared" si="14"/>
        <v/>
      </c>
      <c r="S32" s="243" t="str">
        <f t="shared" si="15"/>
        <v/>
      </c>
      <c r="T32" s="463"/>
      <c r="U32" s="198"/>
    </row>
    <row r="33" spans="1:21" ht="25.5" hidden="1" customHeight="1">
      <c r="A33" s="213" t="str">
        <f t="shared" si="4"/>
        <v/>
      </c>
      <c r="B33" s="473" t="str">
        <f t="shared" si="19"/>
        <v/>
      </c>
      <c r="C33" s="519"/>
      <c r="D33" s="247"/>
      <c r="E33" s="229"/>
      <c r="F33" s="230" t="str">
        <f>IFERROR(VLOOKUP(D33,'[2]Capacidades por SKU e Túnel'!$B$9:$T$449,4,0),"")</f>
        <v/>
      </c>
      <c r="G33" s="231"/>
      <c r="H33" s="228" t="str">
        <f>IFERROR(IF(D33="","",(G33/VLOOKUP(D33,'[2]Capacidades por SKU e Túnel'!$B$9:$T$449,16,FALSE))),"")</f>
        <v/>
      </c>
      <c r="I33" s="228" t="str">
        <f>IFERROR(IF(D33="","",(VLOOKUP(D33,'[2]Capacidades por SKU e Túnel'!$B$9:$T$449,14,0)*G33)),"")</f>
        <v/>
      </c>
      <c r="J33" s="228"/>
      <c r="K33" s="232"/>
      <c r="L33" s="241" t="str">
        <f t="shared" si="20"/>
        <v/>
      </c>
      <c r="M33" s="234" t="str">
        <f>IFERROR(SUM(L33,P33,((H33/VLOOKUP(D33,'[2]Capacidades por SKU e Túnel'!$B$9:$T$449,15,0))/24)),"")</f>
        <v/>
      </c>
      <c r="N33" s="278" t="str">
        <f t="shared" si="17"/>
        <v/>
      </c>
      <c r="O33" s="236" t="str">
        <f t="shared" si="18"/>
        <v/>
      </c>
      <c r="P33" s="313"/>
      <c r="Q33" s="279"/>
      <c r="R33" s="242" t="str">
        <f t="shared" si="14"/>
        <v/>
      </c>
      <c r="S33" s="243" t="str">
        <f t="shared" si="15"/>
        <v/>
      </c>
      <c r="T33" s="463"/>
      <c r="U33" s="198"/>
    </row>
    <row r="34" spans="1:21" ht="25.5" hidden="1" customHeight="1">
      <c r="A34" s="213" t="str">
        <f t="shared" si="4"/>
        <v/>
      </c>
      <c r="B34" s="473" t="str">
        <f t="shared" si="19"/>
        <v/>
      </c>
      <c r="C34" s="519"/>
      <c r="D34" s="229"/>
      <c r="E34" s="229"/>
      <c r="F34" s="230" t="str">
        <f>IFERROR(VLOOKUP(D34,'[2]Capacidades por SKU e Túnel'!$B$9:$T$449,4,0),"")</f>
        <v/>
      </c>
      <c r="G34" s="231"/>
      <c r="H34" s="228" t="str">
        <f>IFERROR(IF(D34="","",(G34/VLOOKUP(D34,'[2]Capacidades por SKU e Túnel'!$B$9:$T$449,16,FALSE))),"")</f>
        <v/>
      </c>
      <c r="I34" s="228" t="str">
        <f>IFERROR(IF(D34="","",(VLOOKUP(D34,'[2]Capacidades por SKU e Túnel'!$B$9:$T$449,14,0)*G34)),"")</f>
        <v/>
      </c>
      <c r="J34" s="228"/>
      <c r="K34" s="232"/>
      <c r="L34" s="241" t="str">
        <f t="shared" si="20"/>
        <v/>
      </c>
      <c r="M34" s="234" t="str">
        <f>IFERROR(SUM(L34,P34,((H34/VLOOKUP(D34,'[2]Capacidades por SKU e Túnel'!$B$9:$T$449,15,0))/24)),"")</f>
        <v/>
      </c>
      <c r="N34" s="278" t="str">
        <f t="shared" si="17"/>
        <v/>
      </c>
      <c r="O34" s="236" t="str">
        <f t="shared" si="18"/>
        <v/>
      </c>
      <c r="P34" s="313"/>
      <c r="Q34" s="279"/>
      <c r="R34" s="242" t="str">
        <f t="shared" si="14"/>
        <v/>
      </c>
      <c r="S34" s="243" t="str">
        <f t="shared" si="15"/>
        <v/>
      </c>
      <c r="T34" s="463"/>
      <c r="U34" s="198"/>
    </row>
    <row r="35" spans="1:21" ht="25.5" hidden="1" customHeight="1" thickBot="1">
      <c r="A35" s="213" t="str">
        <f t="shared" si="4"/>
        <v/>
      </c>
      <c r="B35" s="475" t="str">
        <f t="shared" si="19"/>
        <v/>
      </c>
      <c r="C35" s="521"/>
      <c r="D35" s="252"/>
      <c r="E35" s="252"/>
      <c r="F35" s="253" t="str">
        <f>IFERROR(VLOOKUP(D35,'[2]Capacidades por SKU e Túnel'!$B$9:$T$449,4,0),"")</f>
        <v/>
      </c>
      <c r="G35" s="254"/>
      <c r="H35" s="255" t="str">
        <f>IFERROR(IF(D35="","",(G35/VLOOKUP(D35,'[2]Capacidades por SKU e Túnel'!$B$9:$T$449,16,FALSE))),"")</f>
        <v/>
      </c>
      <c r="I35" s="255" t="str">
        <f>IFERROR(IF(D35="","",(VLOOKUP(D35,'[2]Capacidades por SKU e Túnel'!$B$9:$T$449,14,0)*G35)),"")</f>
        <v/>
      </c>
      <c r="J35" s="255"/>
      <c r="K35" s="282"/>
      <c r="L35" s="256" t="str">
        <f t="shared" si="20"/>
        <v/>
      </c>
      <c r="M35" s="257" t="str">
        <f>IFERROR(SUM(L35,P35,((H35/VLOOKUP(D35,'[2]Capacidades por SKU e Túnel'!$B$9:$T$449,15,0))/24)),"")</f>
        <v/>
      </c>
      <c r="N35" s="283" t="str">
        <f t="shared" si="17"/>
        <v/>
      </c>
      <c r="O35" s="259" t="str">
        <f t="shared" si="18"/>
        <v/>
      </c>
      <c r="P35" s="260"/>
      <c r="Q35" s="284"/>
      <c r="R35" s="285" t="str">
        <f t="shared" si="14"/>
        <v/>
      </c>
      <c r="S35" s="286" t="str">
        <f t="shared" si="15"/>
        <v/>
      </c>
      <c r="T35" s="464"/>
      <c r="U35" s="198"/>
    </row>
    <row r="36" spans="1:21" ht="25.5" customHeight="1" thickBot="1">
      <c r="A36" s="213" t="s">
        <v>2321</v>
      </c>
      <c r="B36" s="476"/>
      <c r="C36" s="266"/>
      <c r="D36" s="263"/>
      <c r="E36" s="263"/>
      <c r="F36" s="264"/>
      <c r="G36" s="265"/>
      <c r="H36" s="266"/>
      <c r="I36" s="267"/>
      <c r="J36" s="267"/>
      <c r="K36" s="268"/>
      <c r="L36" s="268"/>
      <c r="M36" s="268"/>
      <c r="N36" s="272"/>
      <c r="O36" s="272"/>
      <c r="P36" s="287"/>
      <c r="Q36" s="268"/>
      <c r="R36" s="272"/>
      <c r="S36" s="268"/>
      <c r="T36" s="273"/>
    </row>
    <row r="37" spans="1:21" ht="25.5" customHeight="1">
      <c r="A37" s="213" t="str">
        <f t="shared" si="4"/>
        <v>X</v>
      </c>
      <c r="B37" s="482">
        <f>B15+2</f>
        <v>43958.25</v>
      </c>
      <c r="C37" s="626">
        <v>97034</v>
      </c>
      <c r="D37" s="312" t="s">
        <v>13</v>
      </c>
      <c r="E37" s="214" t="s">
        <v>2313</v>
      </c>
      <c r="F37" s="215" t="str">
        <f>IFERROR(VLOOKUP(D37,'[2]Capacidades por SKU e Túnel'!$B$9:$T$449,4,0),"")</f>
        <v xml:space="preserve">PQ Forno de Minas Super Lanche 10 x 1000g          </v>
      </c>
      <c r="G37" s="274">
        <v>2130</v>
      </c>
      <c r="H37" s="218">
        <f>IFERROR(IF(D37="","",(G37/VLOOKUP(D37,'[2]Capacidades por SKU e Túnel'!$B$9:$T$449,16,FALSE))),"")</f>
        <v>2366.6666666666665</v>
      </c>
      <c r="I37" s="218">
        <f>IFERROR(IF(D37="","",(VLOOKUP(D37,'[2]Capacidades por SKU e Túnel'!$B$9:$T$449,14,0)*G37)),"")</f>
        <v>21300</v>
      </c>
      <c r="J37" s="218"/>
      <c r="K37" s="219"/>
      <c r="L37" s="220">
        <f>IFERROR(IF(D37="","",B37),"")</f>
        <v>43958.25</v>
      </c>
      <c r="M37" s="221">
        <f>IFERROR(SUM(L37,P37,((H37/VLOOKUP(D37,'[2]Capacidades por SKU e Túnel'!$B$9:$T$449,15,0))/24)),"")</f>
        <v>43958.708656330746</v>
      </c>
      <c r="N37" s="275" t="str">
        <f t="shared" ref="N37:N46" si="21">IF(P37="","",L37)</f>
        <v/>
      </c>
      <c r="O37" s="223" t="str">
        <f t="shared" ref="O37:O46" si="22">IFERROR(IF(P37="","",SUM(L37,P37)),"")</f>
        <v/>
      </c>
      <c r="P37" s="224"/>
      <c r="Q37" s="277"/>
      <c r="R37" s="226">
        <f t="shared" ref="R37:R46" si="23">IFERROR(SUM((M37-L37),(-P37)),"")</f>
        <v>0.45865633074572543</v>
      </c>
      <c r="S37" s="227">
        <f t="shared" ref="S37:S46" si="24">IFERROR((M37-L37),"")</f>
        <v>0.45865633074572543</v>
      </c>
      <c r="T37" s="462"/>
      <c r="U37" s="199"/>
    </row>
    <row r="38" spans="1:21" ht="25.5" customHeight="1">
      <c r="A38" s="213" t="str">
        <f t="shared" si="4"/>
        <v>X</v>
      </c>
      <c r="B38" s="473">
        <f>IF(D38="","",B37)</f>
        <v>43958.25</v>
      </c>
      <c r="C38" s="627">
        <v>97035</v>
      </c>
      <c r="D38" s="504" t="s">
        <v>2400</v>
      </c>
      <c r="E38" s="229" t="s">
        <v>2313</v>
      </c>
      <c r="F38" s="230" t="str">
        <f>IFERROR(VLOOKUP(D38,'[2]Capacidades por SKU e Túnel'!$B$9:$T$449,4,0),"")</f>
        <v>PQ Forno de Minas Tradicional VJ 26x400g</v>
      </c>
      <c r="G38" s="231">
        <v>805</v>
      </c>
      <c r="H38" s="228">
        <f>IFERROR(IF(D38="","",(G38/VLOOKUP(D38,'[2]Capacidades por SKU e Túnel'!$B$9:$T$449,16,FALSE))),"")</f>
        <v>894.44444444444446</v>
      </c>
      <c r="I38" s="228">
        <f>IFERROR(IF(D38="","",(VLOOKUP(D38,'[2]Capacidades por SKU e Túnel'!$B$9:$T$449,14,0)*G38)),"")</f>
        <v>8372</v>
      </c>
      <c r="J38" s="228"/>
      <c r="K38" s="232"/>
      <c r="L38" s="241">
        <f t="shared" ref="L38:L46" si="25">IFERROR(IF(B38="","",M37),"")</f>
        <v>43958.708656330746</v>
      </c>
      <c r="M38" s="234">
        <f>IFERROR(SUM(L38,P38,((H38/VLOOKUP(D38,'[2]Capacidades por SKU e Túnel'!$B$9:$T$449,15,0))/24)),"")</f>
        <v>43958.916709732992</v>
      </c>
      <c r="N38" s="278">
        <f t="shared" si="21"/>
        <v>43958.708656330746</v>
      </c>
      <c r="O38" s="236">
        <f t="shared" si="22"/>
        <v>43958.736434108527</v>
      </c>
      <c r="P38" s="313">
        <v>2.7777777777777776E-2</v>
      </c>
      <c r="Q38" s="279"/>
      <c r="R38" s="239">
        <f t="shared" si="23"/>
        <v>0.18027562446837286</v>
      </c>
      <c r="S38" s="240">
        <f t="shared" si="24"/>
        <v>0.20805340224615065</v>
      </c>
      <c r="T38" s="463"/>
      <c r="U38" s="198"/>
    </row>
    <row r="39" spans="1:21" ht="25.5" customHeight="1" thickBot="1">
      <c r="A39" s="213" t="str">
        <f t="shared" si="4"/>
        <v>X</v>
      </c>
      <c r="B39" s="473">
        <f t="shared" ref="B39:B46" si="26">IF(D39="","",B38)</f>
        <v>43958.25</v>
      </c>
      <c r="C39" s="518"/>
      <c r="D39" s="229">
        <v>9</v>
      </c>
      <c r="E39" s="229" t="s">
        <v>2313</v>
      </c>
      <c r="F39" s="230" t="str">
        <f>IFERROR(VLOOKUP(D39,'[2]Capacidades por SKU e Túnel'!$B$9:$T$449,4,0),"")</f>
        <v>LIMPEZA</v>
      </c>
      <c r="G39" s="231">
        <v>2</v>
      </c>
      <c r="H39" s="228">
        <f>IFERROR(IF(D39="","",(G39/VLOOKUP(D39,'[2]Capacidades por SKU e Túnel'!$B$9:$T$449,16,FALSE))),"")</f>
        <v>2</v>
      </c>
      <c r="I39" s="228">
        <f>IFERROR(IF(D39="","",(VLOOKUP(D39,'[2]Capacidades por SKU e Túnel'!$B$9:$T$449,14,0)*G39)),"")</f>
        <v>2</v>
      </c>
      <c r="J39" s="228"/>
      <c r="K39" s="232"/>
      <c r="L39" s="241">
        <f t="shared" ref="L39" si="27">IFERROR(IF(B39="","",M38),"")</f>
        <v>43958.916709732992</v>
      </c>
      <c r="M39" s="234">
        <f>IFERROR(SUM(L39,P39,((H39/VLOOKUP(D39,'[2]Capacidades por SKU e Túnel'!$B$9:$T$449,15,0))/24)),"")</f>
        <v>43959.000043066328</v>
      </c>
      <c r="N39" s="278" t="str">
        <f t="shared" si="21"/>
        <v/>
      </c>
      <c r="O39" s="236" t="str">
        <f t="shared" si="22"/>
        <v/>
      </c>
      <c r="P39" s="313"/>
      <c r="Q39" s="279"/>
      <c r="R39" s="242">
        <f t="shared" si="23"/>
        <v>8.3333333335758653E-2</v>
      </c>
      <c r="S39" s="243">
        <f t="shared" si="24"/>
        <v>8.3333333335758653E-2</v>
      </c>
      <c r="T39" s="463"/>
      <c r="U39" s="198"/>
    </row>
    <row r="40" spans="1:21" ht="25.5" hidden="1" customHeight="1">
      <c r="A40" s="213" t="str">
        <f t="shared" si="4"/>
        <v/>
      </c>
      <c r="B40" s="473" t="str">
        <f t="shared" si="26"/>
        <v/>
      </c>
      <c r="C40" s="519"/>
      <c r="D40" s="229"/>
      <c r="E40" s="229"/>
      <c r="F40" s="230" t="str">
        <f>IFERROR(VLOOKUP(D40,'[2]Capacidades por SKU e Túnel'!$B$9:$T$449,4,0),"")</f>
        <v/>
      </c>
      <c r="G40" s="231"/>
      <c r="H40" s="228" t="str">
        <f>IFERROR(IF(D40="","",(G40/VLOOKUP(D40,'[2]Capacidades por SKU e Túnel'!$B$9:$T$449,16,FALSE))),"")</f>
        <v/>
      </c>
      <c r="I40" s="228" t="str">
        <f>IFERROR(IF(D40="","",(VLOOKUP(D40,'[2]Capacidades por SKU e Túnel'!$B$9:$T$449,14,0)*G40)),"")</f>
        <v/>
      </c>
      <c r="J40" s="228"/>
      <c r="K40" s="232"/>
      <c r="L40" s="241" t="str">
        <f t="shared" si="25"/>
        <v/>
      </c>
      <c r="M40" s="234" t="str">
        <f>IFERROR(SUM(L40,P40,((H40/VLOOKUP(D40,'[2]Capacidades por SKU e Túnel'!$B$9:$T$449,15,0))/24)),"")</f>
        <v/>
      </c>
      <c r="N40" s="278" t="str">
        <f t="shared" si="21"/>
        <v/>
      </c>
      <c r="O40" s="236" t="str">
        <f t="shared" si="22"/>
        <v/>
      </c>
      <c r="P40" s="313"/>
      <c r="Q40" s="279"/>
      <c r="R40" s="242" t="str">
        <f t="shared" si="23"/>
        <v/>
      </c>
      <c r="S40" s="243" t="str">
        <f t="shared" si="24"/>
        <v/>
      </c>
      <c r="T40" s="463"/>
      <c r="U40" s="198"/>
    </row>
    <row r="41" spans="1:21" ht="25.5" hidden="1" customHeight="1">
      <c r="A41" s="213" t="str">
        <f t="shared" si="4"/>
        <v/>
      </c>
      <c r="B41" s="473" t="str">
        <f t="shared" si="26"/>
        <v/>
      </c>
      <c r="C41" s="519"/>
      <c r="D41" s="229"/>
      <c r="E41" s="229"/>
      <c r="F41" s="230" t="str">
        <f>IFERROR(VLOOKUP(D41,'[2]Capacidades por SKU e Túnel'!$B$9:$T$449,4,0),"")</f>
        <v/>
      </c>
      <c r="G41" s="231"/>
      <c r="H41" s="228" t="str">
        <f>IFERROR(IF(D41="","",(G41/VLOOKUP(D41,'[2]Capacidades por SKU e Túnel'!$B$9:$T$449,16,FALSE))),"")</f>
        <v/>
      </c>
      <c r="I41" s="228" t="str">
        <f>IFERROR(IF(D41="","",(VLOOKUP(D41,'[2]Capacidades por SKU e Túnel'!$B$9:$T$449,14,0)*G41)),"")</f>
        <v/>
      </c>
      <c r="J41" s="228"/>
      <c r="K41" s="232"/>
      <c r="L41" s="241" t="str">
        <f t="shared" si="25"/>
        <v/>
      </c>
      <c r="M41" s="234" t="str">
        <f>IFERROR(SUM(L41,P41,((H41/VLOOKUP(D41,'[2]Capacidades por SKU e Túnel'!$B$9:$T$449,15,0))/24)),"")</f>
        <v/>
      </c>
      <c r="N41" s="278" t="str">
        <f t="shared" si="21"/>
        <v/>
      </c>
      <c r="O41" s="236" t="str">
        <f t="shared" si="22"/>
        <v/>
      </c>
      <c r="P41" s="313"/>
      <c r="Q41" s="279"/>
      <c r="R41" s="242" t="str">
        <f t="shared" si="23"/>
        <v/>
      </c>
      <c r="S41" s="243" t="str">
        <f t="shared" si="24"/>
        <v/>
      </c>
      <c r="T41" s="463"/>
      <c r="U41" s="198"/>
    </row>
    <row r="42" spans="1:21" ht="25.5" hidden="1" customHeight="1">
      <c r="A42" s="213" t="str">
        <f t="shared" si="4"/>
        <v/>
      </c>
      <c r="B42" s="473" t="str">
        <f t="shared" si="26"/>
        <v/>
      </c>
      <c r="C42" s="518"/>
      <c r="D42" s="229"/>
      <c r="E42" s="229"/>
      <c r="F42" s="230" t="str">
        <f>IFERROR(VLOOKUP(D42,'[2]Capacidades por SKU e Túnel'!$B$9:$T$449,4,0),"")</f>
        <v/>
      </c>
      <c r="G42" s="231"/>
      <c r="H42" s="228" t="str">
        <f>IFERROR(IF(D42="","",(G42/VLOOKUP(D42,'[2]Capacidades por SKU e Túnel'!$B$9:$T$449,16,FALSE))),"")</f>
        <v/>
      </c>
      <c r="I42" s="228" t="str">
        <f>IFERROR(IF(D42="","",(VLOOKUP(D42,'[2]Capacidades por SKU e Túnel'!$B$9:$T$449,14,0)*G42)),"")</f>
        <v/>
      </c>
      <c r="J42" s="228"/>
      <c r="K42" s="232"/>
      <c r="L42" s="241" t="str">
        <f t="shared" si="25"/>
        <v/>
      </c>
      <c r="M42" s="234" t="str">
        <f>IFERROR(SUM(L42,P42,((H42/VLOOKUP(D42,'[2]Capacidades por SKU e Túnel'!$B$9:$T$449,15,0))/24)),"")</f>
        <v/>
      </c>
      <c r="N42" s="278" t="str">
        <f t="shared" si="21"/>
        <v/>
      </c>
      <c r="O42" s="236" t="str">
        <f t="shared" si="22"/>
        <v/>
      </c>
      <c r="P42" s="237"/>
      <c r="Q42" s="244"/>
      <c r="R42" s="242" t="str">
        <f t="shared" si="23"/>
        <v/>
      </c>
      <c r="S42" s="246" t="str">
        <f t="shared" si="24"/>
        <v/>
      </c>
      <c r="T42" s="463"/>
      <c r="U42" s="198"/>
    </row>
    <row r="43" spans="1:21" ht="25.5" hidden="1" customHeight="1">
      <c r="A43" s="213" t="str">
        <f t="shared" si="4"/>
        <v/>
      </c>
      <c r="B43" s="474" t="str">
        <f t="shared" si="26"/>
        <v/>
      </c>
      <c r="C43" s="520"/>
      <c r="D43" s="247"/>
      <c r="E43" s="247"/>
      <c r="F43" s="248" t="str">
        <f>IFERROR(VLOOKUP(D43,'[2]Capacidades por SKU e Túnel'!$B$9:$T$449,4,0),"")</f>
        <v/>
      </c>
      <c r="G43" s="216"/>
      <c r="H43" s="217" t="str">
        <f>IFERROR(IF(D43="","",(G43/VLOOKUP(D43,'[2]Capacidades por SKU e Túnel'!$B$9:$T$449,16,FALSE))),"")</f>
        <v/>
      </c>
      <c r="I43" s="217" t="str">
        <f>IFERROR(IF(D43="","",(VLOOKUP(D43,'[2]Capacidades por SKU e Túnel'!$B$9:$T$449,14,0)*G43)),"")</f>
        <v/>
      </c>
      <c r="J43" s="217"/>
      <c r="K43" s="280"/>
      <c r="L43" s="233" t="str">
        <f t="shared" si="25"/>
        <v/>
      </c>
      <c r="M43" s="249" t="str">
        <f>IFERROR(SUM(L43,P43,((H43/VLOOKUP(D43,'[2]Capacidades por SKU e Túnel'!$B$9:$T$449,15,0))/24)),"")</f>
        <v/>
      </c>
      <c r="N43" s="281" t="str">
        <f t="shared" si="21"/>
        <v/>
      </c>
      <c r="O43" s="251" t="str">
        <f t="shared" si="22"/>
        <v/>
      </c>
      <c r="P43" s="313"/>
      <c r="Q43" s="279"/>
      <c r="R43" s="242" t="str">
        <f t="shared" si="23"/>
        <v/>
      </c>
      <c r="S43" s="243" t="str">
        <f t="shared" si="24"/>
        <v/>
      </c>
      <c r="T43" s="463"/>
      <c r="U43" s="198"/>
    </row>
    <row r="44" spans="1:21" ht="25.5" hidden="1" customHeight="1">
      <c r="A44" s="213" t="str">
        <f t="shared" si="4"/>
        <v/>
      </c>
      <c r="B44" s="473" t="str">
        <f t="shared" si="26"/>
        <v/>
      </c>
      <c r="C44" s="519"/>
      <c r="D44" s="247"/>
      <c r="E44" s="229"/>
      <c r="F44" s="230" t="str">
        <f>IFERROR(VLOOKUP(D44,'[2]Capacidades por SKU e Túnel'!$B$9:$T$449,4,0),"")</f>
        <v/>
      </c>
      <c r="G44" s="231"/>
      <c r="H44" s="228" t="str">
        <f>IFERROR(IF(D44="","",(G44/VLOOKUP(D44,'[2]Capacidades por SKU e Túnel'!$B$9:$T$449,16,FALSE))),"")</f>
        <v/>
      </c>
      <c r="I44" s="228" t="str">
        <f>IFERROR(IF(D44="","",(VLOOKUP(D44,'[2]Capacidades por SKU e Túnel'!$B$9:$T$449,14,0)*G44)),"")</f>
        <v/>
      </c>
      <c r="J44" s="228"/>
      <c r="K44" s="232"/>
      <c r="L44" s="241" t="str">
        <f t="shared" si="25"/>
        <v/>
      </c>
      <c r="M44" s="234" t="str">
        <f>IFERROR(SUM(L44,P44,((H44/VLOOKUP(D44,'[2]Capacidades por SKU e Túnel'!$B$9:$T$449,15,0))/24)),"")</f>
        <v/>
      </c>
      <c r="N44" s="278" t="str">
        <f t="shared" si="21"/>
        <v/>
      </c>
      <c r="O44" s="236" t="str">
        <f t="shared" si="22"/>
        <v/>
      </c>
      <c r="P44" s="313"/>
      <c r="Q44" s="279"/>
      <c r="R44" s="242" t="str">
        <f t="shared" si="23"/>
        <v/>
      </c>
      <c r="S44" s="243" t="str">
        <f t="shared" si="24"/>
        <v/>
      </c>
      <c r="T44" s="463"/>
      <c r="U44" s="198"/>
    </row>
    <row r="45" spans="1:21" ht="25.5" hidden="1" customHeight="1">
      <c r="A45" s="213" t="str">
        <f t="shared" si="4"/>
        <v/>
      </c>
      <c r="B45" s="473" t="str">
        <f t="shared" si="26"/>
        <v/>
      </c>
      <c r="C45" s="519"/>
      <c r="D45" s="229"/>
      <c r="E45" s="229"/>
      <c r="F45" s="230" t="str">
        <f>IFERROR(VLOOKUP(D45,'[2]Capacidades por SKU e Túnel'!$B$9:$T$449,4,0),"")</f>
        <v/>
      </c>
      <c r="G45" s="231"/>
      <c r="H45" s="228" t="str">
        <f>IFERROR(IF(D45="","",(G45/VLOOKUP(D45,'[2]Capacidades por SKU e Túnel'!$B$9:$T$449,16,FALSE))),"")</f>
        <v/>
      </c>
      <c r="I45" s="228" t="str">
        <f>IFERROR(IF(D45="","",(VLOOKUP(D45,'[2]Capacidades por SKU e Túnel'!$B$9:$T$449,14,0)*G45)),"")</f>
        <v/>
      </c>
      <c r="J45" s="228"/>
      <c r="K45" s="232"/>
      <c r="L45" s="241" t="str">
        <f t="shared" si="25"/>
        <v/>
      </c>
      <c r="M45" s="234" t="str">
        <f>IFERROR(SUM(L45,P45,((H45/VLOOKUP(D45,'[2]Capacidades por SKU e Túnel'!$B$9:$T$449,15,0))/24)),"")</f>
        <v/>
      </c>
      <c r="N45" s="278" t="str">
        <f t="shared" si="21"/>
        <v/>
      </c>
      <c r="O45" s="236" t="str">
        <f t="shared" si="22"/>
        <v/>
      </c>
      <c r="P45" s="313"/>
      <c r="Q45" s="279"/>
      <c r="R45" s="242" t="str">
        <f t="shared" si="23"/>
        <v/>
      </c>
      <c r="S45" s="243" t="str">
        <f t="shared" si="24"/>
        <v/>
      </c>
      <c r="T45" s="463"/>
      <c r="U45" s="198"/>
    </row>
    <row r="46" spans="1:21" ht="25.5" hidden="1" customHeight="1" thickBot="1">
      <c r="A46" s="213" t="str">
        <f t="shared" si="4"/>
        <v/>
      </c>
      <c r="B46" s="475" t="str">
        <f t="shared" si="26"/>
        <v/>
      </c>
      <c r="C46" s="521"/>
      <c r="D46" s="252"/>
      <c r="E46" s="252"/>
      <c r="F46" s="253" t="str">
        <f>IFERROR(VLOOKUP(D46,'[2]Capacidades por SKU e Túnel'!$B$9:$T$449,4,0),"")</f>
        <v/>
      </c>
      <c r="G46" s="254"/>
      <c r="H46" s="255" t="str">
        <f>IFERROR(IF(D46="","",(G46/VLOOKUP(D46,'[2]Capacidades por SKU e Túnel'!$B$9:$T$449,16,FALSE))),"")</f>
        <v/>
      </c>
      <c r="I46" s="255" t="str">
        <f>IFERROR(IF(D46="","",(VLOOKUP(D46,'[2]Capacidades por SKU e Túnel'!$B$9:$T$449,14,0)*G46)),"")</f>
        <v/>
      </c>
      <c r="J46" s="255"/>
      <c r="K46" s="282"/>
      <c r="L46" s="256" t="str">
        <f t="shared" si="25"/>
        <v/>
      </c>
      <c r="M46" s="257" t="str">
        <f>IFERROR(SUM(L46,P46,((H46/VLOOKUP(D46,'[2]Capacidades por SKU e Túnel'!$B$9:$T$449,15,0))/24)),"")</f>
        <v/>
      </c>
      <c r="N46" s="283" t="str">
        <f t="shared" si="21"/>
        <v/>
      </c>
      <c r="O46" s="259" t="str">
        <f t="shared" si="22"/>
        <v/>
      </c>
      <c r="P46" s="260"/>
      <c r="Q46" s="284"/>
      <c r="R46" s="285" t="str">
        <f t="shared" si="23"/>
        <v/>
      </c>
      <c r="S46" s="286" t="str">
        <f t="shared" si="24"/>
        <v/>
      </c>
      <c r="T46" s="464"/>
      <c r="U46" s="198"/>
    </row>
    <row r="47" spans="1:21" ht="25.5" customHeight="1" thickBot="1">
      <c r="A47" s="213" t="s">
        <v>2321</v>
      </c>
      <c r="B47" s="476"/>
      <c r="C47" s="266"/>
      <c r="D47" s="263"/>
      <c r="E47" s="263"/>
      <c r="F47" s="264"/>
      <c r="G47" s="265"/>
      <c r="H47" s="266"/>
      <c r="I47" s="267"/>
      <c r="J47" s="267"/>
      <c r="K47" s="268"/>
      <c r="L47" s="268"/>
      <c r="M47" s="268"/>
      <c r="N47" s="272"/>
      <c r="O47" s="272"/>
      <c r="P47" s="287"/>
      <c r="Q47" s="268"/>
      <c r="R47" s="272"/>
      <c r="S47" s="268"/>
      <c r="T47" s="273"/>
    </row>
    <row r="48" spans="1:21" ht="25.5" customHeight="1" thickBot="1">
      <c r="A48" s="213" t="str">
        <f t="shared" si="4"/>
        <v>X</v>
      </c>
      <c r="B48" s="482">
        <f>B26+2</f>
        <v>43959</v>
      </c>
      <c r="C48" s="566"/>
      <c r="D48" s="581">
        <v>9</v>
      </c>
      <c r="E48" s="214" t="s">
        <v>2313</v>
      </c>
      <c r="F48" s="215" t="str">
        <f>IFERROR(VLOOKUP(D48,'[2]Capacidades por SKU e Túnel'!$B$9:$T$449,4,0),"")</f>
        <v>LIMPEZA</v>
      </c>
      <c r="G48" s="274">
        <v>6</v>
      </c>
      <c r="H48" s="218">
        <f>IFERROR(IF(D48="","",(G48/VLOOKUP(D48,'[2]Capacidades por SKU e Túnel'!$B$9:$T$449,16,FALSE))),"")</f>
        <v>6</v>
      </c>
      <c r="I48" s="218">
        <f>IFERROR(IF(D48="","",(VLOOKUP(D48,'[2]Capacidades por SKU e Túnel'!$B$9:$T$449,14,0)*G48)),"")</f>
        <v>6</v>
      </c>
      <c r="J48" s="218"/>
      <c r="K48" s="219"/>
      <c r="L48" s="220">
        <f>IFERROR(IF(D48="","",B48),"")</f>
        <v>43959</v>
      </c>
      <c r="M48" s="221">
        <f>IFERROR(SUM(L48,P48,((H48/VLOOKUP(D48,'[2]Capacidades por SKU e Túnel'!$B$9:$T$449,15,0))/24)),"")</f>
        <v>43959.25</v>
      </c>
      <c r="N48" s="275" t="str">
        <f t="shared" ref="N48:N57" si="28">IF(P48="","",L48)</f>
        <v/>
      </c>
      <c r="O48" s="223" t="str">
        <f t="shared" ref="O48:O57" si="29">IFERROR(IF(P48="","",SUM(L48,P48)),"")</f>
        <v/>
      </c>
      <c r="P48" s="224"/>
      <c r="Q48" s="277"/>
      <c r="R48" s="226">
        <f t="shared" ref="R48:R57" si="30">IFERROR(SUM((M48-L48),(-P48)),"")</f>
        <v>0.25</v>
      </c>
      <c r="S48" s="227">
        <f t="shared" ref="S48:S57" si="31">IFERROR((M48-L48),"")</f>
        <v>0.25</v>
      </c>
      <c r="T48" s="462"/>
      <c r="U48" s="199"/>
    </row>
    <row r="49" spans="1:21" ht="25.5" hidden="1" customHeight="1">
      <c r="A49" s="213" t="str">
        <f t="shared" si="4"/>
        <v/>
      </c>
      <c r="B49" s="473" t="str">
        <f>IF(D49="","",B48)</f>
        <v/>
      </c>
      <c r="C49" s="567"/>
      <c r="D49" s="247"/>
      <c r="E49" s="247"/>
      <c r="F49" s="248" t="str">
        <f>IFERROR(VLOOKUP(D49,'[2]Capacidades por SKU e Túnel'!$B$9:$T$449,4,0),"")</f>
        <v/>
      </c>
      <c r="G49" s="216">
        <v>800</v>
      </c>
      <c r="H49" s="228" t="str">
        <f>IFERROR(IF(D49="","",(G49/VLOOKUP(D49,'[2]Capacidades por SKU e Túnel'!$B$9:$T$449,16,FALSE))),"")</f>
        <v/>
      </c>
      <c r="I49" s="228" t="str">
        <f>IFERROR(IF(D49="","",(VLOOKUP(D49,'[2]Capacidades por SKU e Túnel'!$B$9:$T$449,14,0)*G49)),"")</f>
        <v/>
      </c>
      <c r="J49" s="228"/>
      <c r="K49" s="232"/>
      <c r="L49" s="241" t="str">
        <f t="shared" ref="L49" si="32">IFERROR(IF(B49="","",M48),"")</f>
        <v/>
      </c>
      <c r="M49" s="234" t="str">
        <f>IFERROR(SUM(L49,P49,((H49/VLOOKUP(D49,'[2]Capacidades por SKU e Túnel'!$B$9:$T$449,15,0))/24)),"")</f>
        <v/>
      </c>
      <c r="N49" s="278" t="str">
        <f t="shared" si="28"/>
        <v/>
      </c>
      <c r="O49" s="236" t="str">
        <f t="shared" si="29"/>
        <v/>
      </c>
      <c r="P49" s="313"/>
      <c r="Q49" s="279"/>
      <c r="R49" s="239" t="str">
        <f t="shared" si="30"/>
        <v/>
      </c>
      <c r="S49" s="240" t="str">
        <f t="shared" si="31"/>
        <v/>
      </c>
      <c r="T49" s="463"/>
      <c r="U49" s="198"/>
    </row>
    <row r="50" spans="1:21" ht="25.5" hidden="1" customHeight="1">
      <c r="A50" s="213" t="str">
        <f t="shared" si="4"/>
        <v/>
      </c>
      <c r="B50" s="473" t="str">
        <f t="shared" ref="B50:B57" si="33">IF(D50="","",B49)</f>
        <v/>
      </c>
      <c r="C50" s="568"/>
      <c r="D50" s="499"/>
      <c r="E50" s="229"/>
      <c r="F50" s="230" t="str">
        <f>IFERROR(VLOOKUP(D50,'[2]Capacidades por SKU e Túnel'!$B$9:$T$449,4,0),"")</f>
        <v/>
      </c>
      <c r="G50" s="231">
        <v>400</v>
      </c>
      <c r="H50" s="228" t="str">
        <f>IFERROR(IF(D50="","",(G50/VLOOKUP(D50,'[2]Capacidades por SKU e Túnel'!$B$9:$T$449,16,FALSE))),"")</f>
        <v/>
      </c>
      <c r="I50" s="228" t="str">
        <f>IFERROR(IF(D50="","",(VLOOKUP(D50,'[2]Capacidades por SKU e Túnel'!$B$9:$T$449,14,0)*G50)),"")</f>
        <v/>
      </c>
      <c r="J50" s="228"/>
      <c r="K50" s="232"/>
      <c r="L50" s="241" t="str">
        <f t="shared" ref="L50:L57" si="34">IFERROR(IF(B50="","",M49),"")</f>
        <v/>
      </c>
      <c r="M50" s="234" t="str">
        <f>IFERROR(SUM(L50,P50,((H50/VLOOKUP(D50,'[2]Capacidades por SKU e Túnel'!$B$9:$T$449,15,0))/24)),"")</f>
        <v/>
      </c>
      <c r="N50" s="278" t="str">
        <f t="shared" si="28"/>
        <v/>
      </c>
      <c r="O50" s="236" t="str">
        <f t="shared" si="29"/>
        <v/>
      </c>
      <c r="P50" s="313"/>
      <c r="Q50" s="279"/>
      <c r="R50" s="242" t="str">
        <f t="shared" si="30"/>
        <v/>
      </c>
      <c r="S50" s="243" t="str">
        <f t="shared" si="31"/>
        <v/>
      </c>
      <c r="T50" s="463"/>
      <c r="U50" s="198"/>
    </row>
    <row r="51" spans="1:21" ht="25.5" hidden="1" customHeight="1">
      <c r="A51" s="213" t="str">
        <f t="shared" si="4"/>
        <v/>
      </c>
      <c r="B51" s="473" t="str">
        <f t="shared" si="33"/>
        <v/>
      </c>
      <c r="C51" s="519"/>
      <c r="D51" s="247"/>
      <c r="E51" s="229"/>
      <c r="F51" s="230" t="str">
        <f>IFERROR(VLOOKUP(D51,'[2]Capacidades por SKU e Túnel'!$B$9:$T$449,4,0),"")</f>
        <v/>
      </c>
      <c r="G51" s="231">
        <v>1900</v>
      </c>
      <c r="H51" s="228" t="str">
        <f>IFERROR(IF(D51="","",(G51/VLOOKUP(D51,'[2]Capacidades por SKU e Túnel'!$B$9:$T$449,16,FALSE))),"")</f>
        <v/>
      </c>
      <c r="I51" s="228" t="str">
        <f>IFERROR(IF(D51="","",(VLOOKUP(D51,'[2]Capacidades por SKU e Túnel'!$B$9:$T$449,14,0)*G51)),"")</f>
        <v/>
      </c>
      <c r="J51" s="228"/>
      <c r="K51" s="232"/>
      <c r="L51" s="241" t="str">
        <f t="shared" si="34"/>
        <v/>
      </c>
      <c r="M51" s="234" t="str">
        <f>IFERROR(SUM(L51,P51,((H51/VLOOKUP(D51,'[2]Capacidades por SKU e Túnel'!$B$9:$T$449,15,0))/24)),"")</f>
        <v/>
      </c>
      <c r="N51" s="278" t="str">
        <f t="shared" si="28"/>
        <v/>
      </c>
      <c r="O51" s="236" t="str">
        <f t="shared" si="29"/>
        <v/>
      </c>
      <c r="P51" s="313"/>
      <c r="Q51" s="279"/>
      <c r="R51" s="242" t="str">
        <f t="shared" si="30"/>
        <v/>
      </c>
      <c r="S51" s="243" t="str">
        <f t="shared" si="31"/>
        <v/>
      </c>
      <c r="T51" s="463"/>
      <c r="U51" s="198"/>
    </row>
    <row r="52" spans="1:21" ht="25.5" hidden="1" customHeight="1">
      <c r="A52" s="213" t="str">
        <f t="shared" si="4"/>
        <v/>
      </c>
      <c r="B52" s="473" t="str">
        <f t="shared" si="33"/>
        <v/>
      </c>
      <c r="C52" s="518"/>
      <c r="D52" s="229"/>
      <c r="E52" s="229"/>
      <c r="F52" s="230" t="str">
        <f>IFERROR(VLOOKUP(D52,'[2]Capacidades por SKU e Túnel'!$B$9:$T$449,4,0),"")</f>
        <v/>
      </c>
      <c r="G52" s="231"/>
      <c r="H52" s="228" t="str">
        <f>IFERROR(IF(D52="","",(G52/VLOOKUP(D52,'[2]Capacidades por SKU e Túnel'!$B$9:$T$449,16,FALSE))),"")</f>
        <v/>
      </c>
      <c r="I52" s="228" t="str">
        <f>IFERROR(IF(D52="","",(VLOOKUP(D52,'[2]Capacidades por SKU e Túnel'!$B$9:$T$449,14,0)*G52)),"")</f>
        <v/>
      </c>
      <c r="J52" s="228"/>
      <c r="K52" s="232"/>
      <c r="L52" s="241" t="str">
        <f t="shared" si="34"/>
        <v/>
      </c>
      <c r="M52" s="234" t="str">
        <f>IFERROR(SUM(L52,P52,((H52/VLOOKUP(D52,'[2]Capacidades por SKU e Túnel'!$B$9:$T$449,15,0))/24)),"")</f>
        <v/>
      </c>
      <c r="N52" s="278" t="str">
        <f t="shared" si="28"/>
        <v/>
      </c>
      <c r="O52" s="236" t="str">
        <f t="shared" si="29"/>
        <v/>
      </c>
      <c r="P52" s="313"/>
      <c r="Q52" s="279"/>
      <c r="R52" s="242" t="str">
        <f t="shared" si="30"/>
        <v/>
      </c>
      <c r="S52" s="243" t="str">
        <f t="shared" si="31"/>
        <v/>
      </c>
      <c r="T52" s="463"/>
      <c r="U52" s="198"/>
    </row>
    <row r="53" spans="1:21" ht="25.5" hidden="1" customHeight="1">
      <c r="A53" s="213" t="str">
        <f t="shared" si="4"/>
        <v/>
      </c>
      <c r="B53" s="473" t="str">
        <f t="shared" si="33"/>
        <v/>
      </c>
      <c r="C53" s="518"/>
      <c r="D53" s="229"/>
      <c r="E53" s="229"/>
      <c r="F53" s="230" t="str">
        <f>IFERROR(VLOOKUP(D53,'[2]Capacidades por SKU e Túnel'!$B$9:$T$449,4,0),"")</f>
        <v/>
      </c>
      <c r="G53" s="231"/>
      <c r="H53" s="228" t="str">
        <f>IFERROR(IF(D53="","",(G53/VLOOKUP(D53,'[2]Capacidades por SKU e Túnel'!$B$9:$T$449,16,FALSE))),"")</f>
        <v/>
      </c>
      <c r="I53" s="228" t="str">
        <f>IFERROR(IF(D53="","",(VLOOKUP(D53,'[2]Capacidades por SKU e Túnel'!$B$9:$T$449,14,0)*G53)),"")</f>
        <v/>
      </c>
      <c r="J53" s="228"/>
      <c r="K53" s="232"/>
      <c r="L53" s="241" t="str">
        <f t="shared" si="34"/>
        <v/>
      </c>
      <c r="M53" s="234" t="str">
        <f>IFERROR(SUM(L53,P53,((H53/VLOOKUP(D53,'[2]Capacidades por SKU e Túnel'!$B$9:$T$449,15,0))/24)),"")</f>
        <v/>
      </c>
      <c r="N53" s="278" t="str">
        <f t="shared" si="28"/>
        <v/>
      </c>
      <c r="O53" s="236" t="str">
        <f t="shared" si="29"/>
        <v/>
      </c>
      <c r="P53" s="237"/>
      <c r="Q53" s="244"/>
      <c r="R53" s="242" t="str">
        <f t="shared" si="30"/>
        <v/>
      </c>
      <c r="S53" s="246" t="str">
        <f t="shared" si="31"/>
        <v/>
      </c>
      <c r="T53" s="463"/>
      <c r="U53" s="198"/>
    </row>
    <row r="54" spans="1:21" ht="25.5" hidden="1" customHeight="1">
      <c r="A54" s="213" t="str">
        <f t="shared" si="4"/>
        <v/>
      </c>
      <c r="B54" s="474" t="str">
        <f t="shared" si="33"/>
        <v/>
      </c>
      <c r="C54" s="520"/>
      <c r="D54" s="247"/>
      <c r="E54" s="247"/>
      <c r="F54" s="248" t="str">
        <f>IFERROR(VLOOKUP(D54,'[2]Capacidades por SKU e Túnel'!$B$9:$T$449,4,0),"")</f>
        <v/>
      </c>
      <c r="G54" s="216"/>
      <c r="H54" s="217" t="str">
        <f>IFERROR(IF(D54="","",(G54/VLOOKUP(D54,'[2]Capacidades por SKU e Túnel'!$B$9:$T$449,16,FALSE))),"")</f>
        <v/>
      </c>
      <c r="I54" s="217" t="str">
        <f>IFERROR(IF(D54="","",(VLOOKUP(D54,'[2]Capacidades por SKU e Túnel'!$B$9:$T$449,14,0)*G54)),"")</f>
        <v/>
      </c>
      <c r="J54" s="217"/>
      <c r="K54" s="280"/>
      <c r="L54" s="233" t="str">
        <f t="shared" si="34"/>
        <v/>
      </c>
      <c r="M54" s="249" t="str">
        <f>IFERROR(SUM(L54,P54,((H54/VLOOKUP(D54,'[2]Capacidades por SKU e Túnel'!$B$9:$T$449,15,0))/24)),"")</f>
        <v/>
      </c>
      <c r="N54" s="281" t="str">
        <f t="shared" si="28"/>
        <v/>
      </c>
      <c r="O54" s="251" t="str">
        <f t="shared" si="29"/>
        <v/>
      </c>
      <c r="P54" s="313"/>
      <c r="Q54" s="279"/>
      <c r="R54" s="242" t="str">
        <f t="shared" si="30"/>
        <v/>
      </c>
      <c r="S54" s="243" t="str">
        <f t="shared" si="31"/>
        <v/>
      </c>
      <c r="T54" s="463"/>
      <c r="U54" s="198"/>
    </row>
    <row r="55" spans="1:21" ht="25.5" hidden="1" customHeight="1">
      <c r="A55" s="213" t="str">
        <f t="shared" si="4"/>
        <v/>
      </c>
      <c r="B55" s="473" t="str">
        <f t="shared" si="33"/>
        <v/>
      </c>
      <c r="C55" s="519"/>
      <c r="D55" s="247"/>
      <c r="E55" s="229"/>
      <c r="F55" s="230" t="str">
        <f>IFERROR(VLOOKUP(D55,'[2]Capacidades por SKU e Túnel'!$B$9:$T$449,4,0),"")</f>
        <v/>
      </c>
      <c r="G55" s="231"/>
      <c r="H55" s="228" t="str">
        <f>IFERROR(IF(D55="","",(G55/VLOOKUP(D55,'[2]Capacidades por SKU e Túnel'!$B$9:$T$449,16,FALSE))),"")</f>
        <v/>
      </c>
      <c r="I55" s="228" t="str">
        <f>IFERROR(IF(D55="","",(VLOOKUP(D55,'[2]Capacidades por SKU e Túnel'!$B$9:$T$449,14,0)*G55)),"")</f>
        <v/>
      </c>
      <c r="J55" s="228"/>
      <c r="K55" s="232"/>
      <c r="L55" s="241" t="str">
        <f t="shared" si="34"/>
        <v/>
      </c>
      <c r="M55" s="234" t="str">
        <f>IFERROR(SUM(L55,P55,((H55/VLOOKUP(D55,'[2]Capacidades por SKU e Túnel'!$B$9:$T$449,15,0))/24)),"")</f>
        <v/>
      </c>
      <c r="N55" s="278" t="str">
        <f t="shared" si="28"/>
        <v/>
      </c>
      <c r="O55" s="236" t="str">
        <f t="shared" si="29"/>
        <v/>
      </c>
      <c r="P55" s="313"/>
      <c r="Q55" s="279"/>
      <c r="R55" s="242" t="str">
        <f t="shared" si="30"/>
        <v/>
      </c>
      <c r="S55" s="243" t="str">
        <f t="shared" si="31"/>
        <v/>
      </c>
      <c r="T55" s="463"/>
      <c r="U55" s="198"/>
    </row>
    <row r="56" spans="1:21" ht="25.5" hidden="1" customHeight="1">
      <c r="A56" s="213" t="str">
        <f t="shared" si="4"/>
        <v/>
      </c>
      <c r="B56" s="473" t="str">
        <f t="shared" si="33"/>
        <v/>
      </c>
      <c r="C56" s="519"/>
      <c r="D56" s="229"/>
      <c r="E56" s="229"/>
      <c r="F56" s="230" t="str">
        <f>IFERROR(VLOOKUP(D56,'[2]Capacidades por SKU e Túnel'!$B$9:$T$449,4,0),"")</f>
        <v/>
      </c>
      <c r="G56" s="231"/>
      <c r="H56" s="228" t="str">
        <f>IFERROR(IF(D56="","",(G56/VLOOKUP(D56,'[2]Capacidades por SKU e Túnel'!$B$9:$T$449,16,FALSE))),"")</f>
        <v/>
      </c>
      <c r="I56" s="228" t="str">
        <f>IFERROR(IF(D56="","",(VLOOKUP(D56,'[2]Capacidades por SKU e Túnel'!$B$9:$T$449,14,0)*G56)),"")</f>
        <v/>
      </c>
      <c r="J56" s="228"/>
      <c r="K56" s="232"/>
      <c r="L56" s="241" t="str">
        <f t="shared" si="34"/>
        <v/>
      </c>
      <c r="M56" s="234" t="str">
        <f>IFERROR(SUM(L56,P56,((H56/VLOOKUP(D56,'[2]Capacidades por SKU e Túnel'!$B$9:$T$449,15,0))/24)),"")</f>
        <v/>
      </c>
      <c r="N56" s="278" t="str">
        <f t="shared" si="28"/>
        <v/>
      </c>
      <c r="O56" s="236" t="str">
        <f t="shared" si="29"/>
        <v/>
      </c>
      <c r="P56" s="313"/>
      <c r="Q56" s="279"/>
      <c r="R56" s="242" t="str">
        <f t="shared" si="30"/>
        <v/>
      </c>
      <c r="S56" s="243" t="str">
        <f t="shared" si="31"/>
        <v/>
      </c>
      <c r="T56" s="463"/>
      <c r="U56" s="198"/>
    </row>
    <row r="57" spans="1:21" ht="25.5" hidden="1" customHeight="1" thickBot="1">
      <c r="A57" s="213" t="str">
        <f t="shared" si="4"/>
        <v/>
      </c>
      <c r="B57" s="475" t="str">
        <f t="shared" si="33"/>
        <v/>
      </c>
      <c r="C57" s="521"/>
      <c r="D57" s="252"/>
      <c r="E57" s="252"/>
      <c r="F57" s="253" t="str">
        <f>IFERROR(VLOOKUP(D57,'[2]Capacidades por SKU e Túnel'!$B$9:$T$449,4,0),"")</f>
        <v/>
      </c>
      <c r="G57" s="254"/>
      <c r="H57" s="255" t="str">
        <f>IFERROR(IF(D57="","",(G57/VLOOKUP(D57,'[2]Capacidades por SKU e Túnel'!$B$9:$T$449,16,FALSE))),"")</f>
        <v/>
      </c>
      <c r="I57" s="255" t="str">
        <f>IFERROR(IF(D57="","",(VLOOKUP(D57,'[2]Capacidades por SKU e Túnel'!$B$9:$T$449,14,0)*G57)),"")</f>
        <v/>
      </c>
      <c r="J57" s="255"/>
      <c r="K57" s="282"/>
      <c r="L57" s="256" t="str">
        <f t="shared" si="34"/>
        <v/>
      </c>
      <c r="M57" s="257" t="str">
        <f>IFERROR(SUM(L57,P57,((H57/VLOOKUP(D57,'[2]Capacidades por SKU e Túnel'!$B$9:$T$449,15,0))/24)),"")</f>
        <v/>
      </c>
      <c r="N57" s="283" t="str">
        <f t="shared" si="28"/>
        <v/>
      </c>
      <c r="O57" s="259" t="str">
        <f t="shared" si="29"/>
        <v/>
      </c>
      <c r="P57" s="260"/>
      <c r="Q57" s="284"/>
      <c r="R57" s="285" t="str">
        <f t="shared" si="30"/>
        <v/>
      </c>
      <c r="S57" s="286" t="str">
        <f t="shared" si="31"/>
        <v/>
      </c>
      <c r="T57" s="464"/>
      <c r="U57" s="198"/>
    </row>
    <row r="58" spans="1:21" ht="25.5" customHeight="1" thickBot="1">
      <c r="A58" s="213" t="s">
        <v>2321</v>
      </c>
      <c r="B58" s="476"/>
      <c r="C58" s="266"/>
      <c r="D58" s="263"/>
      <c r="E58" s="263"/>
      <c r="F58" s="264"/>
      <c r="G58" s="265"/>
      <c r="H58" s="266"/>
      <c r="I58" s="267"/>
      <c r="J58" s="267"/>
      <c r="K58" s="268"/>
      <c r="L58" s="268"/>
      <c r="M58" s="268"/>
      <c r="N58" s="272"/>
      <c r="O58" s="272"/>
      <c r="P58" s="287"/>
      <c r="Q58" s="268"/>
      <c r="R58" s="272"/>
      <c r="S58" s="268"/>
      <c r="T58" s="273"/>
    </row>
    <row r="59" spans="1:21" ht="25.5" customHeight="1" thickBot="1">
      <c r="A59" s="213" t="str">
        <f t="shared" si="4"/>
        <v>X</v>
      </c>
      <c r="B59" s="482">
        <f>B37+2</f>
        <v>43960.25</v>
      </c>
      <c r="C59" s="566"/>
      <c r="D59" s="214"/>
      <c r="E59" s="214" t="s">
        <v>2313</v>
      </c>
      <c r="F59" s="215" t="str">
        <f>IFERROR(VLOOKUP(D59,'[2]Capacidades por SKU e Túnel'!$B$9:$T$449,4,0),"")</f>
        <v/>
      </c>
      <c r="G59" s="274">
        <v>1263</v>
      </c>
      <c r="H59" s="218" t="str">
        <f>IFERROR(IF(D59="","",(G59/VLOOKUP(D59,'[2]Capacidades por SKU e Túnel'!$B$9:$T$449,16,FALSE))),"")</f>
        <v/>
      </c>
      <c r="I59" s="218" t="str">
        <f>IFERROR(IF(D59="","",(VLOOKUP(D59,'[2]Capacidades por SKU e Túnel'!$B$9:$T$449,14,0)*G59)),"")</f>
        <v/>
      </c>
      <c r="J59" s="218"/>
      <c r="K59" s="219"/>
      <c r="L59" s="220" t="str">
        <f>IFERROR(IF(D59="","",B59),"")</f>
        <v/>
      </c>
      <c r="M59" s="221" t="str">
        <f>IFERROR(SUM(L59,P59,((H59/VLOOKUP(D59,'[2]Capacidades por SKU e Túnel'!$B$9:$T$449,15,0))/24)),"")</f>
        <v/>
      </c>
      <c r="N59" s="275" t="str">
        <f t="shared" ref="N59:N68" si="35">IF(P59="","",L59)</f>
        <v/>
      </c>
      <c r="O59" s="223" t="str">
        <f t="shared" ref="O59:O68" si="36">IFERROR(IF(P59="","",SUM(L59,P59)),"")</f>
        <v/>
      </c>
      <c r="P59" s="224"/>
      <c r="Q59" s="277"/>
      <c r="R59" s="226" t="str">
        <f t="shared" ref="R59:R68" si="37">IFERROR(SUM((M59-L59),(-P59)),"")</f>
        <v/>
      </c>
      <c r="S59" s="227" t="str">
        <f t="shared" ref="S59:S68" si="38">IFERROR((M59-L59),"")</f>
        <v/>
      </c>
      <c r="T59" s="462"/>
      <c r="U59" s="199"/>
    </row>
    <row r="60" spans="1:21" ht="25.5" hidden="1" customHeight="1">
      <c r="A60" s="213" t="str">
        <f t="shared" si="4"/>
        <v/>
      </c>
      <c r="B60" s="473" t="str">
        <f>IF(D60="","",B59)</f>
        <v/>
      </c>
      <c r="C60" s="518"/>
      <c r="D60" s="229"/>
      <c r="E60" s="229" t="s">
        <v>2313</v>
      </c>
      <c r="F60" s="230" t="str">
        <f>IFERROR(VLOOKUP(D60,'[2]Capacidades por SKU e Túnel'!$B$9:$T$449,4,0),"")</f>
        <v/>
      </c>
      <c r="G60" s="231"/>
      <c r="H60" s="228" t="str">
        <f>IFERROR(IF(D60="","",(G60/VLOOKUP(D60,'[2]Capacidades por SKU e Túnel'!$B$9:$T$449,16,FALSE))),"")</f>
        <v/>
      </c>
      <c r="I60" s="228" t="str">
        <f>IFERROR(IF(D60="","",(VLOOKUP(D60,'[2]Capacidades por SKU e Túnel'!$B$9:$T$449,14,0)*G60)),"")</f>
        <v/>
      </c>
      <c r="J60" s="228"/>
      <c r="K60" s="232"/>
      <c r="L60" s="241" t="str">
        <f>IFERROR(IF(B60="","",M59),"")</f>
        <v/>
      </c>
      <c r="M60" s="234" t="str">
        <f>IFERROR(SUM(L60,P60,((H60/VLOOKUP(D60,'[2]Capacidades por SKU e Túnel'!$B$9:$T$449,15,0))/24)),"")</f>
        <v/>
      </c>
      <c r="N60" s="278" t="str">
        <f t="shared" si="35"/>
        <v/>
      </c>
      <c r="O60" s="236" t="str">
        <f t="shared" si="36"/>
        <v/>
      </c>
      <c r="P60" s="313"/>
      <c r="Q60" s="279"/>
      <c r="R60" s="239" t="str">
        <f t="shared" si="37"/>
        <v/>
      </c>
      <c r="S60" s="240" t="str">
        <f t="shared" si="38"/>
        <v/>
      </c>
      <c r="T60" s="463"/>
      <c r="U60" s="198"/>
    </row>
    <row r="61" spans="1:21" ht="25.5" hidden="1" customHeight="1">
      <c r="A61" s="213" t="str">
        <f t="shared" si="4"/>
        <v/>
      </c>
      <c r="B61" s="473" t="str">
        <f t="shared" ref="B61:B68" si="39">IF(D61="","",B60)</f>
        <v/>
      </c>
      <c r="C61" s="519"/>
      <c r="D61" s="229"/>
      <c r="E61" s="229" t="s">
        <v>2313</v>
      </c>
      <c r="F61" s="230" t="str">
        <f>IFERROR(VLOOKUP(D61,'[2]Capacidades por SKU e Túnel'!$B$9:$T$449,4,0),"")</f>
        <v/>
      </c>
      <c r="G61" s="231">
        <v>500</v>
      </c>
      <c r="H61" s="228" t="str">
        <f>IFERROR(IF(D61="","",(G61/VLOOKUP(D61,'[2]Capacidades por SKU e Túnel'!$B$9:$T$449,16,FALSE))),"")</f>
        <v/>
      </c>
      <c r="I61" s="228" t="str">
        <f>IFERROR(IF(D61="","",(VLOOKUP(D61,'[2]Capacidades por SKU e Túnel'!$B$9:$T$449,14,0)*G61)),"")</f>
        <v/>
      </c>
      <c r="J61" s="228"/>
      <c r="K61" s="232"/>
      <c r="L61" s="241" t="str">
        <f t="shared" ref="L61:L68" si="40">IFERROR(IF(B61="","",M60),"")</f>
        <v/>
      </c>
      <c r="M61" s="234" t="str">
        <f>IFERROR(SUM(L61,P61,((H61/VLOOKUP(D61,'[2]Capacidades por SKU e Túnel'!$B$9:$T$449,15,0))/24)),"")</f>
        <v/>
      </c>
      <c r="N61" s="278" t="str">
        <f t="shared" si="35"/>
        <v/>
      </c>
      <c r="O61" s="236" t="str">
        <f t="shared" si="36"/>
        <v/>
      </c>
      <c r="P61" s="313"/>
      <c r="Q61" s="279"/>
      <c r="R61" s="242" t="str">
        <f t="shared" si="37"/>
        <v/>
      </c>
      <c r="S61" s="243" t="str">
        <f t="shared" si="38"/>
        <v/>
      </c>
      <c r="T61" s="463"/>
      <c r="U61" s="198"/>
    </row>
    <row r="62" spans="1:21" ht="25.5" hidden="1" customHeight="1">
      <c r="A62" s="213" t="str">
        <f t="shared" si="4"/>
        <v/>
      </c>
      <c r="B62" s="473" t="str">
        <f t="shared" si="39"/>
        <v/>
      </c>
      <c r="C62" s="519"/>
      <c r="D62" s="247"/>
      <c r="E62" s="229"/>
      <c r="F62" s="230" t="str">
        <f>IFERROR(VLOOKUP(D62,'[2]Capacidades por SKU e Túnel'!$B$9:$T$449,4,0),"")</f>
        <v/>
      </c>
      <c r="G62" s="231"/>
      <c r="H62" s="228" t="str">
        <f>IFERROR(IF(D62="","",(G62/VLOOKUP(D62,'[2]Capacidades por SKU e Túnel'!$B$9:$T$449,16,FALSE))),"")</f>
        <v/>
      </c>
      <c r="I62" s="228" t="str">
        <f>IFERROR(IF(D62="","",(VLOOKUP(D62,'[2]Capacidades por SKU e Túnel'!$B$9:$T$449,14,0)*G62)),"")</f>
        <v/>
      </c>
      <c r="J62" s="228"/>
      <c r="K62" s="232"/>
      <c r="L62" s="241" t="str">
        <f t="shared" si="40"/>
        <v/>
      </c>
      <c r="M62" s="234" t="str">
        <f>IFERROR(SUM(L62,P62,((H62/VLOOKUP(D62,'[2]Capacidades por SKU e Túnel'!$B$9:$T$449,15,0))/24)),"")</f>
        <v/>
      </c>
      <c r="N62" s="278" t="str">
        <f t="shared" si="35"/>
        <v/>
      </c>
      <c r="O62" s="236" t="str">
        <f t="shared" si="36"/>
        <v/>
      </c>
      <c r="P62" s="313"/>
      <c r="Q62" s="279"/>
      <c r="R62" s="242" t="str">
        <f t="shared" si="37"/>
        <v/>
      </c>
      <c r="S62" s="243" t="str">
        <f t="shared" si="38"/>
        <v/>
      </c>
      <c r="T62" s="463"/>
      <c r="U62" s="198"/>
    </row>
    <row r="63" spans="1:21" ht="25.5" hidden="1" customHeight="1">
      <c r="A63" s="213" t="str">
        <f t="shared" si="4"/>
        <v/>
      </c>
      <c r="B63" s="473" t="str">
        <f t="shared" si="39"/>
        <v/>
      </c>
      <c r="C63" s="519"/>
      <c r="D63" s="229"/>
      <c r="E63" s="229"/>
      <c r="F63" s="230" t="str">
        <f>IFERROR(VLOOKUP(D63,'[2]Capacidades por SKU e Túnel'!$B$9:$T$449,4,0),"")</f>
        <v/>
      </c>
      <c r="G63" s="231"/>
      <c r="H63" s="228" t="str">
        <f>IFERROR(IF(D63="","",(G63/VLOOKUP(D63,'[2]Capacidades por SKU e Túnel'!$B$9:$T$449,16,FALSE))),"")</f>
        <v/>
      </c>
      <c r="I63" s="228" t="str">
        <f>IFERROR(IF(D63="","",(VLOOKUP(D63,'[2]Capacidades por SKU e Túnel'!$B$9:$T$449,14,0)*G63)),"")</f>
        <v/>
      </c>
      <c r="J63" s="228"/>
      <c r="K63" s="232"/>
      <c r="L63" s="241" t="str">
        <f t="shared" si="40"/>
        <v/>
      </c>
      <c r="M63" s="234" t="str">
        <f>IFERROR(SUM(L63,P63,((H63/VLOOKUP(D63,'[2]Capacidades por SKU e Túnel'!$B$9:$T$449,15,0))/24)),"")</f>
        <v/>
      </c>
      <c r="N63" s="278" t="str">
        <f t="shared" si="35"/>
        <v/>
      </c>
      <c r="O63" s="236" t="str">
        <f t="shared" si="36"/>
        <v/>
      </c>
      <c r="P63" s="313"/>
      <c r="Q63" s="279"/>
      <c r="R63" s="242" t="str">
        <f t="shared" si="37"/>
        <v/>
      </c>
      <c r="S63" s="243" t="str">
        <f t="shared" si="38"/>
        <v/>
      </c>
      <c r="T63" s="463"/>
      <c r="U63" s="198"/>
    </row>
    <row r="64" spans="1:21" ht="25.5" hidden="1" customHeight="1">
      <c r="A64" s="213" t="str">
        <f t="shared" si="4"/>
        <v/>
      </c>
      <c r="B64" s="473" t="str">
        <f t="shared" si="39"/>
        <v/>
      </c>
      <c r="C64" s="518"/>
      <c r="D64" s="229"/>
      <c r="E64" s="229"/>
      <c r="F64" s="230" t="str">
        <f>IFERROR(VLOOKUP(D64,'[2]Capacidades por SKU e Túnel'!$B$9:$T$449,4,0),"")</f>
        <v/>
      </c>
      <c r="G64" s="231"/>
      <c r="H64" s="228" t="str">
        <f>IFERROR(IF(D64="","",(G64/VLOOKUP(D64,'[2]Capacidades por SKU e Túnel'!$B$9:$T$449,16,FALSE))),"")</f>
        <v/>
      </c>
      <c r="I64" s="228" t="str">
        <f>IFERROR(IF(D64="","",(VLOOKUP(D64,'[2]Capacidades por SKU e Túnel'!$B$9:$T$449,14,0)*G64)),"")</f>
        <v/>
      </c>
      <c r="J64" s="228"/>
      <c r="K64" s="232"/>
      <c r="L64" s="241" t="str">
        <f t="shared" si="40"/>
        <v/>
      </c>
      <c r="M64" s="234" t="str">
        <f>IFERROR(SUM(L64,P64,((H64/VLOOKUP(D64,'[2]Capacidades por SKU e Túnel'!$B$9:$T$449,15,0))/24)),"")</f>
        <v/>
      </c>
      <c r="N64" s="278" t="str">
        <f t="shared" si="35"/>
        <v/>
      </c>
      <c r="O64" s="236" t="str">
        <f t="shared" si="36"/>
        <v/>
      </c>
      <c r="P64" s="244"/>
      <c r="Q64" s="539"/>
      <c r="R64" s="245" t="str">
        <f t="shared" si="37"/>
        <v/>
      </c>
      <c r="S64" s="246" t="str">
        <f t="shared" si="38"/>
        <v/>
      </c>
      <c r="T64" s="463"/>
      <c r="U64" s="198"/>
    </row>
    <row r="65" spans="1:21" ht="25.5" hidden="1" customHeight="1">
      <c r="A65" s="213" t="str">
        <f t="shared" si="4"/>
        <v/>
      </c>
      <c r="B65" s="474" t="str">
        <f t="shared" si="39"/>
        <v/>
      </c>
      <c r="C65" s="520"/>
      <c r="D65" s="247"/>
      <c r="E65" s="247"/>
      <c r="F65" s="248" t="str">
        <f>IFERROR(VLOOKUP(D65,'[2]Capacidades por SKU e Túnel'!$B$9:$T$449,4,0),"")</f>
        <v/>
      </c>
      <c r="G65" s="216"/>
      <c r="H65" s="217" t="str">
        <f>IFERROR(IF(D65="","",(G65/VLOOKUP(D65,'[2]Capacidades por SKU e Túnel'!$B$9:$T$449,16,FALSE))),"")</f>
        <v/>
      </c>
      <c r="I65" s="217" t="str">
        <f>IFERROR(IF(D65="","",(VLOOKUP(D65,'[2]Capacidades por SKU e Túnel'!$B$9:$T$449,14,0)*G65)),"")</f>
        <v/>
      </c>
      <c r="J65" s="217"/>
      <c r="K65" s="280"/>
      <c r="L65" s="233" t="str">
        <f t="shared" si="40"/>
        <v/>
      </c>
      <c r="M65" s="249" t="str">
        <f>IFERROR(SUM(L65,P65,((H65/VLOOKUP(D65,'[2]Capacidades por SKU e Túnel'!$B$9:$T$449,15,0))/24)),"")</f>
        <v/>
      </c>
      <c r="N65" s="281" t="str">
        <f t="shared" si="35"/>
        <v/>
      </c>
      <c r="O65" s="251" t="str">
        <f t="shared" si="36"/>
        <v/>
      </c>
      <c r="P65" s="313"/>
      <c r="Q65" s="279"/>
      <c r="R65" s="242" t="str">
        <f t="shared" si="37"/>
        <v/>
      </c>
      <c r="S65" s="243" t="str">
        <f t="shared" si="38"/>
        <v/>
      </c>
      <c r="T65" s="463"/>
      <c r="U65" s="198"/>
    </row>
    <row r="66" spans="1:21" ht="25.5" hidden="1" customHeight="1">
      <c r="A66" s="213" t="str">
        <f t="shared" si="4"/>
        <v/>
      </c>
      <c r="B66" s="473" t="str">
        <f t="shared" si="39"/>
        <v/>
      </c>
      <c r="C66" s="519"/>
      <c r="D66" s="247"/>
      <c r="E66" s="229"/>
      <c r="F66" s="230" t="str">
        <f>IFERROR(VLOOKUP(D66,'[2]Capacidades por SKU e Túnel'!$B$9:$T$449,4,0),"")</f>
        <v/>
      </c>
      <c r="G66" s="231"/>
      <c r="H66" s="228" t="str">
        <f>IFERROR(IF(D66="","",(G66/VLOOKUP(D66,'[2]Capacidades por SKU e Túnel'!$B$9:$T$449,16,FALSE))),"")</f>
        <v/>
      </c>
      <c r="I66" s="228" t="str">
        <f>IFERROR(IF(D66="","",(VLOOKUP(D66,'[2]Capacidades por SKU e Túnel'!$B$9:$T$449,14,0)*G66)),"")</f>
        <v/>
      </c>
      <c r="J66" s="228"/>
      <c r="K66" s="232"/>
      <c r="L66" s="241" t="str">
        <f t="shared" si="40"/>
        <v/>
      </c>
      <c r="M66" s="234" t="str">
        <f>IFERROR(SUM(L66,P66,((H66/VLOOKUP(D66,'[2]Capacidades por SKU e Túnel'!$B$9:$T$449,15,0))/24)),"")</f>
        <v/>
      </c>
      <c r="N66" s="278" t="str">
        <f t="shared" si="35"/>
        <v/>
      </c>
      <c r="O66" s="236" t="str">
        <f t="shared" si="36"/>
        <v/>
      </c>
      <c r="P66" s="313"/>
      <c r="Q66" s="279"/>
      <c r="R66" s="242" t="str">
        <f t="shared" si="37"/>
        <v/>
      </c>
      <c r="S66" s="243" t="str">
        <f t="shared" si="38"/>
        <v/>
      </c>
      <c r="T66" s="463"/>
      <c r="U66" s="198"/>
    </row>
    <row r="67" spans="1:21" ht="25.5" hidden="1" customHeight="1">
      <c r="A67" s="213" t="str">
        <f t="shared" si="4"/>
        <v/>
      </c>
      <c r="B67" s="473" t="str">
        <f t="shared" si="39"/>
        <v/>
      </c>
      <c r="C67" s="519"/>
      <c r="D67" s="229"/>
      <c r="E67" s="229"/>
      <c r="F67" s="230" t="str">
        <f>IFERROR(VLOOKUP(D67,'[2]Capacidades por SKU e Túnel'!$B$9:$T$449,4,0),"")</f>
        <v/>
      </c>
      <c r="G67" s="231"/>
      <c r="H67" s="228" t="str">
        <f>IFERROR(IF(D67="","",(G67/VLOOKUP(D67,'[2]Capacidades por SKU e Túnel'!$B$9:$T$449,16,FALSE))),"")</f>
        <v/>
      </c>
      <c r="I67" s="228" t="str">
        <f>IFERROR(IF(D67="","",(VLOOKUP(D67,'[2]Capacidades por SKU e Túnel'!$B$9:$T$449,14,0)*G67)),"")</f>
        <v/>
      </c>
      <c r="J67" s="228"/>
      <c r="K67" s="232"/>
      <c r="L67" s="241" t="str">
        <f t="shared" si="40"/>
        <v/>
      </c>
      <c r="M67" s="234" t="str">
        <f>IFERROR(SUM(L67,P67,((H67/VLOOKUP(D67,'[2]Capacidades por SKU e Túnel'!$B$9:$T$449,15,0))/24)),"")</f>
        <v/>
      </c>
      <c r="N67" s="278" t="str">
        <f t="shared" si="35"/>
        <v/>
      </c>
      <c r="O67" s="236" t="str">
        <f t="shared" si="36"/>
        <v/>
      </c>
      <c r="P67" s="313"/>
      <c r="Q67" s="279"/>
      <c r="R67" s="242" t="str">
        <f t="shared" si="37"/>
        <v/>
      </c>
      <c r="S67" s="243" t="str">
        <f t="shared" si="38"/>
        <v/>
      </c>
      <c r="T67" s="463"/>
      <c r="U67" s="198"/>
    </row>
    <row r="68" spans="1:21" ht="25.5" hidden="1" customHeight="1" thickBot="1">
      <c r="A68" s="213" t="str">
        <f t="shared" si="4"/>
        <v/>
      </c>
      <c r="B68" s="475" t="str">
        <f t="shared" si="39"/>
        <v/>
      </c>
      <c r="C68" s="521"/>
      <c r="D68" s="252"/>
      <c r="E68" s="252"/>
      <c r="F68" s="253" t="str">
        <f>IFERROR(VLOOKUP(D68,'[2]Capacidades por SKU e Túnel'!$B$9:$T$449,4,0),"")</f>
        <v/>
      </c>
      <c r="G68" s="254"/>
      <c r="H68" s="255" t="str">
        <f>IFERROR(IF(D68="","",(G68/VLOOKUP(D68,'[2]Capacidades por SKU e Túnel'!$B$9:$T$449,16,FALSE))),"")</f>
        <v/>
      </c>
      <c r="I68" s="255" t="str">
        <f>IFERROR(IF(D68="","",(VLOOKUP(D68,'[2]Capacidades por SKU e Túnel'!$B$9:$T$449,14,0)*G68)),"")</f>
        <v/>
      </c>
      <c r="J68" s="255"/>
      <c r="K68" s="282"/>
      <c r="L68" s="256" t="str">
        <f t="shared" si="40"/>
        <v/>
      </c>
      <c r="M68" s="257" t="str">
        <f>IFERROR(SUM(L68,P68,((H68/VLOOKUP(D68,'[2]Capacidades por SKU e Túnel'!$B$9:$T$449,15,0))/24)),"")</f>
        <v/>
      </c>
      <c r="N68" s="283" t="str">
        <f t="shared" si="35"/>
        <v/>
      </c>
      <c r="O68" s="259" t="str">
        <f t="shared" si="36"/>
        <v/>
      </c>
      <c r="P68" s="260"/>
      <c r="Q68" s="284"/>
      <c r="R68" s="285" t="str">
        <f t="shared" si="37"/>
        <v/>
      </c>
      <c r="S68" s="286" t="str">
        <f t="shared" si="38"/>
        <v/>
      </c>
      <c r="T68" s="464"/>
      <c r="U68" s="198"/>
    </row>
    <row r="69" spans="1:21" ht="25.5" customHeight="1" thickBot="1">
      <c r="A69" s="213" t="s">
        <v>2321</v>
      </c>
      <c r="B69" s="476"/>
      <c r="C69" s="266"/>
      <c r="D69" s="263"/>
      <c r="E69" s="263"/>
      <c r="F69" s="264"/>
      <c r="G69" s="265"/>
      <c r="H69" s="266"/>
      <c r="I69" s="267"/>
      <c r="J69" s="267"/>
      <c r="K69" s="268"/>
      <c r="L69" s="268"/>
      <c r="M69" s="268"/>
      <c r="N69" s="272"/>
      <c r="O69" s="272"/>
      <c r="P69" s="287"/>
      <c r="Q69" s="268"/>
      <c r="R69" s="272"/>
      <c r="S69" s="268"/>
      <c r="T69" s="273"/>
    </row>
    <row r="70" spans="1:21" ht="25.5" customHeight="1">
      <c r="A70" s="213" t="str">
        <f t="shared" ref="A70:A79" si="41">IF(B70&lt;&gt;"","X","")</f>
        <v>X</v>
      </c>
      <c r="B70" s="482">
        <f>B59+1</f>
        <v>43961.25</v>
      </c>
      <c r="C70" s="566"/>
      <c r="D70" s="214"/>
      <c r="E70" s="214"/>
      <c r="F70" s="215" t="str">
        <f>IFERROR(VLOOKUP(D70,'[2]Capacidades por SKU e Túnel'!$B$9:$T$449,4,0),"")</f>
        <v/>
      </c>
      <c r="G70" s="274"/>
      <c r="H70" s="218" t="str">
        <f>IFERROR(IF(D70="","",(G70/VLOOKUP(D70,'[2]Capacidades por SKU e Túnel'!$B$9:$T$449,16,FALSE))),"")</f>
        <v/>
      </c>
      <c r="I70" s="218" t="str">
        <f>IFERROR(IF(D70="","",(VLOOKUP(D70,'[2]Capacidades por SKU e Túnel'!$B$9:$T$449,14,0)*G70)),"")</f>
        <v/>
      </c>
      <c r="J70" s="218"/>
      <c r="K70" s="219"/>
      <c r="L70" s="220" t="str">
        <f>IFERROR(IF(D70="","",B70),"")</f>
        <v/>
      </c>
      <c r="M70" s="221" t="str">
        <f>IFERROR(SUM(L70,P70,((H70/VLOOKUP(D70,'[2]Capacidades por SKU e Túnel'!$B$9:$T$449,15,0))/24)),"")</f>
        <v/>
      </c>
      <c r="N70" s="275" t="str">
        <f t="shared" ref="N70:N79" si="42">IF(P70="","",L70)</f>
        <v/>
      </c>
      <c r="O70" s="223" t="str">
        <f t="shared" ref="O70:O79" si="43">IFERROR(IF(P70="","",SUM(L70,P70)),"")</f>
        <v/>
      </c>
      <c r="P70" s="224"/>
      <c r="Q70" s="277"/>
      <c r="R70" s="226" t="str">
        <f t="shared" ref="R70:R79" si="44">IFERROR(SUM((M70-L70),(-P70)),"")</f>
        <v/>
      </c>
      <c r="S70" s="227" t="str">
        <f t="shared" ref="S70:S79" si="45">IFERROR((M70-L70),"")</f>
        <v/>
      </c>
      <c r="T70" s="462"/>
      <c r="U70" s="199"/>
    </row>
    <row r="71" spans="1:21" ht="25.5" hidden="1" customHeight="1">
      <c r="A71" s="213" t="str">
        <f t="shared" si="41"/>
        <v/>
      </c>
      <c r="B71" s="473" t="str">
        <f>IF(D71="","",B70)</f>
        <v/>
      </c>
      <c r="C71" s="518"/>
      <c r="D71" s="229"/>
      <c r="E71" s="229"/>
      <c r="F71" s="230" t="str">
        <f>IFERROR(VLOOKUP(D71,'[2]Capacidades por SKU e Túnel'!$B$9:$T$449,4,0),"")</f>
        <v/>
      </c>
      <c r="G71" s="231"/>
      <c r="H71" s="228" t="str">
        <f>IFERROR(IF(D71="","",(G71/VLOOKUP(D71,'[2]Capacidades por SKU e Túnel'!$B$9:$T$449,16,FALSE))),"")</f>
        <v/>
      </c>
      <c r="I71" s="228" t="str">
        <f>IFERROR(IF(D71="","",(VLOOKUP(D71,'[2]Capacidades por SKU e Túnel'!$B$9:$T$449,14,0)*G71)),"")</f>
        <v/>
      </c>
      <c r="J71" s="228"/>
      <c r="K71" s="232"/>
      <c r="L71" s="241" t="str">
        <f>IFERROR(IF(B71="","",M70),"")</f>
        <v/>
      </c>
      <c r="M71" s="234" t="str">
        <f>IFERROR(SUM(L71,P71,((H71/VLOOKUP(D71,'[2]Capacidades por SKU e Túnel'!$B$9:$T$449,15,0))/24)),"")</f>
        <v/>
      </c>
      <c r="N71" s="278" t="str">
        <f t="shared" si="42"/>
        <v/>
      </c>
      <c r="O71" s="236" t="str">
        <f t="shared" si="43"/>
        <v/>
      </c>
      <c r="P71" s="313"/>
      <c r="Q71" s="279"/>
      <c r="R71" s="239" t="str">
        <f t="shared" si="44"/>
        <v/>
      </c>
      <c r="S71" s="240" t="str">
        <f t="shared" si="45"/>
        <v/>
      </c>
      <c r="T71" s="463"/>
      <c r="U71" s="198"/>
    </row>
    <row r="72" spans="1:21" ht="25.5" hidden="1" customHeight="1">
      <c r="A72" s="213" t="str">
        <f t="shared" si="41"/>
        <v/>
      </c>
      <c r="B72" s="473" t="str">
        <f t="shared" ref="B72:B79" si="46">IF(D72="","",B71)</f>
        <v/>
      </c>
      <c r="C72" s="519"/>
      <c r="D72" s="229"/>
      <c r="E72" s="229"/>
      <c r="F72" s="230" t="str">
        <f>IFERROR(VLOOKUP(D72,'[2]Capacidades por SKU e Túnel'!$B$9:$T$449,4,0),"")</f>
        <v/>
      </c>
      <c r="G72" s="231"/>
      <c r="H72" s="228" t="str">
        <f>IFERROR(IF(D72="","",(G72/VLOOKUP(D72,'[2]Capacidades por SKU e Túnel'!$B$9:$T$449,16,FALSE))),"")</f>
        <v/>
      </c>
      <c r="I72" s="228" t="str">
        <f>IFERROR(IF(D72="","",(VLOOKUP(D72,'[2]Capacidades por SKU e Túnel'!$B$9:$T$449,14,0)*G72)),"")</f>
        <v/>
      </c>
      <c r="J72" s="228"/>
      <c r="K72" s="232"/>
      <c r="L72" s="241" t="str">
        <f t="shared" ref="L72:L79" si="47">IFERROR(IF(B72="","",M71),"")</f>
        <v/>
      </c>
      <c r="M72" s="234" t="str">
        <f>IFERROR(SUM(L72,P72,((H72/VLOOKUP(D72,'[2]Capacidades por SKU e Túnel'!$B$9:$T$449,15,0))/24)),"")</f>
        <v/>
      </c>
      <c r="N72" s="278" t="str">
        <f t="shared" si="42"/>
        <v/>
      </c>
      <c r="O72" s="236" t="str">
        <f t="shared" si="43"/>
        <v/>
      </c>
      <c r="P72" s="313"/>
      <c r="Q72" s="279"/>
      <c r="R72" s="242" t="str">
        <f t="shared" si="44"/>
        <v/>
      </c>
      <c r="S72" s="243" t="str">
        <f t="shared" si="45"/>
        <v/>
      </c>
      <c r="T72" s="463"/>
      <c r="U72" s="198"/>
    </row>
    <row r="73" spans="1:21" ht="25.5" hidden="1" customHeight="1">
      <c r="A73" s="213" t="str">
        <f t="shared" si="41"/>
        <v/>
      </c>
      <c r="B73" s="473" t="str">
        <f t="shared" si="46"/>
        <v/>
      </c>
      <c r="C73" s="519"/>
      <c r="D73" s="247"/>
      <c r="E73" s="229"/>
      <c r="F73" s="230" t="str">
        <f>IFERROR(VLOOKUP(D73,'[2]Capacidades por SKU e Túnel'!$B$9:$T$449,4,0),"")</f>
        <v/>
      </c>
      <c r="G73" s="231"/>
      <c r="H73" s="228" t="str">
        <f>IFERROR(IF(D73="","",(G73/VLOOKUP(D73,'[2]Capacidades por SKU e Túnel'!$B$9:$T$449,16,FALSE))),"")</f>
        <v/>
      </c>
      <c r="I73" s="228" t="str">
        <f>IFERROR(IF(D73="","",(VLOOKUP(D73,'[2]Capacidades por SKU e Túnel'!$B$9:$T$449,14,0)*G73)),"")</f>
        <v/>
      </c>
      <c r="J73" s="228"/>
      <c r="K73" s="232"/>
      <c r="L73" s="241" t="str">
        <f t="shared" si="47"/>
        <v/>
      </c>
      <c r="M73" s="234" t="str">
        <f>IFERROR(SUM(L73,P73,((H73/VLOOKUP(D73,'[2]Capacidades por SKU e Túnel'!$B$9:$T$449,15,0))/24)),"")</f>
        <v/>
      </c>
      <c r="N73" s="278" t="str">
        <f t="shared" si="42"/>
        <v/>
      </c>
      <c r="O73" s="236" t="str">
        <f t="shared" si="43"/>
        <v/>
      </c>
      <c r="P73" s="313"/>
      <c r="Q73" s="279"/>
      <c r="R73" s="242" t="str">
        <f t="shared" si="44"/>
        <v/>
      </c>
      <c r="S73" s="243" t="str">
        <f t="shared" si="45"/>
        <v/>
      </c>
      <c r="T73" s="463"/>
      <c r="U73" s="198"/>
    </row>
    <row r="74" spans="1:21" ht="25.5" hidden="1" customHeight="1">
      <c r="A74" s="213" t="str">
        <f t="shared" si="41"/>
        <v/>
      </c>
      <c r="B74" s="473" t="str">
        <f t="shared" si="46"/>
        <v/>
      </c>
      <c r="C74" s="519"/>
      <c r="D74" s="229"/>
      <c r="E74" s="229"/>
      <c r="F74" s="230" t="str">
        <f>IFERROR(VLOOKUP(D74,'[2]Capacidades por SKU e Túnel'!$B$9:$T$449,4,0),"")</f>
        <v/>
      </c>
      <c r="G74" s="231"/>
      <c r="H74" s="228" t="str">
        <f>IFERROR(IF(D74="","",(G74/VLOOKUP(D74,'[2]Capacidades por SKU e Túnel'!$B$9:$T$449,16,FALSE))),"")</f>
        <v/>
      </c>
      <c r="I74" s="228" t="str">
        <f>IFERROR(IF(D74="","",(VLOOKUP(D74,'[2]Capacidades por SKU e Túnel'!$B$9:$T$449,14,0)*G74)),"")</f>
        <v/>
      </c>
      <c r="J74" s="228"/>
      <c r="K74" s="232"/>
      <c r="L74" s="241" t="str">
        <f t="shared" si="47"/>
        <v/>
      </c>
      <c r="M74" s="234" t="str">
        <f>IFERROR(SUM(L74,P74,((H74/VLOOKUP(D74,'[2]Capacidades por SKU e Túnel'!$B$9:$T$449,15,0))/24)),"")</f>
        <v/>
      </c>
      <c r="N74" s="278" t="str">
        <f t="shared" si="42"/>
        <v/>
      </c>
      <c r="O74" s="236" t="str">
        <f t="shared" si="43"/>
        <v/>
      </c>
      <c r="P74" s="313"/>
      <c r="Q74" s="279"/>
      <c r="R74" s="242" t="str">
        <f t="shared" si="44"/>
        <v/>
      </c>
      <c r="S74" s="243" t="str">
        <f t="shared" si="45"/>
        <v/>
      </c>
      <c r="T74" s="463"/>
      <c r="U74" s="198"/>
    </row>
    <row r="75" spans="1:21" ht="25.5" hidden="1" customHeight="1">
      <c r="A75" s="213" t="str">
        <f t="shared" si="41"/>
        <v/>
      </c>
      <c r="B75" s="473" t="str">
        <f t="shared" si="46"/>
        <v/>
      </c>
      <c r="C75" s="518"/>
      <c r="D75" s="229"/>
      <c r="E75" s="229"/>
      <c r="F75" s="230" t="str">
        <f>IFERROR(VLOOKUP(D75,'[2]Capacidades por SKU e Túnel'!$B$9:$T$449,4,0),"")</f>
        <v/>
      </c>
      <c r="G75" s="231"/>
      <c r="H75" s="228" t="str">
        <f>IFERROR(IF(D75="","",(G75/VLOOKUP(D75,'[2]Capacidades por SKU e Túnel'!$B$9:$T$449,16,FALSE))),"")</f>
        <v/>
      </c>
      <c r="I75" s="228" t="str">
        <f>IFERROR(IF(D75="","",(VLOOKUP(D75,'[2]Capacidades por SKU e Túnel'!$B$9:$T$449,14,0)*G75)),"")</f>
        <v/>
      </c>
      <c r="J75" s="228"/>
      <c r="K75" s="232"/>
      <c r="L75" s="241" t="str">
        <f t="shared" si="47"/>
        <v/>
      </c>
      <c r="M75" s="234" t="str">
        <f>IFERROR(SUM(L75,P75,((H75/VLOOKUP(D75,'[2]Capacidades por SKU e Túnel'!$B$9:$T$449,15,0))/24)),"")</f>
        <v/>
      </c>
      <c r="N75" s="278" t="str">
        <f t="shared" si="42"/>
        <v/>
      </c>
      <c r="O75" s="236" t="str">
        <f t="shared" si="43"/>
        <v/>
      </c>
      <c r="P75" s="237"/>
      <c r="Q75" s="244"/>
      <c r="R75" s="242" t="str">
        <f t="shared" si="44"/>
        <v/>
      </c>
      <c r="S75" s="246" t="str">
        <f t="shared" si="45"/>
        <v/>
      </c>
      <c r="T75" s="463"/>
      <c r="U75" s="198"/>
    </row>
    <row r="76" spans="1:21" ht="25.5" hidden="1" customHeight="1">
      <c r="A76" s="213" t="str">
        <f t="shared" si="41"/>
        <v/>
      </c>
      <c r="B76" s="474" t="str">
        <f t="shared" si="46"/>
        <v/>
      </c>
      <c r="C76" s="520"/>
      <c r="D76" s="247"/>
      <c r="E76" s="247"/>
      <c r="F76" s="248" t="str">
        <f>IFERROR(VLOOKUP(D76,'[2]Capacidades por SKU e Túnel'!$B$9:$T$449,4,0),"")</f>
        <v/>
      </c>
      <c r="G76" s="216"/>
      <c r="H76" s="217" t="str">
        <f>IFERROR(IF(D76="","",(G76/VLOOKUP(D76,'[2]Capacidades por SKU e Túnel'!$B$9:$T$449,16,FALSE))),"")</f>
        <v/>
      </c>
      <c r="I76" s="217" t="str">
        <f>IFERROR(IF(D76="","",(VLOOKUP(D76,'[2]Capacidades por SKU e Túnel'!$B$9:$T$449,14,0)*G76)),"")</f>
        <v/>
      </c>
      <c r="J76" s="217"/>
      <c r="K76" s="280"/>
      <c r="L76" s="233" t="str">
        <f t="shared" si="47"/>
        <v/>
      </c>
      <c r="M76" s="249" t="str">
        <f>IFERROR(SUM(L76,P76,((H76/VLOOKUP(D76,'[2]Capacidades por SKU e Túnel'!$B$9:$T$449,15,0))/24)),"")</f>
        <v/>
      </c>
      <c r="N76" s="281" t="str">
        <f t="shared" si="42"/>
        <v/>
      </c>
      <c r="O76" s="251" t="str">
        <f t="shared" si="43"/>
        <v/>
      </c>
      <c r="P76" s="313"/>
      <c r="Q76" s="279"/>
      <c r="R76" s="242" t="str">
        <f t="shared" si="44"/>
        <v/>
      </c>
      <c r="S76" s="243" t="str">
        <f t="shared" si="45"/>
        <v/>
      </c>
      <c r="T76" s="463"/>
      <c r="U76" s="198"/>
    </row>
    <row r="77" spans="1:21" ht="25.5" hidden="1" customHeight="1">
      <c r="A77" s="213" t="str">
        <f t="shared" si="41"/>
        <v/>
      </c>
      <c r="B77" s="473" t="str">
        <f t="shared" si="46"/>
        <v/>
      </c>
      <c r="C77" s="519"/>
      <c r="D77" s="247"/>
      <c r="E77" s="229"/>
      <c r="F77" s="230" t="str">
        <f>IFERROR(VLOOKUP(D77,'[2]Capacidades por SKU e Túnel'!$B$9:$T$449,4,0),"")</f>
        <v/>
      </c>
      <c r="G77" s="231"/>
      <c r="H77" s="228" t="str">
        <f>IFERROR(IF(D77="","",(G77/VLOOKUP(D77,'[2]Capacidades por SKU e Túnel'!$B$9:$T$449,16,FALSE))),"")</f>
        <v/>
      </c>
      <c r="I77" s="228" t="str">
        <f>IFERROR(IF(D77="","",(VLOOKUP(D77,'[2]Capacidades por SKU e Túnel'!$B$9:$T$449,14,0)*G77)),"")</f>
        <v/>
      </c>
      <c r="J77" s="228"/>
      <c r="K77" s="232"/>
      <c r="L77" s="241" t="str">
        <f t="shared" si="47"/>
        <v/>
      </c>
      <c r="M77" s="234" t="str">
        <f>IFERROR(SUM(L77,P77,((H77/VLOOKUP(D77,'[2]Capacidades por SKU e Túnel'!$B$9:$T$449,15,0))/24)),"")</f>
        <v/>
      </c>
      <c r="N77" s="278" t="str">
        <f t="shared" si="42"/>
        <v/>
      </c>
      <c r="O77" s="236" t="str">
        <f t="shared" si="43"/>
        <v/>
      </c>
      <c r="P77" s="313"/>
      <c r="Q77" s="279"/>
      <c r="R77" s="242" t="str">
        <f t="shared" si="44"/>
        <v/>
      </c>
      <c r="S77" s="243" t="str">
        <f t="shared" si="45"/>
        <v/>
      </c>
      <c r="T77" s="463"/>
      <c r="U77" s="198"/>
    </row>
    <row r="78" spans="1:21" ht="25.5" hidden="1" customHeight="1">
      <c r="A78" s="213" t="str">
        <f t="shared" si="41"/>
        <v/>
      </c>
      <c r="B78" s="473" t="str">
        <f t="shared" si="46"/>
        <v/>
      </c>
      <c r="C78" s="519"/>
      <c r="D78" s="229"/>
      <c r="E78" s="229"/>
      <c r="F78" s="230" t="str">
        <f>IFERROR(VLOOKUP(D78,'[2]Capacidades por SKU e Túnel'!$B$9:$T$449,4,0),"")</f>
        <v/>
      </c>
      <c r="G78" s="231"/>
      <c r="H78" s="228" t="str">
        <f>IFERROR(IF(D78="","",(G78/VLOOKUP(D78,'[2]Capacidades por SKU e Túnel'!$B$9:$T$449,16,FALSE))),"")</f>
        <v/>
      </c>
      <c r="I78" s="228" t="str">
        <f>IFERROR(IF(D78="","",(VLOOKUP(D78,'[2]Capacidades por SKU e Túnel'!$B$9:$T$449,14,0)*G78)),"")</f>
        <v/>
      </c>
      <c r="J78" s="228"/>
      <c r="K78" s="232"/>
      <c r="L78" s="241" t="str">
        <f t="shared" si="47"/>
        <v/>
      </c>
      <c r="M78" s="234" t="str">
        <f>IFERROR(SUM(L78,P78,((H78/VLOOKUP(D78,'[2]Capacidades por SKU e Túnel'!$B$9:$T$449,15,0))/24)),"")</f>
        <v/>
      </c>
      <c r="N78" s="278" t="str">
        <f t="shared" si="42"/>
        <v/>
      </c>
      <c r="O78" s="236" t="str">
        <f t="shared" si="43"/>
        <v/>
      </c>
      <c r="P78" s="313"/>
      <c r="Q78" s="279"/>
      <c r="R78" s="242" t="str">
        <f t="shared" si="44"/>
        <v/>
      </c>
      <c r="S78" s="243" t="str">
        <f t="shared" si="45"/>
        <v/>
      </c>
      <c r="T78" s="463"/>
      <c r="U78" s="198"/>
    </row>
    <row r="79" spans="1:21" ht="25.5" hidden="1" customHeight="1" thickBot="1">
      <c r="A79" s="213" t="str">
        <f t="shared" si="41"/>
        <v/>
      </c>
      <c r="B79" s="475" t="str">
        <f t="shared" si="46"/>
        <v/>
      </c>
      <c r="C79" s="521"/>
      <c r="D79" s="252"/>
      <c r="E79" s="252"/>
      <c r="F79" s="253" t="str">
        <f>IFERROR(VLOOKUP(D79,'[2]Capacidades por SKU e Túnel'!$B$9:$T$449,4,0),"")</f>
        <v/>
      </c>
      <c r="G79" s="254"/>
      <c r="H79" s="255" t="str">
        <f>IFERROR(IF(D79="","",(G79/VLOOKUP(D79,'[2]Capacidades por SKU e Túnel'!$B$9:$T$449,16,FALSE))),"")</f>
        <v/>
      </c>
      <c r="I79" s="255" t="str">
        <f>IFERROR(IF(D79="","",(VLOOKUP(D79,'[2]Capacidades por SKU e Túnel'!$B$9:$T$449,14,0)*G79)),"")</f>
        <v/>
      </c>
      <c r="J79" s="255"/>
      <c r="K79" s="282"/>
      <c r="L79" s="256" t="str">
        <f t="shared" si="47"/>
        <v/>
      </c>
      <c r="M79" s="257" t="str">
        <f>IFERROR(SUM(L79,P79,((H79/VLOOKUP(D79,'[2]Capacidades por SKU e Túnel'!$B$9:$T$449,15,0))/24)),"")</f>
        <v/>
      </c>
      <c r="N79" s="283" t="str">
        <f t="shared" si="42"/>
        <v/>
      </c>
      <c r="O79" s="259" t="str">
        <f t="shared" si="43"/>
        <v/>
      </c>
      <c r="P79" s="260"/>
      <c r="Q79" s="284"/>
      <c r="R79" s="285" t="str">
        <f t="shared" si="44"/>
        <v/>
      </c>
      <c r="S79" s="286" t="str">
        <f t="shared" si="45"/>
        <v/>
      </c>
      <c r="T79" s="464"/>
      <c r="U79" s="198"/>
    </row>
    <row r="80" spans="1:21" ht="25.5" customHeight="1">
      <c r="A80" s="213" t="s">
        <v>2321</v>
      </c>
      <c r="B80" s="628"/>
      <c r="C80" s="629"/>
      <c r="D80" s="630"/>
      <c r="E80" s="631"/>
      <c r="F80" s="631"/>
      <c r="G80" s="317"/>
      <c r="H80" s="316"/>
      <c r="I80" s="316"/>
      <c r="J80" s="316"/>
      <c r="K80" s="316"/>
      <c r="L80" s="316"/>
      <c r="M80" s="316"/>
      <c r="N80" s="316"/>
      <c r="O80" s="316"/>
      <c r="P80" s="318"/>
      <c r="Q80" s="316"/>
      <c r="R80" s="316"/>
      <c r="S80" s="316"/>
      <c r="T80" s="316"/>
      <c r="U80" s="319"/>
    </row>
    <row r="81" spans="1:21" ht="25.5" customHeight="1" thickBot="1">
      <c r="A81" s="213" t="s">
        <v>2321</v>
      </c>
      <c r="B81" s="632"/>
      <c r="C81" s="633"/>
      <c r="D81" s="634"/>
      <c r="E81" s="635"/>
      <c r="F81" s="635"/>
      <c r="G81" s="320"/>
      <c r="H81" s="319"/>
      <c r="I81" s="319"/>
      <c r="J81" s="319"/>
      <c r="K81" s="319"/>
      <c r="L81" s="319"/>
      <c r="M81" s="319"/>
      <c r="N81" s="319"/>
      <c r="O81" s="319"/>
      <c r="P81" s="321"/>
      <c r="Q81" s="319"/>
      <c r="R81" s="319"/>
      <c r="S81" s="319"/>
      <c r="T81" s="319"/>
      <c r="U81" s="319"/>
    </row>
    <row r="82" spans="1:21" ht="25.5" customHeight="1" thickBot="1">
      <c r="A82" s="213" t="s">
        <v>2321</v>
      </c>
      <c r="B82" s="639" t="s">
        <v>2309</v>
      </c>
      <c r="C82" s="653"/>
      <c r="D82" s="641"/>
      <c r="E82" s="641"/>
      <c r="F82" s="642"/>
      <c r="G82" s="643" t="s">
        <v>2318</v>
      </c>
      <c r="H82" s="644"/>
      <c r="I82" s="654"/>
      <c r="J82" s="654"/>
      <c r="K82" s="655"/>
      <c r="L82" s="646" t="str">
        <f>"Semana "&amp;(WEEKNUM(B84))</f>
        <v>Semana 19</v>
      </c>
      <c r="M82" s="647"/>
      <c r="N82" s="648" t="s">
        <v>2323</v>
      </c>
      <c r="O82" s="649"/>
      <c r="P82" s="649"/>
      <c r="Q82" s="650"/>
      <c r="R82" s="307"/>
      <c r="S82" s="308"/>
      <c r="T82" s="637" t="s">
        <v>337</v>
      </c>
      <c r="U82" s="199"/>
    </row>
    <row r="83" spans="1:21" s="212" customFormat="1" ht="25.5" customHeight="1" thickBot="1">
      <c r="A83" s="322" t="s">
        <v>2321</v>
      </c>
      <c r="B83" s="472" t="s">
        <v>2320</v>
      </c>
      <c r="C83" s="203" t="s">
        <v>0</v>
      </c>
      <c r="D83" s="200" t="s">
        <v>1</v>
      </c>
      <c r="E83" s="200" t="s">
        <v>161</v>
      </c>
      <c r="F83" s="201" t="s">
        <v>2</v>
      </c>
      <c r="G83" s="309"/>
      <c r="H83" s="310" t="s">
        <v>2311</v>
      </c>
      <c r="I83" s="205" t="s">
        <v>2326</v>
      </c>
      <c r="J83" s="200"/>
      <c r="K83" s="204"/>
      <c r="L83" s="206" t="s">
        <v>3</v>
      </c>
      <c r="M83" s="207" t="s">
        <v>4</v>
      </c>
      <c r="N83" s="208" t="s">
        <v>163</v>
      </c>
      <c r="O83" s="200" t="s">
        <v>164</v>
      </c>
      <c r="P83" s="311" t="s">
        <v>2322</v>
      </c>
      <c r="Q83" s="209" t="s">
        <v>2</v>
      </c>
      <c r="R83" s="210" t="s">
        <v>165</v>
      </c>
      <c r="S83" s="204" t="s">
        <v>166</v>
      </c>
      <c r="T83" s="638"/>
      <c r="U83" s="211"/>
    </row>
    <row r="84" spans="1:21" ht="25.5" customHeight="1">
      <c r="A84" s="213" t="str">
        <f>IF(B84&lt;&gt;"","X","")</f>
        <v>X</v>
      </c>
      <c r="B84" s="481">
        <v>43955.34375</v>
      </c>
      <c r="C84" s="566"/>
      <c r="D84" s="504">
        <v>9</v>
      </c>
      <c r="E84" s="214" t="s">
        <v>2314</v>
      </c>
      <c r="F84" s="215" t="str">
        <f>IFERROR(VLOOKUP(D84,'[2]Capacidades por SKU e Túnel'!$B$9:$T$449,4,0),"")</f>
        <v>LIMPEZA</v>
      </c>
      <c r="G84" s="216">
        <v>2</v>
      </c>
      <c r="H84" s="218">
        <f>IFERROR(IF(D84="","",(G84/VLOOKUP(D84,'[2]Capacidades por SKU e Túnel'!$B$9:$T$449,16,FALSE))),"")</f>
        <v>2</v>
      </c>
      <c r="I84" s="218">
        <f>IFERROR(IF(D84="","",(VLOOKUP(D84,'[2]Capacidades por SKU e Túnel'!$B$9:$T$449,14,0)*G84)),"")</f>
        <v>2</v>
      </c>
      <c r="J84" s="218"/>
      <c r="K84" s="219"/>
      <c r="L84" s="220">
        <f>IFERROR(IF(D84="","",B84),"")</f>
        <v>43955.34375</v>
      </c>
      <c r="M84" s="221">
        <f>IFERROR(SUM(L84,P84,((H84/VLOOKUP(D84,'[2]Capacidades por SKU e Túnel'!$B$9:$T$449,15,0))/24)),"")</f>
        <v>43955.427083333336</v>
      </c>
      <c r="N84" s="275" t="str">
        <f t="shared" ref="N84:N93" si="48">IF(P84="","",L84)</f>
        <v/>
      </c>
      <c r="O84" s="223" t="str">
        <f t="shared" ref="O84:O93" si="49">IFERROR(IF(P84="","",SUM(L84,P84)),"")</f>
        <v/>
      </c>
      <c r="P84" s="224"/>
      <c r="Q84" s="277"/>
      <c r="R84" s="226">
        <f t="shared" ref="R84:R93" si="50">IFERROR(SUM((M84-L84),(-P84)),"")</f>
        <v>8.3333333335758653E-2</v>
      </c>
      <c r="S84" s="227">
        <f t="shared" ref="S84:S93" si="51">IFERROR((M84-L84),"")</f>
        <v>8.3333333335758653E-2</v>
      </c>
      <c r="T84" s="463"/>
      <c r="U84" s="199"/>
    </row>
    <row r="85" spans="1:21" ht="25.5" customHeight="1">
      <c r="A85" s="213" t="str">
        <f t="shared" ref="A85:A148" si="52">IF(B85&lt;&gt;"","X","")</f>
        <v>X</v>
      </c>
      <c r="B85" s="473">
        <f>IF(D85="","",B84)</f>
        <v>43955.34375</v>
      </c>
      <c r="C85" s="617">
        <v>97014</v>
      </c>
      <c r="D85" s="602" t="s">
        <v>37</v>
      </c>
      <c r="E85" s="229" t="s">
        <v>2314</v>
      </c>
      <c r="F85" s="230" t="str">
        <f>IFERROR(VLOOKUP(D85,'[2]Capacidades por SKU e Túnel'!$B$9:$T$449,4,0),"")</f>
        <v xml:space="preserve">PQ Super Lanche FM 1 kg Exportação USA (Cliente Triunfo)          </v>
      </c>
      <c r="G85" s="216">
        <f>150*0.9</f>
        <v>135</v>
      </c>
      <c r="H85" s="228">
        <f>IFERROR(IF(D85="","",(G85/VLOOKUP(D85,'[2]Capacidades por SKU e Túnel'!$B$9:$T$449,16,FALSE))),"")</f>
        <v>150</v>
      </c>
      <c r="I85" s="228">
        <f>IFERROR(IF(D85="","",(VLOOKUP(D85,'[2]Capacidades por SKU e Túnel'!$B$9:$T$449,14,0)*G85)),"")</f>
        <v>1350</v>
      </c>
      <c r="J85" s="228"/>
      <c r="K85" s="232"/>
      <c r="L85" s="241">
        <f>IFERROR(IF(B85="","",M84),"")</f>
        <v>43955.427083333336</v>
      </c>
      <c r="M85" s="234">
        <f>IFERROR(SUM(L85,P85,((H85/VLOOKUP(D85,'[2]Capacidades por SKU e Túnel'!$B$9:$T$449,15,0))/24)),"")</f>
        <v>43955.456153100778</v>
      </c>
      <c r="N85" s="278" t="str">
        <f t="shared" si="48"/>
        <v/>
      </c>
      <c r="O85" s="236" t="str">
        <f t="shared" si="49"/>
        <v/>
      </c>
      <c r="P85" s="313"/>
      <c r="Q85" s="279"/>
      <c r="R85" s="239">
        <f t="shared" si="50"/>
        <v>2.9069767442706507E-2</v>
      </c>
      <c r="S85" s="240">
        <f t="shared" si="51"/>
        <v>2.9069767442706507E-2</v>
      </c>
      <c r="T85" s="463"/>
      <c r="U85" s="198"/>
    </row>
    <row r="86" spans="1:21" ht="25.5" customHeight="1">
      <c r="A86" s="213" t="str">
        <f t="shared" si="52"/>
        <v>X</v>
      </c>
      <c r="B86" s="473">
        <f>IF(D86="","",B85)</f>
        <v>43955.34375</v>
      </c>
      <c r="C86" s="618">
        <v>97016</v>
      </c>
      <c r="D86" s="602" t="s">
        <v>2402</v>
      </c>
      <c r="E86" s="229" t="s">
        <v>2314</v>
      </c>
      <c r="F86" s="230" t="str">
        <f>IFERROR(VLOOKUP(D86,'[2]Capacidades por SKU e Túnel'!$B$9:$T$449,4,0),"")</f>
        <v>PQ Forno de Minas Coquetel VJ 26x400g Exportacao USA   (Cliente Triunfo)</v>
      </c>
      <c r="G86" s="216">
        <f>150*0.9</f>
        <v>135</v>
      </c>
      <c r="H86" s="228">
        <f>IFERROR(IF(D86="","",(G86/VLOOKUP(D86,'[2]Capacidades por SKU e Túnel'!$B$9:$T$449,16,FALSE))),"")</f>
        <v>150</v>
      </c>
      <c r="I86" s="228">
        <f>IFERROR(IF(D86="","",(VLOOKUP(D86,'[2]Capacidades por SKU e Túnel'!$B$9:$T$449,14,0)*G86)),"")</f>
        <v>1404</v>
      </c>
      <c r="J86" s="228"/>
      <c r="K86" s="232"/>
      <c r="L86" s="241">
        <f t="shared" ref="L86:L93" si="53">IFERROR(IF(B86="","",M85),"")</f>
        <v>43955.456153100778</v>
      </c>
      <c r="M86" s="234">
        <f>IFERROR(SUM(L86,P86,((H86/VLOOKUP(D86,'[2]Capacidades por SKU e Túnel'!$B$9:$T$449,15,0))/24)),"")</f>
        <v>43955.514163436696</v>
      </c>
      <c r="N86" s="278">
        <f t="shared" si="48"/>
        <v>43955.456153100778</v>
      </c>
      <c r="O86" s="236">
        <f t="shared" si="49"/>
        <v>43955.483930878559</v>
      </c>
      <c r="P86" s="313">
        <v>2.7777777777777776E-2</v>
      </c>
      <c r="Q86" s="279"/>
      <c r="R86" s="242">
        <f t="shared" si="50"/>
        <v>3.0232558139282953E-2</v>
      </c>
      <c r="S86" s="243">
        <f t="shared" si="51"/>
        <v>5.8010335917060729E-2</v>
      </c>
      <c r="T86" s="463"/>
      <c r="U86" s="198"/>
    </row>
    <row r="87" spans="1:21" ht="25.5" customHeight="1">
      <c r="A87" s="213" t="str">
        <f t="shared" si="52"/>
        <v>X</v>
      </c>
      <c r="B87" s="473">
        <f t="shared" ref="B87:B93" si="54">IF(D87="","",B86)</f>
        <v>43955.34375</v>
      </c>
      <c r="C87" s="619">
        <v>97017</v>
      </c>
      <c r="D87" s="603" t="s">
        <v>2403</v>
      </c>
      <c r="E87" s="229" t="s">
        <v>2314</v>
      </c>
      <c r="F87" s="230" t="str">
        <f>IFERROR(VLOOKUP(D87,'[2]Capacidades por SKU e Túnel'!$B$9:$T$449,4,0),"")</f>
        <v>PQ Forno de Minas Tradicional VJ 26x400g Exportacao USA (Cliente Triunfo)</v>
      </c>
      <c r="G87" s="231">
        <f>1150*0.9</f>
        <v>1035</v>
      </c>
      <c r="H87" s="228">
        <f>IFERROR(IF(D87="","",(G87/VLOOKUP(D87,'[2]Capacidades por SKU e Túnel'!$B$9:$T$449,16,FALSE))),"")</f>
        <v>1150</v>
      </c>
      <c r="I87" s="228">
        <f>IFERROR(IF(D87="","",(VLOOKUP(D87,'[2]Capacidades por SKU e Túnel'!$B$9:$T$449,14,0)*G87)),"")</f>
        <v>10764</v>
      </c>
      <c r="J87" s="228"/>
      <c r="K87" s="232"/>
      <c r="L87" s="241">
        <f t="shared" si="53"/>
        <v>43955.514163436696</v>
      </c>
      <c r="M87" s="234">
        <f>IFERROR(SUM(L87,P87,((H87/VLOOKUP(D87,'[2]Capacidades por SKU e Túnel'!$B$9:$T$449,15,0))/24)),"")</f>
        <v>43955.773724160215</v>
      </c>
      <c r="N87" s="278">
        <f t="shared" si="48"/>
        <v>43955.514163436696</v>
      </c>
      <c r="O87" s="236">
        <f t="shared" si="49"/>
        <v>43955.541941214477</v>
      </c>
      <c r="P87" s="313">
        <v>2.7777777777777776E-2</v>
      </c>
      <c r="Q87" s="279"/>
      <c r="R87" s="242">
        <f t="shared" si="50"/>
        <v>0.23178294574204805</v>
      </c>
      <c r="S87" s="243">
        <f t="shared" si="51"/>
        <v>0.25956072351982584</v>
      </c>
      <c r="T87" s="463"/>
      <c r="U87" s="198"/>
    </row>
    <row r="88" spans="1:21" ht="25.5" customHeight="1">
      <c r="A88" s="213" t="str">
        <f t="shared" si="52"/>
        <v>X</v>
      </c>
      <c r="B88" s="473">
        <f t="shared" si="54"/>
        <v>43955.34375</v>
      </c>
      <c r="C88" s="620">
        <v>97018</v>
      </c>
      <c r="D88" s="603" t="s">
        <v>40</v>
      </c>
      <c r="E88" s="229" t="s">
        <v>2314</v>
      </c>
      <c r="F88" s="230" t="str">
        <f>IFERROR(VLOOKUP(D88,'[2]Capacidades por SKU e Túnel'!$B$9:$T$449,4,0),"")</f>
        <v>PQ Forno de Minas Tradicional 10 x 1000g Exportação USA (Cliente Triunfo)</v>
      </c>
      <c r="G88" s="231">
        <f>669*0.9</f>
        <v>602.1</v>
      </c>
      <c r="H88" s="228">
        <f>IFERROR(IF(D88="","",(G88/VLOOKUP(D88,'[2]Capacidades por SKU e Túnel'!$B$9:$T$449,16,FALSE))),"")</f>
        <v>669</v>
      </c>
      <c r="I88" s="228">
        <f>IFERROR(IF(D88="","",(VLOOKUP(D88,'[2]Capacidades por SKU e Túnel'!$B$9:$T$449,14,0)*G88)),"")</f>
        <v>6021</v>
      </c>
      <c r="J88" s="228"/>
      <c r="K88" s="232"/>
      <c r="L88" s="241">
        <f t="shared" si="53"/>
        <v>43955.773724160215</v>
      </c>
      <c r="M88" s="234">
        <f>IFERROR(SUM(L88,P88,((H88/VLOOKUP(D88,'[2]Capacidades por SKU e Túnel'!$B$9:$T$449,15,0))/24)),"")</f>
        <v>43955.917264211894</v>
      </c>
      <c r="N88" s="278">
        <f t="shared" si="48"/>
        <v>43955.773724160215</v>
      </c>
      <c r="O88" s="236">
        <f t="shared" si="49"/>
        <v>43955.787613049106</v>
      </c>
      <c r="P88" s="313">
        <v>1.3888888888888888E-2</v>
      </c>
      <c r="Q88" s="279"/>
      <c r="R88" s="242">
        <f t="shared" si="50"/>
        <v>0.12965116278953953</v>
      </c>
      <c r="S88" s="243">
        <f t="shared" si="51"/>
        <v>0.14354005167842843</v>
      </c>
      <c r="T88" s="463"/>
      <c r="U88" s="198"/>
    </row>
    <row r="89" spans="1:21" ht="25.5" customHeight="1" thickBot="1">
      <c r="A89" s="213" t="str">
        <f t="shared" si="52"/>
        <v>X</v>
      </c>
      <c r="B89" s="473">
        <f t="shared" si="54"/>
        <v>43955.34375</v>
      </c>
      <c r="C89" s="621">
        <v>97018</v>
      </c>
      <c r="D89" s="603" t="s">
        <v>40</v>
      </c>
      <c r="E89" s="229" t="s">
        <v>2314</v>
      </c>
      <c r="F89" s="230" t="str">
        <f>IFERROR(VLOOKUP(D89,'[2]Capacidades por SKU e Túnel'!$B$9:$T$449,4,0),"")</f>
        <v>PQ Forno de Minas Tradicional 10 x 1000g Exportação USA (Cliente Triunfo)</v>
      </c>
      <c r="G89" s="231">
        <v>387</v>
      </c>
      <c r="H89" s="228">
        <f>IFERROR(IF(D89="","",(G89/VLOOKUP(D89,'[2]Capacidades por SKU e Túnel'!$B$9:$T$449,16,FALSE))),"")</f>
        <v>430</v>
      </c>
      <c r="I89" s="228">
        <f>IFERROR(IF(D89="","",(VLOOKUP(D89,'[2]Capacidades por SKU e Túnel'!$B$9:$T$449,14,0)*G89)),"")</f>
        <v>3870</v>
      </c>
      <c r="J89" s="228"/>
      <c r="K89" s="232"/>
      <c r="L89" s="241">
        <f t="shared" si="53"/>
        <v>43955.917264211894</v>
      </c>
      <c r="M89" s="234">
        <f>IFERROR(SUM(L89,P89,((H89/VLOOKUP(D89,'[2]Capacidades por SKU e Túnel'!$B$9:$T$449,15,0))/24)),"")</f>
        <v>43956.00059754523</v>
      </c>
      <c r="N89" s="278" t="str">
        <f t="shared" si="48"/>
        <v/>
      </c>
      <c r="O89" s="236" t="str">
        <f t="shared" si="49"/>
        <v/>
      </c>
      <c r="P89" s="244"/>
      <c r="Q89" s="539"/>
      <c r="R89" s="245">
        <f t="shared" si="50"/>
        <v>8.3333333335758653E-2</v>
      </c>
      <c r="S89" s="246">
        <f t="shared" si="51"/>
        <v>8.3333333335758653E-2</v>
      </c>
      <c r="T89" s="463"/>
      <c r="U89" s="198"/>
    </row>
    <row r="90" spans="1:21" ht="25.5" hidden="1" customHeight="1">
      <c r="A90" s="213" t="str">
        <f t="shared" si="52"/>
        <v/>
      </c>
      <c r="B90" s="474" t="str">
        <f t="shared" si="54"/>
        <v/>
      </c>
      <c r="C90" s="520"/>
      <c r="D90" s="247"/>
      <c r="E90" s="247"/>
      <c r="F90" s="248" t="str">
        <f>IFERROR(VLOOKUP(D90,'[2]Capacidades por SKU e Túnel'!$B$9:$T$449,4,0),"")</f>
        <v/>
      </c>
      <c r="G90" s="216"/>
      <c r="H90" s="217" t="str">
        <f>IFERROR(IF(D90="","",(G90/VLOOKUP(D90,'[2]Capacidades por SKU e Túnel'!$B$9:$T$449,16,FALSE))),"")</f>
        <v/>
      </c>
      <c r="I90" s="217" t="str">
        <f>IFERROR(IF(D90="","",(VLOOKUP(D90,'[2]Capacidades por SKU e Túnel'!$B$9:$T$449,14,0)*G90)),"")</f>
        <v/>
      </c>
      <c r="J90" s="217"/>
      <c r="K90" s="280"/>
      <c r="L90" s="241" t="str">
        <f t="shared" si="53"/>
        <v/>
      </c>
      <c r="M90" s="234" t="str">
        <f>IFERROR(SUM(L90,P90,((H90/VLOOKUP(D90,'[2]Capacidades por SKU e Túnel'!$B$9:$T$449,15,0))/24)),"")</f>
        <v/>
      </c>
      <c r="N90" s="281" t="str">
        <f t="shared" si="48"/>
        <v/>
      </c>
      <c r="O90" s="251" t="str">
        <f t="shared" si="49"/>
        <v/>
      </c>
      <c r="P90" s="313"/>
      <c r="Q90" s="279"/>
      <c r="R90" s="242" t="str">
        <f t="shared" si="50"/>
        <v/>
      </c>
      <c r="S90" s="243" t="str">
        <f t="shared" si="51"/>
        <v/>
      </c>
      <c r="T90" s="463"/>
      <c r="U90" s="198"/>
    </row>
    <row r="91" spans="1:21" ht="25.5" hidden="1" customHeight="1">
      <c r="A91" s="213" t="str">
        <f t="shared" si="52"/>
        <v/>
      </c>
      <c r="B91" s="473" t="str">
        <f t="shared" si="54"/>
        <v/>
      </c>
      <c r="C91" s="519"/>
      <c r="D91" s="247"/>
      <c r="E91" s="229"/>
      <c r="F91" s="230" t="str">
        <f>IFERROR(VLOOKUP(D91,'[2]Capacidades por SKU e Túnel'!$B$9:$T$449,4,0),"")</f>
        <v/>
      </c>
      <c r="G91" s="231"/>
      <c r="H91" s="228" t="str">
        <f>IFERROR(IF(D91="","",(G91/VLOOKUP(D91,'[2]Capacidades por SKU e Túnel'!$B$9:$T$449,16,FALSE))),"")</f>
        <v/>
      </c>
      <c r="I91" s="228" t="str">
        <f>IFERROR(IF(D91="","",(VLOOKUP(D91,'[2]Capacidades por SKU e Túnel'!$B$9:$T$449,14,0)*G91)),"")</f>
        <v/>
      </c>
      <c r="J91" s="228"/>
      <c r="K91" s="232"/>
      <c r="L91" s="241" t="str">
        <f t="shared" si="53"/>
        <v/>
      </c>
      <c r="M91" s="234" t="str">
        <f>IFERROR(SUM(L91,P91,((H91/VLOOKUP(D91,'[2]Capacidades por SKU e Túnel'!$B$9:$T$449,15,0))/24)),"")</f>
        <v/>
      </c>
      <c r="N91" s="278" t="str">
        <f t="shared" si="48"/>
        <v/>
      </c>
      <c r="O91" s="236" t="str">
        <f t="shared" si="49"/>
        <v/>
      </c>
      <c r="P91" s="313"/>
      <c r="Q91" s="279"/>
      <c r="R91" s="242" t="str">
        <f t="shared" si="50"/>
        <v/>
      </c>
      <c r="S91" s="243" t="str">
        <f t="shared" si="51"/>
        <v/>
      </c>
      <c r="T91" s="463"/>
      <c r="U91" s="198"/>
    </row>
    <row r="92" spans="1:21" ht="25.5" hidden="1" customHeight="1">
      <c r="A92" s="213" t="str">
        <f t="shared" si="52"/>
        <v/>
      </c>
      <c r="B92" s="473" t="str">
        <f t="shared" si="54"/>
        <v/>
      </c>
      <c r="C92" s="519"/>
      <c r="D92" s="229"/>
      <c r="E92" s="229"/>
      <c r="F92" s="230" t="str">
        <f>IFERROR(VLOOKUP(D92,'[2]Capacidades por SKU e Túnel'!$B$9:$T$449,4,0),"")</f>
        <v/>
      </c>
      <c r="G92" s="231"/>
      <c r="H92" s="228" t="str">
        <f>IFERROR(IF(D92="","",(G92/VLOOKUP(D92,'[2]Capacidades por SKU e Túnel'!$B$9:$T$449,16,FALSE))),"")</f>
        <v/>
      </c>
      <c r="I92" s="228" t="str">
        <f>IFERROR(IF(D92="","",(VLOOKUP(D92,'[2]Capacidades por SKU e Túnel'!$B$9:$T$449,14,0)*G92)),"")</f>
        <v/>
      </c>
      <c r="J92" s="228"/>
      <c r="K92" s="232"/>
      <c r="L92" s="241" t="str">
        <f t="shared" si="53"/>
        <v/>
      </c>
      <c r="M92" s="234" t="str">
        <f>IFERROR(SUM(L92,P92,((H92/VLOOKUP(D92,'[2]Capacidades por SKU e Túnel'!$B$9:$T$449,15,0))/24)),"")</f>
        <v/>
      </c>
      <c r="N92" s="278" t="str">
        <f t="shared" si="48"/>
        <v/>
      </c>
      <c r="O92" s="236" t="str">
        <f t="shared" si="49"/>
        <v/>
      </c>
      <c r="P92" s="313"/>
      <c r="Q92" s="279"/>
      <c r="R92" s="242" t="str">
        <f t="shared" si="50"/>
        <v/>
      </c>
      <c r="S92" s="243" t="str">
        <f t="shared" si="51"/>
        <v/>
      </c>
      <c r="T92" s="463"/>
      <c r="U92" s="198"/>
    </row>
    <row r="93" spans="1:21" ht="25.5" hidden="1" customHeight="1" thickBot="1">
      <c r="A93" s="213" t="str">
        <f t="shared" si="52"/>
        <v/>
      </c>
      <c r="B93" s="475" t="str">
        <f t="shared" si="54"/>
        <v/>
      </c>
      <c r="C93" s="521"/>
      <c r="D93" s="252"/>
      <c r="E93" s="252"/>
      <c r="F93" s="253" t="str">
        <f>IFERROR(VLOOKUP(D93,'[2]Capacidades por SKU e Túnel'!$B$9:$T$449,4,0),"")</f>
        <v/>
      </c>
      <c r="G93" s="254"/>
      <c r="H93" s="255" t="str">
        <f>IFERROR(IF(D93="","",(G93/VLOOKUP(D93,'[2]Capacidades por SKU e Túnel'!$B$9:$T$449,16,FALSE))),"")</f>
        <v/>
      </c>
      <c r="I93" s="255" t="str">
        <f>IFERROR(IF(D93="","",(VLOOKUP(D93,'[2]Capacidades por SKU e Túnel'!$B$9:$T$449,14,0)*G93)),"")</f>
        <v/>
      </c>
      <c r="J93" s="255"/>
      <c r="K93" s="282"/>
      <c r="L93" s="256" t="str">
        <f t="shared" si="53"/>
        <v/>
      </c>
      <c r="M93" s="257" t="str">
        <f>IFERROR(SUM(L93,P93,((H93/VLOOKUP(D93,'[2]Capacidades por SKU e Túnel'!$B$9:$T$449,15,0))/24)),"")</f>
        <v/>
      </c>
      <c r="N93" s="314" t="str">
        <f t="shared" si="48"/>
        <v/>
      </c>
      <c r="O93" s="259" t="str">
        <f t="shared" si="49"/>
        <v/>
      </c>
      <c r="P93" s="260"/>
      <c r="Q93" s="315"/>
      <c r="R93" s="262" t="str">
        <f t="shared" si="50"/>
        <v/>
      </c>
      <c r="S93" s="246" t="str">
        <f t="shared" si="51"/>
        <v/>
      </c>
      <c r="T93" s="463"/>
      <c r="U93" s="198"/>
    </row>
    <row r="94" spans="1:21" ht="25.5" customHeight="1" thickBot="1">
      <c r="A94" s="213" t="s">
        <v>2321</v>
      </c>
      <c r="B94" s="476"/>
      <c r="C94" s="622"/>
      <c r="D94" s="263"/>
      <c r="E94" s="263"/>
      <c r="F94" s="264"/>
      <c r="G94" s="265"/>
      <c r="H94" s="266"/>
      <c r="I94" s="267"/>
      <c r="J94" s="267"/>
      <c r="K94" s="268"/>
      <c r="L94" s="268"/>
      <c r="M94" s="268"/>
      <c r="N94" s="272"/>
      <c r="O94" s="272"/>
      <c r="P94" s="287"/>
      <c r="Q94" s="268"/>
      <c r="R94" s="272"/>
      <c r="S94" s="268"/>
      <c r="T94" s="273"/>
    </row>
    <row r="95" spans="1:21" ht="25.5" customHeight="1">
      <c r="A95" s="213" t="str">
        <f t="shared" si="52"/>
        <v>X</v>
      </c>
      <c r="B95" s="481">
        <v>43956</v>
      </c>
      <c r="C95" s="623">
        <v>97020</v>
      </c>
      <c r="D95" s="636" t="s">
        <v>9</v>
      </c>
      <c r="E95" s="214" t="s">
        <v>2314</v>
      </c>
      <c r="F95" s="215" t="str">
        <f>IFERROR(VLOOKUP(D95,'[2]Capacidades por SKU e Túnel'!$B$9:$T$449,4,0),"")</f>
        <v>PQ Forno de Minas Tradicional 10 x 1000g</v>
      </c>
      <c r="G95" s="274">
        <f>580*1.2</f>
        <v>696</v>
      </c>
      <c r="H95" s="218">
        <f>IFERROR(IF(D95="","",(G95/VLOOKUP(D95,'[2]Capacidades por SKU e Túnel'!$B$9:$T$449,16,FALSE))),"")</f>
        <v>773.33333333333326</v>
      </c>
      <c r="I95" s="218">
        <f>IFERROR(IF(D95="","",(VLOOKUP(D95,'[2]Capacidades por SKU e Túnel'!$B$9:$T$449,14,0)*G95)),"")</f>
        <v>6960</v>
      </c>
      <c r="J95" s="218"/>
      <c r="K95" s="219"/>
      <c r="L95" s="599">
        <v>43956</v>
      </c>
      <c r="M95" s="607">
        <v>43956.112403100778</v>
      </c>
      <c r="N95" s="275" t="str">
        <f t="shared" ref="N95:N104" si="55">IF(P95="","",L95)</f>
        <v/>
      </c>
      <c r="O95" s="223" t="str">
        <f t="shared" ref="O95:O104" si="56">IFERROR(IF(P95="","",SUM(L95,P95)),"")</f>
        <v/>
      </c>
      <c r="P95" s="224"/>
      <c r="Q95" s="277"/>
      <c r="R95" s="226">
        <f t="shared" ref="R95:R104" si="57">IFERROR(SUM((M95-L95),(-P95)),"")</f>
        <v>0.11240310077846516</v>
      </c>
      <c r="S95" s="227">
        <f t="shared" ref="S95:S104" si="58">IFERROR((M95-L95),"")</f>
        <v>0.11240310077846516</v>
      </c>
      <c r="T95" s="462"/>
      <c r="U95" s="199"/>
    </row>
    <row r="96" spans="1:21" ht="25.5" customHeight="1">
      <c r="A96" s="213" t="str">
        <f t="shared" si="52"/>
        <v>X</v>
      </c>
      <c r="B96" s="473">
        <f>IF(D96="","",B95)</f>
        <v>43956</v>
      </c>
      <c r="C96" s="624">
        <v>97020</v>
      </c>
      <c r="D96" s="229" t="s">
        <v>9</v>
      </c>
      <c r="E96" s="229" t="s">
        <v>2314</v>
      </c>
      <c r="F96" s="230" t="str">
        <f>IFERROR(VLOOKUP(D96,'[2]Capacidades por SKU e Túnel'!$B$9:$T$449,4,0),"")</f>
        <v>PQ Forno de Minas Tradicional 10 x 1000g</v>
      </c>
      <c r="G96" s="216">
        <f>630*1.2</f>
        <v>756</v>
      </c>
      <c r="H96" s="228">
        <f>IFERROR(IF(D96="","",(G96/VLOOKUP(D96,'[2]Capacidades por SKU e Túnel'!$B$9:$T$449,16,FALSE))),"")</f>
        <v>840</v>
      </c>
      <c r="I96" s="228">
        <f>IFERROR(IF(D96="","",(VLOOKUP(D96,'[2]Capacidades por SKU e Túnel'!$B$9:$T$449,14,0)*G96)),"")</f>
        <v>7560</v>
      </c>
      <c r="J96" s="228"/>
      <c r="K96" s="232"/>
      <c r="L96" s="605">
        <v>43956.112407407411</v>
      </c>
      <c r="M96" s="606">
        <v>43956.250428240739</v>
      </c>
      <c r="N96" s="278">
        <f t="shared" si="55"/>
        <v>43956.112407407411</v>
      </c>
      <c r="O96" s="236">
        <f t="shared" si="56"/>
        <v>43956.126296296301</v>
      </c>
      <c r="P96" s="313">
        <v>1.3888888888888888E-2</v>
      </c>
      <c r="Q96" s="279"/>
      <c r="R96" s="239">
        <f t="shared" si="57"/>
        <v>0.1241319444395938</v>
      </c>
      <c r="S96" s="240">
        <f t="shared" si="58"/>
        <v>0.13802083332848269</v>
      </c>
      <c r="T96" s="463"/>
      <c r="U96" s="198"/>
    </row>
    <row r="97" spans="1:21" ht="25.5" customHeight="1">
      <c r="A97" s="213" t="str">
        <f t="shared" si="52"/>
        <v>X</v>
      </c>
      <c r="B97" s="473">
        <f t="shared" ref="B97:B104" si="59">IF(D97="","",B96)</f>
        <v>43956</v>
      </c>
      <c r="C97" s="518">
        <v>97020</v>
      </c>
      <c r="D97" s="229" t="s">
        <v>9</v>
      </c>
      <c r="E97" s="229" t="s">
        <v>2314</v>
      </c>
      <c r="F97" s="230" t="str">
        <f>IFERROR(VLOOKUP(D97,'[2]Capacidades por SKU e Túnel'!$B$9:$T$449,4,0),"")</f>
        <v>PQ Forno de Minas Tradicional 10 x 1000g</v>
      </c>
      <c r="G97" s="231">
        <v>2000</v>
      </c>
      <c r="H97" s="228">
        <f>IFERROR(IF(D97="","",(G97/VLOOKUP(D97,'[2]Capacidades por SKU e Túnel'!$B$9:$T$449,16,FALSE))),"")</f>
        <v>2222.2222222222222</v>
      </c>
      <c r="I97" s="228">
        <f>IFERROR(IF(D97="","",(VLOOKUP(D97,'[2]Capacidades por SKU e Túnel'!$B$9:$T$449,14,0)*G97)),"")</f>
        <v>20000</v>
      </c>
      <c r="J97" s="228"/>
      <c r="K97" s="232"/>
      <c r="L97" s="241">
        <f t="shared" ref="L97:L104" si="60">IFERROR(IF(B97="","",M96),"")</f>
        <v>43956.250428240739</v>
      </c>
      <c r="M97" s="234">
        <f>IFERROR(SUM(L97,P97,((H97/VLOOKUP(D97,'[2]Capacidades por SKU e Túnel'!$B$9:$T$449,15,0))/24)),"")</f>
        <v>43956.681091462102</v>
      </c>
      <c r="N97" s="278" t="str">
        <f t="shared" si="55"/>
        <v/>
      </c>
      <c r="O97" s="236" t="str">
        <f t="shared" si="56"/>
        <v/>
      </c>
      <c r="P97" s="313"/>
      <c r="Q97" s="279"/>
      <c r="R97" s="242">
        <f t="shared" si="57"/>
        <v>0.43066322136292001</v>
      </c>
      <c r="S97" s="243">
        <f t="shared" si="58"/>
        <v>0.43066322136292001</v>
      </c>
      <c r="T97" s="463"/>
      <c r="U97" s="198"/>
    </row>
    <row r="98" spans="1:21" ht="25.5" customHeight="1" thickBot="1">
      <c r="A98" s="213" t="str">
        <f t="shared" si="52"/>
        <v>X</v>
      </c>
      <c r="B98" s="473">
        <f t="shared" si="59"/>
        <v>43956</v>
      </c>
      <c r="C98" s="519">
        <v>97021</v>
      </c>
      <c r="D98" s="499" t="s">
        <v>2400</v>
      </c>
      <c r="E98" s="229" t="s">
        <v>2314</v>
      </c>
      <c r="F98" s="230" t="str">
        <f>IFERROR(VLOOKUP(D98,'[2]Capacidades por SKU e Túnel'!$B$9:$T$449,4,0),"")</f>
        <v>PQ Forno de Minas Tradicional VJ 26x400g</v>
      </c>
      <c r="G98" s="231">
        <v>990</v>
      </c>
      <c r="H98" s="228">
        <f>IFERROR(IF(D98="","",(G98/VLOOKUP(D98,'[2]Capacidades por SKU e Túnel'!$B$9:$T$449,16,FALSE))),"")</f>
        <v>1100</v>
      </c>
      <c r="I98" s="228">
        <f>IFERROR(IF(D98="","",(VLOOKUP(D98,'[2]Capacidades por SKU e Túnel'!$B$9:$T$449,14,0)*G98)),"")</f>
        <v>10296</v>
      </c>
      <c r="J98" s="228"/>
      <c r="K98" s="232"/>
      <c r="L98" s="241">
        <f t="shared" si="60"/>
        <v>43956.681091462102</v>
      </c>
      <c r="M98" s="234">
        <f>IFERROR(SUM(L98,P98,((H98/VLOOKUP(D98,'[2]Capacidades por SKU e Túnel'!$B$9:$T$449,15,0))/24)),"")</f>
        <v>43956.916685777353</v>
      </c>
      <c r="N98" s="278">
        <f t="shared" si="55"/>
        <v>43956.681091462102</v>
      </c>
      <c r="O98" s="236">
        <f t="shared" si="56"/>
        <v>43956.694980350992</v>
      </c>
      <c r="P98" s="313">
        <v>1.3888888888888888E-2</v>
      </c>
      <c r="Q98" s="279"/>
      <c r="R98" s="242">
        <f t="shared" si="57"/>
        <v>0.22170542636174811</v>
      </c>
      <c r="S98" s="243">
        <f t="shared" si="58"/>
        <v>0.23559431525063701</v>
      </c>
      <c r="T98" s="463"/>
      <c r="U98" s="198"/>
    </row>
    <row r="99" spans="1:21" ht="25.5" hidden="1" customHeight="1">
      <c r="A99" s="213" t="str">
        <f t="shared" si="52"/>
        <v/>
      </c>
      <c r="B99" s="473" t="str">
        <f t="shared" si="59"/>
        <v/>
      </c>
      <c r="C99" s="519"/>
      <c r="D99" s="247"/>
      <c r="E99" s="229"/>
      <c r="F99" s="230" t="str">
        <f>IFERROR(VLOOKUP(D99,'[2]Capacidades por SKU e Túnel'!$B$9:$T$449,4,0),"")</f>
        <v/>
      </c>
      <c r="G99" s="231"/>
      <c r="H99" s="228" t="str">
        <f>IFERROR(IF(D99="","",(G99/VLOOKUP(D99,'[2]Capacidades por SKU e Túnel'!$B$9:$T$449,16,FALSE))),"")</f>
        <v/>
      </c>
      <c r="I99" s="228" t="str">
        <f>IFERROR(IF(D99="","",(VLOOKUP(D99,'[2]Capacidades por SKU e Túnel'!$B$9:$T$449,14,0)*G99)),"")</f>
        <v/>
      </c>
      <c r="J99" s="228"/>
      <c r="K99" s="232"/>
      <c r="L99" s="241" t="str">
        <f t="shared" si="60"/>
        <v/>
      </c>
      <c r="M99" s="234" t="str">
        <f>IFERROR(SUM(L99,P99,((H99/VLOOKUP(D99,'[2]Capacidades por SKU e Túnel'!$B$9:$T$449,15,0))/24)),"")</f>
        <v/>
      </c>
      <c r="N99" s="278" t="str">
        <f t="shared" si="55"/>
        <v/>
      </c>
      <c r="O99" s="236" t="str">
        <f t="shared" si="56"/>
        <v/>
      </c>
      <c r="P99" s="313"/>
      <c r="Q99" s="279"/>
      <c r="R99" s="242" t="str">
        <f t="shared" si="57"/>
        <v/>
      </c>
      <c r="S99" s="243" t="str">
        <f t="shared" si="58"/>
        <v/>
      </c>
      <c r="T99" s="463"/>
      <c r="U99" s="198"/>
    </row>
    <row r="100" spans="1:21" ht="25.5" hidden="1" customHeight="1">
      <c r="A100" s="213" t="str">
        <f t="shared" si="52"/>
        <v/>
      </c>
      <c r="B100" s="473" t="str">
        <f t="shared" si="59"/>
        <v/>
      </c>
      <c r="C100" s="518"/>
      <c r="D100" s="229"/>
      <c r="E100" s="229"/>
      <c r="F100" s="230" t="str">
        <f>IFERROR(VLOOKUP(D100,'[2]Capacidades por SKU e Túnel'!$B$9:$T$449,4,0),"")</f>
        <v/>
      </c>
      <c r="G100" s="231"/>
      <c r="H100" s="228" t="str">
        <f>IFERROR(IF(D100="","",(G100/VLOOKUP(D100,'[2]Capacidades por SKU e Túnel'!$B$9:$T$449,16,FALSE))),"")</f>
        <v/>
      </c>
      <c r="I100" s="228" t="str">
        <f>IFERROR(IF(D100="","",(VLOOKUP(D100,'[2]Capacidades por SKU e Túnel'!$B$9:$T$449,14,0)*G100)),"")</f>
        <v/>
      </c>
      <c r="J100" s="228"/>
      <c r="K100" s="232"/>
      <c r="L100" s="241" t="str">
        <f t="shared" si="60"/>
        <v/>
      </c>
      <c r="M100" s="234" t="str">
        <f>IFERROR(SUM(L100,P100,((H100/VLOOKUP(D100,'[2]Capacidades por SKU e Túnel'!$B$9:$T$449,15,0))/24)),"")</f>
        <v/>
      </c>
      <c r="N100" s="278" t="str">
        <f t="shared" si="55"/>
        <v/>
      </c>
      <c r="O100" s="236" t="str">
        <f t="shared" si="56"/>
        <v/>
      </c>
      <c r="P100" s="244"/>
      <c r="Q100" s="539"/>
      <c r="R100" s="245" t="str">
        <f t="shared" si="57"/>
        <v/>
      </c>
      <c r="S100" s="246" t="str">
        <f t="shared" si="58"/>
        <v/>
      </c>
      <c r="T100" s="463"/>
      <c r="U100" s="198"/>
    </row>
    <row r="101" spans="1:21" ht="25.5" hidden="1" customHeight="1">
      <c r="A101" s="213" t="str">
        <f t="shared" si="52"/>
        <v/>
      </c>
      <c r="B101" s="474" t="str">
        <f t="shared" si="59"/>
        <v/>
      </c>
      <c r="C101" s="520"/>
      <c r="D101" s="247"/>
      <c r="E101" s="247"/>
      <c r="F101" s="248" t="str">
        <f>IFERROR(VLOOKUP(D101,'[2]Capacidades por SKU e Túnel'!$B$9:$T$449,4,0),"")</f>
        <v/>
      </c>
      <c r="G101" s="216"/>
      <c r="H101" s="217" t="str">
        <f>IFERROR(IF(D101="","",(G101/VLOOKUP(D101,'[2]Capacidades por SKU e Túnel'!$B$9:$T$449,16,FALSE))),"")</f>
        <v/>
      </c>
      <c r="I101" s="217" t="str">
        <f>IFERROR(IF(D101="","",(VLOOKUP(D101,'[2]Capacidades por SKU e Túnel'!$B$9:$T$449,14,0)*G101)),"")</f>
        <v/>
      </c>
      <c r="J101" s="217"/>
      <c r="K101" s="280"/>
      <c r="L101" s="233" t="str">
        <f t="shared" si="60"/>
        <v/>
      </c>
      <c r="M101" s="249" t="str">
        <f>IFERROR(SUM(L101,P101,((H101/VLOOKUP(D101,'[2]Capacidades por SKU e Túnel'!$B$9:$T$449,15,0))/24)),"")</f>
        <v/>
      </c>
      <c r="N101" s="281" t="str">
        <f t="shared" si="55"/>
        <v/>
      </c>
      <c r="O101" s="251" t="str">
        <f t="shared" si="56"/>
        <v/>
      </c>
      <c r="P101" s="313"/>
      <c r="Q101" s="279"/>
      <c r="R101" s="242" t="str">
        <f t="shared" si="57"/>
        <v/>
      </c>
      <c r="S101" s="243" t="str">
        <f t="shared" si="58"/>
        <v/>
      </c>
      <c r="T101" s="463"/>
      <c r="U101" s="198"/>
    </row>
    <row r="102" spans="1:21" ht="25.5" hidden="1" customHeight="1">
      <c r="A102" s="213" t="str">
        <f t="shared" si="52"/>
        <v/>
      </c>
      <c r="B102" s="473" t="str">
        <f t="shared" si="59"/>
        <v/>
      </c>
      <c r="C102" s="519"/>
      <c r="D102" s="247"/>
      <c r="E102" s="229"/>
      <c r="F102" s="230" t="str">
        <f>IFERROR(VLOOKUP(D102,'[2]Capacidades por SKU e Túnel'!$B$9:$T$449,4,0),"")</f>
        <v/>
      </c>
      <c r="G102" s="231"/>
      <c r="H102" s="228" t="str">
        <f>IFERROR(IF(D102="","",(G102/VLOOKUP(D102,'[2]Capacidades por SKU e Túnel'!$B$9:$T$449,16,FALSE))),"")</f>
        <v/>
      </c>
      <c r="I102" s="228" t="str">
        <f>IFERROR(IF(D102="","",(VLOOKUP(D102,'[2]Capacidades por SKU e Túnel'!$B$9:$T$449,14,0)*G102)),"")</f>
        <v/>
      </c>
      <c r="J102" s="228"/>
      <c r="K102" s="232"/>
      <c r="L102" s="241" t="str">
        <f t="shared" si="60"/>
        <v/>
      </c>
      <c r="M102" s="234" t="str">
        <f>IFERROR(SUM(L102,P102,((H102/VLOOKUP(D102,'[2]Capacidades por SKU e Túnel'!$B$9:$T$449,15,0))/24)),"")</f>
        <v/>
      </c>
      <c r="N102" s="278" t="str">
        <f t="shared" si="55"/>
        <v/>
      </c>
      <c r="O102" s="236" t="str">
        <f t="shared" si="56"/>
        <v/>
      </c>
      <c r="P102" s="313"/>
      <c r="Q102" s="279"/>
      <c r="R102" s="242" t="str">
        <f t="shared" si="57"/>
        <v/>
      </c>
      <c r="S102" s="243" t="str">
        <f t="shared" si="58"/>
        <v/>
      </c>
      <c r="T102" s="463"/>
      <c r="U102" s="198"/>
    </row>
    <row r="103" spans="1:21" ht="25.5" hidden="1" customHeight="1">
      <c r="A103" s="213" t="str">
        <f t="shared" si="52"/>
        <v/>
      </c>
      <c r="B103" s="473" t="str">
        <f t="shared" si="59"/>
        <v/>
      </c>
      <c r="C103" s="519"/>
      <c r="D103" s="229"/>
      <c r="E103" s="229"/>
      <c r="F103" s="230" t="str">
        <f>IFERROR(VLOOKUP(D103,'[2]Capacidades por SKU e Túnel'!$B$9:$T$449,4,0),"")</f>
        <v/>
      </c>
      <c r="G103" s="231"/>
      <c r="H103" s="228" t="str">
        <f>IFERROR(IF(D103="","",(G103/VLOOKUP(D103,'[2]Capacidades por SKU e Túnel'!$B$9:$T$449,16,FALSE))),"")</f>
        <v/>
      </c>
      <c r="I103" s="228" t="str">
        <f>IFERROR(IF(D103="","",(VLOOKUP(D103,'[2]Capacidades por SKU e Túnel'!$B$9:$T$449,14,0)*G103)),"")</f>
        <v/>
      </c>
      <c r="J103" s="228"/>
      <c r="K103" s="232"/>
      <c r="L103" s="241" t="str">
        <f t="shared" si="60"/>
        <v/>
      </c>
      <c r="M103" s="234" t="str">
        <f>IFERROR(SUM(L103,P103,((H103/VLOOKUP(D103,'[2]Capacidades por SKU e Túnel'!$B$9:$T$449,15,0))/24)),"")</f>
        <v/>
      </c>
      <c r="N103" s="278" t="str">
        <f t="shared" si="55"/>
        <v/>
      </c>
      <c r="O103" s="236" t="str">
        <f t="shared" si="56"/>
        <v/>
      </c>
      <c r="P103" s="313"/>
      <c r="Q103" s="279"/>
      <c r="R103" s="242" t="str">
        <f t="shared" si="57"/>
        <v/>
      </c>
      <c r="S103" s="243" t="str">
        <f t="shared" si="58"/>
        <v/>
      </c>
      <c r="T103" s="463"/>
      <c r="U103" s="198"/>
    </row>
    <row r="104" spans="1:21" ht="25.5" hidden="1" customHeight="1" thickBot="1">
      <c r="A104" s="213" t="str">
        <f t="shared" si="52"/>
        <v/>
      </c>
      <c r="B104" s="475" t="str">
        <f t="shared" si="59"/>
        <v/>
      </c>
      <c r="C104" s="521"/>
      <c r="D104" s="252"/>
      <c r="E104" s="252"/>
      <c r="F104" s="253" t="str">
        <f>IFERROR(VLOOKUP(D104,'[2]Capacidades por SKU e Túnel'!$B$9:$T$449,4,0),"")</f>
        <v/>
      </c>
      <c r="G104" s="254"/>
      <c r="H104" s="255" t="str">
        <f>IFERROR(IF(D104="","",(G104/VLOOKUP(D104,'[2]Capacidades por SKU e Túnel'!$B$9:$T$449,16,FALSE))),"")</f>
        <v/>
      </c>
      <c r="I104" s="255" t="str">
        <f>IFERROR(IF(D104="","",(VLOOKUP(D104,'[2]Capacidades por SKU e Túnel'!$B$9:$T$449,14,0)*G104)),"")</f>
        <v/>
      </c>
      <c r="J104" s="255"/>
      <c r="K104" s="282"/>
      <c r="L104" s="256" t="str">
        <f t="shared" si="60"/>
        <v/>
      </c>
      <c r="M104" s="257" t="str">
        <f>IFERROR(SUM(L104,P104,((H104/VLOOKUP(D104,'[2]Capacidades por SKU e Túnel'!$B$9:$T$449,15,0))/24)),"")</f>
        <v/>
      </c>
      <c r="N104" s="283" t="str">
        <f t="shared" si="55"/>
        <v/>
      </c>
      <c r="O104" s="259" t="str">
        <f t="shared" si="56"/>
        <v/>
      </c>
      <c r="P104" s="260"/>
      <c r="Q104" s="284"/>
      <c r="R104" s="285" t="str">
        <f t="shared" si="57"/>
        <v/>
      </c>
      <c r="S104" s="286" t="str">
        <f t="shared" si="58"/>
        <v/>
      </c>
      <c r="T104" s="464"/>
      <c r="U104" s="198"/>
    </row>
    <row r="105" spans="1:21" ht="25.5" customHeight="1" thickBot="1">
      <c r="A105" s="323" t="s">
        <v>2321</v>
      </c>
      <c r="B105" s="476"/>
      <c r="C105" s="266"/>
      <c r="D105" s="263"/>
      <c r="E105" s="263"/>
      <c r="F105" s="264"/>
      <c r="G105" s="265"/>
      <c r="H105" s="266"/>
      <c r="I105" s="267"/>
      <c r="J105" s="267"/>
      <c r="K105" s="268"/>
      <c r="L105" s="268"/>
      <c r="M105" s="268"/>
      <c r="N105" s="272"/>
      <c r="O105" s="272"/>
      <c r="P105" s="287"/>
      <c r="Q105" s="268"/>
      <c r="R105" s="272"/>
      <c r="S105" s="268"/>
      <c r="T105" s="324"/>
    </row>
    <row r="106" spans="1:21" ht="25.5" customHeight="1">
      <c r="A106" s="213" t="str">
        <f t="shared" si="52"/>
        <v>X</v>
      </c>
      <c r="B106" s="481">
        <v>43957.25</v>
      </c>
      <c r="C106" s="566">
        <v>97028</v>
      </c>
      <c r="D106" s="214" t="s">
        <v>6</v>
      </c>
      <c r="E106" s="214" t="s">
        <v>2314</v>
      </c>
      <c r="F106" s="215" t="str">
        <f>IFERROR(VLOOKUP(D106,'[2]Capacidades por SKU e Túnel'!$B$9:$T$449,4,0),"")</f>
        <v xml:space="preserve">PQ Forno de Minas Coquetel 10 x 1000g           </v>
      </c>
      <c r="G106" s="274">
        <v>3098</v>
      </c>
      <c r="H106" s="218">
        <f>IFERROR(IF(D106="","",(G106/VLOOKUP(D106,'[2]Capacidades por SKU e Túnel'!$B$9:$T$449,16,FALSE))),"")</f>
        <v>3442.2222222222222</v>
      </c>
      <c r="I106" s="218">
        <f>IFERROR(IF(D106="","",(VLOOKUP(D106,'[2]Capacidades por SKU e Túnel'!$B$9:$T$449,14,0)*G106)),"")</f>
        <v>30980</v>
      </c>
      <c r="J106" s="218"/>
      <c r="K106" s="219"/>
      <c r="L106" s="220">
        <f>IFERROR(IF(D106="","",B106),"")</f>
        <v>43957.25</v>
      </c>
      <c r="M106" s="221">
        <f>IFERROR(SUM(L106,P106,((H106/VLOOKUP(D106,'[2]Capacidades por SKU e Túnel'!$B$9:$T$449,15,0))/24)),"")</f>
        <v>43957.91709732989</v>
      </c>
      <c r="N106" s="275" t="str">
        <f t="shared" ref="N106:N115" si="61">IF(P106="","",L106)</f>
        <v/>
      </c>
      <c r="O106" s="223" t="str">
        <f t="shared" ref="O106:O115" si="62">IFERROR(IF(P106="","",SUM(L106,P106)),"")</f>
        <v/>
      </c>
      <c r="P106" s="224"/>
      <c r="Q106" s="277"/>
      <c r="R106" s="226">
        <f t="shared" ref="R106:R115" si="63">IFERROR(SUM((M106-L106),(-P106)),"")</f>
        <v>0.66709732988965698</v>
      </c>
      <c r="S106" s="227">
        <f t="shared" ref="S106:S115" si="64">IFERROR((M106-L106),"")</f>
        <v>0.66709732988965698</v>
      </c>
      <c r="T106" s="462"/>
      <c r="U106" s="199"/>
    </row>
    <row r="107" spans="1:21" ht="25.5" customHeight="1" thickBot="1">
      <c r="A107" s="213" t="str">
        <f t="shared" si="52"/>
        <v>X</v>
      </c>
      <c r="B107" s="473">
        <f>IF(D107="","",B106)</f>
        <v>43957.25</v>
      </c>
      <c r="C107" s="518">
        <v>97029</v>
      </c>
      <c r="D107" s="229" t="s">
        <v>2398</v>
      </c>
      <c r="E107" s="229" t="s">
        <v>2314</v>
      </c>
      <c r="F107" s="230" t="str">
        <f>IFERROR(VLOOKUP(D107,'[2]Capacidades por SKU e Túnel'!$B$9:$T$449,4,0),"")</f>
        <v>Chipa FM FS 6 x 1000g</v>
      </c>
      <c r="G107" s="231">
        <v>280</v>
      </c>
      <c r="H107" s="228">
        <f>IFERROR(IF(D107="","",(G107/VLOOKUP(D107,'[2]Capacidades por SKU e Túnel'!$B$9:$T$449,16,FALSE))),"")</f>
        <v>311.11111111111109</v>
      </c>
      <c r="I107" s="228">
        <f>IFERROR(IF(D107="","",(VLOOKUP(D107,'[2]Capacidades por SKU e Túnel'!$B$9:$T$449,14,0)*G107)),"")</f>
        <v>1680</v>
      </c>
      <c r="J107" s="228"/>
      <c r="K107" s="232"/>
      <c r="L107" s="233">
        <f>IFERROR(IF(B107="","",M106),"")</f>
        <v>43957.91709732989</v>
      </c>
      <c r="M107" s="249">
        <f>IFERROR(SUM(L107,P107,((H107/VLOOKUP(D107,'[2]Capacidades por SKU e Túnel'!$B$9:$T$449,15,0))/24)),"")</f>
        <v>43958.000430663225</v>
      </c>
      <c r="N107" s="278">
        <f t="shared" si="61"/>
        <v>43957.91709732989</v>
      </c>
      <c r="O107" s="236">
        <f t="shared" si="62"/>
        <v>43957.944875107671</v>
      </c>
      <c r="P107" s="313">
        <v>2.7777777777777776E-2</v>
      </c>
      <c r="Q107" s="279"/>
      <c r="R107" s="239">
        <f t="shared" si="63"/>
        <v>5.5555555557980876E-2</v>
      </c>
      <c r="S107" s="240">
        <f t="shared" si="64"/>
        <v>8.3333333335758653E-2</v>
      </c>
      <c r="T107" s="463"/>
      <c r="U107" s="198"/>
    </row>
    <row r="108" spans="1:21" ht="25.5" hidden="1" customHeight="1">
      <c r="A108" s="213" t="str">
        <f t="shared" si="52"/>
        <v/>
      </c>
      <c r="B108" s="473" t="str">
        <f t="shared" ref="B108:B115" si="65">IF(D108="","",B107)</f>
        <v/>
      </c>
      <c r="C108" s="518"/>
      <c r="D108" s="229"/>
      <c r="E108" s="229"/>
      <c r="F108" s="230" t="str">
        <f>IFERROR(VLOOKUP(D108,'[2]Capacidades por SKU e Túnel'!$B$9:$T$449,4,0),"")</f>
        <v/>
      </c>
      <c r="G108" s="231"/>
      <c r="H108" s="228" t="str">
        <f>IFERROR(IF(D108="","",(G108/VLOOKUP(D108,'[2]Capacidades por SKU e Túnel'!$B$9:$T$449,16,FALSE))),"")</f>
        <v/>
      </c>
      <c r="I108" s="228" t="str">
        <f>IFERROR(IF(D108="","",(VLOOKUP(D108,'[2]Capacidades por SKU e Túnel'!$B$9:$T$449,14,0)*G108)),"")</f>
        <v/>
      </c>
      <c r="J108" s="228"/>
      <c r="K108" s="232"/>
      <c r="L108" s="233" t="str">
        <f t="shared" ref="L108:L115" si="66">IFERROR(IF(B108="","",M107),"")</f>
        <v/>
      </c>
      <c r="M108" s="249" t="str">
        <f>IFERROR(SUM(L108,P108,((H108/VLOOKUP(D108,'[2]Capacidades por SKU e Túnel'!$B$9:$T$449,15,0))/24)),"")</f>
        <v/>
      </c>
      <c r="N108" s="278" t="str">
        <f t="shared" si="61"/>
        <v/>
      </c>
      <c r="O108" s="236" t="str">
        <f t="shared" si="62"/>
        <v/>
      </c>
      <c r="P108" s="313"/>
      <c r="Q108" s="279"/>
      <c r="R108" s="242" t="str">
        <f t="shared" si="63"/>
        <v/>
      </c>
      <c r="S108" s="243" t="str">
        <f t="shared" si="64"/>
        <v/>
      </c>
      <c r="T108" s="463"/>
      <c r="U108" s="198"/>
    </row>
    <row r="109" spans="1:21" ht="25.5" hidden="1" customHeight="1">
      <c r="A109" s="213" t="str">
        <f t="shared" si="52"/>
        <v/>
      </c>
      <c r="B109" s="473" t="str">
        <f t="shared" si="65"/>
        <v/>
      </c>
      <c r="C109" s="519"/>
      <c r="D109" s="229"/>
      <c r="E109" s="229"/>
      <c r="F109" s="230" t="str">
        <f>IFERROR(VLOOKUP(D109,'[2]Capacidades por SKU e Túnel'!$B$9:$T$449,4,0),"")</f>
        <v/>
      </c>
      <c r="G109" s="231"/>
      <c r="H109" s="228" t="str">
        <f>IFERROR(IF(D109="","",(G109/VLOOKUP(D109,'[2]Capacidades por SKU e Túnel'!$B$9:$T$449,16,FALSE))),"")</f>
        <v/>
      </c>
      <c r="I109" s="228" t="str">
        <f>IFERROR(IF(D109="","",(VLOOKUP(D109,'[2]Capacidades por SKU e Túnel'!$B$9:$T$449,14,0)*G109)),"")</f>
        <v/>
      </c>
      <c r="J109" s="228"/>
      <c r="K109" s="232"/>
      <c r="L109" s="233" t="str">
        <f t="shared" si="66"/>
        <v/>
      </c>
      <c r="M109" s="249" t="str">
        <f>IFERROR(SUM(L109,P109,((H109/VLOOKUP(D109,'[2]Capacidades por SKU e Túnel'!$B$9:$T$449,15,0))/24)),"")</f>
        <v/>
      </c>
      <c r="N109" s="278" t="str">
        <f t="shared" si="61"/>
        <v/>
      </c>
      <c r="O109" s="236" t="str">
        <f t="shared" si="62"/>
        <v/>
      </c>
      <c r="P109" s="313"/>
      <c r="Q109" s="279"/>
      <c r="R109" s="242" t="str">
        <f t="shared" si="63"/>
        <v/>
      </c>
      <c r="S109" s="243" t="str">
        <f t="shared" si="64"/>
        <v/>
      </c>
      <c r="T109" s="463"/>
      <c r="U109" s="198"/>
    </row>
    <row r="110" spans="1:21" ht="25.5" hidden="1" customHeight="1">
      <c r="A110" s="213" t="str">
        <f t="shared" si="52"/>
        <v/>
      </c>
      <c r="B110" s="473" t="str">
        <f t="shared" si="65"/>
        <v/>
      </c>
      <c r="C110" s="519"/>
      <c r="D110" s="229"/>
      <c r="E110" s="229"/>
      <c r="F110" s="230" t="str">
        <f>IFERROR(VLOOKUP(D110,'[2]Capacidades por SKU e Túnel'!$B$9:$T$449,4,0),"")</f>
        <v/>
      </c>
      <c r="G110" s="231"/>
      <c r="H110" s="228" t="str">
        <f>IFERROR(IF(D110="","",(G110/VLOOKUP(D110,'[2]Capacidades por SKU e Túnel'!$B$9:$T$449,16,FALSE))),"")</f>
        <v/>
      </c>
      <c r="I110" s="228" t="str">
        <f>IFERROR(IF(D110="","",(VLOOKUP(D110,'[2]Capacidades por SKU e Túnel'!$B$9:$T$449,14,0)*G110)),"")</f>
        <v/>
      </c>
      <c r="J110" s="228"/>
      <c r="K110" s="232"/>
      <c r="L110" s="241" t="str">
        <f t="shared" si="66"/>
        <v/>
      </c>
      <c r="M110" s="234" t="str">
        <f>IFERROR(SUM(L110,P110,((H110/VLOOKUP(D110,'[2]Capacidades por SKU e Túnel'!$B$9:$T$449,15,0))/24)),"")</f>
        <v/>
      </c>
      <c r="N110" s="278" t="str">
        <f t="shared" si="61"/>
        <v/>
      </c>
      <c r="O110" s="236" t="str">
        <f t="shared" si="62"/>
        <v/>
      </c>
      <c r="P110" s="313"/>
      <c r="Q110" s="279"/>
      <c r="R110" s="242" t="str">
        <f t="shared" si="63"/>
        <v/>
      </c>
      <c r="S110" s="243" t="str">
        <f t="shared" si="64"/>
        <v/>
      </c>
      <c r="T110" s="463"/>
      <c r="U110" s="198"/>
    </row>
    <row r="111" spans="1:21" ht="25.5" hidden="1" customHeight="1">
      <c r="A111" s="213" t="str">
        <f t="shared" si="52"/>
        <v/>
      </c>
      <c r="B111" s="473" t="str">
        <f t="shared" si="65"/>
        <v/>
      </c>
      <c r="C111" s="518"/>
      <c r="D111" s="229"/>
      <c r="E111" s="229"/>
      <c r="F111" s="230" t="str">
        <f>IFERROR(VLOOKUP(D111,'[2]Capacidades por SKU e Túnel'!$B$9:$T$449,4,0),"")</f>
        <v/>
      </c>
      <c r="G111" s="231"/>
      <c r="H111" s="228" t="str">
        <f>IFERROR(IF(D111="","",(G111/VLOOKUP(D111,'[2]Capacidades por SKU e Túnel'!$B$9:$T$449,16,FALSE))),"")</f>
        <v/>
      </c>
      <c r="I111" s="228" t="str">
        <f>IFERROR(IF(D111="","",(VLOOKUP(D111,'[2]Capacidades por SKU e Túnel'!$B$9:$T$449,14,0)*G111)),"")</f>
        <v/>
      </c>
      <c r="J111" s="228"/>
      <c r="K111" s="232"/>
      <c r="L111" s="241" t="str">
        <f t="shared" si="66"/>
        <v/>
      </c>
      <c r="M111" s="234" t="str">
        <f>IFERROR(SUM(L111,P111,((H111/VLOOKUP(D111,'[2]Capacidades por SKU e Túnel'!$B$9:$T$449,15,0))/24)),"")</f>
        <v/>
      </c>
      <c r="N111" s="278" t="str">
        <f t="shared" si="61"/>
        <v/>
      </c>
      <c r="O111" s="236" t="str">
        <f t="shared" si="62"/>
        <v/>
      </c>
      <c r="P111" s="237"/>
      <c r="Q111" s="244"/>
      <c r="R111" s="242" t="str">
        <f t="shared" si="63"/>
        <v/>
      </c>
      <c r="S111" s="246" t="str">
        <f t="shared" si="64"/>
        <v/>
      </c>
      <c r="T111" s="463"/>
      <c r="U111" s="198"/>
    </row>
    <row r="112" spans="1:21" ht="25.5" hidden="1" customHeight="1">
      <c r="A112" s="213" t="str">
        <f t="shared" si="52"/>
        <v/>
      </c>
      <c r="B112" s="474" t="str">
        <f t="shared" si="65"/>
        <v/>
      </c>
      <c r="C112" s="520"/>
      <c r="D112" s="247"/>
      <c r="E112" s="247"/>
      <c r="F112" s="248" t="str">
        <f>IFERROR(VLOOKUP(D112,'[2]Capacidades por SKU e Túnel'!$B$9:$T$449,4,0),"")</f>
        <v/>
      </c>
      <c r="G112" s="216"/>
      <c r="H112" s="217" t="str">
        <f>IFERROR(IF(D112="","",(G112/VLOOKUP(D112,'[2]Capacidades por SKU e Túnel'!$B$9:$T$449,16,FALSE))),"")</f>
        <v/>
      </c>
      <c r="I112" s="217" t="str">
        <f>IFERROR(IF(D112="","",(VLOOKUP(D112,'[2]Capacidades por SKU e Túnel'!$B$9:$T$449,14,0)*G112)),"")</f>
        <v/>
      </c>
      <c r="J112" s="217"/>
      <c r="K112" s="280"/>
      <c r="L112" s="233" t="str">
        <f t="shared" si="66"/>
        <v/>
      </c>
      <c r="M112" s="249" t="str">
        <f>IFERROR(SUM(L112,P112,((H112/VLOOKUP(D112,'[2]Capacidades por SKU e Túnel'!$B$9:$T$449,15,0))/24)),"")</f>
        <v/>
      </c>
      <c r="N112" s="281" t="str">
        <f t="shared" si="61"/>
        <v/>
      </c>
      <c r="O112" s="251" t="str">
        <f t="shared" si="62"/>
        <v/>
      </c>
      <c r="P112" s="313"/>
      <c r="Q112" s="279"/>
      <c r="R112" s="242" t="str">
        <f t="shared" si="63"/>
        <v/>
      </c>
      <c r="S112" s="243" t="str">
        <f t="shared" si="64"/>
        <v/>
      </c>
      <c r="T112" s="463"/>
      <c r="U112" s="198"/>
    </row>
    <row r="113" spans="1:21" ht="25.5" hidden="1" customHeight="1">
      <c r="A113" s="213" t="str">
        <f t="shared" si="52"/>
        <v/>
      </c>
      <c r="B113" s="473" t="str">
        <f t="shared" si="65"/>
        <v/>
      </c>
      <c r="C113" s="519"/>
      <c r="D113" s="247"/>
      <c r="E113" s="229"/>
      <c r="F113" s="230" t="str">
        <f>IFERROR(VLOOKUP(D113,'[2]Capacidades por SKU e Túnel'!$B$9:$T$449,4,0),"")</f>
        <v/>
      </c>
      <c r="G113" s="231"/>
      <c r="H113" s="228" t="str">
        <f>IFERROR(IF(D113="","",(G113/VLOOKUP(D113,'[2]Capacidades por SKU e Túnel'!$B$9:$T$449,16,FALSE))),"")</f>
        <v/>
      </c>
      <c r="I113" s="228" t="str">
        <f>IFERROR(IF(D113="","",(VLOOKUP(D113,'[2]Capacidades por SKU e Túnel'!$B$9:$T$449,14,0)*G113)),"")</f>
        <v/>
      </c>
      <c r="J113" s="228"/>
      <c r="K113" s="232"/>
      <c r="L113" s="241" t="str">
        <f t="shared" si="66"/>
        <v/>
      </c>
      <c r="M113" s="234" t="str">
        <f>IFERROR(SUM(L113,P113,((H113/VLOOKUP(D113,'[2]Capacidades por SKU e Túnel'!$B$9:$T$449,15,0))/24)),"")</f>
        <v/>
      </c>
      <c r="N113" s="278" t="str">
        <f t="shared" si="61"/>
        <v/>
      </c>
      <c r="O113" s="236" t="str">
        <f t="shared" si="62"/>
        <v/>
      </c>
      <c r="P113" s="313"/>
      <c r="Q113" s="279"/>
      <c r="R113" s="242" t="str">
        <f t="shared" si="63"/>
        <v/>
      </c>
      <c r="S113" s="243" t="str">
        <f t="shared" si="64"/>
        <v/>
      </c>
      <c r="T113" s="463"/>
      <c r="U113" s="198"/>
    </row>
    <row r="114" spans="1:21" ht="25.5" hidden="1" customHeight="1">
      <c r="A114" s="213" t="str">
        <f t="shared" si="52"/>
        <v/>
      </c>
      <c r="B114" s="473" t="str">
        <f t="shared" si="65"/>
        <v/>
      </c>
      <c r="C114" s="519"/>
      <c r="D114" s="229"/>
      <c r="E114" s="229"/>
      <c r="F114" s="230" t="str">
        <f>IFERROR(VLOOKUP(D114,'[2]Capacidades por SKU e Túnel'!$B$9:$T$449,4,0),"")</f>
        <v/>
      </c>
      <c r="G114" s="231"/>
      <c r="H114" s="228" t="str">
        <f>IFERROR(IF(D114="","",(G114/VLOOKUP(D114,'[2]Capacidades por SKU e Túnel'!$B$9:$T$449,16,FALSE))),"")</f>
        <v/>
      </c>
      <c r="I114" s="228" t="str">
        <f>IFERROR(IF(D114="","",(VLOOKUP(D114,'[2]Capacidades por SKU e Túnel'!$B$9:$T$449,14,0)*G114)),"")</f>
        <v/>
      </c>
      <c r="J114" s="228"/>
      <c r="K114" s="232"/>
      <c r="L114" s="241" t="str">
        <f t="shared" si="66"/>
        <v/>
      </c>
      <c r="M114" s="234" t="str">
        <f>IFERROR(SUM(L114,P114,((H114/VLOOKUP(D114,'[2]Capacidades por SKU e Túnel'!$B$9:$T$449,15,0))/24)),"")</f>
        <v/>
      </c>
      <c r="N114" s="278" t="str">
        <f t="shared" si="61"/>
        <v/>
      </c>
      <c r="O114" s="236" t="str">
        <f t="shared" si="62"/>
        <v/>
      </c>
      <c r="P114" s="313"/>
      <c r="Q114" s="279"/>
      <c r="R114" s="242" t="str">
        <f t="shared" si="63"/>
        <v/>
      </c>
      <c r="S114" s="243" t="str">
        <f t="shared" si="64"/>
        <v/>
      </c>
      <c r="T114" s="463"/>
      <c r="U114" s="198"/>
    </row>
    <row r="115" spans="1:21" ht="25.5" hidden="1" customHeight="1" thickBot="1">
      <c r="A115" s="213" t="str">
        <f t="shared" si="52"/>
        <v/>
      </c>
      <c r="B115" s="475" t="str">
        <f t="shared" si="65"/>
        <v/>
      </c>
      <c r="C115" s="521"/>
      <c r="D115" s="252"/>
      <c r="E115" s="252"/>
      <c r="F115" s="253" t="str">
        <f>IFERROR(VLOOKUP(D115,'[2]Capacidades por SKU e Túnel'!$B$9:$T$449,4,0),"")</f>
        <v/>
      </c>
      <c r="G115" s="254"/>
      <c r="H115" s="255" t="str">
        <f>IFERROR(IF(D115="","",(G115/VLOOKUP(D115,'[2]Capacidades por SKU e Túnel'!$B$9:$T$449,16,FALSE))),"")</f>
        <v/>
      </c>
      <c r="I115" s="255" t="str">
        <f>IFERROR(IF(D115="","",(VLOOKUP(D115,'[2]Capacidades por SKU e Túnel'!$B$9:$T$449,14,0)*G115)),"")</f>
        <v/>
      </c>
      <c r="J115" s="255"/>
      <c r="K115" s="282"/>
      <c r="L115" s="256" t="str">
        <f t="shared" si="66"/>
        <v/>
      </c>
      <c r="M115" s="257" t="str">
        <f>IFERROR(SUM(L115,P115,((H115/VLOOKUP(D115,'[2]Capacidades por SKU e Túnel'!$B$9:$T$449,15,0))/24)),"")</f>
        <v/>
      </c>
      <c r="N115" s="283" t="str">
        <f t="shared" si="61"/>
        <v/>
      </c>
      <c r="O115" s="259" t="str">
        <f t="shared" si="62"/>
        <v/>
      </c>
      <c r="P115" s="260"/>
      <c r="Q115" s="284"/>
      <c r="R115" s="285" t="str">
        <f t="shared" si="63"/>
        <v/>
      </c>
      <c r="S115" s="286" t="str">
        <f t="shared" si="64"/>
        <v/>
      </c>
      <c r="T115" s="464"/>
      <c r="U115" s="198"/>
    </row>
    <row r="116" spans="1:21" ht="25.5" customHeight="1" thickBot="1">
      <c r="A116" s="213" t="s">
        <v>2321</v>
      </c>
      <c r="B116" s="476"/>
      <c r="C116" s="266"/>
      <c r="D116" s="263"/>
      <c r="E116" s="263"/>
      <c r="F116" s="264"/>
      <c r="G116" s="265"/>
      <c r="H116" s="266"/>
      <c r="I116" s="267"/>
      <c r="J116" s="267"/>
      <c r="K116" s="268"/>
      <c r="L116" s="268"/>
      <c r="M116" s="268"/>
      <c r="N116" s="272"/>
      <c r="O116" s="272"/>
      <c r="P116" s="287"/>
      <c r="Q116" s="268"/>
      <c r="R116" s="272"/>
      <c r="S116" s="268"/>
      <c r="T116" s="273"/>
    </row>
    <row r="117" spans="1:21" ht="25.5" customHeight="1">
      <c r="A117" s="213" t="str">
        <f t="shared" si="52"/>
        <v>X</v>
      </c>
      <c r="B117" s="482">
        <f>B95+2</f>
        <v>43958</v>
      </c>
      <c r="C117" s="566">
        <v>97029</v>
      </c>
      <c r="D117" s="214" t="s">
        <v>2398</v>
      </c>
      <c r="E117" s="214" t="s">
        <v>2314</v>
      </c>
      <c r="F117" s="215" t="str">
        <f>IFERROR(VLOOKUP(D117,'[2]Capacidades por SKU e Túnel'!$B$9:$T$449,4,0),"")</f>
        <v>Chipa FM FS 6 x 1000g</v>
      </c>
      <c r="G117" s="274">
        <v>215</v>
      </c>
      <c r="H117" s="218">
        <f>IFERROR(IF(D117="","",(G117/VLOOKUP(D117,'[2]Capacidades por SKU e Túnel'!$B$9:$T$449,16,FALSE))),"")</f>
        <v>238.88888888888889</v>
      </c>
      <c r="I117" s="218">
        <f>IFERROR(IF(D117="","",(VLOOKUP(D117,'[2]Capacidades por SKU e Túnel'!$B$9:$T$449,14,0)*G117)),"")</f>
        <v>1290</v>
      </c>
      <c r="J117" s="218"/>
      <c r="K117" s="219"/>
      <c r="L117" s="220">
        <f>IFERROR(IF(D117="","",B117),"")</f>
        <v>43958</v>
      </c>
      <c r="M117" s="221">
        <f>IFERROR(SUM(L117,P117,((H117/VLOOKUP(D117,'[2]Capacidades por SKU e Túnel'!$B$9:$T$449,15,0))/24)),"")</f>
        <v>43958.042658730155</v>
      </c>
      <c r="N117" s="275" t="str">
        <f t="shared" ref="N117:N126" si="67">IF(P117="","",L117)</f>
        <v/>
      </c>
      <c r="O117" s="223" t="str">
        <f t="shared" ref="O117:O126" si="68">IFERROR(IF(P117="","",SUM(L117,P117)),"")</f>
        <v/>
      </c>
      <c r="P117" s="224"/>
      <c r="Q117" s="277"/>
      <c r="R117" s="226">
        <f t="shared" ref="R117:R126" si="69">IFERROR(SUM((M117-L117),(-P117)),"")</f>
        <v>4.2658730155380908E-2</v>
      </c>
      <c r="S117" s="227">
        <f t="shared" ref="S117:S126" si="70">IFERROR((M117-L117),"")</f>
        <v>4.2658730155380908E-2</v>
      </c>
      <c r="T117" s="462"/>
      <c r="U117" s="199"/>
    </row>
    <row r="118" spans="1:21" ht="25.5" customHeight="1">
      <c r="A118" s="213" t="str">
        <f t="shared" si="52"/>
        <v>X</v>
      </c>
      <c r="B118" s="473">
        <f>IF(D118="","",B117)</f>
        <v>43958</v>
      </c>
      <c r="C118" s="518">
        <v>97031</v>
      </c>
      <c r="D118" s="229" t="s">
        <v>28</v>
      </c>
      <c r="E118" s="229" t="s">
        <v>2314</v>
      </c>
      <c r="F118" s="230" t="str">
        <f>IFERROR(VLOOKUP(D118,'[2]Capacidades por SKU e Túnel'!$B$9:$T$449,4,0),"")</f>
        <v>PQ Forno de Minas Palito 30 x 300g</v>
      </c>
      <c r="G118" s="231">
        <v>700</v>
      </c>
      <c r="H118" s="228">
        <f>IFERROR(IF(D118="","",(G118/VLOOKUP(D118,'[2]Capacidades por SKU e Túnel'!$B$9:$T$449,16,FALSE))),"")</f>
        <v>777.77777777777771</v>
      </c>
      <c r="I118" s="228">
        <f>IFERROR(IF(D118="","",(VLOOKUP(D118,'[2]Capacidades por SKU e Túnel'!$B$9:$T$449,14,0)*G118)),"")</f>
        <v>6300</v>
      </c>
      <c r="J118" s="228"/>
      <c r="K118" s="232"/>
      <c r="L118" s="241">
        <f>IFERROR(IF(B118="","",M117),"")</f>
        <v>43958.042658730155</v>
      </c>
      <c r="M118" s="234">
        <f>IFERROR(SUM(L118,P118,((H118/VLOOKUP(D118,'[2]Capacidades por SKU e Túnel'!$B$9:$T$449,15,0))/24)),"")</f>
        <v>43958.2504776602</v>
      </c>
      <c r="N118" s="278">
        <f>IF(P118="","",L118)</f>
        <v>43958.042658730155</v>
      </c>
      <c r="O118" s="236">
        <f>IFERROR(IF(P118="","",SUM(L118,P118)),"")</f>
        <v>43958.070436507936</v>
      </c>
      <c r="P118" s="313">
        <v>2.7777777777777776E-2</v>
      </c>
      <c r="Q118" s="279"/>
      <c r="R118" s="239">
        <f>IFERROR(SUM((M118-L118),(-P118)),"")</f>
        <v>0.18004115226681783</v>
      </c>
      <c r="S118" s="240">
        <f t="shared" si="70"/>
        <v>0.20781893004459562</v>
      </c>
      <c r="T118" s="463"/>
      <c r="U118" s="198"/>
    </row>
    <row r="119" spans="1:21" ht="25.5" customHeight="1">
      <c r="A119" s="213" t="str">
        <f t="shared" si="52"/>
        <v>X</v>
      </c>
      <c r="B119" s="473">
        <f t="shared" ref="B119:B126" si="71">IF(D119="","",B118)</f>
        <v>43958</v>
      </c>
      <c r="C119" s="518">
        <v>97033</v>
      </c>
      <c r="D119" s="608" t="s">
        <v>2407</v>
      </c>
      <c r="E119" s="229" t="s">
        <v>2314</v>
      </c>
      <c r="F119" s="230" t="str">
        <f>IFERROR(VLOOKUP(D119,'[2]Capacidades por SKU e Túnel'!$B$9:$T$449,4,0),"")</f>
        <v>PQ FM Cru e Cong Super Lanche 6x1530g FS</v>
      </c>
      <c r="G119" s="231">
        <v>1000</v>
      </c>
      <c r="H119" s="228">
        <f>IFERROR(IF(D119="","",(G119/VLOOKUP(D119,'[2]Capacidades por SKU e Túnel'!$B$9:$T$449,16,FALSE))),"")</f>
        <v>1111.1111111111111</v>
      </c>
      <c r="I119" s="228">
        <f>IFERROR(IF(D119="","",(VLOOKUP(D119,'[2]Capacidades por SKU e Túnel'!$B$9:$T$449,14,0)*G119)),"")</f>
        <v>9180</v>
      </c>
      <c r="J119" s="228"/>
      <c r="K119" s="232"/>
      <c r="L119" s="241">
        <f t="shared" ref="L119:L126" si="72">IFERROR(IF(B119="","",M118),"")</f>
        <v>43958.2504776602</v>
      </c>
      <c r="M119" s="234">
        <f>IFERROR(SUM(L119,P119,((H119/VLOOKUP(D119,'[2]Capacidades por SKU e Túnel'!$B$9:$T$449,15,0))/24)),"")</f>
        <v>43958.475929856584</v>
      </c>
      <c r="N119" s="278">
        <f t="shared" si="67"/>
        <v>43958.2504776602</v>
      </c>
      <c r="O119" s="236">
        <f t="shared" si="68"/>
        <v>43958.278255437981</v>
      </c>
      <c r="P119" s="313">
        <v>2.7777777777777776E-2</v>
      </c>
      <c r="Q119" s="279"/>
      <c r="R119" s="242">
        <f t="shared" si="69"/>
        <v>0.19767441860636203</v>
      </c>
      <c r="S119" s="243">
        <f t="shared" si="70"/>
        <v>0.22545219638413982</v>
      </c>
      <c r="T119" s="463" t="s">
        <v>2408</v>
      </c>
      <c r="U119" s="198"/>
    </row>
    <row r="120" spans="1:21" ht="25.5" customHeight="1">
      <c r="A120" s="213" t="str">
        <f t="shared" si="52"/>
        <v>X</v>
      </c>
      <c r="B120" s="473">
        <f t="shared" si="71"/>
        <v>43958</v>
      </c>
      <c r="C120" s="519">
        <v>97034</v>
      </c>
      <c r="D120" s="229" t="s">
        <v>13</v>
      </c>
      <c r="E120" s="229" t="s">
        <v>2314</v>
      </c>
      <c r="F120" s="230" t="str">
        <f>IFERROR(VLOOKUP(D120,'[2]Capacidades por SKU e Túnel'!$B$9:$T$449,4,0),"")</f>
        <v xml:space="preserve">PQ Forno de Minas Super Lanche 10 x 1000g          </v>
      </c>
      <c r="G120" s="231">
        <v>1015</v>
      </c>
      <c r="H120" s="228">
        <f>IFERROR(IF(D120="","",(G120/VLOOKUP(D120,'[2]Capacidades por SKU e Túnel'!$B$9:$T$449,16,FALSE))),"")</f>
        <v>1127.7777777777778</v>
      </c>
      <c r="I120" s="228">
        <f>IFERROR(IF(D120="","",(VLOOKUP(D120,'[2]Capacidades por SKU e Túnel'!$B$9:$T$449,14,0)*G120)),"")</f>
        <v>10150</v>
      </c>
      <c r="J120" s="228"/>
      <c r="K120" s="232"/>
      <c r="L120" s="241">
        <f t="shared" si="72"/>
        <v>43958.475929856584</v>
      </c>
      <c r="M120" s="234">
        <f>IFERROR(SUM(L120,P120,((H120/VLOOKUP(D120,'[2]Capacidades por SKU e Túnel'!$B$9:$T$449,15,0))/24)),"")</f>
        <v>43958.708380330318</v>
      </c>
      <c r="N120" s="278">
        <f t="shared" si="67"/>
        <v>43958.475929856584</v>
      </c>
      <c r="O120" s="236">
        <f t="shared" si="68"/>
        <v>43958.489818745475</v>
      </c>
      <c r="P120" s="313">
        <v>1.3888888888888888E-2</v>
      </c>
      <c r="Q120" s="279"/>
      <c r="R120" s="242">
        <f t="shared" si="69"/>
        <v>0.21856158484459026</v>
      </c>
      <c r="S120" s="243">
        <f t="shared" si="70"/>
        <v>0.23245047373347916</v>
      </c>
      <c r="T120" s="463"/>
      <c r="U120" s="198"/>
    </row>
    <row r="121" spans="1:21" ht="25.5" customHeight="1">
      <c r="A121" s="213" t="str">
        <f t="shared" si="52"/>
        <v>X</v>
      </c>
      <c r="B121" s="473">
        <f t="shared" si="71"/>
        <v>43958</v>
      </c>
      <c r="C121" s="519">
        <v>97035</v>
      </c>
      <c r="D121" s="229" t="s">
        <v>2400</v>
      </c>
      <c r="E121" s="229" t="s">
        <v>2314</v>
      </c>
      <c r="F121" s="230" t="str">
        <f>IFERROR(VLOOKUP(D121,'[2]Capacidades por SKU e Túnel'!$B$9:$T$449,4,0),"")</f>
        <v>PQ Forno de Minas Tradicional VJ 26x400g</v>
      </c>
      <c r="G121" s="231">
        <v>807</v>
      </c>
      <c r="H121" s="228">
        <f>IFERROR(IF(D121="","",(G121/VLOOKUP(D121,'[2]Capacidades por SKU e Túnel'!$B$9:$T$449,16,FALSE))),"")</f>
        <v>896.66666666666663</v>
      </c>
      <c r="I121" s="228">
        <f>IFERROR(IF(D121="","",(VLOOKUP(D121,'[2]Capacidades por SKU e Túnel'!$B$9:$T$449,14,0)*G121)),"")</f>
        <v>8392.8000000000011</v>
      </c>
      <c r="J121" s="228"/>
      <c r="K121" s="232"/>
      <c r="L121" s="241">
        <f t="shared" si="72"/>
        <v>43958.708380330318</v>
      </c>
      <c r="M121" s="234">
        <f>IFERROR(SUM(L121,P121,((H121/VLOOKUP(D121,'[2]Capacidades por SKU e Túnel'!$B$9:$T$449,15,0))/24)),"")</f>
        <v>43958.91688162231</v>
      </c>
      <c r="N121" s="278">
        <f>IF(P121="","",L121)</f>
        <v>43958.708380330318</v>
      </c>
      <c r="O121" s="236">
        <f>IFERROR(IF(P121="","",SUM(L121,P121)),"")</f>
        <v>43958.736158108099</v>
      </c>
      <c r="P121" s="313">
        <v>2.7777777777777776E-2</v>
      </c>
      <c r="Q121" s="279"/>
      <c r="R121" s="242">
        <f>IFERROR(SUM((M121-L121),(-P121)),"")</f>
        <v>0.18072351421465604</v>
      </c>
      <c r="S121" s="243">
        <f t="shared" si="70"/>
        <v>0.20850129199243383</v>
      </c>
      <c r="T121" s="463"/>
      <c r="U121" s="198"/>
    </row>
    <row r="122" spans="1:21" ht="25.5" customHeight="1" thickBot="1">
      <c r="A122" s="213" t="str">
        <f t="shared" si="52"/>
        <v>X</v>
      </c>
      <c r="B122" s="473">
        <f t="shared" si="71"/>
        <v>43958</v>
      </c>
      <c r="C122" s="518"/>
      <c r="D122" s="229">
        <v>9</v>
      </c>
      <c r="E122" s="229"/>
      <c r="F122" s="230" t="str">
        <f>IFERROR(VLOOKUP(D122,'[2]Capacidades por SKU e Túnel'!$B$9:$T$449,4,0),"")</f>
        <v>LIMPEZA</v>
      </c>
      <c r="G122" s="231"/>
      <c r="H122" s="228">
        <f>IFERROR(IF(D122="","",(G122/VLOOKUP(D122,'[2]Capacidades por SKU e Túnel'!$B$9:$T$449,16,FALSE))),"")</f>
        <v>0</v>
      </c>
      <c r="I122" s="228">
        <f>IFERROR(IF(D122="","",(VLOOKUP(D122,'[2]Capacidades por SKU e Túnel'!$B$9:$T$449,14,0)*G122)),"")</f>
        <v>0</v>
      </c>
      <c r="J122" s="228"/>
      <c r="K122" s="232"/>
      <c r="L122" s="241">
        <f t="shared" si="72"/>
        <v>43958.91688162231</v>
      </c>
      <c r="M122" s="234">
        <f>IFERROR(SUM(L122,P122,((H122/VLOOKUP(D122,'[2]Capacidades por SKU e Túnel'!$B$9:$T$449,15,0))/24)),"")</f>
        <v>43958.91688162231</v>
      </c>
      <c r="N122" s="278" t="str">
        <f t="shared" si="67"/>
        <v/>
      </c>
      <c r="O122" s="236" t="str">
        <f t="shared" si="68"/>
        <v/>
      </c>
      <c r="P122" s="237"/>
      <c r="Q122" s="244"/>
      <c r="R122" s="242">
        <f t="shared" si="69"/>
        <v>0</v>
      </c>
      <c r="S122" s="246">
        <f t="shared" si="70"/>
        <v>0</v>
      </c>
      <c r="T122" s="463"/>
      <c r="U122" s="198"/>
    </row>
    <row r="123" spans="1:21" ht="25.5" hidden="1" customHeight="1">
      <c r="A123" s="213" t="str">
        <f t="shared" si="52"/>
        <v/>
      </c>
      <c r="B123" s="474" t="str">
        <f t="shared" si="71"/>
        <v/>
      </c>
      <c r="C123" s="520"/>
      <c r="D123" s="247"/>
      <c r="E123" s="247"/>
      <c r="F123" s="248" t="str">
        <f>IFERROR(VLOOKUP(D123,'[2]Capacidades por SKU e Túnel'!$B$9:$T$449,4,0),"")</f>
        <v/>
      </c>
      <c r="G123" s="216"/>
      <c r="H123" s="217" t="str">
        <f>IFERROR(IF(D123="","",(G123/VLOOKUP(D123,'[2]Capacidades por SKU e Túnel'!$B$9:$T$449,16,FALSE))),"")</f>
        <v/>
      </c>
      <c r="I123" s="217" t="str">
        <f>IFERROR(IF(D123="","",(VLOOKUP(D123,'[2]Capacidades por SKU e Túnel'!$B$9:$T$449,14,0)*G123)),"")</f>
        <v/>
      </c>
      <c r="J123" s="217"/>
      <c r="K123" s="280"/>
      <c r="L123" s="233" t="str">
        <f t="shared" si="72"/>
        <v/>
      </c>
      <c r="M123" s="249" t="str">
        <f>IFERROR(SUM(L123,P123,((H123/VLOOKUP(D123,'[2]Capacidades por SKU e Túnel'!$B$9:$T$449,15,0))/24)),"")</f>
        <v/>
      </c>
      <c r="N123" s="281" t="str">
        <f t="shared" si="67"/>
        <v/>
      </c>
      <c r="O123" s="251" t="str">
        <f t="shared" si="68"/>
        <v/>
      </c>
      <c r="P123" s="313"/>
      <c r="Q123" s="279"/>
      <c r="R123" s="242" t="str">
        <f t="shared" si="69"/>
        <v/>
      </c>
      <c r="S123" s="243" t="str">
        <f t="shared" si="70"/>
        <v/>
      </c>
      <c r="T123" s="463"/>
      <c r="U123" s="198"/>
    </row>
    <row r="124" spans="1:21" ht="25.5" hidden="1" customHeight="1">
      <c r="A124" s="213" t="str">
        <f t="shared" si="52"/>
        <v/>
      </c>
      <c r="B124" s="473" t="str">
        <f t="shared" si="71"/>
        <v/>
      </c>
      <c r="C124" s="519"/>
      <c r="D124" s="247"/>
      <c r="E124" s="229"/>
      <c r="F124" s="230" t="str">
        <f>IFERROR(VLOOKUP(D124,'[2]Capacidades por SKU e Túnel'!$B$9:$T$449,4,0),"")</f>
        <v/>
      </c>
      <c r="G124" s="231"/>
      <c r="H124" s="228" t="str">
        <f>IFERROR(IF(D124="","",(G124/VLOOKUP(D124,'[2]Capacidades por SKU e Túnel'!$B$9:$T$449,16,FALSE))),"")</f>
        <v/>
      </c>
      <c r="I124" s="228" t="str">
        <f>IFERROR(IF(D124="","",(VLOOKUP(D124,'[2]Capacidades por SKU e Túnel'!$B$9:$T$449,14,0)*G124)),"")</f>
        <v/>
      </c>
      <c r="J124" s="228"/>
      <c r="K124" s="232"/>
      <c r="L124" s="241" t="str">
        <f t="shared" si="72"/>
        <v/>
      </c>
      <c r="M124" s="234" t="str">
        <f>IFERROR(SUM(L124,P124,((H124/VLOOKUP(D124,'[2]Capacidades por SKU e Túnel'!$B$9:$T$449,15,0))/24)),"")</f>
        <v/>
      </c>
      <c r="N124" s="278" t="str">
        <f t="shared" si="67"/>
        <v/>
      </c>
      <c r="O124" s="236" t="str">
        <f t="shared" si="68"/>
        <v/>
      </c>
      <c r="P124" s="313"/>
      <c r="Q124" s="279"/>
      <c r="R124" s="242" t="str">
        <f t="shared" si="69"/>
        <v/>
      </c>
      <c r="S124" s="243" t="str">
        <f t="shared" si="70"/>
        <v/>
      </c>
      <c r="T124" s="463"/>
      <c r="U124" s="198"/>
    </row>
    <row r="125" spans="1:21" ht="25.5" hidden="1" customHeight="1">
      <c r="A125" s="213" t="str">
        <f t="shared" si="52"/>
        <v/>
      </c>
      <c r="B125" s="473" t="str">
        <f t="shared" si="71"/>
        <v/>
      </c>
      <c r="C125" s="519"/>
      <c r="D125" s="229"/>
      <c r="E125" s="229"/>
      <c r="F125" s="230" t="str">
        <f>IFERROR(VLOOKUP(D125,'[2]Capacidades por SKU e Túnel'!$B$9:$T$449,4,0),"")</f>
        <v/>
      </c>
      <c r="G125" s="231"/>
      <c r="H125" s="228" t="str">
        <f>IFERROR(IF(D125="","",(G125/VLOOKUP(D125,'[2]Capacidades por SKU e Túnel'!$B$9:$T$449,16,FALSE))),"")</f>
        <v/>
      </c>
      <c r="I125" s="228" t="str">
        <f>IFERROR(IF(D125="","",(VLOOKUP(D125,'[2]Capacidades por SKU e Túnel'!$B$9:$T$449,14,0)*G125)),"")</f>
        <v/>
      </c>
      <c r="J125" s="228"/>
      <c r="K125" s="232"/>
      <c r="L125" s="241" t="str">
        <f t="shared" si="72"/>
        <v/>
      </c>
      <c r="M125" s="234" t="str">
        <f>IFERROR(SUM(L125,P125,((H125/VLOOKUP(D125,'[2]Capacidades por SKU e Túnel'!$B$9:$T$449,15,0))/24)),"")</f>
        <v/>
      </c>
      <c r="N125" s="278" t="str">
        <f t="shared" si="67"/>
        <v/>
      </c>
      <c r="O125" s="236" t="str">
        <f t="shared" si="68"/>
        <v/>
      </c>
      <c r="P125" s="313"/>
      <c r="Q125" s="279"/>
      <c r="R125" s="242" t="str">
        <f t="shared" si="69"/>
        <v/>
      </c>
      <c r="S125" s="243" t="str">
        <f t="shared" si="70"/>
        <v/>
      </c>
      <c r="T125" s="463"/>
      <c r="U125" s="198"/>
    </row>
    <row r="126" spans="1:21" ht="25.5" hidden="1" customHeight="1" thickBot="1">
      <c r="A126" s="213" t="str">
        <f t="shared" si="52"/>
        <v/>
      </c>
      <c r="B126" s="475" t="str">
        <f t="shared" si="71"/>
        <v/>
      </c>
      <c r="C126" s="521"/>
      <c r="D126" s="252"/>
      <c r="E126" s="252"/>
      <c r="F126" s="253" t="str">
        <f>IFERROR(VLOOKUP(D126,'[2]Capacidades por SKU e Túnel'!$B$9:$T$449,4,0),"")</f>
        <v/>
      </c>
      <c r="G126" s="254"/>
      <c r="H126" s="255" t="str">
        <f>IFERROR(IF(D126="","",(G126/VLOOKUP(D126,'[2]Capacidades por SKU e Túnel'!$B$9:$T$449,16,FALSE))),"")</f>
        <v/>
      </c>
      <c r="I126" s="255" t="str">
        <f>IFERROR(IF(D126="","",(VLOOKUP(D126,'[2]Capacidades por SKU e Túnel'!$B$9:$T$449,14,0)*G126)),"")</f>
        <v/>
      </c>
      <c r="J126" s="255"/>
      <c r="K126" s="282"/>
      <c r="L126" s="256" t="str">
        <f t="shared" si="72"/>
        <v/>
      </c>
      <c r="M126" s="257" t="str">
        <f>IFERROR(SUM(L126,P126,((H126/VLOOKUP(D126,'[2]Capacidades por SKU e Túnel'!$B$9:$T$449,15,0))/24)),"")</f>
        <v/>
      </c>
      <c r="N126" s="283" t="str">
        <f t="shared" si="67"/>
        <v/>
      </c>
      <c r="O126" s="259" t="str">
        <f t="shared" si="68"/>
        <v/>
      </c>
      <c r="P126" s="260"/>
      <c r="Q126" s="284"/>
      <c r="R126" s="285" t="str">
        <f t="shared" si="69"/>
        <v/>
      </c>
      <c r="S126" s="286" t="str">
        <f t="shared" si="70"/>
        <v/>
      </c>
      <c r="T126" s="464"/>
      <c r="U126" s="198"/>
    </row>
    <row r="127" spans="1:21" ht="25.5" customHeight="1" thickBot="1">
      <c r="A127" s="213" t="s">
        <v>2321</v>
      </c>
      <c r="B127" s="476"/>
      <c r="C127" s="266"/>
      <c r="D127" s="263"/>
      <c r="E127" s="263"/>
      <c r="F127" s="264"/>
      <c r="G127" s="265"/>
      <c r="H127" s="266"/>
      <c r="I127" s="267"/>
      <c r="J127" s="267"/>
      <c r="K127" s="268"/>
      <c r="L127" s="268"/>
      <c r="M127" s="268"/>
      <c r="N127" s="272"/>
      <c r="O127" s="272"/>
      <c r="P127" s="287"/>
      <c r="Q127" s="268"/>
      <c r="R127" s="272"/>
      <c r="S127" s="268"/>
      <c r="T127" s="273"/>
    </row>
    <row r="128" spans="1:21" ht="25.5" customHeight="1" thickBot="1">
      <c r="A128" s="213" t="str">
        <f t="shared" si="52"/>
        <v>X</v>
      </c>
      <c r="B128" s="482">
        <f>B106+2</f>
        <v>43959.25</v>
      </c>
      <c r="C128" s="566"/>
      <c r="D128" s="312">
        <v>9</v>
      </c>
      <c r="E128" s="214" t="s">
        <v>2314</v>
      </c>
      <c r="F128" s="215" t="str">
        <f>IFERROR(VLOOKUP(D128,'[2]Capacidades por SKU e Túnel'!$B$9:$T$449,4,0),"")</f>
        <v>LIMPEZA</v>
      </c>
      <c r="G128" s="274">
        <v>0</v>
      </c>
      <c r="H128" s="218">
        <f>IFERROR(IF(D128="","",(G128/VLOOKUP(D128,'[2]Capacidades por SKU e Túnel'!$B$9:$T$449,16,FALSE))),"")</f>
        <v>0</v>
      </c>
      <c r="I128" s="218">
        <f>IFERROR(IF(D128="","",(VLOOKUP(D128,'[2]Capacidades por SKU e Túnel'!$B$9:$T$449,14,0)*G128)),"")</f>
        <v>0</v>
      </c>
      <c r="J128" s="218"/>
      <c r="K128" s="219"/>
      <c r="L128" s="220">
        <f>IFERROR(IF(D128="","",B128),"")</f>
        <v>43959.25</v>
      </c>
      <c r="M128" s="221">
        <f>IFERROR(SUM(L128,P128,((H128/VLOOKUP(D128,'[2]Capacidades por SKU e Túnel'!$B$9:$T$449,15,0))/24)),"")</f>
        <v>43959.25</v>
      </c>
      <c r="N128" s="275" t="str">
        <f t="shared" ref="N128:N137" si="73">IF(P128="","",L128)</f>
        <v/>
      </c>
      <c r="O128" s="223" t="str">
        <f t="shared" ref="O128:O137" si="74">IFERROR(IF(P128="","",SUM(L128,P128)),"")</f>
        <v/>
      </c>
      <c r="P128" s="224"/>
      <c r="Q128" s="277"/>
      <c r="R128" s="226">
        <f t="shared" ref="R128:R137" si="75">IFERROR(SUM((M128-L128),(-P128)),"")</f>
        <v>0</v>
      </c>
      <c r="S128" s="227">
        <f t="shared" ref="S128:S137" si="76">IFERROR((M128-L128),"")</f>
        <v>0</v>
      </c>
      <c r="T128" s="462"/>
      <c r="U128" s="199"/>
    </row>
    <row r="129" spans="1:21" ht="25.5" hidden="1" customHeight="1">
      <c r="A129" s="213" t="str">
        <f t="shared" si="52"/>
        <v/>
      </c>
      <c r="B129" s="473" t="str">
        <f>IF(D129="","",B128)</f>
        <v/>
      </c>
      <c r="C129" s="519"/>
      <c r="D129" s="499"/>
      <c r="E129" s="229" t="s">
        <v>2314</v>
      </c>
      <c r="F129" s="230" t="str">
        <f>IFERROR(VLOOKUP(D129,'[2]Capacidades por SKU e Túnel'!$B$9:$T$449,4,0),"")</f>
        <v/>
      </c>
      <c r="G129" s="231">
        <v>2965</v>
      </c>
      <c r="H129" s="228" t="str">
        <f>IFERROR(IF(D129="","",(G129/VLOOKUP(D129,'[2]Capacidades por SKU e Túnel'!$B$9:$T$449,16,FALSE))),"")</f>
        <v/>
      </c>
      <c r="I129" s="228" t="str">
        <f>IFERROR(IF(D129="","",(VLOOKUP(D129,'[2]Capacidades por SKU e Túnel'!$B$9:$T$449,14,0)*G129)),"")</f>
        <v/>
      </c>
      <c r="J129" s="228"/>
      <c r="K129" s="232"/>
      <c r="L129" s="241" t="str">
        <f>IFERROR(IF(B129="","",M128),"")</f>
        <v/>
      </c>
      <c r="M129" s="234" t="str">
        <f>IFERROR(SUM(L129,P129,((H129/VLOOKUP(D129,'[2]Capacidades por SKU e Túnel'!$B$9:$T$449,15,0))/24)),"")</f>
        <v/>
      </c>
      <c r="N129" s="278" t="str">
        <f t="shared" si="73"/>
        <v/>
      </c>
      <c r="O129" s="236" t="str">
        <f t="shared" si="74"/>
        <v/>
      </c>
      <c r="P129" s="313"/>
      <c r="Q129" s="279"/>
      <c r="R129" s="239" t="str">
        <f t="shared" si="75"/>
        <v/>
      </c>
      <c r="S129" s="240" t="str">
        <f t="shared" si="76"/>
        <v/>
      </c>
      <c r="T129" s="463"/>
      <c r="U129" s="198"/>
    </row>
    <row r="130" spans="1:21" ht="25.5" hidden="1" customHeight="1">
      <c r="A130" s="213" t="str">
        <f t="shared" si="52"/>
        <v/>
      </c>
      <c r="B130" s="473" t="str">
        <f t="shared" ref="B130:B137" si="77">IF(D130="","",B129)</f>
        <v/>
      </c>
      <c r="C130" s="519"/>
      <c r="D130" s="229"/>
      <c r="E130" s="229" t="s">
        <v>2314</v>
      </c>
      <c r="F130" s="230" t="str">
        <f>IFERROR(VLOOKUP(D130,'[2]Capacidades por SKU e Túnel'!$B$9:$T$449,4,0),"")</f>
        <v/>
      </c>
      <c r="G130" s="231">
        <v>258</v>
      </c>
      <c r="H130" s="228" t="str">
        <f>IFERROR(IF(D130="","",(G130/VLOOKUP(D130,'[2]Capacidades por SKU e Túnel'!$B$9:$T$449,16,FALSE))),"")</f>
        <v/>
      </c>
      <c r="I130" s="228" t="str">
        <f>IFERROR(IF(D130="","",(VLOOKUP(D130,'[2]Capacidades por SKU e Túnel'!$B$9:$T$449,14,0)*G130)),"")</f>
        <v/>
      </c>
      <c r="J130" s="228"/>
      <c r="K130" s="232"/>
      <c r="L130" s="241" t="str">
        <f t="shared" ref="L130:L137" si="78">IFERROR(IF(B130="","",M129),"")</f>
        <v/>
      </c>
      <c r="M130" s="234" t="str">
        <f>IFERROR(SUM(L130,P130,((H130/VLOOKUP(D130,'[2]Capacidades por SKU e Túnel'!$B$9:$T$449,15,0))/24)),"")</f>
        <v/>
      </c>
      <c r="N130" s="278" t="str">
        <f t="shared" si="73"/>
        <v/>
      </c>
      <c r="O130" s="236" t="str">
        <f t="shared" si="74"/>
        <v/>
      </c>
      <c r="P130" s="313"/>
      <c r="Q130" s="279"/>
      <c r="R130" s="242" t="str">
        <f t="shared" si="75"/>
        <v/>
      </c>
      <c r="S130" s="243" t="str">
        <f t="shared" si="76"/>
        <v/>
      </c>
      <c r="T130" s="463"/>
      <c r="U130" s="198"/>
    </row>
    <row r="131" spans="1:21" ht="25.5" hidden="1" customHeight="1">
      <c r="A131" s="213" t="str">
        <f t="shared" si="52"/>
        <v/>
      </c>
      <c r="B131" s="473" t="str">
        <f>IF(D131="","",B130)</f>
        <v/>
      </c>
      <c r="C131" s="519"/>
      <c r="D131" s="229"/>
      <c r="E131" s="229"/>
      <c r="F131" s="230" t="str">
        <f>IFERROR(VLOOKUP(D131,'[2]Capacidades por SKU e Túnel'!$B$9:$T$449,4,0),"")</f>
        <v/>
      </c>
      <c r="G131" s="231"/>
      <c r="H131" s="228" t="str">
        <f>IFERROR(IF(D131="","",(G131/VLOOKUP(D131,'[2]Capacidades por SKU e Túnel'!$B$9:$T$449,16,FALSE))),"")</f>
        <v/>
      </c>
      <c r="I131" s="228" t="str">
        <f>IFERROR(IF(D131="","",(VLOOKUP(D131,'[2]Capacidades por SKU e Túnel'!$B$9:$T$449,14,0)*G131)),"")</f>
        <v/>
      </c>
      <c r="J131" s="228"/>
      <c r="K131" s="232"/>
      <c r="L131" s="241" t="str">
        <f t="shared" si="78"/>
        <v/>
      </c>
      <c r="M131" s="234" t="str">
        <f>IFERROR(SUM(L131,P131,((H131/VLOOKUP(D131,'[2]Capacidades por SKU e Túnel'!$B$9:$T$449,15,0))/24)),"")</f>
        <v/>
      </c>
      <c r="N131" s="278" t="str">
        <f t="shared" si="73"/>
        <v/>
      </c>
      <c r="O131" s="236" t="str">
        <f t="shared" si="74"/>
        <v/>
      </c>
      <c r="P131" s="313"/>
      <c r="Q131" s="279"/>
      <c r="R131" s="242" t="str">
        <f t="shared" si="75"/>
        <v/>
      </c>
      <c r="S131" s="243" t="str">
        <f t="shared" si="76"/>
        <v/>
      </c>
      <c r="T131" s="463"/>
      <c r="U131" s="198"/>
    </row>
    <row r="132" spans="1:21" ht="25.5" hidden="1" customHeight="1">
      <c r="A132" s="213" t="str">
        <f t="shared" si="52"/>
        <v/>
      </c>
      <c r="B132" s="473" t="str">
        <f t="shared" si="77"/>
        <v/>
      </c>
      <c r="C132" s="519"/>
      <c r="D132" s="229"/>
      <c r="E132" s="229"/>
      <c r="F132" s="230" t="str">
        <f>IFERROR(VLOOKUP(D132,'[2]Capacidades por SKU e Túnel'!$B$9:$T$449,4,0),"")</f>
        <v/>
      </c>
      <c r="G132" s="231"/>
      <c r="H132" s="228" t="str">
        <f>IFERROR(IF(D132="","",(G132/VLOOKUP(D132,'[2]Capacidades por SKU e Túnel'!$B$9:$T$449,16,FALSE))),"")</f>
        <v/>
      </c>
      <c r="I132" s="228" t="str">
        <f>IFERROR(IF(D132="","",(VLOOKUP(D132,'[2]Capacidades por SKU e Túnel'!$B$9:$T$449,14,0)*G132)),"")</f>
        <v/>
      </c>
      <c r="J132" s="228"/>
      <c r="K132" s="232"/>
      <c r="L132" s="241" t="str">
        <f t="shared" si="78"/>
        <v/>
      </c>
      <c r="M132" s="234" t="str">
        <f>IFERROR(SUM(L132,P132,((H132/VLOOKUP(D132,'[2]Capacidades por SKU e Túnel'!$B$9:$T$449,15,0))/24)),"")</f>
        <v/>
      </c>
      <c r="N132" s="278" t="str">
        <f t="shared" si="73"/>
        <v/>
      </c>
      <c r="O132" s="236" t="str">
        <f t="shared" si="74"/>
        <v/>
      </c>
      <c r="P132" s="313"/>
      <c r="Q132" s="279"/>
      <c r="R132" s="242" t="str">
        <f t="shared" si="75"/>
        <v/>
      </c>
      <c r="S132" s="243" t="str">
        <f t="shared" si="76"/>
        <v/>
      </c>
      <c r="T132" s="463"/>
      <c r="U132" s="198"/>
    </row>
    <row r="133" spans="1:21" ht="25.5" hidden="1" customHeight="1">
      <c r="A133" s="213" t="str">
        <f t="shared" si="52"/>
        <v/>
      </c>
      <c r="B133" s="473" t="str">
        <f>IF(D133="","",B132)</f>
        <v/>
      </c>
      <c r="C133" s="518"/>
      <c r="D133" s="229"/>
      <c r="E133" s="229"/>
      <c r="F133" s="230" t="str">
        <f>IFERROR(VLOOKUP(D133,'[2]Capacidades por SKU e Túnel'!$B$9:$T$449,4,0),"")</f>
        <v/>
      </c>
      <c r="G133" s="231"/>
      <c r="H133" s="228" t="str">
        <f>IFERROR(IF(D133="","",(G133/VLOOKUP(D133,'[2]Capacidades por SKU e Túnel'!$B$9:$T$449,16,FALSE))),"")</f>
        <v/>
      </c>
      <c r="I133" s="228" t="str">
        <f>IFERROR(IF(D133="","",(VLOOKUP(D133,'[2]Capacidades por SKU e Túnel'!$B$9:$T$449,14,0)*G133)),"")</f>
        <v/>
      </c>
      <c r="J133" s="228"/>
      <c r="K133" s="232"/>
      <c r="L133" s="241" t="str">
        <f t="shared" si="78"/>
        <v/>
      </c>
      <c r="M133" s="234" t="str">
        <f>IFERROR(SUM(L133,P133,((H133/VLOOKUP(D133,'[2]Capacidades por SKU e Túnel'!$B$9:$T$449,15,0))/24)),"")</f>
        <v/>
      </c>
      <c r="N133" s="278" t="str">
        <f t="shared" si="73"/>
        <v/>
      </c>
      <c r="O133" s="236" t="str">
        <f t="shared" si="74"/>
        <v/>
      </c>
      <c r="P133" s="244"/>
      <c r="Q133" s="539"/>
      <c r="R133" s="245" t="str">
        <f t="shared" si="75"/>
        <v/>
      </c>
      <c r="S133" s="246" t="str">
        <f t="shared" si="76"/>
        <v/>
      </c>
      <c r="T133" s="463"/>
      <c r="U133" s="198"/>
    </row>
    <row r="134" spans="1:21" ht="25.5" hidden="1" customHeight="1">
      <c r="A134" s="213" t="str">
        <f t="shared" si="52"/>
        <v/>
      </c>
      <c r="B134" s="474" t="str">
        <f t="shared" si="77"/>
        <v/>
      </c>
      <c r="C134" s="520"/>
      <c r="D134" s="247"/>
      <c r="E134" s="247"/>
      <c r="F134" s="248" t="str">
        <f>IFERROR(VLOOKUP(D134,'[2]Capacidades por SKU e Túnel'!$B$9:$T$449,4,0),"")</f>
        <v/>
      </c>
      <c r="G134" s="216"/>
      <c r="H134" s="217" t="str">
        <f>IFERROR(IF(D134="","",(G134/VLOOKUP(D134,'[2]Capacidades por SKU e Túnel'!$B$9:$T$449,16,FALSE))),"")</f>
        <v/>
      </c>
      <c r="I134" s="217" t="str">
        <f>IFERROR(IF(D134="","",(VLOOKUP(D134,'[2]Capacidades por SKU e Túnel'!$B$9:$T$449,14,0)*G134)),"")</f>
        <v/>
      </c>
      <c r="J134" s="217"/>
      <c r="K134" s="280"/>
      <c r="L134" s="233" t="str">
        <f t="shared" si="78"/>
        <v/>
      </c>
      <c r="M134" s="249" t="str">
        <f>IFERROR(SUM(L134,P134,((H134/VLOOKUP(D134,'[2]Capacidades por SKU e Túnel'!$B$9:$T$449,15,0))/24)),"")</f>
        <v/>
      </c>
      <c r="N134" s="281" t="str">
        <f t="shared" si="73"/>
        <v/>
      </c>
      <c r="O134" s="251" t="str">
        <f t="shared" si="74"/>
        <v/>
      </c>
      <c r="P134" s="313"/>
      <c r="Q134" s="279"/>
      <c r="R134" s="242" t="str">
        <f t="shared" si="75"/>
        <v/>
      </c>
      <c r="S134" s="243" t="str">
        <f t="shared" si="76"/>
        <v/>
      </c>
      <c r="T134" s="463"/>
      <c r="U134" s="198"/>
    </row>
    <row r="135" spans="1:21" ht="25.5" hidden="1" customHeight="1">
      <c r="A135" s="213" t="str">
        <f t="shared" si="52"/>
        <v/>
      </c>
      <c r="B135" s="473" t="str">
        <f t="shared" si="77"/>
        <v/>
      </c>
      <c r="C135" s="519"/>
      <c r="D135" s="247"/>
      <c r="E135" s="229"/>
      <c r="F135" s="230" t="str">
        <f>IFERROR(VLOOKUP(D135,'[2]Capacidades por SKU e Túnel'!$B$9:$T$449,4,0),"")</f>
        <v/>
      </c>
      <c r="G135" s="231"/>
      <c r="H135" s="228" t="str">
        <f>IFERROR(IF(D135="","",(G135/VLOOKUP(D135,'[2]Capacidades por SKU e Túnel'!$B$9:$T$449,16,FALSE))),"")</f>
        <v/>
      </c>
      <c r="I135" s="228" t="str">
        <f>IFERROR(IF(D135="","",(VLOOKUP(D135,'[2]Capacidades por SKU e Túnel'!$B$9:$T$449,14,0)*G135)),"")</f>
        <v/>
      </c>
      <c r="J135" s="228"/>
      <c r="K135" s="232"/>
      <c r="L135" s="241" t="str">
        <f t="shared" si="78"/>
        <v/>
      </c>
      <c r="M135" s="234" t="str">
        <f>IFERROR(SUM(L135,P135,((H135/VLOOKUP(D135,'[2]Capacidades por SKU e Túnel'!$B$9:$T$449,15,0))/24)),"")</f>
        <v/>
      </c>
      <c r="N135" s="278" t="str">
        <f t="shared" si="73"/>
        <v/>
      </c>
      <c r="O135" s="236" t="str">
        <f t="shared" si="74"/>
        <v/>
      </c>
      <c r="P135" s="313"/>
      <c r="Q135" s="279"/>
      <c r="R135" s="242" t="str">
        <f t="shared" si="75"/>
        <v/>
      </c>
      <c r="S135" s="243" t="str">
        <f t="shared" si="76"/>
        <v/>
      </c>
      <c r="T135" s="463"/>
      <c r="U135" s="198"/>
    </row>
    <row r="136" spans="1:21" ht="25.5" hidden="1" customHeight="1">
      <c r="A136" s="213" t="str">
        <f t="shared" si="52"/>
        <v/>
      </c>
      <c r="B136" s="473" t="str">
        <f t="shared" si="77"/>
        <v/>
      </c>
      <c r="C136" s="519"/>
      <c r="D136" s="229"/>
      <c r="E136" s="229"/>
      <c r="F136" s="230" t="str">
        <f>IFERROR(VLOOKUP(D136,'[2]Capacidades por SKU e Túnel'!$B$9:$T$449,4,0),"")</f>
        <v/>
      </c>
      <c r="G136" s="231"/>
      <c r="H136" s="228" t="str">
        <f>IFERROR(IF(D136="","",(G136/VLOOKUP(D136,'[2]Capacidades por SKU e Túnel'!$B$9:$T$449,16,FALSE))),"")</f>
        <v/>
      </c>
      <c r="I136" s="228" t="str">
        <f>IFERROR(IF(D136="","",(VLOOKUP(D136,'[2]Capacidades por SKU e Túnel'!$B$9:$T$449,14,0)*G136)),"")</f>
        <v/>
      </c>
      <c r="J136" s="228"/>
      <c r="K136" s="232"/>
      <c r="L136" s="241" t="str">
        <f t="shared" si="78"/>
        <v/>
      </c>
      <c r="M136" s="234" t="str">
        <f>IFERROR(SUM(L136,P136,((H136/VLOOKUP(D136,'[2]Capacidades por SKU e Túnel'!$B$9:$T$449,15,0))/24)),"")</f>
        <v/>
      </c>
      <c r="N136" s="278" t="str">
        <f t="shared" si="73"/>
        <v/>
      </c>
      <c r="O136" s="236" t="str">
        <f t="shared" si="74"/>
        <v/>
      </c>
      <c r="P136" s="313"/>
      <c r="Q136" s="279"/>
      <c r="R136" s="242" t="str">
        <f t="shared" si="75"/>
        <v/>
      </c>
      <c r="S136" s="243" t="str">
        <f t="shared" si="76"/>
        <v/>
      </c>
      <c r="T136" s="463"/>
      <c r="U136" s="198"/>
    </row>
    <row r="137" spans="1:21" ht="25.5" hidden="1" customHeight="1" thickBot="1">
      <c r="A137" s="213" t="str">
        <f t="shared" si="52"/>
        <v/>
      </c>
      <c r="B137" s="475" t="str">
        <f t="shared" si="77"/>
        <v/>
      </c>
      <c r="C137" s="521"/>
      <c r="D137" s="252"/>
      <c r="E137" s="252"/>
      <c r="F137" s="253" t="str">
        <f>IFERROR(VLOOKUP(D137,'[2]Capacidades por SKU e Túnel'!$B$9:$T$449,4,0),"")</f>
        <v/>
      </c>
      <c r="G137" s="254"/>
      <c r="H137" s="255" t="str">
        <f>IFERROR(IF(D137="","",(G137/VLOOKUP(D137,'[2]Capacidades por SKU e Túnel'!$B$9:$T$449,16,FALSE))),"")</f>
        <v/>
      </c>
      <c r="I137" s="255" t="str">
        <f>IFERROR(IF(D137="","",(VLOOKUP(D137,'[2]Capacidades por SKU e Túnel'!$B$9:$T$449,14,0)*G137)),"")</f>
        <v/>
      </c>
      <c r="J137" s="255"/>
      <c r="K137" s="282"/>
      <c r="L137" s="256" t="str">
        <f t="shared" si="78"/>
        <v/>
      </c>
      <c r="M137" s="257" t="str">
        <f>IFERROR(SUM(L137,P137,((H137/VLOOKUP(D137,'[2]Capacidades por SKU e Túnel'!$B$9:$T$449,15,0))/24)),"")</f>
        <v/>
      </c>
      <c r="N137" s="283" t="str">
        <f t="shared" si="73"/>
        <v/>
      </c>
      <c r="O137" s="259" t="str">
        <f t="shared" si="74"/>
        <v/>
      </c>
      <c r="P137" s="260"/>
      <c r="Q137" s="284"/>
      <c r="R137" s="285" t="str">
        <f t="shared" si="75"/>
        <v/>
      </c>
      <c r="S137" s="286" t="str">
        <f t="shared" si="76"/>
        <v/>
      </c>
      <c r="T137" s="464"/>
      <c r="U137" s="198"/>
    </row>
    <row r="138" spans="1:21" ht="25.5" customHeight="1" thickBot="1">
      <c r="A138" s="213" t="s">
        <v>2321</v>
      </c>
      <c r="B138" s="476"/>
      <c r="C138" s="266"/>
      <c r="D138" s="263"/>
      <c r="E138" s="263"/>
      <c r="F138" s="264"/>
      <c r="G138" s="265"/>
      <c r="H138" s="266"/>
      <c r="I138" s="267"/>
      <c r="J138" s="267"/>
      <c r="K138" s="268"/>
      <c r="L138" s="268"/>
      <c r="M138" s="268"/>
      <c r="N138" s="272"/>
      <c r="O138" s="272"/>
      <c r="P138" s="287"/>
      <c r="Q138" s="268"/>
      <c r="R138" s="272"/>
      <c r="S138" s="268"/>
      <c r="T138" s="273"/>
    </row>
    <row r="139" spans="1:21" ht="25.5" customHeight="1" thickBot="1">
      <c r="A139" s="213" t="str">
        <f t="shared" si="52"/>
        <v>X</v>
      </c>
      <c r="B139" s="482">
        <f>B117+2</f>
        <v>43960</v>
      </c>
      <c r="C139" s="566"/>
      <c r="D139" s="312"/>
      <c r="E139" s="214" t="s">
        <v>2314</v>
      </c>
      <c r="F139" s="215" t="str">
        <f>IFERROR(VLOOKUP(D139,'[2]Capacidades por SKU e Túnel'!$B$9:$T$449,4,0),"")</f>
        <v/>
      </c>
      <c r="G139" s="274"/>
      <c r="H139" s="218" t="str">
        <f>IFERROR(IF(D139="","",(G139/VLOOKUP(D139,'[2]Capacidades por SKU e Túnel'!$B$9:$T$449,16,FALSE))),"")</f>
        <v/>
      </c>
      <c r="I139" s="218" t="str">
        <f>IFERROR(IF(D139="","",(VLOOKUP(D139,'[2]Capacidades por SKU e Túnel'!$B$9:$T$449,14,0)*G139)),"")</f>
        <v/>
      </c>
      <c r="J139" s="218"/>
      <c r="K139" s="219"/>
      <c r="L139" s="220" t="str">
        <f>IFERROR(IF(D139="","",B139),"")</f>
        <v/>
      </c>
      <c r="M139" s="221" t="str">
        <f>IFERROR(SUM(L139,P139,((H139/VLOOKUP(D139,'[2]Capacidades por SKU e Túnel'!$B$9:$T$449,15,0))/24)),"")</f>
        <v/>
      </c>
      <c r="N139" s="275" t="str">
        <f t="shared" ref="N139:N148" si="79">IF(P139="","",L139)</f>
        <v/>
      </c>
      <c r="O139" s="223" t="str">
        <f t="shared" ref="O139:O148" si="80">IFERROR(IF(P139="","",SUM(L139,P139)),"")</f>
        <v/>
      </c>
      <c r="P139" s="224"/>
      <c r="Q139" s="277"/>
      <c r="R139" s="226" t="str">
        <f t="shared" ref="R139:R148" si="81">IFERROR(SUM((M139-L139),(-P139)),"")</f>
        <v/>
      </c>
      <c r="S139" s="227" t="str">
        <f t="shared" ref="S139:S148" si="82">IFERROR((M139-L139),"")</f>
        <v/>
      </c>
      <c r="T139" s="462"/>
      <c r="U139" s="199"/>
    </row>
    <row r="140" spans="1:21" ht="25.5" hidden="1" customHeight="1">
      <c r="A140" s="213" t="str">
        <f t="shared" si="52"/>
        <v/>
      </c>
      <c r="B140" s="473" t="str">
        <f>IF(D140="","",B139)</f>
        <v/>
      </c>
      <c r="C140" s="518"/>
      <c r="D140" s="247"/>
      <c r="E140" s="247" t="s">
        <v>2314</v>
      </c>
      <c r="F140" s="248" t="str">
        <f>IFERROR(VLOOKUP(D140,'[2]Capacidades por SKU e Túnel'!$B$9:$T$449,4,0),"")</f>
        <v/>
      </c>
      <c r="G140" s="231"/>
      <c r="H140" s="228" t="str">
        <f>IFERROR(IF(D140="","",(G140/VLOOKUP(D140,'[2]Capacidades por SKU e Túnel'!$B$9:$T$449,16,FALSE))),"")</f>
        <v/>
      </c>
      <c r="I140" s="228" t="str">
        <f>IFERROR(IF(D140="","",(VLOOKUP(D140,'[2]Capacidades por SKU e Túnel'!$B$9:$T$449,14,0)*G140)),"")</f>
        <v/>
      </c>
      <c r="J140" s="228"/>
      <c r="K140" s="232"/>
      <c r="L140" s="241" t="str">
        <f>IFERROR(IF(B140="","",M139),"")</f>
        <v/>
      </c>
      <c r="M140" s="234" t="str">
        <f>IFERROR(SUM(L140,P140,((H140/VLOOKUP(D140,'[2]Capacidades por SKU e Túnel'!$B$9:$T$449,15,0))/24)),"")</f>
        <v/>
      </c>
      <c r="N140" s="278" t="str">
        <f t="shared" si="79"/>
        <v/>
      </c>
      <c r="O140" s="236" t="str">
        <f t="shared" si="80"/>
        <v/>
      </c>
      <c r="P140" s="313"/>
      <c r="Q140" s="279"/>
      <c r="R140" s="239" t="str">
        <f t="shared" si="81"/>
        <v/>
      </c>
      <c r="S140" s="240" t="str">
        <f t="shared" si="82"/>
        <v/>
      </c>
      <c r="T140" s="463"/>
      <c r="U140" s="198"/>
    </row>
    <row r="141" spans="1:21" ht="25.5" hidden="1" customHeight="1">
      <c r="A141" s="213" t="str">
        <f t="shared" si="52"/>
        <v/>
      </c>
      <c r="B141" s="473" t="str">
        <f t="shared" ref="B141:B148" si="83">IF(D141="","",B140)</f>
        <v/>
      </c>
      <c r="C141" s="519"/>
      <c r="D141" s="229"/>
      <c r="E141" s="229"/>
      <c r="F141" s="230" t="str">
        <f>IFERROR(VLOOKUP(D141,'[2]Capacidades por SKU e Túnel'!$B$9:$T$449,4,0),"")</f>
        <v/>
      </c>
      <c r="G141" s="231"/>
      <c r="H141" s="228" t="str">
        <f>IFERROR(IF(D141="","",(G141/VLOOKUP(D141,'[2]Capacidades por SKU e Túnel'!$B$9:$T$449,16,FALSE))),"")</f>
        <v/>
      </c>
      <c r="I141" s="228" t="str">
        <f>IFERROR(IF(D141="","",(VLOOKUP(D141,'[2]Capacidades por SKU e Túnel'!$B$9:$T$449,14,0)*G141)),"")</f>
        <v/>
      </c>
      <c r="J141" s="228"/>
      <c r="K141" s="232"/>
      <c r="L141" s="241" t="str">
        <f t="shared" ref="L141:L148" si="84">IFERROR(IF(B141="","",M140),"")</f>
        <v/>
      </c>
      <c r="M141" s="234" t="str">
        <f>IFERROR(SUM(L141,P141,((H141/VLOOKUP(D141,'[2]Capacidades por SKU e Túnel'!$B$9:$T$449,15,0))/24)),"")</f>
        <v/>
      </c>
      <c r="N141" s="278" t="str">
        <f t="shared" si="79"/>
        <v/>
      </c>
      <c r="O141" s="236" t="str">
        <f t="shared" si="80"/>
        <v/>
      </c>
      <c r="P141" s="313"/>
      <c r="Q141" s="279"/>
      <c r="R141" s="242" t="str">
        <f t="shared" si="81"/>
        <v/>
      </c>
      <c r="S141" s="243" t="str">
        <f t="shared" si="82"/>
        <v/>
      </c>
      <c r="T141" s="463"/>
      <c r="U141" s="198"/>
    </row>
    <row r="142" spans="1:21" ht="25.5" hidden="1" customHeight="1">
      <c r="A142" s="213" t="str">
        <f t="shared" si="52"/>
        <v/>
      </c>
      <c r="B142" s="473" t="str">
        <f t="shared" si="83"/>
        <v/>
      </c>
      <c r="C142" s="519"/>
      <c r="D142" s="247"/>
      <c r="E142" s="229"/>
      <c r="F142" s="230" t="str">
        <f>IFERROR(VLOOKUP(D142,'[2]Capacidades por SKU e Túnel'!$B$9:$T$449,4,0),"")</f>
        <v/>
      </c>
      <c r="G142" s="216"/>
      <c r="H142" s="228" t="str">
        <f>IFERROR(IF(D142="","",(G142/VLOOKUP(D142,'[2]Capacidades por SKU e Túnel'!$B$9:$T$449,16,FALSE))),"")</f>
        <v/>
      </c>
      <c r="I142" s="228" t="str">
        <f>IFERROR(IF(D142="","",(VLOOKUP(D142,'[2]Capacidades por SKU e Túnel'!$B$9:$T$449,14,0)*G142)),"")</f>
        <v/>
      </c>
      <c r="J142" s="228"/>
      <c r="K142" s="232"/>
      <c r="L142" s="241" t="str">
        <f t="shared" si="84"/>
        <v/>
      </c>
      <c r="M142" s="234" t="str">
        <f>IFERROR(SUM(L142,P142,((H142/VLOOKUP(D142,'[2]Capacidades por SKU e Túnel'!$B$9:$T$449,15,0))/24)),"")</f>
        <v/>
      </c>
      <c r="N142" s="278" t="str">
        <f t="shared" si="79"/>
        <v/>
      </c>
      <c r="O142" s="236" t="str">
        <f t="shared" si="80"/>
        <v/>
      </c>
      <c r="P142" s="313"/>
      <c r="Q142" s="279"/>
      <c r="R142" s="242" t="str">
        <f t="shared" si="81"/>
        <v/>
      </c>
      <c r="S142" s="243" t="str">
        <f t="shared" si="82"/>
        <v/>
      </c>
      <c r="T142" s="463"/>
      <c r="U142" s="198"/>
    </row>
    <row r="143" spans="1:21" ht="25.5" hidden="1" customHeight="1">
      <c r="A143" s="213" t="str">
        <f t="shared" si="52"/>
        <v/>
      </c>
      <c r="B143" s="473" t="str">
        <f t="shared" si="83"/>
        <v/>
      </c>
      <c r="C143" s="519"/>
      <c r="D143" s="229"/>
      <c r="E143" s="229"/>
      <c r="F143" s="230" t="str">
        <f>IFERROR(VLOOKUP(D143,'[2]Capacidades por SKU e Túnel'!$B$9:$T$449,4,0),"")</f>
        <v/>
      </c>
      <c r="G143" s="231"/>
      <c r="H143" s="228" t="str">
        <f>IFERROR(IF(D143="","",(G143/VLOOKUP(D143,'[2]Capacidades por SKU e Túnel'!$B$9:$T$449,16,FALSE))),"")</f>
        <v/>
      </c>
      <c r="I143" s="228" t="str">
        <f>IFERROR(IF(D143="","",(VLOOKUP(D143,'[2]Capacidades por SKU e Túnel'!$B$9:$T$449,14,0)*G143)),"")</f>
        <v/>
      </c>
      <c r="J143" s="228"/>
      <c r="K143" s="232"/>
      <c r="L143" s="241" t="str">
        <f t="shared" si="84"/>
        <v/>
      </c>
      <c r="M143" s="234" t="str">
        <f>IFERROR(SUM(L143,P143,((H143/VLOOKUP(D143,'[2]Capacidades por SKU e Túnel'!$B$9:$T$449,15,0))/24)),"")</f>
        <v/>
      </c>
      <c r="N143" s="278" t="str">
        <f t="shared" si="79"/>
        <v/>
      </c>
      <c r="O143" s="236" t="str">
        <f t="shared" si="80"/>
        <v/>
      </c>
      <c r="P143" s="313"/>
      <c r="Q143" s="279"/>
      <c r="R143" s="242" t="str">
        <f t="shared" si="81"/>
        <v/>
      </c>
      <c r="S143" s="243" t="str">
        <f t="shared" si="82"/>
        <v/>
      </c>
      <c r="T143" s="463"/>
      <c r="U143" s="198"/>
    </row>
    <row r="144" spans="1:21" ht="25.5" hidden="1" customHeight="1">
      <c r="A144" s="213" t="str">
        <f t="shared" si="52"/>
        <v/>
      </c>
      <c r="B144" s="473" t="str">
        <f t="shared" si="83"/>
        <v/>
      </c>
      <c r="C144" s="518"/>
      <c r="D144" s="229"/>
      <c r="E144" s="229"/>
      <c r="F144" s="230" t="str">
        <f>IFERROR(VLOOKUP(D144,'[2]Capacidades por SKU e Túnel'!$B$9:$T$449,4,0),"")</f>
        <v/>
      </c>
      <c r="G144" s="231"/>
      <c r="H144" s="228" t="str">
        <f>IFERROR(IF(D144="","",(G144/VLOOKUP(D144,'[2]Capacidades por SKU e Túnel'!$B$9:$T$449,16,FALSE))),"")</f>
        <v/>
      </c>
      <c r="I144" s="228" t="str">
        <f>IFERROR(IF(D144="","",(VLOOKUP(D144,'[2]Capacidades por SKU e Túnel'!$B$9:$T$449,14,0)*G144)),"")</f>
        <v/>
      </c>
      <c r="J144" s="228"/>
      <c r="K144" s="232"/>
      <c r="L144" s="241" t="str">
        <f t="shared" si="84"/>
        <v/>
      </c>
      <c r="M144" s="234" t="str">
        <f>IFERROR(SUM(L144,P144,((H144/VLOOKUP(D144,'[2]Capacidades por SKU e Túnel'!$B$9:$T$449,15,0))/24)),"")</f>
        <v/>
      </c>
      <c r="N144" s="278" t="str">
        <f t="shared" si="79"/>
        <v/>
      </c>
      <c r="O144" s="236" t="str">
        <f t="shared" si="80"/>
        <v/>
      </c>
      <c r="P144" s="244"/>
      <c r="Q144" s="539"/>
      <c r="R144" s="245" t="str">
        <f t="shared" si="81"/>
        <v/>
      </c>
      <c r="S144" s="246" t="str">
        <f t="shared" si="82"/>
        <v/>
      </c>
      <c r="T144" s="463"/>
      <c r="U144" s="198"/>
    </row>
    <row r="145" spans="1:21" ht="25.5" hidden="1" customHeight="1">
      <c r="A145" s="213" t="str">
        <f t="shared" si="52"/>
        <v/>
      </c>
      <c r="B145" s="474" t="str">
        <f t="shared" si="83"/>
        <v/>
      </c>
      <c r="C145" s="520"/>
      <c r="D145" s="247"/>
      <c r="E145" s="247"/>
      <c r="F145" s="248" t="str">
        <f>IFERROR(VLOOKUP(D145,'[2]Capacidades por SKU e Túnel'!$B$9:$T$449,4,0),"")</f>
        <v/>
      </c>
      <c r="G145" s="216"/>
      <c r="H145" s="217" t="str">
        <f>IFERROR(IF(D145="","",(G145/VLOOKUP(D145,'[2]Capacidades por SKU e Túnel'!$B$9:$T$449,16,FALSE))),"")</f>
        <v/>
      </c>
      <c r="I145" s="217" t="str">
        <f>IFERROR(IF(D145="","",(VLOOKUP(D145,'[2]Capacidades por SKU e Túnel'!$B$9:$T$449,14,0)*G145)),"")</f>
        <v/>
      </c>
      <c r="J145" s="217"/>
      <c r="K145" s="280"/>
      <c r="L145" s="233" t="str">
        <f t="shared" si="84"/>
        <v/>
      </c>
      <c r="M145" s="249" t="str">
        <f>IFERROR(SUM(L145,P145,((H145/VLOOKUP(D145,'[2]Capacidades por SKU e Túnel'!$B$9:$T$449,15,0))/24)),"")</f>
        <v/>
      </c>
      <c r="N145" s="281" t="str">
        <f t="shared" si="79"/>
        <v/>
      </c>
      <c r="O145" s="251" t="str">
        <f t="shared" si="80"/>
        <v/>
      </c>
      <c r="P145" s="313"/>
      <c r="Q145" s="279"/>
      <c r="R145" s="242" t="str">
        <f t="shared" si="81"/>
        <v/>
      </c>
      <c r="S145" s="243" t="str">
        <f t="shared" si="82"/>
        <v/>
      </c>
      <c r="T145" s="463"/>
      <c r="U145" s="198"/>
    </row>
    <row r="146" spans="1:21" ht="25.5" hidden="1" customHeight="1">
      <c r="A146" s="213" t="str">
        <f t="shared" si="52"/>
        <v/>
      </c>
      <c r="B146" s="473" t="str">
        <f t="shared" si="83"/>
        <v/>
      </c>
      <c r="C146" s="519"/>
      <c r="D146" s="247"/>
      <c r="E146" s="229"/>
      <c r="F146" s="230" t="str">
        <f>IFERROR(VLOOKUP(D146,'[2]Capacidades por SKU e Túnel'!$B$9:$T$449,4,0),"")</f>
        <v/>
      </c>
      <c r="G146" s="231"/>
      <c r="H146" s="228" t="str">
        <f>IFERROR(IF(D146="","",(G146/VLOOKUP(D146,'[2]Capacidades por SKU e Túnel'!$B$9:$T$449,16,FALSE))),"")</f>
        <v/>
      </c>
      <c r="I146" s="228" t="str">
        <f>IFERROR(IF(D146="","",(VLOOKUP(D146,'[2]Capacidades por SKU e Túnel'!$B$9:$T$449,14,0)*G146)),"")</f>
        <v/>
      </c>
      <c r="J146" s="228"/>
      <c r="K146" s="232"/>
      <c r="L146" s="241" t="str">
        <f t="shared" si="84"/>
        <v/>
      </c>
      <c r="M146" s="234" t="str">
        <f>IFERROR(SUM(L146,P146,((H146/VLOOKUP(D146,'[2]Capacidades por SKU e Túnel'!$B$9:$T$449,15,0))/24)),"")</f>
        <v/>
      </c>
      <c r="N146" s="278" t="str">
        <f t="shared" si="79"/>
        <v/>
      </c>
      <c r="O146" s="236" t="str">
        <f t="shared" si="80"/>
        <v/>
      </c>
      <c r="P146" s="313"/>
      <c r="Q146" s="279"/>
      <c r="R146" s="242" t="str">
        <f t="shared" si="81"/>
        <v/>
      </c>
      <c r="S146" s="243" t="str">
        <f t="shared" si="82"/>
        <v/>
      </c>
      <c r="T146" s="463"/>
      <c r="U146" s="198"/>
    </row>
    <row r="147" spans="1:21" ht="25.5" hidden="1" customHeight="1">
      <c r="A147" s="213" t="str">
        <f t="shared" si="52"/>
        <v/>
      </c>
      <c r="B147" s="473" t="str">
        <f t="shared" si="83"/>
        <v/>
      </c>
      <c r="C147" s="519"/>
      <c r="D147" s="229"/>
      <c r="E147" s="229"/>
      <c r="F147" s="230" t="str">
        <f>IFERROR(VLOOKUP(D147,'[2]Capacidades por SKU e Túnel'!$B$9:$T$449,4,0),"")</f>
        <v/>
      </c>
      <c r="G147" s="231"/>
      <c r="H147" s="228" t="str">
        <f>IFERROR(IF(D147="","",(G147/VLOOKUP(D147,'[2]Capacidades por SKU e Túnel'!$B$9:$T$449,16,FALSE))),"")</f>
        <v/>
      </c>
      <c r="I147" s="228" t="str">
        <f>IFERROR(IF(D147="","",(VLOOKUP(D147,'[2]Capacidades por SKU e Túnel'!$B$9:$T$449,14,0)*G147)),"")</f>
        <v/>
      </c>
      <c r="J147" s="228"/>
      <c r="K147" s="232"/>
      <c r="L147" s="241" t="str">
        <f t="shared" si="84"/>
        <v/>
      </c>
      <c r="M147" s="234" t="str">
        <f>IFERROR(SUM(L147,P147,((H147/VLOOKUP(D147,'[2]Capacidades por SKU e Túnel'!$B$9:$T$449,15,0))/24)),"")</f>
        <v/>
      </c>
      <c r="N147" s="278" t="str">
        <f t="shared" si="79"/>
        <v/>
      </c>
      <c r="O147" s="236" t="str">
        <f t="shared" si="80"/>
        <v/>
      </c>
      <c r="P147" s="313"/>
      <c r="Q147" s="279"/>
      <c r="R147" s="242" t="str">
        <f t="shared" si="81"/>
        <v/>
      </c>
      <c r="S147" s="243" t="str">
        <f t="shared" si="82"/>
        <v/>
      </c>
      <c r="T147" s="463"/>
      <c r="U147" s="198"/>
    </row>
    <row r="148" spans="1:21" ht="25.5" hidden="1" customHeight="1" thickBot="1">
      <c r="A148" s="213" t="str">
        <f t="shared" si="52"/>
        <v/>
      </c>
      <c r="B148" s="475" t="str">
        <f t="shared" si="83"/>
        <v/>
      </c>
      <c r="C148" s="521"/>
      <c r="D148" s="252"/>
      <c r="E148" s="252"/>
      <c r="F148" s="253" t="str">
        <f>IFERROR(VLOOKUP(D148,'[2]Capacidades por SKU e Túnel'!$B$9:$T$449,4,0),"")</f>
        <v/>
      </c>
      <c r="G148" s="254"/>
      <c r="H148" s="255" t="str">
        <f>IFERROR(IF(D148="","",(G148/VLOOKUP(D148,'[2]Capacidades por SKU e Túnel'!$B$9:$T$449,16,FALSE))),"")</f>
        <v/>
      </c>
      <c r="I148" s="255" t="str">
        <f>IFERROR(IF(D148="","",(VLOOKUP(D148,'[2]Capacidades por SKU e Túnel'!$B$9:$T$449,14,0)*G148)),"")</f>
        <v/>
      </c>
      <c r="J148" s="255"/>
      <c r="K148" s="282"/>
      <c r="L148" s="256" t="str">
        <f t="shared" si="84"/>
        <v/>
      </c>
      <c r="M148" s="257" t="str">
        <f>IFERROR(SUM(L148,P148,((H148/VLOOKUP(D148,'[2]Capacidades por SKU e Túnel'!$B$9:$T$449,15,0))/24)),"")</f>
        <v/>
      </c>
      <c r="N148" s="283" t="str">
        <f t="shared" si="79"/>
        <v/>
      </c>
      <c r="O148" s="259" t="str">
        <f t="shared" si="80"/>
        <v/>
      </c>
      <c r="P148" s="260"/>
      <c r="Q148" s="284"/>
      <c r="R148" s="285" t="str">
        <f t="shared" si="81"/>
        <v/>
      </c>
      <c r="S148" s="286" t="str">
        <f t="shared" si="82"/>
        <v/>
      </c>
      <c r="T148" s="464"/>
      <c r="U148" s="198"/>
    </row>
    <row r="149" spans="1:21" ht="25.5" customHeight="1" thickBot="1">
      <c r="A149" s="213" t="s">
        <v>2321</v>
      </c>
      <c r="B149" s="476"/>
      <c r="C149" s="266"/>
      <c r="D149" s="263"/>
      <c r="E149" s="263"/>
      <c r="F149" s="264"/>
      <c r="G149" s="265"/>
      <c r="H149" s="266"/>
      <c r="I149" s="267"/>
      <c r="J149" s="267"/>
      <c r="K149" s="268"/>
      <c r="L149" s="268"/>
      <c r="M149" s="268"/>
      <c r="N149" s="272"/>
      <c r="O149" s="272"/>
      <c r="P149" s="287"/>
      <c r="Q149" s="268"/>
      <c r="R149" s="272"/>
      <c r="S149" s="268"/>
      <c r="T149" s="273"/>
    </row>
    <row r="150" spans="1:21" ht="25.5" customHeight="1">
      <c r="A150" s="213" t="str">
        <f t="shared" ref="A150:A159" si="85">IF(B150&lt;&gt;"","X","")</f>
        <v>X</v>
      </c>
      <c r="B150" s="482">
        <f>B128+2</f>
        <v>43961.25</v>
      </c>
      <c r="C150" s="566"/>
      <c r="D150" s="214"/>
      <c r="E150" s="214"/>
      <c r="F150" s="215" t="str">
        <f>IFERROR(VLOOKUP(D150,'[2]Capacidades por SKU e Túnel'!$B$9:$T$449,4,0),"")</f>
        <v/>
      </c>
      <c r="G150" s="274"/>
      <c r="H150" s="218" t="str">
        <f>IFERROR(IF(D150="","",(G150/VLOOKUP(D150,'[2]Capacidades por SKU e Túnel'!$B$9:$T$449,16,FALSE))),"")</f>
        <v/>
      </c>
      <c r="I150" s="218" t="str">
        <f>IFERROR(IF(D150="","",(VLOOKUP(D150,'[2]Capacidades por SKU e Túnel'!$B$9:$T$449,14,0)*G150)),"")</f>
        <v/>
      </c>
      <c r="J150" s="218"/>
      <c r="K150" s="219"/>
      <c r="L150" s="220" t="str">
        <f>IFERROR(IF(D150="","",B150),"")</f>
        <v/>
      </c>
      <c r="M150" s="221" t="str">
        <f>IFERROR(SUM(L150,P150,((H150/VLOOKUP(D150,'[2]Capacidades por SKU e Túnel'!$B$9:$T$449,15,0))/24)),"")</f>
        <v/>
      </c>
      <c r="N150" s="275" t="str">
        <f t="shared" ref="N150:N159" si="86">IF(P150="","",L150)</f>
        <v/>
      </c>
      <c r="O150" s="223" t="str">
        <f t="shared" ref="O150:O159" si="87">IFERROR(IF(P150="","",SUM(L150,P150)),"")</f>
        <v/>
      </c>
      <c r="P150" s="224"/>
      <c r="Q150" s="277"/>
      <c r="R150" s="226" t="str">
        <f t="shared" ref="R150:R159" si="88">IFERROR(SUM((M150-L150),(-P150)),"")</f>
        <v/>
      </c>
      <c r="S150" s="227" t="str">
        <f t="shared" ref="S150:S159" si="89">IFERROR((M150-L150),"")</f>
        <v/>
      </c>
      <c r="T150" s="462"/>
      <c r="U150" s="199"/>
    </row>
    <row r="151" spans="1:21" ht="25.5" hidden="1" customHeight="1">
      <c r="A151" s="213" t="str">
        <f t="shared" si="85"/>
        <v/>
      </c>
      <c r="B151" s="473" t="str">
        <f>IF(D151="","",B150)</f>
        <v/>
      </c>
      <c r="C151" s="518"/>
      <c r="D151" s="229"/>
      <c r="E151" s="229"/>
      <c r="F151" s="230" t="str">
        <f>IFERROR(VLOOKUP(D151,'[2]Capacidades por SKU e Túnel'!$B$9:$T$449,4,0),"")</f>
        <v/>
      </c>
      <c r="G151" s="231"/>
      <c r="H151" s="228" t="str">
        <f>IFERROR(IF(D151="","",(G151/VLOOKUP(D151,'[2]Capacidades por SKU e Túnel'!$B$9:$T$449,16,FALSE))),"")</f>
        <v/>
      </c>
      <c r="I151" s="228" t="str">
        <f>IFERROR(IF(D151="","",(VLOOKUP(D151,'[2]Capacidades por SKU e Túnel'!$B$9:$T$449,14,0)*G151)),"")</f>
        <v/>
      </c>
      <c r="J151" s="228"/>
      <c r="K151" s="232"/>
      <c r="L151" s="241" t="str">
        <f>IFERROR(IF(B151="","",M150),"")</f>
        <v/>
      </c>
      <c r="M151" s="234" t="str">
        <f>IFERROR(SUM(L151,P151,((H151/VLOOKUP(D151,'[2]Capacidades por SKU e Túnel'!$B$9:$T$449,15,0))/24)),"")</f>
        <v/>
      </c>
      <c r="N151" s="278" t="str">
        <f t="shared" si="86"/>
        <v/>
      </c>
      <c r="O151" s="236" t="str">
        <f t="shared" si="87"/>
        <v/>
      </c>
      <c r="P151" s="313"/>
      <c r="Q151" s="279"/>
      <c r="R151" s="239" t="str">
        <f t="shared" si="88"/>
        <v/>
      </c>
      <c r="S151" s="240" t="str">
        <f t="shared" si="89"/>
        <v/>
      </c>
      <c r="T151" s="463"/>
      <c r="U151" s="198"/>
    </row>
    <row r="152" spans="1:21" ht="25.5" hidden="1" customHeight="1">
      <c r="A152" s="213" t="str">
        <f t="shared" si="85"/>
        <v/>
      </c>
      <c r="B152" s="473" t="str">
        <f t="shared" ref="B152:B159" si="90">IF(D152="","",B151)</f>
        <v/>
      </c>
      <c r="C152" s="519"/>
      <c r="D152" s="229"/>
      <c r="E152" s="229"/>
      <c r="F152" s="230" t="str">
        <f>IFERROR(VLOOKUP(D152,'[2]Capacidades por SKU e Túnel'!$B$9:$T$449,4,0),"")</f>
        <v/>
      </c>
      <c r="G152" s="231"/>
      <c r="H152" s="228" t="str">
        <f>IFERROR(IF(D152="","",(G152/VLOOKUP(D152,'[2]Capacidades por SKU e Túnel'!$B$9:$T$449,16,FALSE))),"")</f>
        <v/>
      </c>
      <c r="I152" s="228" t="str">
        <f>IFERROR(IF(D152="","",(VLOOKUP(D152,'[2]Capacidades por SKU e Túnel'!$B$9:$T$449,14,0)*G152)),"")</f>
        <v/>
      </c>
      <c r="J152" s="228"/>
      <c r="K152" s="232"/>
      <c r="L152" s="241" t="str">
        <f t="shared" ref="L152:L159" si="91">IFERROR(IF(B152="","",M151),"")</f>
        <v/>
      </c>
      <c r="M152" s="234" t="str">
        <f>IFERROR(SUM(L152,P152,((H152/VLOOKUP(D152,'[2]Capacidades por SKU e Túnel'!$B$9:$T$449,15,0))/24)),"")</f>
        <v/>
      </c>
      <c r="N152" s="278" t="str">
        <f t="shared" si="86"/>
        <v/>
      </c>
      <c r="O152" s="236" t="str">
        <f t="shared" si="87"/>
        <v/>
      </c>
      <c r="P152" s="313"/>
      <c r="Q152" s="279"/>
      <c r="R152" s="242" t="str">
        <f t="shared" si="88"/>
        <v/>
      </c>
      <c r="S152" s="243" t="str">
        <f t="shared" si="89"/>
        <v/>
      </c>
      <c r="T152" s="463"/>
      <c r="U152" s="198"/>
    </row>
    <row r="153" spans="1:21" ht="25.5" hidden="1" customHeight="1">
      <c r="A153" s="213" t="str">
        <f t="shared" si="85"/>
        <v/>
      </c>
      <c r="B153" s="473" t="str">
        <f t="shared" si="90"/>
        <v/>
      </c>
      <c r="C153" s="519"/>
      <c r="D153" s="247"/>
      <c r="E153" s="229"/>
      <c r="F153" s="230" t="str">
        <f>IFERROR(VLOOKUP(D153,'[2]Capacidades por SKU e Túnel'!$B$9:$T$449,4,0),"")</f>
        <v/>
      </c>
      <c r="G153" s="231"/>
      <c r="H153" s="228" t="str">
        <f>IFERROR(IF(D153="","",(G153/VLOOKUP(D153,'[2]Capacidades por SKU e Túnel'!$B$9:$T$449,16,FALSE))),"")</f>
        <v/>
      </c>
      <c r="I153" s="228" t="str">
        <f>IFERROR(IF(D153="","",(VLOOKUP(D153,'[2]Capacidades por SKU e Túnel'!$B$9:$T$449,14,0)*G153)),"")</f>
        <v/>
      </c>
      <c r="J153" s="228"/>
      <c r="K153" s="232"/>
      <c r="L153" s="241" t="str">
        <f t="shared" si="91"/>
        <v/>
      </c>
      <c r="M153" s="234" t="str">
        <f>IFERROR(SUM(L153,P153,((H153/VLOOKUP(D153,'[2]Capacidades por SKU e Túnel'!$B$9:$T$449,15,0))/24)),"")</f>
        <v/>
      </c>
      <c r="N153" s="278" t="str">
        <f t="shared" si="86"/>
        <v/>
      </c>
      <c r="O153" s="236" t="str">
        <f t="shared" si="87"/>
        <v/>
      </c>
      <c r="P153" s="313"/>
      <c r="Q153" s="279"/>
      <c r="R153" s="242" t="str">
        <f t="shared" si="88"/>
        <v/>
      </c>
      <c r="S153" s="243" t="str">
        <f t="shared" si="89"/>
        <v/>
      </c>
      <c r="T153" s="463"/>
      <c r="U153" s="198"/>
    </row>
    <row r="154" spans="1:21" ht="25.5" hidden="1" customHeight="1">
      <c r="A154" s="213" t="str">
        <f t="shared" si="85"/>
        <v/>
      </c>
      <c r="B154" s="473" t="str">
        <f t="shared" si="90"/>
        <v/>
      </c>
      <c r="C154" s="519"/>
      <c r="D154" s="229"/>
      <c r="E154" s="229"/>
      <c r="F154" s="230" t="str">
        <f>IFERROR(VLOOKUP(D154,'[2]Capacidades por SKU e Túnel'!$B$9:$T$449,4,0),"")</f>
        <v/>
      </c>
      <c r="G154" s="231"/>
      <c r="H154" s="228" t="str">
        <f>IFERROR(IF(D154="","",(G154/VLOOKUP(D154,'[2]Capacidades por SKU e Túnel'!$B$9:$T$449,16,FALSE))),"")</f>
        <v/>
      </c>
      <c r="I154" s="228" t="str">
        <f>IFERROR(IF(D154="","",(VLOOKUP(D154,'[2]Capacidades por SKU e Túnel'!$B$9:$T$449,14,0)*G154)),"")</f>
        <v/>
      </c>
      <c r="J154" s="228"/>
      <c r="K154" s="232"/>
      <c r="L154" s="241" t="str">
        <f t="shared" si="91"/>
        <v/>
      </c>
      <c r="M154" s="234" t="str">
        <f>IFERROR(SUM(L154,P154,((H154/VLOOKUP(D154,'[2]Capacidades por SKU e Túnel'!$B$9:$T$449,15,0))/24)),"")</f>
        <v/>
      </c>
      <c r="N154" s="278" t="str">
        <f t="shared" si="86"/>
        <v/>
      </c>
      <c r="O154" s="236" t="str">
        <f t="shared" si="87"/>
        <v/>
      </c>
      <c r="P154" s="313"/>
      <c r="Q154" s="279"/>
      <c r="R154" s="242" t="str">
        <f t="shared" si="88"/>
        <v/>
      </c>
      <c r="S154" s="243" t="str">
        <f t="shared" si="89"/>
        <v/>
      </c>
      <c r="T154" s="463"/>
      <c r="U154" s="198"/>
    </row>
    <row r="155" spans="1:21" ht="25.5" hidden="1" customHeight="1">
      <c r="A155" s="213" t="str">
        <f t="shared" si="85"/>
        <v/>
      </c>
      <c r="B155" s="473" t="str">
        <f t="shared" si="90"/>
        <v/>
      </c>
      <c r="C155" s="518"/>
      <c r="D155" s="229"/>
      <c r="E155" s="229"/>
      <c r="F155" s="230" t="str">
        <f>IFERROR(VLOOKUP(D155,'[2]Capacidades por SKU e Túnel'!$B$9:$T$449,4,0),"")</f>
        <v/>
      </c>
      <c r="G155" s="231"/>
      <c r="H155" s="228" t="str">
        <f>IFERROR(IF(D155="","",(G155/VLOOKUP(D155,'[2]Capacidades por SKU e Túnel'!$B$9:$T$449,16,FALSE))),"")</f>
        <v/>
      </c>
      <c r="I155" s="228" t="str">
        <f>IFERROR(IF(D155="","",(VLOOKUP(D155,'[2]Capacidades por SKU e Túnel'!$B$9:$T$449,14,0)*G155)),"")</f>
        <v/>
      </c>
      <c r="J155" s="228"/>
      <c r="K155" s="232"/>
      <c r="L155" s="241" t="str">
        <f t="shared" si="91"/>
        <v/>
      </c>
      <c r="M155" s="234" t="str">
        <f>IFERROR(SUM(L155,P155,((H155/VLOOKUP(D155,'[2]Capacidades por SKU e Túnel'!$B$9:$T$449,15,0))/24)),"")</f>
        <v/>
      </c>
      <c r="N155" s="278" t="str">
        <f t="shared" si="86"/>
        <v/>
      </c>
      <c r="O155" s="236" t="str">
        <f t="shared" si="87"/>
        <v/>
      </c>
      <c r="P155" s="244"/>
      <c r="Q155" s="539"/>
      <c r="R155" s="245" t="str">
        <f t="shared" si="88"/>
        <v/>
      </c>
      <c r="S155" s="246" t="str">
        <f t="shared" si="89"/>
        <v/>
      </c>
      <c r="T155" s="463"/>
      <c r="U155" s="198"/>
    </row>
    <row r="156" spans="1:21" ht="25.5" hidden="1" customHeight="1">
      <c r="A156" s="213" t="str">
        <f t="shared" si="85"/>
        <v/>
      </c>
      <c r="B156" s="474" t="str">
        <f t="shared" si="90"/>
        <v/>
      </c>
      <c r="C156" s="520"/>
      <c r="D156" s="247"/>
      <c r="E156" s="247"/>
      <c r="F156" s="248" t="str">
        <f>IFERROR(VLOOKUP(D156,'[2]Capacidades por SKU e Túnel'!$B$9:$T$449,4,0),"")</f>
        <v/>
      </c>
      <c r="G156" s="216"/>
      <c r="H156" s="217" t="str">
        <f>IFERROR(IF(D156="","",(G156/VLOOKUP(D156,'[2]Capacidades por SKU e Túnel'!$B$9:$T$449,16,FALSE))),"")</f>
        <v/>
      </c>
      <c r="I156" s="217" t="str">
        <f>IFERROR(IF(D156="","",(VLOOKUP(D156,'[2]Capacidades por SKU e Túnel'!$B$9:$T$449,14,0)*G156)),"")</f>
        <v/>
      </c>
      <c r="J156" s="217"/>
      <c r="K156" s="280"/>
      <c r="L156" s="233" t="str">
        <f t="shared" si="91"/>
        <v/>
      </c>
      <c r="M156" s="249" t="str">
        <f>IFERROR(SUM(L156,P156,((H156/VLOOKUP(D156,'[2]Capacidades por SKU e Túnel'!$B$9:$T$449,15,0))/24)),"")</f>
        <v/>
      </c>
      <c r="N156" s="281" t="str">
        <f t="shared" si="86"/>
        <v/>
      </c>
      <c r="O156" s="251" t="str">
        <f t="shared" si="87"/>
        <v/>
      </c>
      <c r="P156" s="313"/>
      <c r="Q156" s="279"/>
      <c r="R156" s="242" t="str">
        <f t="shared" si="88"/>
        <v/>
      </c>
      <c r="S156" s="243" t="str">
        <f t="shared" si="89"/>
        <v/>
      </c>
      <c r="T156" s="463"/>
      <c r="U156" s="198"/>
    </row>
    <row r="157" spans="1:21" ht="25.5" hidden="1" customHeight="1">
      <c r="A157" s="213" t="str">
        <f t="shared" si="85"/>
        <v/>
      </c>
      <c r="B157" s="473" t="str">
        <f t="shared" si="90"/>
        <v/>
      </c>
      <c r="C157" s="519"/>
      <c r="D157" s="247"/>
      <c r="E157" s="229"/>
      <c r="F157" s="230" t="str">
        <f>IFERROR(VLOOKUP(D157,'[2]Capacidades por SKU e Túnel'!$B$9:$T$449,4,0),"")</f>
        <v/>
      </c>
      <c r="G157" s="231"/>
      <c r="H157" s="228" t="str">
        <f>IFERROR(IF(D157="","",(G157/VLOOKUP(D157,'[2]Capacidades por SKU e Túnel'!$B$9:$T$449,16,FALSE))),"")</f>
        <v/>
      </c>
      <c r="I157" s="228" t="str">
        <f>IFERROR(IF(D157="","",(VLOOKUP(D157,'[2]Capacidades por SKU e Túnel'!$B$9:$T$449,14,0)*G157)),"")</f>
        <v/>
      </c>
      <c r="J157" s="228"/>
      <c r="K157" s="232"/>
      <c r="L157" s="241" t="str">
        <f t="shared" si="91"/>
        <v/>
      </c>
      <c r="M157" s="234" t="str">
        <f>IFERROR(SUM(L157,P157,((H157/VLOOKUP(D157,'[2]Capacidades por SKU e Túnel'!$B$9:$T$449,15,0))/24)),"")</f>
        <v/>
      </c>
      <c r="N157" s="278" t="str">
        <f t="shared" si="86"/>
        <v/>
      </c>
      <c r="O157" s="236" t="str">
        <f t="shared" si="87"/>
        <v/>
      </c>
      <c r="P157" s="313"/>
      <c r="Q157" s="279"/>
      <c r="R157" s="242" t="str">
        <f t="shared" si="88"/>
        <v/>
      </c>
      <c r="S157" s="243" t="str">
        <f t="shared" si="89"/>
        <v/>
      </c>
      <c r="T157" s="463"/>
      <c r="U157" s="198"/>
    </row>
    <row r="158" spans="1:21" ht="25.5" hidden="1" customHeight="1">
      <c r="A158" s="213" t="str">
        <f t="shared" si="85"/>
        <v/>
      </c>
      <c r="B158" s="473" t="str">
        <f t="shared" si="90"/>
        <v/>
      </c>
      <c r="C158" s="519"/>
      <c r="D158" s="229"/>
      <c r="E158" s="229"/>
      <c r="F158" s="230" t="str">
        <f>IFERROR(VLOOKUP(D158,'[2]Capacidades por SKU e Túnel'!$B$9:$T$449,4,0),"")</f>
        <v/>
      </c>
      <c r="G158" s="231"/>
      <c r="H158" s="228" t="str">
        <f>IFERROR(IF(D158="","",(G158/VLOOKUP(D158,'[2]Capacidades por SKU e Túnel'!$B$9:$T$449,16,FALSE))),"")</f>
        <v/>
      </c>
      <c r="I158" s="228" t="str">
        <f>IFERROR(IF(D158="","",(VLOOKUP(D158,'[2]Capacidades por SKU e Túnel'!$B$9:$T$449,14,0)*G158)),"")</f>
        <v/>
      </c>
      <c r="J158" s="228"/>
      <c r="K158" s="232"/>
      <c r="L158" s="241" t="str">
        <f t="shared" si="91"/>
        <v/>
      </c>
      <c r="M158" s="234" t="str">
        <f>IFERROR(SUM(L158,P158,((H158/VLOOKUP(D158,'[2]Capacidades por SKU e Túnel'!$B$9:$T$449,15,0))/24)),"")</f>
        <v/>
      </c>
      <c r="N158" s="278" t="str">
        <f t="shared" si="86"/>
        <v/>
      </c>
      <c r="O158" s="236" t="str">
        <f t="shared" si="87"/>
        <v/>
      </c>
      <c r="P158" s="313"/>
      <c r="Q158" s="279"/>
      <c r="R158" s="242" t="str">
        <f t="shared" si="88"/>
        <v/>
      </c>
      <c r="S158" s="243" t="str">
        <f t="shared" si="89"/>
        <v/>
      </c>
      <c r="T158" s="463"/>
      <c r="U158" s="198"/>
    </row>
    <row r="159" spans="1:21" ht="25.5" hidden="1" customHeight="1" thickBot="1">
      <c r="A159" s="213" t="str">
        <f t="shared" si="85"/>
        <v/>
      </c>
      <c r="B159" s="475" t="str">
        <f t="shared" si="90"/>
        <v/>
      </c>
      <c r="C159" s="521"/>
      <c r="D159" s="252"/>
      <c r="E159" s="252"/>
      <c r="F159" s="253" t="str">
        <f>IFERROR(VLOOKUP(D159,'[2]Capacidades por SKU e Túnel'!$B$9:$T$449,4,0),"")</f>
        <v/>
      </c>
      <c r="G159" s="254"/>
      <c r="H159" s="255" t="str">
        <f>IFERROR(IF(D159="","",(G159/VLOOKUP(D159,'[2]Capacidades por SKU e Túnel'!$B$9:$T$449,16,FALSE))),"")</f>
        <v/>
      </c>
      <c r="I159" s="255" t="str">
        <f>IFERROR(IF(D159="","",(VLOOKUP(D159,'[2]Capacidades por SKU e Túnel'!$B$9:$T$449,14,0)*G159)),"")</f>
        <v/>
      </c>
      <c r="J159" s="255"/>
      <c r="K159" s="282"/>
      <c r="L159" s="256" t="str">
        <f t="shared" si="91"/>
        <v/>
      </c>
      <c r="M159" s="257" t="str">
        <f>IFERROR(SUM(L159,P159,((H159/VLOOKUP(D159,'[2]Capacidades por SKU e Túnel'!$B$9:$T$449,15,0))/24)),"")</f>
        <v/>
      </c>
      <c r="N159" s="283" t="str">
        <f t="shared" si="86"/>
        <v/>
      </c>
      <c r="O159" s="259" t="str">
        <f t="shared" si="87"/>
        <v/>
      </c>
      <c r="P159" s="260"/>
      <c r="Q159" s="284"/>
      <c r="R159" s="285" t="str">
        <f t="shared" si="88"/>
        <v/>
      </c>
      <c r="S159" s="286" t="str">
        <f t="shared" si="89"/>
        <v/>
      </c>
      <c r="T159" s="464"/>
      <c r="U159" s="198"/>
    </row>
    <row r="160" spans="1:21" s="330" customFormat="1" ht="25.5" hidden="1" customHeight="1">
      <c r="A160" s="325"/>
      <c r="B160" s="483"/>
      <c r="C160" s="522"/>
      <c r="D160" s="326"/>
      <c r="E160" s="326"/>
      <c r="F160" s="326"/>
      <c r="G160" s="326"/>
      <c r="H160" s="326"/>
      <c r="I160" s="327"/>
      <c r="J160" s="327"/>
      <c r="K160" s="327"/>
      <c r="L160" s="326"/>
      <c r="M160" s="326"/>
      <c r="N160" s="326"/>
      <c r="O160" s="326"/>
      <c r="P160" s="328"/>
      <c r="Q160" s="326"/>
      <c r="R160" s="326"/>
      <c r="S160" s="326"/>
      <c r="T160" s="326"/>
      <c r="U160" s="329"/>
    </row>
    <row r="161" spans="1:21" s="330" customFormat="1" ht="25.5" hidden="1" customHeight="1">
      <c r="A161" s="325"/>
      <c r="B161" s="484"/>
      <c r="C161" s="523"/>
      <c r="D161" s="331"/>
      <c r="E161" s="331"/>
      <c r="F161" s="331"/>
      <c r="G161" s="331"/>
      <c r="H161" s="331"/>
      <c r="I161" s="332"/>
      <c r="J161" s="332"/>
      <c r="K161" s="332"/>
      <c r="L161" s="331"/>
      <c r="M161" s="331"/>
      <c r="N161" s="331"/>
      <c r="O161" s="331"/>
      <c r="P161" s="333"/>
      <c r="Q161" s="331"/>
      <c r="R161" s="331"/>
      <c r="S161" s="331"/>
      <c r="T161" s="331"/>
      <c r="U161" s="329"/>
    </row>
    <row r="162" spans="1:21" s="330" customFormat="1" ht="25.5" hidden="1" customHeight="1">
      <c r="A162" s="325"/>
      <c r="B162" s="484"/>
      <c r="C162" s="523"/>
      <c r="D162" s="331"/>
      <c r="E162" s="331"/>
      <c r="F162" s="331"/>
      <c r="G162" s="331"/>
      <c r="H162" s="331"/>
      <c r="I162" s="332"/>
      <c r="J162" s="332"/>
      <c r="K162" s="332"/>
      <c r="L162" s="331"/>
      <c r="M162" s="331"/>
      <c r="N162" s="331"/>
      <c r="O162" s="331"/>
      <c r="P162" s="333"/>
      <c r="Q162" s="331"/>
      <c r="R162" s="331"/>
      <c r="S162" s="331"/>
      <c r="T162" s="331"/>
      <c r="U162" s="329"/>
    </row>
    <row r="163" spans="1:21" s="330" customFormat="1" ht="25.5" customHeight="1">
      <c r="A163" s="325"/>
      <c r="B163" s="485"/>
      <c r="C163" s="569"/>
      <c r="D163" s="289"/>
      <c r="E163" s="295"/>
      <c r="F163" s="295"/>
      <c r="G163" s="295"/>
      <c r="H163" s="295"/>
      <c r="I163" s="329"/>
      <c r="J163" s="329"/>
      <c r="K163" s="329"/>
      <c r="L163" s="295"/>
      <c r="M163" s="295"/>
      <c r="N163" s="295"/>
      <c r="O163" s="295"/>
      <c r="P163" s="334"/>
      <c r="Q163" s="295"/>
      <c r="R163" s="295"/>
      <c r="S163" s="295"/>
      <c r="T163" s="295"/>
      <c r="U163" s="329"/>
    </row>
    <row r="164" spans="1:21" s="330" customFormat="1" ht="25.5" customHeight="1">
      <c r="A164" s="325"/>
      <c r="B164" s="486"/>
      <c r="C164" s="570"/>
      <c r="D164" s="336"/>
      <c r="E164" s="336"/>
      <c r="F164" s="336"/>
      <c r="G164" s="337"/>
      <c r="H164" s="338"/>
      <c r="I164" s="339"/>
      <c r="J164" s="325"/>
      <c r="K164" s="325"/>
      <c r="L164" s="335"/>
      <c r="M164" s="335"/>
      <c r="N164" s="335"/>
      <c r="O164" s="335"/>
      <c r="P164" s="340"/>
      <c r="Q164" s="341"/>
      <c r="R164" s="335"/>
      <c r="S164" s="335"/>
      <c r="T164" s="336"/>
      <c r="U164" s="325"/>
    </row>
    <row r="165" spans="1:21" s="330" customFormat="1" ht="25.5" customHeight="1">
      <c r="A165" s="325"/>
      <c r="B165" s="487"/>
      <c r="C165" s="571"/>
      <c r="D165" s="335"/>
      <c r="E165" s="335"/>
      <c r="F165" s="335"/>
      <c r="G165" s="335"/>
      <c r="H165" s="335"/>
      <c r="I165" s="325"/>
      <c r="J165" s="325"/>
      <c r="K165" s="325"/>
      <c r="L165" s="335"/>
      <c r="M165" s="335"/>
      <c r="N165" s="335"/>
      <c r="O165" s="335"/>
      <c r="P165" s="340"/>
      <c r="Q165" s="341"/>
      <c r="R165" s="335"/>
      <c r="S165" s="335"/>
      <c r="T165" s="336"/>
      <c r="U165" s="342"/>
    </row>
    <row r="166" spans="1:21" s="330" customFormat="1" ht="25.5" customHeight="1">
      <c r="A166" s="325"/>
      <c r="B166" s="487"/>
      <c r="C166" s="571"/>
      <c r="D166" s="335"/>
      <c r="E166" s="335"/>
      <c r="F166" s="335"/>
      <c r="G166" s="335"/>
      <c r="H166" s="335"/>
      <c r="I166" s="325"/>
      <c r="J166" s="325"/>
      <c r="K166" s="343"/>
      <c r="L166" s="335"/>
      <c r="M166" s="335"/>
      <c r="N166" s="335"/>
      <c r="O166" s="335"/>
      <c r="P166" s="340"/>
      <c r="Q166" s="335"/>
      <c r="R166" s="335"/>
      <c r="S166" s="335"/>
      <c r="T166" s="336"/>
      <c r="U166" s="325"/>
    </row>
    <row r="167" spans="1:21" s="330" customFormat="1" ht="25.5" customHeight="1">
      <c r="A167" s="325"/>
      <c r="B167" s="487"/>
      <c r="C167" s="571"/>
      <c r="D167" s="335"/>
      <c r="E167" s="335"/>
      <c r="F167" s="335"/>
      <c r="G167" s="335"/>
      <c r="H167" s="335"/>
      <c r="I167" s="325"/>
      <c r="J167" s="325"/>
      <c r="K167" s="343"/>
      <c r="L167" s="335"/>
      <c r="M167" s="335"/>
      <c r="N167" s="335"/>
      <c r="O167" s="335"/>
      <c r="P167" s="340"/>
      <c r="Q167" s="335"/>
      <c r="R167" s="335"/>
      <c r="S167" s="335"/>
      <c r="T167" s="336"/>
      <c r="U167" s="325"/>
    </row>
    <row r="168" spans="1:21" s="330" customFormat="1" ht="25.5" customHeight="1">
      <c r="A168" s="325"/>
      <c r="B168" s="487"/>
      <c r="C168" s="571"/>
      <c r="D168" s="335"/>
      <c r="E168" s="335"/>
      <c r="F168" s="335"/>
      <c r="G168" s="335"/>
      <c r="H168" s="335"/>
      <c r="I168" s="325"/>
      <c r="J168" s="325"/>
      <c r="K168" s="343"/>
      <c r="L168" s="335"/>
      <c r="M168" s="335"/>
      <c r="N168" s="335"/>
      <c r="O168" s="335"/>
      <c r="P168" s="340"/>
      <c r="Q168" s="335"/>
      <c r="R168" s="335"/>
      <c r="S168" s="335"/>
      <c r="T168" s="336"/>
      <c r="U168" s="325"/>
    </row>
    <row r="169" spans="1:21" s="330" customFormat="1" ht="25.5" customHeight="1">
      <c r="A169" s="325"/>
      <c r="B169" s="487"/>
      <c r="C169" s="570"/>
      <c r="D169" s="335"/>
      <c r="E169" s="335"/>
      <c r="F169" s="335"/>
      <c r="G169" s="336"/>
      <c r="H169" s="335"/>
      <c r="I169" s="325"/>
      <c r="J169" s="325"/>
      <c r="K169" s="325"/>
      <c r="L169" s="335"/>
      <c r="M169" s="335"/>
      <c r="N169" s="335"/>
      <c r="O169" s="336"/>
      <c r="P169" s="340"/>
      <c r="Q169" s="335"/>
      <c r="R169" s="344"/>
      <c r="S169" s="344"/>
      <c r="T169" s="344"/>
    </row>
    <row r="170" spans="1:21" s="330" customFormat="1" ht="25.5" customHeight="1">
      <c r="A170" s="325"/>
      <c r="B170" s="487"/>
      <c r="C170" s="570"/>
      <c r="D170" s="335"/>
      <c r="E170" s="335"/>
      <c r="F170" s="335"/>
      <c r="G170" s="335"/>
      <c r="H170" s="335"/>
      <c r="I170" s="325"/>
      <c r="J170" s="325"/>
      <c r="K170" s="343"/>
      <c r="L170" s="335"/>
      <c r="M170" s="335"/>
      <c r="N170" s="335"/>
      <c r="O170" s="335"/>
      <c r="P170" s="340"/>
      <c r="Q170" s="335"/>
      <c r="R170" s="335"/>
      <c r="S170" s="335"/>
      <c r="T170" s="336"/>
      <c r="U170" s="325"/>
    </row>
    <row r="171" spans="1:21" s="330" customFormat="1" ht="25.5" hidden="1" customHeight="1">
      <c r="A171" s="325"/>
      <c r="B171" s="488"/>
      <c r="C171" s="524"/>
      <c r="D171" s="343"/>
      <c r="E171" s="343"/>
      <c r="F171" s="325"/>
      <c r="G171" s="325"/>
      <c r="H171" s="343"/>
      <c r="I171" s="325"/>
      <c r="J171" s="325"/>
      <c r="K171" s="325"/>
      <c r="L171" s="325"/>
      <c r="M171" s="325"/>
      <c r="N171" s="325"/>
      <c r="O171" s="325"/>
      <c r="P171" s="342"/>
      <c r="Q171" s="325"/>
      <c r="R171" s="325"/>
      <c r="S171" s="325"/>
      <c r="T171" s="343"/>
      <c r="U171" s="325"/>
    </row>
    <row r="172" spans="1:21" s="330" customFormat="1" ht="25.5" hidden="1" customHeight="1">
      <c r="A172" s="325"/>
      <c r="B172" s="488"/>
      <c r="C172" s="524"/>
      <c r="D172" s="343"/>
      <c r="E172" s="343"/>
      <c r="F172" s="325"/>
      <c r="G172" s="325"/>
      <c r="H172" s="343"/>
      <c r="I172" s="325"/>
      <c r="J172" s="325"/>
      <c r="K172" s="325"/>
      <c r="L172" s="325"/>
      <c r="M172" s="325"/>
      <c r="N172" s="325"/>
      <c r="O172" s="325"/>
      <c r="P172" s="342"/>
      <c r="Q172" s="325"/>
      <c r="R172" s="325"/>
      <c r="S172" s="325"/>
      <c r="T172" s="343"/>
      <c r="U172" s="325"/>
    </row>
    <row r="173" spans="1:21" s="330" customFormat="1" ht="25.5" hidden="1" customHeight="1">
      <c r="A173" s="325"/>
      <c r="B173" s="488"/>
      <c r="C173" s="524"/>
      <c r="D173" s="343"/>
      <c r="E173" s="343"/>
      <c r="F173" s="325"/>
      <c r="G173" s="325"/>
      <c r="H173" s="343"/>
      <c r="I173" s="325"/>
      <c r="J173" s="325"/>
      <c r="K173" s="325"/>
      <c r="L173" s="325"/>
      <c r="M173" s="325"/>
      <c r="N173" s="325"/>
      <c r="O173" s="325"/>
      <c r="P173" s="342"/>
      <c r="Q173" s="325"/>
      <c r="R173" s="325"/>
      <c r="S173" s="325"/>
      <c r="T173" s="343"/>
      <c r="U173" s="325"/>
    </row>
    <row r="174" spans="1:21" s="330" customFormat="1" ht="25.5" hidden="1" customHeight="1">
      <c r="A174" s="325"/>
      <c r="B174" s="488"/>
      <c r="C174" s="524"/>
      <c r="D174" s="343"/>
      <c r="E174" s="343"/>
      <c r="F174" s="325"/>
      <c r="G174" s="325"/>
      <c r="H174" s="343"/>
      <c r="I174" s="325"/>
      <c r="J174" s="325"/>
      <c r="K174" s="325"/>
      <c r="L174" s="325"/>
      <c r="M174" s="325"/>
      <c r="N174" s="325"/>
      <c r="O174" s="325"/>
      <c r="P174" s="342"/>
      <c r="Q174" s="325"/>
      <c r="R174" s="343"/>
      <c r="S174" s="325"/>
      <c r="T174" s="325"/>
      <c r="U174" s="325"/>
    </row>
    <row r="175" spans="1:21" s="330" customFormat="1" ht="25.5" hidden="1" customHeight="1">
      <c r="A175" s="325"/>
      <c r="B175" s="489"/>
      <c r="C175" s="524"/>
      <c r="D175" s="343"/>
      <c r="E175" s="343"/>
      <c r="F175" s="343"/>
      <c r="G175" s="345"/>
      <c r="H175" s="346"/>
      <c r="I175" s="325"/>
      <c r="J175" s="325"/>
      <c r="K175" s="325"/>
      <c r="L175" s="325"/>
      <c r="M175" s="325"/>
      <c r="N175" s="325"/>
      <c r="O175" s="325"/>
      <c r="P175" s="342"/>
      <c r="Q175" s="325"/>
      <c r="R175" s="325"/>
      <c r="S175" s="325"/>
      <c r="T175" s="343"/>
      <c r="U175" s="325"/>
    </row>
    <row r="176" spans="1:21" s="330" customFormat="1" ht="25.5" hidden="1" customHeight="1">
      <c r="A176" s="325"/>
      <c r="B176" s="489"/>
      <c r="C176" s="524"/>
      <c r="D176" s="343"/>
      <c r="E176" s="343"/>
      <c r="F176" s="343"/>
      <c r="G176" s="345"/>
      <c r="H176" s="346"/>
      <c r="I176" s="325"/>
      <c r="J176" s="325"/>
      <c r="K176" s="325"/>
      <c r="L176" s="325"/>
      <c r="M176" s="325"/>
      <c r="N176" s="325"/>
      <c r="O176" s="325"/>
      <c r="P176" s="342"/>
      <c r="Q176" s="325"/>
      <c r="R176" s="325"/>
      <c r="S176" s="325"/>
      <c r="T176" s="343"/>
      <c r="U176" s="325"/>
    </row>
    <row r="177" spans="1:21" s="330" customFormat="1" ht="25.5" hidden="1" customHeight="1">
      <c r="A177" s="325"/>
      <c r="B177" s="489"/>
      <c r="C177" s="524"/>
      <c r="D177" s="343"/>
      <c r="E177" s="343"/>
      <c r="F177" s="343"/>
      <c r="G177" s="345"/>
      <c r="H177" s="346"/>
      <c r="I177" s="325"/>
      <c r="J177" s="325"/>
      <c r="K177" s="325"/>
      <c r="L177" s="325"/>
      <c r="M177" s="325"/>
      <c r="N177" s="325"/>
      <c r="O177" s="325"/>
      <c r="P177" s="342"/>
      <c r="Q177" s="325"/>
      <c r="R177" s="325"/>
      <c r="S177" s="325"/>
      <c r="T177" s="343"/>
      <c r="U177" s="325"/>
    </row>
    <row r="178" spans="1:21" s="330" customFormat="1" ht="25.5" hidden="1" customHeight="1">
      <c r="A178" s="325"/>
      <c r="B178" s="489"/>
      <c r="C178" s="524"/>
      <c r="D178" s="343"/>
      <c r="E178" s="343"/>
      <c r="F178" s="343"/>
      <c r="G178" s="345"/>
      <c r="H178" s="346"/>
      <c r="I178" s="325"/>
      <c r="J178" s="325"/>
      <c r="K178" s="325"/>
      <c r="L178" s="325"/>
      <c r="M178" s="325"/>
      <c r="N178" s="325"/>
      <c r="O178" s="325"/>
      <c r="P178" s="342"/>
      <c r="Q178" s="325"/>
      <c r="R178" s="325"/>
      <c r="S178" s="325"/>
      <c r="T178" s="343"/>
      <c r="U178" s="325"/>
    </row>
    <row r="179" spans="1:21" s="330" customFormat="1" ht="25.5" hidden="1" customHeight="1">
      <c r="A179" s="325"/>
      <c r="B179" s="489"/>
      <c r="C179" s="524"/>
      <c r="D179" s="343"/>
      <c r="E179" s="343"/>
      <c r="F179" s="343"/>
      <c r="G179" s="345"/>
      <c r="H179" s="346"/>
      <c r="I179" s="325"/>
      <c r="J179" s="325"/>
      <c r="K179" s="325"/>
      <c r="L179" s="325"/>
      <c r="M179" s="325"/>
      <c r="N179" s="325"/>
      <c r="O179" s="325"/>
      <c r="P179" s="342"/>
      <c r="Q179" s="325"/>
      <c r="R179" s="325"/>
      <c r="S179" s="325"/>
      <c r="T179" s="343"/>
      <c r="U179" s="325"/>
    </row>
    <row r="180" spans="1:21" s="330" customFormat="1" ht="25.5" hidden="1" customHeight="1">
      <c r="A180" s="325"/>
      <c r="B180" s="489"/>
      <c r="C180" s="524"/>
      <c r="D180" s="343"/>
      <c r="E180" s="343"/>
      <c r="F180" s="343"/>
      <c r="G180" s="345"/>
      <c r="H180" s="346"/>
      <c r="I180" s="325"/>
      <c r="J180" s="325"/>
      <c r="K180" s="325"/>
      <c r="L180" s="325"/>
      <c r="M180" s="325"/>
      <c r="N180" s="325"/>
      <c r="O180" s="325"/>
      <c r="P180" s="342"/>
      <c r="Q180" s="325"/>
      <c r="R180" s="325"/>
      <c r="S180" s="325"/>
      <c r="T180" s="343"/>
      <c r="U180" s="325"/>
    </row>
    <row r="181" spans="1:21" s="330" customFormat="1" ht="25.5" hidden="1" customHeight="1">
      <c r="A181" s="325"/>
      <c r="B181" s="489"/>
      <c r="C181" s="524"/>
      <c r="D181" s="343"/>
      <c r="E181" s="343"/>
      <c r="F181" s="343"/>
      <c r="G181" s="345"/>
      <c r="H181" s="346"/>
      <c r="I181" s="325"/>
      <c r="J181" s="325"/>
      <c r="K181" s="325"/>
      <c r="L181" s="325"/>
      <c r="M181" s="325"/>
      <c r="N181" s="325"/>
      <c r="O181" s="325"/>
      <c r="P181" s="342"/>
      <c r="Q181" s="325"/>
      <c r="R181" s="325"/>
      <c r="S181" s="325"/>
      <c r="T181" s="343"/>
      <c r="U181" s="325"/>
    </row>
    <row r="182" spans="1:21" s="330" customFormat="1" ht="25.5" hidden="1" customHeight="1">
      <c r="A182" s="325"/>
      <c r="B182" s="489"/>
      <c r="C182" s="524"/>
      <c r="D182" s="343"/>
      <c r="E182" s="343"/>
      <c r="F182" s="343"/>
      <c r="G182" s="345"/>
      <c r="H182" s="346"/>
      <c r="I182" s="325"/>
      <c r="J182" s="325"/>
      <c r="K182" s="325"/>
      <c r="L182" s="325"/>
      <c r="M182" s="325"/>
      <c r="N182" s="325"/>
      <c r="O182" s="325"/>
      <c r="P182" s="342"/>
      <c r="Q182" s="325"/>
      <c r="R182" s="325"/>
      <c r="S182" s="325"/>
      <c r="T182" s="343"/>
      <c r="U182" s="325"/>
    </row>
    <row r="183" spans="1:21" s="330" customFormat="1" ht="25.5" hidden="1" customHeight="1">
      <c r="A183" s="325"/>
      <c r="B183" s="489"/>
      <c r="C183" s="524"/>
      <c r="D183" s="343"/>
      <c r="E183" s="343"/>
      <c r="F183" s="343"/>
      <c r="G183" s="345"/>
      <c r="H183" s="346"/>
      <c r="I183" s="325"/>
      <c r="J183" s="325"/>
      <c r="K183" s="325"/>
      <c r="L183" s="325"/>
      <c r="M183" s="325"/>
      <c r="N183" s="325"/>
      <c r="O183" s="325"/>
      <c r="P183" s="342"/>
      <c r="Q183" s="325"/>
      <c r="R183" s="325"/>
      <c r="S183" s="325"/>
      <c r="T183" s="343"/>
      <c r="U183" s="325"/>
    </row>
    <row r="184" spans="1:21" s="330" customFormat="1" ht="25.5" hidden="1" customHeight="1">
      <c r="A184" s="325"/>
      <c r="B184" s="489"/>
      <c r="C184" s="524"/>
      <c r="D184" s="343"/>
      <c r="E184" s="343"/>
      <c r="F184" s="343"/>
      <c r="G184" s="345"/>
      <c r="H184" s="346"/>
      <c r="I184" s="325"/>
      <c r="J184" s="325"/>
      <c r="K184" s="325"/>
      <c r="L184" s="325"/>
      <c r="M184" s="325"/>
      <c r="N184" s="325"/>
      <c r="O184" s="325"/>
      <c r="P184" s="342"/>
      <c r="Q184" s="325"/>
      <c r="R184" s="325"/>
      <c r="S184" s="325"/>
      <c r="T184" s="343"/>
      <c r="U184" s="325"/>
    </row>
    <row r="185" spans="1:21" s="330" customFormat="1" ht="25.5" hidden="1" customHeight="1">
      <c r="A185" s="325"/>
      <c r="B185" s="489"/>
      <c r="C185" s="524"/>
      <c r="D185" s="343"/>
      <c r="E185" s="343"/>
      <c r="F185" s="343"/>
      <c r="G185" s="345"/>
      <c r="H185" s="346"/>
      <c r="I185" s="325"/>
      <c r="J185" s="325"/>
      <c r="K185" s="325"/>
      <c r="L185" s="325"/>
      <c r="M185" s="325"/>
      <c r="N185" s="325"/>
      <c r="O185" s="325"/>
      <c r="P185" s="342"/>
      <c r="Q185" s="325"/>
      <c r="R185" s="325"/>
      <c r="S185" s="325"/>
      <c r="T185" s="343"/>
      <c r="U185" s="325"/>
    </row>
    <row r="186" spans="1:21" s="330" customFormat="1" ht="25.5" hidden="1" customHeight="1">
      <c r="A186" s="325"/>
      <c r="B186" s="489"/>
      <c r="C186" s="524"/>
      <c r="D186" s="343"/>
      <c r="E186" s="343"/>
      <c r="F186" s="343"/>
      <c r="G186" s="345"/>
      <c r="H186" s="346"/>
      <c r="I186" s="325"/>
      <c r="J186" s="325"/>
      <c r="K186" s="325"/>
      <c r="L186" s="325"/>
      <c r="M186" s="325"/>
      <c r="N186" s="325"/>
      <c r="O186" s="325"/>
      <c r="P186" s="342"/>
      <c r="Q186" s="325"/>
      <c r="R186" s="325"/>
      <c r="S186" s="325"/>
      <c r="T186" s="343"/>
      <c r="U186" s="325"/>
    </row>
    <row r="187" spans="1:21" s="330" customFormat="1" ht="25.5" hidden="1" customHeight="1">
      <c r="A187" s="325"/>
      <c r="B187" s="489"/>
      <c r="C187" s="524"/>
      <c r="D187" s="343"/>
      <c r="E187" s="343"/>
      <c r="F187" s="343"/>
      <c r="G187" s="345"/>
      <c r="H187" s="346"/>
      <c r="I187" s="325"/>
      <c r="J187" s="325"/>
      <c r="K187" s="325"/>
      <c r="L187" s="325"/>
      <c r="M187" s="325"/>
      <c r="N187" s="325"/>
      <c r="O187" s="325"/>
      <c r="P187" s="342"/>
      <c r="Q187" s="325"/>
      <c r="R187" s="325"/>
      <c r="S187" s="325"/>
      <c r="T187" s="343"/>
      <c r="U187" s="325"/>
    </row>
    <row r="188" spans="1:21" s="330" customFormat="1" ht="25.5" hidden="1" customHeight="1">
      <c r="A188" s="325"/>
      <c r="B188" s="489"/>
      <c r="C188" s="524"/>
      <c r="D188" s="343"/>
      <c r="E188" s="343"/>
      <c r="F188" s="343"/>
      <c r="G188" s="345"/>
      <c r="H188" s="346"/>
      <c r="I188" s="325"/>
      <c r="J188" s="325"/>
      <c r="K188" s="325"/>
      <c r="L188" s="325"/>
      <c r="M188" s="325"/>
      <c r="N188" s="325"/>
      <c r="O188" s="325"/>
      <c r="P188" s="342"/>
      <c r="Q188" s="325"/>
      <c r="R188" s="325"/>
      <c r="S188" s="325"/>
      <c r="T188" s="343"/>
      <c r="U188" s="325"/>
    </row>
    <row r="189" spans="1:21" s="330" customFormat="1" ht="25.5" hidden="1" customHeight="1">
      <c r="A189" s="325"/>
      <c r="B189" s="489"/>
      <c r="C189" s="524"/>
      <c r="D189" s="343"/>
      <c r="E189" s="343"/>
      <c r="F189" s="343"/>
      <c r="G189" s="345"/>
      <c r="H189" s="346"/>
      <c r="I189" s="325"/>
      <c r="J189" s="325"/>
      <c r="K189" s="325"/>
      <c r="L189" s="325"/>
      <c r="M189" s="325"/>
      <c r="N189" s="325"/>
      <c r="O189" s="325"/>
      <c r="P189" s="342"/>
      <c r="Q189" s="325"/>
      <c r="R189" s="325"/>
      <c r="S189" s="325"/>
      <c r="T189" s="343"/>
      <c r="U189" s="325"/>
    </row>
  </sheetData>
  <autoFilter ref="A3:A162">
    <filterColumn colId="0">
      <customFilters>
        <customFilter operator="notEqual" val=" "/>
      </customFilters>
    </filterColumn>
  </autoFilter>
  <mergeCells count="10">
    <mergeCell ref="B82:F82"/>
    <mergeCell ref="G82:K82"/>
    <mergeCell ref="L82:M82"/>
    <mergeCell ref="N82:Q82"/>
    <mergeCell ref="T82:T83"/>
    <mergeCell ref="G2:K2"/>
    <mergeCell ref="T2:T3"/>
    <mergeCell ref="L2:M2"/>
    <mergeCell ref="B2:F2"/>
    <mergeCell ref="N2:Q2"/>
  </mergeCells>
  <dataValidations count="1">
    <dataValidation type="list" allowBlank="1" showInputMessage="1" showErrorMessage="1" sqref="Q4:Q13 Q15:Q24 Q26:Q35 Q37:Q46 Q48:Q57 Q59:Q68 Q70:Q79 Q84:Q93 Q95:Q104 Q106:Q115 Q150:Q159 Q128:Q137 Q139:Q148 Q117:Q126">
      <formula1>ParadaProgramada</formula1>
    </dataValidation>
  </dataValidations>
  <pageMargins left="0.51181102362204722" right="0.51181102362204722" top="0.78740157480314965" bottom="0.78740157480314965" header="0.31496062992125984" footer="0.31496062992125984"/>
  <pageSetup paperSize="9" scale="51" orientation="landscape" r:id="rId1"/>
  <headerFooter>
    <oddHeader>&amp;L&amp;G</oddHeader>
    <oddFooter>&amp;L&amp;"Arial,Negrito"Dados elaborados pelo PCP&amp;C&amp;"Arial Black,Normal"&amp;D - &amp;T
&amp;F&amp;R&amp;"Arial,Negrito"Planejamento Ramal: 8265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Programação!$I$79:$I$86</xm:f>
          </x14:formula1>
          <xm:sqref>E1:E1048576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" filterMode="1">
    <pageSetUpPr fitToPage="1"/>
  </sheetPr>
  <dimension ref="A1:U194"/>
  <sheetViews>
    <sheetView showGridLines="0" zoomScale="70" zoomScaleNormal="70" zoomScaleSheetLayoutView="40" workbookViewId="0">
      <selection activeCell="E4" sqref="E4"/>
    </sheetView>
  </sheetViews>
  <sheetFormatPr defaultColWidth="0" defaultRowHeight="14.25" zeroHeight="1" outlineLevelCol="1"/>
  <cols>
    <col min="1" max="1" width="3.125" style="8" customWidth="1"/>
    <col min="2" max="2" width="13.5" style="6" customWidth="1"/>
    <col min="3" max="3" width="9" style="12" customWidth="1"/>
    <col min="4" max="4" width="10.75" style="10" customWidth="1"/>
    <col min="5" max="5" width="7.875" style="10" customWidth="1"/>
    <col min="6" max="6" width="43.375" style="10" customWidth="1"/>
    <col min="7" max="7" width="6.25" style="16" hidden="1" customWidth="1" outlineLevel="1"/>
    <col min="8" max="8" width="6" style="13" customWidth="1" collapsed="1"/>
    <col min="9" max="9" width="9.375" style="8" customWidth="1"/>
    <col min="10" max="11" width="8.625" style="8" customWidth="1"/>
    <col min="12" max="12" width="9.75" style="8" customWidth="1"/>
    <col min="13" max="13" width="9.5" style="8" customWidth="1"/>
    <col min="14" max="14" width="9.75" style="8" customWidth="1"/>
    <col min="15" max="15" width="9.875" style="8" customWidth="1"/>
    <col min="16" max="16" width="10.875" style="8" customWidth="1"/>
    <col min="17" max="17" width="21.625" style="8" customWidth="1"/>
    <col min="18" max="18" width="14" style="8" customWidth="1"/>
    <col min="19" max="19" width="11.375" style="8" customWidth="1"/>
    <col min="20" max="20" width="38.875" style="10" customWidth="1"/>
    <col min="21" max="21" width="10.375" style="8" customWidth="1"/>
    <col min="22" max="22" width="9" style="2" customWidth="1"/>
    <col min="23" max="16384" width="0" style="2" hidden="1"/>
  </cols>
  <sheetData>
    <row r="1" spans="1:21" ht="15" thickBot="1"/>
    <row r="2" spans="1:21" ht="28.5" customHeight="1" thickBot="1">
      <c r="B2" s="658" t="s">
        <v>339</v>
      </c>
      <c r="C2" s="659"/>
      <c r="D2" s="659"/>
      <c r="E2" s="659"/>
      <c r="F2" s="660"/>
      <c r="G2" s="661" t="s">
        <v>2318</v>
      </c>
      <c r="H2" s="662"/>
      <c r="I2" s="662"/>
      <c r="J2" s="662"/>
      <c r="K2" s="663"/>
      <c r="L2" s="658" t="str">
        <f>"Semana "&amp;(WEEKNUM(B4))</f>
        <v>Semana 23</v>
      </c>
      <c r="M2" s="660"/>
      <c r="N2" s="664" t="s">
        <v>2323</v>
      </c>
      <c r="O2" s="665"/>
      <c r="P2" s="665"/>
      <c r="Q2" s="666"/>
      <c r="R2" s="29"/>
      <c r="S2" s="30"/>
      <c r="T2" s="667" t="s">
        <v>337</v>
      </c>
      <c r="U2" s="1"/>
    </row>
    <row r="3" spans="1:21" s="19" customFormat="1" ht="32.25" thickBot="1">
      <c r="A3" s="8"/>
      <c r="B3" s="31" t="s">
        <v>2320</v>
      </c>
      <c r="C3" s="32" t="s">
        <v>0</v>
      </c>
      <c r="D3" s="32" t="s">
        <v>1</v>
      </c>
      <c r="E3" s="32" t="s">
        <v>161</v>
      </c>
      <c r="F3" s="33" t="s">
        <v>2</v>
      </c>
      <c r="G3" s="42"/>
      <c r="H3" s="129" t="s">
        <v>2311</v>
      </c>
      <c r="I3" s="39" t="s">
        <v>168</v>
      </c>
      <c r="J3" s="32" t="s">
        <v>2310</v>
      </c>
      <c r="K3" s="35" t="s">
        <v>2319</v>
      </c>
      <c r="L3" s="36" t="s">
        <v>3</v>
      </c>
      <c r="M3" s="37" t="s">
        <v>4</v>
      </c>
      <c r="N3" s="38" t="s">
        <v>163</v>
      </c>
      <c r="O3" s="32" t="s">
        <v>164</v>
      </c>
      <c r="P3" s="32" t="s">
        <v>2322</v>
      </c>
      <c r="Q3" s="43" t="s">
        <v>2</v>
      </c>
      <c r="R3" s="34" t="s">
        <v>165</v>
      </c>
      <c r="S3" s="35" t="s">
        <v>166</v>
      </c>
      <c r="T3" s="668"/>
      <c r="U3" s="9"/>
    </row>
    <row r="4" spans="1:21" ht="25.5" customHeight="1" thickBot="1">
      <c r="A4" s="15" t="str">
        <f>IF(B4&lt;&gt;"","X","")</f>
        <v>X</v>
      </c>
      <c r="B4" s="64">
        <v>42156</v>
      </c>
      <c r="C4" s="65"/>
      <c r="D4" s="66"/>
      <c r="E4" s="67"/>
      <c r="F4" s="68" t="str">
        <f>IFERROR(VLOOKUP(D4,#REF!,4,0),"")</f>
        <v/>
      </c>
      <c r="G4" s="20"/>
      <c r="H4" s="69" t="str">
        <f>IFERROR(IF(D4="","",(G4/VLOOKUP(D4,#REF!,16,FALSE))),"")</f>
        <v/>
      </c>
      <c r="I4" s="70" t="str">
        <f>IFERROR(IF(D4="","",(VLOOKUP(D4,'Config. Recheio'!$B$1:$H$425,7,FALSE)*H4)),"")</f>
        <v/>
      </c>
      <c r="J4" s="127" t="str">
        <f>IFERROR(IF(D4="","",VLOOKUP((ROUNDDOWN(B4,0)&amp;D4),'Coz. Ind.L4, 5 E 8'!$A$3:$M$221,10,0)),"")</f>
        <v/>
      </c>
      <c r="K4" s="128" t="str">
        <f>IFERROR(IF(D4="","",VLOOKUP((ROUNDDOWN(B4,0)&amp;D4),'Coz. Ind.L4, 5 E 8'!$A$3:$M$221,12,0)),"")</f>
        <v/>
      </c>
      <c r="L4" s="71" t="str">
        <f>IFERROR(IF(D4="","",B4),"")</f>
        <v/>
      </c>
      <c r="M4" s="72" t="str">
        <f>IFERROR(SUM(L4,P4,((H4/VLOOKUP(D4,#REF!,15,0))/24)),"")</f>
        <v/>
      </c>
      <c r="N4" s="73" t="str">
        <f t="shared" ref="N4:N13" si="0">IF(P4="","",L4)</f>
        <v/>
      </c>
      <c r="O4" s="74" t="str">
        <f t="shared" ref="O4:O13" si="1">IFERROR(IF(P4="","",SUM(L4,P4)),"")</f>
        <v/>
      </c>
      <c r="P4" s="75"/>
      <c r="Q4" s="21"/>
      <c r="R4" s="60" t="str">
        <f t="shared" ref="R4:R13" si="2">IFERROR(SUM((M4-L4),(-P4)),"")</f>
        <v/>
      </c>
      <c r="S4" s="61" t="str">
        <f t="shared" ref="S4:S13" si="3">IFERROR((M4-L4),"")</f>
        <v/>
      </c>
      <c r="T4" s="76"/>
      <c r="U4" s="1"/>
    </row>
    <row r="5" spans="1:21" ht="25.5" hidden="1" customHeight="1">
      <c r="A5" s="15" t="str">
        <f t="shared" ref="A5:A68" si="4">IF(B5&lt;&gt;"","X","")</f>
        <v/>
      </c>
      <c r="B5" s="77" t="str">
        <f>IF(D5="","",B4)</f>
        <v/>
      </c>
      <c r="C5" s="78"/>
      <c r="D5" s="79"/>
      <c r="E5" s="80" t="s">
        <v>2315</v>
      </c>
      <c r="F5" s="81" t="str">
        <f>IFERROR(VLOOKUP(D5,#REF!,4,0),"")</f>
        <v/>
      </c>
      <c r="G5" s="22"/>
      <c r="H5" s="82" t="str">
        <f>IFERROR(IF(D5="","",(G5/VLOOKUP(D5,#REF!,16,FALSE))),"")</f>
        <v/>
      </c>
      <c r="I5" s="83" t="str">
        <f>IFERROR(IF(D5="","",(VLOOKUP(D5,'Config. Recheio'!$B$1:$H$425,7,FALSE)*H5)),"")</f>
        <v/>
      </c>
      <c r="J5" s="83" t="str">
        <f>IFERROR(IF(D5="","",VLOOKUP((ROUNDDOWN(B5,0)&amp;D5),'Coz. Ind.L4, 5 E 8'!$A$3:$M$221,10,0)),"")</f>
        <v/>
      </c>
      <c r="K5" s="84" t="str">
        <f>IFERROR(IF(D5="","",VLOOKUP((ROUNDDOWN(B5,0)&amp;D5),'Coz. Ind.L4, 5 E 8'!$A$3:$M$221,12,0)),"")</f>
        <v/>
      </c>
      <c r="L5" s="85" t="str">
        <f>IFERROR(IF(B5="","",M4),"")</f>
        <v/>
      </c>
      <c r="M5" s="86" t="str">
        <f>IFERROR(SUM(L5,P5,((H5/VLOOKUP(D5,#REF!,15,0))/24)),"")</f>
        <v/>
      </c>
      <c r="N5" s="87" t="str">
        <f t="shared" si="0"/>
        <v/>
      </c>
      <c r="O5" s="88" t="str">
        <f t="shared" si="1"/>
        <v/>
      </c>
      <c r="P5" s="89"/>
      <c r="Q5" s="23"/>
      <c r="R5" s="40" t="str">
        <f t="shared" si="2"/>
        <v/>
      </c>
      <c r="S5" s="41" t="str">
        <f t="shared" si="3"/>
        <v/>
      </c>
      <c r="T5" s="90"/>
      <c r="U5" s="2"/>
    </row>
    <row r="6" spans="1:21" ht="25.5" hidden="1" customHeight="1">
      <c r="A6" s="15" t="str">
        <f t="shared" si="4"/>
        <v/>
      </c>
      <c r="B6" s="77" t="str">
        <f t="shared" ref="B6:B13" si="5">IF(D6="","",B5)</f>
        <v/>
      </c>
      <c r="C6" s="91"/>
      <c r="D6" s="79"/>
      <c r="E6" s="80"/>
      <c r="F6" s="81" t="str">
        <f>IFERROR(VLOOKUP(D6,#REF!,4,0),"")</f>
        <v/>
      </c>
      <c r="G6" s="22"/>
      <c r="H6" s="82" t="str">
        <f>IFERROR(IF(D6="","",(G6/VLOOKUP(D6,#REF!,16,FALSE))),"")</f>
        <v/>
      </c>
      <c r="I6" s="83" t="str">
        <f>IFERROR(IF(D6="","",(VLOOKUP(D6,'Config. Recheio'!$B$1:$H$425,7,FALSE)*H6)),"")</f>
        <v/>
      </c>
      <c r="J6" s="83" t="str">
        <f>IFERROR(IF(D6="","",VLOOKUP((ROUNDDOWN(B6,0)&amp;D6),'Coz. Ind.L4, 5 E 8'!$A$3:$M$221,10,0)),"")</f>
        <v/>
      </c>
      <c r="K6" s="84" t="str">
        <f>IFERROR(IF(D6="","",VLOOKUP((ROUNDDOWN(B6,0)&amp;D6),'Coz. Ind.L4, 5 E 8'!$A$3:$M$221,12,0)),"")</f>
        <v/>
      </c>
      <c r="L6" s="85" t="str">
        <f t="shared" ref="L6:L13" si="6">IFERROR(IF(B6="","",M5),"")</f>
        <v/>
      </c>
      <c r="M6" s="86" t="str">
        <f>IFERROR(SUM(L6,P6,((H6/VLOOKUP(D6,#REF!,15,0))/24)),"")</f>
        <v/>
      </c>
      <c r="N6" s="87" t="str">
        <f t="shared" si="0"/>
        <v/>
      </c>
      <c r="O6" s="88" t="str">
        <f t="shared" si="1"/>
        <v/>
      </c>
      <c r="P6" s="89"/>
      <c r="Q6" s="23"/>
      <c r="R6" s="24" t="str">
        <f t="shared" si="2"/>
        <v/>
      </c>
      <c r="S6" s="25" t="str">
        <f t="shared" si="3"/>
        <v/>
      </c>
      <c r="T6" s="90"/>
      <c r="U6" s="2"/>
    </row>
    <row r="7" spans="1:21" ht="23.25" hidden="1" customHeight="1">
      <c r="A7" s="15" t="str">
        <f t="shared" si="4"/>
        <v/>
      </c>
      <c r="B7" s="77" t="str">
        <f t="shared" si="5"/>
        <v/>
      </c>
      <c r="C7" s="91"/>
      <c r="D7" s="92"/>
      <c r="E7" s="80"/>
      <c r="F7" s="81" t="str">
        <f>IFERROR(VLOOKUP(D7,#REF!,4,0),"")</f>
        <v/>
      </c>
      <c r="G7" s="22"/>
      <c r="H7" s="82" t="str">
        <f>IFERROR(IF(D7="","",(G7/VLOOKUP(D7,#REF!,16,FALSE))),"")</f>
        <v/>
      </c>
      <c r="I7" s="83" t="str">
        <f>IFERROR(IF(D7="","",(VLOOKUP(D7,'Config. Recheio'!$B$1:$H$425,7,FALSE)*H7)),"")</f>
        <v/>
      </c>
      <c r="J7" s="83" t="str">
        <f>IFERROR(IF(D7="","",VLOOKUP((ROUNDDOWN(B7,0)&amp;D7),'Coz. Ind.L4, 5 E 8'!$A$3:$M$221,10,0)),"")</f>
        <v/>
      </c>
      <c r="K7" s="84" t="str">
        <f>IFERROR(IF(D7="","",VLOOKUP((ROUNDDOWN(B7,0)&amp;D7),'Coz. Ind.L4, 5 E 8'!$A$3:$M$221,12,0)),"")</f>
        <v/>
      </c>
      <c r="L7" s="85" t="str">
        <f t="shared" si="6"/>
        <v/>
      </c>
      <c r="M7" s="86" t="str">
        <f>IFERROR(SUM(L7,P7,((H7/VLOOKUP(D7,#REF!,15,0))/24)),"")</f>
        <v/>
      </c>
      <c r="N7" s="87" t="str">
        <f t="shared" si="0"/>
        <v/>
      </c>
      <c r="O7" s="88" t="str">
        <f t="shared" si="1"/>
        <v/>
      </c>
      <c r="P7" s="89"/>
      <c r="Q7" s="23"/>
      <c r="R7" s="24" t="str">
        <f t="shared" si="2"/>
        <v/>
      </c>
      <c r="S7" s="25" t="str">
        <f t="shared" si="3"/>
        <v/>
      </c>
      <c r="T7" s="90"/>
      <c r="U7" s="2"/>
    </row>
    <row r="8" spans="1:21" ht="25.5" hidden="1" customHeight="1">
      <c r="A8" s="15" t="str">
        <f t="shared" si="4"/>
        <v/>
      </c>
      <c r="B8" s="77" t="str">
        <f t="shared" si="5"/>
        <v/>
      </c>
      <c r="C8" s="91"/>
      <c r="D8" s="79"/>
      <c r="E8" s="80"/>
      <c r="F8" s="81" t="str">
        <f>IFERROR(VLOOKUP(D8,#REF!,4,0),"")</f>
        <v/>
      </c>
      <c r="G8" s="22"/>
      <c r="H8" s="82" t="str">
        <f>IFERROR(IF(D8="","",(G8/VLOOKUP(D8,#REF!,16,FALSE))),"")</f>
        <v/>
      </c>
      <c r="I8" s="83" t="str">
        <f>IFERROR(IF(D8="","",(VLOOKUP(D8,'Config. Recheio'!$B$1:$H$425,7,FALSE)*H8)),"")</f>
        <v/>
      </c>
      <c r="J8" s="83" t="str">
        <f>IFERROR(IF(D8="","",VLOOKUP((ROUNDDOWN(B8,0)&amp;D8),'Coz. Ind.L4, 5 E 8'!$A$3:$M$221,10,0)),"")</f>
        <v/>
      </c>
      <c r="K8" s="84" t="str">
        <f>IFERROR(IF(D8="","",VLOOKUP((ROUNDDOWN(B8,0)&amp;D8),'Coz. Ind.L4, 5 E 8'!$A$3:$M$221,12,0)),"")</f>
        <v/>
      </c>
      <c r="L8" s="85" t="str">
        <f t="shared" si="6"/>
        <v/>
      </c>
      <c r="M8" s="86" t="str">
        <f>IFERROR(SUM(L8,P8,((H8/VLOOKUP(D8,#REF!,15,0))/24)),"")</f>
        <v/>
      </c>
      <c r="N8" s="87" t="str">
        <f t="shared" si="0"/>
        <v/>
      </c>
      <c r="O8" s="88" t="str">
        <f t="shared" si="1"/>
        <v/>
      </c>
      <c r="P8" s="89"/>
      <c r="Q8" s="23"/>
      <c r="R8" s="24" t="str">
        <f t="shared" si="2"/>
        <v/>
      </c>
      <c r="S8" s="25" t="str">
        <f t="shared" si="3"/>
        <v/>
      </c>
      <c r="T8" s="90"/>
      <c r="U8" s="2"/>
    </row>
    <row r="9" spans="1:21" ht="25.5" hidden="1" customHeight="1">
      <c r="A9" s="15" t="str">
        <f t="shared" si="4"/>
        <v/>
      </c>
      <c r="B9" s="77" t="str">
        <f t="shared" si="5"/>
        <v/>
      </c>
      <c r="C9" s="93"/>
      <c r="D9" s="79"/>
      <c r="E9" s="80"/>
      <c r="F9" s="81" t="str">
        <f>IFERROR(VLOOKUP(D9,#REF!,4,0),"")</f>
        <v/>
      </c>
      <c r="G9" s="22"/>
      <c r="H9" s="82" t="str">
        <f>IFERROR(IF(D9="","",(G9/VLOOKUP(D9,#REF!,16,FALSE))),"")</f>
        <v/>
      </c>
      <c r="I9" s="83" t="str">
        <f>IFERROR(IF(D9="","",(VLOOKUP(D9,'Config. Recheio'!$B$1:$H$425,7,FALSE)*H9)),"")</f>
        <v/>
      </c>
      <c r="J9" s="83" t="str">
        <f>IFERROR(IF(D9="","",VLOOKUP((ROUNDDOWN(B9,0)&amp;D9),'Coz. Ind.L4, 5 E 8'!$A$3:$M$221,10,0)),"")</f>
        <v/>
      </c>
      <c r="K9" s="84" t="str">
        <f>IFERROR(IF(D9="","",VLOOKUP((ROUNDDOWN(B9,0)&amp;D9),'Coz. Ind.L4, 5 E 8'!$A$3:$M$221,12,0)),"")</f>
        <v/>
      </c>
      <c r="L9" s="85" t="str">
        <f t="shared" si="6"/>
        <v/>
      </c>
      <c r="M9" s="86" t="str">
        <f>IFERROR(SUM(L9,P9,((H9/VLOOKUP(D9,#REF!,15,0))/24)),"")</f>
        <v/>
      </c>
      <c r="N9" s="87" t="str">
        <f t="shared" si="0"/>
        <v/>
      </c>
      <c r="O9" s="88" t="str">
        <f t="shared" si="1"/>
        <v/>
      </c>
      <c r="P9" s="94"/>
      <c r="Q9" s="95"/>
      <c r="R9" s="45" t="str">
        <f t="shared" si="2"/>
        <v/>
      </c>
      <c r="S9" s="28" t="str">
        <f t="shared" si="3"/>
        <v/>
      </c>
      <c r="T9" s="90"/>
      <c r="U9" s="2"/>
    </row>
    <row r="10" spans="1:21" ht="25.5" hidden="1" customHeight="1">
      <c r="A10" s="15" t="str">
        <f t="shared" si="4"/>
        <v/>
      </c>
      <c r="B10" s="96" t="str">
        <f t="shared" si="5"/>
        <v/>
      </c>
      <c r="C10" s="97"/>
      <c r="D10" s="92"/>
      <c r="E10" s="98"/>
      <c r="F10" s="99" t="str">
        <f>IFERROR(VLOOKUP(D10,#REF!,4,0),"")</f>
        <v/>
      </c>
      <c r="G10" s="100"/>
      <c r="H10" s="101" t="str">
        <f>IFERROR(IF(D10="","",(G10/VLOOKUP(D10,#REF!,16,FALSE))),"")</f>
        <v/>
      </c>
      <c r="I10" s="102" t="str">
        <f>IFERROR(IF(D10="","",(VLOOKUP(D10,'Config. Recheio'!$B$1:$H$425,7,FALSE)*H10)),"")</f>
        <v/>
      </c>
      <c r="J10" s="102" t="str">
        <f>IFERROR(IF(D10="","",VLOOKUP((ROUNDDOWN(B10,0)&amp;D10),'Coz. Ind.L4, 5 E 8'!$A$3:$M$221,10,0)),"")</f>
        <v/>
      </c>
      <c r="K10" s="103" t="str">
        <f>IFERROR(IF(D10="","",VLOOKUP((ROUNDDOWN(B10,0)&amp;D10),'Coz. Ind.L4, 5 E 8'!$A$3:$M$221,12,0)),"")</f>
        <v/>
      </c>
      <c r="L10" s="104" t="str">
        <f t="shared" si="6"/>
        <v/>
      </c>
      <c r="M10" s="105" t="str">
        <f>IFERROR(SUM(L10,P10,((H10/VLOOKUP(D10,#REF!,15,0))/24)),"")</f>
        <v/>
      </c>
      <c r="N10" s="106" t="str">
        <f t="shared" si="0"/>
        <v/>
      </c>
      <c r="O10" s="107" t="str">
        <f t="shared" si="1"/>
        <v/>
      </c>
      <c r="P10" s="89"/>
      <c r="Q10" s="23"/>
      <c r="R10" s="24" t="str">
        <f t="shared" si="2"/>
        <v/>
      </c>
      <c r="S10" s="25" t="str">
        <f t="shared" si="3"/>
        <v/>
      </c>
      <c r="T10" s="90"/>
      <c r="U10" s="2"/>
    </row>
    <row r="11" spans="1:21" ht="23.25" hidden="1" customHeight="1">
      <c r="A11" s="15" t="str">
        <f t="shared" si="4"/>
        <v/>
      </c>
      <c r="B11" s="77" t="str">
        <f t="shared" si="5"/>
        <v/>
      </c>
      <c r="C11" s="91"/>
      <c r="D11" s="92"/>
      <c r="E11" s="80"/>
      <c r="F11" s="81" t="str">
        <f>IFERROR(VLOOKUP(D11,#REF!,4,0),"")</f>
        <v/>
      </c>
      <c r="G11" s="22"/>
      <c r="H11" s="82" t="str">
        <f>IFERROR(IF(D11="","",(G11/VLOOKUP(D11,#REF!,16,FALSE))),"")</f>
        <v/>
      </c>
      <c r="I11" s="83" t="str">
        <f>IFERROR(IF(D11="","",(VLOOKUP(D11,'Config. Recheio'!$B$1:$H$425,7,FALSE)*H11)),"")</f>
        <v/>
      </c>
      <c r="J11" s="83" t="str">
        <f>IFERROR(IF(D11="","",VLOOKUP((ROUNDDOWN(B11,0)&amp;D11),'Coz. Ind.L4, 5 E 8'!$A$3:$M$221,10,0)),"")</f>
        <v/>
      </c>
      <c r="K11" s="84" t="str">
        <f>IFERROR(IF(D11="","",VLOOKUP((ROUNDDOWN(B11,0)&amp;D11),'Coz. Ind.L4, 5 E 8'!$A$3:$M$221,12,0)),"")</f>
        <v/>
      </c>
      <c r="L11" s="85" t="str">
        <f t="shared" si="6"/>
        <v/>
      </c>
      <c r="M11" s="86" t="str">
        <f>IFERROR(SUM(L11,P11,((H11/VLOOKUP(D11,#REF!,15,0))/24)),"")</f>
        <v/>
      </c>
      <c r="N11" s="87" t="str">
        <f t="shared" si="0"/>
        <v/>
      </c>
      <c r="O11" s="88" t="str">
        <f t="shared" si="1"/>
        <v/>
      </c>
      <c r="P11" s="89"/>
      <c r="Q11" s="23"/>
      <c r="R11" s="24" t="str">
        <f t="shared" si="2"/>
        <v/>
      </c>
      <c r="S11" s="25" t="str">
        <f t="shared" si="3"/>
        <v/>
      </c>
      <c r="T11" s="90"/>
      <c r="U11" s="2"/>
    </row>
    <row r="12" spans="1:21" ht="25.5" hidden="1" customHeight="1">
      <c r="A12" s="15" t="str">
        <f t="shared" si="4"/>
        <v/>
      </c>
      <c r="B12" s="77" t="str">
        <f t="shared" si="5"/>
        <v/>
      </c>
      <c r="C12" s="91"/>
      <c r="D12" s="79"/>
      <c r="E12" s="80"/>
      <c r="F12" s="81" t="str">
        <f>IFERROR(VLOOKUP(D12,#REF!,4,0),"")</f>
        <v/>
      </c>
      <c r="G12" s="22"/>
      <c r="H12" s="82" t="str">
        <f>IFERROR(IF(D12="","",(G12/VLOOKUP(D12,#REF!,16,FALSE))),"")</f>
        <v/>
      </c>
      <c r="I12" s="83" t="str">
        <f>IFERROR(IF(D12="","",(VLOOKUP(D12,'Config. Recheio'!$B$1:$H$425,7,FALSE)*H12)),"")</f>
        <v/>
      </c>
      <c r="J12" s="83" t="str">
        <f>IFERROR(IF(D12="","",VLOOKUP((ROUNDDOWN(B12,0)&amp;D12),'Coz. Ind.L4, 5 E 8'!$A$3:$M$221,10,0)),"")</f>
        <v/>
      </c>
      <c r="K12" s="84" t="str">
        <f>IFERROR(IF(D12="","",VLOOKUP((ROUNDDOWN(B12,0)&amp;D12),'Coz. Ind.L4, 5 E 8'!$A$3:$M$221,12,0)),"")</f>
        <v/>
      </c>
      <c r="L12" s="85" t="str">
        <f t="shared" si="6"/>
        <v/>
      </c>
      <c r="M12" s="86" t="str">
        <f>IFERROR(SUM(L12,P12,((H12/VLOOKUP(D12,#REF!,15,0))/24)),"")</f>
        <v/>
      </c>
      <c r="N12" s="87" t="str">
        <f t="shared" si="0"/>
        <v/>
      </c>
      <c r="O12" s="88" t="str">
        <f t="shared" si="1"/>
        <v/>
      </c>
      <c r="P12" s="89"/>
      <c r="Q12" s="23"/>
      <c r="R12" s="24" t="str">
        <f t="shared" si="2"/>
        <v/>
      </c>
      <c r="S12" s="25" t="str">
        <f t="shared" si="3"/>
        <v/>
      </c>
      <c r="T12" s="90"/>
      <c r="U12" s="2"/>
    </row>
    <row r="13" spans="1:21" ht="25.5" hidden="1" customHeight="1" thickBot="1">
      <c r="A13" s="15" t="str">
        <f t="shared" si="4"/>
        <v/>
      </c>
      <c r="B13" s="108" t="str">
        <f t="shared" si="5"/>
        <v/>
      </c>
      <c r="C13" s="109"/>
      <c r="D13" s="110"/>
      <c r="E13" s="111"/>
      <c r="F13" s="112" t="str">
        <f>IFERROR(VLOOKUP(D13,#REF!,4,0),"")</f>
        <v/>
      </c>
      <c r="G13" s="26"/>
      <c r="H13" s="113" t="str">
        <f>IFERROR(IF(D13="","",(G13/VLOOKUP(D13,#REF!,16,FALSE))),"")</f>
        <v/>
      </c>
      <c r="I13" s="114" t="str">
        <f>IFERROR(IF(D13="","",(VLOOKUP(D13,'Config. Recheio'!$B$1:$H$425,7,FALSE)*H13)),"")</f>
        <v/>
      </c>
      <c r="J13" s="114" t="str">
        <f>IFERROR(IF(D13="","",VLOOKUP((ROUNDDOWN(B13,0)&amp;D13),'Coz. Ind.L4, 5 E 8'!$A$3:$M$221,10,0)),"")</f>
        <v/>
      </c>
      <c r="K13" s="115" t="str">
        <f>IFERROR(IF(D13="","",VLOOKUP((ROUNDDOWN(B13,0)&amp;D13),'Coz. Ind.L4, 5 E 8'!$A$3:$M$221,12,0)),"")</f>
        <v/>
      </c>
      <c r="L13" s="116" t="str">
        <f t="shared" si="6"/>
        <v/>
      </c>
      <c r="M13" s="117" t="str">
        <f>IFERROR(SUM(L13,P13,((H13/VLOOKUP(D13,#REF!,15,0))/24)),"")</f>
        <v/>
      </c>
      <c r="N13" s="118" t="str">
        <f t="shared" si="0"/>
        <v/>
      </c>
      <c r="O13" s="119" t="str">
        <f t="shared" si="1"/>
        <v/>
      </c>
      <c r="P13" s="120"/>
      <c r="Q13" s="44"/>
      <c r="R13" s="27" t="str">
        <f t="shared" si="2"/>
        <v/>
      </c>
      <c r="S13" s="28" t="str">
        <f t="shared" si="3"/>
        <v/>
      </c>
      <c r="T13" s="90"/>
      <c r="U13" s="2"/>
    </row>
    <row r="14" spans="1:21" ht="12.75" customHeight="1" thickBot="1">
      <c r="A14" s="15" t="s">
        <v>2321</v>
      </c>
      <c r="B14" s="121"/>
      <c r="C14" s="46"/>
      <c r="D14" s="46"/>
      <c r="E14" s="46"/>
      <c r="F14" s="122"/>
      <c r="G14" s="46"/>
      <c r="H14" s="123"/>
      <c r="I14" s="14"/>
      <c r="J14" s="14"/>
      <c r="K14" s="47"/>
      <c r="L14" s="47"/>
      <c r="M14" s="47"/>
      <c r="N14" s="48"/>
      <c r="O14" s="48"/>
      <c r="P14" s="47"/>
      <c r="Q14" s="47"/>
      <c r="R14" s="48"/>
      <c r="S14" s="47"/>
      <c r="T14" s="46"/>
    </row>
    <row r="15" spans="1:21" ht="25.5" customHeight="1" thickBot="1">
      <c r="A15" s="15" t="str">
        <f t="shared" si="4"/>
        <v>X</v>
      </c>
      <c r="B15" s="64">
        <f>B4+1</f>
        <v>42157</v>
      </c>
      <c r="C15" s="65"/>
      <c r="D15" s="66"/>
      <c r="E15" s="67"/>
      <c r="F15" s="68" t="str">
        <f>IFERROR(VLOOKUP(D15,#REF!,4,0),"")</f>
        <v/>
      </c>
      <c r="G15" s="20"/>
      <c r="H15" s="69" t="str">
        <f>IFERROR(IF(D15="","",(G15/VLOOKUP(D15,#REF!,16,FALSE))),"")</f>
        <v/>
      </c>
      <c r="I15" s="70" t="str">
        <f>IFERROR(IF(D15="","",(VLOOKUP(D15,'Config. Recheio'!$B$1:$H$425,7,FALSE)*H15)),"")</f>
        <v/>
      </c>
      <c r="J15" s="127" t="str">
        <f>IFERROR(IF(D15="","",VLOOKUP((ROUNDDOWN(B15,0)&amp;D15),'Coz. Ind.L4, 5 E 8'!$A$3:$M$221,10,0)),"")</f>
        <v/>
      </c>
      <c r="K15" s="128" t="str">
        <f>IFERROR(IF(D15="","",VLOOKUP((ROUNDDOWN(B15,0)&amp;D15),'Coz. Ind.L4, 5 E 8'!$A$3:$M$221,11,0)),"")</f>
        <v/>
      </c>
      <c r="L15" s="71" t="str">
        <f>IFERROR(IF(D15="","",B15),"")</f>
        <v/>
      </c>
      <c r="M15" s="72" t="str">
        <f>IFERROR(SUM(L15,P15,((H15/VLOOKUP(D15,#REF!,15,0))/24)),"")</f>
        <v/>
      </c>
      <c r="N15" s="73" t="str">
        <f t="shared" ref="N15:N24" si="7">IF(P15="","",L15)</f>
        <v/>
      </c>
      <c r="O15" s="74" t="str">
        <f t="shared" ref="O15:O24" si="8">IFERROR(IF(P15="","",SUM(L15,P15)),"")</f>
        <v/>
      </c>
      <c r="P15" s="75"/>
      <c r="Q15" s="21"/>
      <c r="R15" s="60" t="str">
        <f t="shared" ref="R15:R24" si="9">IFERROR(SUM((M15-L15),(-P15)),"")</f>
        <v/>
      </c>
      <c r="S15" s="61" t="str">
        <f t="shared" ref="S15:S24" si="10">IFERROR((M15-L15),"")</f>
        <v/>
      </c>
      <c r="T15" s="76"/>
      <c r="U15" s="1"/>
    </row>
    <row r="16" spans="1:21" ht="25.5" hidden="1" customHeight="1">
      <c r="A16" s="15" t="str">
        <f t="shared" si="4"/>
        <v/>
      </c>
      <c r="B16" s="77" t="str">
        <f>IF(D16="","",B15)</f>
        <v/>
      </c>
      <c r="C16" s="78"/>
      <c r="D16" s="79"/>
      <c r="E16" s="80"/>
      <c r="F16" s="81" t="str">
        <f>IFERROR(VLOOKUP(D16,#REF!,4,0),"")</f>
        <v/>
      </c>
      <c r="G16" s="22"/>
      <c r="H16" s="82" t="str">
        <f>IFERROR(IF(D16="","",(G16/VLOOKUP(D16,#REF!,16,FALSE))),"")</f>
        <v/>
      </c>
      <c r="I16" s="83" t="str">
        <f>IFERROR(IF(D16="","",(VLOOKUP(D16,'Config. Recheio'!$B$1:$H$425,7,FALSE)*H16)),"")</f>
        <v/>
      </c>
      <c r="J16" s="83" t="str">
        <f>IFERROR(IF(D16="","",VLOOKUP((ROUNDDOWN(B16,0)&amp;D16),'Coz. Ind.L4, 5 E 8'!$A$3:$M$221,10,0)),"")</f>
        <v/>
      </c>
      <c r="K16" s="84" t="str">
        <f>IFERROR(IF(D16="","",VLOOKUP((ROUNDDOWN(B16,0)&amp;D16),'Coz. Ind.L4, 5 E 8'!$A$3:$M$221,11,0)),"")</f>
        <v/>
      </c>
      <c r="L16" s="85" t="str">
        <f>IFERROR(IF(B16="","",M15),"")</f>
        <v/>
      </c>
      <c r="M16" s="86" t="str">
        <f>IFERROR(SUM(L16,P16,((H16/VLOOKUP(D16,#REF!,15,0))/24)),"")</f>
        <v/>
      </c>
      <c r="N16" s="87" t="str">
        <f t="shared" si="7"/>
        <v/>
      </c>
      <c r="O16" s="88" t="str">
        <f t="shared" si="8"/>
        <v/>
      </c>
      <c r="P16" s="89"/>
      <c r="Q16" s="23"/>
      <c r="R16" s="40" t="str">
        <f t="shared" si="9"/>
        <v/>
      </c>
      <c r="S16" s="41" t="str">
        <f t="shared" si="10"/>
        <v/>
      </c>
      <c r="T16" s="90"/>
      <c r="U16" s="2"/>
    </row>
    <row r="17" spans="1:21" ht="25.5" hidden="1" customHeight="1">
      <c r="A17" s="15" t="str">
        <f t="shared" si="4"/>
        <v/>
      </c>
      <c r="B17" s="77" t="str">
        <f t="shared" ref="B17:B24" si="11">IF(D17="","",B16)</f>
        <v/>
      </c>
      <c r="C17" s="91"/>
      <c r="D17" s="79"/>
      <c r="E17" s="80"/>
      <c r="F17" s="81" t="str">
        <f>IFERROR(VLOOKUP(D17,#REF!,4,0),"")</f>
        <v/>
      </c>
      <c r="G17" s="22"/>
      <c r="H17" s="82" t="str">
        <f>IFERROR(IF(D17="","",(G17/VLOOKUP(D17,#REF!,16,FALSE))),"")</f>
        <v/>
      </c>
      <c r="I17" s="83" t="str">
        <f>IFERROR(IF(D17="","",(VLOOKUP(D17,'Config. Recheio'!$B$1:$H$425,7,FALSE)*H17)),"")</f>
        <v/>
      </c>
      <c r="J17" s="83" t="str">
        <f>IFERROR(IF(D17="","",VLOOKUP((ROUNDDOWN(B17,0)&amp;D17),'Coz. Ind.L4, 5 E 8'!$A$3:$M$221,10,0)),"")</f>
        <v/>
      </c>
      <c r="K17" s="84" t="str">
        <f>IFERROR(IF(D17="","",VLOOKUP((ROUNDDOWN(B17,0)&amp;D17),'Coz. Ind.L4, 5 E 8'!$A$3:$M$221,11,0)),"")</f>
        <v/>
      </c>
      <c r="L17" s="85" t="str">
        <f t="shared" ref="L17:L24" si="12">IFERROR(IF(B17="","",M16),"")</f>
        <v/>
      </c>
      <c r="M17" s="86" t="str">
        <f>IFERROR(SUM(L17,P17,((H17/VLOOKUP(D17,#REF!,15,0))/24)),"")</f>
        <v/>
      </c>
      <c r="N17" s="87" t="str">
        <f t="shared" si="7"/>
        <v/>
      </c>
      <c r="O17" s="88" t="str">
        <f t="shared" si="8"/>
        <v/>
      </c>
      <c r="P17" s="89"/>
      <c r="Q17" s="23"/>
      <c r="R17" s="24" t="str">
        <f t="shared" si="9"/>
        <v/>
      </c>
      <c r="S17" s="25" t="str">
        <f t="shared" si="10"/>
        <v/>
      </c>
      <c r="T17" s="90"/>
      <c r="U17" s="2"/>
    </row>
    <row r="18" spans="1:21" ht="23.25" hidden="1" customHeight="1">
      <c r="A18" s="15" t="str">
        <f t="shared" si="4"/>
        <v/>
      </c>
      <c r="B18" s="77" t="str">
        <f t="shared" si="11"/>
        <v/>
      </c>
      <c r="C18" s="91"/>
      <c r="D18" s="92"/>
      <c r="E18" s="80"/>
      <c r="F18" s="81" t="str">
        <f>IFERROR(VLOOKUP(D18,#REF!,4,0),"")</f>
        <v/>
      </c>
      <c r="G18" s="22"/>
      <c r="H18" s="82" t="str">
        <f>IFERROR(IF(D18="","",(G18/VLOOKUP(D18,#REF!,16,FALSE))),"")</f>
        <v/>
      </c>
      <c r="I18" s="83" t="str">
        <f>IFERROR(IF(D18="","",(VLOOKUP(D18,'Config. Recheio'!$B$1:$H$425,7,FALSE)*H18)),"")</f>
        <v/>
      </c>
      <c r="J18" s="83" t="str">
        <f>IFERROR(IF(D18="","",VLOOKUP((ROUNDDOWN(B18,0)&amp;D18),'Coz. Ind.L4, 5 E 8'!$A$3:$M$221,10,0)),"")</f>
        <v/>
      </c>
      <c r="K18" s="84" t="str">
        <f>IFERROR(IF(D18="","",VLOOKUP((ROUNDDOWN(B18,0)&amp;D18),'Coz. Ind.L4, 5 E 8'!$A$3:$M$221,11,0)),"")</f>
        <v/>
      </c>
      <c r="L18" s="85" t="str">
        <f t="shared" si="12"/>
        <v/>
      </c>
      <c r="M18" s="86" t="str">
        <f>IFERROR(SUM(L18,P18,((H18/VLOOKUP(D18,#REF!,15,0))/24)),"")</f>
        <v/>
      </c>
      <c r="N18" s="87" t="str">
        <f t="shared" si="7"/>
        <v/>
      </c>
      <c r="O18" s="88" t="str">
        <f t="shared" si="8"/>
        <v/>
      </c>
      <c r="P18" s="89"/>
      <c r="Q18" s="23"/>
      <c r="R18" s="24" t="str">
        <f t="shared" si="9"/>
        <v/>
      </c>
      <c r="S18" s="25" t="str">
        <f t="shared" si="10"/>
        <v/>
      </c>
      <c r="T18" s="90"/>
      <c r="U18" s="2"/>
    </row>
    <row r="19" spans="1:21" ht="25.5" hidden="1" customHeight="1">
      <c r="A19" s="15" t="str">
        <f t="shared" si="4"/>
        <v/>
      </c>
      <c r="B19" s="77" t="str">
        <f t="shared" si="11"/>
        <v/>
      </c>
      <c r="C19" s="91"/>
      <c r="D19" s="79"/>
      <c r="E19" s="80"/>
      <c r="F19" s="81" t="str">
        <f>IFERROR(VLOOKUP(D19,#REF!,4,0),"")</f>
        <v/>
      </c>
      <c r="G19" s="22"/>
      <c r="H19" s="82" t="str">
        <f>IFERROR(IF(D19="","",(G19/VLOOKUP(D19,#REF!,16,FALSE))),"")</f>
        <v/>
      </c>
      <c r="I19" s="83" t="str">
        <f>IFERROR(IF(D19="","",(VLOOKUP(D19,'Config. Recheio'!$B$1:$H$425,7,FALSE)*H19)),"")</f>
        <v/>
      </c>
      <c r="J19" s="83" t="str">
        <f>IFERROR(IF(D19="","",VLOOKUP((ROUNDDOWN(B19,0)&amp;D19),'Coz. Ind.L4, 5 E 8'!$A$3:$M$221,10,0)),"")</f>
        <v/>
      </c>
      <c r="K19" s="84" t="str">
        <f>IFERROR(IF(D19="","",VLOOKUP((ROUNDDOWN(B19,0)&amp;D19),'Coz. Ind.L4, 5 E 8'!$A$3:$M$221,11,0)),"")</f>
        <v/>
      </c>
      <c r="L19" s="85" t="str">
        <f t="shared" si="12"/>
        <v/>
      </c>
      <c r="M19" s="86" t="str">
        <f>IFERROR(SUM(L19,P19,((H19/VLOOKUP(D19,#REF!,15,0))/24)),"")</f>
        <v/>
      </c>
      <c r="N19" s="87" t="str">
        <f t="shared" si="7"/>
        <v/>
      </c>
      <c r="O19" s="88" t="str">
        <f t="shared" si="8"/>
        <v/>
      </c>
      <c r="P19" s="89"/>
      <c r="Q19" s="23"/>
      <c r="R19" s="24" t="str">
        <f t="shared" si="9"/>
        <v/>
      </c>
      <c r="S19" s="25" t="str">
        <f t="shared" si="10"/>
        <v/>
      </c>
      <c r="T19" s="90"/>
      <c r="U19" s="2"/>
    </row>
    <row r="20" spans="1:21" ht="25.5" hidden="1" customHeight="1">
      <c r="A20" s="15" t="str">
        <f t="shared" si="4"/>
        <v/>
      </c>
      <c r="B20" s="77" t="str">
        <f t="shared" si="11"/>
        <v/>
      </c>
      <c r="C20" s="93"/>
      <c r="D20" s="79"/>
      <c r="E20" s="80"/>
      <c r="F20" s="81" t="str">
        <f>IFERROR(VLOOKUP(D20,#REF!,4,0),"")</f>
        <v/>
      </c>
      <c r="G20" s="22"/>
      <c r="H20" s="82" t="str">
        <f>IFERROR(IF(D20="","",(G20/VLOOKUP(D20,#REF!,16,FALSE))),"")</f>
        <v/>
      </c>
      <c r="I20" s="83" t="str">
        <f>IFERROR(IF(D20="","",(VLOOKUP(D20,'Config. Recheio'!$B$1:$H$425,7,FALSE)*H20)),"")</f>
        <v/>
      </c>
      <c r="J20" s="83" t="str">
        <f>IFERROR(IF(D20="","",VLOOKUP((ROUNDDOWN(B20,0)&amp;D20),'Coz. Ind.L4, 5 E 8'!$A$3:$M$221,10,0)),"")</f>
        <v/>
      </c>
      <c r="K20" s="84" t="str">
        <f>IFERROR(IF(D20="","",VLOOKUP((ROUNDDOWN(B20,0)&amp;D20),'Coz. Ind.L4, 5 E 8'!$A$3:$M$221,11,0)),"")</f>
        <v/>
      </c>
      <c r="L20" s="85" t="str">
        <f t="shared" si="12"/>
        <v/>
      </c>
      <c r="M20" s="86" t="str">
        <f>IFERROR(SUM(L20,P20,((H20/VLOOKUP(D20,#REF!,15,0))/24)),"")</f>
        <v/>
      </c>
      <c r="N20" s="87" t="str">
        <f t="shared" si="7"/>
        <v/>
      </c>
      <c r="O20" s="88" t="str">
        <f t="shared" si="8"/>
        <v/>
      </c>
      <c r="P20" s="94"/>
      <c r="Q20" s="95"/>
      <c r="R20" s="45" t="str">
        <f t="shared" si="9"/>
        <v/>
      </c>
      <c r="S20" s="28" t="str">
        <f t="shared" si="10"/>
        <v/>
      </c>
      <c r="T20" s="90"/>
      <c r="U20" s="2"/>
    </row>
    <row r="21" spans="1:21" ht="25.5" hidden="1" customHeight="1">
      <c r="A21" s="15" t="str">
        <f t="shared" si="4"/>
        <v/>
      </c>
      <c r="B21" s="96" t="str">
        <f t="shared" si="11"/>
        <v/>
      </c>
      <c r="C21" s="97"/>
      <c r="D21" s="92"/>
      <c r="E21" s="98"/>
      <c r="F21" s="99" t="str">
        <f>IFERROR(VLOOKUP(D21,#REF!,4,0),"")</f>
        <v/>
      </c>
      <c r="G21" s="100"/>
      <c r="H21" s="101" t="str">
        <f>IFERROR(IF(D21="","",(G21/VLOOKUP(D21,#REF!,16,FALSE))),"")</f>
        <v/>
      </c>
      <c r="I21" s="102" t="str">
        <f>IFERROR(IF(D21="","",(VLOOKUP(D21,'Config. Recheio'!$B$1:$H$425,7,FALSE)*H21)),"")</f>
        <v/>
      </c>
      <c r="J21" s="102" t="str">
        <f>IFERROR(IF(D21="","",VLOOKUP((ROUNDDOWN(B21,0)&amp;D21),'Coz. Ind.L4, 5 E 8'!$A$3:$M$221,10,0)),"")</f>
        <v/>
      </c>
      <c r="K21" s="103" t="str">
        <f>IFERROR(IF(D21="","",VLOOKUP((ROUNDDOWN(B21,0)&amp;D21),'Coz. Ind.L4, 5 E 8'!$A$3:$M$221,11,0)),"")</f>
        <v/>
      </c>
      <c r="L21" s="104" t="str">
        <f t="shared" si="12"/>
        <v/>
      </c>
      <c r="M21" s="105" t="str">
        <f>IFERROR(SUM(L21,P21,((H21/VLOOKUP(D21,#REF!,15,0))/24)),"")</f>
        <v/>
      </c>
      <c r="N21" s="106" t="str">
        <f t="shared" si="7"/>
        <v/>
      </c>
      <c r="O21" s="107" t="str">
        <f t="shared" si="8"/>
        <v/>
      </c>
      <c r="P21" s="89"/>
      <c r="Q21" s="23"/>
      <c r="R21" s="24" t="str">
        <f t="shared" si="9"/>
        <v/>
      </c>
      <c r="S21" s="25" t="str">
        <f t="shared" si="10"/>
        <v/>
      </c>
      <c r="T21" s="90"/>
      <c r="U21" s="2"/>
    </row>
    <row r="22" spans="1:21" ht="23.25" hidden="1" customHeight="1">
      <c r="A22" s="15" t="str">
        <f t="shared" si="4"/>
        <v/>
      </c>
      <c r="B22" s="77" t="str">
        <f t="shared" si="11"/>
        <v/>
      </c>
      <c r="C22" s="91"/>
      <c r="D22" s="92"/>
      <c r="E22" s="80"/>
      <c r="F22" s="81" t="str">
        <f>IFERROR(VLOOKUP(D22,#REF!,4,0),"")</f>
        <v/>
      </c>
      <c r="G22" s="22"/>
      <c r="H22" s="82" t="str">
        <f>IFERROR(IF(D22="","",(G22/VLOOKUP(D22,#REF!,16,FALSE))),"")</f>
        <v/>
      </c>
      <c r="I22" s="83" t="str">
        <f>IFERROR(IF(D22="","",(VLOOKUP(D22,'Config. Recheio'!$B$1:$H$425,7,FALSE)*H22)),"")</f>
        <v/>
      </c>
      <c r="J22" s="83" t="str">
        <f>IFERROR(IF(D22="","",VLOOKUP((ROUNDDOWN(B22,0)&amp;D22),'Coz. Ind.L4, 5 E 8'!$A$3:$M$221,10,0)),"")</f>
        <v/>
      </c>
      <c r="K22" s="84" t="str">
        <f>IFERROR(IF(D22="","",VLOOKUP((ROUNDDOWN(B22,0)&amp;D22),'Coz. Ind.L4, 5 E 8'!$A$3:$M$221,11,0)),"")</f>
        <v/>
      </c>
      <c r="L22" s="85" t="str">
        <f t="shared" si="12"/>
        <v/>
      </c>
      <c r="M22" s="86" t="str">
        <f>IFERROR(SUM(L22,P22,((H22/VLOOKUP(D22,#REF!,15,0))/24)),"")</f>
        <v/>
      </c>
      <c r="N22" s="87" t="str">
        <f t="shared" si="7"/>
        <v/>
      </c>
      <c r="O22" s="88" t="str">
        <f t="shared" si="8"/>
        <v/>
      </c>
      <c r="P22" s="89"/>
      <c r="Q22" s="23"/>
      <c r="R22" s="24" t="str">
        <f t="shared" si="9"/>
        <v/>
      </c>
      <c r="S22" s="25" t="str">
        <f t="shared" si="10"/>
        <v/>
      </c>
      <c r="T22" s="90"/>
      <c r="U22" s="2"/>
    </row>
    <row r="23" spans="1:21" ht="25.5" hidden="1" customHeight="1">
      <c r="A23" s="15" t="str">
        <f t="shared" si="4"/>
        <v/>
      </c>
      <c r="B23" s="77" t="str">
        <f t="shared" si="11"/>
        <v/>
      </c>
      <c r="C23" s="91"/>
      <c r="D23" s="79"/>
      <c r="E23" s="80"/>
      <c r="F23" s="81" t="str">
        <f>IFERROR(VLOOKUP(D23,#REF!,4,0),"")</f>
        <v/>
      </c>
      <c r="G23" s="22"/>
      <c r="H23" s="82" t="str">
        <f>IFERROR(IF(D23="","",(G23/VLOOKUP(D23,#REF!,16,FALSE))),"")</f>
        <v/>
      </c>
      <c r="I23" s="83" t="str">
        <f>IFERROR(IF(D23="","",(VLOOKUP(D23,'Config. Recheio'!$B$1:$H$425,7,FALSE)*H23)),"")</f>
        <v/>
      </c>
      <c r="J23" s="83" t="str">
        <f>IFERROR(IF(D23="","",VLOOKUP((ROUNDDOWN(B23,0)&amp;D23),'Coz. Ind.L4, 5 E 8'!$A$3:$M$221,10,0)),"")</f>
        <v/>
      </c>
      <c r="K23" s="84" t="str">
        <f>IFERROR(IF(D23="","",VLOOKUP((ROUNDDOWN(B23,0)&amp;D23),'Coz. Ind.L4, 5 E 8'!$A$3:$M$221,11,0)),"")</f>
        <v/>
      </c>
      <c r="L23" s="85" t="str">
        <f t="shared" si="12"/>
        <v/>
      </c>
      <c r="M23" s="86" t="str">
        <f>IFERROR(SUM(L23,P23,((H23/VLOOKUP(D23,#REF!,15,0))/24)),"")</f>
        <v/>
      </c>
      <c r="N23" s="87" t="str">
        <f t="shared" si="7"/>
        <v/>
      </c>
      <c r="O23" s="88" t="str">
        <f t="shared" si="8"/>
        <v/>
      </c>
      <c r="P23" s="89"/>
      <c r="Q23" s="23"/>
      <c r="R23" s="24" t="str">
        <f t="shared" si="9"/>
        <v/>
      </c>
      <c r="S23" s="25" t="str">
        <f t="shared" si="10"/>
        <v/>
      </c>
      <c r="T23" s="90"/>
      <c r="U23" s="2"/>
    </row>
    <row r="24" spans="1:21" ht="25.5" hidden="1" customHeight="1" thickBot="1">
      <c r="A24" s="15" t="str">
        <f t="shared" si="4"/>
        <v/>
      </c>
      <c r="B24" s="108" t="str">
        <f t="shared" si="11"/>
        <v/>
      </c>
      <c r="C24" s="109"/>
      <c r="D24" s="110"/>
      <c r="E24" s="111"/>
      <c r="F24" s="112" t="str">
        <f>IFERROR(VLOOKUP(D24,#REF!,4,0),"")</f>
        <v/>
      </c>
      <c r="G24" s="26"/>
      <c r="H24" s="113" t="str">
        <f>IFERROR(IF(D24="","",(G24/VLOOKUP(D24,#REF!,16,FALSE))),"")</f>
        <v/>
      </c>
      <c r="I24" s="114" t="str">
        <f>IFERROR(IF(D24="","",(VLOOKUP(D24,'Config. Recheio'!$B$1:$H$425,7,FALSE)*H24)),"")</f>
        <v/>
      </c>
      <c r="J24" s="114" t="str">
        <f>IFERROR(IF(D24="","",VLOOKUP((ROUNDDOWN(B24,0)&amp;D24),'Coz. Ind.L4, 5 E 8'!$A$3:$M$221,10,0)),"")</f>
        <v/>
      </c>
      <c r="K24" s="115" t="str">
        <f>IFERROR(IF(D24="","",VLOOKUP((ROUNDDOWN(B24,0)&amp;D24),'Coz. Ind.L4, 5 E 8'!$A$3:$M$221,11,0)),"")</f>
        <v/>
      </c>
      <c r="L24" s="116" t="str">
        <f t="shared" si="12"/>
        <v/>
      </c>
      <c r="M24" s="117" t="str">
        <f>IFERROR(SUM(L24,P24,((H24/VLOOKUP(D24,#REF!,15,0))/24)),"")</f>
        <v/>
      </c>
      <c r="N24" s="124" t="str">
        <f t="shared" si="7"/>
        <v/>
      </c>
      <c r="O24" s="119" t="str">
        <f t="shared" si="8"/>
        <v/>
      </c>
      <c r="P24" s="120"/>
      <c r="Q24" s="125"/>
      <c r="R24" s="62" t="str">
        <f t="shared" si="9"/>
        <v/>
      </c>
      <c r="S24" s="63" t="str">
        <f t="shared" si="10"/>
        <v/>
      </c>
      <c r="T24" s="126"/>
      <c r="U24" s="2"/>
    </row>
    <row r="25" spans="1:21" ht="12.75" customHeight="1" thickBot="1">
      <c r="A25" s="15" t="s">
        <v>2321</v>
      </c>
      <c r="B25" s="121"/>
      <c r="C25" s="46"/>
      <c r="D25" s="46"/>
      <c r="E25" s="46"/>
      <c r="F25" s="122"/>
      <c r="G25" s="46"/>
      <c r="H25" s="123"/>
      <c r="I25" s="14"/>
      <c r="J25" s="14"/>
      <c r="K25" s="47"/>
      <c r="L25" s="47"/>
      <c r="M25" s="47"/>
      <c r="N25" s="48"/>
      <c r="O25" s="48"/>
      <c r="P25" s="47"/>
      <c r="Q25" s="47"/>
      <c r="R25" s="48"/>
      <c r="S25" s="47"/>
      <c r="T25" s="46"/>
    </row>
    <row r="26" spans="1:21" ht="25.5" customHeight="1" thickBot="1">
      <c r="A26" s="15" t="str">
        <f t="shared" si="4"/>
        <v>X</v>
      </c>
      <c r="B26" s="64">
        <f>B15+1</f>
        <v>42158</v>
      </c>
      <c r="C26" s="65"/>
      <c r="D26" s="66"/>
      <c r="E26" s="67"/>
      <c r="F26" s="68" t="str">
        <f>IFERROR(VLOOKUP(D26,#REF!,4,0),"")</f>
        <v/>
      </c>
      <c r="G26" s="20"/>
      <c r="H26" s="69" t="str">
        <f>IFERROR(IF(D26="","",(G26/VLOOKUP(D26,#REF!,16,FALSE))),"")</f>
        <v/>
      </c>
      <c r="I26" s="70" t="str">
        <f>IFERROR(IF(D26="","",(VLOOKUP(D26,'Config. Recheio'!$B$1:$H$425,7,FALSE)*H26)),"")</f>
        <v/>
      </c>
      <c r="J26" s="127" t="str">
        <f>IFERROR(IF(D26="","",VLOOKUP((ROUNDDOWN(B26,0)&amp;D26),'Coz. Ind.L4, 5 E 8'!$A$3:$M$221,10,0)),"")</f>
        <v/>
      </c>
      <c r="K26" s="128" t="str">
        <f>IFERROR(IF(D26="","",VLOOKUP((ROUNDDOWN(B26,0)&amp;D26),'Coz. Ind.L4, 5 E 8'!$A$3:$M$221,11,0)),"")</f>
        <v/>
      </c>
      <c r="L26" s="71" t="str">
        <f>IFERROR(IF(D26="","",B26),"")</f>
        <v/>
      </c>
      <c r="M26" s="72" t="str">
        <f>IFERROR(SUM(L26,P26,((H26/VLOOKUP(D26,#REF!,15,0))/24)),"")</f>
        <v/>
      </c>
      <c r="N26" s="73" t="str">
        <f t="shared" ref="N26:N35" si="13">IF(P26="","",L26)</f>
        <v/>
      </c>
      <c r="O26" s="74" t="str">
        <f t="shared" ref="O26:O35" si="14">IFERROR(IF(P26="","",SUM(L26,P26)),"")</f>
        <v/>
      </c>
      <c r="P26" s="75"/>
      <c r="Q26" s="21"/>
      <c r="R26" s="60" t="str">
        <f t="shared" ref="R26:R35" si="15">IFERROR(SUM((M26-L26),(-P26)),"")</f>
        <v/>
      </c>
      <c r="S26" s="61" t="str">
        <f t="shared" ref="S26:S35" si="16">IFERROR((M26-L26),"")</f>
        <v/>
      </c>
      <c r="T26" s="76"/>
      <c r="U26" s="1"/>
    </row>
    <row r="27" spans="1:21" ht="25.5" hidden="1" customHeight="1">
      <c r="A27" s="15" t="str">
        <f t="shared" si="4"/>
        <v/>
      </c>
      <c r="B27" s="77" t="str">
        <f>IF(D27="","",B26)</f>
        <v/>
      </c>
      <c r="C27" s="78"/>
      <c r="D27" s="79"/>
      <c r="E27" s="80"/>
      <c r="F27" s="81" t="str">
        <f>IFERROR(VLOOKUP(D27,#REF!,4,0),"")</f>
        <v/>
      </c>
      <c r="G27" s="22"/>
      <c r="H27" s="82" t="str">
        <f>IFERROR(IF(D27="","",(G27/VLOOKUP(D27,#REF!,16,FALSE))),"")</f>
        <v/>
      </c>
      <c r="I27" s="83" t="str">
        <f>IFERROR(IF(D27="","",(VLOOKUP(D27,'Config. Recheio'!$B$1:$H$425,7,FALSE)*H27)),"")</f>
        <v/>
      </c>
      <c r="J27" s="83" t="str">
        <f>IFERROR(IF(D27="","",VLOOKUP((ROUNDDOWN(B27,0)&amp;D27),'Coz. Ind.L4, 5 E 8'!$A$3:$M$221,10,0)),"")</f>
        <v/>
      </c>
      <c r="K27" s="84" t="str">
        <f>IFERROR(IF(D27="","",VLOOKUP((ROUNDDOWN(B27,0)&amp;D27),'Coz. Ind.L4, 5 E 8'!$A$3:$M$221,11,0)),"")</f>
        <v/>
      </c>
      <c r="L27" s="85" t="str">
        <f>IFERROR(IF(B27="","",M26),"")</f>
        <v/>
      </c>
      <c r="M27" s="86" t="str">
        <f>IFERROR(SUM(L27,P27,((H27/VLOOKUP(D27,#REF!,15,0))/24)),"")</f>
        <v/>
      </c>
      <c r="N27" s="87" t="str">
        <f t="shared" si="13"/>
        <v/>
      </c>
      <c r="O27" s="88" t="str">
        <f t="shared" si="14"/>
        <v/>
      </c>
      <c r="P27" s="89"/>
      <c r="Q27" s="23"/>
      <c r="R27" s="40" t="str">
        <f t="shared" si="15"/>
        <v/>
      </c>
      <c r="S27" s="41" t="str">
        <f t="shared" si="16"/>
        <v/>
      </c>
      <c r="T27" s="90"/>
      <c r="U27" s="2"/>
    </row>
    <row r="28" spans="1:21" ht="25.5" hidden="1" customHeight="1">
      <c r="A28" s="15" t="str">
        <f t="shared" si="4"/>
        <v/>
      </c>
      <c r="B28" s="77" t="str">
        <f t="shared" ref="B28:B35" si="17">IF(D28="","",B27)</f>
        <v/>
      </c>
      <c r="C28" s="91"/>
      <c r="D28" s="79"/>
      <c r="E28" s="80"/>
      <c r="F28" s="81" t="str">
        <f>IFERROR(VLOOKUP(D28,#REF!,4,0),"")</f>
        <v/>
      </c>
      <c r="G28" s="22"/>
      <c r="H28" s="82" t="str">
        <f>IFERROR(IF(D28="","",(G28/VLOOKUP(D28,#REF!,16,FALSE))),"")</f>
        <v/>
      </c>
      <c r="I28" s="83" t="str">
        <f>IFERROR(IF(D28="","",(VLOOKUP(D28,'Config. Recheio'!$B$1:$H$425,7,FALSE)*H28)),"")</f>
        <v/>
      </c>
      <c r="J28" s="83" t="str">
        <f>IFERROR(IF(D28="","",VLOOKUP((ROUNDDOWN(B28,0)&amp;D28),'Coz. Ind.L4, 5 E 8'!$A$3:$M$221,10,0)),"")</f>
        <v/>
      </c>
      <c r="K28" s="84" t="str">
        <f>IFERROR(IF(D28="","",VLOOKUP((ROUNDDOWN(B28,0)&amp;D28),'Coz. Ind.L4, 5 E 8'!$A$3:$M$221,11,0)),"")</f>
        <v/>
      </c>
      <c r="L28" s="85" t="str">
        <f t="shared" ref="L28:L35" si="18">IFERROR(IF(B28="","",M27),"")</f>
        <v/>
      </c>
      <c r="M28" s="86" t="str">
        <f>IFERROR(SUM(L28,P28,((H28/VLOOKUP(D28,#REF!,15,0))/24)),"")</f>
        <v/>
      </c>
      <c r="N28" s="87" t="str">
        <f t="shared" si="13"/>
        <v/>
      </c>
      <c r="O28" s="88" t="str">
        <f t="shared" si="14"/>
        <v/>
      </c>
      <c r="P28" s="89"/>
      <c r="Q28" s="23"/>
      <c r="R28" s="24" t="str">
        <f t="shared" si="15"/>
        <v/>
      </c>
      <c r="S28" s="25" t="str">
        <f t="shared" si="16"/>
        <v/>
      </c>
      <c r="T28" s="90"/>
      <c r="U28" s="2"/>
    </row>
    <row r="29" spans="1:21" ht="23.25" hidden="1" customHeight="1">
      <c r="A29" s="15" t="str">
        <f t="shared" si="4"/>
        <v/>
      </c>
      <c r="B29" s="77" t="str">
        <f t="shared" si="17"/>
        <v/>
      </c>
      <c r="C29" s="91"/>
      <c r="D29" s="92"/>
      <c r="E29" s="80"/>
      <c r="F29" s="81" t="str">
        <f>IFERROR(VLOOKUP(D29,#REF!,4,0),"")</f>
        <v/>
      </c>
      <c r="G29" s="22"/>
      <c r="H29" s="82" t="str">
        <f>IFERROR(IF(D29="","",(G29/VLOOKUP(D29,#REF!,16,FALSE))),"")</f>
        <v/>
      </c>
      <c r="I29" s="83" t="str">
        <f>IFERROR(IF(D29="","",(VLOOKUP(D29,'Config. Recheio'!$B$1:$H$425,7,FALSE)*H29)),"")</f>
        <v/>
      </c>
      <c r="J29" s="83" t="str">
        <f>IFERROR(IF(D29="","",VLOOKUP((ROUNDDOWN(B29,0)&amp;D29),'Coz. Ind.L4, 5 E 8'!$A$3:$M$221,10,0)),"")</f>
        <v/>
      </c>
      <c r="K29" s="84" t="str">
        <f>IFERROR(IF(D29="","",VLOOKUP((ROUNDDOWN(B29,0)&amp;D29),'Coz. Ind.L4, 5 E 8'!$A$3:$M$221,11,0)),"")</f>
        <v/>
      </c>
      <c r="L29" s="85" t="str">
        <f t="shared" si="18"/>
        <v/>
      </c>
      <c r="M29" s="86" t="str">
        <f>IFERROR(SUM(L29,P29,((H29/VLOOKUP(D29,#REF!,15,0))/24)),"")</f>
        <v/>
      </c>
      <c r="N29" s="87" t="str">
        <f t="shared" si="13"/>
        <v/>
      </c>
      <c r="O29" s="88" t="str">
        <f t="shared" si="14"/>
        <v/>
      </c>
      <c r="P29" s="89"/>
      <c r="Q29" s="23"/>
      <c r="R29" s="24" t="str">
        <f t="shared" si="15"/>
        <v/>
      </c>
      <c r="S29" s="25" t="str">
        <f t="shared" si="16"/>
        <v/>
      </c>
      <c r="T29" s="90"/>
      <c r="U29" s="2"/>
    </row>
    <row r="30" spans="1:21" ht="25.5" hidden="1" customHeight="1">
      <c r="A30" s="15" t="str">
        <f t="shared" si="4"/>
        <v/>
      </c>
      <c r="B30" s="77" t="str">
        <f t="shared" si="17"/>
        <v/>
      </c>
      <c r="C30" s="91"/>
      <c r="D30" s="79"/>
      <c r="E30" s="80"/>
      <c r="F30" s="81" t="str">
        <f>IFERROR(VLOOKUP(D30,#REF!,4,0),"")</f>
        <v/>
      </c>
      <c r="G30" s="22"/>
      <c r="H30" s="82" t="str">
        <f>IFERROR(IF(D30="","",(G30/VLOOKUP(D30,#REF!,16,FALSE))),"")</f>
        <v/>
      </c>
      <c r="I30" s="83" t="str">
        <f>IFERROR(IF(D30="","",(VLOOKUP(D30,'Config. Recheio'!$B$1:$H$425,7,FALSE)*H30)),"")</f>
        <v/>
      </c>
      <c r="J30" s="83" t="str">
        <f>IFERROR(IF(D30="","",VLOOKUP((ROUNDDOWN(B30,0)&amp;D30),'Coz. Ind.L4, 5 E 8'!$A$3:$M$221,10,0)),"")</f>
        <v/>
      </c>
      <c r="K30" s="84" t="str">
        <f>IFERROR(IF(D30="","",VLOOKUP((ROUNDDOWN(B30,0)&amp;D30),'Coz. Ind.L4, 5 E 8'!$A$3:$M$221,11,0)),"")</f>
        <v/>
      </c>
      <c r="L30" s="85" t="str">
        <f t="shared" si="18"/>
        <v/>
      </c>
      <c r="M30" s="86" t="str">
        <f>IFERROR(SUM(L30,P30,((H30/VLOOKUP(D30,#REF!,15,0))/24)),"")</f>
        <v/>
      </c>
      <c r="N30" s="87" t="str">
        <f t="shared" si="13"/>
        <v/>
      </c>
      <c r="O30" s="88" t="str">
        <f t="shared" si="14"/>
        <v/>
      </c>
      <c r="P30" s="89"/>
      <c r="Q30" s="23"/>
      <c r="R30" s="24" t="str">
        <f t="shared" si="15"/>
        <v/>
      </c>
      <c r="S30" s="25" t="str">
        <f t="shared" si="16"/>
        <v/>
      </c>
      <c r="T30" s="90"/>
      <c r="U30" s="2"/>
    </row>
    <row r="31" spans="1:21" ht="25.5" hidden="1" customHeight="1">
      <c r="A31" s="15" t="str">
        <f t="shared" si="4"/>
        <v/>
      </c>
      <c r="B31" s="77" t="str">
        <f t="shared" si="17"/>
        <v/>
      </c>
      <c r="C31" s="93"/>
      <c r="D31" s="79"/>
      <c r="E31" s="80"/>
      <c r="F31" s="81" t="str">
        <f>IFERROR(VLOOKUP(D31,#REF!,4,0),"")</f>
        <v/>
      </c>
      <c r="G31" s="22"/>
      <c r="H31" s="82" t="str">
        <f>IFERROR(IF(D31="","",(G31/VLOOKUP(D31,#REF!,16,FALSE))),"")</f>
        <v/>
      </c>
      <c r="I31" s="83" t="str">
        <f>IFERROR(IF(D31="","",(VLOOKUP(D31,'Config. Recheio'!$B$1:$H$425,7,FALSE)*H31)),"")</f>
        <v/>
      </c>
      <c r="J31" s="83" t="str">
        <f>IFERROR(IF(D31="","",VLOOKUP((ROUNDDOWN(B31,0)&amp;D31),'Coz. Ind.L4, 5 E 8'!$A$3:$M$221,10,0)),"")</f>
        <v/>
      </c>
      <c r="K31" s="84" t="str">
        <f>IFERROR(IF(D31="","",VLOOKUP((ROUNDDOWN(B31,0)&amp;D31),'Coz. Ind.L4, 5 E 8'!$A$3:$M$221,11,0)),"")</f>
        <v/>
      </c>
      <c r="L31" s="85" t="str">
        <f t="shared" si="18"/>
        <v/>
      </c>
      <c r="M31" s="86" t="str">
        <f>IFERROR(SUM(L31,P31,((H31/VLOOKUP(D31,#REF!,15,0))/24)),"")</f>
        <v/>
      </c>
      <c r="N31" s="87" t="str">
        <f t="shared" si="13"/>
        <v/>
      </c>
      <c r="O31" s="88" t="str">
        <f t="shared" si="14"/>
        <v/>
      </c>
      <c r="P31" s="94"/>
      <c r="Q31" s="95"/>
      <c r="R31" s="45" t="str">
        <f t="shared" si="15"/>
        <v/>
      </c>
      <c r="S31" s="28" t="str">
        <f t="shared" si="16"/>
        <v/>
      </c>
      <c r="T31" s="90"/>
      <c r="U31" s="2"/>
    </row>
    <row r="32" spans="1:21" ht="25.5" hidden="1" customHeight="1">
      <c r="A32" s="15" t="str">
        <f t="shared" si="4"/>
        <v/>
      </c>
      <c r="B32" s="96" t="str">
        <f t="shared" si="17"/>
        <v/>
      </c>
      <c r="C32" s="97"/>
      <c r="D32" s="92"/>
      <c r="E32" s="98"/>
      <c r="F32" s="99" t="str">
        <f>IFERROR(VLOOKUP(D32,#REF!,4,0),"")</f>
        <v/>
      </c>
      <c r="G32" s="100"/>
      <c r="H32" s="101" t="str">
        <f>IFERROR(IF(D32="","",(G32/VLOOKUP(D32,#REF!,16,FALSE))),"")</f>
        <v/>
      </c>
      <c r="I32" s="102" t="str">
        <f>IFERROR(IF(D32="","",(VLOOKUP(D32,'Config. Recheio'!$B$1:$H$425,7,FALSE)*H32)),"")</f>
        <v/>
      </c>
      <c r="J32" s="102" t="str">
        <f>IFERROR(IF(D32="","",VLOOKUP((ROUNDDOWN(B32,0)&amp;D32),'Coz. Ind.L4, 5 E 8'!$A$3:$M$221,10,0)),"")</f>
        <v/>
      </c>
      <c r="K32" s="103" t="str">
        <f>IFERROR(IF(D32="","",VLOOKUP((ROUNDDOWN(B32,0)&amp;D32),'Coz. Ind.L4, 5 E 8'!$A$3:$M$221,11,0)),"")</f>
        <v/>
      </c>
      <c r="L32" s="104" t="str">
        <f t="shared" si="18"/>
        <v/>
      </c>
      <c r="M32" s="105" t="str">
        <f>IFERROR(SUM(L32,P32,((H32/VLOOKUP(D32,#REF!,15,0))/24)),"")</f>
        <v/>
      </c>
      <c r="N32" s="106" t="str">
        <f t="shared" si="13"/>
        <v/>
      </c>
      <c r="O32" s="107" t="str">
        <f t="shared" si="14"/>
        <v/>
      </c>
      <c r="P32" s="89"/>
      <c r="Q32" s="23"/>
      <c r="R32" s="24" t="str">
        <f t="shared" si="15"/>
        <v/>
      </c>
      <c r="S32" s="25" t="str">
        <f t="shared" si="16"/>
        <v/>
      </c>
      <c r="T32" s="90"/>
      <c r="U32" s="2"/>
    </row>
    <row r="33" spans="1:21" ht="23.25" hidden="1" customHeight="1">
      <c r="A33" s="15" t="str">
        <f t="shared" si="4"/>
        <v/>
      </c>
      <c r="B33" s="77" t="str">
        <f t="shared" si="17"/>
        <v/>
      </c>
      <c r="C33" s="91"/>
      <c r="D33" s="92"/>
      <c r="E33" s="80"/>
      <c r="F33" s="81" t="str">
        <f>IFERROR(VLOOKUP(D33,#REF!,4,0),"")</f>
        <v/>
      </c>
      <c r="G33" s="22"/>
      <c r="H33" s="82" t="str">
        <f>IFERROR(IF(D33="","",(G33/VLOOKUP(D33,#REF!,16,FALSE))),"")</f>
        <v/>
      </c>
      <c r="I33" s="83" t="str">
        <f>IFERROR(IF(D33="","",(VLOOKUP(D33,'Config. Recheio'!$B$1:$H$425,7,FALSE)*H33)),"")</f>
        <v/>
      </c>
      <c r="J33" s="83" t="str">
        <f>IFERROR(IF(D33="","",VLOOKUP((ROUNDDOWN(B33,0)&amp;D33),'Coz. Ind.L4, 5 E 8'!$A$3:$M$221,10,0)),"")</f>
        <v/>
      </c>
      <c r="K33" s="84" t="str">
        <f>IFERROR(IF(D33="","",VLOOKUP((ROUNDDOWN(B33,0)&amp;D33),'Coz. Ind.L4, 5 E 8'!$A$3:$M$221,11,0)),"")</f>
        <v/>
      </c>
      <c r="L33" s="85" t="str">
        <f t="shared" si="18"/>
        <v/>
      </c>
      <c r="M33" s="86" t="str">
        <f>IFERROR(SUM(L33,P33,((H33/VLOOKUP(D33,#REF!,15,0))/24)),"")</f>
        <v/>
      </c>
      <c r="N33" s="87" t="str">
        <f t="shared" si="13"/>
        <v/>
      </c>
      <c r="O33" s="88" t="str">
        <f t="shared" si="14"/>
        <v/>
      </c>
      <c r="P33" s="89"/>
      <c r="Q33" s="23"/>
      <c r="R33" s="24" t="str">
        <f t="shared" si="15"/>
        <v/>
      </c>
      <c r="S33" s="25" t="str">
        <f t="shared" si="16"/>
        <v/>
      </c>
      <c r="T33" s="90"/>
      <c r="U33" s="2"/>
    </row>
    <row r="34" spans="1:21" ht="25.5" hidden="1" customHeight="1">
      <c r="A34" s="15" t="str">
        <f t="shared" si="4"/>
        <v/>
      </c>
      <c r="B34" s="77" t="str">
        <f t="shared" si="17"/>
        <v/>
      </c>
      <c r="C34" s="91"/>
      <c r="D34" s="79"/>
      <c r="E34" s="80"/>
      <c r="F34" s="81" t="str">
        <f>IFERROR(VLOOKUP(D34,#REF!,4,0),"")</f>
        <v/>
      </c>
      <c r="G34" s="22"/>
      <c r="H34" s="82" t="str">
        <f>IFERROR(IF(D34="","",(G34/VLOOKUP(D34,#REF!,16,FALSE))),"")</f>
        <v/>
      </c>
      <c r="I34" s="83" t="str">
        <f>IFERROR(IF(D34="","",(VLOOKUP(D34,'Config. Recheio'!$B$1:$H$425,7,FALSE)*H34)),"")</f>
        <v/>
      </c>
      <c r="J34" s="83" t="str">
        <f>IFERROR(IF(D34="","",VLOOKUP((ROUNDDOWN(B34,0)&amp;D34),'Coz. Ind.L4, 5 E 8'!$A$3:$M$221,10,0)),"")</f>
        <v/>
      </c>
      <c r="K34" s="84" t="str">
        <f>IFERROR(IF(D34="","",VLOOKUP((ROUNDDOWN(B34,0)&amp;D34),'Coz. Ind.L4, 5 E 8'!$A$3:$M$221,11,0)),"")</f>
        <v/>
      </c>
      <c r="L34" s="85" t="str">
        <f t="shared" si="18"/>
        <v/>
      </c>
      <c r="M34" s="86" t="str">
        <f>IFERROR(SUM(L34,P34,((H34/VLOOKUP(D34,#REF!,15,0))/24)),"")</f>
        <v/>
      </c>
      <c r="N34" s="87" t="str">
        <f t="shared" si="13"/>
        <v/>
      </c>
      <c r="O34" s="88" t="str">
        <f t="shared" si="14"/>
        <v/>
      </c>
      <c r="P34" s="89"/>
      <c r="Q34" s="23"/>
      <c r="R34" s="24" t="str">
        <f t="shared" si="15"/>
        <v/>
      </c>
      <c r="S34" s="25" t="str">
        <f t="shared" si="16"/>
        <v/>
      </c>
      <c r="T34" s="90"/>
      <c r="U34" s="2"/>
    </row>
    <row r="35" spans="1:21" ht="25.5" hidden="1" customHeight="1" thickBot="1">
      <c r="A35" s="15" t="str">
        <f t="shared" si="4"/>
        <v/>
      </c>
      <c r="B35" s="108" t="str">
        <f t="shared" si="17"/>
        <v/>
      </c>
      <c r="C35" s="109"/>
      <c r="D35" s="110"/>
      <c r="E35" s="111"/>
      <c r="F35" s="112" t="str">
        <f>IFERROR(VLOOKUP(D35,#REF!,4,0),"")</f>
        <v/>
      </c>
      <c r="G35" s="26"/>
      <c r="H35" s="113" t="str">
        <f>IFERROR(IF(D35="","",(G35/VLOOKUP(D35,#REF!,16,FALSE))),"")</f>
        <v/>
      </c>
      <c r="I35" s="114" t="str">
        <f>IFERROR(IF(D35="","",(VLOOKUP(D35,'Config. Recheio'!$B$1:$H$425,7,FALSE)*H35)),"")</f>
        <v/>
      </c>
      <c r="J35" s="114" t="str">
        <f>IFERROR(IF(D35="","",VLOOKUP((ROUNDDOWN(B35,0)&amp;D35),'Coz. Ind.L4, 5 E 8'!$A$3:$M$221,10,0)),"")</f>
        <v/>
      </c>
      <c r="K35" s="115" t="str">
        <f>IFERROR(IF(D35="","",VLOOKUP((ROUNDDOWN(B35,0)&amp;D35),'Coz. Ind.L4, 5 E 8'!$A$3:$M$221,11,0)),"")</f>
        <v/>
      </c>
      <c r="L35" s="116" t="str">
        <f t="shared" si="18"/>
        <v/>
      </c>
      <c r="M35" s="117" t="str">
        <f>IFERROR(SUM(L35,P35,((H35/VLOOKUP(D35,#REF!,15,0))/24)),"")</f>
        <v/>
      </c>
      <c r="N35" s="124" t="str">
        <f t="shared" si="13"/>
        <v/>
      </c>
      <c r="O35" s="119" t="str">
        <f t="shared" si="14"/>
        <v/>
      </c>
      <c r="P35" s="120"/>
      <c r="Q35" s="125"/>
      <c r="R35" s="62" t="str">
        <f t="shared" si="15"/>
        <v/>
      </c>
      <c r="S35" s="63" t="str">
        <f t="shared" si="16"/>
        <v/>
      </c>
      <c r="T35" s="126"/>
      <c r="U35" s="2"/>
    </row>
    <row r="36" spans="1:21" ht="12.75" customHeight="1" thickBot="1">
      <c r="A36" s="15" t="s">
        <v>2321</v>
      </c>
      <c r="B36" s="121"/>
      <c r="C36" s="46"/>
      <c r="D36" s="46"/>
      <c r="E36" s="46"/>
      <c r="F36" s="122"/>
      <c r="G36" s="46"/>
      <c r="H36" s="123"/>
      <c r="I36" s="14"/>
      <c r="J36" s="14"/>
      <c r="K36" s="47"/>
      <c r="L36" s="47"/>
      <c r="M36" s="47"/>
      <c r="N36" s="48"/>
      <c r="O36" s="48"/>
      <c r="P36" s="47"/>
      <c r="Q36" s="47"/>
      <c r="R36" s="48"/>
      <c r="S36" s="47"/>
      <c r="T36" s="46"/>
    </row>
    <row r="37" spans="1:21" ht="25.5" customHeight="1" thickBot="1">
      <c r="A37" s="15" t="str">
        <f t="shared" si="4"/>
        <v>X</v>
      </c>
      <c r="B37" s="64">
        <f>B26+1</f>
        <v>42159</v>
      </c>
      <c r="C37" s="65"/>
      <c r="D37" s="66"/>
      <c r="E37" s="67"/>
      <c r="F37" s="68" t="str">
        <f>IFERROR(VLOOKUP(D37,#REF!,4,0),"")</f>
        <v/>
      </c>
      <c r="G37" s="20"/>
      <c r="H37" s="69" t="str">
        <f>IFERROR(IF(D37="","",(G37/VLOOKUP(D37,#REF!,16,FALSE))),"")</f>
        <v/>
      </c>
      <c r="I37" s="70" t="str">
        <f>IFERROR(IF(D37="","",(VLOOKUP(D37,'Config. Recheio'!$B$1:$H$425,7,FALSE)*H37)),"")</f>
        <v/>
      </c>
      <c r="J37" s="127" t="str">
        <f>IFERROR(IF(D37="","",VLOOKUP((ROUNDDOWN(B37,0)&amp;D37),'Coz. Ind.L4, 5 E 8'!$A$3:$M$221,10,0)),"")</f>
        <v/>
      </c>
      <c r="K37" s="128" t="str">
        <f>IFERROR(IF(D37="","",VLOOKUP((ROUNDDOWN(B37,0)&amp;D37),'Coz. Ind.L4, 5 E 8'!$A$3:$M$221,11,0)),"")</f>
        <v/>
      </c>
      <c r="L37" s="71" t="str">
        <f>IFERROR(IF(D37="","",B37),"")</f>
        <v/>
      </c>
      <c r="M37" s="72" t="str">
        <f>IFERROR(SUM(L37,P37,((H37/VLOOKUP(D37,#REF!,15,0))/24)),"")</f>
        <v/>
      </c>
      <c r="N37" s="73" t="str">
        <f t="shared" ref="N37:N46" si="19">IF(P37="","",L37)</f>
        <v/>
      </c>
      <c r="O37" s="74" t="str">
        <f t="shared" ref="O37:O46" si="20">IFERROR(IF(P37="","",SUM(L37,P37)),"")</f>
        <v/>
      </c>
      <c r="P37" s="75"/>
      <c r="Q37" s="21"/>
      <c r="R37" s="60" t="str">
        <f t="shared" ref="R37:R46" si="21">IFERROR(SUM((M37-L37),(-P37)),"")</f>
        <v/>
      </c>
      <c r="S37" s="61" t="str">
        <f t="shared" ref="S37:S46" si="22">IFERROR((M37-L37),"")</f>
        <v/>
      </c>
      <c r="T37" s="76"/>
      <c r="U37" s="1"/>
    </row>
    <row r="38" spans="1:21" ht="25.5" hidden="1" customHeight="1">
      <c r="A38" s="15" t="str">
        <f t="shared" si="4"/>
        <v/>
      </c>
      <c r="B38" s="77" t="str">
        <f>IF(D38="","",B37)</f>
        <v/>
      </c>
      <c r="C38" s="78"/>
      <c r="D38" s="79"/>
      <c r="E38" s="80"/>
      <c r="F38" s="81" t="str">
        <f>IFERROR(VLOOKUP(D38,#REF!,4,0),"")</f>
        <v/>
      </c>
      <c r="G38" s="22"/>
      <c r="H38" s="82" t="str">
        <f>IFERROR(IF(D38="","",(G38/VLOOKUP(D38,#REF!,16,FALSE))),"")</f>
        <v/>
      </c>
      <c r="I38" s="83" t="str">
        <f>IFERROR(IF(D38="","",(VLOOKUP(D38,'Config. Recheio'!$B$1:$H$425,7,FALSE)*H38)),"")</f>
        <v/>
      </c>
      <c r="J38" s="83" t="str">
        <f>IFERROR(IF(D38="","",VLOOKUP((ROUNDDOWN(B38,0)&amp;D38),'Coz. Ind.L4, 5 E 8'!$A$3:$M$221,10,0)),"")</f>
        <v/>
      </c>
      <c r="K38" s="84" t="str">
        <f>IFERROR(IF(D38="","",VLOOKUP((ROUNDDOWN(B38,0)&amp;D38),'Coz. Ind.L4, 5 E 8'!$A$3:$M$221,11,0)),"")</f>
        <v/>
      </c>
      <c r="L38" s="85" t="str">
        <f>IFERROR(IF(B38="","",M37),"")</f>
        <v/>
      </c>
      <c r="M38" s="86" t="str">
        <f>IFERROR(SUM(L38,P38,((H38/VLOOKUP(D38,#REF!,15,0))/24)),"")</f>
        <v/>
      </c>
      <c r="N38" s="87" t="str">
        <f t="shared" si="19"/>
        <v/>
      </c>
      <c r="O38" s="88" t="str">
        <f t="shared" si="20"/>
        <v/>
      </c>
      <c r="P38" s="89"/>
      <c r="Q38" s="23"/>
      <c r="R38" s="40" t="str">
        <f t="shared" si="21"/>
        <v/>
      </c>
      <c r="S38" s="41" t="str">
        <f t="shared" si="22"/>
        <v/>
      </c>
      <c r="T38" s="90"/>
      <c r="U38" s="2"/>
    </row>
    <row r="39" spans="1:21" ht="25.5" hidden="1" customHeight="1">
      <c r="A39" s="15" t="str">
        <f t="shared" si="4"/>
        <v/>
      </c>
      <c r="B39" s="77" t="str">
        <f t="shared" ref="B39:B46" si="23">IF(D39="","",B38)</f>
        <v/>
      </c>
      <c r="C39" s="91"/>
      <c r="D39" s="79"/>
      <c r="E39" s="80"/>
      <c r="F39" s="81" t="str">
        <f>IFERROR(VLOOKUP(D39,#REF!,4,0),"")</f>
        <v/>
      </c>
      <c r="G39" s="22"/>
      <c r="H39" s="82" t="str">
        <f>IFERROR(IF(D39="","",(G39/VLOOKUP(D39,#REF!,16,FALSE))),"")</f>
        <v/>
      </c>
      <c r="I39" s="83" t="str">
        <f>IFERROR(IF(D39="","",(VLOOKUP(D39,'Config. Recheio'!$B$1:$H$425,7,FALSE)*H39)),"")</f>
        <v/>
      </c>
      <c r="J39" s="83" t="str">
        <f>IFERROR(IF(D39="","",VLOOKUP((ROUNDDOWN(B39,0)&amp;D39),'Coz. Ind.L4, 5 E 8'!$A$3:$M$221,10,0)),"")</f>
        <v/>
      </c>
      <c r="K39" s="84" t="str">
        <f>IFERROR(IF(D39="","",VLOOKUP((ROUNDDOWN(B39,0)&amp;D39),'Coz. Ind.L4, 5 E 8'!$A$3:$M$221,11,0)),"")</f>
        <v/>
      </c>
      <c r="L39" s="85" t="str">
        <f t="shared" ref="L39:L46" si="24">IFERROR(IF(B39="","",M38),"")</f>
        <v/>
      </c>
      <c r="M39" s="86" t="str">
        <f>IFERROR(SUM(L39,P39,((H39/VLOOKUP(D39,#REF!,15,0))/24)),"")</f>
        <v/>
      </c>
      <c r="N39" s="87" t="str">
        <f t="shared" si="19"/>
        <v/>
      </c>
      <c r="O39" s="88" t="str">
        <f t="shared" si="20"/>
        <v/>
      </c>
      <c r="P39" s="89"/>
      <c r="Q39" s="23"/>
      <c r="R39" s="24" t="str">
        <f t="shared" si="21"/>
        <v/>
      </c>
      <c r="S39" s="25" t="str">
        <f t="shared" si="22"/>
        <v/>
      </c>
      <c r="T39" s="90"/>
      <c r="U39" s="2"/>
    </row>
    <row r="40" spans="1:21" ht="23.25" hidden="1" customHeight="1">
      <c r="A40" s="15" t="str">
        <f t="shared" si="4"/>
        <v/>
      </c>
      <c r="B40" s="77" t="str">
        <f t="shared" si="23"/>
        <v/>
      </c>
      <c r="C40" s="91"/>
      <c r="D40" s="92"/>
      <c r="E40" s="80"/>
      <c r="F40" s="81" t="str">
        <f>IFERROR(VLOOKUP(D40,#REF!,4,0),"")</f>
        <v/>
      </c>
      <c r="G40" s="22"/>
      <c r="H40" s="82" t="str">
        <f>IFERROR(IF(D40="","",(G40/VLOOKUP(D40,#REF!,16,FALSE))),"")</f>
        <v/>
      </c>
      <c r="I40" s="83" t="str">
        <f>IFERROR(IF(D40="","",(VLOOKUP(D40,'Config. Recheio'!$B$1:$H$425,7,FALSE)*H40)),"")</f>
        <v/>
      </c>
      <c r="J40" s="83" t="str">
        <f>IFERROR(IF(D40="","",VLOOKUP((ROUNDDOWN(B40,0)&amp;D40),'Coz. Ind.L4, 5 E 8'!$A$3:$M$221,10,0)),"")</f>
        <v/>
      </c>
      <c r="K40" s="84" t="str">
        <f>IFERROR(IF(D40="","",VLOOKUP((ROUNDDOWN(B40,0)&amp;D40),'Coz. Ind.L4, 5 E 8'!$A$3:$M$221,11,0)),"")</f>
        <v/>
      </c>
      <c r="L40" s="85" t="str">
        <f t="shared" si="24"/>
        <v/>
      </c>
      <c r="M40" s="86" t="str">
        <f>IFERROR(SUM(L40,P40,((H40/VLOOKUP(D40,#REF!,15,0))/24)),"")</f>
        <v/>
      </c>
      <c r="N40" s="87" t="str">
        <f t="shared" si="19"/>
        <v/>
      </c>
      <c r="O40" s="88" t="str">
        <f t="shared" si="20"/>
        <v/>
      </c>
      <c r="P40" s="89"/>
      <c r="Q40" s="23"/>
      <c r="R40" s="24" t="str">
        <f t="shared" si="21"/>
        <v/>
      </c>
      <c r="S40" s="25" t="str">
        <f t="shared" si="22"/>
        <v/>
      </c>
      <c r="T40" s="90"/>
      <c r="U40" s="2"/>
    </row>
    <row r="41" spans="1:21" ht="25.5" hidden="1" customHeight="1">
      <c r="A41" s="15" t="str">
        <f t="shared" si="4"/>
        <v/>
      </c>
      <c r="B41" s="77" t="str">
        <f t="shared" si="23"/>
        <v/>
      </c>
      <c r="C41" s="91"/>
      <c r="D41" s="79"/>
      <c r="E41" s="80"/>
      <c r="F41" s="81" t="str">
        <f>IFERROR(VLOOKUP(D41,#REF!,4,0),"")</f>
        <v/>
      </c>
      <c r="G41" s="22"/>
      <c r="H41" s="82" t="str">
        <f>IFERROR(IF(D41="","",(G41/VLOOKUP(D41,#REF!,16,FALSE))),"")</f>
        <v/>
      </c>
      <c r="I41" s="83" t="str">
        <f>IFERROR(IF(D41="","",(VLOOKUP(D41,'Config. Recheio'!$B$1:$H$425,7,FALSE)*H41)),"")</f>
        <v/>
      </c>
      <c r="J41" s="83" t="str">
        <f>IFERROR(IF(D41="","",VLOOKUP((ROUNDDOWN(B41,0)&amp;D41),'Coz. Ind.L4, 5 E 8'!$A$3:$M$221,10,0)),"")</f>
        <v/>
      </c>
      <c r="K41" s="84" t="str">
        <f>IFERROR(IF(D41="","",VLOOKUP((ROUNDDOWN(B41,0)&amp;D41),'Coz. Ind.L4, 5 E 8'!$A$3:$M$221,11,0)),"")</f>
        <v/>
      </c>
      <c r="L41" s="85" t="str">
        <f t="shared" si="24"/>
        <v/>
      </c>
      <c r="M41" s="86" t="str">
        <f>IFERROR(SUM(L41,P41,((H41/VLOOKUP(D41,#REF!,15,0))/24)),"")</f>
        <v/>
      </c>
      <c r="N41" s="87" t="str">
        <f t="shared" si="19"/>
        <v/>
      </c>
      <c r="O41" s="88" t="str">
        <f t="shared" si="20"/>
        <v/>
      </c>
      <c r="P41" s="89"/>
      <c r="Q41" s="23"/>
      <c r="R41" s="24" t="str">
        <f t="shared" si="21"/>
        <v/>
      </c>
      <c r="S41" s="25" t="str">
        <f t="shared" si="22"/>
        <v/>
      </c>
      <c r="T41" s="90"/>
      <c r="U41" s="2"/>
    </row>
    <row r="42" spans="1:21" ht="25.5" hidden="1" customHeight="1">
      <c r="A42" s="15" t="str">
        <f t="shared" si="4"/>
        <v/>
      </c>
      <c r="B42" s="77" t="str">
        <f t="shared" si="23"/>
        <v/>
      </c>
      <c r="C42" s="93"/>
      <c r="D42" s="79"/>
      <c r="E42" s="80"/>
      <c r="F42" s="81" t="str">
        <f>IFERROR(VLOOKUP(D42,#REF!,4,0),"")</f>
        <v/>
      </c>
      <c r="G42" s="22"/>
      <c r="H42" s="82" t="str">
        <f>IFERROR(IF(D42="","",(G42/VLOOKUP(D42,#REF!,16,FALSE))),"")</f>
        <v/>
      </c>
      <c r="I42" s="83" t="str">
        <f>IFERROR(IF(D42="","",(VLOOKUP(D42,'Config. Recheio'!$B$1:$H$425,7,FALSE)*H42)),"")</f>
        <v/>
      </c>
      <c r="J42" s="83" t="str">
        <f>IFERROR(IF(D42="","",VLOOKUP((ROUNDDOWN(B42,0)&amp;D42),'Coz. Ind.L4, 5 E 8'!$A$3:$M$221,10,0)),"")</f>
        <v/>
      </c>
      <c r="K42" s="84" t="str">
        <f>IFERROR(IF(D42="","",VLOOKUP((ROUNDDOWN(B42,0)&amp;D42),'Coz. Ind.L4, 5 E 8'!$A$3:$M$221,11,0)),"")</f>
        <v/>
      </c>
      <c r="L42" s="85" t="str">
        <f t="shared" si="24"/>
        <v/>
      </c>
      <c r="M42" s="86" t="str">
        <f>IFERROR(SUM(L42,P42,((H42/VLOOKUP(D42,#REF!,15,0))/24)),"")</f>
        <v/>
      </c>
      <c r="N42" s="87" t="str">
        <f t="shared" si="19"/>
        <v/>
      </c>
      <c r="O42" s="88" t="str">
        <f t="shared" si="20"/>
        <v/>
      </c>
      <c r="P42" s="94"/>
      <c r="Q42" s="95"/>
      <c r="R42" s="45" t="str">
        <f t="shared" si="21"/>
        <v/>
      </c>
      <c r="S42" s="28" t="str">
        <f t="shared" si="22"/>
        <v/>
      </c>
      <c r="T42" s="90"/>
      <c r="U42" s="2"/>
    </row>
    <row r="43" spans="1:21" ht="25.5" hidden="1" customHeight="1">
      <c r="A43" s="15" t="str">
        <f t="shared" si="4"/>
        <v/>
      </c>
      <c r="B43" s="96" t="str">
        <f t="shared" si="23"/>
        <v/>
      </c>
      <c r="C43" s="97"/>
      <c r="D43" s="92"/>
      <c r="E43" s="98"/>
      <c r="F43" s="99" t="str">
        <f>IFERROR(VLOOKUP(D43,#REF!,4,0),"")</f>
        <v/>
      </c>
      <c r="G43" s="100"/>
      <c r="H43" s="101" t="str">
        <f>IFERROR(IF(D43="","",(G43/VLOOKUP(D43,#REF!,16,FALSE))),"")</f>
        <v/>
      </c>
      <c r="I43" s="102" t="str">
        <f>IFERROR(IF(D43="","",(VLOOKUP(D43,'Config. Recheio'!$B$1:$H$425,7,FALSE)*H43)),"")</f>
        <v/>
      </c>
      <c r="J43" s="102" t="str">
        <f>IFERROR(IF(D43="","",VLOOKUP((ROUNDDOWN(B43,0)&amp;D43),'Coz. Ind.L4, 5 E 8'!$A$3:$M$221,10,0)),"")</f>
        <v/>
      </c>
      <c r="K43" s="103" t="str">
        <f>IFERROR(IF(D43="","",VLOOKUP((ROUNDDOWN(B43,0)&amp;D43),'Coz. Ind.L4, 5 E 8'!$A$3:$M$221,11,0)),"")</f>
        <v/>
      </c>
      <c r="L43" s="104" t="str">
        <f t="shared" si="24"/>
        <v/>
      </c>
      <c r="M43" s="105" t="str">
        <f>IFERROR(SUM(L43,P43,((H43/VLOOKUP(D43,#REF!,15,0))/24)),"")</f>
        <v/>
      </c>
      <c r="N43" s="106" t="str">
        <f t="shared" si="19"/>
        <v/>
      </c>
      <c r="O43" s="107" t="str">
        <f t="shared" si="20"/>
        <v/>
      </c>
      <c r="P43" s="89"/>
      <c r="Q43" s="23"/>
      <c r="R43" s="24" t="str">
        <f t="shared" si="21"/>
        <v/>
      </c>
      <c r="S43" s="25" t="str">
        <f t="shared" si="22"/>
        <v/>
      </c>
      <c r="T43" s="90"/>
      <c r="U43" s="2"/>
    </row>
    <row r="44" spans="1:21" ht="23.25" hidden="1" customHeight="1">
      <c r="A44" s="15" t="str">
        <f t="shared" si="4"/>
        <v/>
      </c>
      <c r="B44" s="77" t="str">
        <f t="shared" si="23"/>
        <v/>
      </c>
      <c r="C44" s="91"/>
      <c r="D44" s="92"/>
      <c r="E44" s="80"/>
      <c r="F44" s="81" t="str">
        <f>IFERROR(VLOOKUP(D44,#REF!,4,0),"")</f>
        <v/>
      </c>
      <c r="G44" s="22"/>
      <c r="H44" s="82" t="str">
        <f>IFERROR(IF(D44="","",(G44/VLOOKUP(D44,#REF!,16,FALSE))),"")</f>
        <v/>
      </c>
      <c r="I44" s="83" t="str">
        <f>IFERROR(IF(D44="","",(VLOOKUP(D44,'Config. Recheio'!$B$1:$H$425,7,FALSE)*H44)),"")</f>
        <v/>
      </c>
      <c r="J44" s="83" t="str">
        <f>IFERROR(IF(D44="","",VLOOKUP((ROUNDDOWN(B44,0)&amp;D44),'Coz. Ind.L4, 5 E 8'!$A$3:$M$221,10,0)),"")</f>
        <v/>
      </c>
      <c r="K44" s="84" t="str">
        <f>IFERROR(IF(D44="","",VLOOKUP((ROUNDDOWN(B44,0)&amp;D44),'Coz. Ind.L4, 5 E 8'!$A$3:$M$221,11,0)),"")</f>
        <v/>
      </c>
      <c r="L44" s="85" t="str">
        <f t="shared" si="24"/>
        <v/>
      </c>
      <c r="M44" s="86" t="str">
        <f>IFERROR(SUM(L44,P44,((H44/VLOOKUP(D44,#REF!,15,0))/24)),"")</f>
        <v/>
      </c>
      <c r="N44" s="87" t="str">
        <f t="shared" si="19"/>
        <v/>
      </c>
      <c r="O44" s="88" t="str">
        <f t="shared" si="20"/>
        <v/>
      </c>
      <c r="P44" s="89"/>
      <c r="Q44" s="23"/>
      <c r="R44" s="24" t="str">
        <f t="shared" si="21"/>
        <v/>
      </c>
      <c r="S44" s="25" t="str">
        <f t="shared" si="22"/>
        <v/>
      </c>
      <c r="T44" s="90"/>
      <c r="U44" s="2"/>
    </row>
    <row r="45" spans="1:21" ht="25.5" hidden="1" customHeight="1">
      <c r="A45" s="15" t="str">
        <f t="shared" si="4"/>
        <v/>
      </c>
      <c r="B45" s="77" t="str">
        <f t="shared" si="23"/>
        <v/>
      </c>
      <c r="C45" s="91"/>
      <c r="D45" s="79"/>
      <c r="E45" s="80"/>
      <c r="F45" s="81" t="str">
        <f>IFERROR(VLOOKUP(D45,#REF!,4,0),"")</f>
        <v/>
      </c>
      <c r="G45" s="22"/>
      <c r="H45" s="82" t="str">
        <f>IFERROR(IF(D45="","",(G45/VLOOKUP(D45,#REF!,16,FALSE))),"")</f>
        <v/>
      </c>
      <c r="I45" s="83" t="str">
        <f>IFERROR(IF(D45="","",(VLOOKUP(D45,'Config. Recheio'!$B$1:$H$425,7,FALSE)*H45)),"")</f>
        <v/>
      </c>
      <c r="J45" s="83" t="str">
        <f>IFERROR(IF(D45="","",VLOOKUP((ROUNDDOWN(B45,0)&amp;D45),'Coz. Ind.L4, 5 E 8'!$A$3:$M$221,10,0)),"")</f>
        <v/>
      </c>
      <c r="K45" s="84" t="str">
        <f>IFERROR(IF(D45="","",VLOOKUP((ROUNDDOWN(B45,0)&amp;D45),'Coz. Ind.L4, 5 E 8'!$A$3:$M$221,11,0)),"")</f>
        <v/>
      </c>
      <c r="L45" s="85" t="str">
        <f t="shared" si="24"/>
        <v/>
      </c>
      <c r="M45" s="86" t="str">
        <f>IFERROR(SUM(L45,P45,((H45/VLOOKUP(D45,#REF!,15,0))/24)),"")</f>
        <v/>
      </c>
      <c r="N45" s="87" t="str">
        <f t="shared" si="19"/>
        <v/>
      </c>
      <c r="O45" s="88" t="str">
        <f t="shared" si="20"/>
        <v/>
      </c>
      <c r="P45" s="89"/>
      <c r="Q45" s="23"/>
      <c r="R45" s="24" t="str">
        <f t="shared" si="21"/>
        <v/>
      </c>
      <c r="S45" s="25" t="str">
        <f t="shared" si="22"/>
        <v/>
      </c>
      <c r="T45" s="90"/>
      <c r="U45" s="2"/>
    </row>
    <row r="46" spans="1:21" ht="25.5" hidden="1" customHeight="1" thickBot="1">
      <c r="A46" s="15" t="str">
        <f t="shared" si="4"/>
        <v/>
      </c>
      <c r="B46" s="108" t="str">
        <f t="shared" si="23"/>
        <v/>
      </c>
      <c r="C46" s="109"/>
      <c r="D46" s="110"/>
      <c r="E46" s="111"/>
      <c r="F46" s="112" t="str">
        <f>IFERROR(VLOOKUP(D46,#REF!,4,0),"")</f>
        <v/>
      </c>
      <c r="G46" s="26"/>
      <c r="H46" s="113" t="str">
        <f>IFERROR(IF(D46="","",(G46/VLOOKUP(D46,#REF!,16,FALSE))),"")</f>
        <v/>
      </c>
      <c r="I46" s="114" t="str">
        <f>IFERROR(IF(D46="","",(VLOOKUP(D46,'Config. Recheio'!$B$1:$H$425,7,FALSE)*H46)),"")</f>
        <v/>
      </c>
      <c r="J46" s="114" t="str">
        <f>IFERROR(IF(D46="","",VLOOKUP((ROUNDDOWN(B46,0)&amp;D46),'Coz. Ind.L4, 5 E 8'!$A$3:$M$221,10,0)),"")</f>
        <v/>
      </c>
      <c r="K46" s="115" t="str">
        <f>IFERROR(IF(D46="","",VLOOKUP((ROUNDDOWN(B46,0)&amp;D46),'Coz. Ind.L4, 5 E 8'!$A$3:$M$221,11,0)),"")</f>
        <v/>
      </c>
      <c r="L46" s="116" t="str">
        <f t="shared" si="24"/>
        <v/>
      </c>
      <c r="M46" s="117" t="str">
        <f>IFERROR(SUM(L46,P46,((H46/VLOOKUP(D46,#REF!,15,0))/24)),"")</f>
        <v/>
      </c>
      <c r="N46" s="124" t="str">
        <f t="shared" si="19"/>
        <v/>
      </c>
      <c r="O46" s="119" t="str">
        <f t="shared" si="20"/>
        <v/>
      </c>
      <c r="P46" s="120"/>
      <c r="Q46" s="125"/>
      <c r="R46" s="62" t="str">
        <f t="shared" si="21"/>
        <v/>
      </c>
      <c r="S46" s="63" t="str">
        <f t="shared" si="22"/>
        <v/>
      </c>
      <c r="T46" s="126"/>
      <c r="U46" s="2"/>
    </row>
    <row r="47" spans="1:21" ht="12.75" customHeight="1" thickBot="1">
      <c r="A47" s="15" t="s">
        <v>2321</v>
      </c>
      <c r="B47" s="121"/>
      <c r="C47" s="46"/>
      <c r="D47" s="46"/>
      <c r="E47" s="46"/>
      <c r="F47" s="122"/>
      <c r="G47" s="46"/>
      <c r="H47" s="123"/>
      <c r="I47" s="14"/>
      <c r="J47" s="14"/>
      <c r="K47" s="47"/>
      <c r="L47" s="47"/>
      <c r="M47" s="47"/>
      <c r="N47" s="48"/>
      <c r="O47" s="48"/>
      <c r="P47" s="47"/>
      <c r="Q47" s="47"/>
      <c r="R47" s="48"/>
      <c r="S47" s="47"/>
      <c r="T47" s="46"/>
    </row>
    <row r="48" spans="1:21" ht="25.5" customHeight="1" thickBot="1">
      <c r="A48" s="15" t="str">
        <f t="shared" si="4"/>
        <v>X</v>
      </c>
      <c r="B48" s="64">
        <f>B37+1</f>
        <v>42160</v>
      </c>
      <c r="C48" s="65"/>
      <c r="D48" s="66"/>
      <c r="E48" s="67"/>
      <c r="F48" s="68" t="str">
        <f>IFERROR(VLOOKUP(D48,#REF!,4,0),"")</f>
        <v/>
      </c>
      <c r="G48" s="20"/>
      <c r="H48" s="69" t="str">
        <f>IFERROR(IF(D48="","",(G48/VLOOKUP(D48,#REF!,16,FALSE))),"")</f>
        <v/>
      </c>
      <c r="I48" s="70" t="str">
        <f>IFERROR(IF(D48="","",(VLOOKUP(D48,'Config. Recheio'!$B$1:$H$425,7,FALSE)*H48)),"")</f>
        <v/>
      </c>
      <c r="J48" s="127" t="str">
        <f>IFERROR(IF(D48="","",VLOOKUP((ROUNDDOWN(B48,0)&amp;D48),'Coz. Ind.L4, 5 E 8'!$A$3:$M$221,10,0)),"")</f>
        <v/>
      </c>
      <c r="K48" s="128" t="str">
        <f>IFERROR(IF(D48="","",VLOOKUP((ROUNDDOWN(B48,0)&amp;D48),'Coz. Ind.L4, 5 E 8'!$A$3:$M$221,11,0)),"")</f>
        <v/>
      </c>
      <c r="L48" s="71" t="str">
        <f>IFERROR(IF(D48="","",B48),"")</f>
        <v/>
      </c>
      <c r="M48" s="72" t="str">
        <f>IFERROR(SUM(L48,P48,((H48/VLOOKUP(D48,#REF!,15,0))/24)),"")</f>
        <v/>
      </c>
      <c r="N48" s="73" t="str">
        <f t="shared" ref="N48:N57" si="25">IF(P48="","",L48)</f>
        <v/>
      </c>
      <c r="O48" s="74" t="str">
        <f t="shared" ref="O48:O57" si="26">IFERROR(IF(P48="","",SUM(L48,P48)),"")</f>
        <v/>
      </c>
      <c r="P48" s="75"/>
      <c r="Q48" s="21"/>
      <c r="R48" s="60" t="str">
        <f t="shared" ref="R48:R57" si="27">IFERROR(SUM((M48-L48),(-P48)),"")</f>
        <v/>
      </c>
      <c r="S48" s="61" t="str">
        <f t="shared" ref="S48:S57" si="28">IFERROR((M48-L48),"")</f>
        <v/>
      </c>
      <c r="T48" s="76"/>
      <c r="U48" s="1"/>
    </row>
    <row r="49" spans="1:21" ht="25.5" hidden="1" customHeight="1">
      <c r="A49" s="15" t="str">
        <f t="shared" si="4"/>
        <v/>
      </c>
      <c r="B49" s="77" t="str">
        <f>IF(D49="","",B48)</f>
        <v/>
      </c>
      <c r="C49" s="78"/>
      <c r="D49" s="79"/>
      <c r="E49" s="80"/>
      <c r="F49" s="81" t="str">
        <f>IFERROR(VLOOKUP(D49,#REF!,4,0),"")</f>
        <v/>
      </c>
      <c r="G49" s="22"/>
      <c r="H49" s="82" t="str">
        <f>IFERROR(IF(D49="","",(G49/VLOOKUP(D49,#REF!,16,FALSE))),"")</f>
        <v/>
      </c>
      <c r="I49" s="83" t="str">
        <f>IFERROR(IF(D49="","",(VLOOKUP(D49,'Config. Recheio'!$B$1:$H$425,7,FALSE)*H49)),"")</f>
        <v/>
      </c>
      <c r="J49" s="83" t="str">
        <f>IFERROR(IF(D49="","",VLOOKUP((ROUNDDOWN(B49,0)&amp;D49),'Coz. Ind.L4, 5 E 8'!$A$3:$M$221,10,0)),"")</f>
        <v/>
      </c>
      <c r="K49" s="84" t="str">
        <f>IFERROR(IF(D49="","",VLOOKUP((ROUNDDOWN(B49,0)&amp;D49),'Coz. Ind.L4, 5 E 8'!$A$3:$M$221,11,0)),"")</f>
        <v/>
      </c>
      <c r="L49" s="85" t="str">
        <f>IFERROR(IF(B49="","",M48),"")</f>
        <v/>
      </c>
      <c r="M49" s="86" t="str">
        <f>IFERROR(SUM(L49,P49,((H49/VLOOKUP(D49,#REF!,15,0))/24)),"")</f>
        <v/>
      </c>
      <c r="N49" s="87" t="str">
        <f t="shared" si="25"/>
        <v/>
      </c>
      <c r="O49" s="88" t="str">
        <f t="shared" si="26"/>
        <v/>
      </c>
      <c r="P49" s="89"/>
      <c r="Q49" s="23"/>
      <c r="R49" s="40" t="str">
        <f t="shared" si="27"/>
        <v/>
      </c>
      <c r="S49" s="41" t="str">
        <f t="shared" si="28"/>
        <v/>
      </c>
      <c r="T49" s="90"/>
      <c r="U49" s="2"/>
    </row>
    <row r="50" spans="1:21" ht="25.5" hidden="1" customHeight="1">
      <c r="A50" s="15" t="str">
        <f t="shared" si="4"/>
        <v/>
      </c>
      <c r="B50" s="77" t="str">
        <f t="shared" ref="B50:B57" si="29">IF(D50="","",B49)</f>
        <v/>
      </c>
      <c r="C50" s="91"/>
      <c r="D50" s="79"/>
      <c r="E50" s="80"/>
      <c r="F50" s="81" t="str">
        <f>IFERROR(VLOOKUP(D50,#REF!,4,0),"")</f>
        <v/>
      </c>
      <c r="G50" s="22"/>
      <c r="H50" s="82" t="str">
        <f>IFERROR(IF(D50="","",(G50/VLOOKUP(D50,#REF!,16,FALSE))),"")</f>
        <v/>
      </c>
      <c r="I50" s="83" t="str">
        <f>IFERROR(IF(D50="","",(VLOOKUP(D50,'Config. Recheio'!$B$1:$H$425,7,FALSE)*H50)),"")</f>
        <v/>
      </c>
      <c r="J50" s="83" t="str">
        <f>IFERROR(IF(D50="","",VLOOKUP((ROUNDDOWN(B50,0)&amp;D50),'Coz. Ind.L4, 5 E 8'!$A$3:$M$221,10,0)),"")</f>
        <v/>
      </c>
      <c r="K50" s="84" t="str">
        <f>IFERROR(IF(D50="","",VLOOKUP((ROUNDDOWN(B50,0)&amp;D50),'Coz. Ind.L4, 5 E 8'!$A$3:$M$221,11,0)),"")</f>
        <v/>
      </c>
      <c r="L50" s="85" t="str">
        <f t="shared" ref="L50:L57" si="30">IFERROR(IF(B50="","",M49),"")</f>
        <v/>
      </c>
      <c r="M50" s="86" t="str">
        <f>IFERROR(SUM(L50,P50,((H50/VLOOKUP(D50,#REF!,15,0))/24)),"")</f>
        <v/>
      </c>
      <c r="N50" s="87" t="str">
        <f t="shared" si="25"/>
        <v/>
      </c>
      <c r="O50" s="88" t="str">
        <f t="shared" si="26"/>
        <v/>
      </c>
      <c r="P50" s="89"/>
      <c r="Q50" s="23"/>
      <c r="R50" s="24" t="str">
        <f t="shared" si="27"/>
        <v/>
      </c>
      <c r="S50" s="25" t="str">
        <f t="shared" si="28"/>
        <v/>
      </c>
      <c r="T50" s="90"/>
      <c r="U50" s="2"/>
    </row>
    <row r="51" spans="1:21" ht="23.25" hidden="1" customHeight="1">
      <c r="A51" s="15" t="str">
        <f t="shared" si="4"/>
        <v/>
      </c>
      <c r="B51" s="77" t="str">
        <f t="shared" si="29"/>
        <v/>
      </c>
      <c r="C51" s="91"/>
      <c r="D51" s="92"/>
      <c r="E51" s="80"/>
      <c r="F51" s="81" t="str">
        <f>IFERROR(VLOOKUP(D51,#REF!,4,0),"")</f>
        <v/>
      </c>
      <c r="G51" s="22"/>
      <c r="H51" s="82" t="str">
        <f>IFERROR(IF(D51="","",(G51/VLOOKUP(D51,#REF!,16,FALSE))),"")</f>
        <v/>
      </c>
      <c r="I51" s="83" t="str">
        <f>IFERROR(IF(D51="","",(VLOOKUP(D51,'Config. Recheio'!$B$1:$H$425,7,FALSE)*H51)),"")</f>
        <v/>
      </c>
      <c r="J51" s="83" t="str">
        <f>IFERROR(IF(D51="","",VLOOKUP((ROUNDDOWN(B51,0)&amp;D51),'Coz. Ind.L4, 5 E 8'!$A$3:$M$221,10,0)),"")</f>
        <v/>
      </c>
      <c r="K51" s="84" t="str">
        <f>IFERROR(IF(D51="","",VLOOKUP((ROUNDDOWN(B51,0)&amp;D51),'Coz. Ind.L4, 5 E 8'!$A$3:$M$221,11,0)),"")</f>
        <v/>
      </c>
      <c r="L51" s="85" t="str">
        <f t="shared" si="30"/>
        <v/>
      </c>
      <c r="M51" s="86" t="str">
        <f>IFERROR(SUM(L51,P51,((H51/VLOOKUP(D51,#REF!,15,0))/24)),"")</f>
        <v/>
      </c>
      <c r="N51" s="87" t="str">
        <f t="shared" si="25"/>
        <v/>
      </c>
      <c r="O51" s="88" t="str">
        <f t="shared" si="26"/>
        <v/>
      </c>
      <c r="P51" s="89"/>
      <c r="Q51" s="23"/>
      <c r="R51" s="24" t="str">
        <f t="shared" si="27"/>
        <v/>
      </c>
      <c r="S51" s="25" t="str">
        <f t="shared" si="28"/>
        <v/>
      </c>
      <c r="T51" s="90"/>
      <c r="U51" s="2"/>
    </row>
    <row r="52" spans="1:21" ht="25.5" hidden="1" customHeight="1">
      <c r="A52" s="15" t="str">
        <f t="shared" si="4"/>
        <v/>
      </c>
      <c r="B52" s="77" t="str">
        <f t="shared" si="29"/>
        <v/>
      </c>
      <c r="C52" s="91"/>
      <c r="D52" s="79"/>
      <c r="E52" s="80"/>
      <c r="F52" s="81" t="str">
        <f>IFERROR(VLOOKUP(D52,#REF!,4,0),"")</f>
        <v/>
      </c>
      <c r="G52" s="22"/>
      <c r="H52" s="82" t="str">
        <f>IFERROR(IF(D52="","",(G52/VLOOKUP(D52,#REF!,16,FALSE))),"")</f>
        <v/>
      </c>
      <c r="I52" s="83" t="str">
        <f>IFERROR(IF(D52="","",(VLOOKUP(D52,'Config. Recheio'!$B$1:$H$425,7,FALSE)*H52)),"")</f>
        <v/>
      </c>
      <c r="J52" s="83" t="str">
        <f>IFERROR(IF(D52="","",VLOOKUP((ROUNDDOWN(B52,0)&amp;D52),'Coz. Ind.L4, 5 E 8'!$A$3:$M$221,10,0)),"")</f>
        <v/>
      </c>
      <c r="K52" s="84" t="str">
        <f>IFERROR(IF(D52="","",VLOOKUP((ROUNDDOWN(B52,0)&amp;D52),'Coz. Ind.L4, 5 E 8'!$A$3:$M$221,11,0)),"")</f>
        <v/>
      </c>
      <c r="L52" s="85" t="str">
        <f t="shared" si="30"/>
        <v/>
      </c>
      <c r="M52" s="86" t="str">
        <f>IFERROR(SUM(L52,P52,((H52/VLOOKUP(D52,#REF!,15,0))/24)),"")</f>
        <v/>
      </c>
      <c r="N52" s="87" t="str">
        <f t="shared" si="25"/>
        <v/>
      </c>
      <c r="O52" s="88" t="str">
        <f t="shared" si="26"/>
        <v/>
      </c>
      <c r="P52" s="89"/>
      <c r="Q52" s="23"/>
      <c r="R52" s="24" t="str">
        <f t="shared" si="27"/>
        <v/>
      </c>
      <c r="S52" s="25" t="str">
        <f t="shared" si="28"/>
        <v/>
      </c>
      <c r="T52" s="90"/>
      <c r="U52" s="2"/>
    </row>
    <row r="53" spans="1:21" ht="25.5" hidden="1" customHeight="1">
      <c r="A53" s="15" t="str">
        <f t="shared" si="4"/>
        <v/>
      </c>
      <c r="B53" s="77" t="str">
        <f t="shared" si="29"/>
        <v/>
      </c>
      <c r="C53" s="93"/>
      <c r="D53" s="79"/>
      <c r="E53" s="80"/>
      <c r="F53" s="81" t="str">
        <f>IFERROR(VLOOKUP(D53,#REF!,4,0),"")</f>
        <v/>
      </c>
      <c r="G53" s="22"/>
      <c r="H53" s="82" t="str">
        <f>IFERROR(IF(D53="","",(G53/VLOOKUP(D53,#REF!,16,FALSE))),"")</f>
        <v/>
      </c>
      <c r="I53" s="83" t="str">
        <f>IFERROR(IF(D53="","",(VLOOKUP(D53,'Config. Recheio'!$B$1:$H$425,7,FALSE)*H53)),"")</f>
        <v/>
      </c>
      <c r="J53" s="83" t="str">
        <f>IFERROR(IF(D53="","",VLOOKUP((ROUNDDOWN(B53,0)&amp;D53),'Coz. Ind.L4, 5 E 8'!$A$3:$M$221,10,0)),"")</f>
        <v/>
      </c>
      <c r="K53" s="84" t="str">
        <f>IFERROR(IF(D53="","",VLOOKUP((ROUNDDOWN(B53,0)&amp;D53),'Coz. Ind.L4, 5 E 8'!$A$3:$M$221,11,0)),"")</f>
        <v/>
      </c>
      <c r="L53" s="85" t="str">
        <f t="shared" si="30"/>
        <v/>
      </c>
      <c r="M53" s="86" t="str">
        <f>IFERROR(SUM(L53,P53,((H53/VLOOKUP(D53,#REF!,15,0))/24)),"")</f>
        <v/>
      </c>
      <c r="N53" s="87" t="str">
        <f t="shared" si="25"/>
        <v/>
      </c>
      <c r="O53" s="88" t="str">
        <f t="shared" si="26"/>
        <v/>
      </c>
      <c r="P53" s="94"/>
      <c r="Q53" s="95"/>
      <c r="R53" s="45" t="str">
        <f t="shared" si="27"/>
        <v/>
      </c>
      <c r="S53" s="28" t="str">
        <f t="shared" si="28"/>
        <v/>
      </c>
      <c r="T53" s="90"/>
      <c r="U53" s="2"/>
    </row>
    <row r="54" spans="1:21" ht="25.5" hidden="1" customHeight="1">
      <c r="A54" s="15" t="str">
        <f t="shared" si="4"/>
        <v/>
      </c>
      <c r="B54" s="96" t="str">
        <f t="shared" si="29"/>
        <v/>
      </c>
      <c r="C54" s="97"/>
      <c r="D54" s="92"/>
      <c r="E54" s="98"/>
      <c r="F54" s="99" t="str">
        <f>IFERROR(VLOOKUP(D54,#REF!,4,0),"")</f>
        <v/>
      </c>
      <c r="G54" s="100"/>
      <c r="H54" s="101" t="str">
        <f>IFERROR(IF(D54="","",(G54/VLOOKUP(D54,#REF!,16,FALSE))),"")</f>
        <v/>
      </c>
      <c r="I54" s="102" t="str">
        <f>IFERROR(IF(D54="","",(VLOOKUP(D54,'Config. Recheio'!$B$1:$H$425,7,FALSE)*H54)),"")</f>
        <v/>
      </c>
      <c r="J54" s="102" t="str">
        <f>IFERROR(IF(D54="","",VLOOKUP((ROUNDDOWN(B54,0)&amp;D54),'Coz. Ind.L4, 5 E 8'!$A$3:$M$221,10,0)),"")</f>
        <v/>
      </c>
      <c r="K54" s="103" t="str">
        <f>IFERROR(IF(D54="","",VLOOKUP((ROUNDDOWN(B54,0)&amp;D54),'Coz. Ind.L4, 5 E 8'!$A$3:$M$221,11,0)),"")</f>
        <v/>
      </c>
      <c r="L54" s="104" t="str">
        <f t="shared" si="30"/>
        <v/>
      </c>
      <c r="M54" s="105" t="str">
        <f>IFERROR(SUM(L54,P54,((H54/VLOOKUP(D54,#REF!,15,0))/24)),"")</f>
        <v/>
      </c>
      <c r="N54" s="106" t="str">
        <f t="shared" si="25"/>
        <v/>
      </c>
      <c r="O54" s="107" t="str">
        <f t="shared" si="26"/>
        <v/>
      </c>
      <c r="P54" s="89"/>
      <c r="Q54" s="23"/>
      <c r="R54" s="24" t="str">
        <f t="shared" si="27"/>
        <v/>
      </c>
      <c r="S54" s="25" t="str">
        <f t="shared" si="28"/>
        <v/>
      </c>
      <c r="T54" s="90"/>
      <c r="U54" s="2"/>
    </row>
    <row r="55" spans="1:21" ht="23.25" hidden="1" customHeight="1">
      <c r="A55" s="15" t="str">
        <f t="shared" si="4"/>
        <v/>
      </c>
      <c r="B55" s="77" t="str">
        <f t="shared" si="29"/>
        <v/>
      </c>
      <c r="C55" s="91"/>
      <c r="D55" s="92"/>
      <c r="E55" s="80"/>
      <c r="F55" s="81" t="str">
        <f>IFERROR(VLOOKUP(D55,#REF!,4,0),"")</f>
        <v/>
      </c>
      <c r="G55" s="22"/>
      <c r="H55" s="82" t="str">
        <f>IFERROR(IF(D55="","",(G55/VLOOKUP(D55,#REF!,16,FALSE))),"")</f>
        <v/>
      </c>
      <c r="I55" s="83" t="str">
        <f>IFERROR(IF(D55="","",(VLOOKUP(D55,'Config. Recheio'!$B$1:$H$425,7,FALSE)*H55)),"")</f>
        <v/>
      </c>
      <c r="J55" s="83" t="str">
        <f>IFERROR(IF(D55="","",VLOOKUP((ROUNDDOWN(B55,0)&amp;D55),'Coz. Ind.L4, 5 E 8'!$A$3:$M$221,10,0)),"")</f>
        <v/>
      </c>
      <c r="K55" s="84" t="str">
        <f>IFERROR(IF(D55="","",VLOOKUP((ROUNDDOWN(B55,0)&amp;D55),'Coz. Ind.L4, 5 E 8'!$A$3:$M$221,11,0)),"")</f>
        <v/>
      </c>
      <c r="L55" s="85" t="str">
        <f t="shared" si="30"/>
        <v/>
      </c>
      <c r="M55" s="86" t="str">
        <f>IFERROR(SUM(L55,P55,((H55/VLOOKUP(D55,#REF!,15,0))/24)),"")</f>
        <v/>
      </c>
      <c r="N55" s="87" t="str">
        <f t="shared" si="25"/>
        <v/>
      </c>
      <c r="O55" s="88" t="str">
        <f t="shared" si="26"/>
        <v/>
      </c>
      <c r="P55" s="89"/>
      <c r="Q55" s="23"/>
      <c r="R55" s="24" t="str">
        <f t="shared" si="27"/>
        <v/>
      </c>
      <c r="S55" s="25" t="str">
        <f t="shared" si="28"/>
        <v/>
      </c>
      <c r="T55" s="90"/>
      <c r="U55" s="2"/>
    </row>
    <row r="56" spans="1:21" ht="25.5" hidden="1" customHeight="1">
      <c r="A56" s="15" t="str">
        <f t="shared" si="4"/>
        <v/>
      </c>
      <c r="B56" s="77" t="str">
        <f t="shared" si="29"/>
        <v/>
      </c>
      <c r="C56" s="91"/>
      <c r="D56" s="79"/>
      <c r="E56" s="80"/>
      <c r="F56" s="81" t="str">
        <f>IFERROR(VLOOKUP(D56,#REF!,4,0),"")</f>
        <v/>
      </c>
      <c r="G56" s="22"/>
      <c r="H56" s="82" t="str">
        <f>IFERROR(IF(D56="","",(G56/VLOOKUP(D56,#REF!,16,FALSE))),"")</f>
        <v/>
      </c>
      <c r="I56" s="83" t="str">
        <f>IFERROR(IF(D56="","",(VLOOKUP(D56,'Config. Recheio'!$B$1:$H$425,7,FALSE)*H56)),"")</f>
        <v/>
      </c>
      <c r="J56" s="83" t="str">
        <f>IFERROR(IF(D56="","",VLOOKUP((ROUNDDOWN(B56,0)&amp;D56),'Coz. Ind.L4, 5 E 8'!$A$3:$M$221,10,0)),"")</f>
        <v/>
      </c>
      <c r="K56" s="84" t="str">
        <f>IFERROR(IF(D56="","",VLOOKUP((ROUNDDOWN(B56,0)&amp;D56),'Coz. Ind.L4, 5 E 8'!$A$3:$M$221,11,0)),"")</f>
        <v/>
      </c>
      <c r="L56" s="85" t="str">
        <f t="shared" si="30"/>
        <v/>
      </c>
      <c r="M56" s="86" t="str">
        <f>IFERROR(SUM(L56,P56,((H56/VLOOKUP(D56,#REF!,15,0))/24)),"")</f>
        <v/>
      </c>
      <c r="N56" s="87" t="str">
        <f t="shared" si="25"/>
        <v/>
      </c>
      <c r="O56" s="88" t="str">
        <f t="shared" si="26"/>
        <v/>
      </c>
      <c r="P56" s="89"/>
      <c r="Q56" s="23"/>
      <c r="R56" s="24" t="str">
        <f t="shared" si="27"/>
        <v/>
      </c>
      <c r="S56" s="25" t="str">
        <f t="shared" si="28"/>
        <v/>
      </c>
      <c r="T56" s="90"/>
      <c r="U56" s="2"/>
    </row>
    <row r="57" spans="1:21" ht="25.5" hidden="1" customHeight="1" thickBot="1">
      <c r="A57" s="15" t="str">
        <f t="shared" si="4"/>
        <v/>
      </c>
      <c r="B57" s="108" t="str">
        <f t="shared" si="29"/>
        <v/>
      </c>
      <c r="C57" s="109"/>
      <c r="D57" s="110"/>
      <c r="E57" s="111"/>
      <c r="F57" s="112" t="str">
        <f>IFERROR(VLOOKUP(D57,#REF!,4,0),"")</f>
        <v/>
      </c>
      <c r="G57" s="26"/>
      <c r="H57" s="113" t="str">
        <f>IFERROR(IF(D57="","",(G57/VLOOKUP(D57,#REF!,16,FALSE))),"")</f>
        <v/>
      </c>
      <c r="I57" s="114" t="str">
        <f>IFERROR(IF(D57="","",(VLOOKUP(D57,'Config. Recheio'!$B$1:$H$425,7,FALSE)*H57)),"")</f>
        <v/>
      </c>
      <c r="J57" s="114" t="str">
        <f>IFERROR(IF(D57="","",VLOOKUP((ROUNDDOWN(B57,0)&amp;D57),'Coz. Ind.L4, 5 E 8'!$A$3:$M$221,10,0)),"")</f>
        <v/>
      </c>
      <c r="K57" s="115" t="str">
        <f>IFERROR(IF(D57="","",VLOOKUP((ROUNDDOWN(B57,0)&amp;D57),'Coz. Ind.L4, 5 E 8'!$A$3:$M$221,11,0)),"")</f>
        <v/>
      </c>
      <c r="L57" s="116" t="str">
        <f t="shared" si="30"/>
        <v/>
      </c>
      <c r="M57" s="117" t="str">
        <f>IFERROR(SUM(L57,P57,((H57/VLOOKUP(D57,#REF!,15,0))/24)),"")</f>
        <v/>
      </c>
      <c r="N57" s="124" t="str">
        <f t="shared" si="25"/>
        <v/>
      </c>
      <c r="O57" s="119" t="str">
        <f t="shared" si="26"/>
        <v/>
      </c>
      <c r="P57" s="120"/>
      <c r="Q57" s="125"/>
      <c r="R57" s="62" t="str">
        <f t="shared" si="27"/>
        <v/>
      </c>
      <c r="S57" s="63" t="str">
        <f t="shared" si="28"/>
        <v/>
      </c>
      <c r="T57" s="126"/>
      <c r="U57" s="2"/>
    </row>
    <row r="58" spans="1:21" ht="12.75" customHeight="1" thickBot="1">
      <c r="A58" s="15" t="s">
        <v>2321</v>
      </c>
      <c r="B58" s="121"/>
      <c r="C58" s="46"/>
      <c r="D58" s="46"/>
      <c r="E58" s="46"/>
      <c r="F58" s="122"/>
      <c r="G58" s="46"/>
      <c r="H58" s="123"/>
      <c r="I58" s="14"/>
      <c r="J58" s="14"/>
      <c r="K58" s="47"/>
      <c r="L58" s="47"/>
      <c r="M58" s="47"/>
      <c r="N58" s="48"/>
      <c r="O58" s="48"/>
      <c r="P58" s="47"/>
      <c r="Q58" s="47"/>
      <c r="R58" s="48"/>
      <c r="S58" s="47"/>
      <c r="T58" s="46"/>
    </row>
    <row r="59" spans="1:21" ht="25.5" customHeight="1" thickBot="1">
      <c r="A59" s="15" t="str">
        <f t="shared" si="4"/>
        <v>X</v>
      </c>
      <c r="B59" s="64">
        <f>B48+1</f>
        <v>42161</v>
      </c>
      <c r="C59" s="65"/>
      <c r="D59" s="66"/>
      <c r="E59" s="67"/>
      <c r="F59" s="68" t="str">
        <f>IFERROR(VLOOKUP(D59,#REF!,4,0),"")</f>
        <v/>
      </c>
      <c r="G59" s="20"/>
      <c r="H59" s="69" t="str">
        <f>IFERROR(IF(D59="","",(G59/VLOOKUP(D59,#REF!,16,FALSE))),"")</f>
        <v/>
      </c>
      <c r="I59" s="70" t="str">
        <f>IFERROR(IF(D59="","",(VLOOKUP(D59,'Config. Recheio'!$B$1:$H$425,7,FALSE)*H59)),"")</f>
        <v/>
      </c>
      <c r="J59" s="127" t="str">
        <f>IFERROR(IF(D59="","",VLOOKUP((ROUNDDOWN(B59,0)&amp;D59),'Coz. Ind.L4, 5 E 8'!$A$3:$M$221,10,0)),"")</f>
        <v/>
      </c>
      <c r="K59" s="128" t="str">
        <f>IFERROR(IF(D59="","",VLOOKUP((ROUNDDOWN(B59,0)&amp;D59),'Coz. Ind.L4, 5 E 8'!$A$3:$M$221,11,0)),"")</f>
        <v/>
      </c>
      <c r="L59" s="71" t="str">
        <f>IFERROR(IF(D59="","",B59),"")</f>
        <v/>
      </c>
      <c r="M59" s="72" t="str">
        <f>IFERROR(SUM(L59,P59,((H59/VLOOKUP(D59,#REF!,15,0))/24)),"")</f>
        <v/>
      </c>
      <c r="N59" s="73" t="str">
        <f t="shared" ref="N59:N68" si="31">IF(P59="","",L59)</f>
        <v/>
      </c>
      <c r="O59" s="74" t="str">
        <f t="shared" ref="O59:O68" si="32">IFERROR(IF(P59="","",SUM(L59,P59)),"")</f>
        <v/>
      </c>
      <c r="P59" s="75"/>
      <c r="Q59" s="21"/>
      <c r="R59" s="60" t="str">
        <f t="shared" ref="R59:R68" si="33">IFERROR(SUM((M59-L59),(-P59)),"")</f>
        <v/>
      </c>
      <c r="S59" s="61" t="str">
        <f t="shared" ref="S59:S68" si="34">IFERROR((M59-L59),"")</f>
        <v/>
      </c>
      <c r="T59" s="76"/>
      <c r="U59" s="1"/>
    </row>
    <row r="60" spans="1:21" ht="25.5" hidden="1" customHeight="1">
      <c r="A60" s="15" t="str">
        <f t="shared" si="4"/>
        <v/>
      </c>
      <c r="B60" s="77" t="str">
        <f>IF(D60="","",B59)</f>
        <v/>
      </c>
      <c r="C60" s="78"/>
      <c r="D60" s="79"/>
      <c r="E60" s="80"/>
      <c r="F60" s="81" t="str">
        <f>IFERROR(VLOOKUP(D60,#REF!,4,0),"")</f>
        <v/>
      </c>
      <c r="G60" s="22"/>
      <c r="H60" s="82" t="str">
        <f>IFERROR(IF(D60="","",(G60/VLOOKUP(D60,#REF!,16,FALSE))),"")</f>
        <v/>
      </c>
      <c r="I60" s="83" t="str">
        <f>IFERROR(IF(D60="","",(VLOOKUP(D60,'Config. Recheio'!$B$1:$H$425,7,FALSE)*H60)),"")</f>
        <v/>
      </c>
      <c r="J60" s="83" t="str">
        <f>IFERROR(IF(D60="","",VLOOKUP((ROUNDDOWN(B60,0)&amp;D60),'Coz. Ind.L4, 5 E 8'!$A$3:$M$221,10,0)),"")</f>
        <v/>
      </c>
      <c r="K60" s="84" t="str">
        <f>IFERROR(IF(D60="","",VLOOKUP((ROUNDDOWN(B60,0)&amp;D60),'Coz. Ind.L4, 5 E 8'!$A$3:$M$221,11,0)),"")</f>
        <v/>
      </c>
      <c r="L60" s="85" t="str">
        <f>IFERROR(IF(B60="","",M59),"")</f>
        <v/>
      </c>
      <c r="M60" s="86" t="str">
        <f>IFERROR(SUM(L60,P60,((H60/VLOOKUP(D60,#REF!,15,0))/24)),"")</f>
        <v/>
      </c>
      <c r="N60" s="87" t="str">
        <f t="shared" si="31"/>
        <v/>
      </c>
      <c r="O60" s="88" t="str">
        <f t="shared" si="32"/>
        <v/>
      </c>
      <c r="P60" s="89"/>
      <c r="Q60" s="23"/>
      <c r="R60" s="40" t="str">
        <f t="shared" si="33"/>
        <v/>
      </c>
      <c r="S60" s="41" t="str">
        <f t="shared" si="34"/>
        <v/>
      </c>
      <c r="T60" s="90"/>
      <c r="U60" s="2"/>
    </row>
    <row r="61" spans="1:21" ht="25.5" hidden="1" customHeight="1">
      <c r="A61" s="15" t="str">
        <f t="shared" si="4"/>
        <v/>
      </c>
      <c r="B61" s="77" t="str">
        <f t="shared" ref="B61:B68" si="35">IF(D61="","",B60)</f>
        <v/>
      </c>
      <c r="C61" s="91"/>
      <c r="D61" s="79"/>
      <c r="E61" s="80"/>
      <c r="F61" s="81" t="str">
        <f>IFERROR(VLOOKUP(D61,#REF!,4,0),"")</f>
        <v/>
      </c>
      <c r="G61" s="22"/>
      <c r="H61" s="82" t="str">
        <f>IFERROR(IF(D61="","",(G61/VLOOKUP(D61,#REF!,16,FALSE))),"")</f>
        <v/>
      </c>
      <c r="I61" s="83" t="str">
        <f>IFERROR(IF(D61="","",(VLOOKUP(D61,'Config. Recheio'!$B$1:$H$425,7,FALSE)*H61)),"")</f>
        <v/>
      </c>
      <c r="J61" s="83" t="str">
        <f>IFERROR(IF(D61="","",VLOOKUP((ROUNDDOWN(B61,0)&amp;D61),'Coz. Ind.L4, 5 E 8'!$A$3:$M$221,10,0)),"")</f>
        <v/>
      </c>
      <c r="K61" s="84" t="str">
        <f>IFERROR(IF(D61="","",VLOOKUP((ROUNDDOWN(B61,0)&amp;D61),'Coz. Ind.L4, 5 E 8'!$A$3:$M$221,11,0)),"")</f>
        <v/>
      </c>
      <c r="L61" s="85" t="str">
        <f t="shared" ref="L61:L68" si="36">IFERROR(IF(B61="","",M60),"")</f>
        <v/>
      </c>
      <c r="M61" s="86" t="str">
        <f>IFERROR(SUM(L61,P61,((H61/VLOOKUP(D61,#REF!,15,0))/24)),"")</f>
        <v/>
      </c>
      <c r="N61" s="87" t="str">
        <f t="shared" si="31"/>
        <v/>
      </c>
      <c r="O61" s="88" t="str">
        <f t="shared" si="32"/>
        <v/>
      </c>
      <c r="P61" s="89"/>
      <c r="Q61" s="23"/>
      <c r="R61" s="24" t="str">
        <f t="shared" si="33"/>
        <v/>
      </c>
      <c r="S61" s="25" t="str">
        <f t="shared" si="34"/>
        <v/>
      </c>
      <c r="T61" s="90"/>
      <c r="U61" s="2"/>
    </row>
    <row r="62" spans="1:21" ht="23.25" hidden="1" customHeight="1">
      <c r="A62" s="15" t="str">
        <f t="shared" si="4"/>
        <v/>
      </c>
      <c r="B62" s="77" t="str">
        <f t="shared" si="35"/>
        <v/>
      </c>
      <c r="C62" s="91"/>
      <c r="D62" s="92"/>
      <c r="E62" s="80"/>
      <c r="F62" s="81" t="str">
        <f>IFERROR(VLOOKUP(D62,#REF!,4,0),"")</f>
        <v/>
      </c>
      <c r="G62" s="22"/>
      <c r="H62" s="82" t="str">
        <f>IFERROR(IF(D62="","",(G62/VLOOKUP(D62,#REF!,16,FALSE))),"")</f>
        <v/>
      </c>
      <c r="I62" s="83" t="str">
        <f>IFERROR(IF(D62="","",(VLOOKUP(D62,'Config. Recheio'!$B$1:$H$425,7,FALSE)*H62)),"")</f>
        <v/>
      </c>
      <c r="J62" s="83" t="str">
        <f>IFERROR(IF(D62="","",VLOOKUP((ROUNDDOWN(B62,0)&amp;D62),'Coz. Ind.L4, 5 E 8'!$A$3:$M$221,10,0)),"")</f>
        <v/>
      </c>
      <c r="K62" s="84" t="str">
        <f>IFERROR(IF(D62="","",VLOOKUP((ROUNDDOWN(B62,0)&amp;D62),'Coz. Ind.L4, 5 E 8'!$A$3:$M$221,11,0)),"")</f>
        <v/>
      </c>
      <c r="L62" s="85" t="str">
        <f t="shared" si="36"/>
        <v/>
      </c>
      <c r="M62" s="86" t="str">
        <f>IFERROR(SUM(L62,P62,((H62/VLOOKUP(D62,#REF!,15,0))/24)),"")</f>
        <v/>
      </c>
      <c r="N62" s="87" t="str">
        <f t="shared" si="31"/>
        <v/>
      </c>
      <c r="O62" s="88" t="str">
        <f t="shared" si="32"/>
        <v/>
      </c>
      <c r="P62" s="89"/>
      <c r="Q62" s="23"/>
      <c r="R62" s="24" t="str">
        <f t="shared" si="33"/>
        <v/>
      </c>
      <c r="S62" s="25" t="str">
        <f t="shared" si="34"/>
        <v/>
      </c>
      <c r="T62" s="90"/>
      <c r="U62" s="2"/>
    </row>
    <row r="63" spans="1:21" ht="25.5" hidden="1" customHeight="1">
      <c r="A63" s="15" t="str">
        <f t="shared" si="4"/>
        <v/>
      </c>
      <c r="B63" s="77" t="str">
        <f t="shared" si="35"/>
        <v/>
      </c>
      <c r="C63" s="91"/>
      <c r="D63" s="79"/>
      <c r="E63" s="80"/>
      <c r="F63" s="81" t="str">
        <f>IFERROR(VLOOKUP(D63,#REF!,4,0),"")</f>
        <v/>
      </c>
      <c r="G63" s="22"/>
      <c r="H63" s="82" t="str">
        <f>IFERROR(IF(D63="","",(G63/VLOOKUP(D63,#REF!,16,FALSE))),"")</f>
        <v/>
      </c>
      <c r="I63" s="83" t="str">
        <f>IFERROR(IF(D63="","",(VLOOKUP(D63,'Config. Recheio'!$B$1:$H$425,7,FALSE)*H63)),"")</f>
        <v/>
      </c>
      <c r="J63" s="83" t="str">
        <f>IFERROR(IF(D63="","",VLOOKUP((ROUNDDOWN(B63,0)&amp;D63),'Coz. Ind.L4, 5 E 8'!$A$3:$M$221,10,0)),"")</f>
        <v/>
      </c>
      <c r="K63" s="84" t="str">
        <f>IFERROR(IF(D63="","",VLOOKUP((ROUNDDOWN(B63,0)&amp;D63),'Coz. Ind.L4, 5 E 8'!$A$3:$M$221,11,0)),"")</f>
        <v/>
      </c>
      <c r="L63" s="85" t="str">
        <f t="shared" si="36"/>
        <v/>
      </c>
      <c r="M63" s="86" t="str">
        <f>IFERROR(SUM(L63,P63,((H63/VLOOKUP(D63,#REF!,15,0))/24)),"")</f>
        <v/>
      </c>
      <c r="N63" s="87" t="str">
        <f t="shared" si="31"/>
        <v/>
      </c>
      <c r="O63" s="88" t="str">
        <f t="shared" si="32"/>
        <v/>
      </c>
      <c r="P63" s="89"/>
      <c r="Q63" s="23"/>
      <c r="R63" s="24" t="str">
        <f t="shared" si="33"/>
        <v/>
      </c>
      <c r="S63" s="25" t="str">
        <f t="shared" si="34"/>
        <v/>
      </c>
      <c r="T63" s="90"/>
      <c r="U63" s="2"/>
    </row>
    <row r="64" spans="1:21" ht="25.5" hidden="1" customHeight="1">
      <c r="A64" s="15" t="str">
        <f t="shared" si="4"/>
        <v/>
      </c>
      <c r="B64" s="77" t="str">
        <f t="shared" si="35"/>
        <v/>
      </c>
      <c r="C64" s="93"/>
      <c r="D64" s="79"/>
      <c r="E64" s="80"/>
      <c r="F64" s="81" t="str">
        <f>IFERROR(VLOOKUP(D64,#REF!,4,0),"")</f>
        <v/>
      </c>
      <c r="G64" s="22"/>
      <c r="H64" s="82" t="str">
        <f>IFERROR(IF(D64="","",(G64/VLOOKUP(D64,#REF!,16,FALSE))),"")</f>
        <v/>
      </c>
      <c r="I64" s="83" t="str">
        <f>IFERROR(IF(D64="","",(VLOOKUP(D64,'Config. Recheio'!$B$1:$H$425,7,FALSE)*H64)),"")</f>
        <v/>
      </c>
      <c r="J64" s="83" t="str">
        <f>IFERROR(IF(D64="","",VLOOKUP((ROUNDDOWN(B64,0)&amp;D64),'Coz. Ind.L4, 5 E 8'!$A$3:$M$221,10,0)),"")</f>
        <v/>
      </c>
      <c r="K64" s="84" t="str">
        <f>IFERROR(IF(D64="","",VLOOKUP((ROUNDDOWN(B64,0)&amp;D64),'Coz. Ind.L4, 5 E 8'!$A$3:$M$221,11,0)),"")</f>
        <v/>
      </c>
      <c r="L64" s="85" t="str">
        <f t="shared" si="36"/>
        <v/>
      </c>
      <c r="M64" s="86" t="str">
        <f>IFERROR(SUM(L64,P64,((H64/VLOOKUP(D64,#REF!,15,0))/24)),"")</f>
        <v/>
      </c>
      <c r="N64" s="87" t="str">
        <f t="shared" si="31"/>
        <v/>
      </c>
      <c r="O64" s="88" t="str">
        <f t="shared" si="32"/>
        <v/>
      </c>
      <c r="P64" s="94"/>
      <c r="Q64" s="95"/>
      <c r="R64" s="45" t="str">
        <f t="shared" si="33"/>
        <v/>
      </c>
      <c r="S64" s="28" t="str">
        <f t="shared" si="34"/>
        <v/>
      </c>
      <c r="T64" s="90"/>
      <c r="U64" s="2"/>
    </row>
    <row r="65" spans="1:21" ht="25.5" hidden="1" customHeight="1">
      <c r="A65" s="15" t="str">
        <f t="shared" si="4"/>
        <v/>
      </c>
      <c r="B65" s="96" t="str">
        <f t="shared" si="35"/>
        <v/>
      </c>
      <c r="C65" s="97"/>
      <c r="D65" s="92"/>
      <c r="E65" s="98"/>
      <c r="F65" s="99" t="str">
        <f>IFERROR(VLOOKUP(D65,#REF!,4,0),"")</f>
        <v/>
      </c>
      <c r="G65" s="100"/>
      <c r="H65" s="101" t="str">
        <f>IFERROR(IF(D65="","",(G65/VLOOKUP(D65,#REF!,16,FALSE))),"")</f>
        <v/>
      </c>
      <c r="I65" s="102" t="str">
        <f>IFERROR(IF(D65="","",(VLOOKUP(D65,'Config. Recheio'!$B$1:$H$425,7,FALSE)*H65)),"")</f>
        <v/>
      </c>
      <c r="J65" s="102" t="str">
        <f>IFERROR(IF(D65="","",VLOOKUP((ROUNDDOWN(B65,0)&amp;D65),'Coz. Ind.L4, 5 E 8'!$A$3:$M$221,10,0)),"")</f>
        <v/>
      </c>
      <c r="K65" s="103" t="str">
        <f>IFERROR(IF(D65="","",VLOOKUP((ROUNDDOWN(B65,0)&amp;D65),'Coz. Ind.L4, 5 E 8'!$A$3:$M$221,11,0)),"")</f>
        <v/>
      </c>
      <c r="L65" s="104" t="str">
        <f t="shared" si="36"/>
        <v/>
      </c>
      <c r="M65" s="105" t="str">
        <f>IFERROR(SUM(L65,P65,((H65/VLOOKUP(D65,#REF!,15,0))/24)),"")</f>
        <v/>
      </c>
      <c r="N65" s="106" t="str">
        <f t="shared" si="31"/>
        <v/>
      </c>
      <c r="O65" s="107" t="str">
        <f t="shared" si="32"/>
        <v/>
      </c>
      <c r="P65" s="89"/>
      <c r="Q65" s="23"/>
      <c r="R65" s="24" t="str">
        <f t="shared" si="33"/>
        <v/>
      </c>
      <c r="S65" s="25" t="str">
        <f t="shared" si="34"/>
        <v/>
      </c>
      <c r="T65" s="90"/>
      <c r="U65" s="2"/>
    </row>
    <row r="66" spans="1:21" ht="23.25" hidden="1" customHeight="1">
      <c r="A66" s="15" t="str">
        <f t="shared" si="4"/>
        <v/>
      </c>
      <c r="B66" s="77" t="str">
        <f t="shared" si="35"/>
        <v/>
      </c>
      <c r="C66" s="91"/>
      <c r="D66" s="92"/>
      <c r="E66" s="80"/>
      <c r="F66" s="81" t="str">
        <f>IFERROR(VLOOKUP(D66,#REF!,4,0),"")</f>
        <v/>
      </c>
      <c r="G66" s="22"/>
      <c r="H66" s="82" t="str">
        <f>IFERROR(IF(D66="","",(G66/VLOOKUP(D66,#REF!,16,FALSE))),"")</f>
        <v/>
      </c>
      <c r="I66" s="83" t="str">
        <f>IFERROR(IF(D66="","",(VLOOKUP(D66,'Config. Recheio'!$B$1:$H$425,7,FALSE)*H66)),"")</f>
        <v/>
      </c>
      <c r="J66" s="83" t="str">
        <f>IFERROR(IF(D66="","",VLOOKUP((ROUNDDOWN(B66,0)&amp;D66),'Coz. Ind.L4, 5 E 8'!$A$3:$M$221,10,0)),"")</f>
        <v/>
      </c>
      <c r="K66" s="84" t="str">
        <f>IFERROR(IF(D66="","",VLOOKUP((ROUNDDOWN(B66,0)&amp;D66),'Coz. Ind.L4, 5 E 8'!$A$3:$M$221,11,0)),"")</f>
        <v/>
      </c>
      <c r="L66" s="85" t="str">
        <f t="shared" si="36"/>
        <v/>
      </c>
      <c r="M66" s="86" t="str">
        <f>IFERROR(SUM(L66,P66,((H66/VLOOKUP(D66,#REF!,15,0))/24)),"")</f>
        <v/>
      </c>
      <c r="N66" s="87" t="str">
        <f t="shared" si="31"/>
        <v/>
      </c>
      <c r="O66" s="88" t="str">
        <f t="shared" si="32"/>
        <v/>
      </c>
      <c r="P66" s="89"/>
      <c r="Q66" s="23"/>
      <c r="R66" s="24" t="str">
        <f t="shared" si="33"/>
        <v/>
      </c>
      <c r="S66" s="25" t="str">
        <f t="shared" si="34"/>
        <v/>
      </c>
      <c r="T66" s="90"/>
      <c r="U66" s="2"/>
    </row>
    <row r="67" spans="1:21" ht="25.5" hidden="1" customHeight="1">
      <c r="A67" s="15" t="str">
        <f t="shared" si="4"/>
        <v/>
      </c>
      <c r="B67" s="77" t="str">
        <f t="shared" si="35"/>
        <v/>
      </c>
      <c r="C67" s="91"/>
      <c r="D67" s="79"/>
      <c r="E67" s="80"/>
      <c r="F67" s="81" t="str">
        <f>IFERROR(VLOOKUP(D67,#REF!,4,0),"")</f>
        <v/>
      </c>
      <c r="G67" s="22"/>
      <c r="H67" s="82" t="str">
        <f>IFERROR(IF(D67="","",(G67/VLOOKUP(D67,#REF!,16,FALSE))),"")</f>
        <v/>
      </c>
      <c r="I67" s="83" t="str">
        <f>IFERROR(IF(D67="","",(VLOOKUP(D67,'Config. Recheio'!$B$1:$H$425,7,FALSE)*H67)),"")</f>
        <v/>
      </c>
      <c r="J67" s="83" t="str">
        <f>IFERROR(IF(D67="","",VLOOKUP((ROUNDDOWN(B67,0)&amp;D67),'Coz. Ind.L4, 5 E 8'!$A$3:$M$221,10,0)),"")</f>
        <v/>
      </c>
      <c r="K67" s="84" t="str">
        <f>IFERROR(IF(D67="","",VLOOKUP((ROUNDDOWN(B67,0)&amp;D67),'Coz. Ind.L4, 5 E 8'!$A$3:$M$221,11,0)),"")</f>
        <v/>
      </c>
      <c r="L67" s="85" t="str">
        <f t="shared" si="36"/>
        <v/>
      </c>
      <c r="M67" s="86" t="str">
        <f>IFERROR(SUM(L67,P67,((H67/VLOOKUP(D67,#REF!,15,0))/24)),"")</f>
        <v/>
      </c>
      <c r="N67" s="87" t="str">
        <f t="shared" si="31"/>
        <v/>
      </c>
      <c r="O67" s="88" t="str">
        <f t="shared" si="32"/>
        <v/>
      </c>
      <c r="P67" s="89"/>
      <c r="Q67" s="23"/>
      <c r="R67" s="24" t="str">
        <f t="shared" si="33"/>
        <v/>
      </c>
      <c r="S67" s="25" t="str">
        <f t="shared" si="34"/>
        <v/>
      </c>
      <c r="T67" s="90"/>
      <c r="U67" s="2"/>
    </row>
    <row r="68" spans="1:21" ht="25.5" hidden="1" customHeight="1" thickBot="1">
      <c r="A68" s="15" t="str">
        <f t="shared" si="4"/>
        <v/>
      </c>
      <c r="B68" s="108" t="str">
        <f t="shared" si="35"/>
        <v/>
      </c>
      <c r="C68" s="109"/>
      <c r="D68" s="110"/>
      <c r="E68" s="111"/>
      <c r="F68" s="112" t="str">
        <f>IFERROR(VLOOKUP(D68,#REF!,4,0),"")</f>
        <v/>
      </c>
      <c r="G68" s="26"/>
      <c r="H68" s="113" t="str">
        <f>IFERROR(IF(D68="","",(G68/VLOOKUP(D68,#REF!,16,FALSE))),"")</f>
        <v/>
      </c>
      <c r="I68" s="114" t="str">
        <f>IFERROR(IF(D68="","",(VLOOKUP(D68,'Config. Recheio'!$B$1:$H$425,7,FALSE)*H68)),"")</f>
        <v/>
      </c>
      <c r="J68" s="114" t="str">
        <f>IFERROR(IF(D68="","",VLOOKUP((ROUNDDOWN(B68,0)&amp;D68),'Coz. Ind.L4, 5 E 8'!$A$3:$M$221,10,0)),"")</f>
        <v/>
      </c>
      <c r="K68" s="115" t="str">
        <f>IFERROR(IF(D68="","",VLOOKUP((ROUNDDOWN(B68,0)&amp;D68),'Coz. Ind.L4, 5 E 8'!$A$3:$M$221,11,0)),"")</f>
        <v/>
      </c>
      <c r="L68" s="116" t="str">
        <f t="shared" si="36"/>
        <v/>
      </c>
      <c r="M68" s="117" t="str">
        <f>IFERROR(SUM(L68,P68,((H68/VLOOKUP(D68,#REF!,15,0))/24)),"")</f>
        <v/>
      </c>
      <c r="N68" s="124" t="str">
        <f t="shared" si="31"/>
        <v/>
      </c>
      <c r="O68" s="119" t="str">
        <f t="shared" si="32"/>
        <v/>
      </c>
      <c r="P68" s="120"/>
      <c r="Q68" s="125"/>
      <c r="R68" s="62" t="str">
        <f t="shared" si="33"/>
        <v/>
      </c>
      <c r="S68" s="63" t="str">
        <f t="shared" si="34"/>
        <v/>
      </c>
      <c r="T68" s="126"/>
      <c r="U68" s="2"/>
    </row>
    <row r="69" spans="1:21" ht="12.75" customHeight="1" thickBot="1">
      <c r="A69" s="15" t="s">
        <v>2321</v>
      </c>
      <c r="B69" s="121"/>
      <c r="C69" s="46"/>
      <c r="D69" s="46"/>
      <c r="E69" s="46"/>
      <c r="F69" s="122"/>
      <c r="G69" s="46"/>
      <c r="H69" s="123"/>
      <c r="I69" s="14"/>
      <c r="J69" s="14"/>
      <c r="K69" s="47"/>
      <c r="L69" s="47"/>
      <c r="M69" s="47"/>
      <c r="N69" s="48"/>
      <c r="O69" s="48"/>
      <c r="P69" s="47"/>
      <c r="Q69" s="47"/>
      <c r="R69" s="48"/>
      <c r="S69" s="47"/>
      <c r="T69" s="46"/>
    </row>
    <row r="70" spans="1:21" ht="25.5" customHeight="1" thickBot="1">
      <c r="A70" s="15" t="str">
        <f t="shared" ref="A70:A79" si="37">IF(B70&lt;&gt;"","X","")</f>
        <v>X</v>
      </c>
      <c r="B70" s="64">
        <f>B59+1</f>
        <v>42162</v>
      </c>
      <c r="C70" s="65"/>
      <c r="D70" s="66"/>
      <c r="E70" s="67"/>
      <c r="F70" s="68" t="str">
        <f>IFERROR(VLOOKUP(D70,#REF!,4,0),"")</f>
        <v/>
      </c>
      <c r="G70" s="20"/>
      <c r="H70" s="69" t="str">
        <f>IFERROR(IF(D70="","",(G70/VLOOKUP(D70,#REF!,16,FALSE))),"")</f>
        <v/>
      </c>
      <c r="I70" s="70" t="str">
        <f>IFERROR(IF(D70="","",(VLOOKUP(D70,'Config. Recheio'!$B$1:$H$425,7,FALSE)*H70)),"")</f>
        <v/>
      </c>
      <c r="J70" s="127" t="str">
        <f>IFERROR(IF(D70="","",VLOOKUP((ROUNDDOWN(B70,0)&amp;D70),'Coz. Ind.L4, 5 E 8'!$A$3:$M$221,10,0)),"")</f>
        <v/>
      </c>
      <c r="K70" s="128" t="str">
        <f>IFERROR(IF(D70="","",VLOOKUP((ROUNDDOWN(B70,0)&amp;D70),'Coz. Ind.L4, 5 E 8'!$A$3:$M$221,11,0)),"")</f>
        <v/>
      </c>
      <c r="L70" s="71" t="str">
        <f>IFERROR(IF(D70="","",B70),"")</f>
        <v/>
      </c>
      <c r="M70" s="72" t="str">
        <f>IFERROR(SUM(L70,P70,((H70/VLOOKUP(D70,#REF!,15,0))/24)),"")</f>
        <v/>
      </c>
      <c r="N70" s="73" t="str">
        <f t="shared" ref="N70:N79" si="38">IF(P70="","",L70)</f>
        <v/>
      </c>
      <c r="O70" s="74" t="str">
        <f t="shared" ref="O70:O79" si="39">IFERROR(IF(P70="","",SUM(L70,P70)),"")</f>
        <v/>
      </c>
      <c r="P70" s="75"/>
      <c r="Q70" s="21"/>
      <c r="R70" s="60" t="str">
        <f t="shared" ref="R70:R79" si="40">IFERROR(SUM((M70-L70),(-P70)),"")</f>
        <v/>
      </c>
      <c r="S70" s="61" t="str">
        <f t="shared" ref="S70:S79" si="41">IFERROR((M70-L70),"")</f>
        <v/>
      </c>
      <c r="T70" s="76"/>
      <c r="U70" s="1"/>
    </row>
    <row r="71" spans="1:21" ht="25.5" hidden="1" customHeight="1">
      <c r="A71" s="15" t="str">
        <f t="shared" si="37"/>
        <v/>
      </c>
      <c r="B71" s="77" t="str">
        <f>IF(D71="","",B70)</f>
        <v/>
      </c>
      <c r="C71" s="78"/>
      <c r="D71" s="79"/>
      <c r="E71" s="80"/>
      <c r="F71" s="81" t="str">
        <f>IFERROR(VLOOKUP(D71,#REF!,4,0),"")</f>
        <v/>
      </c>
      <c r="G71" s="22"/>
      <c r="H71" s="82" t="str">
        <f>IFERROR(IF(D71="","",(G71/VLOOKUP(D71,#REF!,16,FALSE))),"")</f>
        <v/>
      </c>
      <c r="I71" s="83" t="str">
        <f>IFERROR(IF(D71="","",(VLOOKUP(D71,'Config. Recheio'!$B$1:$H$425,7,FALSE)*H71)),"")</f>
        <v/>
      </c>
      <c r="J71" s="83" t="str">
        <f>IFERROR(IF(D71="","",VLOOKUP((ROUNDDOWN(B71,0)&amp;D71),'Coz. Ind.L4, 5 E 8'!$A$3:$M$221,10,0)),"")</f>
        <v/>
      </c>
      <c r="K71" s="84" t="str">
        <f>IFERROR(IF(D71="","",VLOOKUP((ROUNDDOWN(B71,0)&amp;D71),'Coz. Ind.L4, 5 E 8'!$A$3:$M$221,11,0)),"")</f>
        <v/>
      </c>
      <c r="L71" s="85" t="str">
        <f>IFERROR(IF(B71="","",M70),"")</f>
        <v/>
      </c>
      <c r="M71" s="86" t="str">
        <f>IFERROR(SUM(L71,P71,((H71/VLOOKUP(D71,#REF!,15,0))/24)),"")</f>
        <v/>
      </c>
      <c r="N71" s="87" t="str">
        <f t="shared" si="38"/>
        <v/>
      </c>
      <c r="O71" s="88" t="str">
        <f t="shared" si="39"/>
        <v/>
      </c>
      <c r="P71" s="89"/>
      <c r="Q71" s="23"/>
      <c r="R71" s="40" t="str">
        <f t="shared" si="40"/>
        <v/>
      </c>
      <c r="S71" s="41" t="str">
        <f t="shared" si="41"/>
        <v/>
      </c>
      <c r="T71" s="90"/>
      <c r="U71" s="2"/>
    </row>
    <row r="72" spans="1:21" ht="25.5" hidden="1" customHeight="1">
      <c r="A72" s="15" t="str">
        <f t="shared" si="37"/>
        <v/>
      </c>
      <c r="B72" s="77" t="str">
        <f t="shared" ref="B72:B79" si="42">IF(D72="","",B71)</f>
        <v/>
      </c>
      <c r="C72" s="91"/>
      <c r="D72" s="79"/>
      <c r="E72" s="80"/>
      <c r="F72" s="81" t="str">
        <f>IFERROR(VLOOKUP(D72,#REF!,4,0),"")</f>
        <v/>
      </c>
      <c r="G72" s="22"/>
      <c r="H72" s="82" t="str">
        <f>IFERROR(IF(D72="","",(G72/VLOOKUP(D72,#REF!,16,FALSE))),"")</f>
        <v/>
      </c>
      <c r="I72" s="83" t="str">
        <f>IFERROR(IF(D72="","",(VLOOKUP(D72,'Config. Recheio'!$B$1:$H$425,7,FALSE)*H72)),"")</f>
        <v/>
      </c>
      <c r="J72" s="83" t="str">
        <f>IFERROR(IF(D72="","",VLOOKUP((ROUNDDOWN(B72,0)&amp;D72),'Coz. Ind.L4, 5 E 8'!$A$3:$M$221,10,0)),"")</f>
        <v/>
      </c>
      <c r="K72" s="84" t="str">
        <f>IFERROR(IF(D72="","",VLOOKUP((ROUNDDOWN(B72,0)&amp;D72),'Coz. Ind.L4, 5 E 8'!$A$3:$M$221,11,0)),"")</f>
        <v/>
      </c>
      <c r="L72" s="85" t="str">
        <f t="shared" ref="L72:L79" si="43">IFERROR(IF(B72="","",M71),"")</f>
        <v/>
      </c>
      <c r="M72" s="86" t="str">
        <f>IFERROR(SUM(L72,P72,((H72/VLOOKUP(D72,#REF!,15,0))/24)),"")</f>
        <v/>
      </c>
      <c r="N72" s="87" t="str">
        <f t="shared" si="38"/>
        <v/>
      </c>
      <c r="O72" s="88" t="str">
        <f t="shared" si="39"/>
        <v/>
      </c>
      <c r="P72" s="89"/>
      <c r="Q72" s="23"/>
      <c r="R72" s="24" t="str">
        <f t="shared" si="40"/>
        <v/>
      </c>
      <c r="S72" s="25" t="str">
        <f t="shared" si="41"/>
        <v/>
      </c>
      <c r="T72" s="90"/>
      <c r="U72" s="2"/>
    </row>
    <row r="73" spans="1:21" ht="23.25" hidden="1" customHeight="1">
      <c r="A73" s="15" t="str">
        <f t="shared" si="37"/>
        <v/>
      </c>
      <c r="B73" s="77" t="str">
        <f t="shared" si="42"/>
        <v/>
      </c>
      <c r="C73" s="91"/>
      <c r="D73" s="92"/>
      <c r="E73" s="80"/>
      <c r="F73" s="81" t="str">
        <f>IFERROR(VLOOKUP(D73,#REF!,4,0),"")</f>
        <v/>
      </c>
      <c r="G73" s="22"/>
      <c r="H73" s="82" t="str">
        <f>IFERROR(IF(D73="","",(G73/VLOOKUP(D73,#REF!,16,FALSE))),"")</f>
        <v/>
      </c>
      <c r="I73" s="83" t="str">
        <f>IFERROR(IF(D73="","",(VLOOKUP(D73,'Config. Recheio'!$B$1:$H$425,7,FALSE)*H73)),"")</f>
        <v/>
      </c>
      <c r="J73" s="83" t="str">
        <f>IFERROR(IF(D73="","",VLOOKUP((ROUNDDOWN(B73,0)&amp;D73),'Coz. Ind.L4, 5 E 8'!$A$3:$M$221,10,0)),"")</f>
        <v/>
      </c>
      <c r="K73" s="84" t="str">
        <f>IFERROR(IF(D73="","",VLOOKUP((ROUNDDOWN(B73,0)&amp;D73),'Coz. Ind.L4, 5 E 8'!$A$3:$M$221,11,0)),"")</f>
        <v/>
      </c>
      <c r="L73" s="85" t="str">
        <f t="shared" si="43"/>
        <v/>
      </c>
      <c r="M73" s="86" t="str">
        <f>IFERROR(SUM(L73,P73,((H73/VLOOKUP(D73,#REF!,15,0))/24)),"")</f>
        <v/>
      </c>
      <c r="N73" s="87" t="str">
        <f t="shared" si="38"/>
        <v/>
      </c>
      <c r="O73" s="88" t="str">
        <f t="shared" si="39"/>
        <v/>
      </c>
      <c r="P73" s="89"/>
      <c r="Q73" s="23"/>
      <c r="R73" s="24" t="str">
        <f t="shared" si="40"/>
        <v/>
      </c>
      <c r="S73" s="25" t="str">
        <f t="shared" si="41"/>
        <v/>
      </c>
      <c r="T73" s="90"/>
      <c r="U73" s="2"/>
    </row>
    <row r="74" spans="1:21" ht="25.5" hidden="1" customHeight="1">
      <c r="A74" s="15" t="str">
        <f t="shared" si="37"/>
        <v/>
      </c>
      <c r="B74" s="77" t="str">
        <f t="shared" si="42"/>
        <v/>
      </c>
      <c r="C74" s="91"/>
      <c r="D74" s="79"/>
      <c r="E74" s="80"/>
      <c r="F74" s="81" t="str">
        <f>IFERROR(VLOOKUP(D74,#REF!,4,0),"")</f>
        <v/>
      </c>
      <c r="G74" s="22"/>
      <c r="H74" s="82" t="str">
        <f>IFERROR(IF(D74="","",(G74/VLOOKUP(D74,#REF!,16,FALSE))),"")</f>
        <v/>
      </c>
      <c r="I74" s="83" t="str">
        <f>IFERROR(IF(D74="","",(VLOOKUP(D74,'Config. Recheio'!$B$1:$H$425,7,FALSE)*H74)),"")</f>
        <v/>
      </c>
      <c r="J74" s="83" t="str">
        <f>IFERROR(IF(D74="","",VLOOKUP((ROUNDDOWN(B74,0)&amp;D74),'Coz. Ind.L4, 5 E 8'!$A$3:$M$221,10,0)),"")</f>
        <v/>
      </c>
      <c r="K74" s="84" t="str">
        <f>IFERROR(IF(D74="","",VLOOKUP((ROUNDDOWN(B74,0)&amp;D74),'Coz. Ind.L4, 5 E 8'!$A$3:$M$221,11,0)),"")</f>
        <v/>
      </c>
      <c r="L74" s="85" t="str">
        <f t="shared" si="43"/>
        <v/>
      </c>
      <c r="M74" s="86" t="str">
        <f>IFERROR(SUM(L74,P74,((H74/VLOOKUP(D74,#REF!,15,0))/24)),"")</f>
        <v/>
      </c>
      <c r="N74" s="87" t="str">
        <f t="shared" si="38"/>
        <v/>
      </c>
      <c r="O74" s="88" t="str">
        <f t="shared" si="39"/>
        <v/>
      </c>
      <c r="P74" s="89"/>
      <c r="Q74" s="23"/>
      <c r="R74" s="24" t="str">
        <f t="shared" si="40"/>
        <v/>
      </c>
      <c r="S74" s="25" t="str">
        <f t="shared" si="41"/>
        <v/>
      </c>
      <c r="T74" s="90"/>
      <c r="U74" s="2"/>
    </row>
    <row r="75" spans="1:21" ht="25.5" hidden="1" customHeight="1">
      <c r="A75" s="15" t="str">
        <f t="shared" si="37"/>
        <v/>
      </c>
      <c r="B75" s="77" t="str">
        <f t="shared" si="42"/>
        <v/>
      </c>
      <c r="C75" s="93"/>
      <c r="D75" s="79"/>
      <c r="E75" s="80"/>
      <c r="F75" s="81" t="str">
        <f>IFERROR(VLOOKUP(D75,#REF!,4,0),"")</f>
        <v/>
      </c>
      <c r="G75" s="22"/>
      <c r="H75" s="82" t="str">
        <f>IFERROR(IF(D75="","",(G75/VLOOKUP(D75,#REF!,16,FALSE))),"")</f>
        <v/>
      </c>
      <c r="I75" s="83" t="str">
        <f>IFERROR(IF(D75="","",(VLOOKUP(D75,'Config. Recheio'!$B$1:$H$425,7,FALSE)*H75)),"")</f>
        <v/>
      </c>
      <c r="J75" s="83" t="str">
        <f>IFERROR(IF(D75="","",VLOOKUP((ROUNDDOWN(B75,0)&amp;D75),'Coz. Ind.L4, 5 E 8'!$A$3:$M$221,10,0)),"")</f>
        <v/>
      </c>
      <c r="K75" s="84" t="str">
        <f>IFERROR(IF(D75="","",VLOOKUP((ROUNDDOWN(B75,0)&amp;D75),'Coz. Ind.L4, 5 E 8'!$A$3:$M$221,11,0)),"")</f>
        <v/>
      </c>
      <c r="L75" s="85" t="str">
        <f t="shared" si="43"/>
        <v/>
      </c>
      <c r="M75" s="86" t="str">
        <f>IFERROR(SUM(L75,P75,((H75/VLOOKUP(D75,#REF!,15,0))/24)),"")</f>
        <v/>
      </c>
      <c r="N75" s="87" t="str">
        <f t="shared" si="38"/>
        <v/>
      </c>
      <c r="O75" s="88" t="str">
        <f t="shared" si="39"/>
        <v/>
      </c>
      <c r="P75" s="94"/>
      <c r="Q75" s="95"/>
      <c r="R75" s="45" t="str">
        <f t="shared" si="40"/>
        <v/>
      </c>
      <c r="S75" s="28" t="str">
        <f t="shared" si="41"/>
        <v/>
      </c>
      <c r="T75" s="90"/>
      <c r="U75" s="2"/>
    </row>
    <row r="76" spans="1:21" ht="25.5" hidden="1" customHeight="1">
      <c r="A76" s="15" t="str">
        <f t="shared" si="37"/>
        <v/>
      </c>
      <c r="B76" s="96" t="str">
        <f t="shared" si="42"/>
        <v/>
      </c>
      <c r="C76" s="97"/>
      <c r="D76" s="92"/>
      <c r="E76" s="98"/>
      <c r="F76" s="99" t="str">
        <f>IFERROR(VLOOKUP(D76,#REF!,4,0),"")</f>
        <v/>
      </c>
      <c r="G76" s="100"/>
      <c r="H76" s="101" t="str">
        <f>IFERROR(IF(D76="","",(G76/VLOOKUP(D76,#REF!,16,FALSE))),"")</f>
        <v/>
      </c>
      <c r="I76" s="102" t="str">
        <f>IFERROR(IF(D76="","",(VLOOKUP(D76,'Config. Recheio'!$B$1:$H$425,7,FALSE)*H76)),"")</f>
        <v/>
      </c>
      <c r="J76" s="102" t="str">
        <f>IFERROR(IF(D76="","",VLOOKUP((ROUNDDOWN(B76,0)&amp;D76),'Coz. Ind.L4, 5 E 8'!$A$3:$M$221,10,0)),"")</f>
        <v/>
      </c>
      <c r="K76" s="103" t="str">
        <f>IFERROR(IF(D76="","",VLOOKUP((ROUNDDOWN(B76,0)&amp;D76),'Coz. Ind.L4, 5 E 8'!$A$3:$M$221,11,0)),"")</f>
        <v/>
      </c>
      <c r="L76" s="104" t="str">
        <f t="shared" si="43"/>
        <v/>
      </c>
      <c r="M76" s="105" t="str">
        <f>IFERROR(SUM(L76,P76,((H76/VLOOKUP(D76,#REF!,15,0))/24)),"")</f>
        <v/>
      </c>
      <c r="N76" s="106" t="str">
        <f t="shared" si="38"/>
        <v/>
      </c>
      <c r="O76" s="107" t="str">
        <f t="shared" si="39"/>
        <v/>
      </c>
      <c r="P76" s="89"/>
      <c r="Q76" s="23"/>
      <c r="R76" s="24" t="str">
        <f t="shared" si="40"/>
        <v/>
      </c>
      <c r="S76" s="25" t="str">
        <f t="shared" si="41"/>
        <v/>
      </c>
      <c r="T76" s="90"/>
      <c r="U76" s="2"/>
    </row>
    <row r="77" spans="1:21" ht="23.25" hidden="1" customHeight="1">
      <c r="A77" s="15" t="str">
        <f t="shared" si="37"/>
        <v/>
      </c>
      <c r="B77" s="77" t="str">
        <f t="shared" si="42"/>
        <v/>
      </c>
      <c r="C77" s="91"/>
      <c r="D77" s="92"/>
      <c r="E77" s="80"/>
      <c r="F77" s="81" t="str">
        <f>IFERROR(VLOOKUP(D77,#REF!,4,0),"")</f>
        <v/>
      </c>
      <c r="G77" s="22"/>
      <c r="H77" s="82" t="str">
        <f>IFERROR(IF(D77="","",(G77/VLOOKUP(D77,#REF!,16,FALSE))),"")</f>
        <v/>
      </c>
      <c r="I77" s="83" t="str">
        <f>IFERROR(IF(D77="","",(VLOOKUP(D77,'Config. Recheio'!$B$1:$H$425,7,FALSE)*H77)),"")</f>
        <v/>
      </c>
      <c r="J77" s="83" t="str">
        <f>IFERROR(IF(D77="","",VLOOKUP((ROUNDDOWN(B77,0)&amp;D77),'Coz. Ind.L4, 5 E 8'!$A$3:$M$221,10,0)),"")</f>
        <v/>
      </c>
      <c r="K77" s="84" t="str">
        <f>IFERROR(IF(D77="","",VLOOKUP((ROUNDDOWN(B77,0)&amp;D77),'Coz. Ind.L4, 5 E 8'!$A$3:$M$221,11,0)),"")</f>
        <v/>
      </c>
      <c r="L77" s="85" t="str">
        <f t="shared" si="43"/>
        <v/>
      </c>
      <c r="M77" s="86" t="str">
        <f>IFERROR(SUM(L77,P77,((H77/VLOOKUP(D77,#REF!,15,0))/24)),"")</f>
        <v/>
      </c>
      <c r="N77" s="87" t="str">
        <f t="shared" si="38"/>
        <v/>
      </c>
      <c r="O77" s="88" t="str">
        <f t="shared" si="39"/>
        <v/>
      </c>
      <c r="P77" s="89"/>
      <c r="Q77" s="23"/>
      <c r="R77" s="24" t="str">
        <f t="shared" si="40"/>
        <v/>
      </c>
      <c r="S77" s="25" t="str">
        <f t="shared" si="41"/>
        <v/>
      </c>
      <c r="T77" s="90"/>
      <c r="U77" s="2"/>
    </row>
    <row r="78" spans="1:21" ht="25.5" hidden="1" customHeight="1">
      <c r="A78" s="15" t="str">
        <f t="shared" si="37"/>
        <v/>
      </c>
      <c r="B78" s="77" t="str">
        <f t="shared" si="42"/>
        <v/>
      </c>
      <c r="C78" s="91"/>
      <c r="D78" s="79"/>
      <c r="E78" s="80"/>
      <c r="F78" s="81" t="str">
        <f>IFERROR(VLOOKUP(D78,#REF!,4,0),"")</f>
        <v/>
      </c>
      <c r="G78" s="22"/>
      <c r="H78" s="82" t="str">
        <f>IFERROR(IF(D78="","",(G78/VLOOKUP(D78,#REF!,16,FALSE))),"")</f>
        <v/>
      </c>
      <c r="I78" s="83" t="str">
        <f>IFERROR(IF(D78="","",(VLOOKUP(D78,'Config. Recheio'!$B$1:$H$425,7,FALSE)*H78)),"")</f>
        <v/>
      </c>
      <c r="J78" s="83" t="str">
        <f>IFERROR(IF(D78="","",VLOOKUP((ROUNDDOWN(B78,0)&amp;D78),'Coz. Ind.L4, 5 E 8'!$A$3:$M$221,10,0)),"")</f>
        <v/>
      </c>
      <c r="K78" s="84" t="str">
        <f>IFERROR(IF(D78="","",VLOOKUP((ROUNDDOWN(B78,0)&amp;D78),'Coz. Ind.L4, 5 E 8'!$A$3:$M$221,11,0)),"")</f>
        <v/>
      </c>
      <c r="L78" s="85" t="str">
        <f t="shared" si="43"/>
        <v/>
      </c>
      <c r="M78" s="86" t="str">
        <f>IFERROR(SUM(L78,P78,((H78/VLOOKUP(D78,#REF!,15,0))/24)),"")</f>
        <v/>
      </c>
      <c r="N78" s="87" t="str">
        <f t="shared" si="38"/>
        <v/>
      </c>
      <c r="O78" s="88" t="str">
        <f t="shared" si="39"/>
        <v/>
      </c>
      <c r="P78" s="89"/>
      <c r="Q78" s="23"/>
      <c r="R78" s="24" t="str">
        <f t="shared" si="40"/>
        <v/>
      </c>
      <c r="S78" s="25" t="str">
        <f t="shared" si="41"/>
        <v/>
      </c>
      <c r="T78" s="90"/>
      <c r="U78" s="2"/>
    </row>
    <row r="79" spans="1:21" ht="25.5" hidden="1" customHeight="1" thickBot="1">
      <c r="A79" s="15" t="str">
        <f t="shared" si="37"/>
        <v/>
      </c>
      <c r="B79" s="108" t="str">
        <f t="shared" si="42"/>
        <v/>
      </c>
      <c r="C79" s="109"/>
      <c r="D79" s="110"/>
      <c r="E79" s="111"/>
      <c r="F79" s="112" t="str">
        <f>IFERROR(VLOOKUP(D79,#REF!,4,0),"")</f>
        <v/>
      </c>
      <c r="G79" s="26"/>
      <c r="H79" s="113" t="str">
        <f>IFERROR(IF(D79="","",(G79/VLOOKUP(D79,#REF!,16,FALSE))),"")</f>
        <v/>
      </c>
      <c r="I79" s="114" t="str">
        <f>IFERROR(IF(D79="","",(VLOOKUP(D79,'Config. Recheio'!$B$1:$H$425,7,FALSE)*H79)),"")</f>
        <v/>
      </c>
      <c r="J79" s="114" t="str">
        <f>IFERROR(IF(D79="","",VLOOKUP((ROUNDDOWN(B79,0)&amp;D79),'Coz. Ind.L4, 5 E 8'!$A$3:$M$221,10,0)),"")</f>
        <v/>
      </c>
      <c r="K79" s="115" t="str">
        <f>IFERROR(IF(D79="","",VLOOKUP((ROUNDDOWN(B79,0)&amp;D79),'Coz. Ind.L4, 5 E 8'!$A$3:$M$221,11,0)),"")</f>
        <v/>
      </c>
      <c r="L79" s="116" t="str">
        <f t="shared" si="43"/>
        <v/>
      </c>
      <c r="M79" s="117" t="str">
        <f>IFERROR(SUM(L79,P79,((H79/VLOOKUP(D79,#REF!,15,0))/24)),"")</f>
        <v/>
      </c>
      <c r="N79" s="124" t="str">
        <f t="shared" si="38"/>
        <v/>
      </c>
      <c r="O79" s="119" t="str">
        <f t="shared" si="39"/>
        <v/>
      </c>
      <c r="P79" s="120"/>
      <c r="Q79" s="125"/>
      <c r="R79" s="62" t="str">
        <f t="shared" si="40"/>
        <v/>
      </c>
      <c r="S79" s="63" t="str">
        <f t="shared" si="41"/>
        <v/>
      </c>
      <c r="T79" s="126"/>
      <c r="U79" s="2"/>
    </row>
    <row r="80" spans="1:21" ht="25.5" customHeight="1">
      <c r="A80" s="15" t="s">
        <v>2321</v>
      </c>
      <c r="B80" s="656" t="s">
        <v>353</v>
      </c>
      <c r="C80" s="656"/>
      <c r="D80" s="656"/>
      <c r="E80" s="656"/>
      <c r="F80" s="656"/>
      <c r="G80" s="656"/>
      <c r="H80" s="656"/>
      <c r="I80" s="656"/>
      <c r="J80" s="656"/>
      <c r="K80" s="656"/>
      <c r="L80" s="656"/>
      <c r="M80" s="656"/>
      <c r="N80" s="656"/>
      <c r="O80" s="656"/>
      <c r="P80" s="656"/>
      <c r="Q80" s="656"/>
      <c r="R80" s="656"/>
      <c r="S80" s="656"/>
      <c r="T80" s="656"/>
      <c r="U80" s="7"/>
    </row>
    <row r="81" spans="1:21" ht="25.5" customHeight="1">
      <c r="A81" s="15" t="s">
        <v>2321</v>
      </c>
      <c r="B81" s="657"/>
      <c r="C81" s="657"/>
      <c r="D81" s="657"/>
      <c r="E81" s="657"/>
      <c r="F81" s="657"/>
      <c r="G81" s="657"/>
      <c r="H81" s="657"/>
      <c r="I81" s="657"/>
      <c r="J81" s="657"/>
      <c r="K81" s="657"/>
      <c r="L81" s="657"/>
      <c r="M81" s="657"/>
      <c r="N81" s="657"/>
      <c r="O81" s="657"/>
      <c r="P81" s="657"/>
      <c r="Q81" s="657"/>
      <c r="R81" s="657"/>
      <c r="S81" s="657"/>
      <c r="T81" s="657"/>
      <c r="U81" s="7"/>
    </row>
    <row r="82" spans="1:21" ht="25.5" customHeight="1">
      <c r="A82" s="15" t="s">
        <v>2321</v>
      </c>
      <c r="B82" s="657"/>
      <c r="C82" s="657"/>
      <c r="D82" s="657"/>
      <c r="E82" s="657"/>
      <c r="F82" s="657"/>
      <c r="G82" s="657"/>
      <c r="H82" s="657"/>
      <c r="I82" s="657"/>
      <c r="J82" s="657"/>
      <c r="K82" s="657"/>
      <c r="L82" s="657"/>
      <c r="M82" s="657"/>
      <c r="N82" s="657"/>
      <c r="O82" s="657"/>
      <c r="P82" s="657"/>
      <c r="Q82" s="657"/>
      <c r="R82" s="657"/>
      <c r="S82" s="657"/>
      <c r="T82" s="657"/>
      <c r="U82" s="7"/>
    </row>
    <row r="83" spans="1:21" ht="25.5" customHeight="1">
      <c r="A83" s="15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</row>
    <row r="84" spans="1:21" ht="15" customHeight="1"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</row>
    <row r="85" spans="1:21" ht="25.5" hidden="1" customHeight="1">
      <c r="G85" s="17"/>
      <c r="I85" s="3"/>
      <c r="P85" s="5"/>
      <c r="Q85" s="5"/>
    </row>
    <row r="86" spans="1:21" ht="25.5" hidden="1" customHeight="1">
      <c r="B86" s="8"/>
      <c r="C86" s="18"/>
      <c r="D86" s="8"/>
      <c r="E86" s="8"/>
      <c r="F86" s="8"/>
      <c r="G86" s="15"/>
      <c r="H86" s="8"/>
      <c r="P86" s="5"/>
      <c r="Q86" s="5"/>
      <c r="U86" s="1"/>
    </row>
    <row r="87" spans="1:21" hidden="1">
      <c r="B87" s="8"/>
      <c r="C87" s="18"/>
      <c r="D87" s="8"/>
      <c r="E87" s="8"/>
      <c r="F87" s="8"/>
      <c r="G87" s="15"/>
      <c r="H87" s="8"/>
      <c r="K87" s="10"/>
    </row>
    <row r="88" spans="1:21" hidden="1">
      <c r="B88" s="8"/>
      <c r="C88" s="18"/>
      <c r="D88" s="8"/>
      <c r="E88" s="8"/>
      <c r="F88" s="8"/>
      <c r="G88" s="15"/>
      <c r="H88" s="8"/>
      <c r="K88" s="10"/>
    </row>
    <row r="89" spans="1:21" ht="14.25" hidden="1" customHeight="1">
      <c r="B89" s="8"/>
      <c r="C89" s="18"/>
      <c r="D89" s="8"/>
      <c r="E89" s="8"/>
      <c r="F89" s="8"/>
      <c r="G89" s="15"/>
      <c r="H89" s="8"/>
      <c r="K89" s="10"/>
    </row>
    <row r="90" spans="1:21" ht="14.25" hidden="1" customHeight="1">
      <c r="B90" s="8"/>
      <c r="C90" s="15"/>
      <c r="D90" s="8"/>
      <c r="E90" s="8"/>
      <c r="F90" s="8"/>
      <c r="G90" s="10"/>
      <c r="H90" s="8"/>
      <c r="O90" s="10"/>
      <c r="R90" s="2"/>
      <c r="S90" s="2"/>
      <c r="T90" s="2"/>
      <c r="U90" s="2"/>
    </row>
    <row r="91" spans="1:21" hidden="1">
      <c r="B91" s="8"/>
      <c r="D91" s="8"/>
      <c r="E91" s="8"/>
      <c r="F91" s="8"/>
      <c r="G91" s="15"/>
      <c r="H91" s="8"/>
      <c r="K91" s="10"/>
    </row>
    <row r="92" spans="1:21" hidden="1">
      <c r="B92" s="8"/>
      <c r="F92" s="8"/>
      <c r="G92" s="15"/>
      <c r="H92" s="10"/>
    </row>
    <row r="93" spans="1:21" hidden="1">
      <c r="B93" s="8"/>
      <c r="F93" s="8"/>
      <c r="G93" s="15"/>
      <c r="H93" s="10"/>
    </row>
    <row r="94" spans="1:21" hidden="1">
      <c r="B94" s="8"/>
      <c r="F94" s="8"/>
      <c r="G94" s="15"/>
      <c r="H94" s="10"/>
    </row>
    <row r="95" spans="1:21" hidden="1">
      <c r="B95" s="8"/>
      <c r="F95" s="8"/>
      <c r="G95" s="15"/>
      <c r="H95" s="10"/>
      <c r="R95" s="10"/>
      <c r="T95" s="8"/>
    </row>
    <row r="96" spans="1:21" hidden="1"/>
    <row r="97" hidden="1"/>
    <row r="98" hidden="1"/>
    <row r="99" hidden="1"/>
    <row r="100" hidden="1"/>
    <row r="101" hidden="1"/>
    <row r="102" hidden="1"/>
    <row r="103" hidden="1"/>
    <row r="104" hidden="1"/>
    <row r="105" hidden="1"/>
    <row r="106" hidden="1"/>
    <row r="107" hidden="1"/>
    <row r="108" hidden="1"/>
    <row r="109" hidden="1"/>
    <row r="110" hidden="1"/>
    <row r="111" hidden="1"/>
    <row r="112" hidden="1"/>
    <row r="113" hidden="1"/>
    <row r="114" hidden="1"/>
    <row r="115" hidden="1"/>
    <row r="116" hidden="1"/>
    <row r="117" hidden="1"/>
    <row r="118" hidden="1"/>
    <row r="119" hidden="1"/>
    <row r="120" hidden="1"/>
    <row r="121" hidden="1"/>
    <row r="122" hidden="1"/>
    <row r="123" hidden="1"/>
    <row r="124" hidden="1"/>
    <row r="125" hidden="1"/>
    <row r="126" hidden="1"/>
    <row r="127" hidden="1"/>
    <row r="128" hidden="1"/>
    <row r="129" hidden="1"/>
    <row r="130" hidden="1"/>
    <row r="131" hidden="1"/>
    <row r="132" hidden="1"/>
    <row r="133" hidden="1"/>
    <row r="134" hidden="1"/>
    <row r="135" hidden="1"/>
    <row r="136" hidden="1"/>
    <row r="137" hidden="1"/>
    <row r="138" hidden="1"/>
    <row r="139" hidden="1"/>
    <row r="140" hidden="1"/>
    <row r="141" hidden="1"/>
    <row r="142" hidden="1"/>
    <row r="143" hidden="1"/>
    <row r="144" hidden="1"/>
    <row r="145" hidden="1"/>
    <row r="146" hidden="1"/>
    <row r="147" hidden="1"/>
    <row r="148" hidden="1"/>
    <row r="149" hidden="1"/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  <row r="171" hidden="1"/>
    <row r="172" hidden="1"/>
    <row r="173" hidden="1"/>
    <row r="174" hidden="1"/>
    <row r="175" hidden="1"/>
    <row r="176" hidden="1"/>
    <row r="177" hidden="1"/>
    <row r="178" hidden="1"/>
    <row r="179" hidden="1"/>
    <row r="180" hidden="1"/>
    <row r="181" hidden="1"/>
    <row r="182" hidden="1"/>
    <row r="183" hidden="1"/>
    <row r="184" hidden="1"/>
    <row r="185" hidden="1"/>
    <row r="186" hidden="1"/>
    <row r="187" hidden="1"/>
    <row r="188" hidden="1"/>
    <row r="189" hidden="1"/>
    <row r="190" hidden="1"/>
    <row r="191" hidden="1"/>
    <row r="192" hidden="1"/>
    <row r="193" hidden="1"/>
    <row r="194" hidden="1"/>
  </sheetData>
  <autoFilter ref="A3:A82">
    <filterColumn colId="0">
      <customFilters>
        <customFilter operator="notEqual" val=" "/>
      </customFilters>
    </filterColumn>
  </autoFilter>
  <mergeCells count="6">
    <mergeCell ref="B80:T82"/>
    <mergeCell ref="B2:F2"/>
    <mergeCell ref="G2:K2"/>
    <mergeCell ref="L2:M2"/>
    <mergeCell ref="N2:Q2"/>
    <mergeCell ref="T2:T3"/>
  </mergeCells>
  <dataValidations count="2">
    <dataValidation type="list" allowBlank="1" showInputMessage="1" showErrorMessage="1" sqref="E4:E79">
      <formula1>Linhas</formula1>
    </dataValidation>
    <dataValidation type="list" allowBlank="1" showInputMessage="1" showErrorMessage="1" sqref="Q4:Q13 Q15:Q24 Q26:Q35 Q37:Q46 Q48:Q57 Q59:Q68 Q70:Q79">
      <formula1>ParadaProgramada</formula1>
    </dataValidation>
  </dataValidations>
  <pageMargins left="0.51181102362204722" right="0.51181102362204722" top="0.78740157480314965" bottom="0.78740157480314965" header="0.31496062992125984" footer="0.31496062992125984"/>
  <pageSetup paperSize="9" scale="25" orientation="landscape" r:id="rId1"/>
  <headerFooter>
    <oddHeader>&amp;L&amp;G</oddHeader>
    <oddFooter>&amp;L&amp;"Arial,Negrito"Dados elaborados pelo PCP&amp;R&amp;"Arial,Negrito"Planejamento Ramal: 8265</oddFoot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" filterMode="1">
    <pageSetUpPr fitToPage="1"/>
  </sheetPr>
  <dimension ref="A1:U194"/>
  <sheetViews>
    <sheetView showGridLines="0" showZeros="0" zoomScale="70" zoomScaleNormal="70" zoomScaleSheetLayoutView="40" workbookViewId="0">
      <pane xSplit="1" ySplit="3" topLeftCell="B15" activePane="bottomRight" state="frozen"/>
      <selection pane="topRight" activeCell="B1" sqref="B1"/>
      <selection pane="bottomLeft" activeCell="A4" sqref="A4"/>
      <selection pane="bottomRight" activeCell="G52" sqref="G52"/>
    </sheetView>
  </sheetViews>
  <sheetFormatPr defaultColWidth="0" defaultRowHeight="25.5" customHeight="1" zeroHeight="1" outlineLevelCol="1"/>
  <cols>
    <col min="1" max="1" width="3.125" style="194" customWidth="1"/>
    <col min="2" max="2" width="16" style="471" customWidth="1"/>
    <col min="3" max="3" width="9" style="505" customWidth="1"/>
    <col min="4" max="4" width="11.25" style="195" bestFit="1" customWidth="1"/>
    <col min="5" max="5" width="7.875" style="195" customWidth="1"/>
    <col min="6" max="6" width="45.625" style="195" customWidth="1"/>
    <col min="7" max="7" width="6.25" style="196" customWidth="1" outlineLevel="1"/>
    <col min="8" max="8" width="6.5" style="197" bestFit="1" customWidth="1"/>
    <col min="9" max="9" width="9.25" style="194" customWidth="1"/>
    <col min="10" max="11" width="8.625" style="194" hidden="1" customWidth="1" outlineLevel="1"/>
    <col min="12" max="12" width="9.75" style="194" customWidth="1" collapsed="1"/>
    <col min="13" max="13" width="9.5" style="194" customWidth="1"/>
    <col min="14" max="14" width="9.75" style="194" customWidth="1"/>
    <col min="15" max="15" width="9.875" style="194" customWidth="1"/>
    <col min="16" max="16" width="10.875" style="194" customWidth="1"/>
    <col min="17" max="17" width="13.375" style="194" hidden="1" customWidth="1" outlineLevel="1"/>
    <col min="18" max="18" width="12.375" style="194" customWidth="1" collapsed="1"/>
    <col min="19" max="19" width="11.375" style="194" customWidth="1"/>
    <col min="20" max="20" width="41.25" style="195" customWidth="1"/>
    <col min="21" max="21" width="10.375" style="194" customWidth="1"/>
    <col min="22" max="22" width="9" style="198" customWidth="1"/>
    <col min="23" max="16384" width="0" style="198" hidden="1"/>
  </cols>
  <sheetData>
    <row r="1" spans="1:21" ht="25.5" customHeight="1" thickBot="1"/>
    <row r="2" spans="1:21" ht="25.5" customHeight="1" thickBot="1">
      <c r="B2" s="639" t="s">
        <v>2382</v>
      </c>
      <c r="C2" s="641"/>
      <c r="D2" s="641"/>
      <c r="E2" s="641"/>
      <c r="F2" s="642"/>
      <c r="G2" s="643" t="s">
        <v>2318</v>
      </c>
      <c r="H2" s="644"/>
      <c r="I2" s="644"/>
      <c r="J2" s="644"/>
      <c r="K2" s="645"/>
      <c r="L2" s="646" t="str">
        <f>"Semana "&amp;(WEEKNUM(B4))</f>
        <v>Semana 19</v>
      </c>
      <c r="M2" s="647"/>
      <c r="N2" s="648" t="s">
        <v>2323</v>
      </c>
      <c r="O2" s="649"/>
      <c r="P2" s="649"/>
      <c r="Q2" s="650"/>
      <c r="R2" s="307"/>
      <c r="S2" s="308"/>
      <c r="T2" s="637" t="s">
        <v>337</v>
      </c>
      <c r="U2" s="199"/>
    </row>
    <row r="3" spans="1:21" s="212" customFormat="1" ht="30.95" customHeight="1" thickBot="1">
      <c r="A3" s="194"/>
      <c r="B3" s="472" t="s">
        <v>2320</v>
      </c>
      <c r="C3" s="506" t="s">
        <v>0</v>
      </c>
      <c r="D3" s="200" t="s">
        <v>1</v>
      </c>
      <c r="E3" s="200" t="s">
        <v>161</v>
      </c>
      <c r="F3" s="201" t="s">
        <v>2</v>
      </c>
      <c r="G3" s="377"/>
      <c r="H3" s="378" t="s">
        <v>2311</v>
      </c>
      <c r="I3" s="205" t="s">
        <v>168</v>
      </c>
      <c r="J3" s="200" t="s">
        <v>2310</v>
      </c>
      <c r="K3" s="204" t="s">
        <v>2319</v>
      </c>
      <c r="L3" s="206" t="s">
        <v>3</v>
      </c>
      <c r="M3" s="207" t="s">
        <v>4</v>
      </c>
      <c r="N3" s="208" t="s">
        <v>163</v>
      </c>
      <c r="O3" s="200" t="s">
        <v>164</v>
      </c>
      <c r="P3" s="311" t="s">
        <v>2322</v>
      </c>
      <c r="Q3" s="209" t="s">
        <v>2</v>
      </c>
      <c r="R3" s="210" t="s">
        <v>165</v>
      </c>
      <c r="S3" s="204" t="s">
        <v>166</v>
      </c>
      <c r="T3" s="638"/>
      <c r="U3" s="211"/>
    </row>
    <row r="4" spans="1:21" ht="25.5" customHeight="1" thickBot="1">
      <c r="A4" s="213" t="str">
        <f>IF(B4&lt;&gt;"","X","")</f>
        <v>X</v>
      </c>
      <c r="B4" s="470">
        <f>'Linha 1'!B4</f>
        <v>43955.34375</v>
      </c>
      <c r="C4" s="525"/>
      <c r="D4" s="581">
        <v>7</v>
      </c>
      <c r="E4" s="379" t="s">
        <v>2315</v>
      </c>
      <c r="F4" s="380" t="str">
        <f>IFERROR(VLOOKUP(D4,'[2]Capacidades por SKU e Túnel'!$B$9:$T$449,4,0),"")</f>
        <v>PRODUÇÃO EM OUTRA LINHA</v>
      </c>
      <c r="G4" s="381">
        <v>16</v>
      </c>
      <c r="H4" s="348">
        <f>IFERROR(IF(D4="","",(G4/VLOOKUP(D4,'[2]Capacidades por SKU e Túnel'!$B$9:$T$449,16,FALSE))),"")</f>
        <v>16</v>
      </c>
      <c r="I4" s="218" t="str">
        <f>IFERROR(IF(D4="","",(VLOOKUP(D4,[2]Recheio!$B$8:$I$150,7,FALSE)*H4)),"")</f>
        <v/>
      </c>
      <c r="J4" s="218" t="str">
        <f>IFERROR(IF(D4="","",VLOOKUP((ROUNDDOWN(B4,0)&amp;D4),'Coz. Ind.L4, 5 E 8'!$A$3:$M$221,11,0)),"")</f>
        <v/>
      </c>
      <c r="K4" s="219" t="str">
        <f>IFERROR(IF(D4="","",VLOOKUP((ROUNDDOWN(B4,0)&amp;D4),'Coz. Ind.L4, 5 E 8'!$A$3:$M$221,13,0)),"")</f>
        <v/>
      </c>
      <c r="L4" s="233">
        <f>IFERROR(IF(D4="","",B4),"")</f>
        <v>43955.34375</v>
      </c>
      <c r="M4" s="249">
        <f>IFERROR(SUM(L4,P4,((H4/VLOOKUP(D4,'[2]Capacidades por SKU e Túnel'!$B$9:$T$449,15,0))/24)),"")</f>
        <v>43956.010416666664</v>
      </c>
      <c r="N4" s="281" t="str">
        <f t="shared" ref="N4:N13" si="0">IF(P4="","",L4)</f>
        <v/>
      </c>
      <c r="O4" s="251" t="str">
        <f t="shared" ref="O4:O13" si="1">IFERROR(IF(P4="","",SUM(L4,P4)),"")</f>
        <v/>
      </c>
      <c r="P4" s="313"/>
      <c r="Q4" s="279"/>
      <c r="R4" s="382">
        <f t="shared" ref="R4:R13" si="2">IFERROR(SUM((M4-L4),(-P4)),"")</f>
        <v>0.66666666666424135</v>
      </c>
      <c r="S4" s="383">
        <f t="shared" ref="S4:S13" si="3">IFERROR((M4-L4),"")</f>
        <v>0.66666666666424135</v>
      </c>
      <c r="T4" s="465"/>
      <c r="U4" s="199"/>
    </row>
    <row r="5" spans="1:21" ht="25.5" hidden="1" customHeight="1">
      <c r="A5" s="213" t="str">
        <f t="shared" ref="A5:A68" si="4">IF(B5&lt;&gt;"","X","")</f>
        <v/>
      </c>
      <c r="B5" s="473" t="str">
        <f>IF(D5="","",B4)</f>
        <v/>
      </c>
      <c r="C5" s="508"/>
      <c r="D5" s="583"/>
      <c r="E5" s="229" t="s">
        <v>2315</v>
      </c>
      <c r="F5" s="384" t="str">
        <f>IFERROR(VLOOKUP(D5,'[2]Capacidades por SKU e Túnel'!$B$9:$T$449,4,0),"")</f>
        <v/>
      </c>
      <c r="G5" s="385">
        <v>1069</v>
      </c>
      <c r="H5" s="351" t="str">
        <f>IFERROR(IF(D5="","",(G5/VLOOKUP(D5,'[2]Capacidades por SKU e Túnel'!$B$9:$T$449,16,FALSE))),"")</f>
        <v/>
      </c>
      <c r="I5" s="228" t="str">
        <f>IFERROR(IF(D5="","",(VLOOKUP(D5,[2]Recheio!$B$8:$I$150,7,FALSE)*H5)),"")</f>
        <v/>
      </c>
      <c r="J5" s="228" t="str">
        <f>IFERROR(IF(D5="","",VLOOKUP((ROUNDDOWN(B5,0)&amp;D5),'Coz. Ind.L4, 5 E 8'!$A$3:$M$221,11,0)),"")</f>
        <v/>
      </c>
      <c r="K5" s="232" t="str">
        <f>IFERROR(IF(D5="","",VLOOKUP((ROUNDDOWN(B5,0)&amp;D5),'Coz. Ind.L4, 5 E 8'!$A$3:$M$221,13,0)),"")</f>
        <v/>
      </c>
      <c r="L5" s="241" t="str">
        <f>IFERROR(IF(B5="","",M4),"")</f>
        <v/>
      </c>
      <c r="M5" s="234" t="str">
        <f>IFERROR(SUM(L5,P5,((H5/VLOOKUP(D5,'[2]Capacidades por SKU e Túnel'!$B$9:$T$449,15,0))/24)),"")</f>
        <v/>
      </c>
      <c r="N5" s="278" t="str">
        <f t="shared" si="0"/>
        <v/>
      </c>
      <c r="O5" s="236" t="str">
        <f t="shared" si="1"/>
        <v/>
      </c>
      <c r="P5" s="313"/>
      <c r="Q5" s="279"/>
      <c r="R5" s="239" t="str">
        <f t="shared" si="2"/>
        <v/>
      </c>
      <c r="S5" s="240" t="str">
        <f t="shared" si="3"/>
        <v/>
      </c>
      <c r="T5" s="465"/>
      <c r="U5" s="198"/>
    </row>
    <row r="6" spans="1:21" ht="25.5" hidden="1" customHeight="1">
      <c r="A6" s="213" t="str">
        <f t="shared" si="4"/>
        <v/>
      </c>
      <c r="B6" s="473" t="str">
        <f t="shared" ref="B6:B13" si="5">IF(D6="","",B5)</f>
        <v/>
      </c>
      <c r="C6" s="508"/>
      <c r="D6" s="229"/>
      <c r="E6" s="229"/>
      <c r="F6" s="384" t="str">
        <f>IFERROR(VLOOKUP(D6,'[2]Capacidades por SKU e Túnel'!$B$9:$T$449,4,0),"")</f>
        <v/>
      </c>
      <c r="G6" s="386">
        <v>400</v>
      </c>
      <c r="H6" s="351" t="str">
        <f>IFERROR(IF(D6="","",(G6/VLOOKUP(D6,'[2]Capacidades por SKU e Túnel'!$B$9:$T$449,16,FALSE))),"")</f>
        <v/>
      </c>
      <c r="I6" s="228" t="str">
        <f>IFERROR(IF(D6="","",(VLOOKUP(D6,[2]Recheio!$B$8:$I$150,7,FALSE)*H6)),"")</f>
        <v/>
      </c>
      <c r="J6" s="228" t="str">
        <f>IFERROR(IF(D6="","",VLOOKUP((ROUNDDOWN(B6,0)&amp;D6),'Coz. Ind.L4, 5 E 8'!$A$3:$M$221,11,0)),"")</f>
        <v/>
      </c>
      <c r="K6" s="232" t="str">
        <f>IFERROR(IF(D6="","",VLOOKUP((ROUNDDOWN(B6,0)&amp;D6),'Coz. Ind.L4, 5 E 8'!$A$3:$M$221,13,0)),"")</f>
        <v/>
      </c>
      <c r="L6" s="241" t="str">
        <f>IFERROR(IF(B6="","",M5),"")</f>
        <v/>
      </c>
      <c r="M6" s="234" t="str">
        <f>IFERROR(SUM(L6,P6,((H6/VLOOKUP(D6,'[2]Capacidades por SKU e Túnel'!$B$9:$T$449,15,0))/24)),"")</f>
        <v/>
      </c>
      <c r="N6" s="278" t="str">
        <f t="shared" si="0"/>
        <v/>
      </c>
      <c r="O6" s="236" t="str">
        <f t="shared" si="1"/>
        <v/>
      </c>
      <c r="P6" s="313"/>
      <c r="Q6" s="279"/>
      <c r="R6" s="239" t="str">
        <f t="shared" si="2"/>
        <v/>
      </c>
      <c r="S6" s="240" t="str">
        <f t="shared" si="3"/>
        <v/>
      </c>
      <c r="T6" s="463"/>
      <c r="U6" s="198"/>
    </row>
    <row r="7" spans="1:21" ht="25.5" hidden="1" customHeight="1">
      <c r="A7" s="213" t="str">
        <f t="shared" si="4"/>
        <v/>
      </c>
      <c r="B7" s="473" t="str">
        <f t="shared" si="5"/>
        <v/>
      </c>
      <c r="C7" s="509"/>
      <c r="D7" s="229"/>
      <c r="E7" s="229"/>
      <c r="F7" s="384" t="str">
        <f>IFERROR(VLOOKUP(D7,'[2]Capacidades por SKU e Túnel'!$B$9:$T$449,4,0),"")</f>
        <v/>
      </c>
      <c r="G7" s="386"/>
      <c r="H7" s="351" t="str">
        <f>IFERROR(IF(D7="","",(G7/VLOOKUP(D7,'[2]Capacidades por SKU e Túnel'!$B$9:$T$449,16,FALSE))),"")</f>
        <v/>
      </c>
      <c r="I7" s="228" t="str">
        <f>IFERROR(IF(D7="","",(VLOOKUP(D7,[2]Recheio!$B$8:$I$150,7,FALSE)*H7)),"")</f>
        <v/>
      </c>
      <c r="J7" s="228" t="str">
        <f>IFERROR(IF(D7="","",VLOOKUP((ROUNDDOWN(B7,0)&amp;D7),'Coz. Ind.L4, 5 E 8'!$A$3:$M$221,11,0)),"")</f>
        <v/>
      </c>
      <c r="K7" s="232" t="str">
        <f>IFERROR(IF(D7="","",VLOOKUP((ROUNDDOWN(B7,0)&amp;D7),'Coz. Ind.L4, 5 E 8'!$A$3:$M$221,13,0)),"")</f>
        <v/>
      </c>
      <c r="L7" s="241" t="str">
        <f t="shared" ref="L7:L13" si="6">IFERROR(IF(B7="","",M6),"")</f>
        <v/>
      </c>
      <c r="M7" s="234" t="str">
        <f>IFERROR(SUM(L7,P7,((H7/VLOOKUP(D7,'[2]Capacidades por SKU e Túnel'!$B$9:$T$449,15,0))/24)),"")</f>
        <v/>
      </c>
      <c r="N7" s="278" t="str">
        <f t="shared" si="0"/>
        <v/>
      </c>
      <c r="O7" s="236" t="str">
        <f t="shared" si="1"/>
        <v/>
      </c>
      <c r="P7" s="313"/>
      <c r="Q7" s="279"/>
      <c r="R7" s="242" t="str">
        <f t="shared" si="2"/>
        <v/>
      </c>
      <c r="S7" s="243" t="str">
        <f t="shared" si="3"/>
        <v/>
      </c>
      <c r="T7" s="463"/>
      <c r="U7" s="198"/>
    </row>
    <row r="8" spans="1:21" ht="25.5" hidden="1" customHeight="1">
      <c r="A8" s="213" t="str">
        <f t="shared" si="4"/>
        <v/>
      </c>
      <c r="B8" s="473" t="str">
        <f t="shared" si="5"/>
        <v/>
      </c>
      <c r="C8" s="509"/>
      <c r="D8" s="229"/>
      <c r="E8" s="229"/>
      <c r="F8" s="384" t="str">
        <f>IFERROR(VLOOKUP(D8,'[2]Capacidades por SKU e Túnel'!$B$9:$T$449,4,0),"")</f>
        <v/>
      </c>
      <c r="G8" s="386"/>
      <c r="H8" s="351" t="str">
        <f>IFERROR(IF(D8="","",(G8/VLOOKUP(D8,'[2]Capacidades por SKU e Túnel'!$B$9:$T$449,16,FALSE))),"")</f>
        <v/>
      </c>
      <c r="I8" s="228" t="str">
        <f>IFERROR(IF(D8="","",(VLOOKUP(D8,[2]Recheio!$B$8:$I$150,7,FALSE)*H8)),"")</f>
        <v/>
      </c>
      <c r="J8" s="228" t="str">
        <f>IFERROR(IF(D8="","",VLOOKUP((ROUNDDOWN(B8,0)&amp;D8),'Coz. Ind.L4, 5 E 8'!$A$3:$M$221,11,0)),"")</f>
        <v/>
      </c>
      <c r="K8" s="232" t="str">
        <f>IFERROR(IF(D8="","",VLOOKUP((ROUNDDOWN(B8,0)&amp;D8),'Coz. Ind.L4, 5 E 8'!$A$3:$M$221,13,0)),"")</f>
        <v/>
      </c>
      <c r="L8" s="241" t="str">
        <f t="shared" si="6"/>
        <v/>
      </c>
      <c r="M8" s="234" t="str">
        <f>IFERROR(SUM(L8,P8,((H8/VLOOKUP(D8,'[2]Capacidades por SKU e Túnel'!$B$9:$T$449,15,0))/24)),"")</f>
        <v/>
      </c>
      <c r="N8" s="278" t="str">
        <f t="shared" si="0"/>
        <v/>
      </c>
      <c r="O8" s="236" t="str">
        <f t="shared" si="1"/>
        <v/>
      </c>
      <c r="P8" s="313"/>
      <c r="Q8" s="279"/>
      <c r="R8" s="242" t="str">
        <f t="shared" si="2"/>
        <v/>
      </c>
      <c r="S8" s="243" t="str">
        <f t="shared" si="3"/>
        <v/>
      </c>
      <c r="T8" s="463"/>
      <c r="U8" s="198"/>
    </row>
    <row r="9" spans="1:21" ht="25.5" hidden="1" customHeight="1">
      <c r="A9" s="213" t="str">
        <f t="shared" si="4"/>
        <v/>
      </c>
      <c r="B9" s="473" t="str">
        <f t="shared" si="5"/>
        <v/>
      </c>
      <c r="C9" s="508"/>
      <c r="D9" s="229"/>
      <c r="E9" s="229"/>
      <c r="F9" s="384" t="str">
        <f>IFERROR(VLOOKUP(D9,'[2]Capacidades por SKU e Túnel'!$B$9:$T$449,4,0),"")</f>
        <v/>
      </c>
      <c r="G9" s="387"/>
      <c r="H9" s="351" t="str">
        <f>IFERROR(IF(D9="","",(G9/VLOOKUP(D9,'[2]Capacidades por SKU e Túnel'!$B$9:$T$449,16,FALSE))),"")</f>
        <v/>
      </c>
      <c r="I9" s="228" t="str">
        <f>IFERROR(IF(D9="","",(VLOOKUP(D9,[2]Recheio!$B$8:$I$150,7,FALSE)*H9)),"")</f>
        <v/>
      </c>
      <c r="J9" s="228" t="str">
        <f>IFERROR(IF(D9="","",VLOOKUP((ROUNDDOWN(B9,0)&amp;D9),'Coz. Ind.L4, 5 E 8'!$A$3:$M$221,11,0)),"")</f>
        <v/>
      </c>
      <c r="K9" s="232" t="str">
        <f>IFERROR(IF(D9="","",VLOOKUP((ROUNDDOWN(B9,0)&amp;D9),'Coz. Ind.L4, 5 E 8'!$A$3:$M$221,13,0)),"")</f>
        <v/>
      </c>
      <c r="L9" s="241" t="str">
        <f t="shared" si="6"/>
        <v/>
      </c>
      <c r="M9" s="234" t="str">
        <f>IFERROR(SUM(L9,P9,((H9/VLOOKUP(D9,'[2]Capacidades por SKU e Túnel'!$B$9:$T$449,15,0))/24)),"")</f>
        <v/>
      </c>
      <c r="N9" s="278" t="str">
        <f t="shared" si="0"/>
        <v/>
      </c>
      <c r="O9" s="236" t="str">
        <f t="shared" si="1"/>
        <v/>
      </c>
      <c r="P9" s="313"/>
      <c r="Q9" s="244"/>
      <c r="R9" s="242" t="str">
        <f t="shared" si="2"/>
        <v/>
      </c>
      <c r="S9" s="246" t="str">
        <f t="shared" si="3"/>
        <v/>
      </c>
      <c r="T9" s="463"/>
      <c r="U9" s="198"/>
    </row>
    <row r="10" spans="1:21" ht="25.5" hidden="1" customHeight="1">
      <c r="A10" s="213" t="str">
        <f t="shared" si="4"/>
        <v/>
      </c>
      <c r="B10" s="474" t="str">
        <f t="shared" si="5"/>
        <v/>
      </c>
      <c r="C10" s="510"/>
      <c r="D10" s="229"/>
      <c r="E10" s="229"/>
      <c r="F10" s="384" t="str">
        <f>IFERROR(VLOOKUP(D10,'[2]Capacidades por SKU e Túnel'!$B$9:$T$449,4,0),"")</f>
        <v/>
      </c>
      <c r="G10" s="386"/>
      <c r="H10" s="351" t="str">
        <f>IFERROR(IF(D10="","",(G10/VLOOKUP(D10,'[2]Capacidades por SKU e Túnel'!$B$9:$T$449,16,FALSE))),"")</f>
        <v/>
      </c>
      <c r="I10" s="228" t="str">
        <f>IFERROR(IF(D10="","",(VLOOKUP(D10,[2]Recheio!$B$8:$I$150,7,FALSE)*H10)),"")</f>
        <v/>
      </c>
      <c r="J10" s="228" t="str">
        <f>IFERROR(IF(D10="","",VLOOKUP((ROUNDDOWN(B10,0)&amp;D10),'Coz. Ind.L4, 5 E 8'!$A$3:$M$221,11,0)),"")</f>
        <v/>
      </c>
      <c r="K10" s="232" t="str">
        <f>IFERROR(IF(D10="","",VLOOKUP((ROUNDDOWN(B10,0)&amp;D10),'Coz. Ind.L4, 5 E 8'!$A$3:$M$221,13,0)),"")</f>
        <v/>
      </c>
      <c r="L10" s="233" t="str">
        <f t="shared" si="6"/>
        <v/>
      </c>
      <c r="M10" s="249" t="str">
        <f>IFERROR(SUM(L10,P10,((H10/VLOOKUP(D10,'[2]Capacidades por SKU e Túnel'!$B$9:$T$449,15,0))/24)),"")</f>
        <v/>
      </c>
      <c r="N10" s="281" t="str">
        <f t="shared" si="0"/>
        <v/>
      </c>
      <c r="O10" s="251" t="str">
        <f t="shared" si="1"/>
        <v/>
      </c>
      <c r="P10" s="313"/>
      <c r="Q10" s="279"/>
      <c r="R10" s="242" t="str">
        <f t="shared" si="2"/>
        <v/>
      </c>
      <c r="S10" s="243" t="str">
        <f t="shared" si="3"/>
        <v/>
      </c>
      <c r="T10" s="463"/>
      <c r="U10" s="198"/>
    </row>
    <row r="11" spans="1:21" ht="25.5" hidden="1" customHeight="1">
      <c r="A11" s="213" t="str">
        <f t="shared" si="4"/>
        <v/>
      </c>
      <c r="B11" s="473" t="str">
        <f t="shared" si="5"/>
        <v/>
      </c>
      <c r="C11" s="509"/>
      <c r="D11" s="229"/>
      <c r="E11" s="229"/>
      <c r="F11" s="384" t="str">
        <f>IFERROR(VLOOKUP(D11,'[2]Capacidades por SKU e Túnel'!$B$9:$T$449,4,0),"")</f>
        <v/>
      </c>
      <c r="G11" s="386"/>
      <c r="H11" s="351" t="str">
        <f>IFERROR(IF(D11="","",(G11/VLOOKUP(D11,'[2]Capacidades por SKU e Túnel'!$B$9:$T$449,16,FALSE))),"")</f>
        <v/>
      </c>
      <c r="I11" s="228" t="str">
        <f>IFERROR(IF(D11="","",(VLOOKUP(D11,[2]Recheio!$B$8:$I$150,7,FALSE)*H11)),"")</f>
        <v/>
      </c>
      <c r="J11" s="228" t="str">
        <f>IFERROR(IF(D11="","",VLOOKUP((ROUNDDOWN(B11,0)&amp;D11),'Coz. Ind.L4, 5 E 8'!$A$3:$M$221,11,0)),"")</f>
        <v/>
      </c>
      <c r="K11" s="232" t="str">
        <f>IFERROR(IF(D11="","",VLOOKUP((ROUNDDOWN(B11,0)&amp;D11),'Coz. Ind.L4, 5 E 8'!$A$3:$M$221,13,0)),"")</f>
        <v/>
      </c>
      <c r="L11" s="241" t="str">
        <f t="shared" si="6"/>
        <v/>
      </c>
      <c r="M11" s="234" t="str">
        <f>IFERROR(SUM(L11,P11,((H11/VLOOKUP(D11,'[2]Capacidades por SKU e Túnel'!$B$9:$T$449,15,0))/24)),"")</f>
        <v/>
      </c>
      <c r="N11" s="278" t="str">
        <f t="shared" si="0"/>
        <v/>
      </c>
      <c r="O11" s="236" t="str">
        <f t="shared" si="1"/>
        <v/>
      </c>
      <c r="P11" s="313"/>
      <c r="Q11" s="279"/>
      <c r="R11" s="242" t="str">
        <f t="shared" si="2"/>
        <v/>
      </c>
      <c r="S11" s="243" t="str">
        <f t="shared" si="3"/>
        <v/>
      </c>
      <c r="T11" s="463"/>
      <c r="U11" s="198"/>
    </row>
    <row r="12" spans="1:21" ht="25.5" hidden="1" customHeight="1">
      <c r="A12" s="213" t="str">
        <f t="shared" si="4"/>
        <v/>
      </c>
      <c r="B12" s="473" t="str">
        <f t="shared" si="5"/>
        <v/>
      </c>
      <c r="C12" s="509"/>
      <c r="D12" s="229"/>
      <c r="E12" s="229"/>
      <c r="F12" s="384" t="str">
        <f>IFERROR(VLOOKUP(D12,'[2]Capacidades por SKU e Túnel'!$B$9:$T$449,4,0),"")</f>
        <v/>
      </c>
      <c r="G12" s="386"/>
      <c r="H12" s="351" t="str">
        <f>IFERROR(IF(D12="","",(G12/VLOOKUP(D12,'[2]Capacidades por SKU e Túnel'!$B$9:$T$449,16,FALSE))),"")</f>
        <v/>
      </c>
      <c r="I12" s="228" t="str">
        <f>IFERROR(IF(D12="","",(VLOOKUP(D12,[2]Recheio!$B$8:$I$150,7,FALSE)*H12)),"")</f>
        <v/>
      </c>
      <c r="J12" s="228" t="str">
        <f>IFERROR(IF(D12="","",VLOOKUP((ROUNDDOWN(B12,0)&amp;D12),'Coz. Ind.L4, 5 E 8'!$A$3:$M$221,11,0)),"")</f>
        <v/>
      </c>
      <c r="K12" s="232" t="str">
        <f>IFERROR(IF(D12="","",VLOOKUP((ROUNDDOWN(B12,0)&amp;D12),'Coz. Ind.L4, 5 E 8'!$A$3:$M$221,13,0)),"")</f>
        <v/>
      </c>
      <c r="L12" s="241" t="str">
        <f t="shared" si="6"/>
        <v/>
      </c>
      <c r="M12" s="234" t="str">
        <f>IFERROR(SUM(L12,P12,((H12/VLOOKUP(D12,'[2]Capacidades por SKU e Túnel'!$B$9:$T$449,15,0))/24)),"")</f>
        <v/>
      </c>
      <c r="N12" s="278" t="str">
        <f t="shared" si="0"/>
        <v/>
      </c>
      <c r="O12" s="236" t="str">
        <f t="shared" si="1"/>
        <v/>
      </c>
      <c r="P12" s="313"/>
      <c r="Q12" s="279"/>
      <c r="R12" s="242" t="str">
        <f t="shared" si="2"/>
        <v/>
      </c>
      <c r="S12" s="243" t="str">
        <f t="shared" si="3"/>
        <v/>
      </c>
      <c r="T12" s="463"/>
      <c r="U12" s="198"/>
    </row>
    <row r="13" spans="1:21" ht="25.5" hidden="1" customHeight="1" thickBot="1">
      <c r="A13" s="213" t="str">
        <f t="shared" si="4"/>
        <v/>
      </c>
      <c r="B13" s="475" t="str">
        <f t="shared" si="5"/>
        <v/>
      </c>
      <c r="C13" s="511"/>
      <c r="D13" s="252"/>
      <c r="E13" s="252"/>
      <c r="F13" s="388" t="str">
        <f>IFERROR(VLOOKUP(D13,'[2]Capacidades por SKU e Túnel'!$B$9:$T$449,4,0),"")</f>
        <v/>
      </c>
      <c r="G13" s="389"/>
      <c r="H13" s="357" t="str">
        <f>IFERROR(IF(D13="","",(G13/VLOOKUP(D13,'[2]Capacidades por SKU e Túnel'!$B$9:$T$449,16,FALSE))),"")</f>
        <v/>
      </c>
      <c r="I13" s="255" t="str">
        <f>IFERROR(IF(D13="","",(VLOOKUP(D13,[2]Recheio!$B$8:$I$150,7,FALSE)*H13)),"")</f>
        <v/>
      </c>
      <c r="J13" s="255" t="str">
        <f>IFERROR(IF(D13="","",VLOOKUP((ROUNDDOWN(B13,0)&amp;D13),'Coz. Ind.L4, 5 E 8'!$A$3:$M$221,11,0)),"")</f>
        <v/>
      </c>
      <c r="K13" s="282" t="str">
        <f>IFERROR(IF(D13="","",VLOOKUP((ROUNDDOWN(B13,0)&amp;D13),'Coz. Ind.L4, 5 E 8'!$A$3:$M$221,13,0)),"")</f>
        <v/>
      </c>
      <c r="L13" s="256" t="str">
        <f t="shared" si="6"/>
        <v/>
      </c>
      <c r="M13" s="257" t="str">
        <f>IFERROR(SUM(L13,P13,((H13/VLOOKUP(D13,'[2]Capacidades por SKU e Túnel'!$B$9:$T$449,15,0))/24)),"")</f>
        <v/>
      </c>
      <c r="N13" s="314" t="str">
        <f t="shared" si="0"/>
        <v/>
      </c>
      <c r="O13" s="259" t="str">
        <f t="shared" si="1"/>
        <v/>
      </c>
      <c r="P13" s="260"/>
      <c r="Q13" s="315"/>
      <c r="R13" s="262" t="str">
        <f t="shared" si="2"/>
        <v/>
      </c>
      <c r="S13" s="246" t="str">
        <f t="shared" si="3"/>
        <v/>
      </c>
      <c r="T13" s="463"/>
      <c r="U13" s="198"/>
    </row>
    <row r="14" spans="1:21" ht="25.5" customHeight="1" thickBot="1">
      <c r="A14" s="213" t="s">
        <v>2321</v>
      </c>
      <c r="B14" s="476"/>
      <c r="C14" s="512"/>
      <c r="D14" s="263"/>
      <c r="E14" s="263"/>
      <c r="F14" s="264"/>
      <c r="G14" s="390"/>
      <c r="H14" s="391"/>
      <c r="I14" s="392"/>
      <c r="J14" s="392"/>
      <c r="K14" s="271"/>
      <c r="L14" s="268"/>
      <c r="M14" s="268"/>
      <c r="N14" s="272"/>
      <c r="O14" s="272"/>
      <c r="P14" s="287"/>
      <c r="Q14" s="268"/>
      <c r="R14" s="272"/>
      <c r="S14" s="268"/>
      <c r="T14" s="273"/>
    </row>
    <row r="15" spans="1:21" ht="25.5" customHeight="1" thickBot="1">
      <c r="A15" s="213" t="str">
        <f t="shared" si="4"/>
        <v>X</v>
      </c>
      <c r="B15" s="482">
        <f>'Linha 1'!B15</f>
        <v>43956</v>
      </c>
      <c r="C15" s="507"/>
      <c r="D15" s="581">
        <v>7</v>
      </c>
      <c r="E15" s="214" t="s">
        <v>2315</v>
      </c>
      <c r="F15" s="215" t="str">
        <f>IFERROR(VLOOKUP(D15,'[2]Capacidades por SKU e Túnel'!$B$9:$T$449,4,0),"")</f>
        <v>PRODUÇÃO EM OUTRA LINHA</v>
      </c>
      <c r="G15" s="381">
        <v>24</v>
      </c>
      <c r="H15" s="348">
        <f>IFERROR(IF(D15="","",(G15/VLOOKUP(D15,'[2]Capacidades por SKU e Túnel'!$B$9:$T$449,16,FALSE))),"")</f>
        <v>24</v>
      </c>
      <c r="I15" s="218" t="str">
        <f>IFERROR(IF(D15="","",(VLOOKUP(D15,[2]Recheio!$B$8:$I$150,7,FALSE)*H15)),"")</f>
        <v/>
      </c>
      <c r="J15" s="218" t="str">
        <f>IFERROR(IF(D15="","",VLOOKUP((ROUNDDOWN(B15,0)&amp;D15),'Coz. Ind.L4, 5 E 8'!$A$3:$M$221,11,0)),"")</f>
        <v/>
      </c>
      <c r="K15" s="219" t="str">
        <f>IFERROR(IF(D15="","",VLOOKUP((ROUNDDOWN(B15,0)&amp;D15),'Coz. Ind.L4, 5 E 8'!$A$3:$M$221,13,0)),"")</f>
        <v/>
      </c>
      <c r="L15" s="220">
        <f>IFERROR(IF(D15="","",B15),"")</f>
        <v>43956</v>
      </c>
      <c r="M15" s="221">
        <f>IFERROR(SUM(L15,P15,((H15/VLOOKUP(D15,'[2]Capacidades por SKU e Túnel'!$B$9:$T$449,15,0))/24)),"")</f>
        <v>43957</v>
      </c>
      <c r="N15" s="275" t="str">
        <f t="shared" ref="N15:N24" si="7">IF(P15="","",L15)</f>
        <v/>
      </c>
      <c r="O15" s="223" t="str">
        <f t="shared" ref="O15:O24" si="8">IFERROR(IF(P15="","",SUM(L15,P15)),"")</f>
        <v/>
      </c>
      <c r="P15" s="224"/>
      <c r="Q15" s="277"/>
      <c r="R15" s="226">
        <f t="shared" ref="R15:R24" si="9">IFERROR(SUM((M15-L15),(-P15)),"")</f>
        <v>1</v>
      </c>
      <c r="S15" s="227">
        <f t="shared" ref="S15:S24" si="10">IFERROR((M15-L15),"")</f>
        <v>1</v>
      </c>
      <c r="T15" s="462"/>
      <c r="U15" s="199"/>
    </row>
    <row r="16" spans="1:21" ht="25.5" hidden="1" customHeight="1">
      <c r="A16" s="213" t="str">
        <f t="shared" si="4"/>
        <v/>
      </c>
      <c r="B16" s="473" t="str">
        <f t="shared" ref="B16:B24" si="11">IF(D16="","",B15)</f>
        <v/>
      </c>
      <c r="C16" s="508"/>
      <c r="D16" s="579"/>
      <c r="E16" s="229" t="s">
        <v>2315</v>
      </c>
      <c r="F16" s="230" t="str">
        <f>IFERROR(VLOOKUP(D16,'[2]Capacidades por SKU e Túnel'!$B$9:$T$449,4,0),"")</f>
        <v/>
      </c>
      <c r="G16" s="385">
        <v>445</v>
      </c>
      <c r="H16" s="351" t="str">
        <f>IFERROR(IF(D16="","",(G16/VLOOKUP(D16,'[2]Capacidades por SKU e Túnel'!$B$9:$T$449,16,FALSE))),"")</f>
        <v/>
      </c>
      <c r="I16" s="228" t="str">
        <f>IFERROR(IF(D16="","",(VLOOKUP(D16,[2]Recheio!$B$8:$I$150,7,FALSE)*H16)),"")</f>
        <v/>
      </c>
      <c r="J16" s="228" t="str">
        <f>IFERROR(IF(D16="","",VLOOKUP((ROUNDDOWN(B16,0)&amp;D16),'Coz. Ind.L4, 5 E 8'!$A$3:$M$221,11,0)),"")</f>
        <v/>
      </c>
      <c r="K16" s="232" t="str">
        <f>IFERROR(IF(D16="","",VLOOKUP((ROUNDDOWN(B16,0)&amp;D16),'Coz. Ind.L4, 5 E 8'!$A$3:$M$221,13,0)),"")</f>
        <v/>
      </c>
      <c r="L16" s="241" t="str">
        <f>IFERROR(IF(B16="","",M15),"")</f>
        <v/>
      </c>
      <c r="M16" s="234" t="str">
        <f>IFERROR(SUM(L16,P16,((H16/VLOOKUP(D16,'[2]Capacidades por SKU e Túnel'!$B$9:$T$449,15,0))/24)),"")</f>
        <v/>
      </c>
      <c r="N16" s="278" t="str">
        <f t="shared" si="7"/>
        <v/>
      </c>
      <c r="O16" s="236" t="str">
        <f t="shared" si="8"/>
        <v/>
      </c>
      <c r="P16" s="313"/>
      <c r="Q16" s="279"/>
      <c r="R16" s="239" t="str">
        <f t="shared" si="9"/>
        <v/>
      </c>
      <c r="S16" s="240" t="str">
        <f t="shared" si="10"/>
        <v/>
      </c>
      <c r="T16" s="463"/>
      <c r="U16" s="199"/>
    </row>
    <row r="17" spans="1:21" ht="25.5" hidden="1" customHeight="1">
      <c r="A17" s="213" t="str">
        <f t="shared" si="4"/>
        <v/>
      </c>
      <c r="B17" s="473" t="str">
        <f t="shared" si="11"/>
        <v/>
      </c>
      <c r="C17" s="509"/>
      <c r="D17" s="580"/>
      <c r="E17" s="229" t="s">
        <v>2315</v>
      </c>
      <c r="F17" s="230" t="str">
        <f>IFERROR(VLOOKUP(D17,'[2]Capacidades por SKU e Túnel'!$B$9:$T$449,4,0),"")</f>
        <v/>
      </c>
      <c r="G17" s="353">
        <v>13</v>
      </c>
      <c r="H17" s="351" t="str">
        <f>IFERROR(IF(D17="","",(G17/VLOOKUP(D17,'[2]Capacidades por SKU e Túnel'!$B$9:$T$449,16,FALSE))),"")</f>
        <v/>
      </c>
      <c r="I17" s="228" t="str">
        <f>IFERROR(IF(D17="","",(VLOOKUP(D17,[2]Recheio!$B$8:$I$150,7,FALSE)*H17)),"")</f>
        <v/>
      </c>
      <c r="J17" s="228" t="str">
        <f>IFERROR(IF(D17="","",VLOOKUP((ROUNDDOWN(B17,0)&amp;D17),'Coz. Ind.L4, 5 E 8'!$A$3:$M$221,11,0)),"")</f>
        <v/>
      </c>
      <c r="K17" s="232" t="str">
        <f>IFERROR(IF(D17="","",VLOOKUP((ROUNDDOWN(B17,0)&amp;D17),'Coz. Ind.L4, 5 E 8'!$A$3:$M$221,13,0)),"")</f>
        <v/>
      </c>
      <c r="L17" s="241" t="str">
        <f t="shared" ref="L17:L24" si="12">IFERROR(IF(B17="","",M16),"")</f>
        <v/>
      </c>
      <c r="M17" s="234" t="str">
        <f>IFERROR(SUM(L17,P17,((H17/VLOOKUP(D17,'[2]Capacidades por SKU e Túnel'!$B$9:$T$449,15,0))/24)),"")</f>
        <v/>
      </c>
      <c r="N17" s="278" t="str">
        <f t="shared" si="7"/>
        <v/>
      </c>
      <c r="O17" s="236" t="str">
        <f t="shared" si="8"/>
        <v/>
      </c>
      <c r="P17" s="313"/>
      <c r="Q17" s="279"/>
      <c r="R17" s="242" t="str">
        <f t="shared" si="9"/>
        <v/>
      </c>
      <c r="S17" s="243" t="str">
        <f t="shared" si="10"/>
        <v/>
      </c>
      <c r="T17" s="463"/>
      <c r="U17" s="198"/>
    </row>
    <row r="18" spans="1:21" ht="25.5" hidden="1" customHeight="1">
      <c r="A18" s="213" t="str">
        <f t="shared" si="4"/>
        <v/>
      </c>
      <c r="B18" s="473" t="str">
        <f t="shared" si="11"/>
        <v/>
      </c>
      <c r="C18" s="508"/>
      <c r="D18" s="582"/>
      <c r="E18" s="229" t="s">
        <v>2315</v>
      </c>
      <c r="F18" s="230" t="str">
        <f>IFERROR(VLOOKUP(D18,'[2]Capacidades por SKU e Túnel'!$B$9:$T$449,4,0),"")</f>
        <v/>
      </c>
      <c r="G18" s="353">
        <v>79</v>
      </c>
      <c r="H18" s="351" t="str">
        <f>IFERROR(IF(D18="","",(G18/VLOOKUP(D18,'[2]Capacidades por SKU e Túnel'!$B$9:$T$449,16,FALSE))),"")</f>
        <v/>
      </c>
      <c r="I18" s="228" t="str">
        <f>IFERROR(IF(D18="","",(VLOOKUP(D18,[2]Recheio!$B$8:$I$150,7,FALSE)*H18)),"")</f>
        <v/>
      </c>
      <c r="J18" s="228" t="str">
        <f>IFERROR(IF(D18="","",VLOOKUP((ROUNDDOWN(B18,0)&amp;D18),'Coz. Ind.L4, 5 E 8'!$A$3:$M$221,11,0)),"")</f>
        <v/>
      </c>
      <c r="K18" s="232" t="str">
        <f>IFERROR(IF(D18="","",VLOOKUP((ROUNDDOWN(B18,0)&amp;D18),'Coz. Ind.L4, 5 E 8'!$A$3:$M$221,13,0)),"")</f>
        <v/>
      </c>
      <c r="L18" s="241" t="str">
        <f t="shared" si="12"/>
        <v/>
      </c>
      <c r="M18" s="234" t="str">
        <f>IFERROR(SUM(L18,P18,((H18/VLOOKUP(D18,'[2]Capacidades por SKU e Túnel'!$B$9:$T$449,15,0))/24)),"")</f>
        <v/>
      </c>
      <c r="N18" s="278" t="str">
        <f t="shared" si="7"/>
        <v/>
      </c>
      <c r="O18" s="236" t="str">
        <f t="shared" si="8"/>
        <v/>
      </c>
      <c r="P18" s="313"/>
      <c r="Q18" s="279"/>
      <c r="R18" s="242" t="str">
        <f t="shared" si="9"/>
        <v/>
      </c>
      <c r="S18" s="243" t="str">
        <f t="shared" si="10"/>
        <v/>
      </c>
      <c r="T18" s="463"/>
      <c r="U18" s="198"/>
    </row>
    <row r="19" spans="1:21" ht="25.5" hidden="1" customHeight="1">
      <c r="A19" s="213" t="str">
        <f t="shared" si="4"/>
        <v/>
      </c>
      <c r="B19" s="473" t="str">
        <f t="shared" si="11"/>
        <v/>
      </c>
      <c r="C19" s="509"/>
      <c r="D19" s="580"/>
      <c r="E19" s="229"/>
      <c r="F19" s="230" t="str">
        <f>IFERROR(VLOOKUP(D19,'[2]Capacidades por SKU e Túnel'!$B$9:$T$449,4,0),"")</f>
        <v/>
      </c>
      <c r="G19" s="353">
        <v>1</v>
      </c>
      <c r="H19" s="351" t="str">
        <f>IFERROR(IF(D19="","",(G19/VLOOKUP(D19,'[2]Capacidades por SKU e Túnel'!$B$9:$T$449,16,FALSE))),"")</f>
        <v/>
      </c>
      <c r="I19" s="228" t="str">
        <f>IFERROR(IF(D19="","",(VLOOKUP(D19,[2]Recheio!$B$8:$I$150,7,FALSE)*H19)),"")</f>
        <v/>
      </c>
      <c r="J19" s="228" t="str">
        <f>IFERROR(IF(D19="","",VLOOKUP((ROUNDDOWN(B19,0)&amp;D19),'Coz. Ind.L4, 5 E 8'!$A$3:$M$221,11,0)),"")</f>
        <v/>
      </c>
      <c r="K19" s="232" t="str">
        <f>IFERROR(IF(D19="","",VLOOKUP((ROUNDDOWN(B19,0)&amp;D19),'Coz. Ind.L4, 5 E 8'!$A$3:$M$221,13,0)),"")</f>
        <v/>
      </c>
      <c r="L19" s="241" t="str">
        <f t="shared" si="12"/>
        <v/>
      </c>
      <c r="M19" s="234" t="str">
        <f>IFERROR(SUM(L19,P19,((H19/VLOOKUP(D19,'[2]Capacidades por SKU e Túnel'!$B$9:$T$449,15,0))/24)),"")</f>
        <v/>
      </c>
      <c r="N19" s="278" t="str">
        <f t="shared" si="7"/>
        <v/>
      </c>
      <c r="O19" s="236" t="str">
        <f t="shared" si="8"/>
        <v/>
      </c>
      <c r="P19" s="313"/>
      <c r="Q19" s="279"/>
      <c r="R19" s="242" t="str">
        <f t="shared" si="9"/>
        <v/>
      </c>
      <c r="S19" s="243" t="str">
        <f t="shared" si="10"/>
        <v/>
      </c>
      <c r="T19" s="463"/>
      <c r="U19" s="198"/>
    </row>
    <row r="20" spans="1:21" ht="25.5" hidden="1" customHeight="1">
      <c r="A20" s="213" t="str">
        <f t="shared" si="4"/>
        <v/>
      </c>
      <c r="B20" s="473" t="str">
        <f t="shared" si="11"/>
        <v/>
      </c>
      <c r="C20" s="508"/>
      <c r="D20" s="580"/>
      <c r="E20" s="247" t="s">
        <v>162</v>
      </c>
      <c r="F20" s="248" t="str">
        <f>IFERROR(VLOOKUP(D20,'[2]Capacidades por SKU e Túnel'!$B$9:$T$449,4,0),"")</f>
        <v/>
      </c>
      <c r="G20" s="353">
        <v>235</v>
      </c>
      <c r="H20" s="351" t="str">
        <f>IFERROR(IF(D20="","",(G20/VLOOKUP(D20,'[2]Capacidades por SKU e Túnel'!$B$9:$T$449,16,FALSE))),"")</f>
        <v/>
      </c>
      <c r="I20" s="228" t="str">
        <f>IFERROR(IF(D20="","",(VLOOKUP(D20,[2]Recheio!$B$8:$I$150,7,FALSE)*H20)),"")</f>
        <v/>
      </c>
      <c r="J20" s="228" t="str">
        <f>IFERROR(IF(D20="","",VLOOKUP((ROUNDDOWN(B20,0)&amp;D20),'Coz. Ind.L4, 5 E 8'!$A$3:$M$221,11,0)),"")</f>
        <v/>
      </c>
      <c r="K20" s="232" t="str">
        <f>IFERROR(IF(D20="","",VLOOKUP((ROUNDDOWN(B20,0)&amp;D20),'Coz. Ind.L4, 5 E 8'!$A$3:$M$221,13,0)),"")</f>
        <v/>
      </c>
      <c r="L20" s="241" t="str">
        <f>IFERROR(IF(B20="","",M19),"")</f>
        <v/>
      </c>
      <c r="M20" s="234" t="str">
        <f>IFERROR(SUM(L20,P20,((H20/VLOOKUP(D20,'[2]Capacidades por SKU e Túnel'!$B$9:$T$449,15,0))/24)),"")</f>
        <v/>
      </c>
      <c r="N20" s="278" t="str">
        <f t="shared" si="7"/>
        <v/>
      </c>
      <c r="O20" s="236" t="str">
        <f t="shared" si="8"/>
        <v/>
      </c>
      <c r="P20" s="244"/>
      <c r="Q20" s="539"/>
      <c r="R20" s="245" t="str">
        <f t="shared" si="9"/>
        <v/>
      </c>
      <c r="S20" s="246" t="str">
        <f t="shared" si="10"/>
        <v/>
      </c>
      <c r="T20" s="463"/>
      <c r="U20" s="198"/>
    </row>
    <row r="21" spans="1:21" ht="25.5" hidden="1" customHeight="1">
      <c r="A21" s="213" t="str">
        <f t="shared" si="4"/>
        <v/>
      </c>
      <c r="B21" s="474" t="str">
        <f t="shared" si="11"/>
        <v/>
      </c>
      <c r="C21" s="510"/>
      <c r="D21" s="247"/>
      <c r="E21" s="247"/>
      <c r="F21" s="248" t="str">
        <f>IFERROR(VLOOKUP(D21,'[2]Capacidades por SKU e Túnel'!$B$9:$T$449,4,0),"")</f>
        <v/>
      </c>
      <c r="G21" s="353"/>
      <c r="H21" s="354" t="str">
        <f>IFERROR(IF(D21="","",(G21/VLOOKUP(D21,'[2]Capacidades por SKU e Túnel'!$B$9:$T$449,16,FALSE))),"")</f>
        <v/>
      </c>
      <c r="I21" s="217" t="str">
        <f>IFERROR(IF(D21="","",(VLOOKUP(D21,[2]Recheio!$B$8:$I$150,7,FALSE)*H21)),"")</f>
        <v/>
      </c>
      <c r="J21" s="217" t="str">
        <f>IFERROR(IF(D21="","",VLOOKUP((ROUNDDOWN(B21,0)&amp;D21),'Coz. Ind.L4, 5 E 8'!$A$3:$M$221,11,0)),"")</f>
        <v/>
      </c>
      <c r="K21" s="232" t="str">
        <f>IFERROR(IF(D21="","",VLOOKUP((ROUNDDOWN(B21,0)&amp;D21),'Coz. Ind.L4, 5 E 8'!$A$3:$M$221,13,0)),"")</f>
        <v/>
      </c>
      <c r="L21" s="241" t="str">
        <f t="shared" si="12"/>
        <v/>
      </c>
      <c r="M21" s="249" t="str">
        <f>IFERROR(SUM(L21,P21,((H21/VLOOKUP(D21,'[2]Capacidades por SKU e Túnel'!$B$9:$T$449,15,0))/24)),"")</f>
        <v/>
      </c>
      <c r="N21" s="281" t="str">
        <f t="shared" si="7"/>
        <v/>
      </c>
      <c r="O21" s="251" t="str">
        <f t="shared" si="8"/>
        <v/>
      </c>
      <c r="P21" s="313"/>
      <c r="Q21" s="279"/>
      <c r="R21" s="242" t="str">
        <f t="shared" si="9"/>
        <v/>
      </c>
      <c r="S21" s="243" t="str">
        <f t="shared" si="10"/>
        <v/>
      </c>
      <c r="T21" s="463"/>
      <c r="U21" s="198"/>
    </row>
    <row r="22" spans="1:21" ht="25.5" hidden="1" customHeight="1">
      <c r="A22" s="213" t="str">
        <f t="shared" si="4"/>
        <v/>
      </c>
      <c r="B22" s="473" t="str">
        <f t="shared" si="11"/>
        <v/>
      </c>
      <c r="C22" s="509"/>
      <c r="D22" s="247"/>
      <c r="E22" s="229"/>
      <c r="F22" s="230" t="str">
        <f>IFERROR(VLOOKUP(D22,'[2]Capacidades por SKU e Túnel'!$B$9:$T$449,4,0),"")</f>
        <v/>
      </c>
      <c r="G22" s="353"/>
      <c r="H22" s="351" t="str">
        <f>IFERROR(IF(D22="","",(G22/VLOOKUP(D22,'[2]Capacidades por SKU e Túnel'!$B$9:$T$449,16,FALSE))),"")</f>
        <v/>
      </c>
      <c r="I22" s="228" t="str">
        <f>IFERROR(IF(D22="","",(VLOOKUP(D22,[2]Recheio!$B$8:$I$150,7,FALSE)*H22)),"")</f>
        <v/>
      </c>
      <c r="J22" s="228" t="str">
        <f>IFERROR(IF(D22="","",VLOOKUP((ROUNDDOWN(B22,0)&amp;D22),'Coz. Ind.L4, 5 E 8'!$A$3:$M$221,11,0)),"")</f>
        <v/>
      </c>
      <c r="K22" s="232" t="str">
        <f>IFERROR(IF(D22="","",VLOOKUP((ROUNDDOWN(B22,0)&amp;D22),'Coz. Ind.L4, 5 E 8'!$A$3:$M$221,13,0)),"")</f>
        <v/>
      </c>
      <c r="L22" s="241" t="str">
        <f t="shared" si="12"/>
        <v/>
      </c>
      <c r="M22" s="234" t="str">
        <f>IFERROR(SUM(L22,P22,((H22/VLOOKUP(D22,'[2]Capacidades por SKU e Túnel'!$B$9:$T$449,15,0))/24)),"")</f>
        <v/>
      </c>
      <c r="N22" s="278" t="str">
        <f t="shared" si="7"/>
        <v/>
      </c>
      <c r="O22" s="236" t="str">
        <f t="shared" si="8"/>
        <v/>
      </c>
      <c r="P22" s="313"/>
      <c r="Q22" s="279"/>
      <c r="R22" s="242" t="str">
        <f t="shared" si="9"/>
        <v/>
      </c>
      <c r="S22" s="243" t="str">
        <f t="shared" si="10"/>
        <v/>
      </c>
      <c r="T22" s="463"/>
      <c r="U22" s="198"/>
    </row>
    <row r="23" spans="1:21" ht="25.5" hidden="1" customHeight="1">
      <c r="A23" s="213" t="str">
        <f t="shared" si="4"/>
        <v/>
      </c>
      <c r="B23" s="473" t="str">
        <f t="shared" si="11"/>
        <v/>
      </c>
      <c r="C23" s="509"/>
      <c r="D23" s="247"/>
      <c r="E23" s="229"/>
      <c r="F23" s="230" t="str">
        <f>IFERROR(VLOOKUP(D23,'[2]Capacidades por SKU e Túnel'!$B$9:$T$449,4,0),"")</f>
        <v/>
      </c>
      <c r="G23" s="353"/>
      <c r="H23" s="351" t="str">
        <f>IFERROR(IF(D23="","",(G23/VLOOKUP(D23,'[2]Capacidades por SKU e Túnel'!$B$9:$T$449,16,FALSE))),"")</f>
        <v/>
      </c>
      <c r="I23" s="228" t="str">
        <f>IFERROR(IF(D23="","",(VLOOKUP(D23,[2]Recheio!$B$8:$I$150,7,FALSE)*H23)),"")</f>
        <v/>
      </c>
      <c r="J23" s="228" t="str">
        <f>IFERROR(IF(D23="","",VLOOKUP((ROUNDDOWN(B23,0)&amp;D23),'Coz. Ind.L4, 5 E 8'!$A$3:$M$221,11,0)),"")</f>
        <v/>
      </c>
      <c r="K23" s="232" t="str">
        <f>IFERROR(IF(D23="","",VLOOKUP((ROUNDDOWN(B23,0)&amp;D23),'Coz. Ind.L4, 5 E 8'!$A$3:$M$221,13,0)),"")</f>
        <v/>
      </c>
      <c r="L23" s="241" t="str">
        <f t="shared" si="12"/>
        <v/>
      </c>
      <c r="M23" s="234" t="str">
        <f>IFERROR(SUM(L23,P23,((H23/VLOOKUP(D23,'[2]Capacidades por SKU e Túnel'!$B$9:$T$449,15,0))/24)),"")</f>
        <v/>
      </c>
      <c r="N23" s="278" t="str">
        <f t="shared" si="7"/>
        <v/>
      </c>
      <c r="O23" s="236" t="str">
        <f t="shared" si="8"/>
        <v/>
      </c>
      <c r="P23" s="313"/>
      <c r="Q23" s="279"/>
      <c r="R23" s="242" t="str">
        <f t="shared" si="9"/>
        <v/>
      </c>
      <c r="S23" s="243" t="str">
        <f t="shared" si="10"/>
        <v/>
      </c>
      <c r="T23" s="463"/>
      <c r="U23" s="198"/>
    </row>
    <row r="24" spans="1:21" ht="25.5" hidden="1" customHeight="1" thickBot="1">
      <c r="A24" s="213" t="str">
        <f t="shared" si="4"/>
        <v/>
      </c>
      <c r="B24" s="475" t="str">
        <f t="shared" si="11"/>
        <v/>
      </c>
      <c r="C24" s="511"/>
      <c r="D24" s="504"/>
      <c r="E24" s="252"/>
      <c r="F24" s="253" t="str">
        <f>IFERROR(VLOOKUP(D24,'[2]Capacidades por SKU e Túnel'!$B$9:$T$449,4,0),"")</f>
        <v/>
      </c>
      <c r="G24" s="356"/>
      <c r="H24" s="357" t="str">
        <f>IFERROR(IF(D24="","",(G24/VLOOKUP(D24,'[2]Capacidades por SKU e Túnel'!$B$9:$T$449,16,FALSE))),"")</f>
        <v/>
      </c>
      <c r="I24" s="255" t="str">
        <f>IFERROR(IF(D24="","",(VLOOKUP(D24,[2]Recheio!$B$8:$I$150,7,FALSE)*H24)),"")</f>
        <v/>
      </c>
      <c r="J24" s="255" t="str">
        <f>IFERROR(IF(D24="","",VLOOKUP((ROUNDDOWN(B24,0)&amp;D24),'Coz. Ind.L4, 5 E 8'!$A$3:$M$221,11,0)),"")</f>
        <v/>
      </c>
      <c r="K24" s="282" t="str">
        <f>IFERROR(IF(D24="","",VLOOKUP((ROUNDDOWN(B24,0)&amp;D24),'Coz. Ind.L4, 5 E 8'!$A$3:$M$221,13,0)),"")</f>
        <v/>
      </c>
      <c r="L24" s="241" t="str">
        <f t="shared" si="12"/>
        <v/>
      </c>
      <c r="M24" s="257" t="str">
        <f>IFERROR(SUM(L24,P24,((H24/VLOOKUP(D24,'[2]Capacidades por SKU e Túnel'!$B$9:$T$449,15,0))/24)),"")</f>
        <v/>
      </c>
      <c r="N24" s="283" t="str">
        <f t="shared" si="7"/>
        <v/>
      </c>
      <c r="O24" s="259" t="str">
        <f t="shared" si="8"/>
        <v/>
      </c>
      <c r="P24" s="260"/>
      <c r="Q24" s="284"/>
      <c r="R24" s="285" t="str">
        <f t="shared" si="9"/>
        <v/>
      </c>
      <c r="S24" s="286" t="str">
        <f t="shared" si="10"/>
        <v/>
      </c>
      <c r="T24" s="464"/>
      <c r="U24" s="198"/>
    </row>
    <row r="25" spans="1:21" ht="25.5" customHeight="1" thickBot="1">
      <c r="A25" s="213" t="s">
        <v>2321</v>
      </c>
      <c r="B25" s="476"/>
      <c r="C25" s="512"/>
      <c r="D25" s="263"/>
      <c r="E25" s="263"/>
      <c r="F25" s="264"/>
      <c r="G25" s="265"/>
      <c r="H25" s="266"/>
      <c r="I25" s="267"/>
      <c r="J25" s="267"/>
      <c r="K25" s="268"/>
      <c r="L25" s="268"/>
      <c r="M25" s="268"/>
      <c r="N25" s="272"/>
      <c r="O25" s="272"/>
      <c r="P25" s="287"/>
      <c r="Q25" s="268"/>
      <c r="R25" s="272"/>
      <c r="S25" s="268"/>
      <c r="T25" s="273"/>
    </row>
    <row r="26" spans="1:21" ht="26.25" customHeight="1" thickBot="1">
      <c r="A26" s="213" t="str">
        <f t="shared" si="4"/>
        <v>X</v>
      </c>
      <c r="B26" s="482">
        <f>B15+1</f>
        <v>43957</v>
      </c>
      <c r="C26" s="507"/>
      <c r="D26" s="581">
        <v>7</v>
      </c>
      <c r="E26" s="214" t="s">
        <v>2315</v>
      </c>
      <c r="F26" s="215" t="str">
        <f>IFERROR(VLOOKUP(D26,'[2]Capacidades por SKU e Túnel'!$B$9:$T$449,4,0),"")</f>
        <v>PRODUÇÃO EM OUTRA LINHA</v>
      </c>
      <c r="G26" s="381">
        <v>24</v>
      </c>
      <c r="H26" s="348">
        <f>IFERROR(IF(D26="","",(G26/VLOOKUP(D26,'[2]Capacidades por SKU e Túnel'!$B$9:$T$449,16,FALSE))),"")</f>
        <v>24</v>
      </c>
      <c r="I26" s="218" t="str">
        <f>IFERROR(IF(D26="","",(VLOOKUP(D26,[2]Recheio!$B$8:$I$150,7,FALSE)*H26)),"")</f>
        <v/>
      </c>
      <c r="J26" s="218" t="str">
        <f>IFERROR(IF(D26="","",VLOOKUP((ROUNDDOWN(B26,0)&amp;D26),'Coz. Ind.L4, 5 E 8'!$A$3:$M$221,11,0)),"")</f>
        <v/>
      </c>
      <c r="K26" s="219" t="str">
        <f>IFERROR(IF(D26="","",VLOOKUP((ROUNDDOWN(B26,0)&amp;D26),'Coz. Ind.L4, 5 E 8'!$A$3:$M$221,13,0)),"")</f>
        <v/>
      </c>
      <c r="L26" s="220">
        <f>IFERROR(IF(D26="","",B26),"")</f>
        <v>43957</v>
      </c>
      <c r="M26" s="221">
        <f>IFERROR(SUM(L26,P26,((H26/VLOOKUP(D26,'[2]Capacidades por SKU e Túnel'!$B$9:$T$449,15,0))/24)),"")</f>
        <v>43958</v>
      </c>
      <c r="N26" s="275" t="str">
        <f t="shared" ref="N26:N35" si="13">IF(P26="","",L26)</f>
        <v/>
      </c>
      <c r="O26" s="223" t="str">
        <f t="shared" ref="O26:O35" si="14">IFERROR(IF(P26="","",SUM(L26,P26)),"")</f>
        <v/>
      </c>
      <c r="P26" s="224"/>
      <c r="Q26" s="277"/>
      <c r="R26" s="226">
        <f t="shared" ref="R26:R35" si="15">IFERROR(SUM((M26-L26),(-P26)),"")</f>
        <v>1</v>
      </c>
      <c r="S26" s="227">
        <f t="shared" ref="S26:S35" si="16">IFERROR((M26-L26),"")</f>
        <v>1</v>
      </c>
      <c r="T26" s="462"/>
      <c r="U26" s="199"/>
    </row>
    <row r="27" spans="1:21" ht="25.5" hidden="1" customHeight="1">
      <c r="A27" s="213" t="str">
        <f t="shared" si="4"/>
        <v/>
      </c>
      <c r="B27" s="473" t="str">
        <f>IF(D27="","",B26)</f>
        <v/>
      </c>
      <c r="C27" s="508"/>
      <c r="D27" s="579"/>
      <c r="E27" s="247" t="s">
        <v>2315</v>
      </c>
      <c r="F27" s="248" t="str">
        <f>IFERROR(VLOOKUP(D27,'[2]Capacidades por SKU e Túnel'!$B$9:$T$449,4,0),"")</f>
        <v/>
      </c>
      <c r="G27" s="385">
        <v>2715</v>
      </c>
      <c r="H27" s="351" t="str">
        <f>IFERROR(IF(D27="","",(G27/VLOOKUP(D27,'[2]Capacidades por SKU e Túnel'!$B$9:$T$449,16,FALSE))),"")</f>
        <v/>
      </c>
      <c r="I27" s="228" t="str">
        <f>IFERROR(IF(D27="","",(VLOOKUP(D27,[2]Recheio!$B$8:$I$150,7,FALSE)*H27)),"")</f>
        <v/>
      </c>
      <c r="J27" s="228" t="str">
        <f>IFERROR(IF(D27="","",VLOOKUP((ROUNDDOWN(B27,0)&amp;D27),'Coz. Ind.L4, 5 E 8'!$A$3:$M$221,11,0)),"")</f>
        <v/>
      </c>
      <c r="K27" s="232" t="str">
        <f>IFERROR(IF(D27="","",VLOOKUP((ROUNDDOWN(B27,0)&amp;D27),'Coz. Ind.L4, 5 E 8'!$A$3:$M$221,13,0)),"")</f>
        <v/>
      </c>
      <c r="L27" s="241" t="str">
        <f t="shared" ref="L27:L35" si="17">IFERROR(IF(B27="","",M26),"")</f>
        <v/>
      </c>
      <c r="M27" s="234" t="str">
        <f>IFERROR(SUM(L27,P27,((H27/VLOOKUP(D27,'[2]Capacidades por SKU e Túnel'!$B$9:$T$449,15,0))/24)),"")</f>
        <v/>
      </c>
      <c r="N27" s="278" t="str">
        <f t="shared" si="13"/>
        <v/>
      </c>
      <c r="O27" s="236" t="str">
        <f t="shared" si="14"/>
        <v/>
      </c>
      <c r="P27" s="313"/>
      <c r="Q27" s="279"/>
      <c r="R27" s="239" t="str">
        <f t="shared" si="15"/>
        <v/>
      </c>
      <c r="S27" s="240" t="str">
        <f t="shared" si="16"/>
        <v/>
      </c>
      <c r="T27" s="463"/>
      <c r="U27" s="199"/>
    </row>
    <row r="28" spans="1:21" ht="25.5" hidden="1" customHeight="1">
      <c r="A28" s="213" t="str">
        <f t="shared" si="4"/>
        <v/>
      </c>
      <c r="B28" s="473" t="str">
        <f t="shared" ref="B28:B35" si="18">IF(D28="","",B27)</f>
        <v/>
      </c>
      <c r="C28" s="509"/>
      <c r="D28" s="247"/>
      <c r="E28" s="229"/>
      <c r="F28" s="230" t="str">
        <f>IFERROR(VLOOKUP(D28,'[2]Capacidades por SKU e Túnel'!$B$9:$T$449,4,0),"")</f>
        <v/>
      </c>
      <c r="G28" s="353"/>
      <c r="H28" s="351" t="str">
        <f>IFERROR(IF(D28="","",(G28/VLOOKUP(D28,'[2]Capacidades por SKU e Túnel'!$B$9:$T$449,16,FALSE))),"")</f>
        <v/>
      </c>
      <c r="I28" s="228" t="str">
        <f>IFERROR(IF(D28="","",(VLOOKUP(D28,[2]Recheio!$B$8:$I$150,7,FALSE)*H28)),"")</f>
        <v/>
      </c>
      <c r="J28" s="228" t="str">
        <f>IFERROR(IF(D28="","",VLOOKUP((ROUNDDOWN(B28,0)&amp;D28),'Coz. Ind.L4, 5 E 8'!$A$3:$M$221,11,0)),"")</f>
        <v/>
      </c>
      <c r="K28" s="232" t="str">
        <f>IFERROR(IF(D28="","",VLOOKUP((ROUNDDOWN(B28,0)&amp;D28),'Coz. Ind.L4, 5 E 8'!$A$3:$M$221,13,0)),"")</f>
        <v/>
      </c>
      <c r="L28" s="241" t="str">
        <f t="shared" si="17"/>
        <v/>
      </c>
      <c r="M28" s="234" t="str">
        <f>IFERROR(SUM(L28,P28,((H28/VLOOKUP(D28,'[2]Capacidades por SKU e Túnel'!$B$9:$T$449,15,0))/24)),"")</f>
        <v/>
      </c>
      <c r="N28" s="278" t="str">
        <f t="shared" si="13"/>
        <v/>
      </c>
      <c r="O28" s="236" t="str">
        <f t="shared" si="14"/>
        <v/>
      </c>
      <c r="P28" s="313"/>
      <c r="Q28" s="279"/>
      <c r="R28" s="242" t="str">
        <f t="shared" si="15"/>
        <v/>
      </c>
      <c r="S28" s="243" t="str">
        <f t="shared" si="16"/>
        <v/>
      </c>
      <c r="T28" s="463"/>
      <c r="U28" s="198"/>
    </row>
    <row r="29" spans="1:21" ht="25.5" hidden="1" customHeight="1">
      <c r="A29" s="213" t="str">
        <f t="shared" si="4"/>
        <v/>
      </c>
      <c r="B29" s="473" t="str">
        <f t="shared" si="18"/>
        <v/>
      </c>
      <c r="C29" s="509"/>
      <c r="D29" s="247"/>
      <c r="E29" s="229"/>
      <c r="F29" s="230" t="str">
        <f>IFERROR(VLOOKUP(D29,'[2]Capacidades por SKU e Túnel'!$B$9:$T$449,4,0),"")</f>
        <v/>
      </c>
      <c r="G29" s="353"/>
      <c r="H29" s="351" t="str">
        <f>IFERROR(IF(D29="","",(G29/VLOOKUP(D29,'[2]Capacidades por SKU e Túnel'!$B$9:$T$449,16,FALSE))),"")</f>
        <v/>
      </c>
      <c r="I29" s="228" t="str">
        <f>IFERROR(IF(D29="","",(VLOOKUP(D29,[2]Recheio!$B$8:$I$150,7,FALSE)*H29)),"")</f>
        <v/>
      </c>
      <c r="J29" s="228" t="str">
        <f>IFERROR(IF(D29="","",VLOOKUP((ROUNDDOWN(B29,0)&amp;D29),'Coz. Ind.L4, 5 E 8'!$A$3:$M$221,11,0)),"")</f>
        <v/>
      </c>
      <c r="K29" s="232" t="str">
        <f>IFERROR(IF(D29="","",VLOOKUP((ROUNDDOWN(B29,0)&amp;D29),'Coz. Ind.L4, 5 E 8'!$A$3:$M$221,13,0)),"")</f>
        <v/>
      </c>
      <c r="L29" s="241" t="str">
        <f t="shared" si="17"/>
        <v/>
      </c>
      <c r="M29" s="234" t="str">
        <f>IFERROR(SUM(L29,P29,((H29/VLOOKUP(D29,'[2]Capacidades por SKU e Túnel'!$B$9:$T$449,15,0))/24)),"")</f>
        <v/>
      </c>
      <c r="N29" s="278" t="str">
        <f>IF(P29="","",L29)</f>
        <v/>
      </c>
      <c r="O29" s="236" t="str">
        <f>IFERROR(IF(P29="","",SUM(L29,P29)),"")</f>
        <v/>
      </c>
      <c r="P29" s="313"/>
      <c r="Q29" s="279"/>
      <c r="R29" s="242" t="str">
        <f t="shared" si="15"/>
        <v/>
      </c>
      <c r="S29" s="243" t="str">
        <f t="shared" si="16"/>
        <v/>
      </c>
      <c r="T29" s="463"/>
      <c r="U29" s="198"/>
    </row>
    <row r="30" spans="1:21" ht="25.5" hidden="1" customHeight="1">
      <c r="A30" s="213" t="str">
        <f t="shared" si="4"/>
        <v/>
      </c>
      <c r="B30" s="473" t="str">
        <f t="shared" si="18"/>
        <v/>
      </c>
      <c r="C30" s="509"/>
      <c r="D30" s="504"/>
      <c r="E30" s="247"/>
      <c r="F30" s="248" t="str">
        <f>IFERROR(VLOOKUP(D30,'[2]Capacidades por SKU e Túnel'!$B$9:$T$449,4,0),"")</f>
        <v/>
      </c>
      <c r="G30" s="353"/>
      <c r="H30" s="351" t="str">
        <f>IFERROR(IF(D30="","",(G30/VLOOKUP(D30,'[2]Capacidades por SKU e Túnel'!$B$9:$T$449,16,FALSE))),"")</f>
        <v/>
      </c>
      <c r="I30" s="228" t="str">
        <f>IFERROR(IF(D30="","",(VLOOKUP(D30,[2]Recheio!$B$8:$I$150,7,FALSE)*H30)),"")</f>
        <v/>
      </c>
      <c r="J30" s="228" t="str">
        <f>IFERROR(IF(D30="","",VLOOKUP((ROUNDDOWN(B30,0)&amp;D30),'Coz. Ind.L4, 5 E 8'!$A$3:$M$221,11,0)),"")</f>
        <v/>
      </c>
      <c r="K30" s="232" t="str">
        <f>IFERROR(IF(D30="","",VLOOKUP((ROUNDDOWN(B30,0)&amp;D30),'Coz. Ind.L4, 5 E 8'!$A$3:$M$221,13,0)),"")</f>
        <v/>
      </c>
      <c r="L30" s="241" t="str">
        <f t="shared" si="17"/>
        <v/>
      </c>
      <c r="M30" s="234" t="str">
        <f>IFERROR(SUM(L30,P30,((H30/VLOOKUP(D30,'[2]Capacidades por SKU e Túnel'!$B$9:$T$449,15,0))/24)),"")</f>
        <v/>
      </c>
      <c r="N30" s="278" t="str">
        <f t="shared" si="13"/>
        <v/>
      </c>
      <c r="O30" s="236" t="str">
        <f t="shared" si="14"/>
        <v/>
      </c>
      <c r="P30" s="313"/>
      <c r="Q30" s="279"/>
      <c r="R30" s="242" t="str">
        <f t="shared" si="15"/>
        <v/>
      </c>
      <c r="S30" s="243" t="str">
        <f t="shared" si="16"/>
        <v/>
      </c>
      <c r="T30" s="463"/>
      <c r="U30" s="198"/>
    </row>
    <row r="31" spans="1:21" ht="25.5" hidden="1" customHeight="1">
      <c r="A31" s="213" t="str">
        <f t="shared" si="4"/>
        <v/>
      </c>
      <c r="B31" s="473" t="str">
        <f t="shared" si="18"/>
        <v/>
      </c>
      <c r="C31" s="508"/>
      <c r="D31" s="247"/>
      <c r="E31" s="247"/>
      <c r="F31" s="248" t="str">
        <f>IFERROR(VLOOKUP(D31,'[2]Capacidades por SKU e Túnel'!$B$9:$T$449,4,0),"")</f>
        <v/>
      </c>
      <c r="G31" s="353"/>
      <c r="H31" s="354" t="str">
        <f>IFERROR(IF(D31="","",(G31/VLOOKUP(D31,'[2]Capacidades por SKU e Túnel'!$B$9:$T$449,16,FALSE))),"")</f>
        <v/>
      </c>
      <c r="I31" s="228" t="str">
        <f>IFERROR(IF(D31="","",(VLOOKUP(D31,[2]Recheio!$B$8:$I$150,7,FALSE)*H31)),"")</f>
        <v/>
      </c>
      <c r="J31" s="228" t="str">
        <f>IFERROR(IF(D31="","",VLOOKUP((ROUNDDOWN(B31,0)&amp;D31),'Coz. Ind.L4, 5 E 8'!$A$3:$M$221,11,0)),"")</f>
        <v/>
      </c>
      <c r="K31" s="232" t="str">
        <f>IFERROR(IF(D31="","",VLOOKUP((ROUNDDOWN(B31,0)&amp;D31),'Coz. Ind.L4, 5 E 8'!$A$3:$M$221,13,0)),"")</f>
        <v/>
      </c>
      <c r="L31" s="241" t="str">
        <f t="shared" si="17"/>
        <v/>
      </c>
      <c r="M31" s="234" t="str">
        <f>IFERROR(SUM(L31,P31,((H31/VLOOKUP(D31,'[2]Capacidades por SKU e Túnel'!$B$9:$T$449,15,0))/24)),"")</f>
        <v/>
      </c>
      <c r="N31" s="278" t="str">
        <f t="shared" si="13"/>
        <v/>
      </c>
      <c r="O31" s="236" t="str">
        <f t="shared" si="14"/>
        <v/>
      </c>
      <c r="P31" s="244"/>
      <c r="Q31" s="539"/>
      <c r="R31" s="245" t="str">
        <f t="shared" si="15"/>
        <v/>
      </c>
      <c r="S31" s="246" t="str">
        <f t="shared" si="16"/>
        <v/>
      </c>
      <c r="T31" s="463"/>
      <c r="U31" s="198"/>
    </row>
    <row r="32" spans="1:21" ht="25.5" hidden="1" customHeight="1">
      <c r="A32" s="213" t="str">
        <f t="shared" si="4"/>
        <v/>
      </c>
      <c r="B32" s="474" t="str">
        <f t="shared" si="18"/>
        <v/>
      </c>
      <c r="C32" s="510"/>
      <c r="D32" s="229"/>
      <c r="E32" s="229"/>
      <c r="F32" s="230" t="str">
        <f>IFERROR(VLOOKUP(D32,'[2]Capacidades por SKU e Túnel'!$B$9:$T$449,4,0),"")</f>
        <v/>
      </c>
      <c r="G32" s="385"/>
      <c r="H32" s="354" t="str">
        <f>IFERROR(IF(D32="","",(G32/VLOOKUP(D32,'[2]Capacidades por SKU e Túnel'!$B$9:$T$449,16,FALSE))),"")</f>
        <v/>
      </c>
      <c r="I32" s="217" t="str">
        <f>IFERROR(IF(D32="","",(VLOOKUP(D32,[2]Recheio!$B$8:$I$150,7,FALSE)*H32)),"")</f>
        <v/>
      </c>
      <c r="J32" s="217" t="str">
        <f>IFERROR(IF(D32="","",VLOOKUP((ROUNDDOWN(B32,0)&amp;D32),'Coz. Ind.L4, 5 E 8'!$A$3:$M$221,11,0)),"")</f>
        <v/>
      </c>
      <c r="K32" s="232" t="str">
        <f>IFERROR(IF(D32="","",VLOOKUP((ROUNDDOWN(B32,0)&amp;D32),'Coz. Ind.L4, 5 E 8'!$A$3:$M$221,13,0)),"")</f>
        <v/>
      </c>
      <c r="L32" s="241" t="str">
        <f t="shared" si="17"/>
        <v/>
      </c>
      <c r="M32" s="249" t="str">
        <f>IFERROR(SUM(L32,P32,((H32/VLOOKUP(D32,'[2]Capacidades por SKU e Túnel'!$B$9:$T$449,15,0))/24)),"")</f>
        <v/>
      </c>
      <c r="N32" s="281" t="str">
        <f t="shared" si="13"/>
        <v/>
      </c>
      <c r="O32" s="251" t="str">
        <f t="shared" si="14"/>
        <v/>
      </c>
      <c r="P32" s="313"/>
      <c r="Q32" s="279"/>
      <c r="R32" s="242" t="str">
        <f t="shared" si="15"/>
        <v/>
      </c>
      <c r="S32" s="243" t="str">
        <f t="shared" si="16"/>
        <v/>
      </c>
      <c r="T32" s="463"/>
      <c r="U32" s="198"/>
    </row>
    <row r="33" spans="1:21" ht="25.5" hidden="1" customHeight="1">
      <c r="A33" s="213" t="str">
        <f t="shared" si="4"/>
        <v/>
      </c>
      <c r="B33" s="473" t="str">
        <f t="shared" si="18"/>
        <v/>
      </c>
      <c r="C33" s="509"/>
      <c r="D33" s="247"/>
      <c r="E33" s="229"/>
      <c r="F33" s="230" t="str">
        <f>IFERROR(VLOOKUP(D33,'[2]Capacidades por SKU e Túnel'!$B$9:$T$449,4,0),"")</f>
        <v/>
      </c>
      <c r="G33" s="350"/>
      <c r="H33" s="351" t="str">
        <f>IFERROR(IF(D33="","",(G33/VLOOKUP(D33,'[2]Capacidades por SKU e Túnel'!$B$9:$T$449,16,FALSE))),"")</f>
        <v/>
      </c>
      <c r="I33" s="228" t="str">
        <f>IFERROR(IF(D33="","",(VLOOKUP(D33,[2]Recheio!$B$8:$I$150,7,FALSE)*H33)),"")</f>
        <v/>
      </c>
      <c r="J33" s="228" t="str">
        <f>IFERROR(IF(D33="","",VLOOKUP((ROUNDDOWN(B33,0)&amp;D33),'Coz. Ind.L4, 5 E 8'!$A$3:$M$221,11,0)),"")</f>
        <v/>
      </c>
      <c r="K33" s="232" t="str">
        <f>IFERROR(IF(D33="","",VLOOKUP((ROUNDDOWN(B33,0)&amp;D33),'Coz. Ind.L4, 5 E 8'!$A$3:$M$221,13,0)),"")</f>
        <v/>
      </c>
      <c r="L33" s="241" t="str">
        <f t="shared" si="17"/>
        <v/>
      </c>
      <c r="M33" s="234" t="str">
        <f>IFERROR(SUM(L33,P33,((H33/VLOOKUP(D33,'[2]Capacidades por SKU e Túnel'!$B$9:$T$449,15,0))/24)),"")</f>
        <v/>
      </c>
      <c r="N33" s="278" t="str">
        <f t="shared" si="13"/>
        <v/>
      </c>
      <c r="O33" s="236" t="str">
        <f t="shared" si="14"/>
        <v/>
      </c>
      <c r="P33" s="313"/>
      <c r="Q33" s="279"/>
      <c r="R33" s="242" t="str">
        <f t="shared" si="15"/>
        <v/>
      </c>
      <c r="S33" s="243" t="str">
        <f t="shared" si="16"/>
        <v/>
      </c>
      <c r="T33" s="463"/>
      <c r="U33" s="198"/>
    </row>
    <row r="34" spans="1:21" ht="25.5" hidden="1" customHeight="1">
      <c r="A34" s="213" t="str">
        <f t="shared" si="4"/>
        <v/>
      </c>
      <c r="B34" s="473" t="str">
        <f t="shared" si="18"/>
        <v/>
      </c>
      <c r="C34" s="509"/>
      <c r="D34" s="229"/>
      <c r="E34" s="229"/>
      <c r="F34" s="230" t="str">
        <f>IFERROR(VLOOKUP(D34,'[2]Capacidades por SKU e Túnel'!$B$9:$T$449,4,0),"")</f>
        <v/>
      </c>
      <c r="G34" s="350"/>
      <c r="H34" s="351" t="str">
        <f>IFERROR(IF(D34="","",(G34/VLOOKUP(D34,'[2]Capacidades por SKU e Túnel'!$B$9:$T$449,16,FALSE))),"")</f>
        <v/>
      </c>
      <c r="I34" s="228" t="str">
        <f>IFERROR(IF(D34="","",(VLOOKUP(D34,[2]Recheio!$B$8:$I$150,7,FALSE)*H34)),"")</f>
        <v/>
      </c>
      <c r="J34" s="228" t="str">
        <f>IFERROR(IF(D34="","",VLOOKUP((ROUNDDOWN(B34,0)&amp;D34),'Coz. Ind.L4, 5 E 8'!$A$3:$M$221,11,0)),"")</f>
        <v/>
      </c>
      <c r="K34" s="232" t="str">
        <f>IFERROR(IF(D34="","",VLOOKUP((ROUNDDOWN(B34,0)&amp;D34),'Coz. Ind.L4, 5 E 8'!$A$3:$M$221,13,0)),"")</f>
        <v/>
      </c>
      <c r="L34" s="241" t="str">
        <f t="shared" si="17"/>
        <v/>
      </c>
      <c r="M34" s="234" t="str">
        <f>IFERROR(SUM(L34,P34,((H34/VLOOKUP(D34,'[2]Capacidades por SKU e Túnel'!$B$9:$T$449,15,0))/24)),"")</f>
        <v/>
      </c>
      <c r="N34" s="278" t="str">
        <f t="shared" si="13"/>
        <v/>
      </c>
      <c r="O34" s="236" t="str">
        <f t="shared" si="14"/>
        <v/>
      </c>
      <c r="P34" s="313"/>
      <c r="Q34" s="279"/>
      <c r="R34" s="242" t="str">
        <f t="shared" si="15"/>
        <v/>
      </c>
      <c r="S34" s="243" t="str">
        <f t="shared" si="16"/>
        <v/>
      </c>
      <c r="T34" s="463"/>
      <c r="U34" s="198"/>
    </row>
    <row r="35" spans="1:21" ht="25.5" hidden="1" customHeight="1" thickBot="1">
      <c r="A35" s="213" t="str">
        <f t="shared" si="4"/>
        <v/>
      </c>
      <c r="B35" s="475" t="str">
        <f t="shared" si="18"/>
        <v/>
      </c>
      <c r="C35" s="511"/>
      <c r="D35" s="252"/>
      <c r="E35" s="252"/>
      <c r="F35" s="253" t="str">
        <f>IFERROR(VLOOKUP(D35,'[2]Capacidades por SKU e Túnel'!$B$9:$T$449,4,0),"")</f>
        <v/>
      </c>
      <c r="G35" s="356"/>
      <c r="H35" s="357" t="str">
        <f>IFERROR(IF(D35="","",(G35/VLOOKUP(D35,'[2]Capacidades por SKU e Túnel'!$B$9:$T$449,16,FALSE))),"")</f>
        <v/>
      </c>
      <c r="I35" s="255" t="str">
        <f>IFERROR(IF(D35="","",(VLOOKUP(D35,[2]Recheio!$B$8:$I$150,7,FALSE)*H35)),"")</f>
        <v/>
      </c>
      <c r="J35" s="255" t="str">
        <f>IFERROR(IF(D35="","",VLOOKUP((ROUNDDOWN(B35,0)&amp;D35),'Coz. Ind.L4, 5 E 8'!$A$3:$M$221,11,0)),"")</f>
        <v/>
      </c>
      <c r="K35" s="282" t="str">
        <f>IFERROR(IF(D35="","",VLOOKUP((ROUNDDOWN(B35,0)&amp;D35),'Coz. Ind.L4, 5 E 8'!$A$3:$M$221,13,0)),"")</f>
        <v/>
      </c>
      <c r="L35" s="241" t="str">
        <f t="shared" si="17"/>
        <v/>
      </c>
      <c r="M35" s="257" t="str">
        <f>IFERROR(SUM(L35,P35,((H35/VLOOKUP(D35,'[2]Capacidades por SKU e Túnel'!$B$9:$T$449,15,0))/24)),"")</f>
        <v/>
      </c>
      <c r="N35" s="283" t="str">
        <f t="shared" si="13"/>
        <v/>
      </c>
      <c r="O35" s="259" t="str">
        <f t="shared" si="14"/>
        <v/>
      </c>
      <c r="P35" s="260"/>
      <c r="Q35" s="284"/>
      <c r="R35" s="285" t="str">
        <f t="shared" si="15"/>
        <v/>
      </c>
      <c r="S35" s="286" t="str">
        <f t="shared" si="16"/>
        <v/>
      </c>
      <c r="T35" s="464"/>
      <c r="U35" s="198"/>
    </row>
    <row r="36" spans="1:21" ht="25.5" customHeight="1" thickBot="1">
      <c r="A36" s="213" t="s">
        <v>2321</v>
      </c>
      <c r="B36" s="476"/>
      <c r="C36" s="512"/>
      <c r="D36" s="263"/>
      <c r="E36" s="263"/>
      <c r="F36" s="264"/>
      <c r="G36" s="265"/>
      <c r="H36" s="266"/>
      <c r="I36" s="267"/>
      <c r="J36" s="267"/>
      <c r="K36" s="268"/>
      <c r="L36" s="268"/>
      <c r="M36" s="268"/>
      <c r="N36" s="272"/>
      <c r="O36" s="272"/>
      <c r="P36" s="287"/>
      <c r="Q36" s="268"/>
      <c r="R36" s="272"/>
      <c r="S36" s="268"/>
      <c r="T36" s="273"/>
    </row>
    <row r="37" spans="1:21" ht="25.5" customHeight="1" thickBot="1">
      <c r="A37" s="213" t="str">
        <f t="shared" si="4"/>
        <v>X</v>
      </c>
      <c r="B37" s="482">
        <f>B26+1</f>
        <v>43958</v>
      </c>
      <c r="C37" s="507"/>
      <c r="D37" s="581">
        <v>7</v>
      </c>
      <c r="E37" s="214" t="s">
        <v>2315</v>
      </c>
      <c r="F37" s="215" t="str">
        <f>IFERROR(VLOOKUP(D37,'[2]Capacidades por SKU e Túnel'!$B$9:$T$449,4,0),"")</f>
        <v>PRODUÇÃO EM OUTRA LINHA</v>
      </c>
      <c r="G37" s="381">
        <v>24</v>
      </c>
      <c r="H37" s="348">
        <f>IFERROR(IF(D37="","",(G37/VLOOKUP(D37,'[2]Capacidades por SKU e Túnel'!$B$9:$T$449,16,FALSE))),"")</f>
        <v>24</v>
      </c>
      <c r="I37" s="218" t="str">
        <f>IFERROR(IF(D37="","",(VLOOKUP(D37,[2]Recheio!$B$8:$I$150,7,FALSE)*H37)),"")</f>
        <v/>
      </c>
      <c r="J37" s="218" t="str">
        <f>IFERROR(IF(D37="","",VLOOKUP((ROUNDDOWN(B37,0)&amp;D37),'Coz. Ind.L4, 5 E 8'!$A$3:$M$221,11,0)),"")</f>
        <v/>
      </c>
      <c r="K37" s="219" t="str">
        <f>IFERROR(IF(D37="","",VLOOKUP((ROUNDDOWN(B37,0)&amp;D37),'Coz. Ind.L4, 5 E 8'!$A$3:$M$221,13,0)),"")</f>
        <v/>
      </c>
      <c r="L37" s="220">
        <f>IFERROR(IF(D37="","",B37),"")</f>
        <v>43958</v>
      </c>
      <c r="M37" s="221">
        <f>IFERROR(SUM(L37,P37,((H37/VLOOKUP(D37,'[2]Capacidades por SKU e Túnel'!$B$9:$T$449,15,0))/24)),"")</f>
        <v>43959</v>
      </c>
      <c r="N37" s="275" t="str">
        <f t="shared" ref="N37:N46" si="19">IF(P37="","",L37)</f>
        <v/>
      </c>
      <c r="O37" s="223" t="str">
        <f t="shared" ref="O37:O46" si="20">IFERROR(IF(P37="","",SUM(L37,P37)),"")</f>
        <v/>
      </c>
      <c r="P37" s="224"/>
      <c r="Q37" s="277"/>
      <c r="R37" s="226">
        <f t="shared" ref="R37:R46" si="21">IFERROR(SUM((M37-L37),(-P37)),"")</f>
        <v>1</v>
      </c>
      <c r="S37" s="227">
        <f t="shared" ref="S37:S46" si="22">IFERROR((M37-L37),"")</f>
        <v>1</v>
      </c>
      <c r="T37" s="462"/>
      <c r="U37" s="199"/>
    </row>
    <row r="38" spans="1:21" ht="25.5" hidden="1" customHeight="1">
      <c r="A38" s="213" t="str">
        <f t="shared" si="4"/>
        <v/>
      </c>
      <c r="B38" s="473" t="str">
        <f>IF(D38="","",B37)</f>
        <v/>
      </c>
      <c r="C38" s="526"/>
      <c r="D38" s="580"/>
      <c r="E38" s="229" t="s">
        <v>2315</v>
      </c>
      <c r="F38" s="230" t="str">
        <f>IFERROR(VLOOKUP(D38,'[2]Capacidades por SKU e Túnel'!$B$9:$T$449,4,0),"")</f>
        <v/>
      </c>
      <c r="G38" s="353">
        <v>1660</v>
      </c>
      <c r="H38" s="351" t="str">
        <f>IFERROR(IF(D38="","",(G38/VLOOKUP(D38,'[2]Capacidades por SKU e Túnel'!$B$9:$T$449,16,FALSE))),"")</f>
        <v/>
      </c>
      <c r="I38" s="228" t="str">
        <f>IFERROR(IF(D38="","",(VLOOKUP(D38,[2]Recheio!$B$8:$I$150,7,FALSE)*H38)),"")</f>
        <v/>
      </c>
      <c r="J38" s="228" t="str">
        <f>IFERROR(IF(D38="","",VLOOKUP((ROUNDDOWN(B38,0)&amp;D38),'Coz. Ind.L4, 5 E 8'!$A$3:$M$221,11,0)),"")</f>
        <v/>
      </c>
      <c r="K38" s="232" t="str">
        <f>IFERROR(IF(D38="","",VLOOKUP((ROUNDDOWN(B38,0)&amp;D38),'Coz. Ind.L4, 5 E 8'!$A$3:$M$221,13,0)),"")</f>
        <v/>
      </c>
      <c r="L38" s="241" t="str">
        <f>IFERROR(IF(B38="","",M37),"")</f>
        <v/>
      </c>
      <c r="M38" s="234" t="str">
        <f>IFERROR(SUM(L38,P38,((H38/VLOOKUP(D38,'[2]Capacidades por SKU e Túnel'!$B$9:$T$449,15,0))/24)),"")</f>
        <v/>
      </c>
      <c r="N38" s="278" t="str">
        <f t="shared" si="19"/>
        <v/>
      </c>
      <c r="O38" s="236" t="str">
        <f t="shared" si="20"/>
        <v/>
      </c>
      <c r="P38" s="313"/>
      <c r="Q38" s="279"/>
      <c r="R38" s="239" t="str">
        <f t="shared" si="21"/>
        <v/>
      </c>
      <c r="S38" s="240" t="str">
        <f t="shared" si="22"/>
        <v/>
      </c>
      <c r="T38" s="463"/>
      <c r="U38" s="198"/>
    </row>
    <row r="39" spans="1:21" ht="25.5" hidden="1" customHeight="1" thickBot="1">
      <c r="A39" s="213" t="str">
        <f t="shared" si="4"/>
        <v/>
      </c>
      <c r="B39" s="473" t="str">
        <f t="shared" ref="B39:B46" si="23">IF(D39="","",B38)</f>
        <v/>
      </c>
      <c r="C39" s="525"/>
      <c r="D39" s="247"/>
      <c r="E39" s="247" t="s">
        <v>2315</v>
      </c>
      <c r="F39" s="248" t="str">
        <f>IFERROR(VLOOKUP(D39,'[2]Capacidades por SKU e Túnel'!$B$9:$T$449,4,0),"")</f>
        <v/>
      </c>
      <c r="G39" s="353">
        <v>1000</v>
      </c>
      <c r="H39" s="351" t="str">
        <f>IFERROR(IF(D39="","",(G39/VLOOKUP(D39,'[2]Capacidades por SKU e Túnel'!$B$9:$T$449,16,FALSE))),"")</f>
        <v/>
      </c>
      <c r="I39" s="228" t="str">
        <f>IFERROR(IF(D39="","",(VLOOKUP(D39,[2]Recheio!$B$8:$I$150,7,FALSE)*H39)),"")</f>
        <v/>
      </c>
      <c r="J39" s="228" t="str">
        <f>IFERROR(IF(D39="","",VLOOKUP((ROUNDDOWN(B39,0)&amp;D39),'Coz. Ind.L4, 5 E 8'!$A$3:$M$221,11,0)),"")</f>
        <v/>
      </c>
      <c r="K39" s="232" t="str">
        <f>IFERROR(IF(D39="","",VLOOKUP((ROUNDDOWN(B39,0)&amp;D39),'Coz. Ind.L4, 5 E 8'!$A$3:$M$221,13,0)),"")</f>
        <v/>
      </c>
      <c r="L39" s="241" t="str">
        <f>IFERROR(IF(B39="","",M38),"")</f>
        <v/>
      </c>
      <c r="M39" s="234" t="str">
        <f>IFERROR(SUM(L39,P39,((H39/VLOOKUP(D39,'[2]Capacidades por SKU e Túnel'!$B$9:$T$449,15,0))/24)),"")</f>
        <v/>
      </c>
      <c r="N39" s="278" t="str">
        <f t="shared" si="19"/>
        <v/>
      </c>
      <c r="O39" s="236" t="str">
        <f t="shared" si="20"/>
        <v/>
      </c>
      <c r="P39" s="313"/>
      <c r="Q39" s="279"/>
      <c r="R39" s="242" t="str">
        <f t="shared" si="21"/>
        <v/>
      </c>
      <c r="S39" s="243" t="str">
        <f t="shared" si="22"/>
        <v/>
      </c>
      <c r="T39" s="463"/>
      <c r="U39" s="198"/>
    </row>
    <row r="40" spans="1:21" ht="25.5" hidden="1" customHeight="1">
      <c r="A40" s="213" t="str">
        <f t="shared" si="4"/>
        <v/>
      </c>
      <c r="B40" s="473" t="str">
        <f t="shared" si="23"/>
        <v/>
      </c>
      <c r="C40" s="508"/>
      <c r="D40" s="247"/>
      <c r="E40" s="247" t="s">
        <v>2315</v>
      </c>
      <c r="F40" s="248" t="str">
        <f>IFERROR(VLOOKUP(D40,'[2]Capacidades por SKU e Túnel'!$B$9:$T$449,4,0),"")</f>
        <v/>
      </c>
      <c r="G40" s="353"/>
      <c r="H40" s="351" t="str">
        <f>IFERROR(IF(D40="","",(G40/VLOOKUP(D40,'[2]Capacidades por SKU e Túnel'!$B$9:$T$449,16,FALSE))),"")</f>
        <v/>
      </c>
      <c r="I40" s="228" t="str">
        <f>IFERROR(IF(D40="","",(VLOOKUP(D40,[2]Recheio!$B$8:$I$150,7,FALSE)*H40)),"")</f>
        <v/>
      </c>
      <c r="J40" s="228" t="str">
        <f>IFERROR(IF(D40="","",VLOOKUP((ROUNDDOWN(B40,0)&amp;D40),'Coz. Ind.L4, 5 E 8'!$A$3:$M$221,11,0)),"")</f>
        <v/>
      </c>
      <c r="K40" s="232" t="str">
        <f>IFERROR(IF(D40="","",VLOOKUP((ROUNDDOWN(B40,0)&amp;D40),'Coz. Ind.L4, 5 E 8'!$A$3:$M$221,13,0)),"")</f>
        <v/>
      </c>
      <c r="L40" s="241" t="str">
        <f t="shared" ref="L40:L46" si="24">IFERROR(IF(B40="","",M39),"")</f>
        <v/>
      </c>
      <c r="M40" s="234" t="str">
        <f>IFERROR(SUM(L40,P40,((H40/VLOOKUP(D40,'[2]Capacidades por SKU e Túnel'!$B$9:$T$449,15,0))/24)),"")</f>
        <v/>
      </c>
      <c r="N40" s="278" t="str">
        <f t="shared" si="19"/>
        <v/>
      </c>
      <c r="O40" s="236" t="str">
        <f t="shared" si="20"/>
        <v/>
      </c>
      <c r="P40" s="313"/>
      <c r="Q40" s="279"/>
      <c r="R40" s="242" t="str">
        <f t="shared" si="21"/>
        <v/>
      </c>
      <c r="S40" s="243" t="str">
        <f t="shared" si="22"/>
        <v/>
      </c>
      <c r="T40" s="463"/>
      <c r="U40" s="198"/>
    </row>
    <row r="41" spans="1:21" ht="25.5" hidden="1" customHeight="1">
      <c r="A41" s="213" t="str">
        <f t="shared" si="4"/>
        <v/>
      </c>
      <c r="B41" s="473" t="str">
        <f t="shared" si="23"/>
        <v/>
      </c>
      <c r="C41" s="509"/>
      <c r="D41" s="504"/>
      <c r="E41" s="247" t="s">
        <v>2315</v>
      </c>
      <c r="F41" s="248" t="str">
        <f>IFERROR(VLOOKUP(D41,'[2]Capacidades por SKU e Túnel'!$B$9:$T$449,4,0),"")</f>
        <v/>
      </c>
      <c r="G41" s="353"/>
      <c r="H41" s="351" t="str">
        <f>IFERROR(IF(D41="","",(G41/VLOOKUP(D41,'[2]Capacidades por SKU e Túnel'!$B$9:$T$449,16,FALSE))),"")</f>
        <v/>
      </c>
      <c r="I41" s="228" t="str">
        <f>IFERROR(IF(D41="","",(VLOOKUP(D41,[2]Recheio!$B$8:$I$150,7,FALSE)*H41)),"")</f>
        <v/>
      </c>
      <c r="J41" s="228" t="str">
        <f>IFERROR(IF(D41="","",VLOOKUP((ROUNDDOWN(B41,0)&amp;D41),'Coz. Ind.L4, 5 E 8'!$A$3:$M$221,11,0)),"")</f>
        <v/>
      </c>
      <c r="K41" s="232" t="str">
        <f>IFERROR(IF(D41="","",VLOOKUP((ROUNDDOWN(B41,0)&amp;D41),'Coz. Ind.L4, 5 E 8'!$A$3:$M$221,13,0)),"")</f>
        <v/>
      </c>
      <c r="L41" s="241" t="str">
        <f t="shared" si="24"/>
        <v/>
      </c>
      <c r="M41" s="234" t="str">
        <f>IFERROR(SUM(L41,P41,((H41/VLOOKUP(D41,'[2]Capacidades por SKU e Túnel'!$B$9:$T$449,15,0))/24)),"")</f>
        <v/>
      </c>
      <c r="N41" s="278" t="str">
        <f t="shared" si="19"/>
        <v/>
      </c>
      <c r="O41" s="236" t="str">
        <f t="shared" si="20"/>
        <v/>
      </c>
      <c r="P41" s="313"/>
      <c r="Q41" s="279"/>
      <c r="R41" s="242" t="str">
        <f t="shared" si="21"/>
        <v/>
      </c>
      <c r="S41" s="243" t="str">
        <f t="shared" si="22"/>
        <v/>
      </c>
      <c r="T41" s="463"/>
      <c r="U41" s="198"/>
    </row>
    <row r="42" spans="1:21" ht="25.5" hidden="1" customHeight="1">
      <c r="A42" s="213" t="str">
        <f t="shared" si="4"/>
        <v/>
      </c>
      <c r="B42" s="473" t="str">
        <f t="shared" si="23"/>
        <v/>
      </c>
      <c r="C42" s="508"/>
      <c r="D42" s="247"/>
      <c r="E42" s="229" t="s">
        <v>2315</v>
      </c>
      <c r="F42" s="230" t="str">
        <f>IFERROR(VLOOKUP(D42,'[2]Capacidades por SKU e Túnel'!$B$9:$T$449,4,0),"")</f>
        <v/>
      </c>
      <c r="G42" s="353"/>
      <c r="H42" s="351" t="str">
        <f>IFERROR(IF(D42="","",(G42/VLOOKUP(D42,'[2]Capacidades por SKU e Túnel'!$B$9:$T$449,16,FALSE))),"")</f>
        <v/>
      </c>
      <c r="I42" s="228" t="str">
        <f>IFERROR(IF(D42="","",(VLOOKUP(D42,[2]Recheio!$B$8:$I$150,7,FALSE)*H42)),"")</f>
        <v/>
      </c>
      <c r="J42" s="228" t="str">
        <f>IFERROR(IF(D42="","",VLOOKUP((ROUNDDOWN(B42,0)&amp;D42),'Coz. Ind.L4, 5 E 8'!$A$3:$M$221,11,0)),"")</f>
        <v/>
      </c>
      <c r="K42" s="232" t="str">
        <f>IFERROR(IF(D42="","",VLOOKUP((ROUNDDOWN(B42,0)&amp;D42),'Coz. Ind.L4, 5 E 8'!$A$3:$M$221,13,0)),"")</f>
        <v/>
      </c>
      <c r="L42" s="241" t="str">
        <f t="shared" si="24"/>
        <v/>
      </c>
      <c r="M42" s="234" t="str">
        <f>IFERROR(SUM(L42,P42,((H42/VLOOKUP(D42,'[2]Capacidades por SKU e Túnel'!$B$9:$T$449,15,0))/24)),"")</f>
        <v/>
      </c>
      <c r="N42" s="278" t="str">
        <f t="shared" si="19"/>
        <v/>
      </c>
      <c r="O42" s="236" t="str">
        <f t="shared" si="20"/>
        <v/>
      </c>
      <c r="P42" s="244"/>
      <c r="Q42" s="539"/>
      <c r="R42" s="245" t="str">
        <f t="shared" si="21"/>
        <v/>
      </c>
      <c r="S42" s="246" t="str">
        <f t="shared" si="22"/>
        <v/>
      </c>
      <c r="T42" s="463"/>
      <c r="U42" s="198"/>
    </row>
    <row r="43" spans="1:21" ht="25.5" hidden="1" customHeight="1">
      <c r="A43" s="213" t="str">
        <f t="shared" si="4"/>
        <v/>
      </c>
      <c r="B43" s="474" t="str">
        <f t="shared" si="23"/>
        <v/>
      </c>
      <c r="C43" s="510"/>
      <c r="D43" s="247"/>
      <c r="E43" s="247" t="s">
        <v>2315</v>
      </c>
      <c r="F43" s="248" t="str">
        <f>IFERROR(VLOOKUP(D43,'[2]Capacidades por SKU e Túnel'!$B$9:$T$449,4,0),"")</f>
        <v/>
      </c>
      <c r="G43" s="353"/>
      <c r="H43" s="354" t="str">
        <f>IFERROR(IF(D43="","",(G43/VLOOKUP(D43,'[2]Capacidades por SKU e Túnel'!$B$9:$T$449,16,FALSE))),"")</f>
        <v/>
      </c>
      <c r="I43" s="217" t="str">
        <f>IFERROR(IF(D43="","",(VLOOKUP(D43,[2]Recheio!$B$8:$I$150,7,FALSE)*H43)),"")</f>
        <v/>
      </c>
      <c r="J43" s="217" t="str">
        <f>IFERROR(IF(D43="","",VLOOKUP((ROUNDDOWN(B43,0)&amp;D43),'Coz. Ind.L4, 5 E 8'!$A$3:$M$221,11,0)),"")</f>
        <v/>
      </c>
      <c r="K43" s="232" t="str">
        <f>IFERROR(IF(D43="","",VLOOKUP((ROUNDDOWN(B43,0)&amp;D43),'Coz. Ind.L4, 5 E 8'!$A$3:$M$221,13,0)),"")</f>
        <v/>
      </c>
      <c r="L43" s="241" t="str">
        <f t="shared" si="24"/>
        <v/>
      </c>
      <c r="M43" s="249" t="str">
        <f>IFERROR(SUM(L43,P43,((H43/VLOOKUP(D43,'[2]Capacidades por SKU e Túnel'!$B$9:$T$449,15,0))/24)),"")</f>
        <v/>
      </c>
      <c r="N43" s="281" t="str">
        <f t="shared" si="19"/>
        <v/>
      </c>
      <c r="O43" s="251" t="str">
        <f t="shared" si="20"/>
        <v/>
      </c>
      <c r="P43" s="313"/>
      <c r="Q43" s="279"/>
      <c r="R43" s="242" t="str">
        <f t="shared" si="21"/>
        <v/>
      </c>
      <c r="S43" s="243" t="str">
        <f t="shared" si="22"/>
        <v/>
      </c>
      <c r="T43" s="463"/>
      <c r="U43" s="198"/>
    </row>
    <row r="44" spans="1:21" ht="25.5" hidden="1" customHeight="1">
      <c r="A44" s="213" t="str">
        <f t="shared" si="4"/>
        <v/>
      </c>
      <c r="B44" s="473" t="str">
        <f t="shared" si="23"/>
        <v/>
      </c>
      <c r="C44" s="509"/>
      <c r="D44" s="247"/>
      <c r="E44" s="229"/>
      <c r="F44" s="230" t="str">
        <f>IFERROR(VLOOKUP(D44,'[2]Capacidades por SKU e Túnel'!$B$9:$T$449,4,0),"")</f>
        <v/>
      </c>
      <c r="G44" s="353"/>
      <c r="H44" s="351" t="str">
        <f>IFERROR(IF(D44="","",(G44/VLOOKUP(D44,'[2]Capacidades por SKU e Túnel'!$B$9:$T$449,16,FALSE))),"")</f>
        <v/>
      </c>
      <c r="I44" s="228" t="str">
        <f>IFERROR(IF(D44="","",(VLOOKUP(D44,[2]Recheio!$B$8:$I$150,7,FALSE)*H44)),"")</f>
        <v/>
      </c>
      <c r="J44" s="228" t="str">
        <f>IFERROR(IF(D44="","",VLOOKUP((ROUNDDOWN(B44,0)&amp;D44),'Coz. Ind.L4, 5 E 8'!$A$3:$M$221,11,0)),"")</f>
        <v/>
      </c>
      <c r="K44" s="232" t="str">
        <f>IFERROR(IF(D44="","",VLOOKUP((ROUNDDOWN(B44,0)&amp;D44),'Coz. Ind.L4, 5 E 8'!$A$3:$M$221,13,0)),"")</f>
        <v/>
      </c>
      <c r="L44" s="241" t="str">
        <f t="shared" si="24"/>
        <v/>
      </c>
      <c r="M44" s="234" t="str">
        <f>IFERROR(SUM(L44,P44,((H44/VLOOKUP(D44,'[2]Capacidades por SKU e Túnel'!$B$9:$T$449,15,0))/24)),"")</f>
        <v/>
      </c>
      <c r="N44" s="278" t="str">
        <f t="shared" si="19"/>
        <v/>
      </c>
      <c r="O44" s="236" t="str">
        <f t="shared" si="20"/>
        <v/>
      </c>
      <c r="P44" s="313"/>
      <c r="Q44" s="279"/>
      <c r="R44" s="242" t="str">
        <f t="shared" si="21"/>
        <v/>
      </c>
      <c r="S44" s="243" t="str">
        <f t="shared" si="22"/>
        <v/>
      </c>
      <c r="T44" s="463"/>
      <c r="U44" s="198"/>
    </row>
    <row r="45" spans="1:21" ht="25.5" hidden="1" customHeight="1">
      <c r="A45" s="213" t="str">
        <f t="shared" si="4"/>
        <v/>
      </c>
      <c r="B45" s="473" t="str">
        <f t="shared" si="23"/>
        <v/>
      </c>
      <c r="C45" s="509"/>
      <c r="D45" s="247"/>
      <c r="E45" s="229"/>
      <c r="F45" s="230" t="str">
        <f>IFERROR(VLOOKUP(D45,'[2]Capacidades por SKU e Túnel'!$B$9:$T$449,4,0),"")</f>
        <v/>
      </c>
      <c r="G45" s="353"/>
      <c r="H45" s="351" t="str">
        <f>IFERROR(IF(D45="","",(G45/VLOOKUP(D45,'[2]Capacidades por SKU e Túnel'!$B$9:$T$449,16,FALSE))),"")</f>
        <v/>
      </c>
      <c r="I45" s="228" t="str">
        <f>IFERROR(IF(D45="","",(VLOOKUP(D45,[2]Recheio!$B$8:$I$150,7,FALSE)*H45)),"")</f>
        <v/>
      </c>
      <c r="J45" s="228" t="str">
        <f>IFERROR(IF(D45="","",VLOOKUP((ROUNDDOWN(B45,0)&amp;D45),'Coz. Ind.L4, 5 E 8'!$A$3:$M$221,11,0)),"")</f>
        <v/>
      </c>
      <c r="K45" s="232" t="str">
        <f>IFERROR(IF(D45="","",VLOOKUP((ROUNDDOWN(B45,0)&amp;D45),'Coz. Ind.L4, 5 E 8'!$A$3:$M$221,13,0)),"")</f>
        <v/>
      </c>
      <c r="L45" s="241" t="str">
        <f t="shared" si="24"/>
        <v/>
      </c>
      <c r="M45" s="234" t="str">
        <f>IFERROR(SUM(L45,P45,((H45/VLOOKUP(D45,'[2]Capacidades por SKU e Túnel'!$B$9:$T$449,15,0))/24)),"")</f>
        <v/>
      </c>
      <c r="N45" s="278" t="str">
        <f t="shared" si="19"/>
        <v/>
      </c>
      <c r="O45" s="236" t="str">
        <f t="shared" si="20"/>
        <v/>
      </c>
      <c r="P45" s="313"/>
      <c r="Q45" s="279"/>
      <c r="R45" s="242" t="str">
        <f t="shared" si="21"/>
        <v/>
      </c>
      <c r="S45" s="243" t="str">
        <f t="shared" si="22"/>
        <v/>
      </c>
      <c r="T45" s="463"/>
      <c r="U45" s="198"/>
    </row>
    <row r="46" spans="1:21" ht="25.5" hidden="1" customHeight="1" thickBot="1">
      <c r="A46" s="213" t="str">
        <f t="shared" si="4"/>
        <v/>
      </c>
      <c r="B46" s="475" t="str">
        <f t="shared" si="23"/>
        <v/>
      </c>
      <c r="C46" s="511"/>
      <c r="D46" s="252"/>
      <c r="E46" s="252"/>
      <c r="F46" s="253" t="str">
        <f>IFERROR(VLOOKUP(D46,'[2]Capacidades por SKU e Túnel'!$B$9:$T$449,4,0),"")</f>
        <v/>
      </c>
      <c r="G46" s="356"/>
      <c r="H46" s="357" t="str">
        <f>IFERROR(IF(D46="","",(G46/VLOOKUP(D46,'[2]Capacidades por SKU e Túnel'!$B$9:$T$449,16,FALSE))),"")</f>
        <v/>
      </c>
      <c r="I46" s="255" t="str">
        <f>IFERROR(IF(D46="","",(VLOOKUP(D46,[2]Recheio!$B$8:$I$150,7,FALSE)*H46)),"")</f>
        <v/>
      </c>
      <c r="J46" s="255" t="str">
        <f>IFERROR(IF(D46="","",VLOOKUP((ROUNDDOWN(B46,0)&amp;D46),'Coz. Ind.L4, 5 E 8'!$A$3:$M$221,11,0)),"")</f>
        <v/>
      </c>
      <c r="K46" s="282" t="str">
        <f>IFERROR(IF(D46="","",VLOOKUP((ROUNDDOWN(B46,0)&amp;D46),'Coz. Ind.L4, 5 E 8'!$A$3:$M$221,13,0)),"")</f>
        <v/>
      </c>
      <c r="L46" s="241" t="str">
        <f t="shared" si="24"/>
        <v/>
      </c>
      <c r="M46" s="257" t="str">
        <f>IFERROR(SUM(L46,P46,((H46/VLOOKUP(D46,'[2]Capacidades por SKU e Túnel'!$B$9:$T$449,15,0))/24)),"")</f>
        <v/>
      </c>
      <c r="N46" s="283" t="str">
        <f t="shared" si="19"/>
        <v/>
      </c>
      <c r="O46" s="259" t="str">
        <f t="shared" si="20"/>
        <v/>
      </c>
      <c r="P46" s="260"/>
      <c r="Q46" s="284"/>
      <c r="R46" s="285" t="str">
        <f t="shared" si="21"/>
        <v/>
      </c>
      <c r="S46" s="286" t="str">
        <f t="shared" si="22"/>
        <v/>
      </c>
      <c r="T46" s="464"/>
      <c r="U46" s="198"/>
    </row>
    <row r="47" spans="1:21" ht="25.5" customHeight="1" thickBot="1">
      <c r="A47" s="213" t="s">
        <v>2321</v>
      </c>
      <c r="B47" s="476"/>
      <c r="C47" s="512"/>
      <c r="D47" s="263"/>
      <c r="E47" s="263"/>
      <c r="F47" s="264"/>
      <c r="G47" s="265"/>
      <c r="H47" s="266"/>
      <c r="I47" s="267"/>
      <c r="J47" s="267"/>
      <c r="K47" s="268"/>
      <c r="L47" s="268"/>
      <c r="M47" s="268"/>
      <c r="N47" s="272"/>
      <c r="O47" s="272"/>
      <c r="P47" s="287"/>
      <c r="Q47" s="268"/>
      <c r="R47" s="272"/>
      <c r="S47" s="268"/>
      <c r="T47" s="273"/>
    </row>
    <row r="48" spans="1:21" ht="25.5" customHeight="1" thickBot="1">
      <c r="A48" s="213" t="str">
        <f t="shared" si="4"/>
        <v>X</v>
      </c>
      <c r="B48" s="482">
        <f>B37+1</f>
        <v>43959</v>
      </c>
      <c r="C48" s="507"/>
      <c r="D48" s="581">
        <v>7</v>
      </c>
      <c r="E48" s="214" t="s">
        <v>2315</v>
      </c>
      <c r="F48" s="215" t="str">
        <f>IFERROR(VLOOKUP(D48,'[2]Capacidades por SKU e Túnel'!$B$9:$T$449,4,0),"")</f>
        <v>PRODUÇÃO EM OUTRA LINHA</v>
      </c>
      <c r="G48" s="381">
        <v>24</v>
      </c>
      <c r="H48" s="348">
        <f>IFERROR(IF(D48="","",(G48/VLOOKUP(D48,'[2]Capacidades por SKU e Túnel'!$B$9:$T$449,16,FALSE))),"")</f>
        <v>24</v>
      </c>
      <c r="I48" s="218" t="str">
        <f>IFERROR(IF(D48="","",(VLOOKUP(D48,[2]Recheio!$B$8:$I$150,7,FALSE)*H48)),"")</f>
        <v/>
      </c>
      <c r="J48" s="218" t="str">
        <f>IFERROR(IF(D48="","",VLOOKUP((ROUNDDOWN(B48,0)&amp;D48),'Coz. Ind.L4, 5 E 8'!$A$3:$M$221,11,0)),"")</f>
        <v/>
      </c>
      <c r="K48" s="219" t="str">
        <f>IFERROR(IF(D48="","",VLOOKUP((ROUNDDOWN(B48,0)&amp;D48),'Coz. Ind.L4, 5 E 8'!$A$3:$M$221,13,0)),"")</f>
        <v/>
      </c>
      <c r="L48" s="220">
        <f>IFERROR(IF(D48="","",B48),"")</f>
        <v>43959</v>
      </c>
      <c r="M48" s="221">
        <f>IFERROR(SUM(L48,P48,((H48/VLOOKUP(D48,'[2]Capacidades por SKU e Túnel'!$B$9:$T$449,15,0))/24)),"")</f>
        <v>43960</v>
      </c>
      <c r="N48" s="275" t="str">
        <f t="shared" ref="N48:N57" si="25">IF(P48="","",L48)</f>
        <v/>
      </c>
      <c r="O48" s="223" t="str">
        <f t="shared" ref="O48:O57" si="26">IFERROR(IF(P48="","",SUM(L48,P48)),"")</f>
        <v/>
      </c>
      <c r="P48" s="224"/>
      <c r="Q48" s="277"/>
      <c r="R48" s="226">
        <f t="shared" ref="R48:R57" si="27">IFERROR(SUM((M48-L48),(-P48)),"")</f>
        <v>1</v>
      </c>
      <c r="S48" s="227">
        <f t="shared" ref="S48:S57" si="28">IFERROR((M48-L48),"")</f>
        <v>1</v>
      </c>
      <c r="T48" s="564"/>
      <c r="U48" s="199"/>
    </row>
    <row r="49" spans="1:21" ht="25.5" hidden="1" customHeight="1">
      <c r="A49" s="213" t="str">
        <f t="shared" si="4"/>
        <v/>
      </c>
      <c r="B49" s="473" t="str">
        <f>IF(D49="","",B48)</f>
        <v/>
      </c>
      <c r="C49" s="508"/>
      <c r="D49" s="580"/>
      <c r="E49" s="247" t="s">
        <v>2315</v>
      </c>
      <c r="F49" s="248" t="str">
        <f>IFERROR(VLOOKUP(D49,'[2]Capacidades por SKU e Túnel'!$B$9:$T$449,4,0),"")</f>
        <v/>
      </c>
      <c r="G49" s="353">
        <v>800</v>
      </c>
      <c r="H49" s="351" t="str">
        <f>IFERROR(IF(D49="","",(G49/VLOOKUP(D49,'[2]Capacidades por SKU e Túnel'!$B$9:$T$449,16,FALSE))),"")</f>
        <v/>
      </c>
      <c r="I49" s="228" t="str">
        <f>IFERROR(IF(D49="","",(VLOOKUP(D49,[2]Recheio!$B$8:$I$150,7,FALSE)*H49)),"")</f>
        <v/>
      </c>
      <c r="J49" s="228" t="str">
        <f>IFERROR(IF(D49="","",VLOOKUP((ROUNDDOWN(B49,0)&amp;D49),'Coz. Ind.L4, 5 E 8'!$A$3:$M$221,11,0)),"")</f>
        <v/>
      </c>
      <c r="K49" s="232" t="str">
        <f>IFERROR(IF(D49="","",VLOOKUP((ROUNDDOWN(B49,0)&amp;D49),'Coz. Ind.L4, 5 E 8'!$A$3:$M$221,13,0)),"")</f>
        <v/>
      </c>
      <c r="L49" s="241" t="str">
        <f>IFERROR(IF(B49="","",M48),"")</f>
        <v/>
      </c>
      <c r="M49" s="234" t="str">
        <f>IFERROR(SUM(L49,P49,((H49/VLOOKUP(D49,'[2]Capacidades por SKU e Túnel'!$B$9:$T$449,15,0))/24)),"")</f>
        <v/>
      </c>
      <c r="N49" s="278" t="str">
        <f t="shared" si="25"/>
        <v/>
      </c>
      <c r="O49" s="236" t="str">
        <f t="shared" si="26"/>
        <v/>
      </c>
      <c r="P49" s="313"/>
      <c r="Q49" s="279"/>
      <c r="R49" s="239" t="str">
        <f t="shared" si="27"/>
        <v/>
      </c>
      <c r="S49" s="240" t="str">
        <f t="shared" si="28"/>
        <v/>
      </c>
      <c r="T49" s="463"/>
      <c r="U49" s="198"/>
    </row>
    <row r="50" spans="1:21" ht="25.5" hidden="1" customHeight="1">
      <c r="A50" s="213" t="str">
        <f t="shared" si="4"/>
        <v/>
      </c>
      <c r="B50" s="473" t="str">
        <f t="shared" ref="B50:B57" si="29">IF(D50="","",B49)</f>
        <v/>
      </c>
      <c r="C50" s="509"/>
      <c r="D50" s="580"/>
      <c r="E50" s="229" t="s">
        <v>2315</v>
      </c>
      <c r="F50" s="230" t="str">
        <f>IFERROR(VLOOKUP(D50,'[2]Capacidades por SKU e Túnel'!$B$9:$T$449,4,0),"")</f>
        <v/>
      </c>
      <c r="G50" s="353">
        <v>200</v>
      </c>
      <c r="H50" s="351" t="str">
        <f>IFERROR(IF(D50="","",(G50/VLOOKUP(D50,'[2]Capacidades por SKU e Túnel'!$B$9:$T$449,16,FALSE))),"")</f>
        <v/>
      </c>
      <c r="I50" s="228" t="str">
        <f>IFERROR(IF(D50="","",(VLOOKUP(D50,[2]Recheio!$B$8:$I$150,7,FALSE)*H50)),"")</f>
        <v/>
      </c>
      <c r="J50" s="228" t="str">
        <f>IFERROR(IF(D50="","",VLOOKUP((ROUNDDOWN(B50,0)&amp;D50),'Coz. Ind.L4, 5 E 8'!$A$3:$M$221,11,0)),"")</f>
        <v/>
      </c>
      <c r="K50" s="232" t="str">
        <f>IFERROR(IF(D50="","",VLOOKUP((ROUNDDOWN(B50,0)&amp;D50),'Coz. Ind.L4, 5 E 8'!$A$3:$M$221,13,0)),"")</f>
        <v/>
      </c>
      <c r="L50" s="241" t="str">
        <f t="shared" ref="L50:L57" si="30">IFERROR(IF(B50="","",M49),"")</f>
        <v/>
      </c>
      <c r="M50" s="234" t="str">
        <f>IFERROR(SUM(L50,P50,((H50/VLOOKUP(D50,'[2]Capacidades por SKU e Túnel'!$B$9:$T$449,15,0))/24)),"")</f>
        <v/>
      </c>
      <c r="N50" s="278" t="str">
        <f t="shared" si="25"/>
        <v/>
      </c>
      <c r="O50" s="236" t="str">
        <f t="shared" si="26"/>
        <v/>
      </c>
      <c r="P50" s="313"/>
      <c r="Q50" s="279"/>
      <c r="R50" s="382" t="str">
        <f t="shared" si="27"/>
        <v/>
      </c>
      <c r="S50" s="383" t="str">
        <f t="shared" si="28"/>
        <v/>
      </c>
      <c r="T50" s="463"/>
      <c r="U50" s="198"/>
    </row>
    <row r="51" spans="1:21" ht="25.5" hidden="1" customHeight="1">
      <c r="A51" s="213" t="str">
        <f t="shared" si="4"/>
        <v/>
      </c>
      <c r="B51" s="473" t="str">
        <f t="shared" si="29"/>
        <v/>
      </c>
      <c r="C51" s="509"/>
      <c r="D51" s="580"/>
      <c r="E51" s="229" t="s">
        <v>162</v>
      </c>
      <c r="F51" s="230" t="str">
        <f>IFERROR(VLOOKUP(D51,'[2]Capacidades por SKU e Túnel'!$B$9:$T$449,4,0),"")</f>
        <v/>
      </c>
      <c r="G51" s="353">
        <v>782</v>
      </c>
      <c r="H51" s="351" t="str">
        <f>IFERROR(IF(D51="","",(G51/VLOOKUP(D51,'[2]Capacidades por SKU e Túnel'!$B$9:$T$449,16,FALSE))),"")</f>
        <v/>
      </c>
      <c r="I51" s="228" t="str">
        <f>IFERROR(IF(D51="","",(VLOOKUP(D51,[2]Recheio!$B$8:$I$150,7,FALSE)*H51)),"")</f>
        <v/>
      </c>
      <c r="J51" s="228" t="str">
        <f>IFERROR(IF(D51="","",VLOOKUP((ROUNDDOWN(B51,0)&amp;D51),'Coz. Ind.L4, 5 E 8'!$A$3:$M$221,11,0)),"")</f>
        <v/>
      </c>
      <c r="K51" s="232" t="str">
        <f>IFERROR(IF(D51="","",VLOOKUP((ROUNDDOWN(B51,0)&amp;D51),'Coz. Ind.L4, 5 E 8'!$A$3:$M$221,13,0)),"")</f>
        <v/>
      </c>
      <c r="L51" s="241" t="str">
        <f t="shared" si="30"/>
        <v/>
      </c>
      <c r="M51" s="234" t="str">
        <f>IFERROR(SUM(L51,P51,((H51/VLOOKUP(D51,'[2]Capacidades por SKU e Túnel'!$B$9:$T$449,15,0))/24)),"")</f>
        <v/>
      </c>
      <c r="N51" s="278" t="str">
        <f t="shared" si="25"/>
        <v/>
      </c>
      <c r="O51" s="236" t="str">
        <f t="shared" si="26"/>
        <v/>
      </c>
      <c r="P51" s="313"/>
      <c r="Q51" s="279"/>
      <c r="R51" s="239" t="str">
        <f t="shared" si="27"/>
        <v/>
      </c>
      <c r="S51" s="240" t="str">
        <f t="shared" si="28"/>
        <v/>
      </c>
      <c r="T51" s="463"/>
      <c r="U51" s="198"/>
    </row>
    <row r="52" spans="1:21" ht="25.5" hidden="1" customHeight="1" thickBot="1">
      <c r="A52" s="213" t="str">
        <f t="shared" si="4"/>
        <v/>
      </c>
      <c r="B52" s="473" t="str">
        <f t="shared" si="29"/>
        <v/>
      </c>
      <c r="C52" s="508"/>
      <c r="D52" s="247"/>
      <c r="E52" s="229"/>
      <c r="F52" s="230" t="str">
        <f>IFERROR(VLOOKUP(D52,'[2]Capacidades por SKU e Túnel'!$B$9:$T$449,4,0),"")</f>
        <v/>
      </c>
      <c r="G52" s="353"/>
      <c r="H52" s="351" t="str">
        <f>IFERROR(IF(D52="","",(G52/VLOOKUP(D52,'[2]Capacidades por SKU e Túnel'!$B$9:$T$449,16,FALSE))),"")</f>
        <v/>
      </c>
      <c r="I52" s="228" t="str">
        <f>IFERROR(IF(D52="","",(VLOOKUP(D52,[2]Recheio!$B$8:$I$150,7,FALSE)*H52)),"")</f>
        <v/>
      </c>
      <c r="J52" s="228" t="str">
        <f>IFERROR(IF(D52="","",VLOOKUP((ROUNDDOWN(B52,0)&amp;D52),'Coz. Ind.L4, 5 E 8'!$A$3:$M$221,11,0)),"")</f>
        <v/>
      </c>
      <c r="K52" s="232" t="str">
        <f>IFERROR(IF(D52="","",VLOOKUP((ROUNDDOWN(B52,0)&amp;D52),'Coz. Ind.L4, 5 E 8'!$A$3:$M$221,13,0)),"")</f>
        <v/>
      </c>
      <c r="L52" s="241" t="str">
        <f t="shared" si="30"/>
        <v/>
      </c>
      <c r="M52" s="234" t="str">
        <f>IFERROR(SUM(L52,P52,((H52/VLOOKUP(D52,'[2]Capacidades por SKU e Túnel'!$B$9:$T$449,15,0))/24)),"")</f>
        <v/>
      </c>
      <c r="N52" s="278" t="str">
        <f t="shared" si="25"/>
        <v/>
      </c>
      <c r="O52" s="236" t="str">
        <f t="shared" si="26"/>
        <v/>
      </c>
      <c r="P52" s="313"/>
      <c r="Q52" s="279"/>
      <c r="R52" s="242" t="str">
        <f t="shared" si="27"/>
        <v/>
      </c>
      <c r="S52" s="243" t="str">
        <f t="shared" si="28"/>
        <v/>
      </c>
      <c r="T52" s="463"/>
      <c r="U52" s="198"/>
    </row>
    <row r="53" spans="1:21" ht="25.5" hidden="1" customHeight="1">
      <c r="A53" s="213" t="str">
        <f t="shared" si="4"/>
        <v/>
      </c>
      <c r="B53" s="473" t="str">
        <f t="shared" si="29"/>
        <v/>
      </c>
      <c r="C53" s="525"/>
      <c r="D53" s="247"/>
      <c r="E53" s="229"/>
      <c r="F53" s="230" t="str">
        <f>IFERROR(VLOOKUP(D53,'[2]Capacidades por SKU e Túnel'!$B$9:$T$449,4,0),"")</f>
        <v/>
      </c>
      <c r="G53" s="386"/>
      <c r="H53" s="351" t="str">
        <f>IFERROR(IF(D53="","",(G53/VLOOKUP(D53,'[2]Capacidades por SKU e Túnel'!$B$9:$T$449,16,FALSE))),"")</f>
        <v/>
      </c>
      <c r="I53" s="228" t="str">
        <f>IFERROR(IF(D53="","",(VLOOKUP(D53,[2]Recheio!$B$8:$I$150,7,FALSE)*H53)),"")</f>
        <v/>
      </c>
      <c r="J53" s="228" t="str">
        <f>IFERROR(IF(D53="","",VLOOKUP((ROUNDDOWN(B53,0)&amp;D53),'Coz. Ind.L4, 5 E 8'!$A$3:$M$221,11,0)),"")</f>
        <v/>
      </c>
      <c r="K53" s="232" t="str">
        <f>IFERROR(IF(D53="","",VLOOKUP((ROUNDDOWN(B53,0)&amp;D53),'Coz. Ind.L4, 5 E 8'!$A$3:$M$221,13,0)),"")</f>
        <v/>
      </c>
      <c r="L53" s="241" t="str">
        <f t="shared" si="30"/>
        <v/>
      </c>
      <c r="M53" s="234" t="str">
        <f>IFERROR(SUM(L53,P53,((H53/VLOOKUP(D53,'[2]Capacidades por SKU e Túnel'!$B$9:$T$449,15,0))/24)),"")</f>
        <v/>
      </c>
      <c r="N53" s="278" t="str">
        <f t="shared" si="25"/>
        <v/>
      </c>
      <c r="O53" s="236" t="str">
        <f t="shared" si="26"/>
        <v/>
      </c>
      <c r="P53" s="313"/>
      <c r="Q53" s="244"/>
      <c r="R53" s="242" t="str">
        <f t="shared" si="27"/>
        <v/>
      </c>
      <c r="S53" s="246" t="str">
        <f t="shared" si="28"/>
        <v/>
      </c>
      <c r="T53" s="463"/>
      <c r="U53" s="198"/>
    </row>
    <row r="54" spans="1:21" ht="25.5" hidden="1" customHeight="1">
      <c r="A54" s="213" t="str">
        <f t="shared" si="4"/>
        <v/>
      </c>
      <c r="B54" s="474" t="str">
        <f t="shared" si="29"/>
        <v/>
      </c>
      <c r="C54" s="508"/>
      <c r="D54" s="247"/>
      <c r="E54" s="247"/>
      <c r="F54" s="248" t="str">
        <f>IFERROR(VLOOKUP(D54,'[2]Capacidades por SKU e Túnel'!$B$9:$T$449,4,0),"")</f>
        <v/>
      </c>
      <c r="G54" s="386"/>
      <c r="H54" s="354" t="str">
        <f>IFERROR(IF(D54="","",(G54/VLOOKUP(D54,'[2]Capacidades por SKU e Túnel'!$B$9:$T$449,16,FALSE))),"")</f>
        <v/>
      </c>
      <c r="I54" s="217" t="str">
        <f>IFERROR(IF(D54="","",(VLOOKUP(D54,[2]Recheio!$B$8:$I$150,7,FALSE)*H54)),"")</f>
        <v/>
      </c>
      <c r="J54" s="217" t="str">
        <f>IFERROR(IF(D54="","",VLOOKUP((ROUNDDOWN(B54,0)&amp;D54),'Coz. Ind.L4, 5 E 8'!$A$3:$M$221,11,0)),"")</f>
        <v/>
      </c>
      <c r="K54" s="232" t="str">
        <f>IFERROR(IF(D54="","",VLOOKUP((ROUNDDOWN(B54,0)&amp;D54),'Coz. Ind.L4, 5 E 8'!$A$3:$M$221,13,0)),"")</f>
        <v/>
      </c>
      <c r="L54" s="241" t="str">
        <f t="shared" si="30"/>
        <v/>
      </c>
      <c r="M54" s="234" t="str">
        <f>IFERROR(SUM(L54,P54,((H54/VLOOKUP(D54,'[2]Capacidades por SKU e Túnel'!$B$9:$T$449,15,0))/24)),"")</f>
        <v/>
      </c>
      <c r="N54" s="281" t="str">
        <f t="shared" si="25"/>
        <v/>
      </c>
      <c r="O54" s="251" t="str">
        <f t="shared" si="26"/>
        <v/>
      </c>
      <c r="P54" s="313"/>
      <c r="Q54" s="279"/>
      <c r="R54" s="242" t="str">
        <f t="shared" si="27"/>
        <v/>
      </c>
      <c r="S54" s="243" t="str">
        <f t="shared" si="28"/>
        <v/>
      </c>
      <c r="T54" s="463"/>
      <c r="U54" s="198"/>
    </row>
    <row r="55" spans="1:21" ht="25.5" hidden="1" customHeight="1">
      <c r="A55" s="213" t="str">
        <f t="shared" si="4"/>
        <v/>
      </c>
      <c r="B55" s="473" t="str">
        <f t="shared" si="29"/>
        <v/>
      </c>
      <c r="C55" s="509"/>
      <c r="D55" s="247"/>
      <c r="E55" s="229"/>
      <c r="F55" s="230" t="str">
        <f>IFERROR(VLOOKUP(D55,'[2]Capacidades por SKU e Túnel'!$B$9:$T$449,4,0),"")</f>
        <v/>
      </c>
      <c r="G55" s="386"/>
      <c r="H55" s="351" t="str">
        <f>IFERROR(IF(D55="","",(G55/VLOOKUP(D55,'[2]Capacidades por SKU e Túnel'!$B$9:$T$449,16,FALSE))),"")</f>
        <v/>
      </c>
      <c r="I55" s="228" t="str">
        <f>IFERROR(IF(D55="","",(VLOOKUP(D55,[2]Recheio!$B$8:$I$150,7,FALSE)*H55)),"")</f>
        <v/>
      </c>
      <c r="J55" s="228" t="str">
        <f>IFERROR(IF(D55="","",VLOOKUP((ROUNDDOWN(B55,0)&amp;D55),'Coz. Ind.L4, 5 E 8'!$A$3:$M$221,11,0)),"")</f>
        <v/>
      </c>
      <c r="K55" s="232" t="str">
        <f>IFERROR(IF(D55="","",VLOOKUP((ROUNDDOWN(B55,0)&amp;D55),'Coz. Ind.L4, 5 E 8'!$A$3:$M$221,13,0)),"")</f>
        <v/>
      </c>
      <c r="L55" s="241" t="str">
        <f t="shared" si="30"/>
        <v/>
      </c>
      <c r="M55" s="234" t="str">
        <f>IFERROR(SUM(L55,P55,((H55/VLOOKUP(D55,'[2]Capacidades por SKU e Túnel'!$B$9:$T$449,15,0))/24)),"")</f>
        <v/>
      </c>
      <c r="N55" s="278" t="str">
        <f t="shared" si="25"/>
        <v/>
      </c>
      <c r="O55" s="236" t="str">
        <f t="shared" si="26"/>
        <v/>
      </c>
      <c r="P55" s="313"/>
      <c r="Q55" s="279"/>
      <c r="R55" s="242" t="str">
        <f t="shared" si="27"/>
        <v/>
      </c>
      <c r="S55" s="243" t="str">
        <f t="shared" si="28"/>
        <v/>
      </c>
      <c r="T55" s="463"/>
      <c r="U55" s="198"/>
    </row>
    <row r="56" spans="1:21" ht="25.5" hidden="1" customHeight="1">
      <c r="A56" s="213" t="str">
        <f t="shared" si="4"/>
        <v/>
      </c>
      <c r="B56" s="473" t="str">
        <f t="shared" si="29"/>
        <v/>
      </c>
      <c r="C56" s="509"/>
      <c r="D56" s="229"/>
      <c r="E56" s="229"/>
      <c r="F56" s="230" t="str">
        <f>IFERROR(VLOOKUP(D56,'[2]Capacidades por SKU e Túnel'!$B$9:$T$449,4,0),"")</f>
        <v/>
      </c>
      <c r="G56" s="386"/>
      <c r="H56" s="351" t="str">
        <f>IFERROR(IF(D56="","",(G56/VLOOKUP(D56,'[2]Capacidades por SKU e Túnel'!$B$9:$T$449,16,FALSE))),"")</f>
        <v/>
      </c>
      <c r="I56" s="228" t="str">
        <f>IFERROR(IF(D56="","",(VLOOKUP(D56,[2]Recheio!$B$8:$I$150,7,FALSE)*H56)),"")</f>
        <v/>
      </c>
      <c r="J56" s="228" t="str">
        <f>IFERROR(IF(D56="","",VLOOKUP((ROUNDDOWN(B56,0)&amp;D56),'Coz. Ind.L4, 5 E 8'!$A$3:$M$221,11,0)),"")</f>
        <v/>
      </c>
      <c r="K56" s="232" t="str">
        <f>IFERROR(IF(D56="","",VLOOKUP((ROUNDDOWN(B56,0)&amp;D56),'Coz. Ind.L4, 5 E 8'!$A$3:$M$221,13,0)),"")</f>
        <v/>
      </c>
      <c r="L56" s="241" t="str">
        <f t="shared" si="30"/>
        <v/>
      </c>
      <c r="M56" s="234" t="str">
        <f>IFERROR(SUM(L56,P56,((H56/VLOOKUP(D56,'[2]Capacidades por SKU e Túnel'!$B$9:$T$449,15,0))/24)),"")</f>
        <v/>
      </c>
      <c r="N56" s="278" t="str">
        <f t="shared" si="25"/>
        <v/>
      </c>
      <c r="O56" s="236" t="str">
        <f t="shared" si="26"/>
        <v/>
      </c>
      <c r="P56" s="313"/>
      <c r="Q56" s="244"/>
      <c r="R56" s="242" t="str">
        <f t="shared" si="27"/>
        <v/>
      </c>
      <c r="S56" s="243" t="str">
        <f t="shared" si="28"/>
        <v/>
      </c>
      <c r="T56" s="463"/>
      <c r="U56" s="198"/>
    </row>
    <row r="57" spans="1:21" ht="25.5" hidden="1" customHeight="1" thickBot="1">
      <c r="A57" s="213" t="str">
        <f t="shared" si="4"/>
        <v/>
      </c>
      <c r="B57" s="475" t="str">
        <f t="shared" si="29"/>
        <v/>
      </c>
      <c r="C57" s="511"/>
      <c r="D57" s="252"/>
      <c r="E57" s="393"/>
      <c r="F57" s="394" t="str">
        <f>IFERROR(VLOOKUP(D57,'[2]Capacidades por SKU e Túnel'!$B$9:$T$449,4,0),"")</f>
        <v/>
      </c>
      <c r="G57" s="386"/>
      <c r="H57" s="357" t="str">
        <f>IFERROR(IF(D57="","",(G57/VLOOKUP(D57,'[2]Capacidades por SKU e Túnel'!$B$9:$T$449,16,FALSE))),"")</f>
        <v/>
      </c>
      <c r="I57" s="255" t="str">
        <f>IFERROR(IF(D57="","",(VLOOKUP(D57,[2]Recheio!$B$8:$I$150,7,FALSE)*H57)),"")</f>
        <v/>
      </c>
      <c r="J57" s="255" t="str">
        <f>IFERROR(IF(D57="","",VLOOKUP((ROUNDDOWN(B57,0)&amp;D57),'Coz. Ind.L4, 5 E 8'!$A$3:$M$221,11,0)),"")</f>
        <v/>
      </c>
      <c r="K57" s="282" t="str">
        <f>IFERROR(IF(D57="","",VLOOKUP((ROUNDDOWN(B57,0)&amp;D57),'Coz. Ind.L4, 5 E 8'!$A$3:$M$221,13,0)),"")</f>
        <v/>
      </c>
      <c r="L57" s="241" t="str">
        <f t="shared" si="30"/>
        <v/>
      </c>
      <c r="M57" s="257" t="str">
        <f>IFERROR(SUM(L57,P57,((H57/VLOOKUP(D57,'[2]Capacidades por SKU e Túnel'!$B$9:$T$449,15,0))/24)),"")</f>
        <v/>
      </c>
      <c r="N57" s="283" t="str">
        <f t="shared" si="25"/>
        <v/>
      </c>
      <c r="O57" s="259" t="str">
        <f t="shared" si="26"/>
        <v/>
      </c>
      <c r="P57" s="313"/>
      <c r="Q57" s="395"/>
      <c r="R57" s="285" t="str">
        <f t="shared" si="27"/>
        <v/>
      </c>
      <c r="S57" s="286" t="str">
        <f t="shared" si="28"/>
        <v/>
      </c>
      <c r="T57" s="463"/>
      <c r="U57" s="198"/>
    </row>
    <row r="58" spans="1:21" ht="25.5" customHeight="1" thickBot="1">
      <c r="A58" s="213" t="s">
        <v>2321</v>
      </c>
      <c r="B58" s="476"/>
      <c r="C58" s="512"/>
      <c r="D58" s="263"/>
      <c r="E58" s="263"/>
      <c r="F58" s="264"/>
      <c r="G58" s="265"/>
      <c r="H58" s="266"/>
      <c r="I58" s="267"/>
      <c r="J58" s="267"/>
      <c r="K58" s="268"/>
      <c r="L58" s="268"/>
      <c r="M58" s="268"/>
      <c r="N58" s="272"/>
      <c r="O58" s="272"/>
      <c r="P58" s="287"/>
      <c r="Q58" s="268"/>
      <c r="R58" s="272"/>
      <c r="S58" s="268"/>
      <c r="T58" s="273"/>
    </row>
    <row r="59" spans="1:21" ht="25.5" customHeight="1" thickBot="1">
      <c r="A59" s="213" t="str">
        <f t="shared" si="4"/>
        <v>X</v>
      </c>
      <c r="B59" s="482">
        <f>B48+1</f>
        <v>43960</v>
      </c>
      <c r="C59" s="507"/>
      <c r="D59" s="581">
        <v>9</v>
      </c>
      <c r="E59" s="214" t="s">
        <v>2315</v>
      </c>
      <c r="F59" s="215" t="str">
        <f>IFERROR(VLOOKUP(D59,'[2]Capacidades por SKU e Túnel'!$B$9:$T$449,4,0),"")</f>
        <v>LIMPEZA</v>
      </c>
      <c r="G59" s="396">
        <v>6</v>
      </c>
      <c r="H59" s="348">
        <f>IFERROR(IF(D59="","",(G59/VLOOKUP(D59,'[2]Capacidades por SKU e Túnel'!$B$9:$T$449,16,FALSE))),"")</f>
        <v>6</v>
      </c>
      <c r="I59" s="218" t="str">
        <f>IFERROR(IF(D59="","",(VLOOKUP(D59,[2]Recheio!$B$8:$I$150,7,FALSE)*H59)),"")</f>
        <v/>
      </c>
      <c r="J59" s="218" t="str">
        <f>IFERROR(IF(D59="","",VLOOKUP((ROUNDDOWN(B59,0)&amp;D59),'Coz. Ind.L4, 5 E 8'!$A$3:$M$221,11,0)),"")</f>
        <v/>
      </c>
      <c r="K59" s="219" t="str">
        <f>IFERROR(IF(D59="","",VLOOKUP((ROUNDDOWN(B59,0)&amp;D59),'Coz. Ind.L4, 5 E 8'!$A$3:$M$221,13,0)),"")</f>
        <v/>
      </c>
      <c r="L59" s="220">
        <f>IFERROR(IF(D59="","",B59),"")</f>
        <v>43960</v>
      </c>
      <c r="M59" s="221">
        <f>IFERROR(SUM(L59,P59,((H59/VLOOKUP(D59,'[2]Capacidades por SKU e Túnel'!$B$9:$T$449,15,0))/24)),"")</f>
        <v>43960.25</v>
      </c>
      <c r="N59" s="275" t="str">
        <f t="shared" ref="N59:N68" si="31">IF(P59="","",L59)</f>
        <v/>
      </c>
      <c r="O59" s="223" t="str">
        <f t="shared" ref="O59:O68" si="32">IFERROR(IF(P59="","",SUM(L59,P59)),"")</f>
        <v/>
      </c>
      <c r="P59" s="224"/>
      <c r="Q59" s="277"/>
      <c r="R59" s="226">
        <f t="shared" ref="R59:R68" si="33">IFERROR(SUM((M59-L59),(-P59)),"")</f>
        <v>0.25</v>
      </c>
      <c r="S59" s="227">
        <f t="shared" ref="S59:S68" si="34">IFERROR((M59-L59),"")</f>
        <v>0.25</v>
      </c>
      <c r="T59" s="462"/>
      <c r="U59" s="199"/>
    </row>
    <row r="60" spans="1:21" ht="25.5" hidden="1" customHeight="1">
      <c r="A60" s="213" t="str">
        <f t="shared" si="4"/>
        <v/>
      </c>
      <c r="B60" s="473" t="str">
        <f>IF(D60="","",B59)</f>
        <v/>
      </c>
      <c r="C60" s="508"/>
      <c r="D60" s="504"/>
      <c r="E60" s="229" t="s">
        <v>2315</v>
      </c>
      <c r="F60" s="230" t="str">
        <f>IFERROR(VLOOKUP(D60,'[2]Capacidades por SKU e Túnel'!$B$9:$T$449,4,0),"")</f>
        <v/>
      </c>
      <c r="G60" s="353"/>
      <c r="H60" s="351" t="str">
        <f>IFERROR(IF(D60="","",(G60/VLOOKUP(D60,'[2]Capacidades por SKU e Túnel'!$B$9:$T$449,16,FALSE))),"")</f>
        <v/>
      </c>
      <c r="I60" s="228" t="str">
        <f>IFERROR(IF(D60="","",(VLOOKUP(D60,[2]Recheio!$B$8:$I$150,7,FALSE)*H60)),"")</f>
        <v/>
      </c>
      <c r="J60" s="228" t="str">
        <f>IFERROR(IF(D60="","",VLOOKUP((ROUNDDOWN(B60,0)&amp;D60),'Coz. Ind.L4, 5 E 8'!$A$3:$M$221,11,0)),"")</f>
        <v/>
      </c>
      <c r="K60" s="232" t="str">
        <f>IFERROR(IF(D60="","",VLOOKUP((ROUNDDOWN(B60,0)&amp;D60),'Coz. Ind.L4, 5 E 8'!$A$3:$M$221,13,0)),"")</f>
        <v/>
      </c>
      <c r="L60" s="241" t="str">
        <f>IFERROR(IF(B60="","",M59),"")</f>
        <v/>
      </c>
      <c r="M60" s="234" t="str">
        <f>IFERROR(SUM(L60,P60,((H60/VLOOKUP(D60,'[2]Capacidades por SKU e Túnel'!$B$9:$T$449,15,0))/24)),"")</f>
        <v/>
      </c>
      <c r="N60" s="278" t="str">
        <f t="shared" si="31"/>
        <v/>
      </c>
      <c r="O60" s="236" t="str">
        <f t="shared" si="32"/>
        <v/>
      </c>
      <c r="P60" s="313"/>
      <c r="Q60" s="279"/>
      <c r="R60" s="239" t="str">
        <f t="shared" si="33"/>
        <v/>
      </c>
      <c r="S60" s="240" t="str">
        <f t="shared" si="34"/>
        <v/>
      </c>
      <c r="T60" s="465"/>
      <c r="U60" s="198"/>
    </row>
    <row r="61" spans="1:21" ht="25.5" hidden="1" customHeight="1">
      <c r="A61" s="213" t="str">
        <f t="shared" si="4"/>
        <v/>
      </c>
      <c r="B61" s="473" t="str">
        <f t="shared" ref="B61:B68" si="35">IF(D61="","",B60)</f>
        <v/>
      </c>
      <c r="C61" s="509"/>
      <c r="D61" s="229"/>
      <c r="E61" s="229"/>
      <c r="F61" s="230" t="str">
        <f>IFERROR(VLOOKUP(D61,'[2]Capacidades por SKU e Túnel'!$B$9:$T$449,4,0),"")</f>
        <v/>
      </c>
      <c r="G61" s="353"/>
      <c r="H61" s="351" t="str">
        <f>IFERROR(IF(D61="","",(G61/VLOOKUP(D61,'[2]Capacidades por SKU e Túnel'!$B$9:$T$449,16,FALSE))),"")</f>
        <v/>
      </c>
      <c r="I61" s="228" t="str">
        <f>IFERROR(IF(D61="","",(VLOOKUP(D61,[2]Recheio!$B$8:$I$150,7,FALSE)*H61)),"")</f>
        <v/>
      </c>
      <c r="J61" s="228" t="str">
        <f>IFERROR(IF(D61="","",VLOOKUP((ROUNDDOWN(B61,0)&amp;D61),'Coz. Ind.L4, 5 E 8'!$A$3:$M$221,11,0)),"")</f>
        <v/>
      </c>
      <c r="K61" s="232" t="str">
        <f>IFERROR(IF(D61="","",VLOOKUP((ROUNDDOWN(B61,0)&amp;D61),'Coz. Ind.L4, 5 E 8'!$A$3:$M$221,13,0)),"")</f>
        <v/>
      </c>
      <c r="L61" s="241" t="str">
        <f t="shared" ref="L61:L68" si="36">IFERROR(IF(B61="","",M60),"")</f>
        <v/>
      </c>
      <c r="M61" s="234" t="str">
        <f>IFERROR(SUM(L61,P61,((H61/VLOOKUP(D61,'[2]Capacidades por SKU e Túnel'!$B$9:$T$449,15,0))/24)),"")</f>
        <v/>
      </c>
      <c r="N61" s="278" t="str">
        <f t="shared" si="31"/>
        <v/>
      </c>
      <c r="O61" s="236" t="str">
        <f t="shared" si="32"/>
        <v/>
      </c>
      <c r="P61" s="313"/>
      <c r="Q61" s="279"/>
      <c r="R61" s="242" t="str">
        <f t="shared" si="33"/>
        <v/>
      </c>
      <c r="S61" s="243" t="str">
        <f t="shared" si="34"/>
        <v/>
      </c>
      <c r="T61" s="463"/>
      <c r="U61" s="198"/>
    </row>
    <row r="62" spans="1:21" ht="25.5" hidden="1" customHeight="1">
      <c r="A62" s="213" t="str">
        <f t="shared" si="4"/>
        <v/>
      </c>
      <c r="B62" s="473" t="str">
        <f t="shared" si="35"/>
        <v/>
      </c>
      <c r="C62" s="509"/>
      <c r="D62" s="229"/>
      <c r="E62" s="247"/>
      <c r="F62" s="248" t="str">
        <f>IFERROR(VLOOKUP(D62,'[2]Capacidades por SKU e Túnel'!$B$9:$T$449,4,0),"")</f>
        <v/>
      </c>
      <c r="G62" s="353"/>
      <c r="H62" s="351" t="str">
        <f>IFERROR(IF(D62="","",(G62/VLOOKUP(D62,'[2]Capacidades por SKU e Túnel'!$B$9:$T$449,16,FALSE))),"")</f>
        <v/>
      </c>
      <c r="I62" s="228" t="str">
        <f>IFERROR(IF(D62="","",(VLOOKUP(D62,[2]Recheio!$B$8:$I$150,7,FALSE)*H62)),"")</f>
        <v/>
      </c>
      <c r="J62" s="228" t="str">
        <f>IFERROR(IF(D62="","",VLOOKUP((ROUNDDOWN(B62,0)&amp;D62),'Coz. Ind.L4, 5 E 8'!$A$3:$M$221,11,0)),"")</f>
        <v/>
      </c>
      <c r="K62" s="232" t="str">
        <f>IFERROR(IF(D62="","",VLOOKUP((ROUNDDOWN(B62,0)&amp;D62),'Coz. Ind.L4, 5 E 8'!$A$3:$M$221,13,0)),"")</f>
        <v/>
      </c>
      <c r="L62" s="241" t="str">
        <f t="shared" si="36"/>
        <v/>
      </c>
      <c r="M62" s="234" t="str">
        <f>IFERROR(SUM(L62,P62,((H62/VLOOKUP(D62,'[2]Capacidades por SKU e Túnel'!$B$9:$T$449,15,0))/24)),"")</f>
        <v/>
      </c>
      <c r="N62" s="278" t="str">
        <f t="shared" si="31"/>
        <v/>
      </c>
      <c r="O62" s="236" t="str">
        <f t="shared" si="32"/>
        <v/>
      </c>
      <c r="P62" s="313"/>
      <c r="Q62" s="279"/>
      <c r="R62" s="242" t="str">
        <f t="shared" si="33"/>
        <v/>
      </c>
      <c r="S62" s="243" t="str">
        <f t="shared" si="34"/>
        <v/>
      </c>
      <c r="T62" s="463"/>
      <c r="U62" s="198"/>
    </row>
    <row r="63" spans="1:21" ht="25.5" hidden="1" customHeight="1">
      <c r="A63" s="213" t="str">
        <f t="shared" si="4"/>
        <v/>
      </c>
      <c r="B63" s="473" t="str">
        <f t="shared" si="35"/>
        <v/>
      </c>
      <c r="C63" s="509"/>
      <c r="D63" s="247"/>
      <c r="E63" s="247"/>
      <c r="F63" s="248" t="str">
        <f>IFERROR(VLOOKUP(D63,'[2]Capacidades por SKU e Túnel'!$B$9:$T$449,4,0),"")</f>
        <v/>
      </c>
      <c r="G63" s="386"/>
      <c r="H63" s="351" t="str">
        <f>IFERROR(IF(D63="","",(G63/VLOOKUP(D63,'[2]Capacidades por SKU e Túnel'!$B$9:$T$449,16,FALSE))),"")</f>
        <v/>
      </c>
      <c r="I63" s="228" t="str">
        <f>IFERROR(IF(D63="","",(VLOOKUP(D63,[2]Recheio!$B$8:$I$150,7,FALSE)*H63)),"")</f>
        <v/>
      </c>
      <c r="J63" s="228" t="str">
        <f>IFERROR(IF(D63="","",VLOOKUP((ROUNDDOWN(B63,0)&amp;D63),'Coz. Ind.L4, 5 E 8'!$A$3:$M$221,11,0)),"")</f>
        <v/>
      </c>
      <c r="K63" s="232" t="str">
        <f>IFERROR(IF(D63="","",VLOOKUP((ROUNDDOWN(B63,0)&amp;D63),'Coz. Ind.L4, 5 E 8'!$A$3:$M$221,13,0)),"")</f>
        <v/>
      </c>
      <c r="L63" s="241" t="str">
        <f t="shared" si="36"/>
        <v/>
      </c>
      <c r="M63" s="234" t="str">
        <f>IFERROR(SUM(L63,P63,((H63/VLOOKUP(D63,'[2]Capacidades por SKU e Túnel'!$B$9:$T$449,15,0))/24)),"")</f>
        <v/>
      </c>
      <c r="N63" s="278" t="str">
        <f t="shared" si="31"/>
        <v/>
      </c>
      <c r="O63" s="236" t="str">
        <f t="shared" si="32"/>
        <v/>
      </c>
      <c r="P63" s="313"/>
      <c r="Q63" s="279"/>
      <c r="R63" s="242" t="str">
        <f t="shared" si="33"/>
        <v/>
      </c>
      <c r="S63" s="243" t="str">
        <f t="shared" si="34"/>
        <v/>
      </c>
      <c r="T63" s="463"/>
      <c r="U63" s="198"/>
    </row>
    <row r="64" spans="1:21" ht="25.5" hidden="1" customHeight="1">
      <c r="A64" s="213" t="str">
        <f t="shared" si="4"/>
        <v/>
      </c>
      <c r="B64" s="473" t="str">
        <f t="shared" si="35"/>
        <v/>
      </c>
      <c r="C64" s="508"/>
      <c r="D64" s="229"/>
      <c r="E64" s="229"/>
      <c r="F64" s="230" t="str">
        <f>IFERROR(VLOOKUP(D64,'[2]Capacidades por SKU e Túnel'!$B$9:$T$449,4,0),"")</f>
        <v/>
      </c>
      <c r="G64" s="350"/>
      <c r="H64" s="351" t="str">
        <f>IFERROR(IF(D64="","",(G64/VLOOKUP(D64,'[2]Capacidades por SKU e Túnel'!$B$9:$T$449,16,FALSE))),"")</f>
        <v/>
      </c>
      <c r="I64" s="228" t="str">
        <f>IFERROR(IF(D64="","",(VLOOKUP(D64,[2]Recheio!$B$8:$I$150,7,FALSE)*H64)),"")</f>
        <v/>
      </c>
      <c r="J64" s="228" t="str">
        <f>IFERROR(IF(D64="","",VLOOKUP((ROUNDDOWN(B64,0)&amp;D64),'Coz. Ind.L4, 5 E 8'!$A$3:$M$221,11,0)),"")</f>
        <v/>
      </c>
      <c r="K64" s="232" t="str">
        <f>IFERROR(IF(D64="","",VLOOKUP((ROUNDDOWN(B64,0)&amp;D64),'Coz. Ind.L4, 5 E 8'!$A$3:$M$221,13,0)),"")</f>
        <v/>
      </c>
      <c r="L64" s="241" t="str">
        <f t="shared" si="36"/>
        <v/>
      </c>
      <c r="M64" s="234" t="str">
        <f>IFERROR(SUM(L64,P64,((H64/VLOOKUP(D64,'[2]Capacidades por SKU e Túnel'!$B$9:$T$449,15,0))/24)),"")</f>
        <v/>
      </c>
      <c r="N64" s="278" t="str">
        <f t="shared" si="31"/>
        <v/>
      </c>
      <c r="O64" s="236" t="str">
        <f t="shared" si="32"/>
        <v/>
      </c>
      <c r="P64" s="237"/>
      <c r="Q64" s="244"/>
      <c r="R64" s="242" t="str">
        <f t="shared" si="33"/>
        <v/>
      </c>
      <c r="S64" s="246" t="str">
        <f t="shared" si="34"/>
        <v/>
      </c>
      <c r="T64" s="463"/>
      <c r="U64" s="198"/>
    </row>
    <row r="65" spans="1:21" ht="25.5" hidden="1" customHeight="1">
      <c r="A65" s="213" t="str">
        <f t="shared" si="4"/>
        <v/>
      </c>
      <c r="B65" s="474" t="str">
        <f t="shared" si="35"/>
        <v/>
      </c>
      <c r="C65" s="510"/>
      <c r="D65" s="247"/>
      <c r="E65" s="247"/>
      <c r="F65" s="248" t="str">
        <f>IFERROR(VLOOKUP(D65,'[2]Capacidades por SKU e Túnel'!$B$9:$T$449,4,0),"")</f>
        <v/>
      </c>
      <c r="G65" s="353"/>
      <c r="H65" s="354" t="str">
        <f>IFERROR(IF(D65="","",(G65/VLOOKUP(D65,'[2]Capacidades por SKU e Túnel'!$B$9:$T$449,16,FALSE))),"")</f>
        <v/>
      </c>
      <c r="I65" s="217" t="str">
        <f>IFERROR(IF(D65="","",(VLOOKUP(D65,[2]Recheio!$B$8:$I$150,7,FALSE)*H65)),"")</f>
        <v/>
      </c>
      <c r="J65" s="217" t="str">
        <f>IFERROR(IF(D65="","",VLOOKUP((ROUNDDOWN(B65,0)&amp;D65),'Coz. Ind.L4, 5 E 8'!$A$3:$M$221,11,0)),"")</f>
        <v/>
      </c>
      <c r="K65" s="232" t="str">
        <f>IFERROR(IF(D65="","",VLOOKUP((ROUNDDOWN(B65,0)&amp;D65),'Coz. Ind.L4, 5 E 8'!$A$3:$M$221,13,0)),"")</f>
        <v/>
      </c>
      <c r="L65" s="233" t="str">
        <f t="shared" si="36"/>
        <v/>
      </c>
      <c r="M65" s="249" t="str">
        <f>IFERROR(SUM(L65,P65,((H65/VLOOKUP(D65,'[2]Capacidades por SKU e Túnel'!$B$9:$T$449,15,0))/24)),"")</f>
        <v/>
      </c>
      <c r="N65" s="281" t="str">
        <f t="shared" si="31"/>
        <v/>
      </c>
      <c r="O65" s="251" t="str">
        <f t="shared" si="32"/>
        <v/>
      </c>
      <c r="P65" s="313"/>
      <c r="Q65" s="279"/>
      <c r="R65" s="242" t="str">
        <f t="shared" si="33"/>
        <v/>
      </c>
      <c r="S65" s="243" t="str">
        <f t="shared" si="34"/>
        <v/>
      </c>
      <c r="T65" s="463"/>
      <c r="U65" s="198"/>
    </row>
    <row r="66" spans="1:21" ht="25.5" hidden="1" customHeight="1">
      <c r="A66" s="213" t="str">
        <f t="shared" si="4"/>
        <v/>
      </c>
      <c r="B66" s="473" t="str">
        <f t="shared" si="35"/>
        <v/>
      </c>
      <c r="C66" s="509"/>
      <c r="D66" s="247"/>
      <c r="E66" s="229"/>
      <c r="F66" s="230" t="str">
        <f>IFERROR(VLOOKUP(D66,'[2]Capacidades por SKU e Túnel'!$B$9:$T$449,4,0),"")</f>
        <v/>
      </c>
      <c r="G66" s="350"/>
      <c r="H66" s="351" t="str">
        <f>IFERROR(IF(D66="","",(G66/VLOOKUP(D66,'[2]Capacidades por SKU e Túnel'!$B$9:$T$449,16,FALSE))),"")</f>
        <v/>
      </c>
      <c r="I66" s="228" t="str">
        <f>IFERROR(IF(D66="","",(VLOOKUP(D66,[2]Recheio!$B$8:$I$150,7,FALSE)*H66)),"")</f>
        <v/>
      </c>
      <c r="J66" s="228" t="str">
        <f>IFERROR(IF(D66="","",VLOOKUP((ROUNDDOWN(B66,0)&amp;D66),'Coz. Ind.L4, 5 E 8'!$A$3:$M$221,11,0)),"")</f>
        <v/>
      </c>
      <c r="K66" s="232" t="str">
        <f>IFERROR(IF(D66="","",VLOOKUP((ROUNDDOWN(B66,0)&amp;D66),'Coz. Ind.L4, 5 E 8'!$A$3:$M$221,13,0)),"")</f>
        <v/>
      </c>
      <c r="L66" s="241" t="str">
        <f t="shared" si="36"/>
        <v/>
      </c>
      <c r="M66" s="234" t="str">
        <f>IFERROR(SUM(L66,P66,((H66/VLOOKUP(D66,'[2]Capacidades por SKU e Túnel'!$B$9:$T$449,15,0))/24)),"")</f>
        <v/>
      </c>
      <c r="N66" s="278" t="str">
        <f t="shared" si="31"/>
        <v/>
      </c>
      <c r="O66" s="236" t="str">
        <f t="shared" si="32"/>
        <v/>
      </c>
      <c r="P66" s="313"/>
      <c r="Q66" s="279"/>
      <c r="R66" s="242" t="str">
        <f t="shared" si="33"/>
        <v/>
      </c>
      <c r="S66" s="243" t="str">
        <f t="shared" si="34"/>
        <v/>
      </c>
      <c r="T66" s="463"/>
      <c r="U66" s="198"/>
    </row>
    <row r="67" spans="1:21" ht="25.5" hidden="1" customHeight="1">
      <c r="A67" s="213" t="str">
        <f t="shared" si="4"/>
        <v/>
      </c>
      <c r="B67" s="473" t="str">
        <f t="shared" si="35"/>
        <v/>
      </c>
      <c r="C67" s="509"/>
      <c r="D67" s="229"/>
      <c r="E67" s="229"/>
      <c r="F67" s="230" t="str">
        <f>IFERROR(VLOOKUP(D67,'[2]Capacidades por SKU e Túnel'!$B$9:$T$449,4,0),"")</f>
        <v/>
      </c>
      <c r="G67" s="350"/>
      <c r="H67" s="351" t="str">
        <f>IFERROR(IF(D67="","",(G67/VLOOKUP(D67,'[2]Capacidades por SKU e Túnel'!$B$9:$T$449,16,FALSE))),"")</f>
        <v/>
      </c>
      <c r="I67" s="228" t="str">
        <f>IFERROR(IF(D67="","",(VLOOKUP(D67,[2]Recheio!$B$8:$I$150,7,FALSE)*H67)),"")</f>
        <v/>
      </c>
      <c r="J67" s="228" t="str">
        <f>IFERROR(IF(D67="","",VLOOKUP((ROUNDDOWN(B67,0)&amp;D67),'Coz. Ind.L4, 5 E 8'!$A$3:$M$221,11,0)),"")</f>
        <v/>
      </c>
      <c r="K67" s="232" t="str">
        <f>IFERROR(IF(D67="","",VLOOKUP((ROUNDDOWN(B67,0)&amp;D67),'Coz. Ind.L4, 5 E 8'!$A$3:$M$221,13,0)),"")</f>
        <v/>
      </c>
      <c r="L67" s="241" t="str">
        <f t="shared" si="36"/>
        <v/>
      </c>
      <c r="M67" s="234" t="str">
        <f>IFERROR(SUM(L67,P67,((H67/VLOOKUP(D67,'[2]Capacidades por SKU e Túnel'!$B$9:$T$449,15,0))/24)),"")</f>
        <v/>
      </c>
      <c r="N67" s="278" t="str">
        <f t="shared" si="31"/>
        <v/>
      </c>
      <c r="O67" s="236" t="str">
        <f t="shared" si="32"/>
        <v/>
      </c>
      <c r="P67" s="313"/>
      <c r="Q67" s="279"/>
      <c r="R67" s="242" t="str">
        <f t="shared" si="33"/>
        <v/>
      </c>
      <c r="S67" s="243" t="str">
        <f t="shared" si="34"/>
        <v/>
      </c>
      <c r="T67" s="463"/>
      <c r="U67" s="198"/>
    </row>
    <row r="68" spans="1:21" ht="25.5" hidden="1" customHeight="1" thickBot="1">
      <c r="A68" s="213" t="str">
        <f t="shared" si="4"/>
        <v/>
      </c>
      <c r="B68" s="475" t="str">
        <f t="shared" si="35"/>
        <v/>
      </c>
      <c r="C68" s="511"/>
      <c r="D68" s="252"/>
      <c r="E68" s="252"/>
      <c r="F68" s="253" t="str">
        <f>IFERROR(VLOOKUP(D68,'[2]Capacidades por SKU e Túnel'!$B$9:$T$449,4,0),"")</f>
        <v/>
      </c>
      <c r="G68" s="356"/>
      <c r="H68" s="357" t="str">
        <f>IFERROR(IF(D68="","",(G68/VLOOKUP(D68,'[2]Capacidades por SKU e Túnel'!$B$9:$T$449,16,FALSE))),"")</f>
        <v/>
      </c>
      <c r="I68" s="255" t="str">
        <f>IFERROR(IF(D68="","",(VLOOKUP(D68,[2]Recheio!$B$8:$I$150,7,FALSE)*H68)),"")</f>
        <v/>
      </c>
      <c r="J68" s="255" t="str">
        <f>IFERROR(IF(D68="","",VLOOKUP((ROUNDDOWN(B68,0)&amp;D68),'Coz. Ind.L4, 5 E 8'!$A$3:$M$221,11,0)),"")</f>
        <v/>
      </c>
      <c r="K68" s="282" t="str">
        <f>IFERROR(IF(D68="","",VLOOKUP((ROUNDDOWN(B68,0)&amp;D68),'Coz. Ind.L4, 5 E 8'!$A$3:$M$221,13,0)),"")</f>
        <v/>
      </c>
      <c r="L68" s="256" t="str">
        <f t="shared" si="36"/>
        <v/>
      </c>
      <c r="M68" s="257" t="str">
        <f>IFERROR(SUM(L68,P68,((H68/VLOOKUP(D68,'[2]Capacidades por SKU e Túnel'!$B$9:$T$449,15,0))/24)),"")</f>
        <v/>
      </c>
      <c r="N68" s="283" t="str">
        <f t="shared" si="31"/>
        <v/>
      </c>
      <c r="O68" s="259" t="str">
        <f t="shared" si="32"/>
        <v/>
      </c>
      <c r="P68" s="260"/>
      <c r="Q68" s="284"/>
      <c r="R68" s="285" t="str">
        <f t="shared" si="33"/>
        <v/>
      </c>
      <c r="S68" s="286" t="str">
        <f t="shared" si="34"/>
        <v/>
      </c>
      <c r="T68" s="464"/>
      <c r="U68" s="198"/>
    </row>
    <row r="69" spans="1:21" ht="25.5" customHeight="1" thickBot="1">
      <c r="A69" s="213" t="s">
        <v>2321</v>
      </c>
      <c r="B69" s="476"/>
      <c r="C69" s="512"/>
      <c r="D69" s="263"/>
      <c r="E69" s="263"/>
      <c r="F69" s="264"/>
      <c r="G69" s="265"/>
      <c r="H69" s="266"/>
      <c r="I69" s="267"/>
      <c r="J69" s="267"/>
      <c r="K69" s="268"/>
      <c r="L69" s="268"/>
      <c r="M69" s="268"/>
      <c r="N69" s="272"/>
      <c r="O69" s="272"/>
      <c r="P69" s="287"/>
      <c r="Q69" s="268"/>
      <c r="R69" s="272"/>
      <c r="S69" s="268"/>
      <c r="T69" s="273"/>
    </row>
    <row r="70" spans="1:21" ht="25.5" customHeight="1" thickBot="1">
      <c r="A70" s="213" t="str">
        <f t="shared" ref="A70:A79" si="37">IF(B70&lt;&gt;"","X","")</f>
        <v>X</v>
      </c>
      <c r="B70" s="482">
        <f>B59+1</f>
        <v>43961</v>
      </c>
      <c r="C70" s="507"/>
      <c r="D70" s="581"/>
      <c r="E70" s="214"/>
      <c r="F70" s="215" t="str">
        <f>IFERROR(VLOOKUP(D70,'[2]Capacidades por SKU e Túnel'!$B$9:$T$449,4,0),"")</f>
        <v/>
      </c>
      <c r="G70" s="347"/>
      <c r="H70" s="348" t="str">
        <f>IFERROR(IF(D70="","",(G70/VLOOKUP(D70,'[2]Capacidades por SKU e Túnel'!$B$9:$T$449,16,FALSE))),"")</f>
        <v/>
      </c>
      <c r="I70" s="218" t="str">
        <f>IFERROR(IF(D70="","",(VLOOKUP(D70,[2]Recheio!$B$8:$I$150,7,FALSE)*H70)),"")</f>
        <v/>
      </c>
      <c r="J70" s="218" t="str">
        <f>IFERROR(IF(D70="","",VLOOKUP((ROUNDDOWN(B70,0)&amp;D70),'Coz. Ind.L4, 5 E 8'!$A$3:$M$221,11,0)),"")</f>
        <v/>
      </c>
      <c r="K70" s="219" t="str">
        <f>IFERROR(IF(D70="","",VLOOKUP((ROUNDDOWN(B70,0)&amp;D70),'Coz. Ind.L4, 5 E 8'!$A$3:$M$221,13,0)),"")</f>
        <v/>
      </c>
      <c r="L70" s="220" t="str">
        <f>IFERROR(IF(D70="","",B70),"")</f>
        <v/>
      </c>
      <c r="M70" s="221" t="str">
        <f>IFERROR(SUM(L70,P70,((H70/VLOOKUP(D70,'[2]Capacidades por SKU e Túnel'!$B$9:$T$449,15,0))/24)),"")</f>
        <v/>
      </c>
      <c r="N70" s="275" t="str">
        <f t="shared" ref="N70:N79" si="38">IF(P70="","",L70)</f>
        <v/>
      </c>
      <c r="O70" s="223" t="str">
        <f t="shared" ref="O70:O79" si="39">IFERROR(IF(P70="","",SUM(L70,P70)),"")</f>
        <v/>
      </c>
      <c r="P70" s="224"/>
      <c r="Q70" s="277"/>
      <c r="R70" s="226" t="str">
        <f t="shared" ref="R70:R79" si="40">IFERROR(SUM((M70-L70),(-P70)),"")</f>
        <v/>
      </c>
      <c r="S70" s="227" t="str">
        <f t="shared" ref="S70:S79" si="41">IFERROR((M70-L70),"")</f>
        <v/>
      </c>
      <c r="T70" s="462"/>
      <c r="U70" s="199"/>
    </row>
    <row r="71" spans="1:21" ht="25.5" hidden="1" customHeight="1">
      <c r="A71" s="213" t="str">
        <f t="shared" si="37"/>
        <v/>
      </c>
      <c r="B71" s="473" t="str">
        <f>IF(D71="","",B70)</f>
        <v/>
      </c>
      <c r="C71" s="527"/>
      <c r="D71" s="229"/>
      <c r="E71" s="229"/>
      <c r="F71" s="230" t="str">
        <f>IFERROR(VLOOKUP(D71,'[2]Capacidades por SKU e Túnel'!$B$9:$T$449,4,0),"")</f>
        <v/>
      </c>
      <c r="G71" s="350"/>
      <c r="H71" s="351" t="str">
        <f>IFERROR(IF(D71="","",(G71/VLOOKUP(D71,'[2]Capacidades por SKU e Túnel'!$B$9:$T$449,16,FALSE))),"")</f>
        <v/>
      </c>
      <c r="I71" s="228" t="str">
        <f>IFERROR(IF(D71="","",(VLOOKUP(D71,[2]Recheio!$B$8:$I$150,7,FALSE)*H71)),"")</f>
        <v/>
      </c>
      <c r="J71" s="228" t="str">
        <f>IFERROR(IF(D71="","",VLOOKUP((ROUNDDOWN(B71,0)&amp;D71),'Coz. Ind.L4, 5 E 8'!$A$3:$M$221,11,0)),"")</f>
        <v/>
      </c>
      <c r="K71" s="232" t="str">
        <f>IFERROR(IF(D71="","",VLOOKUP((ROUNDDOWN(B71,0)&amp;D71),'Coz. Ind.L4, 5 E 8'!$A$3:$M$221,13,0)),"")</f>
        <v/>
      </c>
      <c r="L71" s="241" t="str">
        <f>IFERROR(IF(B71="","",M70),"")</f>
        <v/>
      </c>
      <c r="M71" s="234" t="str">
        <f>IFERROR(SUM(L71,P71,((H71/VLOOKUP(D71,'[2]Capacidades por SKU e Túnel'!$B$9:$T$449,15,0))/24)),"")</f>
        <v/>
      </c>
      <c r="N71" s="278" t="str">
        <f t="shared" si="38"/>
        <v/>
      </c>
      <c r="O71" s="236" t="str">
        <f t="shared" si="39"/>
        <v/>
      </c>
      <c r="P71" s="313"/>
      <c r="Q71" s="279"/>
      <c r="R71" s="239" t="str">
        <f t="shared" si="40"/>
        <v/>
      </c>
      <c r="S71" s="240" t="str">
        <f t="shared" si="41"/>
        <v/>
      </c>
      <c r="T71" s="463"/>
      <c r="U71" s="198"/>
    </row>
    <row r="72" spans="1:21" ht="25.5" hidden="1" customHeight="1">
      <c r="A72" s="213" t="str">
        <f t="shared" si="37"/>
        <v/>
      </c>
      <c r="B72" s="473" t="str">
        <f t="shared" ref="B72:B79" si="42">IF(D72="","",B71)</f>
        <v/>
      </c>
      <c r="C72" s="509"/>
      <c r="D72" s="229"/>
      <c r="E72" s="229"/>
      <c r="F72" s="230" t="str">
        <f>IFERROR(VLOOKUP(D72,'[2]Capacidades por SKU e Túnel'!$B$9:$T$449,4,0),"")</f>
        <v/>
      </c>
      <c r="G72" s="350"/>
      <c r="H72" s="351" t="str">
        <f>IFERROR(IF(D72="","",(G72/VLOOKUP(D72,'[2]Capacidades por SKU e Túnel'!$B$9:$T$449,16,FALSE))),"")</f>
        <v/>
      </c>
      <c r="I72" s="228" t="str">
        <f>IFERROR(IF(D72="","",(VLOOKUP(D72,[2]Recheio!$B$8:$I$150,7,FALSE)*H72)),"")</f>
        <v/>
      </c>
      <c r="J72" s="228" t="str">
        <f>IFERROR(IF(D72="","",VLOOKUP((ROUNDDOWN(B72,0)&amp;D72),'Coz. Ind.L4, 5 E 8'!$A$3:$M$221,11,0)),"")</f>
        <v/>
      </c>
      <c r="K72" s="232" t="str">
        <f>IFERROR(IF(D72="","",VLOOKUP((ROUNDDOWN(B72,0)&amp;D72),'Coz. Ind.L4, 5 E 8'!$A$3:$M$221,13,0)),"")</f>
        <v/>
      </c>
      <c r="L72" s="241" t="str">
        <f t="shared" ref="L72:L79" si="43">IFERROR(IF(B72="","",M71),"")</f>
        <v/>
      </c>
      <c r="M72" s="234" t="str">
        <f>IFERROR(SUM(L72,P72,((H72/VLOOKUP(D72,'[2]Capacidades por SKU e Túnel'!$B$9:$T$449,15,0))/24)),"")</f>
        <v/>
      </c>
      <c r="N72" s="278" t="str">
        <f t="shared" si="38"/>
        <v/>
      </c>
      <c r="O72" s="236" t="str">
        <f t="shared" si="39"/>
        <v/>
      </c>
      <c r="P72" s="313"/>
      <c r="Q72" s="279"/>
      <c r="R72" s="242" t="str">
        <f t="shared" si="40"/>
        <v/>
      </c>
      <c r="S72" s="243" t="str">
        <f t="shared" si="41"/>
        <v/>
      </c>
      <c r="T72" s="463"/>
      <c r="U72" s="198"/>
    </row>
    <row r="73" spans="1:21" ht="25.5" hidden="1" customHeight="1">
      <c r="A73" s="213" t="str">
        <f t="shared" si="37"/>
        <v/>
      </c>
      <c r="B73" s="473" t="str">
        <f t="shared" si="42"/>
        <v/>
      </c>
      <c r="C73" s="509"/>
      <c r="D73" s="247"/>
      <c r="E73" s="229"/>
      <c r="F73" s="230" t="str">
        <f>IFERROR(VLOOKUP(D73,'[2]Capacidades por SKU e Túnel'!$B$9:$T$449,4,0),"")</f>
        <v/>
      </c>
      <c r="G73" s="350"/>
      <c r="H73" s="351" t="str">
        <f>IFERROR(IF(D73="","",(G73/VLOOKUP(D73,'[2]Capacidades por SKU e Túnel'!$B$9:$T$449,16,FALSE))),"")</f>
        <v/>
      </c>
      <c r="I73" s="228" t="str">
        <f>IFERROR(IF(D73="","",(VLOOKUP(D73,[2]Recheio!$B$8:$I$150,7,FALSE)*H73)),"")</f>
        <v/>
      </c>
      <c r="J73" s="228" t="str">
        <f>IFERROR(IF(D73="","",VLOOKUP((ROUNDDOWN(B73,0)&amp;D73),'Coz. Ind.L4, 5 E 8'!$A$3:$M$221,11,0)),"")</f>
        <v/>
      </c>
      <c r="K73" s="232" t="str">
        <f>IFERROR(IF(D73="","",VLOOKUP((ROUNDDOWN(B73,0)&amp;D73),'Coz. Ind.L4, 5 E 8'!$A$3:$M$221,13,0)),"")</f>
        <v/>
      </c>
      <c r="L73" s="241" t="str">
        <f t="shared" si="43"/>
        <v/>
      </c>
      <c r="M73" s="234" t="str">
        <f>IFERROR(SUM(L73,P73,((H73/VLOOKUP(D73,'[2]Capacidades por SKU e Túnel'!$B$9:$T$449,15,0))/24)),"")</f>
        <v/>
      </c>
      <c r="N73" s="278" t="str">
        <f t="shared" si="38"/>
        <v/>
      </c>
      <c r="O73" s="236" t="str">
        <f t="shared" si="39"/>
        <v/>
      </c>
      <c r="P73" s="313"/>
      <c r="Q73" s="279"/>
      <c r="R73" s="242" t="str">
        <f t="shared" si="40"/>
        <v/>
      </c>
      <c r="S73" s="243" t="str">
        <f t="shared" si="41"/>
        <v/>
      </c>
      <c r="T73" s="463"/>
      <c r="U73" s="198"/>
    </row>
    <row r="74" spans="1:21" ht="25.5" hidden="1" customHeight="1">
      <c r="A74" s="213" t="str">
        <f t="shared" si="37"/>
        <v/>
      </c>
      <c r="B74" s="473" t="str">
        <f t="shared" si="42"/>
        <v/>
      </c>
      <c r="C74" s="509"/>
      <c r="D74" s="229"/>
      <c r="E74" s="229"/>
      <c r="F74" s="230" t="str">
        <f>IFERROR(VLOOKUP(D74,'[2]Capacidades por SKU e Túnel'!$B$9:$T$449,4,0),"")</f>
        <v/>
      </c>
      <c r="G74" s="350"/>
      <c r="H74" s="351" t="str">
        <f>IFERROR(IF(D74="","",(G74/VLOOKUP(D74,'[2]Capacidades por SKU e Túnel'!$B$9:$T$449,16,FALSE))),"")</f>
        <v/>
      </c>
      <c r="I74" s="228" t="str">
        <f>IFERROR(IF(D74="","",(VLOOKUP(D74,[2]Recheio!$B$8:$I$150,7,FALSE)*H74)),"")</f>
        <v/>
      </c>
      <c r="J74" s="228" t="str">
        <f>IFERROR(IF(D74="","",VLOOKUP((ROUNDDOWN(B74,0)&amp;D74),'Coz. Ind.L4, 5 E 8'!$A$3:$M$221,11,0)),"")</f>
        <v/>
      </c>
      <c r="K74" s="232" t="str">
        <f>IFERROR(IF(D74="","",VLOOKUP((ROUNDDOWN(B74,0)&amp;D74),'Coz. Ind.L4, 5 E 8'!$A$3:$M$221,13,0)),"")</f>
        <v/>
      </c>
      <c r="L74" s="241" t="str">
        <f t="shared" si="43"/>
        <v/>
      </c>
      <c r="M74" s="234" t="str">
        <f>IFERROR(SUM(L74,P74,((H74/VLOOKUP(D74,'[2]Capacidades por SKU e Túnel'!$B$9:$T$449,15,0))/24)),"")</f>
        <v/>
      </c>
      <c r="N74" s="278" t="str">
        <f t="shared" si="38"/>
        <v/>
      </c>
      <c r="O74" s="236" t="str">
        <f t="shared" si="39"/>
        <v/>
      </c>
      <c r="P74" s="313"/>
      <c r="Q74" s="279"/>
      <c r="R74" s="242" t="str">
        <f t="shared" si="40"/>
        <v/>
      </c>
      <c r="S74" s="243" t="str">
        <f t="shared" si="41"/>
        <v/>
      </c>
      <c r="T74" s="463"/>
      <c r="U74" s="198"/>
    </row>
    <row r="75" spans="1:21" ht="25.5" hidden="1" customHeight="1">
      <c r="A75" s="213" t="str">
        <f t="shared" si="37"/>
        <v/>
      </c>
      <c r="B75" s="473" t="str">
        <f t="shared" si="42"/>
        <v/>
      </c>
      <c r="C75" s="508"/>
      <c r="D75" s="229"/>
      <c r="E75" s="229"/>
      <c r="F75" s="230" t="str">
        <f>IFERROR(VLOOKUP(D75,'[2]Capacidades por SKU e Túnel'!$B$9:$T$449,4,0),"")</f>
        <v/>
      </c>
      <c r="G75" s="350"/>
      <c r="H75" s="351" t="str">
        <f>IFERROR(IF(D75="","",(G75/VLOOKUP(D75,'[2]Capacidades por SKU e Túnel'!$B$9:$T$449,16,FALSE))),"")</f>
        <v/>
      </c>
      <c r="I75" s="228" t="str">
        <f>IFERROR(IF(D75="","",(VLOOKUP(D75,[2]Recheio!$B$8:$I$150,7,FALSE)*H75)),"")</f>
        <v/>
      </c>
      <c r="J75" s="228" t="str">
        <f>IFERROR(IF(D75="","",VLOOKUP((ROUNDDOWN(B75,0)&amp;D75),'Coz. Ind.L4, 5 E 8'!$A$3:$M$221,11,0)),"")</f>
        <v/>
      </c>
      <c r="K75" s="232" t="str">
        <f>IFERROR(IF(D75="","",VLOOKUP((ROUNDDOWN(B75,0)&amp;D75),'Coz. Ind.L4, 5 E 8'!$A$3:$M$221,13,0)),"")</f>
        <v/>
      </c>
      <c r="L75" s="241" t="str">
        <f t="shared" si="43"/>
        <v/>
      </c>
      <c r="M75" s="234" t="str">
        <f>IFERROR(SUM(L75,P75,((H75/VLOOKUP(D75,'[2]Capacidades por SKU e Túnel'!$B$9:$T$449,15,0))/24)),"")</f>
        <v/>
      </c>
      <c r="N75" s="278" t="str">
        <f t="shared" si="38"/>
        <v/>
      </c>
      <c r="O75" s="236" t="str">
        <f t="shared" si="39"/>
        <v/>
      </c>
      <c r="P75" s="244"/>
      <c r="Q75" s="539"/>
      <c r="R75" s="245" t="str">
        <f t="shared" si="40"/>
        <v/>
      </c>
      <c r="S75" s="246" t="str">
        <f t="shared" si="41"/>
        <v/>
      </c>
      <c r="T75" s="463"/>
      <c r="U75" s="198"/>
    </row>
    <row r="76" spans="1:21" ht="25.5" hidden="1" customHeight="1">
      <c r="A76" s="213" t="str">
        <f t="shared" si="37"/>
        <v/>
      </c>
      <c r="B76" s="474" t="str">
        <f t="shared" si="42"/>
        <v/>
      </c>
      <c r="C76" s="510"/>
      <c r="D76" s="247"/>
      <c r="E76" s="247"/>
      <c r="F76" s="248" t="str">
        <f>IFERROR(VLOOKUP(D76,'[2]Capacidades por SKU e Túnel'!$B$9:$T$449,4,0),"")</f>
        <v/>
      </c>
      <c r="G76" s="353"/>
      <c r="H76" s="354" t="str">
        <f>IFERROR(IF(D76="","",(G76/VLOOKUP(D76,'[2]Capacidades por SKU e Túnel'!$B$9:$T$449,16,FALSE))),"")</f>
        <v/>
      </c>
      <c r="I76" s="217" t="str">
        <f>IFERROR(IF(D76="","",(VLOOKUP(D76,[2]Recheio!$B$8:$I$150,7,FALSE)*H76)),"")</f>
        <v/>
      </c>
      <c r="J76" s="217" t="str">
        <f>IFERROR(IF(D76="","",VLOOKUP((ROUNDDOWN(B76,0)&amp;D76),'Coz. Ind.L4, 5 E 8'!$A$3:$M$221,11,0)),"")</f>
        <v/>
      </c>
      <c r="K76" s="232" t="str">
        <f>IFERROR(IF(D76="","",VLOOKUP((ROUNDDOWN(B76,0)&amp;D76),'Coz. Ind.L4, 5 E 8'!$A$3:$M$221,13,0)),"")</f>
        <v/>
      </c>
      <c r="L76" s="233" t="str">
        <f t="shared" si="43"/>
        <v/>
      </c>
      <c r="M76" s="249" t="str">
        <f>IFERROR(SUM(L76,P76,((H76/VLOOKUP(D76,'[2]Capacidades por SKU e Túnel'!$B$9:$T$449,15,0))/24)),"")</f>
        <v/>
      </c>
      <c r="N76" s="281" t="str">
        <f t="shared" si="38"/>
        <v/>
      </c>
      <c r="O76" s="251" t="str">
        <f t="shared" si="39"/>
        <v/>
      </c>
      <c r="P76" s="313"/>
      <c r="Q76" s="279"/>
      <c r="R76" s="242" t="str">
        <f t="shared" si="40"/>
        <v/>
      </c>
      <c r="S76" s="243" t="str">
        <f t="shared" si="41"/>
        <v/>
      </c>
      <c r="T76" s="463"/>
      <c r="U76" s="198"/>
    </row>
    <row r="77" spans="1:21" ht="25.5" hidden="1" customHeight="1">
      <c r="A77" s="213" t="str">
        <f t="shared" si="37"/>
        <v/>
      </c>
      <c r="B77" s="473" t="str">
        <f t="shared" si="42"/>
        <v/>
      </c>
      <c r="C77" s="509"/>
      <c r="D77" s="247"/>
      <c r="E77" s="229"/>
      <c r="F77" s="230" t="str">
        <f>IFERROR(VLOOKUP(D77,'[2]Capacidades por SKU e Túnel'!$B$9:$T$449,4,0),"")</f>
        <v/>
      </c>
      <c r="G77" s="350"/>
      <c r="H77" s="351" t="str">
        <f>IFERROR(IF(D77="","",(G77/VLOOKUP(D77,'[2]Capacidades por SKU e Túnel'!$B$9:$T$449,16,FALSE))),"")</f>
        <v/>
      </c>
      <c r="I77" s="228" t="str">
        <f>IFERROR(IF(D77="","",(VLOOKUP(D77,[2]Recheio!$B$8:$I$150,7,FALSE)*H77)),"")</f>
        <v/>
      </c>
      <c r="J77" s="228" t="str">
        <f>IFERROR(IF(D77="","",VLOOKUP((ROUNDDOWN(B77,0)&amp;D77),'Coz. Ind.L4, 5 E 8'!$A$3:$M$221,11,0)),"")</f>
        <v/>
      </c>
      <c r="K77" s="232" t="str">
        <f>IFERROR(IF(D77="","",VLOOKUP((ROUNDDOWN(B77,0)&amp;D77),'Coz. Ind.L4, 5 E 8'!$A$3:$M$221,13,0)),"")</f>
        <v/>
      </c>
      <c r="L77" s="241" t="str">
        <f t="shared" si="43"/>
        <v/>
      </c>
      <c r="M77" s="234" t="str">
        <f>IFERROR(SUM(L77,P77,((H77/VLOOKUP(D77,'[2]Capacidades por SKU e Túnel'!$B$9:$T$449,15,0))/24)),"")</f>
        <v/>
      </c>
      <c r="N77" s="278" t="str">
        <f t="shared" si="38"/>
        <v/>
      </c>
      <c r="O77" s="236" t="str">
        <f t="shared" si="39"/>
        <v/>
      </c>
      <c r="P77" s="313"/>
      <c r="Q77" s="279"/>
      <c r="R77" s="242" t="str">
        <f t="shared" si="40"/>
        <v/>
      </c>
      <c r="S77" s="243" t="str">
        <f t="shared" si="41"/>
        <v/>
      </c>
      <c r="T77" s="463"/>
      <c r="U77" s="198"/>
    </row>
    <row r="78" spans="1:21" ht="25.5" hidden="1" customHeight="1">
      <c r="A78" s="213" t="str">
        <f t="shared" si="37"/>
        <v/>
      </c>
      <c r="B78" s="473" t="str">
        <f t="shared" si="42"/>
        <v/>
      </c>
      <c r="C78" s="509"/>
      <c r="D78" s="229"/>
      <c r="E78" s="229"/>
      <c r="F78" s="230" t="str">
        <f>IFERROR(VLOOKUP(D78,'[2]Capacidades por SKU e Túnel'!$B$9:$T$449,4,0),"")</f>
        <v/>
      </c>
      <c r="G78" s="350"/>
      <c r="H78" s="351" t="str">
        <f>IFERROR(IF(D78="","",(G78/VLOOKUP(D78,'[2]Capacidades por SKU e Túnel'!$B$9:$T$449,16,FALSE))),"")</f>
        <v/>
      </c>
      <c r="I78" s="228" t="str">
        <f>IFERROR(IF(D78="","",(VLOOKUP(D78,[2]Recheio!$B$8:$I$150,7,FALSE)*H78)),"")</f>
        <v/>
      </c>
      <c r="J78" s="228" t="str">
        <f>IFERROR(IF(D78="","",VLOOKUP((ROUNDDOWN(B78,0)&amp;D78),'Coz. Ind.L4, 5 E 8'!$A$3:$M$221,11,0)),"")</f>
        <v/>
      </c>
      <c r="K78" s="232" t="str">
        <f>IFERROR(IF(D78="","",VLOOKUP((ROUNDDOWN(B78,0)&amp;D78),'Coz. Ind.L4, 5 E 8'!$A$3:$M$221,13,0)),"")</f>
        <v/>
      </c>
      <c r="L78" s="241" t="str">
        <f t="shared" si="43"/>
        <v/>
      </c>
      <c r="M78" s="234" t="str">
        <f>IFERROR(SUM(L78,P78,((H78/VLOOKUP(D78,'[2]Capacidades por SKU e Túnel'!$B$9:$T$449,15,0))/24)),"")</f>
        <v/>
      </c>
      <c r="N78" s="278" t="str">
        <f t="shared" si="38"/>
        <v/>
      </c>
      <c r="O78" s="236" t="str">
        <f t="shared" si="39"/>
        <v/>
      </c>
      <c r="P78" s="313"/>
      <c r="Q78" s="279"/>
      <c r="R78" s="242" t="str">
        <f t="shared" si="40"/>
        <v/>
      </c>
      <c r="S78" s="243" t="str">
        <f t="shared" si="41"/>
        <v/>
      </c>
      <c r="T78" s="463"/>
      <c r="U78" s="198"/>
    </row>
    <row r="79" spans="1:21" ht="25.5" hidden="1" customHeight="1" thickBot="1">
      <c r="A79" s="213" t="str">
        <f t="shared" si="37"/>
        <v/>
      </c>
      <c r="B79" s="475" t="str">
        <f t="shared" si="42"/>
        <v/>
      </c>
      <c r="C79" s="511"/>
      <c r="D79" s="252"/>
      <c r="E79" s="252"/>
      <c r="F79" s="253" t="str">
        <f>IFERROR(VLOOKUP(D79,'[2]Capacidades por SKU e Túnel'!$B$9:$T$449,4,0),"")</f>
        <v/>
      </c>
      <c r="G79" s="356"/>
      <c r="H79" s="357" t="str">
        <f>IFERROR(IF(D79="","",(G79/VLOOKUP(D79,'[2]Capacidades por SKU e Túnel'!$B$9:$T$449,16,FALSE))),"")</f>
        <v/>
      </c>
      <c r="I79" s="255" t="str">
        <f>IFERROR(IF(D79="","",(VLOOKUP(D79,[2]Recheio!$B$8:$I$150,7,FALSE)*H79)),"")</f>
        <v/>
      </c>
      <c r="J79" s="255" t="str">
        <f>IFERROR(IF(D79="","",VLOOKUP((ROUNDDOWN(B79,0)&amp;D79),'Coz. Ind.L4, 5 E 8'!$A$3:$M$221,11,0)),"")</f>
        <v/>
      </c>
      <c r="K79" s="282" t="str">
        <f>IFERROR(IF(D79="","",VLOOKUP((ROUNDDOWN(B79,0)&amp;D79),'Coz. Ind.L4, 5 E 8'!$A$3:$M$221,13,0)),"")</f>
        <v/>
      </c>
      <c r="L79" s="256" t="str">
        <f t="shared" si="43"/>
        <v/>
      </c>
      <c r="M79" s="257" t="str">
        <f>IFERROR(SUM(L79,P79,((H79/VLOOKUP(D79,'[2]Capacidades por SKU e Túnel'!$B$9:$T$449,15,0))/24)),"")</f>
        <v/>
      </c>
      <c r="N79" s="283" t="str">
        <f t="shared" si="38"/>
        <v/>
      </c>
      <c r="O79" s="259" t="str">
        <f t="shared" si="39"/>
        <v/>
      </c>
      <c r="P79" s="260"/>
      <c r="Q79" s="284"/>
      <c r="R79" s="285" t="str">
        <f t="shared" si="40"/>
        <v/>
      </c>
      <c r="S79" s="286" t="str">
        <f t="shared" si="41"/>
        <v/>
      </c>
      <c r="T79" s="464"/>
      <c r="U79" s="198"/>
    </row>
    <row r="80" spans="1:21" ht="25.5" customHeight="1">
      <c r="A80" s="213" t="s">
        <v>2321</v>
      </c>
      <c r="B80" s="490"/>
      <c r="C80" s="528"/>
      <c r="D80" s="397"/>
      <c r="E80" s="397"/>
      <c r="F80" s="397"/>
      <c r="G80" s="398"/>
      <c r="H80" s="397"/>
      <c r="I80" s="397"/>
      <c r="J80" s="397"/>
      <c r="K80" s="397"/>
      <c r="L80" s="397"/>
      <c r="M80" s="397"/>
      <c r="N80" s="399"/>
      <c r="O80" s="399"/>
      <c r="P80" s="400"/>
      <c r="Q80" s="399"/>
      <c r="R80" s="397"/>
      <c r="S80" s="397"/>
      <c r="T80" s="397"/>
      <c r="U80" s="319"/>
    </row>
    <row r="81" spans="1:21" ht="25.5" customHeight="1">
      <c r="A81" s="213" t="s">
        <v>2321</v>
      </c>
      <c r="B81" s="491"/>
      <c r="C81" s="529"/>
      <c r="D81" s="402"/>
      <c r="E81" s="401"/>
      <c r="F81" s="401"/>
      <c r="G81" s="403"/>
      <c r="H81" s="401"/>
      <c r="I81" s="401"/>
      <c r="J81" s="401"/>
      <c r="K81" s="401"/>
      <c r="L81" s="401"/>
      <c r="M81" s="401"/>
      <c r="N81" s="404"/>
      <c r="O81" s="404"/>
      <c r="P81" s="405"/>
      <c r="Q81" s="404"/>
      <c r="R81" s="401"/>
      <c r="S81" s="401"/>
      <c r="T81" s="401"/>
      <c r="U81" s="319"/>
    </row>
    <row r="82" spans="1:21" ht="25.5" customHeight="1">
      <c r="A82" s="213" t="s">
        <v>2321</v>
      </c>
      <c r="B82" s="491"/>
      <c r="C82" s="529"/>
      <c r="D82" s="402"/>
      <c r="E82" s="401"/>
      <c r="F82" s="401"/>
      <c r="G82" s="403"/>
      <c r="H82" s="401"/>
      <c r="I82" s="401"/>
      <c r="J82" s="401"/>
      <c r="K82" s="401"/>
      <c r="L82" s="401"/>
      <c r="M82" s="401"/>
      <c r="N82" s="404"/>
      <c r="O82" s="404"/>
      <c r="P82" s="405"/>
      <c r="Q82" s="404"/>
      <c r="R82" s="401"/>
      <c r="S82" s="401"/>
      <c r="T82" s="401"/>
      <c r="U82" s="319"/>
    </row>
    <row r="83" spans="1:21" ht="25.5" customHeight="1">
      <c r="A83" s="213" t="s">
        <v>2321</v>
      </c>
      <c r="B83" s="492"/>
      <c r="C83" s="530"/>
      <c r="D83" s="402"/>
      <c r="E83" s="402"/>
      <c r="F83" s="401"/>
      <c r="G83" s="407"/>
      <c r="H83" s="406"/>
      <c r="I83" s="406"/>
      <c r="J83" s="406"/>
      <c r="K83" s="406"/>
      <c r="L83" s="406"/>
      <c r="M83" s="406"/>
      <c r="N83" s="406"/>
      <c r="O83" s="406"/>
      <c r="P83" s="408"/>
      <c r="Q83" s="406"/>
      <c r="R83" s="406"/>
      <c r="S83" s="406"/>
      <c r="T83" s="406"/>
      <c r="U83" s="319"/>
    </row>
    <row r="84" spans="1:21" ht="25.5" customHeight="1">
      <c r="A84" s="322" t="s">
        <v>2321</v>
      </c>
      <c r="B84" s="492"/>
      <c r="C84" s="530"/>
      <c r="D84" s="402"/>
      <c r="E84" s="402"/>
      <c r="F84" s="401"/>
      <c r="G84" s="407"/>
      <c r="H84" s="406"/>
      <c r="I84" s="406"/>
      <c r="J84" s="406"/>
      <c r="K84" s="406"/>
      <c r="L84" s="406"/>
      <c r="M84" s="406"/>
      <c r="N84" s="406"/>
      <c r="O84" s="406"/>
      <c r="P84" s="408"/>
      <c r="Q84" s="406"/>
      <c r="R84" s="406"/>
      <c r="S84" s="406"/>
      <c r="T84" s="406"/>
      <c r="U84" s="319"/>
    </row>
    <row r="85" spans="1:21" ht="25.5" customHeight="1">
      <c r="A85" s="322" t="s">
        <v>2321</v>
      </c>
      <c r="B85" s="493"/>
      <c r="C85" s="531"/>
      <c r="D85" s="410"/>
      <c r="E85" s="410"/>
      <c r="F85" s="410"/>
      <c r="G85" s="411"/>
      <c r="H85" s="412"/>
      <c r="I85" s="413"/>
      <c r="J85" s="409"/>
      <c r="K85" s="409"/>
      <c r="L85" s="409"/>
      <c r="M85" s="409"/>
      <c r="N85" s="409"/>
      <c r="O85" s="409"/>
      <c r="P85" s="414"/>
      <c r="Q85" s="415"/>
      <c r="R85" s="409"/>
      <c r="S85" s="409"/>
      <c r="T85" s="410"/>
    </row>
    <row r="86" spans="1:21" ht="25.5" hidden="1" customHeight="1">
      <c r="A86" s="322"/>
      <c r="B86" s="480"/>
      <c r="C86" s="515"/>
      <c r="D86" s="194"/>
      <c r="E86" s="194"/>
      <c r="F86" s="194"/>
      <c r="G86" s="213"/>
      <c r="H86" s="194"/>
      <c r="P86" s="199"/>
      <c r="Q86" s="305"/>
      <c r="U86" s="199"/>
    </row>
    <row r="87" spans="1:21" ht="25.5" hidden="1" customHeight="1">
      <c r="A87" s="322"/>
      <c r="B87" s="480"/>
      <c r="C87" s="515"/>
      <c r="D87" s="194"/>
      <c r="E87" s="194"/>
      <c r="F87" s="194"/>
      <c r="G87" s="213"/>
      <c r="H87" s="194"/>
      <c r="K87" s="195"/>
      <c r="P87" s="199"/>
    </row>
    <row r="88" spans="1:21" ht="25.5" hidden="1" customHeight="1">
      <c r="A88" s="322"/>
      <c r="B88" s="480"/>
      <c r="C88" s="515"/>
      <c r="D88" s="194"/>
      <c r="E88" s="194"/>
      <c r="F88" s="194"/>
      <c r="G88" s="213"/>
      <c r="H88" s="194"/>
      <c r="K88" s="195"/>
      <c r="P88" s="199"/>
    </row>
    <row r="89" spans="1:21" ht="25.5" hidden="1" customHeight="1">
      <c r="A89" s="322"/>
      <c r="B89" s="480"/>
      <c r="C89" s="515"/>
      <c r="D89" s="194"/>
      <c r="E89" s="194"/>
      <c r="F89" s="194"/>
      <c r="G89" s="213"/>
      <c r="H89" s="194"/>
      <c r="K89" s="195"/>
      <c r="P89" s="199"/>
    </row>
    <row r="90" spans="1:21" ht="25.5" hidden="1" customHeight="1">
      <c r="B90" s="480"/>
      <c r="C90" s="516"/>
      <c r="D90" s="194"/>
      <c r="E90" s="194"/>
      <c r="F90" s="194"/>
      <c r="G90" s="306"/>
      <c r="H90" s="194"/>
      <c r="O90" s="195"/>
      <c r="P90" s="199"/>
      <c r="R90" s="198"/>
      <c r="S90" s="198"/>
      <c r="T90" s="198"/>
      <c r="U90" s="198"/>
    </row>
    <row r="91" spans="1:21" ht="25.5" hidden="1" customHeight="1">
      <c r="B91" s="480"/>
      <c r="D91" s="194"/>
      <c r="E91" s="194"/>
      <c r="F91" s="194"/>
      <c r="G91" s="213"/>
      <c r="H91" s="194"/>
      <c r="K91" s="195"/>
      <c r="P91" s="199"/>
    </row>
    <row r="92" spans="1:21" ht="25.5" hidden="1" customHeight="1">
      <c r="B92" s="480"/>
      <c r="F92" s="194"/>
      <c r="G92" s="213"/>
      <c r="H92" s="195"/>
      <c r="P92" s="199"/>
    </row>
    <row r="93" spans="1:21" ht="25.5" hidden="1" customHeight="1">
      <c r="B93" s="480"/>
      <c r="F93" s="194"/>
      <c r="G93" s="213"/>
      <c r="H93" s="195"/>
      <c r="P93" s="199"/>
    </row>
    <row r="94" spans="1:21" ht="25.5" hidden="1" customHeight="1">
      <c r="B94" s="480"/>
      <c r="F94" s="194"/>
      <c r="G94" s="213"/>
      <c r="H94" s="195"/>
      <c r="P94" s="199"/>
    </row>
    <row r="95" spans="1:21" ht="25.5" hidden="1" customHeight="1">
      <c r="B95" s="480"/>
      <c r="F95" s="194"/>
      <c r="G95" s="213"/>
      <c r="H95" s="195"/>
      <c r="P95" s="199"/>
      <c r="R95" s="195"/>
      <c r="T95" s="194"/>
    </row>
    <row r="96" spans="1:21" ht="25.5" hidden="1" customHeight="1">
      <c r="P96" s="199"/>
    </row>
    <row r="97" spans="16:16" ht="25.5" hidden="1" customHeight="1">
      <c r="P97" s="199"/>
    </row>
    <row r="98" spans="16:16" ht="25.5" hidden="1" customHeight="1">
      <c r="P98" s="199"/>
    </row>
    <row r="99" spans="16:16" ht="25.5" hidden="1" customHeight="1">
      <c r="P99" s="199"/>
    </row>
    <row r="100" spans="16:16" ht="25.5" hidden="1" customHeight="1">
      <c r="P100" s="199"/>
    </row>
    <row r="101" spans="16:16" ht="25.5" hidden="1" customHeight="1">
      <c r="P101" s="199"/>
    </row>
    <row r="102" spans="16:16" ht="25.5" hidden="1" customHeight="1">
      <c r="P102" s="199"/>
    </row>
    <row r="103" spans="16:16" ht="25.5" hidden="1" customHeight="1">
      <c r="P103" s="199"/>
    </row>
    <row r="104" spans="16:16" ht="25.5" hidden="1" customHeight="1">
      <c r="P104" s="199"/>
    </row>
    <row r="105" spans="16:16" ht="25.5" hidden="1" customHeight="1">
      <c r="P105" s="199"/>
    </row>
    <row r="106" spans="16:16" ht="25.5" hidden="1" customHeight="1">
      <c r="P106" s="199"/>
    </row>
    <row r="107" spans="16:16" ht="25.5" hidden="1" customHeight="1">
      <c r="P107" s="199"/>
    </row>
    <row r="108" spans="16:16" ht="25.5" hidden="1" customHeight="1">
      <c r="P108" s="199"/>
    </row>
    <row r="109" spans="16:16" ht="25.5" hidden="1" customHeight="1">
      <c r="P109" s="199"/>
    </row>
    <row r="110" spans="16:16" ht="25.5" hidden="1" customHeight="1">
      <c r="P110" s="199"/>
    </row>
    <row r="111" spans="16:16" ht="25.5" hidden="1" customHeight="1">
      <c r="P111" s="199"/>
    </row>
    <row r="112" spans="16:16" ht="25.5" hidden="1" customHeight="1">
      <c r="P112" s="199"/>
    </row>
    <row r="113" spans="16:16" ht="25.5" hidden="1" customHeight="1">
      <c r="P113" s="199"/>
    </row>
    <row r="114" spans="16:16" ht="25.5" hidden="1" customHeight="1">
      <c r="P114" s="199"/>
    </row>
    <row r="115" spans="16:16" ht="25.5" hidden="1" customHeight="1">
      <c r="P115" s="199"/>
    </row>
    <row r="116" spans="16:16" ht="25.5" hidden="1" customHeight="1">
      <c r="P116" s="199"/>
    </row>
    <row r="117" spans="16:16" ht="25.5" hidden="1" customHeight="1">
      <c r="P117" s="199"/>
    </row>
    <row r="118" spans="16:16" ht="25.5" hidden="1" customHeight="1">
      <c r="P118" s="199"/>
    </row>
    <row r="119" spans="16:16" ht="25.5" hidden="1" customHeight="1">
      <c r="P119" s="199"/>
    </row>
    <row r="120" spans="16:16" ht="25.5" hidden="1" customHeight="1">
      <c r="P120" s="199"/>
    </row>
    <row r="121" spans="16:16" ht="25.5" hidden="1" customHeight="1">
      <c r="P121" s="199"/>
    </row>
    <row r="122" spans="16:16" ht="25.5" hidden="1" customHeight="1">
      <c r="P122" s="199"/>
    </row>
    <row r="123" spans="16:16" ht="25.5" hidden="1" customHeight="1">
      <c r="P123" s="199"/>
    </row>
    <row r="124" spans="16:16" ht="25.5" hidden="1" customHeight="1">
      <c r="P124" s="199"/>
    </row>
    <row r="125" spans="16:16" ht="25.5" hidden="1" customHeight="1">
      <c r="P125" s="199"/>
    </row>
    <row r="126" spans="16:16" ht="25.5" hidden="1" customHeight="1">
      <c r="P126" s="199"/>
    </row>
    <row r="127" spans="16:16" ht="25.5" hidden="1" customHeight="1">
      <c r="P127" s="199"/>
    </row>
    <row r="128" spans="16:16" ht="25.5" hidden="1" customHeight="1">
      <c r="P128" s="199"/>
    </row>
    <row r="129" spans="16:16" ht="25.5" hidden="1" customHeight="1">
      <c r="P129" s="199"/>
    </row>
    <row r="130" spans="16:16" ht="25.5" hidden="1" customHeight="1">
      <c r="P130" s="199"/>
    </row>
    <row r="131" spans="16:16" ht="25.5" hidden="1" customHeight="1">
      <c r="P131" s="199"/>
    </row>
    <row r="132" spans="16:16" ht="25.5" hidden="1" customHeight="1">
      <c r="P132" s="199"/>
    </row>
    <row r="133" spans="16:16" ht="25.5" hidden="1" customHeight="1">
      <c r="P133" s="199"/>
    </row>
    <row r="134" spans="16:16" ht="25.5" hidden="1" customHeight="1">
      <c r="P134" s="199"/>
    </row>
    <row r="135" spans="16:16" ht="25.5" hidden="1" customHeight="1">
      <c r="P135" s="199"/>
    </row>
    <row r="136" spans="16:16" ht="25.5" hidden="1" customHeight="1">
      <c r="P136" s="199"/>
    </row>
    <row r="137" spans="16:16" ht="25.5" hidden="1" customHeight="1">
      <c r="P137" s="199"/>
    </row>
    <row r="138" spans="16:16" ht="25.5" hidden="1" customHeight="1">
      <c r="P138" s="199"/>
    </row>
    <row r="139" spans="16:16" ht="25.5" hidden="1" customHeight="1">
      <c r="P139" s="199"/>
    </row>
    <row r="140" spans="16:16" ht="25.5" hidden="1" customHeight="1">
      <c r="P140" s="199"/>
    </row>
    <row r="141" spans="16:16" ht="25.5" hidden="1" customHeight="1">
      <c r="P141" s="199"/>
    </row>
    <row r="142" spans="16:16" ht="25.5" hidden="1" customHeight="1">
      <c r="P142" s="199"/>
    </row>
    <row r="143" spans="16:16" ht="25.5" hidden="1" customHeight="1">
      <c r="P143" s="199"/>
    </row>
    <row r="144" spans="16:16" ht="25.5" hidden="1" customHeight="1">
      <c r="P144" s="199"/>
    </row>
    <row r="145" spans="16:16" ht="25.5" hidden="1" customHeight="1">
      <c r="P145" s="199"/>
    </row>
    <row r="146" spans="16:16" ht="25.5" hidden="1" customHeight="1">
      <c r="P146" s="199"/>
    </row>
    <row r="147" spans="16:16" ht="25.5" hidden="1" customHeight="1">
      <c r="P147" s="199"/>
    </row>
    <row r="148" spans="16:16" ht="25.5" hidden="1" customHeight="1">
      <c r="P148" s="199"/>
    </row>
    <row r="149" spans="16:16" ht="25.5" hidden="1" customHeight="1">
      <c r="P149" s="199"/>
    </row>
    <row r="150" spans="16:16" ht="25.5" hidden="1" customHeight="1">
      <c r="P150" s="199"/>
    </row>
    <row r="151" spans="16:16" ht="25.5" hidden="1" customHeight="1">
      <c r="P151" s="199"/>
    </row>
    <row r="152" spans="16:16" ht="25.5" hidden="1" customHeight="1">
      <c r="P152" s="199"/>
    </row>
    <row r="153" spans="16:16" ht="25.5" hidden="1" customHeight="1">
      <c r="P153" s="199"/>
    </row>
    <row r="154" spans="16:16" ht="25.5" hidden="1" customHeight="1">
      <c r="P154" s="199"/>
    </row>
    <row r="155" spans="16:16" ht="25.5" hidden="1" customHeight="1">
      <c r="P155" s="199"/>
    </row>
    <row r="156" spans="16:16" ht="25.5" hidden="1" customHeight="1">
      <c r="P156" s="199"/>
    </row>
    <row r="157" spans="16:16" ht="25.5" hidden="1" customHeight="1">
      <c r="P157" s="199"/>
    </row>
    <row r="158" spans="16:16" ht="25.5" hidden="1" customHeight="1">
      <c r="P158" s="199"/>
    </row>
    <row r="159" spans="16:16" ht="25.5" hidden="1" customHeight="1">
      <c r="P159" s="199"/>
    </row>
    <row r="160" spans="16:16" ht="25.5" hidden="1" customHeight="1">
      <c r="P160" s="199"/>
    </row>
    <row r="161" spans="16:16" ht="25.5" hidden="1" customHeight="1">
      <c r="P161" s="199"/>
    </row>
    <row r="162" spans="16:16" ht="25.5" hidden="1" customHeight="1">
      <c r="P162" s="199"/>
    </row>
    <row r="163" spans="16:16" ht="25.5" hidden="1" customHeight="1">
      <c r="P163" s="199"/>
    </row>
    <row r="164" spans="16:16" ht="25.5" hidden="1" customHeight="1">
      <c r="P164" s="199"/>
    </row>
    <row r="165" spans="16:16" ht="25.5" hidden="1" customHeight="1">
      <c r="P165" s="199"/>
    </row>
    <row r="166" spans="16:16" ht="25.5" hidden="1" customHeight="1">
      <c r="P166" s="199"/>
    </row>
    <row r="167" spans="16:16" ht="25.5" hidden="1" customHeight="1">
      <c r="P167" s="199"/>
    </row>
    <row r="168" spans="16:16" ht="25.5" hidden="1" customHeight="1">
      <c r="P168" s="199"/>
    </row>
    <row r="169" spans="16:16" ht="25.5" hidden="1" customHeight="1">
      <c r="P169" s="199"/>
    </row>
    <row r="170" spans="16:16" ht="25.5" hidden="1" customHeight="1">
      <c r="P170" s="199"/>
    </row>
    <row r="171" spans="16:16" ht="25.5" hidden="1" customHeight="1">
      <c r="P171" s="199"/>
    </row>
    <row r="172" spans="16:16" ht="25.5" hidden="1" customHeight="1">
      <c r="P172" s="199"/>
    </row>
    <row r="173" spans="16:16" ht="25.5" hidden="1" customHeight="1">
      <c r="P173" s="199"/>
    </row>
    <row r="174" spans="16:16" ht="25.5" hidden="1" customHeight="1">
      <c r="P174" s="199"/>
    </row>
    <row r="175" spans="16:16" ht="25.5" hidden="1" customHeight="1">
      <c r="P175" s="199"/>
    </row>
    <row r="176" spans="16:16" ht="25.5" hidden="1" customHeight="1">
      <c r="P176" s="199"/>
    </row>
    <row r="177" spans="16:16" ht="25.5" hidden="1" customHeight="1">
      <c r="P177" s="199"/>
    </row>
    <row r="178" spans="16:16" ht="25.5" hidden="1" customHeight="1">
      <c r="P178" s="199"/>
    </row>
    <row r="179" spans="16:16" ht="25.5" hidden="1" customHeight="1">
      <c r="P179" s="199"/>
    </row>
    <row r="180" spans="16:16" ht="25.5" hidden="1" customHeight="1">
      <c r="P180" s="199"/>
    </row>
    <row r="181" spans="16:16" ht="25.5" hidden="1" customHeight="1">
      <c r="P181" s="199"/>
    </row>
    <row r="182" spans="16:16" ht="25.5" hidden="1" customHeight="1">
      <c r="P182" s="199"/>
    </row>
    <row r="183" spans="16:16" ht="25.5" hidden="1" customHeight="1">
      <c r="P183" s="199"/>
    </row>
    <row r="184" spans="16:16" ht="25.5" hidden="1" customHeight="1">
      <c r="P184" s="199"/>
    </row>
    <row r="185" spans="16:16" ht="25.5" hidden="1" customHeight="1">
      <c r="P185" s="199"/>
    </row>
    <row r="186" spans="16:16" ht="25.5" hidden="1" customHeight="1">
      <c r="P186" s="199"/>
    </row>
    <row r="187" spans="16:16" ht="25.5" hidden="1" customHeight="1">
      <c r="P187" s="199"/>
    </row>
    <row r="188" spans="16:16" ht="25.5" hidden="1" customHeight="1">
      <c r="P188" s="199"/>
    </row>
    <row r="189" spans="16:16" ht="25.5" hidden="1" customHeight="1">
      <c r="P189" s="199"/>
    </row>
    <row r="190" spans="16:16" ht="25.5" hidden="1" customHeight="1">
      <c r="P190" s="199"/>
    </row>
    <row r="191" spans="16:16" ht="25.5" hidden="1" customHeight="1">
      <c r="P191" s="199"/>
    </row>
    <row r="192" spans="16:16" ht="25.5" hidden="1" customHeight="1">
      <c r="P192" s="199"/>
    </row>
    <row r="193" spans="16:16" ht="25.5" hidden="1" customHeight="1">
      <c r="P193" s="199"/>
    </row>
    <row r="194" spans="16:16" ht="25.5" hidden="1" customHeight="1">
      <c r="P194" s="199"/>
    </row>
  </sheetData>
  <autoFilter ref="A3:A194">
    <filterColumn colId="0">
      <customFilters>
        <customFilter operator="notEqual" val=" "/>
      </customFilters>
    </filterColumn>
  </autoFilter>
  <mergeCells count="5">
    <mergeCell ref="B2:F2"/>
    <mergeCell ref="G2:K2"/>
    <mergeCell ref="L2:M2"/>
    <mergeCell ref="N2:Q2"/>
    <mergeCell ref="T2:T3"/>
  </mergeCells>
  <dataValidations count="1">
    <dataValidation type="list" allowBlank="1" showInputMessage="1" showErrorMessage="1" sqref="Q4:Q13 Q15:Q24 Q70:Q79 Q26:Q35 Q37:Q46 Q59:Q68 Q48:Q57">
      <formula1>ParadaProgramada</formula1>
    </dataValidation>
  </dataValidations>
  <pageMargins left="0.51181102362204722" right="0.51181102362204722" top="0.78740157480314965" bottom="0.78740157480314965" header="0.31496062992125984" footer="0.31496062992125984"/>
  <pageSetup paperSize="9" scale="52" orientation="landscape" r:id="rId1"/>
  <headerFooter>
    <oddHeader>&amp;L&amp;G</oddHeader>
    <oddFooter>&amp;L&amp;"Arial,Negrito"Dados elaborados pelo PCP&amp;C&amp;"Arial Black,Normal"&amp;D - &amp;T
&amp;F&amp;R&amp;"Arial,Negrito"Planejamento Ramal: 8265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Programação!$I$79:$I$86</xm:f>
          </x14:formula1>
          <xm:sqref>E1:E1048576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 filterMode="1">
    <pageSetUpPr fitToPage="1"/>
  </sheetPr>
  <dimension ref="A1:U95"/>
  <sheetViews>
    <sheetView showGridLines="0" showZeros="0" zoomScale="70" zoomScaleNormal="70" zoomScaleSheetLayoutView="4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D49" sqref="D49"/>
    </sheetView>
  </sheetViews>
  <sheetFormatPr defaultColWidth="0" defaultRowHeight="25.5" customHeight="1" zeroHeight="1" outlineLevelCol="1"/>
  <cols>
    <col min="1" max="1" width="3.125" style="194" customWidth="1"/>
    <col min="2" max="2" width="15.875" style="497" customWidth="1"/>
    <col min="3" max="3" width="9" style="533" customWidth="1"/>
    <col min="4" max="4" width="11.125" style="368" bestFit="1" customWidth="1" collapsed="1"/>
    <col min="5" max="5" width="7.875" style="368" customWidth="1"/>
    <col min="6" max="6" width="54.625" style="368" customWidth="1"/>
    <col min="7" max="7" width="6.25" style="376" customWidth="1" outlineLevel="1"/>
    <col min="8" max="8" width="6" style="370" bestFit="1" customWidth="1"/>
    <col min="9" max="9" width="9.375" style="367" customWidth="1"/>
    <col min="10" max="11" width="8.625" style="367" hidden="1" customWidth="1" outlineLevel="1"/>
    <col min="12" max="12" width="9.875" style="367" customWidth="1" collapsed="1"/>
    <col min="13" max="13" width="9.5" style="367" customWidth="1"/>
    <col min="14" max="14" width="9.75" style="367" customWidth="1"/>
    <col min="15" max="15" width="9.875" style="367" customWidth="1"/>
    <col min="16" max="16" width="10.875" style="367" customWidth="1"/>
    <col min="17" max="17" width="11.375" style="367" hidden="1" customWidth="1" outlineLevel="1"/>
    <col min="18" max="18" width="13.25" style="367" customWidth="1" collapsed="1"/>
    <col min="19" max="19" width="11.375" style="367" customWidth="1"/>
    <col min="20" max="20" width="38.875" style="368" customWidth="1"/>
    <col min="21" max="21" width="10.375" style="194" customWidth="1"/>
    <col min="22" max="22" width="9" style="198" customWidth="1"/>
    <col min="23" max="16384" width="0" style="198" hidden="1"/>
  </cols>
  <sheetData>
    <row r="1" spans="1:21" ht="25.5" customHeight="1" thickBot="1">
      <c r="B1" s="471"/>
      <c r="C1" s="505"/>
      <c r="D1" s="195"/>
      <c r="E1" s="195"/>
      <c r="F1" s="195"/>
      <c r="G1" s="196"/>
      <c r="H1" s="197"/>
      <c r="I1" s="194"/>
      <c r="J1" s="194"/>
      <c r="K1" s="194"/>
      <c r="L1" s="194"/>
      <c r="M1" s="194"/>
      <c r="N1" s="194"/>
      <c r="O1" s="194"/>
      <c r="P1" s="194"/>
      <c r="Q1" s="194"/>
      <c r="R1" s="194"/>
      <c r="S1" s="194"/>
      <c r="T1" s="195"/>
    </row>
    <row r="2" spans="1:21" ht="25.5" customHeight="1" thickBot="1">
      <c r="B2" s="639" t="s">
        <v>2354</v>
      </c>
      <c r="C2" s="641"/>
      <c r="D2" s="641"/>
      <c r="E2" s="641"/>
      <c r="F2" s="642"/>
      <c r="G2" s="643" t="s">
        <v>2318</v>
      </c>
      <c r="H2" s="644"/>
      <c r="I2" s="644"/>
      <c r="J2" s="644"/>
      <c r="K2" s="645"/>
      <c r="L2" s="646" t="str">
        <f>"Semana "&amp;(WEEKNUM(B4))</f>
        <v>Semana 19</v>
      </c>
      <c r="M2" s="647"/>
      <c r="N2" s="648" t="s">
        <v>2323</v>
      </c>
      <c r="O2" s="649"/>
      <c r="P2" s="649"/>
      <c r="Q2" s="650"/>
      <c r="R2" s="307"/>
      <c r="S2" s="308"/>
      <c r="T2" s="637" t="s">
        <v>337</v>
      </c>
      <c r="U2" s="199"/>
    </row>
    <row r="3" spans="1:21" s="212" customFormat="1" ht="30.95" customHeight="1" thickBot="1">
      <c r="A3" s="194"/>
      <c r="B3" s="472" t="s">
        <v>2320</v>
      </c>
      <c r="C3" s="506" t="s">
        <v>0</v>
      </c>
      <c r="D3" s="200" t="s">
        <v>1</v>
      </c>
      <c r="E3" s="200" t="s">
        <v>161</v>
      </c>
      <c r="F3" s="201" t="s">
        <v>2</v>
      </c>
      <c r="G3" s="309"/>
      <c r="H3" s="310" t="s">
        <v>2311</v>
      </c>
      <c r="I3" s="205" t="s">
        <v>168</v>
      </c>
      <c r="J3" s="200" t="s">
        <v>2310</v>
      </c>
      <c r="K3" s="204" t="s">
        <v>2319</v>
      </c>
      <c r="L3" s="206" t="s">
        <v>3</v>
      </c>
      <c r="M3" s="207" t="s">
        <v>4</v>
      </c>
      <c r="N3" s="208" t="s">
        <v>163</v>
      </c>
      <c r="O3" s="200" t="s">
        <v>164</v>
      </c>
      <c r="P3" s="200" t="s">
        <v>2322</v>
      </c>
      <c r="Q3" s="209" t="s">
        <v>2</v>
      </c>
      <c r="R3" s="210" t="s">
        <v>165</v>
      </c>
      <c r="S3" s="204" t="s">
        <v>166</v>
      </c>
      <c r="T3" s="638"/>
      <c r="U3" s="211"/>
    </row>
    <row r="4" spans="1:21" ht="25.5" customHeight="1" thickBot="1">
      <c r="A4" s="213" t="str">
        <f>IF(B4&lt;&gt;"","X","")</f>
        <v>X</v>
      </c>
      <c r="B4" s="482">
        <f>'Linha 4'!B4</f>
        <v>43955.34375</v>
      </c>
      <c r="C4" s="507"/>
      <c r="D4" s="581">
        <v>7</v>
      </c>
      <c r="E4" s="214" t="s">
        <v>162</v>
      </c>
      <c r="F4" s="215" t="str">
        <f>IFERROR(VLOOKUP(D4,'[2]Capacidades por SKU e Túnel'!$B$9:$T$449,4,0),"")</f>
        <v>PRODUÇÃO EM OUTRA LINHA</v>
      </c>
      <c r="G4" s="347">
        <v>24</v>
      </c>
      <c r="H4" s="348">
        <f>IFERROR(IF(D4="","",(G4/VLOOKUP(D4,'[2]Capacidades por SKU e Túnel'!$B$9:$T$449,16,FALSE))),"")</f>
        <v>24</v>
      </c>
      <c r="I4" s="349" t="str">
        <f>IFERROR(IF(D4="","",(VLOOKUP(D4,[2]Recheio!$B$8:$I$175,7,FALSE)*H4)),"")</f>
        <v/>
      </c>
      <c r="J4" s="500" t="str">
        <f>IFERROR(IF(D4="","",VLOOKUP((ROUNDDOWN(B4,0)&amp;D4),'Coz. Ind.L4, 5 E 8'!$A$3:$M$221,11,0)),"")</f>
        <v/>
      </c>
      <c r="K4" s="219" t="str">
        <f>IFERROR(IF(D4="","",VLOOKUP((ROUNDDOWN(B4,0)&amp;D4),'Coz. Ind.L4, 5 E 8'!$A$3:$M$221,13,0)),"")</f>
        <v/>
      </c>
      <c r="L4" s="220">
        <f>IFERROR(IF(D4="","",B4),"")</f>
        <v>43955.34375</v>
      </c>
      <c r="M4" s="221">
        <f>IFERROR(SUM(L4,P4,((H4/VLOOKUP(D4,'[2]Capacidades por SKU e Túnel'!$B$9:$T$449,15,0))/24)),"")</f>
        <v>43956.34375</v>
      </c>
      <c r="N4" s="275" t="str">
        <f>IF(P4="","",L4)</f>
        <v/>
      </c>
      <c r="O4" s="223" t="str">
        <f>IFERROR(IF(P4="","",SUM(L4,P4)),"")</f>
        <v/>
      </c>
      <c r="P4" s="224"/>
      <c r="Q4" s="277"/>
      <c r="R4" s="226">
        <f t="shared" ref="R4:R13" si="0">IFERROR(SUM((M4-L4),(-P4)),"")</f>
        <v>1</v>
      </c>
      <c r="S4" s="227">
        <f t="shared" ref="S4:S13" si="1">IFERROR((M4-L4),"")</f>
        <v>1</v>
      </c>
      <c r="T4" s="466"/>
      <c r="U4" s="199"/>
    </row>
    <row r="5" spans="1:21" ht="25.5" hidden="1" customHeight="1">
      <c r="A5" s="213" t="str">
        <f t="shared" ref="A5:A68" si="2">IF(B5&lt;&gt;"","X","")</f>
        <v/>
      </c>
      <c r="B5" s="473" t="str">
        <f t="shared" ref="B5:B13" si="3">IF(D5="","",B4)</f>
        <v/>
      </c>
      <c r="C5" s="508"/>
      <c r="D5" s="584"/>
      <c r="E5" s="229" t="s">
        <v>162</v>
      </c>
      <c r="F5" s="230" t="str">
        <f>IFERROR(VLOOKUP(D5,'[2]Capacidades por SKU e Túnel'!$B$9:$T$449,4,0),"")</f>
        <v/>
      </c>
      <c r="G5" s="350">
        <v>90</v>
      </c>
      <c r="H5" s="351" t="str">
        <f>IFERROR(IF(D5="","",(G5/VLOOKUP(D5,'[2]Capacidades por SKU e Túnel'!$B$9:$T$449,16,FALSE))),"")</f>
        <v/>
      </c>
      <c r="I5" s="352" t="str">
        <f>IFERROR(IF(D5="","",(VLOOKUP(D5,[2]Recheio!$B$8:$I$175,7,FALSE)*H5)),"")</f>
        <v/>
      </c>
      <c r="J5" s="501" t="str">
        <f>IFERROR(IF(D5="","",VLOOKUP((ROUNDDOWN(B5,0)&amp;D5),'Coz. Ind.L4, 5 E 8'!$A$3:$M$221,11,0)),"")</f>
        <v/>
      </c>
      <c r="K5" s="232" t="str">
        <f>IFERROR(IF(D5="","",VLOOKUP((ROUNDDOWN(B5,0)&amp;D5),'Coz. Ind.L4, 5 E 8'!$A$3:$M$221,13,0)),"")</f>
        <v/>
      </c>
      <c r="L5" s="233" t="str">
        <f>IFERROR(IF(D5="","",M4),"")</f>
        <v/>
      </c>
      <c r="M5" s="234" t="str">
        <f>IFERROR(SUM(L5,P5,((H5/VLOOKUP(D5,'[2]Capacidades por SKU e Túnel'!$B$9:$T$449,15,0))/24)),"")</f>
        <v/>
      </c>
      <c r="N5" s="278" t="str">
        <f t="shared" ref="N5:N13" si="4">IF(P5="","",L5)</f>
        <v/>
      </c>
      <c r="O5" s="236" t="str">
        <f t="shared" ref="O5:O13" si="5">IFERROR(IF(P5="","",SUM(L5,P5)),"")</f>
        <v/>
      </c>
      <c r="P5" s="313"/>
      <c r="Q5" s="279"/>
      <c r="R5" s="239" t="str">
        <f t="shared" si="0"/>
        <v/>
      </c>
      <c r="S5" s="240" t="str">
        <f t="shared" si="1"/>
        <v/>
      </c>
      <c r="T5" s="465"/>
      <c r="U5" s="198"/>
    </row>
    <row r="6" spans="1:21" ht="25.5" hidden="1" customHeight="1">
      <c r="A6" s="213" t="str">
        <f t="shared" si="2"/>
        <v/>
      </c>
      <c r="B6" s="473" t="str">
        <f t="shared" si="3"/>
        <v/>
      </c>
      <c r="C6" s="509"/>
      <c r="D6" s="579"/>
      <c r="E6" s="229"/>
      <c r="F6" s="230" t="str">
        <f>IFERROR(VLOOKUP(D6,'[2]Capacidades por SKU e Túnel'!$B$9:$T$449,4,0),"")</f>
        <v/>
      </c>
      <c r="G6" s="350">
        <v>1</v>
      </c>
      <c r="H6" s="351" t="str">
        <f>IFERROR(IF(D6="","",(G6/VLOOKUP(D6,'[2]Capacidades por SKU e Túnel'!$B$9:$T$449,16,FALSE))),"")</f>
        <v/>
      </c>
      <c r="I6" s="352" t="str">
        <f>IFERROR(IF(D6="","",(VLOOKUP(D6,[2]Recheio!$B$8:$I$75,7,FALSE)*H6)),"")</f>
        <v/>
      </c>
      <c r="J6" s="501" t="str">
        <f>IFERROR(IF(D6="","",VLOOKUP((ROUNDDOWN(B6,0)&amp;D6),'Coz. Ind.L4, 5 E 8'!$A$3:$M$221,11,0)),"")</f>
        <v/>
      </c>
      <c r="K6" s="232" t="str">
        <f>IFERROR(IF(D6="","",VLOOKUP((ROUNDDOWN(B6,0)&amp;D6),'Coz. Ind.L4, 5 E 8'!$A$3:$M$221,13,0)),"")</f>
        <v/>
      </c>
      <c r="L6" s="241" t="str">
        <f t="shared" ref="L6:L13" si="6">IFERROR(IF(B6="","",M5),"")</f>
        <v/>
      </c>
      <c r="M6" s="234" t="str">
        <f>IFERROR(SUM(L6,P6,((H6/VLOOKUP(D6,'[2]Capacidades por SKU e Túnel'!$B$9:$T$449,15,0))/24)),"")</f>
        <v/>
      </c>
      <c r="N6" s="278" t="str">
        <f t="shared" si="4"/>
        <v/>
      </c>
      <c r="O6" s="236" t="str">
        <f t="shared" si="5"/>
        <v/>
      </c>
      <c r="P6" s="313"/>
      <c r="Q6" s="279"/>
      <c r="R6" s="242" t="str">
        <f t="shared" si="0"/>
        <v/>
      </c>
      <c r="S6" s="243" t="str">
        <f t="shared" si="1"/>
        <v/>
      </c>
      <c r="T6" s="463"/>
      <c r="U6" s="198"/>
    </row>
    <row r="7" spans="1:21" ht="25.5" hidden="1" customHeight="1">
      <c r="A7" s="213" t="str">
        <f t="shared" si="2"/>
        <v/>
      </c>
      <c r="B7" s="473" t="str">
        <f t="shared" si="3"/>
        <v/>
      </c>
      <c r="C7" s="509"/>
      <c r="D7" s="580"/>
      <c r="E7" s="229" t="s">
        <v>162</v>
      </c>
      <c r="F7" s="230" t="str">
        <f>IFERROR(VLOOKUP(D7,'[2]Capacidades por SKU e Túnel'!$B$9:$T$449,4,0),"")</f>
        <v/>
      </c>
      <c r="G7" s="350">
        <v>266</v>
      </c>
      <c r="H7" s="351" t="str">
        <f>IFERROR(IF(D7="","",(G7/VLOOKUP(D7,'[2]Capacidades por SKU e Túnel'!$B$9:$T$449,16,FALSE))),"")</f>
        <v/>
      </c>
      <c r="I7" s="352" t="str">
        <f>IFERROR(IF(D7="","",(VLOOKUP(D7,[2]Recheio!$B$8:$I$75,7,FALSE)*H7)),"")</f>
        <v/>
      </c>
      <c r="J7" s="501" t="str">
        <f>IFERROR(IF(D7="","",VLOOKUP((ROUNDDOWN(B7,0)&amp;D7),'Coz. Ind.L4, 5 E 8'!$A$3:$M$221,11,0)),"")</f>
        <v/>
      </c>
      <c r="K7" s="232" t="str">
        <f>IFERROR(IF(D7="","",VLOOKUP((ROUNDDOWN(B7,0)&amp;D7),'Coz. Ind.L4, 5 E 8'!$A$3:$M$221,13,0)),"")</f>
        <v/>
      </c>
      <c r="L7" s="241" t="str">
        <f t="shared" si="6"/>
        <v/>
      </c>
      <c r="M7" s="234" t="str">
        <f>IFERROR(SUM(L7,P7,((H7/VLOOKUP(D7,'[2]Capacidades por SKU e Túnel'!$B$9:$T$449,15,0))/24)),"")</f>
        <v/>
      </c>
      <c r="N7" s="278" t="str">
        <f t="shared" si="4"/>
        <v/>
      </c>
      <c r="O7" s="236" t="str">
        <f t="shared" si="5"/>
        <v/>
      </c>
      <c r="P7" s="313"/>
      <c r="Q7" s="279"/>
      <c r="R7" s="242" t="str">
        <f t="shared" si="0"/>
        <v/>
      </c>
      <c r="S7" s="243" t="str">
        <f t="shared" si="1"/>
        <v/>
      </c>
      <c r="T7" s="463"/>
      <c r="U7" s="198"/>
    </row>
    <row r="8" spans="1:21" ht="25.5" hidden="1" customHeight="1">
      <c r="A8" s="213" t="str">
        <f t="shared" si="2"/>
        <v/>
      </c>
      <c r="B8" s="473" t="str">
        <f t="shared" si="3"/>
        <v/>
      </c>
      <c r="C8" s="509"/>
      <c r="D8" s="229"/>
      <c r="E8" s="229"/>
      <c r="F8" s="230" t="str">
        <f>IFERROR(VLOOKUP(D8,'[2]Capacidades por SKU e Túnel'!$B$9:$T$449,4,0),"")</f>
        <v/>
      </c>
      <c r="G8" s="350"/>
      <c r="H8" s="351" t="str">
        <f>IFERROR(IF(D8="","",(G8/VLOOKUP(D8,'[2]Capacidades por SKU e Túnel'!$B$9:$T$449,16,FALSE))),"")</f>
        <v/>
      </c>
      <c r="I8" s="352" t="str">
        <f>IFERROR(IF(D8="","",(VLOOKUP(D8,[2]Recheio!$B$8:$I$75,7,FALSE)*H8)),"")</f>
        <v/>
      </c>
      <c r="J8" s="501" t="str">
        <f>IFERROR(IF(D8="","",VLOOKUP((ROUNDDOWN(B8,0)&amp;D8),'Coz. Ind.L4, 5 E 8'!$A$3:$M$221,11,0)),"")</f>
        <v/>
      </c>
      <c r="K8" s="232" t="str">
        <f>IFERROR(IF(D8="","",VLOOKUP((ROUNDDOWN(B8,0)&amp;D8),'Coz. Ind.L4, 5 E 8'!$A$3:$M$221,13,0)),"")</f>
        <v/>
      </c>
      <c r="L8" s="241" t="str">
        <f t="shared" si="6"/>
        <v/>
      </c>
      <c r="M8" s="234" t="str">
        <f>IFERROR(SUM(L8,P8,((H8/VLOOKUP(D8,'[2]Capacidades por SKU e Túnel'!$B$9:$T$449,15,0))/24)),"")</f>
        <v/>
      </c>
      <c r="N8" s="278" t="str">
        <f t="shared" si="4"/>
        <v/>
      </c>
      <c r="O8" s="236" t="str">
        <f t="shared" si="5"/>
        <v/>
      </c>
      <c r="P8" s="313"/>
      <c r="Q8" s="279"/>
      <c r="R8" s="242" t="str">
        <f t="shared" si="0"/>
        <v/>
      </c>
      <c r="S8" s="243" t="str">
        <f t="shared" si="1"/>
        <v/>
      </c>
      <c r="T8" s="463"/>
      <c r="U8" s="198"/>
    </row>
    <row r="9" spans="1:21" ht="25.5" hidden="1" customHeight="1">
      <c r="A9" s="213" t="str">
        <f t="shared" si="2"/>
        <v/>
      </c>
      <c r="B9" s="473" t="str">
        <f t="shared" si="3"/>
        <v/>
      </c>
      <c r="C9" s="508"/>
      <c r="D9" s="229"/>
      <c r="E9" s="229"/>
      <c r="F9" s="230" t="str">
        <f>IFERROR(VLOOKUP(D9,'[2]Capacidades por SKU e Túnel'!$B$9:$T$449,4,0),"")</f>
        <v/>
      </c>
      <c r="G9" s="350"/>
      <c r="H9" s="351" t="str">
        <f>IFERROR(IF(D9="","",(G9/VLOOKUP(D9,'[2]Capacidades por SKU e Túnel'!$B$9:$T$449,16,FALSE))),"")</f>
        <v/>
      </c>
      <c r="I9" s="352" t="str">
        <f>IFERROR(IF(D9="","",(VLOOKUP(D9,[2]Recheio!$B$8:$I$75,7,FALSE)*H9)),"")</f>
        <v/>
      </c>
      <c r="J9" s="501" t="str">
        <f>IFERROR(IF(D9="","",VLOOKUP((ROUNDDOWN(B9,0)&amp;D9),'Coz. Ind.L4, 5 E 8'!$A$3:$M$221,11,0)),"")</f>
        <v/>
      </c>
      <c r="K9" s="232" t="str">
        <f>IFERROR(IF(D9="","",VLOOKUP((ROUNDDOWN(B9,0)&amp;D9),'Coz. Ind.L4, 5 E 8'!$A$3:$M$221,13,0)),"")</f>
        <v/>
      </c>
      <c r="L9" s="241" t="str">
        <f t="shared" si="6"/>
        <v/>
      </c>
      <c r="M9" s="234" t="str">
        <f>IFERROR(SUM(L9,P9,((H9/VLOOKUP(D9,'[2]Capacidades por SKU e Túnel'!$B$9:$T$449,15,0))/24)),"")</f>
        <v/>
      </c>
      <c r="N9" s="278" t="str">
        <f t="shared" si="4"/>
        <v/>
      </c>
      <c r="O9" s="236" t="str">
        <f t="shared" si="5"/>
        <v/>
      </c>
      <c r="P9" s="244"/>
      <c r="Q9" s="539"/>
      <c r="R9" s="245" t="str">
        <f t="shared" si="0"/>
        <v/>
      </c>
      <c r="S9" s="246" t="str">
        <f t="shared" si="1"/>
        <v/>
      </c>
      <c r="T9" s="463"/>
      <c r="U9" s="198"/>
    </row>
    <row r="10" spans="1:21" ht="25.5" hidden="1" customHeight="1">
      <c r="A10" s="213" t="str">
        <f t="shared" si="2"/>
        <v/>
      </c>
      <c r="B10" s="474" t="str">
        <f t="shared" si="3"/>
        <v/>
      </c>
      <c r="C10" s="510"/>
      <c r="D10" s="247"/>
      <c r="E10" s="247"/>
      <c r="F10" s="248" t="str">
        <f>IFERROR(VLOOKUP(D10,'[2]Capacidades por SKU e Túnel'!$B$9:$T$449,4,0),"")</f>
        <v/>
      </c>
      <c r="G10" s="353"/>
      <c r="H10" s="354" t="str">
        <f>IFERROR(IF(D10="","",(G10/VLOOKUP(D10,'[2]Capacidades por SKU e Túnel'!$B$9:$T$449,16,FALSE))),"")</f>
        <v/>
      </c>
      <c r="I10" s="355" t="str">
        <f>IFERROR(IF(D10="","",(VLOOKUP(D10,[2]Recheio!$B$8:$I$75,7,FALSE)*H10)),"")</f>
        <v/>
      </c>
      <c r="J10" s="502" t="str">
        <f>IFERROR(IF(D10="","",VLOOKUP((ROUNDDOWN(B10,0)&amp;D10),'Coz. Ind.L4, 5 E 8'!$A$3:$M$221,11,0)),"")</f>
        <v/>
      </c>
      <c r="K10" s="232" t="str">
        <f>IFERROR(IF(D10="","",VLOOKUP((ROUNDDOWN(B10,0)&amp;D10),'Coz. Ind.L4, 5 E 8'!$A$3:$M$221,13,0)),"")</f>
        <v/>
      </c>
      <c r="L10" s="233" t="str">
        <f t="shared" si="6"/>
        <v/>
      </c>
      <c r="M10" s="249" t="str">
        <f>IFERROR(SUM(L10,P10,((H10/VLOOKUP(D10,'[2]Capacidades por SKU e Túnel'!$B$9:$T$449,15,0))/24)),"")</f>
        <v/>
      </c>
      <c r="N10" s="281" t="str">
        <f t="shared" si="4"/>
        <v/>
      </c>
      <c r="O10" s="251" t="str">
        <f t="shared" si="5"/>
        <v/>
      </c>
      <c r="P10" s="313"/>
      <c r="Q10" s="279"/>
      <c r="R10" s="242" t="str">
        <f t="shared" si="0"/>
        <v/>
      </c>
      <c r="S10" s="243" t="str">
        <f t="shared" si="1"/>
        <v/>
      </c>
      <c r="T10" s="463"/>
      <c r="U10" s="198"/>
    </row>
    <row r="11" spans="1:21" ht="25.5" hidden="1" customHeight="1">
      <c r="A11" s="213" t="str">
        <f t="shared" si="2"/>
        <v/>
      </c>
      <c r="B11" s="473" t="str">
        <f t="shared" si="3"/>
        <v/>
      </c>
      <c r="C11" s="509"/>
      <c r="D11" s="247"/>
      <c r="E11" s="229"/>
      <c r="F11" s="230" t="str">
        <f>IFERROR(VLOOKUP(D11,'[2]Capacidades por SKU e Túnel'!$B$9:$T$449,4,0),"")</f>
        <v/>
      </c>
      <c r="G11" s="350"/>
      <c r="H11" s="351" t="str">
        <f>IFERROR(IF(D11="","",(G11/VLOOKUP(D11,'[2]Capacidades por SKU e Túnel'!$B$9:$T$449,16,FALSE))),"")</f>
        <v/>
      </c>
      <c r="I11" s="352" t="str">
        <f>IFERROR(IF(D11="","",(VLOOKUP(D11,[2]Recheio!$B$8:$I$75,7,FALSE)*H11)),"")</f>
        <v/>
      </c>
      <c r="J11" s="501" t="str">
        <f>IFERROR(IF(D11="","",VLOOKUP((ROUNDDOWN(B11,0)&amp;D11),'Coz. Ind.L4, 5 E 8'!$A$3:$M$221,11,0)),"")</f>
        <v/>
      </c>
      <c r="K11" s="232" t="str">
        <f>IFERROR(IF(D11="","",VLOOKUP((ROUNDDOWN(B11,0)&amp;D11),'Coz. Ind.L4, 5 E 8'!$A$3:$M$221,13,0)),"")</f>
        <v/>
      </c>
      <c r="L11" s="241" t="str">
        <f t="shared" si="6"/>
        <v/>
      </c>
      <c r="M11" s="234" t="str">
        <f>IFERROR(SUM(L11,P11,((H11/VLOOKUP(D11,'[2]Capacidades por SKU e Túnel'!$B$9:$T$449,15,0))/24)),"")</f>
        <v/>
      </c>
      <c r="N11" s="278" t="str">
        <f t="shared" si="4"/>
        <v/>
      </c>
      <c r="O11" s="236" t="str">
        <f t="shared" si="5"/>
        <v/>
      </c>
      <c r="P11" s="313"/>
      <c r="Q11" s="279"/>
      <c r="R11" s="242" t="str">
        <f t="shared" si="0"/>
        <v/>
      </c>
      <c r="S11" s="243" t="str">
        <f t="shared" si="1"/>
        <v/>
      </c>
      <c r="T11" s="463"/>
      <c r="U11" s="198"/>
    </row>
    <row r="12" spans="1:21" ht="25.5" hidden="1" customHeight="1">
      <c r="A12" s="213" t="str">
        <f t="shared" si="2"/>
        <v/>
      </c>
      <c r="B12" s="473" t="str">
        <f t="shared" si="3"/>
        <v/>
      </c>
      <c r="C12" s="509"/>
      <c r="D12" s="229"/>
      <c r="E12" s="229"/>
      <c r="F12" s="230" t="str">
        <f>IFERROR(VLOOKUP(D12,'[2]Capacidades por SKU e Túnel'!$B$9:$T$449,4,0),"")</f>
        <v/>
      </c>
      <c r="G12" s="350"/>
      <c r="H12" s="351" t="str">
        <f>IFERROR(IF(D12="","",(G12/VLOOKUP(D12,'[2]Capacidades por SKU e Túnel'!$B$9:$T$449,16,FALSE))),"")</f>
        <v/>
      </c>
      <c r="I12" s="352" t="str">
        <f>IFERROR(IF(D12="","",(VLOOKUP(D12,[2]Recheio!$B$8:$I$75,7,FALSE)*H12)),"")</f>
        <v/>
      </c>
      <c r="J12" s="501" t="str">
        <f>IFERROR(IF(D12="","",VLOOKUP((ROUNDDOWN(B12,0)&amp;D12),'Coz. Ind.L4, 5 E 8'!$A$3:$M$221,11,0)),"")</f>
        <v/>
      </c>
      <c r="K12" s="232" t="str">
        <f>IFERROR(IF(D12="","",VLOOKUP((ROUNDDOWN(B12,0)&amp;D12),'Coz. Ind.L4, 5 E 8'!$A$3:$M$221,13,0)),"")</f>
        <v/>
      </c>
      <c r="L12" s="241" t="str">
        <f t="shared" si="6"/>
        <v/>
      </c>
      <c r="M12" s="234" t="str">
        <f>IFERROR(SUM(L12,P12,((H12/VLOOKUP(D12,'[2]Capacidades por SKU e Túnel'!$B$9:$T$449,15,0))/24)),"")</f>
        <v/>
      </c>
      <c r="N12" s="278" t="str">
        <f t="shared" si="4"/>
        <v/>
      </c>
      <c r="O12" s="236" t="str">
        <f t="shared" si="5"/>
        <v/>
      </c>
      <c r="P12" s="313"/>
      <c r="Q12" s="279"/>
      <c r="R12" s="242" t="str">
        <f t="shared" si="0"/>
        <v/>
      </c>
      <c r="S12" s="243" t="str">
        <f t="shared" si="1"/>
        <v/>
      </c>
      <c r="T12" s="463"/>
      <c r="U12" s="198"/>
    </row>
    <row r="13" spans="1:21" ht="25.5" hidden="1" customHeight="1" thickBot="1">
      <c r="A13" s="213" t="str">
        <f t="shared" si="2"/>
        <v/>
      </c>
      <c r="B13" s="475" t="str">
        <f t="shared" si="3"/>
        <v/>
      </c>
      <c r="C13" s="511"/>
      <c r="D13" s="252"/>
      <c r="E13" s="252"/>
      <c r="F13" s="253" t="str">
        <f>IFERROR(VLOOKUP(D13,'[2]Capacidades por SKU e Túnel'!$B$9:$T$449,4,0),"")</f>
        <v/>
      </c>
      <c r="G13" s="356"/>
      <c r="H13" s="357" t="str">
        <f>IFERROR(IF(D13="","",(G13/VLOOKUP(D13,'[2]Capacidades por SKU e Túnel'!$B$9:$T$449,16,FALSE))),"")</f>
        <v/>
      </c>
      <c r="I13" s="358" t="str">
        <f>IFERROR(IF(D13="","",(VLOOKUP(D13,[2]Recheio!$B$8:$I$75,7,FALSE)*H13)),"")</f>
        <v/>
      </c>
      <c r="J13" s="503" t="str">
        <f>IFERROR(IF(D13="","",VLOOKUP((ROUNDDOWN(B13,0)&amp;D13),'Coz. Ind.L4, 5 E 8'!$A$3:$M$221,11,0)),"")</f>
        <v/>
      </c>
      <c r="K13" s="232" t="str">
        <f>IFERROR(IF(D13="","",VLOOKUP((ROUNDDOWN(B13,0)&amp;D13),'Coz. Ind.L4, 5 E 8'!$A$3:$M$221,13,0)),"")</f>
        <v/>
      </c>
      <c r="L13" s="256" t="str">
        <f t="shared" si="6"/>
        <v/>
      </c>
      <c r="M13" s="257" t="str">
        <f>IFERROR(SUM(L13,P13,((H13/VLOOKUP(D13,'[2]Capacidades por SKU e Túnel'!$B$9:$T$449,15,0))/24)),"")</f>
        <v/>
      </c>
      <c r="N13" s="314" t="str">
        <f t="shared" si="4"/>
        <v/>
      </c>
      <c r="O13" s="259" t="str">
        <f t="shared" si="5"/>
        <v/>
      </c>
      <c r="P13" s="260"/>
      <c r="Q13" s="315"/>
      <c r="R13" s="262" t="str">
        <f t="shared" si="0"/>
        <v/>
      </c>
      <c r="S13" s="246" t="str">
        <f t="shared" si="1"/>
        <v/>
      </c>
      <c r="T13" s="463"/>
      <c r="U13" s="198"/>
    </row>
    <row r="14" spans="1:21" ht="25.5" customHeight="1" thickBot="1">
      <c r="A14" s="213" t="s">
        <v>2321</v>
      </c>
      <c r="B14" s="476"/>
      <c r="C14" s="512"/>
      <c r="D14" s="263"/>
      <c r="E14" s="263"/>
      <c r="F14" s="264"/>
      <c r="G14" s="265"/>
      <c r="H14" s="266"/>
      <c r="I14" s="267"/>
      <c r="J14" s="267"/>
      <c r="K14" s="268"/>
      <c r="L14" s="268"/>
      <c r="M14" s="268"/>
      <c r="N14" s="272"/>
      <c r="O14" s="272"/>
      <c r="P14" s="287"/>
      <c r="Q14" s="268"/>
      <c r="R14" s="272"/>
      <c r="S14" s="268"/>
      <c r="T14" s="273"/>
    </row>
    <row r="15" spans="1:21" ht="25.5" customHeight="1" thickBot="1">
      <c r="A15" s="213" t="str">
        <f t="shared" si="2"/>
        <v>X</v>
      </c>
      <c r="B15" s="482">
        <f>'Linha 4'!B15</f>
        <v>43956</v>
      </c>
      <c r="C15" s="507"/>
      <c r="D15" s="581">
        <v>7</v>
      </c>
      <c r="E15" s="214" t="s">
        <v>162</v>
      </c>
      <c r="F15" s="215" t="str">
        <f>IFERROR(VLOOKUP(D15,'[2]Capacidades por SKU e Túnel'!$B$9:$T$449,4,0),"")</f>
        <v>PRODUÇÃO EM OUTRA LINHA</v>
      </c>
      <c r="G15" s="347">
        <v>24</v>
      </c>
      <c r="H15" s="348">
        <f>IFERROR(IF(D15="","",(G15/VLOOKUP(D15,'[2]Capacidades por SKU e Túnel'!$B$9:$T$449,16,FALSE))),"")</f>
        <v>24</v>
      </c>
      <c r="I15" s="349" t="str">
        <f>IFERROR(IF(D15="","",(VLOOKUP(D15,[2]Recheio!$B$8:$I$175,7,FALSE)*H15)),"")</f>
        <v/>
      </c>
      <c r="J15" s="500" t="str">
        <f>IFERROR(IF(D15="","",VLOOKUP((ROUNDDOWN(B15,0)&amp;D15),'Coz. Ind.L4, 5 E 8'!$A$3:$M$221,11,0)),"")</f>
        <v/>
      </c>
      <c r="K15" s="219" t="str">
        <f>IFERROR(IF(D15="","",VLOOKUP((ROUNDDOWN(B15,0)&amp;D15),'Coz. Ind.L4, 5 E 8'!$A$3:$M$221,13,0)),"")</f>
        <v/>
      </c>
      <c r="L15" s="220">
        <f>IFERROR(IF(D15="","",B15),"")</f>
        <v>43956</v>
      </c>
      <c r="M15" s="221">
        <f>IFERROR(SUM(L15,P15,((H15/VLOOKUP(D15,'[2]Capacidades por SKU e Túnel'!$B$9:$T$449,15,0))/24)),"")</f>
        <v>43957</v>
      </c>
      <c r="N15" s="275" t="str">
        <f t="shared" ref="N15:N24" si="7">IF(P15="","",L15)</f>
        <v/>
      </c>
      <c r="O15" s="223" t="str">
        <f t="shared" ref="O15:O24" si="8">IFERROR(IF(P15="","",SUM(L15,P15)),"")</f>
        <v/>
      </c>
      <c r="P15" s="600"/>
      <c r="Q15" s="277"/>
      <c r="R15" s="226">
        <f t="shared" ref="R15:R24" si="9">IFERROR(SUM((M15-L15),(-P15)),"")</f>
        <v>1</v>
      </c>
      <c r="S15" s="227">
        <f t="shared" ref="S15:S24" si="10">IFERROR((M15-L15),"")</f>
        <v>1</v>
      </c>
      <c r="T15" s="462"/>
      <c r="U15" s="199"/>
    </row>
    <row r="16" spans="1:21" ht="25.5" hidden="1" customHeight="1">
      <c r="A16" s="213" t="str">
        <f t="shared" si="2"/>
        <v/>
      </c>
      <c r="B16" s="473" t="str">
        <f t="shared" ref="B16:B24" si="11">IF(D16="","",B15)</f>
        <v/>
      </c>
      <c r="C16" s="508"/>
      <c r="D16" s="579"/>
      <c r="E16" s="229" t="s">
        <v>162</v>
      </c>
      <c r="F16" s="230" t="str">
        <f>IFERROR(VLOOKUP(D16,'[2]Capacidades por SKU e Túnel'!$B$9:$T$449,4,0),"")</f>
        <v/>
      </c>
      <c r="G16" s="350">
        <v>1000</v>
      </c>
      <c r="H16" s="351" t="str">
        <f>IFERROR(IF(D16="","",(G16/VLOOKUP(D16,'[2]Capacidades por SKU e Túnel'!$B$9:$T$449,16,FALSE))),"")</f>
        <v/>
      </c>
      <c r="I16" s="352" t="str">
        <f>IFERROR(IF(D16="","",(VLOOKUP(D16,[2]Recheio!$B$8:$I$175,7,FALSE)*H16)),"")</f>
        <v/>
      </c>
      <c r="J16" s="501" t="str">
        <f>IFERROR(IF(D16="","",VLOOKUP((ROUNDDOWN(B16,0)&amp;D16),'Coz. Ind.L4, 5 E 8'!$A$3:$M$221,11,0)),"")</f>
        <v/>
      </c>
      <c r="K16" s="232" t="str">
        <f>IFERROR(IF(D16="","",VLOOKUP((ROUNDDOWN(B16,0)&amp;D16),'Coz. Ind.L4, 5 E 8'!$A$3:$M$221,13,0)),"")</f>
        <v/>
      </c>
      <c r="L16" s="241" t="str">
        <f t="shared" ref="L16:L24" si="12">IFERROR(IF(B16="","",M15),"")</f>
        <v/>
      </c>
      <c r="M16" s="234" t="str">
        <f>IFERROR(SUM(L16,P16,((H16/VLOOKUP(D16,'[2]Capacidades por SKU e Túnel'!$B$9:$T$449,15,0))/24)),"")</f>
        <v/>
      </c>
      <c r="N16" s="278" t="str">
        <f t="shared" si="7"/>
        <v/>
      </c>
      <c r="O16" s="236" t="str">
        <f t="shared" si="8"/>
        <v/>
      </c>
      <c r="P16" s="313"/>
      <c r="Q16" s="279"/>
      <c r="R16" s="239" t="str">
        <f t="shared" si="9"/>
        <v/>
      </c>
      <c r="S16" s="240" t="str">
        <f t="shared" si="10"/>
        <v/>
      </c>
      <c r="T16" s="463"/>
      <c r="U16" s="198"/>
    </row>
    <row r="17" spans="1:21" ht="25.5" hidden="1" customHeight="1">
      <c r="A17" s="213" t="str">
        <f t="shared" si="2"/>
        <v/>
      </c>
      <c r="B17" s="473" t="str">
        <f t="shared" si="11"/>
        <v/>
      </c>
      <c r="C17" s="509"/>
      <c r="D17" s="579"/>
      <c r="E17" s="229" t="s">
        <v>162</v>
      </c>
      <c r="F17" s="230" t="str">
        <f>IFERROR(VLOOKUP(D17,'[2]Capacidades por SKU e Túnel'!$B$9:$T$449,4,0),"")</f>
        <v/>
      </c>
      <c r="G17" s="350">
        <v>0.5</v>
      </c>
      <c r="H17" s="351" t="str">
        <f>IFERROR(IF(D17="","",(G17/VLOOKUP(D17,'[2]Capacidades por SKU e Túnel'!$B$9:$T$449,16,FALSE))),"")</f>
        <v/>
      </c>
      <c r="I17" s="352" t="str">
        <f>IFERROR(IF(D17="","",(VLOOKUP(D17,[2]Recheio!$B$8:$I$175,7,FALSE)*H17)),"")</f>
        <v/>
      </c>
      <c r="J17" s="501" t="str">
        <f>IFERROR(IF(D17="","",VLOOKUP((ROUNDDOWN(B17,0)&amp;D17),'Coz. Ind.L4, 5 E 8'!$A$3:$M$221,11,0)),"")</f>
        <v/>
      </c>
      <c r="K17" s="232" t="str">
        <f>IFERROR(IF(D17="","",VLOOKUP((ROUNDDOWN(B17,0)&amp;D17),'Coz. Ind.L4, 5 E 8'!$A$3:$M$221,13,0)),"")</f>
        <v/>
      </c>
      <c r="L17" s="241" t="str">
        <f t="shared" si="12"/>
        <v/>
      </c>
      <c r="M17" s="234" t="str">
        <f>IFERROR(SUM(L17,P17,((H17/VLOOKUP(D17,'[2]Capacidades por SKU e Túnel'!$B$9:$T$449,15,0))/24)),"")</f>
        <v/>
      </c>
      <c r="N17" s="278" t="str">
        <f t="shared" si="7"/>
        <v/>
      </c>
      <c r="O17" s="236" t="str">
        <f t="shared" si="8"/>
        <v/>
      </c>
      <c r="P17" s="313"/>
      <c r="Q17" s="279"/>
      <c r="R17" s="242" t="str">
        <f t="shared" si="9"/>
        <v/>
      </c>
      <c r="S17" s="243" t="str">
        <f t="shared" si="10"/>
        <v/>
      </c>
      <c r="T17" s="463"/>
      <c r="U17" s="198"/>
    </row>
    <row r="18" spans="1:21" ht="25.5" hidden="1" customHeight="1" thickBot="1">
      <c r="A18" s="213" t="str">
        <f t="shared" si="2"/>
        <v/>
      </c>
      <c r="B18" s="473" t="str">
        <f t="shared" si="11"/>
        <v/>
      </c>
      <c r="C18" s="509"/>
      <c r="D18" s="247"/>
      <c r="E18" s="229" t="s">
        <v>162</v>
      </c>
      <c r="F18" s="230" t="str">
        <f>IFERROR(VLOOKUP(D18,'[2]Capacidades por SKU e Túnel'!$B$9:$T$449,4,0),"")</f>
        <v/>
      </c>
      <c r="G18" s="353">
        <v>3095</v>
      </c>
      <c r="H18" s="351" t="str">
        <f>IFERROR(IF(D18="","",(G18/VLOOKUP(D18,'[2]Capacidades por SKU e Túnel'!$B$9:$T$449,16,FALSE))),"")</f>
        <v/>
      </c>
      <c r="I18" s="352" t="str">
        <f>IFERROR(IF(D18="","",(VLOOKUP(D18,[2]Recheio!$B$8:$I$75,7,FALSE)*H18)),"")</f>
        <v/>
      </c>
      <c r="J18" s="501" t="str">
        <f>IFERROR(IF(D18="","",VLOOKUP((ROUNDDOWN(B18,0)&amp;D18),'Coz. Ind.L4, 5 E 8'!$A$3:$M$221,11,0)),"")</f>
        <v/>
      </c>
      <c r="K18" s="232" t="str">
        <f>IFERROR(IF(D18="","",VLOOKUP((ROUNDDOWN(B18,0)&amp;D18),'Coz. Ind.L4, 5 E 8'!$A$3:$M$221,13,0)),"")</f>
        <v/>
      </c>
      <c r="L18" s="241" t="str">
        <f t="shared" si="12"/>
        <v/>
      </c>
      <c r="M18" s="234" t="str">
        <f>IFERROR(SUM(L18,P18,((H18/VLOOKUP(D18,'[2]Capacidades por SKU e Túnel'!$B$9:$T$449,15,0))/24)),"")</f>
        <v/>
      </c>
      <c r="N18" s="278" t="str">
        <f t="shared" si="7"/>
        <v/>
      </c>
      <c r="O18" s="236" t="str">
        <f t="shared" si="8"/>
        <v/>
      </c>
      <c r="P18" s="313"/>
      <c r="Q18" s="279"/>
      <c r="R18" s="242" t="str">
        <f t="shared" si="9"/>
        <v/>
      </c>
      <c r="S18" s="243" t="str">
        <f t="shared" si="10"/>
        <v/>
      </c>
      <c r="T18" s="463"/>
      <c r="U18" s="198"/>
    </row>
    <row r="19" spans="1:21" ht="25.5" hidden="1" customHeight="1">
      <c r="A19" s="213" t="str">
        <f t="shared" si="2"/>
        <v/>
      </c>
      <c r="B19" s="473" t="str">
        <f t="shared" si="11"/>
        <v/>
      </c>
      <c r="C19" s="509"/>
      <c r="D19" s="229"/>
      <c r="E19" s="229"/>
      <c r="F19" s="230" t="str">
        <f>IFERROR(VLOOKUP(D19,'[2]Capacidades por SKU e Túnel'!$B$9:$T$449,4,0),"")</f>
        <v/>
      </c>
      <c r="G19" s="350"/>
      <c r="H19" s="351" t="str">
        <f>IFERROR(IF(D19="","",(G19/VLOOKUP(D19,'[2]Capacidades por SKU e Túnel'!$B$9:$T$449,16,FALSE))),"")</f>
        <v/>
      </c>
      <c r="I19" s="352" t="str">
        <f>IFERROR(IF(D19="","",(VLOOKUP(D19,[2]Recheio!$B$8:$I$75,7,FALSE)*H19)),"")</f>
        <v/>
      </c>
      <c r="J19" s="501" t="str">
        <f>IFERROR(IF(D19="","",VLOOKUP((ROUNDDOWN(B19,0)&amp;D19),'Coz. Ind.L4, 5 E 8'!$A$3:$M$221,11,0)),"")</f>
        <v/>
      </c>
      <c r="K19" s="232" t="str">
        <f>IFERROR(IF(D19="","",VLOOKUP((ROUNDDOWN(B19,0)&amp;D19),'Coz. Ind.L4, 5 E 8'!$A$3:$M$221,13,0)),"")</f>
        <v/>
      </c>
      <c r="L19" s="241" t="str">
        <f t="shared" si="12"/>
        <v/>
      </c>
      <c r="M19" s="234" t="str">
        <f>IFERROR(SUM(L19,P19,((H19/VLOOKUP(D19,'[2]Capacidades por SKU e Túnel'!$B$9:$T$449,15,0))/24)),"")</f>
        <v/>
      </c>
      <c r="N19" s="278" t="str">
        <f t="shared" si="7"/>
        <v/>
      </c>
      <c r="O19" s="236" t="str">
        <f t="shared" si="8"/>
        <v/>
      </c>
      <c r="P19" s="313"/>
      <c r="Q19" s="279"/>
      <c r="R19" s="242" t="str">
        <f t="shared" si="9"/>
        <v/>
      </c>
      <c r="S19" s="243" t="str">
        <f t="shared" si="10"/>
        <v/>
      </c>
      <c r="T19" s="463"/>
      <c r="U19" s="198"/>
    </row>
    <row r="20" spans="1:21" ht="25.5" hidden="1" customHeight="1">
      <c r="A20" s="213" t="str">
        <f t="shared" si="2"/>
        <v/>
      </c>
      <c r="B20" s="473" t="str">
        <f t="shared" si="11"/>
        <v/>
      </c>
      <c r="C20" s="508"/>
      <c r="D20" s="229"/>
      <c r="E20" s="229"/>
      <c r="F20" s="230" t="str">
        <f>IFERROR(VLOOKUP(D20,'[2]Capacidades por SKU e Túnel'!$B$9:$T$449,4,0),"")</f>
        <v/>
      </c>
      <c r="G20" s="350"/>
      <c r="H20" s="351" t="str">
        <f>IFERROR(IF(D20="","",(G20/VLOOKUP(D20,'[2]Capacidades por SKU e Túnel'!$B$9:$T$449,16,FALSE))),"")</f>
        <v/>
      </c>
      <c r="I20" s="352" t="str">
        <f>IFERROR(IF(D20="","",(VLOOKUP(D20,[2]Recheio!$B$8:$I$75,7,FALSE)*H20)),"")</f>
        <v/>
      </c>
      <c r="J20" s="501" t="str">
        <f>IFERROR(IF(D20="","",VLOOKUP((ROUNDDOWN(B20,0)&amp;D20),'Coz. Ind.L4, 5 E 8'!$A$3:$M$221,11,0)),"")</f>
        <v/>
      </c>
      <c r="K20" s="232" t="str">
        <f>IFERROR(IF(D20="","",VLOOKUP((ROUNDDOWN(B20,0)&amp;D20),'Coz. Ind.L4, 5 E 8'!$A$3:$M$221,13,0)),"")</f>
        <v/>
      </c>
      <c r="L20" s="241" t="str">
        <f t="shared" si="12"/>
        <v/>
      </c>
      <c r="M20" s="234" t="str">
        <f>IFERROR(SUM(L20,P20,((H20/VLOOKUP(D20,'[2]Capacidades por SKU e Túnel'!$B$9:$T$449,15,0))/24)),"")</f>
        <v/>
      </c>
      <c r="N20" s="278" t="str">
        <f t="shared" si="7"/>
        <v/>
      </c>
      <c r="O20" s="236" t="str">
        <f t="shared" si="8"/>
        <v/>
      </c>
      <c r="P20" s="237"/>
      <c r="Q20" s="244"/>
      <c r="R20" s="242" t="str">
        <f t="shared" si="9"/>
        <v/>
      </c>
      <c r="S20" s="246" t="str">
        <f t="shared" si="10"/>
        <v/>
      </c>
      <c r="T20" s="463"/>
      <c r="U20" s="198"/>
    </row>
    <row r="21" spans="1:21" ht="25.5" hidden="1" customHeight="1">
      <c r="A21" s="213" t="str">
        <f t="shared" si="2"/>
        <v/>
      </c>
      <c r="B21" s="474" t="str">
        <f t="shared" si="11"/>
        <v/>
      </c>
      <c r="C21" s="510"/>
      <c r="D21" s="247"/>
      <c r="E21" s="247"/>
      <c r="F21" s="248" t="str">
        <f>IFERROR(VLOOKUP(D21,'[2]Capacidades por SKU e Túnel'!$B$9:$T$449,4,0),"")</f>
        <v/>
      </c>
      <c r="G21" s="353"/>
      <c r="H21" s="354" t="str">
        <f>IFERROR(IF(D21="","",(G21/VLOOKUP(D21,'[2]Capacidades por SKU e Túnel'!$B$9:$T$449,16,FALSE))),"")</f>
        <v/>
      </c>
      <c r="I21" s="355" t="str">
        <f>IFERROR(IF(D21="","",(VLOOKUP(D21,[2]Recheio!$B$8:$I$75,7,FALSE)*H21)),"")</f>
        <v/>
      </c>
      <c r="J21" s="502" t="str">
        <f>IFERROR(IF(D21="","",VLOOKUP((ROUNDDOWN(B21,0)&amp;D21),'Coz. Ind.L4, 5 E 8'!$A$3:$M$221,11,0)),"")</f>
        <v/>
      </c>
      <c r="K21" s="280" t="str">
        <f>IFERROR(IF(D21="","",VLOOKUP((ROUNDDOWN(B21,0)&amp;D21),'Coz. Ind.L4, 5 E 8'!$A$3:$M$221,13,0)),"")</f>
        <v/>
      </c>
      <c r="L21" s="233" t="str">
        <f t="shared" si="12"/>
        <v/>
      </c>
      <c r="M21" s="249" t="str">
        <f>IFERROR(SUM(L21,P21,((H21/VLOOKUP(D21,'[2]Capacidades por SKU e Túnel'!$B$9:$T$449,15,0))/24)),"")</f>
        <v/>
      </c>
      <c r="N21" s="281" t="str">
        <f t="shared" si="7"/>
        <v/>
      </c>
      <c r="O21" s="251" t="str">
        <f t="shared" si="8"/>
        <v/>
      </c>
      <c r="P21" s="313"/>
      <c r="Q21" s="279"/>
      <c r="R21" s="242" t="str">
        <f t="shared" si="9"/>
        <v/>
      </c>
      <c r="S21" s="243" t="str">
        <f t="shared" si="10"/>
        <v/>
      </c>
      <c r="T21" s="463"/>
      <c r="U21" s="198"/>
    </row>
    <row r="22" spans="1:21" ht="25.5" hidden="1" customHeight="1">
      <c r="A22" s="213" t="str">
        <f t="shared" si="2"/>
        <v/>
      </c>
      <c r="B22" s="473" t="str">
        <f t="shared" si="11"/>
        <v/>
      </c>
      <c r="C22" s="509"/>
      <c r="D22" s="247"/>
      <c r="E22" s="229"/>
      <c r="F22" s="230" t="str">
        <f>IFERROR(VLOOKUP(D22,'[2]Capacidades por SKU e Túnel'!$B$9:$T$449,4,0),"")</f>
        <v/>
      </c>
      <c r="G22" s="350"/>
      <c r="H22" s="351" t="str">
        <f>IFERROR(IF(D22="","",(G22/VLOOKUP(D22,'[2]Capacidades por SKU e Túnel'!$B$9:$T$449,16,FALSE))),"")</f>
        <v/>
      </c>
      <c r="I22" s="352" t="str">
        <f>IFERROR(IF(D22="","",(VLOOKUP(D22,[2]Recheio!$B$8:$I$75,7,FALSE)*H22)),"")</f>
        <v/>
      </c>
      <c r="J22" s="501" t="str">
        <f>IFERROR(IF(D22="","",VLOOKUP((ROUNDDOWN(B22,0)&amp;D22),'Coz. Ind.L4, 5 E 8'!$A$3:$M$221,11,0)),"")</f>
        <v/>
      </c>
      <c r="K22" s="232" t="str">
        <f>IFERROR(IF(D22="","",VLOOKUP((ROUNDDOWN(B22,0)&amp;D22),'Coz. Ind.L4, 5 E 8'!$A$3:$M$221,13,0)),"")</f>
        <v/>
      </c>
      <c r="L22" s="241" t="str">
        <f t="shared" si="12"/>
        <v/>
      </c>
      <c r="M22" s="234" t="str">
        <f>IFERROR(SUM(L22,P22,((H22/VLOOKUP(D22,'[2]Capacidades por SKU e Túnel'!$B$9:$T$449,15,0))/24)),"")</f>
        <v/>
      </c>
      <c r="N22" s="278" t="str">
        <f t="shared" si="7"/>
        <v/>
      </c>
      <c r="O22" s="236" t="str">
        <f t="shared" si="8"/>
        <v/>
      </c>
      <c r="P22" s="313"/>
      <c r="Q22" s="279"/>
      <c r="R22" s="242" t="str">
        <f t="shared" si="9"/>
        <v/>
      </c>
      <c r="S22" s="243" t="str">
        <f t="shared" si="10"/>
        <v/>
      </c>
      <c r="T22" s="463"/>
      <c r="U22" s="198"/>
    </row>
    <row r="23" spans="1:21" ht="25.5" hidden="1" customHeight="1">
      <c r="A23" s="213" t="str">
        <f t="shared" si="2"/>
        <v/>
      </c>
      <c r="B23" s="473" t="str">
        <f t="shared" si="11"/>
        <v/>
      </c>
      <c r="C23" s="509"/>
      <c r="D23" s="229"/>
      <c r="E23" s="229"/>
      <c r="F23" s="230" t="str">
        <f>IFERROR(VLOOKUP(D23,'[2]Capacidades por SKU e Túnel'!$B$9:$T$449,4,0),"")</f>
        <v/>
      </c>
      <c r="G23" s="350"/>
      <c r="H23" s="351" t="str">
        <f>IFERROR(IF(D23="","",(G23/VLOOKUP(D23,'[2]Capacidades por SKU e Túnel'!$B$9:$T$449,16,FALSE))),"")</f>
        <v/>
      </c>
      <c r="I23" s="352" t="str">
        <f>IFERROR(IF(D23="","",(VLOOKUP(D23,[2]Recheio!$B$8:$I$75,7,FALSE)*H23)),"")</f>
        <v/>
      </c>
      <c r="J23" s="501" t="str">
        <f>IFERROR(IF(D23="","",VLOOKUP((ROUNDDOWN(B23,0)&amp;D23),'Coz. Ind.L4, 5 E 8'!$A$3:$M$221,11,0)),"")</f>
        <v/>
      </c>
      <c r="K23" s="232" t="str">
        <f>IFERROR(IF(D23="","",VLOOKUP((ROUNDDOWN(B23,0)&amp;D23),'Coz. Ind.L4, 5 E 8'!$A$3:$M$221,13,0)),"")</f>
        <v/>
      </c>
      <c r="L23" s="241" t="str">
        <f t="shared" si="12"/>
        <v/>
      </c>
      <c r="M23" s="234" t="str">
        <f>IFERROR(SUM(L23,P23,((H23/VLOOKUP(D23,'[2]Capacidades por SKU e Túnel'!$B$9:$T$449,15,0))/24)),"")</f>
        <v/>
      </c>
      <c r="N23" s="278" t="str">
        <f t="shared" si="7"/>
        <v/>
      </c>
      <c r="O23" s="236" t="str">
        <f t="shared" si="8"/>
        <v/>
      </c>
      <c r="P23" s="313"/>
      <c r="Q23" s="279"/>
      <c r="R23" s="242" t="str">
        <f t="shared" si="9"/>
        <v/>
      </c>
      <c r="S23" s="243" t="str">
        <f t="shared" si="10"/>
        <v/>
      </c>
      <c r="T23" s="463"/>
      <c r="U23" s="198"/>
    </row>
    <row r="24" spans="1:21" ht="25.5" hidden="1" customHeight="1" thickBot="1">
      <c r="A24" s="213" t="str">
        <f t="shared" si="2"/>
        <v/>
      </c>
      <c r="B24" s="475" t="str">
        <f t="shared" si="11"/>
        <v/>
      </c>
      <c r="C24" s="511"/>
      <c r="D24" s="252"/>
      <c r="E24" s="252"/>
      <c r="F24" s="253" t="str">
        <f>IFERROR(VLOOKUP(D24,'[2]Capacidades por SKU e Túnel'!$B$9:$T$449,4,0),"")</f>
        <v/>
      </c>
      <c r="G24" s="356"/>
      <c r="H24" s="357" t="str">
        <f>IFERROR(IF(D24="","",(G24/VLOOKUP(D24,'[2]Capacidades por SKU e Túnel'!$B$9:$T$449,16,FALSE))),"")</f>
        <v/>
      </c>
      <c r="I24" s="358" t="str">
        <f>IFERROR(IF(D24="","",(VLOOKUP(D24,[2]Recheio!$B$8:$I$75,7,FALSE)*H24)),"")</f>
        <v/>
      </c>
      <c r="J24" s="503" t="str">
        <f>IFERROR(IF(D24="","",VLOOKUP((ROUNDDOWN(B24,0)&amp;D24),'Coz. Ind.L4, 5 E 8'!$A$3:$M$221,11,0)),"")</f>
        <v/>
      </c>
      <c r="K24" s="282" t="str">
        <f>IFERROR(IF(D24="","",VLOOKUP((ROUNDDOWN(B24,0)&amp;D24),'Coz. Ind.L4, 5 E 8'!$A$3:$M$221,13,0)),"")</f>
        <v/>
      </c>
      <c r="L24" s="256" t="str">
        <f t="shared" si="12"/>
        <v/>
      </c>
      <c r="M24" s="257" t="str">
        <f>IFERROR(SUM(L24,P24,((H24/VLOOKUP(D24,'[2]Capacidades por SKU e Túnel'!$B$9:$T$449,15,0))/24)),"")</f>
        <v/>
      </c>
      <c r="N24" s="283" t="str">
        <f t="shared" si="7"/>
        <v/>
      </c>
      <c r="O24" s="259" t="str">
        <f t="shared" si="8"/>
        <v/>
      </c>
      <c r="P24" s="260"/>
      <c r="Q24" s="284"/>
      <c r="R24" s="285" t="str">
        <f t="shared" si="9"/>
        <v/>
      </c>
      <c r="S24" s="286" t="str">
        <f t="shared" si="10"/>
        <v/>
      </c>
      <c r="T24" s="464"/>
      <c r="U24" s="198"/>
    </row>
    <row r="25" spans="1:21" ht="25.5" customHeight="1" thickBot="1">
      <c r="A25" s="213" t="s">
        <v>2321</v>
      </c>
      <c r="B25" s="476"/>
      <c r="C25" s="512"/>
      <c r="D25" s="263"/>
      <c r="E25" s="263"/>
      <c r="F25" s="264"/>
      <c r="G25" s="265"/>
      <c r="H25" s="266"/>
      <c r="I25" s="267"/>
      <c r="J25" s="267"/>
      <c r="K25" s="268"/>
      <c r="L25" s="268"/>
      <c r="M25" s="268"/>
      <c r="N25" s="272"/>
      <c r="O25" s="272"/>
      <c r="P25" s="287"/>
      <c r="Q25" s="268"/>
      <c r="R25" s="272"/>
      <c r="S25" s="268"/>
      <c r="T25" s="273"/>
    </row>
    <row r="26" spans="1:21" ht="25.5" customHeight="1" thickBot="1">
      <c r="A26" s="213" t="str">
        <f t="shared" si="2"/>
        <v>X</v>
      </c>
      <c r="B26" s="482">
        <f>B15+1</f>
        <v>43957</v>
      </c>
      <c r="C26" s="507"/>
      <c r="D26" s="581">
        <v>7</v>
      </c>
      <c r="E26" s="214" t="s">
        <v>162</v>
      </c>
      <c r="F26" s="215" t="str">
        <f>IFERROR(VLOOKUP(D26,'[2]Capacidades por SKU e Túnel'!$B$9:$T$449,4,0),"")</f>
        <v>PRODUÇÃO EM OUTRA LINHA</v>
      </c>
      <c r="G26" s="347">
        <v>24</v>
      </c>
      <c r="H26" s="348">
        <f>IFERROR(IF(D26="","",(G26/VLOOKUP(D26,'[2]Capacidades por SKU e Túnel'!$B$9:$T$449,16,FALSE))),"")</f>
        <v>24</v>
      </c>
      <c r="I26" s="349" t="str">
        <f>IFERROR(IF(D26="","",(VLOOKUP(D26,[2]Recheio!$B$8:$I$175,7,FALSE)*H26)),"")</f>
        <v/>
      </c>
      <c r="J26" s="500" t="str">
        <f>IFERROR(IF(D26="","",VLOOKUP((ROUNDDOWN(B26,0)&amp;D26),'Coz. Ind.L4, 5 E 8'!$A$3:$M$221,11,0)),"")</f>
        <v/>
      </c>
      <c r="K26" s="219" t="str">
        <f>IFERROR(IF(D26="","",VLOOKUP((ROUNDDOWN(B26,0)&amp;D26),'Coz. Ind.L4, 5 E 8'!$A$3:$M$221,13,0)),"")</f>
        <v/>
      </c>
      <c r="L26" s="220">
        <f>IFERROR(IF(D26="","",B26),"")</f>
        <v>43957</v>
      </c>
      <c r="M26" s="221">
        <f>IFERROR(SUM(L26,P26,((H26/VLOOKUP(D26,'[2]Capacidades por SKU e Túnel'!$B$9:$T$449,15,0))/24)),"")</f>
        <v>43958</v>
      </c>
      <c r="N26" s="275" t="str">
        <f>IF(P26="","",L26)</f>
        <v/>
      </c>
      <c r="O26" s="223" t="str">
        <f t="shared" ref="O26:O35" si="13">IFERROR(IF(P26="","",SUM(L26,P26)),"")</f>
        <v/>
      </c>
      <c r="P26" s="600"/>
      <c r="Q26" s="277"/>
      <c r="R26" s="226">
        <f t="shared" ref="R26:R35" si="14">IFERROR(SUM((M26-L26),(-P26)),"")</f>
        <v>1</v>
      </c>
      <c r="S26" s="227">
        <f t="shared" ref="S26:S35" si="15">IFERROR((M26-L26),"")</f>
        <v>1</v>
      </c>
      <c r="T26" s="462"/>
      <c r="U26" s="199"/>
    </row>
    <row r="27" spans="1:21" ht="25.5" hidden="1" customHeight="1">
      <c r="A27" s="213" t="str">
        <f t="shared" si="2"/>
        <v/>
      </c>
      <c r="B27" s="473" t="str">
        <f t="shared" ref="B27:B35" si="16">IF(D27="","",B26)</f>
        <v/>
      </c>
      <c r="C27" s="508"/>
      <c r="D27" s="579"/>
      <c r="E27" s="229" t="s">
        <v>162</v>
      </c>
      <c r="F27" s="230" t="str">
        <f>IFERROR(VLOOKUP(D27,'[2]Capacidades por SKU e Túnel'!$B$9:$T$449,4,0),"")</f>
        <v/>
      </c>
      <c r="G27" s="350"/>
      <c r="H27" s="351" t="str">
        <f>IFERROR(IF(D27="","",(G27/VLOOKUP(D27,'[2]Capacidades por SKU e Túnel'!$B$9:$T$449,16,FALSE))),"")</f>
        <v/>
      </c>
      <c r="I27" s="352" t="str">
        <f>IFERROR(IF(D27="","",(VLOOKUP(D27,[2]Recheio!$B$8:$I$175,7,FALSE)*H27)),"")</f>
        <v/>
      </c>
      <c r="J27" s="501" t="str">
        <f>IFERROR(IF(D27="","",VLOOKUP((ROUNDDOWN(B27,0)&amp;D27),'Coz. Ind.L4, 5 E 8'!$A$3:$M$221,11,0)),"")</f>
        <v/>
      </c>
      <c r="K27" s="232" t="str">
        <f>IFERROR(IF(D27="","",VLOOKUP((ROUNDDOWN(B27,0)&amp;D27),'Coz. Ind.L4, 5 E 8'!$A$3:$M$221,13,0)),"")</f>
        <v/>
      </c>
      <c r="L27" s="241" t="str">
        <f>IFERROR(IF(B27="","",M26),"")</f>
        <v/>
      </c>
      <c r="M27" s="234" t="str">
        <f>IFERROR(SUM(L27,P27,((H27/VLOOKUP(D27,'[2]Capacidades por SKU e Túnel'!$B$9:$T$449,15,0))/24)),"")</f>
        <v/>
      </c>
      <c r="N27" s="278" t="str">
        <f t="shared" ref="N27:N35" si="17">IF(P27="","",L27)</f>
        <v/>
      </c>
      <c r="O27" s="236" t="str">
        <f t="shared" si="13"/>
        <v/>
      </c>
      <c r="P27" s="313"/>
      <c r="Q27" s="279"/>
      <c r="R27" s="239" t="str">
        <f t="shared" si="14"/>
        <v/>
      </c>
      <c r="S27" s="240" t="str">
        <f t="shared" si="15"/>
        <v/>
      </c>
      <c r="T27" s="463"/>
      <c r="U27" s="198"/>
    </row>
    <row r="28" spans="1:21" ht="25.5" hidden="1" customHeight="1">
      <c r="A28" s="213" t="str">
        <f t="shared" si="2"/>
        <v/>
      </c>
      <c r="B28" s="473" t="str">
        <f t="shared" si="16"/>
        <v/>
      </c>
      <c r="C28" s="509"/>
      <c r="D28" s="579"/>
      <c r="E28" s="229" t="s">
        <v>162</v>
      </c>
      <c r="F28" s="230" t="str">
        <f>IFERROR(VLOOKUP(D28,'[2]Capacidades por SKU e Túnel'!$B$9:$T$449,4,0),"")</f>
        <v/>
      </c>
      <c r="G28" s="350"/>
      <c r="H28" s="351" t="str">
        <f>IFERROR(IF(D28="","",(G28/VLOOKUP(D28,'[2]Capacidades por SKU e Túnel'!$B$9:$T$449,16,FALSE))),"")</f>
        <v/>
      </c>
      <c r="I28" s="352" t="str">
        <f>IFERROR(IF(D28="","",(VLOOKUP(D28,[2]Recheio!$B$8:$I$175,7,FALSE)*H28)),"")</f>
        <v/>
      </c>
      <c r="J28" s="501" t="str">
        <f>IFERROR(IF(D28="","",VLOOKUP((ROUNDDOWN(B28,0)&amp;D28),'Coz. Ind.L4, 5 E 8'!$A$3:$M$221,11,0)),"")</f>
        <v/>
      </c>
      <c r="K28" s="232" t="str">
        <f>IFERROR(IF(D28="","",VLOOKUP((ROUNDDOWN(B28,0)&amp;D28),'Coz. Ind.L4, 5 E 8'!$A$3:$M$221,13,0)),"")</f>
        <v/>
      </c>
      <c r="L28" s="241" t="str">
        <f t="shared" ref="L28:L35" si="18">IFERROR(IF(B28="","",M27),"")</f>
        <v/>
      </c>
      <c r="M28" s="234" t="str">
        <f>IFERROR(SUM(L28,P28,((H28/VLOOKUP(D28,'[2]Capacidades por SKU e Túnel'!$B$9:$T$449,15,0))/24)),"")</f>
        <v/>
      </c>
      <c r="N28" s="278" t="str">
        <f t="shared" si="17"/>
        <v/>
      </c>
      <c r="O28" s="236" t="str">
        <f t="shared" si="13"/>
        <v/>
      </c>
      <c r="P28" s="313"/>
      <c r="Q28" s="279"/>
      <c r="R28" s="242" t="str">
        <f t="shared" si="14"/>
        <v/>
      </c>
      <c r="S28" s="243" t="str">
        <f t="shared" si="15"/>
        <v/>
      </c>
      <c r="T28" s="463"/>
      <c r="U28" s="198"/>
    </row>
    <row r="29" spans="1:21" ht="25.5" hidden="1" customHeight="1" thickBot="1">
      <c r="A29" s="213" t="str">
        <f t="shared" si="2"/>
        <v/>
      </c>
      <c r="B29" s="473" t="str">
        <f t="shared" si="16"/>
        <v/>
      </c>
      <c r="C29" s="509"/>
      <c r="D29" s="580"/>
      <c r="E29" s="229" t="s">
        <v>162</v>
      </c>
      <c r="F29" s="230" t="str">
        <f>IFERROR(VLOOKUP(D29,'[2]Capacidades por SKU e Túnel'!$B$9:$T$449,4,0),"")</f>
        <v/>
      </c>
      <c r="G29" s="350"/>
      <c r="H29" s="351" t="str">
        <f>IFERROR(IF(D29="","",(G29/VLOOKUP(D29,'[2]Capacidades por SKU e Túnel'!$B$9:$T$449,16,FALSE))),"")</f>
        <v/>
      </c>
      <c r="I29" s="352" t="str">
        <f>IFERROR(IF(D29="","",(VLOOKUP(D29,[2]Recheio!$B$8:$I$175,7,FALSE)*H29)),"")</f>
        <v/>
      </c>
      <c r="J29" s="501" t="str">
        <f>IFERROR(IF(D29="","",VLOOKUP((ROUNDDOWN(B29,0)&amp;D29),'Coz. Ind.L4, 5 E 8'!$A$3:$M$221,11,0)),"")</f>
        <v/>
      </c>
      <c r="K29" s="232" t="str">
        <f>IFERROR(IF(D29="","",VLOOKUP((ROUNDDOWN(B29,0)&amp;D29),'Coz. Ind.L4, 5 E 8'!$A$3:$M$221,13,0)),"")</f>
        <v/>
      </c>
      <c r="L29" s="241" t="str">
        <f t="shared" si="18"/>
        <v/>
      </c>
      <c r="M29" s="234" t="str">
        <f>IFERROR(SUM(L29,P29,((H29/VLOOKUP(D29,'[2]Capacidades por SKU e Túnel'!$B$9:$T$449,15,0))/24)),"")</f>
        <v/>
      </c>
      <c r="N29" s="278" t="str">
        <f t="shared" si="17"/>
        <v/>
      </c>
      <c r="O29" s="236" t="str">
        <f t="shared" si="13"/>
        <v/>
      </c>
      <c r="P29" s="313"/>
      <c r="Q29" s="279"/>
      <c r="R29" s="242" t="str">
        <f t="shared" si="14"/>
        <v/>
      </c>
      <c r="S29" s="243" t="str">
        <f t="shared" si="15"/>
        <v/>
      </c>
      <c r="T29" s="463"/>
      <c r="U29" s="198"/>
    </row>
    <row r="30" spans="1:21" ht="25.5" hidden="1" customHeight="1">
      <c r="A30" s="213" t="str">
        <f t="shared" si="2"/>
        <v/>
      </c>
      <c r="B30" s="473" t="str">
        <f t="shared" si="16"/>
        <v/>
      </c>
      <c r="C30" s="509"/>
      <c r="D30" s="579"/>
      <c r="E30" s="229"/>
      <c r="F30" s="230" t="str">
        <f>IFERROR(VLOOKUP(D30,'[2]Capacidades por SKU e Túnel'!$B$9:$T$449,4,0),"")</f>
        <v/>
      </c>
      <c r="G30" s="350">
        <v>266</v>
      </c>
      <c r="H30" s="351" t="str">
        <f>IFERROR(IF(D30="","",(G30/VLOOKUP(D30,'[2]Capacidades por SKU e Túnel'!$B$9:$T$449,16,FALSE))),"")</f>
        <v/>
      </c>
      <c r="I30" s="352" t="str">
        <f>IFERROR(IF(D30="","",(VLOOKUP(D30,[2]Recheio!$B$8:$I$75,7,FALSE)*H30)),"")</f>
        <v/>
      </c>
      <c r="J30" s="501" t="str">
        <f>IFERROR(IF(D30="","",VLOOKUP((ROUNDDOWN(B30,0)&amp;D30),'Coz. Ind.L4, 5 E 8'!$A$3:$M$221,11,0)),"")</f>
        <v/>
      </c>
      <c r="K30" s="232" t="str">
        <f>IFERROR(IF(D30="","",VLOOKUP((ROUNDDOWN(B30,0)&amp;D30),'Coz. Ind.L4, 5 E 8'!$A$3:$M$221,13,0)),"")</f>
        <v/>
      </c>
      <c r="L30" s="241" t="str">
        <f t="shared" si="18"/>
        <v/>
      </c>
      <c r="M30" s="234" t="str">
        <f>IFERROR(SUM(L30,P30,((H30/VLOOKUP(D30,'[2]Capacidades por SKU e Túnel'!$B$9:$T$449,15,0))/24)),"")</f>
        <v/>
      </c>
      <c r="N30" s="278" t="str">
        <f t="shared" si="17"/>
        <v/>
      </c>
      <c r="O30" s="236" t="str">
        <f t="shared" si="13"/>
        <v/>
      </c>
      <c r="P30" s="313"/>
      <c r="Q30" s="279"/>
      <c r="R30" s="242" t="str">
        <f t="shared" si="14"/>
        <v/>
      </c>
      <c r="S30" s="243" t="str">
        <f t="shared" si="15"/>
        <v/>
      </c>
      <c r="T30" s="463"/>
      <c r="U30" s="198"/>
    </row>
    <row r="31" spans="1:21" ht="25.5" hidden="1" customHeight="1">
      <c r="A31" s="213" t="str">
        <f t="shared" si="2"/>
        <v/>
      </c>
      <c r="B31" s="473" t="str">
        <f t="shared" si="16"/>
        <v/>
      </c>
      <c r="C31" s="508"/>
      <c r="D31" s="229"/>
      <c r="E31" s="229"/>
      <c r="F31" s="230" t="str">
        <f>IFERROR(VLOOKUP(D31,'[2]Capacidades por SKU e Túnel'!$B$9:$T$449,4,0),"")</f>
        <v/>
      </c>
      <c r="G31" s="350"/>
      <c r="H31" s="351" t="str">
        <f>IFERROR(IF(D31="","",(G31/VLOOKUP(D31,'[2]Capacidades por SKU e Túnel'!$B$9:$T$449,16,FALSE))),"")</f>
        <v/>
      </c>
      <c r="I31" s="352" t="str">
        <f>IFERROR(IF(D31="","",(VLOOKUP(D31,[2]Recheio!$B$8:$I$75,7,FALSE)*H31)),"")</f>
        <v/>
      </c>
      <c r="J31" s="501" t="str">
        <f>IFERROR(IF(D31="","",VLOOKUP((ROUNDDOWN(B31,0)&amp;D31),'Coz. Ind.L4, 5 E 8'!$A$3:$M$221,11,0)),"")</f>
        <v/>
      </c>
      <c r="K31" s="232" t="str">
        <f>IFERROR(IF(D31="","",VLOOKUP((ROUNDDOWN(B31,0)&amp;D31),'Coz. Ind.L4, 5 E 8'!$A$3:$M$221,13,0)),"")</f>
        <v/>
      </c>
      <c r="L31" s="241" t="str">
        <f t="shared" si="18"/>
        <v/>
      </c>
      <c r="M31" s="234" t="str">
        <f>IFERROR(SUM(L31,P31,((H31/VLOOKUP(D31,'[2]Capacidades por SKU e Túnel'!$B$9:$T$449,15,0))/24)),"")</f>
        <v/>
      </c>
      <c r="N31" s="278" t="str">
        <f t="shared" si="17"/>
        <v/>
      </c>
      <c r="O31" s="236" t="str">
        <f t="shared" si="13"/>
        <v/>
      </c>
      <c r="P31" s="237"/>
      <c r="Q31" s="244"/>
      <c r="R31" s="242" t="str">
        <f t="shared" si="14"/>
        <v/>
      </c>
      <c r="S31" s="246" t="str">
        <f t="shared" si="15"/>
        <v/>
      </c>
      <c r="T31" s="463"/>
      <c r="U31" s="198"/>
    </row>
    <row r="32" spans="1:21" ht="25.5" hidden="1" customHeight="1">
      <c r="A32" s="213" t="str">
        <f t="shared" si="2"/>
        <v/>
      </c>
      <c r="B32" s="474" t="str">
        <f t="shared" si="16"/>
        <v/>
      </c>
      <c r="C32" s="510"/>
      <c r="D32" s="247"/>
      <c r="E32" s="247"/>
      <c r="F32" s="248" t="str">
        <f>IFERROR(VLOOKUP(D32,'[2]Capacidades por SKU e Túnel'!$B$9:$T$449,4,0),"")</f>
        <v/>
      </c>
      <c r="G32" s="353"/>
      <c r="H32" s="354" t="str">
        <f>IFERROR(IF(D32="","",(G32/VLOOKUP(D32,'[2]Capacidades por SKU e Túnel'!$B$9:$T$449,16,FALSE))),"")</f>
        <v/>
      </c>
      <c r="I32" s="355" t="str">
        <f>IFERROR(IF(D32="","",(VLOOKUP(D32,[2]Recheio!$B$8:$I$75,7,FALSE)*H32)),"")</f>
        <v/>
      </c>
      <c r="J32" s="502" t="str">
        <f>IFERROR(IF(D32="","",VLOOKUP((ROUNDDOWN(B32,0)&amp;D32),'Coz. Ind.L4, 5 E 8'!$A$3:$M$221,11,0)),"")</f>
        <v/>
      </c>
      <c r="K32" s="280" t="str">
        <f>IFERROR(IF(D32="","",VLOOKUP((ROUNDDOWN(B32,0)&amp;D32),'Coz. Ind.L4, 5 E 8'!$A$3:$M$221,13,0)),"")</f>
        <v/>
      </c>
      <c r="L32" s="233" t="str">
        <f t="shared" si="18"/>
        <v/>
      </c>
      <c r="M32" s="249" t="str">
        <f>IFERROR(SUM(L32,P32,((H32/VLOOKUP(D32,'[2]Capacidades por SKU e Túnel'!$B$9:$T$449,15,0))/24)),"")</f>
        <v/>
      </c>
      <c r="N32" s="281" t="str">
        <f t="shared" si="17"/>
        <v/>
      </c>
      <c r="O32" s="251" t="str">
        <f t="shared" si="13"/>
        <v/>
      </c>
      <c r="P32" s="313"/>
      <c r="Q32" s="279"/>
      <c r="R32" s="242" t="str">
        <f t="shared" si="14"/>
        <v/>
      </c>
      <c r="S32" s="243" t="str">
        <f t="shared" si="15"/>
        <v/>
      </c>
      <c r="T32" s="463"/>
      <c r="U32" s="198"/>
    </row>
    <row r="33" spans="1:21" ht="25.5" hidden="1" customHeight="1">
      <c r="A33" s="213" t="str">
        <f t="shared" si="2"/>
        <v/>
      </c>
      <c r="B33" s="473" t="str">
        <f t="shared" si="16"/>
        <v/>
      </c>
      <c r="C33" s="509"/>
      <c r="D33" s="247"/>
      <c r="E33" s="229"/>
      <c r="F33" s="230" t="str">
        <f>IFERROR(VLOOKUP(D33,'[2]Capacidades por SKU e Túnel'!$B$9:$T$449,4,0),"")</f>
        <v/>
      </c>
      <c r="G33" s="350"/>
      <c r="H33" s="351" t="str">
        <f>IFERROR(IF(D33="","",(G33/VLOOKUP(D33,'[2]Capacidades por SKU e Túnel'!$B$9:$T$449,16,FALSE))),"")</f>
        <v/>
      </c>
      <c r="I33" s="352" t="str">
        <f>IFERROR(IF(D33="","",(VLOOKUP(D33,[2]Recheio!$B$8:$I$75,7,FALSE)*H33)),"")</f>
        <v/>
      </c>
      <c r="J33" s="501" t="str">
        <f>IFERROR(IF(D33="","",VLOOKUP((ROUNDDOWN(B33,0)&amp;D33),'Coz. Ind.L4, 5 E 8'!$A$3:$M$221,11,0)),"")</f>
        <v/>
      </c>
      <c r="K33" s="232" t="str">
        <f>IFERROR(IF(D33="","",VLOOKUP((ROUNDDOWN(B33,0)&amp;D33),'Coz. Ind.L4, 5 E 8'!$A$3:$M$221,13,0)),"")</f>
        <v/>
      </c>
      <c r="L33" s="241" t="str">
        <f t="shared" si="18"/>
        <v/>
      </c>
      <c r="M33" s="234" t="str">
        <f>IFERROR(SUM(L33,P33,((H33/VLOOKUP(D33,'[2]Capacidades por SKU e Túnel'!$B$9:$T$449,15,0))/24)),"")</f>
        <v/>
      </c>
      <c r="N33" s="278" t="str">
        <f t="shared" si="17"/>
        <v/>
      </c>
      <c r="O33" s="236" t="str">
        <f t="shared" si="13"/>
        <v/>
      </c>
      <c r="P33" s="313"/>
      <c r="Q33" s="279"/>
      <c r="R33" s="242" t="str">
        <f t="shared" si="14"/>
        <v/>
      </c>
      <c r="S33" s="243" t="str">
        <f t="shared" si="15"/>
        <v/>
      </c>
      <c r="T33" s="463"/>
      <c r="U33" s="198"/>
    </row>
    <row r="34" spans="1:21" ht="25.5" hidden="1" customHeight="1">
      <c r="A34" s="213" t="str">
        <f t="shared" si="2"/>
        <v/>
      </c>
      <c r="B34" s="473" t="str">
        <f t="shared" si="16"/>
        <v/>
      </c>
      <c r="C34" s="509"/>
      <c r="D34" s="229"/>
      <c r="E34" s="229"/>
      <c r="F34" s="230" t="str">
        <f>IFERROR(VLOOKUP(D34,'[2]Capacidades por SKU e Túnel'!$B$9:$T$449,4,0),"")</f>
        <v/>
      </c>
      <c r="G34" s="350"/>
      <c r="H34" s="351" t="str">
        <f>IFERROR(IF(D34="","",(G34/VLOOKUP(D34,'[2]Capacidades por SKU e Túnel'!$B$9:$T$449,16,FALSE))),"")</f>
        <v/>
      </c>
      <c r="I34" s="352" t="str">
        <f>IFERROR(IF(D34="","",(VLOOKUP(D34,[2]Recheio!$B$8:$I$75,7,FALSE)*H34)),"")</f>
        <v/>
      </c>
      <c r="J34" s="501" t="str">
        <f>IFERROR(IF(D34="","",VLOOKUP((ROUNDDOWN(B34,0)&amp;D34),'Coz. Ind.L4, 5 E 8'!$A$3:$M$221,11,0)),"")</f>
        <v/>
      </c>
      <c r="K34" s="232" t="str">
        <f>IFERROR(IF(D34="","",VLOOKUP((ROUNDDOWN(B34,0)&amp;D34),'Coz. Ind.L4, 5 E 8'!$A$3:$M$221,13,0)),"")</f>
        <v/>
      </c>
      <c r="L34" s="241" t="str">
        <f t="shared" si="18"/>
        <v/>
      </c>
      <c r="M34" s="234" t="str">
        <f>IFERROR(SUM(L34,P34,((H34/VLOOKUP(D34,'[2]Capacidades por SKU e Túnel'!$B$9:$T$449,15,0))/24)),"")</f>
        <v/>
      </c>
      <c r="N34" s="278" t="str">
        <f t="shared" si="17"/>
        <v/>
      </c>
      <c r="O34" s="236" t="str">
        <f t="shared" si="13"/>
        <v/>
      </c>
      <c r="P34" s="313"/>
      <c r="Q34" s="279"/>
      <c r="R34" s="242" t="str">
        <f t="shared" si="14"/>
        <v/>
      </c>
      <c r="S34" s="243" t="str">
        <f t="shared" si="15"/>
        <v/>
      </c>
      <c r="T34" s="463"/>
      <c r="U34" s="198"/>
    </row>
    <row r="35" spans="1:21" ht="25.5" hidden="1" customHeight="1" thickBot="1">
      <c r="A35" s="213" t="str">
        <f t="shared" si="2"/>
        <v/>
      </c>
      <c r="B35" s="475" t="str">
        <f t="shared" si="16"/>
        <v/>
      </c>
      <c r="C35" s="511"/>
      <c r="D35" s="252"/>
      <c r="E35" s="252"/>
      <c r="F35" s="253" t="str">
        <f>IFERROR(VLOOKUP(D35,'[2]Capacidades por SKU e Túnel'!$B$9:$T$449,4,0),"")</f>
        <v/>
      </c>
      <c r="G35" s="356"/>
      <c r="H35" s="357" t="str">
        <f>IFERROR(IF(D35="","",(G35/VLOOKUP(D35,'[2]Capacidades por SKU e Túnel'!$B$9:$T$449,16,FALSE))),"")</f>
        <v/>
      </c>
      <c r="I35" s="358" t="str">
        <f>IFERROR(IF(D35="","",(VLOOKUP(D35,[2]Recheio!$B$8:$I$75,7,FALSE)*H35)),"")</f>
        <v/>
      </c>
      <c r="J35" s="503" t="str">
        <f>IFERROR(IF(D35="","",VLOOKUP((ROUNDDOWN(B35,0)&amp;D35),'Coz. Ind.L4, 5 E 8'!$A$3:$M$221,11,0)),"")</f>
        <v/>
      </c>
      <c r="K35" s="282" t="str">
        <f>IFERROR(IF(D35="","",VLOOKUP((ROUNDDOWN(B35,0)&amp;D35),'Coz. Ind.L4, 5 E 8'!$A$3:$M$221,13,0)),"")</f>
        <v/>
      </c>
      <c r="L35" s="256" t="str">
        <f t="shared" si="18"/>
        <v/>
      </c>
      <c r="M35" s="257" t="str">
        <f>IFERROR(SUM(L35,P35,((H35/VLOOKUP(D35,'[2]Capacidades por SKU e Túnel'!$B$9:$T$449,15,0))/24)),"")</f>
        <v/>
      </c>
      <c r="N35" s="283" t="str">
        <f t="shared" si="17"/>
        <v/>
      </c>
      <c r="O35" s="259" t="str">
        <f t="shared" si="13"/>
        <v/>
      </c>
      <c r="P35" s="260"/>
      <c r="Q35" s="284"/>
      <c r="R35" s="285" t="str">
        <f t="shared" si="14"/>
        <v/>
      </c>
      <c r="S35" s="286" t="str">
        <f t="shared" si="15"/>
        <v/>
      </c>
      <c r="T35" s="464"/>
      <c r="U35" s="198"/>
    </row>
    <row r="36" spans="1:21" ht="25.5" customHeight="1" thickBot="1">
      <c r="A36" s="213" t="s">
        <v>2321</v>
      </c>
      <c r="B36" s="476"/>
      <c r="C36" s="512"/>
      <c r="D36" s="263"/>
      <c r="E36" s="263"/>
      <c r="F36" s="264"/>
      <c r="G36" s="265"/>
      <c r="H36" s="266"/>
      <c r="I36" s="267"/>
      <c r="J36" s="267"/>
      <c r="K36" s="268"/>
      <c r="L36" s="268"/>
      <c r="M36" s="268"/>
      <c r="N36" s="272"/>
      <c r="O36" s="272"/>
      <c r="P36" s="287"/>
      <c r="Q36" s="268"/>
      <c r="R36" s="272"/>
      <c r="S36" s="268"/>
      <c r="T36" s="273"/>
    </row>
    <row r="37" spans="1:21" ht="25.5" customHeight="1" thickBot="1">
      <c r="A37" s="213" t="str">
        <f t="shared" si="2"/>
        <v>X</v>
      </c>
      <c r="B37" s="482">
        <f>B26+1</f>
        <v>43958</v>
      </c>
      <c r="C37" s="507"/>
      <c r="D37" s="581">
        <v>7</v>
      </c>
      <c r="E37" s="214" t="s">
        <v>162</v>
      </c>
      <c r="F37" s="215" t="str">
        <f>IFERROR(VLOOKUP(D37,'[2]Capacidades por SKU e Túnel'!$B$9:$T$449,4,0),"")</f>
        <v>PRODUÇÃO EM OUTRA LINHA</v>
      </c>
      <c r="G37" s="347">
        <v>24</v>
      </c>
      <c r="H37" s="348">
        <f>IFERROR(IF(D37="","",(G37/VLOOKUP(D37,'[2]Capacidades por SKU e Túnel'!$B$9:$T$449,16,FALSE))),"")</f>
        <v>24</v>
      </c>
      <c r="I37" s="349" t="str">
        <f>IFERROR(IF(D37="","",(VLOOKUP(D37,[2]Recheio!$B$8:$I$175,7,FALSE)*H37)),"")</f>
        <v/>
      </c>
      <c r="J37" s="500" t="str">
        <f>IFERROR(IF(D37="","",VLOOKUP((ROUNDDOWN(B37,0)&amp;D37),'Coz. Ind.L4, 5 E 8'!$A$3:$M$221,11,0)),"")</f>
        <v/>
      </c>
      <c r="K37" s="219" t="str">
        <f>IFERROR(IF(D37="","",VLOOKUP((ROUNDDOWN(B37,0)&amp;D37),'Coz. Ind.L4, 5 E 8'!$A$3:$M$221,13,0)),"")</f>
        <v/>
      </c>
      <c r="L37" s="220">
        <f>IFERROR(IF(D37="","",B37),"")</f>
        <v>43958</v>
      </c>
      <c r="M37" s="221">
        <f>IFERROR(SUM(L37,P37,((H37/VLOOKUP(D37,'[2]Capacidades por SKU e Túnel'!$B$9:$T$449,15,0))/24)),"")</f>
        <v>43959</v>
      </c>
      <c r="N37" s="275" t="str">
        <f t="shared" ref="N37:N46" si="19">IF(P37="","",L37)</f>
        <v/>
      </c>
      <c r="O37" s="223" t="str">
        <f t="shared" ref="O37:O46" si="20">IFERROR(IF(P37="","",SUM(L37,P37)),"")</f>
        <v/>
      </c>
      <c r="P37" s="600"/>
      <c r="Q37" s="277"/>
      <c r="R37" s="226">
        <f t="shared" ref="R37:R46" si="21">IFERROR(SUM((M37-L37),(-P37)),"")</f>
        <v>1</v>
      </c>
      <c r="S37" s="227">
        <f t="shared" ref="S37:S46" si="22">IFERROR((M37-L37),"")</f>
        <v>1</v>
      </c>
      <c r="T37" s="462"/>
      <c r="U37" s="199"/>
    </row>
    <row r="38" spans="1:21" ht="25.5" hidden="1" customHeight="1">
      <c r="A38" s="213" t="str">
        <f t="shared" si="2"/>
        <v/>
      </c>
      <c r="B38" s="473" t="str">
        <f t="shared" ref="B38:B46" si="23">IF(D38="","",B37)</f>
        <v/>
      </c>
      <c r="C38" s="508"/>
      <c r="D38" s="579"/>
      <c r="E38" s="229" t="s">
        <v>162</v>
      </c>
      <c r="F38" s="230" t="str">
        <f>IFERROR(VLOOKUP(D38,'[2]Capacidades por SKU e Túnel'!$B$9:$T$449,4,0),"")</f>
        <v/>
      </c>
      <c r="G38" s="350">
        <v>3435</v>
      </c>
      <c r="H38" s="351" t="str">
        <f>IFERROR(IF(D38="","",(G38/VLOOKUP(D38,'[2]Capacidades por SKU e Túnel'!$B$9:$T$449,16,FALSE))),"")</f>
        <v/>
      </c>
      <c r="I38" s="352" t="str">
        <f>IFERROR(IF(D38="","",(VLOOKUP(D38,[2]Recheio!$B$8:$I$75,7,FALSE)*H38)),"")</f>
        <v/>
      </c>
      <c r="J38" s="501" t="str">
        <f>IFERROR(IF(D38="","",VLOOKUP((ROUNDDOWN(B38,0)&amp;D38),'Coz. Ind.L4, 5 E 8'!$A$3:$M$221,11,0)),"")</f>
        <v/>
      </c>
      <c r="K38" s="232" t="str">
        <f>IFERROR(IF(D38="","",VLOOKUP((ROUNDDOWN(B38,0)&amp;D38),'Coz. Ind.L4, 5 E 8'!$A$3:$M$221,13,0)),"")</f>
        <v/>
      </c>
      <c r="L38" s="241" t="str">
        <f>IFERROR(IF(B38="","",M37),"")</f>
        <v/>
      </c>
      <c r="M38" s="234" t="str">
        <f>IFERROR(SUM(L38,P38,((H38/VLOOKUP(D38,'[2]Capacidades por SKU e Túnel'!$B$9:$T$449,15,0))/24)),"")</f>
        <v/>
      </c>
      <c r="N38" s="278" t="str">
        <f t="shared" si="19"/>
        <v/>
      </c>
      <c r="O38" s="236" t="str">
        <f t="shared" si="20"/>
        <v/>
      </c>
      <c r="P38" s="313"/>
      <c r="Q38" s="279"/>
      <c r="R38" s="239" t="str">
        <f t="shared" si="21"/>
        <v/>
      </c>
      <c r="S38" s="240" t="str">
        <f t="shared" si="22"/>
        <v/>
      </c>
      <c r="T38" s="463"/>
      <c r="U38" s="198"/>
    </row>
    <row r="39" spans="1:21" ht="25.5" hidden="1" customHeight="1">
      <c r="A39" s="213" t="str">
        <f t="shared" si="2"/>
        <v/>
      </c>
      <c r="B39" s="473" t="str">
        <f t="shared" si="23"/>
        <v/>
      </c>
      <c r="C39" s="509"/>
      <c r="D39" s="229"/>
      <c r="E39" s="229" t="s">
        <v>162</v>
      </c>
      <c r="F39" s="230" t="str">
        <f>IFERROR(VLOOKUP(D39,'[2]Capacidades por SKU e Túnel'!$B$9:$T$449,4,0),"")</f>
        <v/>
      </c>
      <c r="G39" s="350">
        <v>485</v>
      </c>
      <c r="H39" s="351" t="str">
        <f>IFERROR(IF(D39="","",(G39/VLOOKUP(D39,'[2]Capacidades por SKU e Túnel'!$B$9:$T$449,16,FALSE))),"")</f>
        <v/>
      </c>
      <c r="I39" s="352" t="str">
        <f>IFERROR(IF(D39="","",(VLOOKUP(D39,[2]Recheio!$B$8:$I$75,7,FALSE)*H39)),"")</f>
        <v/>
      </c>
      <c r="J39" s="501" t="str">
        <f>IFERROR(IF(D39="","",VLOOKUP((ROUNDDOWN(B39,0)&amp;D39),'Coz. Ind.L4, 5 E 8'!$A$3:$M$221,11,0)),"")</f>
        <v/>
      </c>
      <c r="K39" s="232" t="str">
        <f>IFERROR(IF(D39="","",VLOOKUP((ROUNDDOWN(B39,0)&amp;D39),'Coz. Ind.L4, 5 E 8'!$A$3:$M$221,13,0)),"")</f>
        <v/>
      </c>
      <c r="L39" s="241" t="str">
        <f t="shared" ref="L39:L46" si="24">IFERROR(IF(B39="","",M38),"")</f>
        <v/>
      </c>
      <c r="M39" s="234" t="str">
        <f>IFERROR(SUM(L39,P39,((H39/VLOOKUP(D39,'[2]Capacidades por SKU e Túnel'!$B$9:$T$449,15,0))/24)),"")</f>
        <v/>
      </c>
      <c r="N39" s="278" t="str">
        <f t="shared" si="19"/>
        <v/>
      </c>
      <c r="O39" s="236" t="str">
        <f t="shared" si="20"/>
        <v/>
      </c>
      <c r="P39" s="313"/>
      <c r="Q39" s="279"/>
      <c r="R39" s="242" t="str">
        <f t="shared" si="21"/>
        <v/>
      </c>
      <c r="S39" s="243" t="str">
        <f t="shared" si="22"/>
        <v/>
      </c>
      <c r="T39" s="463"/>
      <c r="U39" s="198"/>
    </row>
    <row r="40" spans="1:21" ht="25.5" hidden="1" customHeight="1">
      <c r="A40" s="213" t="str">
        <f t="shared" si="2"/>
        <v/>
      </c>
      <c r="B40" s="473" t="str">
        <f t="shared" si="23"/>
        <v/>
      </c>
      <c r="C40" s="509"/>
      <c r="D40" s="247"/>
      <c r="E40" s="229"/>
      <c r="F40" s="230" t="str">
        <f>IFERROR(VLOOKUP(D40,'[2]Capacidades por SKU e Túnel'!$B$9:$T$449,4,0),"")</f>
        <v/>
      </c>
      <c r="G40" s="350"/>
      <c r="H40" s="351" t="str">
        <f>IFERROR(IF(D40="","",(G40/VLOOKUP(D40,'[2]Capacidades por SKU e Túnel'!$B$9:$T$449,16,FALSE))),"")</f>
        <v/>
      </c>
      <c r="I40" s="352" t="str">
        <f>IFERROR(IF(D40="","",(VLOOKUP(D40,[2]Recheio!$B$8:$I$75,7,FALSE)*H40)),"")</f>
        <v/>
      </c>
      <c r="J40" s="501" t="str">
        <f>IFERROR(IF(D40="","",VLOOKUP((ROUNDDOWN(B40,0)&amp;D40),'Coz. Ind.L4, 5 E 8'!$A$3:$M$221,11,0)),"")</f>
        <v/>
      </c>
      <c r="K40" s="232" t="str">
        <f>IFERROR(IF(D40="","",VLOOKUP((ROUNDDOWN(B40,0)&amp;D40),'Coz. Ind.L4, 5 E 8'!$A$3:$M$221,13,0)),"")</f>
        <v/>
      </c>
      <c r="L40" s="241" t="str">
        <f t="shared" si="24"/>
        <v/>
      </c>
      <c r="M40" s="234" t="str">
        <f>IFERROR(SUM(L40,P40,((H40/VLOOKUP(D40,'[2]Capacidades por SKU e Túnel'!$B$9:$T$449,15,0))/24)),"")</f>
        <v/>
      </c>
      <c r="N40" s="278" t="str">
        <f t="shared" si="19"/>
        <v/>
      </c>
      <c r="O40" s="236" t="str">
        <f t="shared" si="20"/>
        <v/>
      </c>
      <c r="P40" s="313"/>
      <c r="Q40" s="279"/>
      <c r="R40" s="242" t="str">
        <f t="shared" si="21"/>
        <v/>
      </c>
      <c r="S40" s="243" t="str">
        <f t="shared" si="22"/>
        <v/>
      </c>
      <c r="T40" s="463"/>
      <c r="U40" s="198"/>
    </row>
    <row r="41" spans="1:21" ht="25.5" hidden="1" customHeight="1">
      <c r="A41" s="213" t="str">
        <f t="shared" si="2"/>
        <v/>
      </c>
      <c r="B41" s="473" t="str">
        <f t="shared" si="23"/>
        <v/>
      </c>
      <c r="C41" s="509"/>
      <c r="D41" s="229"/>
      <c r="E41" s="229"/>
      <c r="F41" s="230" t="str">
        <f>IFERROR(VLOOKUP(D41,'[2]Capacidades por SKU e Túnel'!$B$9:$T$449,4,0),"")</f>
        <v/>
      </c>
      <c r="G41" s="350"/>
      <c r="H41" s="351" t="str">
        <f>IFERROR(IF(D41="","",(G41/VLOOKUP(D41,'[2]Capacidades por SKU e Túnel'!$B$9:$T$449,16,FALSE))),"")</f>
        <v/>
      </c>
      <c r="I41" s="352" t="str">
        <f>IFERROR(IF(D41="","",(VLOOKUP(D41,[2]Recheio!$B$8:$I$75,7,FALSE)*H41)),"")</f>
        <v/>
      </c>
      <c r="J41" s="501" t="str">
        <f>IFERROR(IF(D41="","",VLOOKUP((ROUNDDOWN(B41,0)&amp;D41),'Coz. Ind.L4, 5 E 8'!$A$3:$M$221,11,0)),"")</f>
        <v/>
      </c>
      <c r="K41" s="232" t="str">
        <f>IFERROR(IF(D41="","",VLOOKUP((ROUNDDOWN(B41,0)&amp;D41),'Coz. Ind.L4, 5 E 8'!$A$3:$M$221,13,0)),"")</f>
        <v/>
      </c>
      <c r="L41" s="241" t="str">
        <f t="shared" si="24"/>
        <v/>
      </c>
      <c r="M41" s="234" t="str">
        <f>IFERROR(SUM(L41,P41,((H41/VLOOKUP(D41,'[2]Capacidades por SKU e Túnel'!$B$9:$T$449,15,0))/24)),"")</f>
        <v/>
      </c>
      <c r="N41" s="278" t="str">
        <f t="shared" si="19"/>
        <v/>
      </c>
      <c r="O41" s="236" t="str">
        <f t="shared" si="20"/>
        <v/>
      </c>
      <c r="P41" s="313"/>
      <c r="Q41" s="279"/>
      <c r="R41" s="242" t="str">
        <f t="shared" si="21"/>
        <v/>
      </c>
      <c r="S41" s="243" t="str">
        <f t="shared" si="22"/>
        <v/>
      </c>
      <c r="T41" s="463"/>
      <c r="U41" s="198"/>
    </row>
    <row r="42" spans="1:21" ht="25.5" hidden="1" customHeight="1">
      <c r="A42" s="213" t="str">
        <f t="shared" si="2"/>
        <v/>
      </c>
      <c r="B42" s="473" t="str">
        <f t="shared" si="23"/>
        <v/>
      </c>
      <c r="C42" s="508"/>
      <c r="D42" s="229"/>
      <c r="E42" s="229"/>
      <c r="F42" s="230" t="str">
        <f>IFERROR(VLOOKUP(D42,'[2]Capacidades por SKU e Túnel'!$B$9:$T$449,4,0),"")</f>
        <v/>
      </c>
      <c r="G42" s="350"/>
      <c r="H42" s="351" t="str">
        <f>IFERROR(IF(D42="","",(G42/VLOOKUP(D42,'[2]Capacidades por SKU e Túnel'!$B$9:$T$449,16,FALSE))),"")</f>
        <v/>
      </c>
      <c r="I42" s="352" t="str">
        <f>IFERROR(IF(D42="","",(VLOOKUP(D42,[2]Recheio!$B$8:$I$75,7,FALSE)*H42)),"")</f>
        <v/>
      </c>
      <c r="J42" s="501" t="str">
        <f>IFERROR(IF(D42="","",VLOOKUP((ROUNDDOWN(B42,0)&amp;D42),'Coz. Ind.L4, 5 E 8'!$A$3:$M$221,11,0)),"")</f>
        <v/>
      </c>
      <c r="K42" s="232" t="str">
        <f>IFERROR(IF(D42="","",VLOOKUP((ROUNDDOWN(B42,0)&amp;D42),'Coz. Ind.L4, 5 E 8'!$A$3:$M$221,13,0)),"")</f>
        <v/>
      </c>
      <c r="L42" s="241" t="str">
        <f t="shared" si="24"/>
        <v/>
      </c>
      <c r="M42" s="234" t="str">
        <f>IFERROR(SUM(L42,P42,((H42/VLOOKUP(D42,'[2]Capacidades por SKU e Túnel'!$B$9:$T$449,15,0))/24)),"")</f>
        <v/>
      </c>
      <c r="N42" s="278" t="str">
        <f t="shared" si="19"/>
        <v/>
      </c>
      <c r="O42" s="236" t="str">
        <f t="shared" si="20"/>
        <v/>
      </c>
      <c r="P42" s="237"/>
      <c r="Q42" s="244"/>
      <c r="R42" s="242" t="str">
        <f t="shared" si="21"/>
        <v/>
      </c>
      <c r="S42" s="246" t="str">
        <f t="shared" si="22"/>
        <v/>
      </c>
      <c r="T42" s="463"/>
      <c r="U42" s="198"/>
    </row>
    <row r="43" spans="1:21" ht="25.5" hidden="1" customHeight="1">
      <c r="A43" s="213" t="str">
        <f t="shared" si="2"/>
        <v/>
      </c>
      <c r="B43" s="474" t="str">
        <f t="shared" si="23"/>
        <v/>
      </c>
      <c r="C43" s="510"/>
      <c r="D43" s="247"/>
      <c r="E43" s="247"/>
      <c r="F43" s="248" t="str">
        <f>IFERROR(VLOOKUP(D43,'[2]Capacidades por SKU e Túnel'!$B$9:$T$449,4,0),"")</f>
        <v/>
      </c>
      <c r="G43" s="353"/>
      <c r="H43" s="354" t="str">
        <f>IFERROR(IF(D43="","",(G43/VLOOKUP(D43,'[2]Capacidades por SKU e Túnel'!$B$9:$T$449,16,FALSE))),"")</f>
        <v/>
      </c>
      <c r="I43" s="355" t="str">
        <f>IFERROR(IF(D43="","",(VLOOKUP(D43,[2]Recheio!$B$8:$I$75,7,FALSE)*H43)),"")</f>
        <v/>
      </c>
      <c r="J43" s="502" t="str">
        <f>IFERROR(IF(D43="","",VLOOKUP((ROUNDDOWN(B43,0)&amp;D43),'Coz. Ind.L4, 5 E 8'!$A$3:$M$221,11,0)),"")</f>
        <v/>
      </c>
      <c r="K43" s="280" t="str">
        <f>IFERROR(IF(D43="","",VLOOKUP((ROUNDDOWN(B43,0)&amp;D43),'Coz. Ind.L4, 5 E 8'!$A$3:$M$221,13,0)),"")</f>
        <v/>
      </c>
      <c r="L43" s="233" t="str">
        <f t="shared" si="24"/>
        <v/>
      </c>
      <c r="M43" s="249" t="str">
        <f>IFERROR(SUM(L43,P43,((H43/VLOOKUP(D43,'[2]Capacidades por SKU e Túnel'!$B$9:$T$449,15,0))/24)),"")</f>
        <v/>
      </c>
      <c r="N43" s="281" t="str">
        <f t="shared" si="19"/>
        <v/>
      </c>
      <c r="O43" s="251" t="str">
        <f t="shared" si="20"/>
        <v/>
      </c>
      <c r="P43" s="313"/>
      <c r="Q43" s="279"/>
      <c r="R43" s="242" t="str">
        <f t="shared" si="21"/>
        <v/>
      </c>
      <c r="S43" s="243" t="str">
        <f t="shared" si="22"/>
        <v/>
      </c>
      <c r="T43" s="463"/>
      <c r="U43" s="198"/>
    </row>
    <row r="44" spans="1:21" ht="25.5" hidden="1" customHeight="1">
      <c r="A44" s="213" t="str">
        <f t="shared" si="2"/>
        <v/>
      </c>
      <c r="B44" s="473" t="str">
        <f t="shared" si="23"/>
        <v/>
      </c>
      <c r="C44" s="509"/>
      <c r="D44" s="247"/>
      <c r="E44" s="229"/>
      <c r="F44" s="230" t="str">
        <f>IFERROR(VLOOKUP(D44,'[2]Capacidades por SKU e Túnel'!$B$9:$T$449,4,0),"")</f>
        <v/>
      </c>
      <c r="G44" s="350"/>
      <c r="H44" s="351" t="str">
        <f>IFERROR(IF(D44="","",(G44/VLOOKUP(D44,'[2]Capacidades por SKU e Túnel'!$B$9:$T$449,16,FALSE))),"")</f>
        <v/>
      </c>
      <c r="I44" s="352" t="str">
        <f>IFERROR(IF(D44="","",(VLOOKUP(D44,[2]Recheio!$B$8:$I$75,7,FALSE)*H44)),"")</f>
        <v/>
      </c>
      <c r="J44" s="501" t="str">
        <f>IFERROR(IF(D44="","",VLOOKUP((ROUNDDOWN(B44,0)&amp;D44),'Coz. Ind.L4, 5 E 8'!$A$3:$M$221,11,0)),"")</f>
        <v/>
      </c>
      <c r="K44" s="232" t="str">
        <f>IFERROR(IF(D44="","",VLOOKUP((ROUNDDOWN(B44,0)&amp;D44),'Coz. Ind.L4, 5 E 8'!$A$3:$M$221,13,0)),"")</f>
        <v/>
      </c>
      <c r="L44" s="241" t="str">
        <f t="shared" si="24"/>
        <v/>
      </c>
      <c r="M44" s="234" t="str">
        <f>IFERROR(SUM(L44,P44,((H44/VLOOKUP(D44,'[2]Capacidades por SKU e Túnel'!$B$9:$T$449,15,0))/24)),"")</f>
        <v/>
      </c>
      <c r="N44" s="278" t="str">
        <f t="shared" si="19"/>
        <v/>
      </c>
      <c r="O44" s="236" t="str">
        <f t="shared" si="20"/>
        <v/>
      </c>
      <c r="P44" s="313"/>
      <c r="Q44" s="279"/>
      <c r="R44" s="242" t="str">
        <f t="shared" si="21"/>
        <v/>
      </c>
      <c r="S44" s="243" t="str">
        <f t="shared" si="22"/>
        <v/>
      </c>
      <c r="T44" s="463"/>
      <c r="U44" s="198"/>
    </row>
    <row r="45" spans="1:21" ht="25.5" hidden="1" customHeight="1">
      <c r="A45" s="213" t="str">
        <f t="shared" si="2"/>
        <v/>
      </c>
      <c r="B45" s="473" t="str">
        <f t="shared" si="23"/>
        <v/>
      </c>
      <c r="C45" s="509"/>
      <c r="D45" s="229"/>
      <c r="E45" s="229"/>
      <c r="F45" s="230" t="str">
        <f>IFERROR(VLOOKUP(D45,'[2]Capacidades por SKU e Túnel'!$B$9:$T$449,4,0),"")</f>
        <v/>
      </c>
      <c r="G45" s="350"/>
      <c r="H45" s="351" t="str">
        <f>IFERROR(IF(D45="","",(G45/VLOOKUP(D45,'[2]Capacidades por SKU e Túnel'!$B$9:$T$449,16,FALSE))),"")</f>
        <v/>
      </c>
      <c r="I45" s="352" t="str">
        <f>IFERROR(IF(D45="","",(VLOOKUP(D45,[2]Recheio!$B$8:$I$75,7,FALSE)*H45)),"")</f>
        <v/>
      </c>
      <c r="J45" s="501" t="str">
        <f>IFERROR(IF(D45="","",VLOOKUP((ROUNDDOWN(B45,0)&amp;D45),'Coz. Ind.L4, 5 E 8'!$A$3:$M$221,11,0)),"")</f>
        <v/>
      </c>
      <c r="K45" s="232" t="str">
        <f>IFERROR(IF(D45="","",VLOOKUP((ROUNDDOWN(B45,0)&amp;D45),'Coz. Ind.L4, 5 E 8'!$A$3:$M$221,13,0)),"")</f>
        <v/>
      </c>
      <c r="L45" s="241" t="str">
        <f t="shared" si="24"/>
        <v/>
      </c>
      <c r="M45" s="234" t="str">
        <f>IFERROR(SUM(L45,P45,((H45/VLOOKUP(D45,'[2]Capacidades por SKU e Túnel'!$B$9:$T$449,15,0))/24)),"")</f>
        <v/>
      </c>
      <c r="N45" s="278" t="str">
        <f t="shared" si="19"/>
        <v/>
      </c>
      <c r="O45" s="236" t="str">
        <f t="shared" si="20"/>
        <v/>
      </c>
      <c r="P45" s="313"/>
      <c r="Q45" s="279"/>
      <c r="R45" s="242" t="str">
        <f t="shared" si="21"/>
        <v/>
      </c>
      <c r="S45" s="243" t="str">
        <f t="shared" si="22"/>
        <v/>
      </c>
      <c r="T45" s="463"/>
      <c r="U45" s="198"/>
    </row>
    <row r="46" spans="1:21" ht="25.5" hidden="1" customHeight="1" thickBot="1">
      <c r="A46" s="213" t="str">
        <f t="shared" si="2"/>
        <v/>
      </c>
      <c r="B46" s="475" t="str">
        <f t="shared" si="23"/>
        <v/>
      </c>
      <c r="C46" s="511"/>
      <c r="D46" s="252"/>
      <c r="E46" s="252"/>
      <c r="F46" s="253" t="str">
        <f>IFERROR(VLOOKUP(D46,'[2]Capacidades por SKU e Túnel'!$B$9:$T$449,4,0),"")</f>
        <v/>
      </c>
      <c r="G46" s="356"/>
      <c r="H46" s="357" t="str">
        <f>IFERROR(IF(D46="","",(G46/VLOOKUP(D46,'[2]Capacidades por SKU e Túnel'!$B$9:$T$449,16,FALSE))),"")</f>
        <v/>
      </c>
      <c r="I46" s="358" t="str">
        <f>IFERROR(IF(D46="","",(VLOOKUP(D46,[2]Recheio!$B$8:$I$75,7,FALSE)*H46)),"")</f>
        <v/>
      </c>
      <c r="J46" s="503" t="str">
        <f>IFERROR(IF(D46="","",VLOOKUP((ROUNDDOWN(B46,0)&amp;D46),'Coz. Ind.L4, 5 E 8'!$A$3:$M$221,11,0)),"")</f>
        <v/>
      </c>
      <c r="K46" s="282" t="str">
        <f>IFERROR(IF(D46="","",VLOOKUP((ROUNDDOWN(B46,0)&amp;D46),'Coz. Ind.L4, 5 E 8'!$A$3:$M$221,13,0)),"")</f>
        <v/>
      </c>
      <c r="L46" s="256" t="str">
        <f t="shared" si="24"/>
        <v/>
      </c>
      <c r="M46" s="257" t="str">
        <f>IFERROR(SUM(L46,P46,((H46/VLOOKUP(D46,'[2]Capacidades por SKU e Túnel'!$B$9:$T$449,15,0))/24)),"")</f>
        <v/>
      </c>
      <c r="N46" s="283" t="str">
        <f t="shared" si="19"/>
        <v/>
      </c>
      <c r="O46" s="259" t="str">
        <f t="shared" si="20"/>
        <v/>
      </c>
      <c r="P46" s="260"/>
      <c r="Q46" s="284"/>
      <c r="R46" s="285" t="str">
        <f t="shared" si="21"/>
        <v/>
      </c>
      <c r="S46" s="286" t="str">
        <f t="shared" si="22"/>
        <v/>
      </c>
      <c r="T46" s="464"/>
      <c r="U46" s="198"/>
    </row>
    <row r="47" spans="1:21" ht="25.5" customHeight="1" thickBot="1">
      <c r="A47" s="213" t="s">
        <v>2321</v>
      </c>
      <c r="B47" s="476"/>
      <c r="C47" s="512"/>
      <c r="D47" s="263"/>
      <c r="E47" s="263"/>
      <c r="F47" s="264"/>
      <c r="G47" s="265"/>
      <c r="H47" s="266"/>
      <c r="I47" s="267"/>
      <c r="J47" s="267"/>
      <c r="K47" s="268"/>
      <c r="L47" s="268"/>
      <c r="M47" s="268"/>
      <c r="N47" s="272"/>
      <c r="O47" s="272"/>
      <c r="P47" s="287"/>
      <c r="Q47" s="268"/>
      <c r="R47" s="272"/>
      <c r="S47" s="268"/>
      <c r="T47" s="273"/>
    </row>
    <row r="48" spans="1:21" ht="25.5" customHeight="1" thickBot="1">
      <c r="A48" s="213" t="str">
        <f t="shared" si="2"/>
        <v>X</v>
      </c>
      <c r="B48" s="482">
        <f>B37+1</f>
        <v>43959</v>
      </c>
      <c r="C48" s="507"/>
      <c r="D48" s="581">
        <v>7</v>
      </c>
      <c r="E48" s="214" t="s">
        <v>162</v>
      </c>
      <c r="F48" s="215" t="str">
        <f>IFERROR(VLOOKUP(D48,'[2]Capacidades por SKU e Túnel'!$B$9:$T$449,4,0),"")</f>
        <v>PRODUÇÃO EM OUTRA LINHA</v>
      </c>
      <c r="G48" s="347">
        <v>24</v>
      </c>
      <c r="H48" s="348">
        <f>IFERROR(IF(D48="","",(G48/VLOOKUP(D48,'[2]Capacidades por SKU e Túnel'!$B$9:$T$449,16,FALSE))),"")</f>
        <v>24</v>
      </c>
      <c r="I48" s="349" t="str">
        <f>IFERROR(IF(D48="","",(VLOOKUP(D48,[2]Recheio!$B$8:$I$175,7,FALSE)*H48)),"")</f>
        <v/>
      </c>
      <c r="J48" s="500" t="str">
        <f>IFERROR(IF(D48="","",VLOOKUP((ROUNDDOWN(B48,0)&amp;D48),'Coz. Ind.L4, 5 E 8'!$A$3:$M$221,11,0)),"")</f>
        <v/>
      </c>
      <c r="K48" s="219" t="str">
        <f>IFERROR(IF(D48="","",VLOOKUP((ROUNDDOWN(B48,0)&amp;D48),'Coz. Ind.L4, 5 E 8'!$A$3:$M$221,13,0)),"")</f>
        <v/>
      </c>
      <c r="L48" s="220">
        <f>IFERROR(IF(D48="","",B48),"")</f>
        <v>43959</v>
      </c>
      <c r="M48" s="221">
        <f>IFERROR(SUM(L48,P48,((H48/VLOOKUP(D48,'[2]Capacidades por SKU e Túnel'!$B$9:$T$449,15,0))/24)),"")</f>
        <v>43960</v>
      </c>
      <c r="N48" s="275" t="str">
        <f t="shared" ref="N48:N57" si="25">IF(P48="","",L48)</f>
        <v/>
      </c>
      <c r="O48" s="223" t="str">
        <f t="shared" ref="O48:O68" si="26">IFERROR(IF(P48="","",SUM(L48,P48)),"")</f>
        <v/>
      </c>
      <c r="P48" s="600"/>
      <c r="Q48" s="277"/>
      <c r="R48" s="226">
        <f t="shared" ref="R48:R57" si="27">IFERROR(SUM((M48-L48),(-P48)),"")</f>
        <v>1</v>
      </c>
      <c r="S48" s="227">
        <f t="shared" ref="S48:S57" si="28">IFERROR((M48-L48),"")</f>
        <v>1</v>
      </c>
      <c r="T48" s="462"/>
      <c r="U48" s="199"/>
    </row>
    <row r="49" spans="1:21" ht="25.5" hidden="1" customHeight="1" thickBot="1">
      <c r="A49" s="213" t="str">
        <f t="shared" si="2"/>
        <v/>
      </c>
      <c r="B49" s="473" t="str">
        <f t="shared" ref="B49:B57" si="29">IF(D49="","",B48)</f>
        <v/>
      </c>
      <c r="C49" s="508"/>
      <c r="D49" s="584"/>
      <c r="E49" s="229" t="s">
        <v>162</v>
      </c>
      <c r="F49" s="230" t="str">
        <f>IFERROR(VLOOKUP(D49,'[2]Capacidades por SKU e Túnel'!$B$9:$T$449,4,0),"")</f>
        <v/>
      </c>
      <c r="G49" s="350">
        <v>3</v>
      </c>
      <c r="H49" s="351" t="str">
        <f>IFERROR(IF(D49="","",(G49/VLOOKUP(D49,'[2]Capacidades por SKU e Túnel'!$B$9:$T$449,16,FALSE))),"")</f>
        <v/>
      </c>
      <c r="I49" s="352" t="str">
        <f>IFERROR(IF(D49="","",(VLOOKUP(D49,[2]Recheio!$B$8:$I$75,7,FALSE)*H49)),"")</f>
        <v/>
      </c>
      <c r="J49" s="501" t="str">
        <f>IFERROR(IF(D49="","",VLOOKUP((ROUNDDOWN(B49,0)&amp;D49),'Coz. Ind.L4, 5 E 8'!$A$3:$M$221,11,0)),"")</f>
        <v/>
      </c>
      <c r="K49" s="232" t="str">
        <f>IFERROR(IF(D49="","",VLOOKUP((ROUNDDOWN(B49,0)&amp;D49),'Coz. Ind.L4, 5 E 8'!$A$3:$M$221,13,0)),"")</f>
        <v/>
      </c>
      <c r="L49" s="241" t="str">
        <f>IFERROR(IF(B49="","",M48),"")</f>
        <v/>
      </c>
      <c r="M49" s="234" t="str">
        <f>IFERROR(SUM(L49,P49,((H49/VLOOKUP(D49,'[2]Capacidades por SKU e Túnel'!$B$9:$T$449,15,0))/24)),"")</f>
        <v/>
      </c>
      <c r="N49" s="278" t="str">
        <f t="shared" si="25"/>
        <v/>
      </c>
      <c r="O49" s="236" t="str">
        <f t="shared" si="26"/>
        <v/>
      </c>
      <c r="P49" s="313"/>
      <c r="Q49" s="279"/>
      <c r="R49" s="239" t="str">
        <f t="shared" si="27"/>
        <v/>
      </c>
      <c r="S49" s="240" t="str">
        <f t="shared" si="28"/>
        <v/>
      </c>
      <c r="T49" s="463"/>
      <c r="U49" s="198"/>
    </row>
    <row r="50" spans="1:21" ht="25.5" hidden="1" customHeight="1">
      <c r="A50" s="213" t="str">
        <f t="shared" si="2"/>
        <v/>
      </c>
      <c r="B50" s="473" t="str">
        <f t="shared" si="29"/>
        <v/>
      </c>
      <c r="C50" s="509"/>
      <c r="D50" s="579"/>
      <c r="E50" s="229" t="s">
        <v>162</v>
      </c>
      <c r="F50" s="230" t="str">
        <f>IFERROR(VLOOKUP(D50,'[2]Capacidades por SKU e Túnel'!$B$9:$T$449,4,0),"")</f>
        <v/>
      </c>
      <c r="G50" s="350">
        <v>2262</v>
      </c>
      <c r="H50" s="351" t="str">
        <f>IFERROR(IF(D50="","",(G50/VLOOKUP(D50,'[2]Capacidades por SKU e Túnel'!$B$9:$T$449,16,FALSE))),"")</f>
        <v/>
      </c>
      <c r="I50" s="352" t="str">
        <f>IFERROR(IF(D50="","",(VLOOKUP(D50,[2]Recheio!$B$8:$I$75,7,FALSE)*H50)),"")</f>
        <v/>
      </c>
      <c r="J50" s="501" t="str">
        <f>IFERROR(IF(D50="","",VLOOKUP((ROUNDDOWN(B50,0)&amp;D50),'Coz. Ind.L4, 5 E 8'!$A$3:$M$221,11,0)),"")</f>
        <v/>
      </c>
      <c r="K50" s="232" t="str">
        <f>IFERROR(IF(D50="","",VLOOKUP((ROUNDDOWN(B50,0)&amp;D50),'Coz. Ind.L4, 5 E 8'!$A$3:$M$221,13,0)),"")</f>
        <v/>
      </c>
      <c r="L50" s="241" t="str">
        <f t="shared" ref="L50:L57" si="30">IFERROR(IF(B50="","",M49),"")</f>
        <v/>
      </c>
      <c r="M50" s="234" t="str">
        <f>IFERROR(SUM(L50,P50,((H50/VLOOKUP(D50,'[2]Capacidades por SKU e Túnel'!$B$9:$T$449,15,0))/24)),"")</f>
        <v/>
      </c>
      <c r="N50" s="278" t="str">
        <f t="shared" si="25"/>
        <v/>
      </c>
      <c r="O50" s="236" t="str">
        <f t="shared" si="26"/>
        <v/>
      </c>
      <c r="P50" s="313"/>
      <c r="Q50" s="279"/>
      <c r="R50" s="242" t="str">
        <f t="shared" si="27"/>
        <v/>
      </c>
      <c r="S50" s="243" t="str">
        <f t="shared" si="28"/>
        <v/>
      </c>
      <c r="T50" s="463"/>
      <c r="U50" s="198"/>
    </row>
    <row r="51" spans="1:21" ht="25.5" hidden="1" customHeight="1">
      <c r="A51" s="213" t="str">
        <f t="shared" si="2"/>
        <v/>
      </c>
      <c r="B51" s="473" t="str">
        <f t="shared" si="29"/>
        <v/>
      </c>
      <c r="C51" s="509"/>
      <c r="D51" s="247"/>
      <c r="E51" s="229" t="s">
        <v>162</v>
      </c>
      <c r="F51" s="230" t="str">
        <f>IFERROR(VLOOKUP(D51,'[2]Capacidades por SKU e Túnel'!$B$9:$T$449,4,0),"")</f>
        <v/>
      </c>
      <c r="G51" s="350">
        <v>2262</v>
      </c>
      <c r="H51" s="351" t="str">
        <f>IFERROR(IF(D51="","",(G51/VLOOKUP(D51,'[2]Capacidades por SKU e Túnel'!$B$9:$T$449,16,FALSE))),"")</f>
        <v/>
      </c>
      <c r="I51" s="352" t="str">
        <f>IFERROR(IF(D51="","",(VLOOKUP(D51,[2]Recheio!$B$8:$I$75,7,FALSE)*H51)),"")</f>
        <v/>
      </c>
      <c r="J51" s="501" t="str">
        <f>IFERROR(IF(D51="","",VLOOKUP((ROUNDDOWN(B51,0)&amp;D51),'Coz. Ind.L4, 5 E 8'!$A$3:$M$221,11,0)),"")</f>
        <v/>
      </c>
      <c r="K51" s="232" t="str">
        <f>IFERROR(IF(D51="","",VLOOKUP((ROUNDDOWN(B51,0)&amp;D51),'Coz. Ind.L4, 5 E 8'!$A$3:$M$221,13,0)),"")</f>
        <v/>
      </c>
      <c r="L51" s="241" t="str">
        <f t="shared" si="30"/>
        <v/>
      </c>
      <c r="M51" s="234" t="str">
        <f>IFERROR(SUM(L51,P51,((H51/VLOOKUP(D51,'[2]Capacidades por SKU e Túnel'!$B$9:$T$449,15,0))/24)),"")</f>
        <v/>
      </c>
      <c r="N51" s="278" t="str">
        <f t="shared" si="25"/>
        <v/>
      </c>
      <c r="O51" s="236" t="str">
        <f t="shared" si="26"/>
        <v/>
      </c>
      <c r="P51" s="313"/>
      <c r="Q51" s="279"/>
      <c r="R51" s="242" t="str">
        <f t="shared" si="27"/>
        <v/>
      </c>
      <c r="S51" s="243" t="str">
        <f t="shared" si="28"/>
        <v/>
      </c>
      <c r="T51" s="463"/>
      <c r="U51" s="198"/>
    </row>
    <row r="52" spans="1:21" ht="25.5" hidden="1" customHeight="1">
      <c r="A52" s="213" t="str">
        <f t="shared" si="2"/>
        <v/>
      </c>
      <c r="B52" s="473" t="str">
        <f t="shared" si="29"/>
        <v/>
      </c>
      <c r="C52" s="509"/>
      <c r="D52" s="229"/>
      <c r="E52" s="229"/>
      <c r="F52" s="230" t="str">
        <f>IFERROR(VLOOKUP(D52,'[2]Capacidades por SKU e Túnel'!$B$9:$T$449,4,0),"")</f>
        <v/>
      </c>
      <c r="G52" s="350"/>
      <c r="H52" s="351" t="str">
        <f>IFERROR(IF(D52="","",(G52/VLOOKUP(D52,'[2]Capacidades por SKU e Túnel'!$B$9:$T$449,16,FALSE))),"")</f>
        <v/>
      </c>
      <c r="I52" s="352" t="str">
        <f>IFERROR(IF(D52="","",(VLOOKUP(D52,[2]Recheio!$B$8:$I$75,7,FALSE)*H52)),"")</f>
        <v/>
      </c>
      <c r="J52" s="501" t="str">
        <f>IFERROR(IF(D52="","",VLOOKUP((ROUNDDOWN(B52,0)&amp;D52),'Coz. Ind.L4, 5 E 8'!$A$3:$M$221,11,0)),"")</f>
        <v/>
      </c>
      <c r="K52" s="232" t="str">
        <f>IFERROR(IF(D52="","",VLOOKUP((ROUNDDOWN(B52,0)&amp;D52),'Coz. Ind.L4, 5 E 8'!$A$3:$M$221,13,0)),"")</f>
        <v/>
      </c>
      <c r="L52" s="241" t="str">
        <f t="shared" si="30"/>
        <v/>
      </c>
      <c r="M52" s="234" t="str">
        <f>IFERROR(SUM(L52,P52,((H52/VLOOKUP(D52,'[2]Capacidades por SKU e Túnel'!$B$9:$T$449,15,0))/24)),"")</f>
        <v/>
      </c>
      <c r="N52" s="278" t="str">
        <f t="shared" si="25"/>
        <v/>
      </c>
      <c r="O52" s="236" t="str">
        <f t="shared" si="26"/>
        <v/>
      </c>
      <c r="P52" s="313"/>
      <c r="Q52" s="279"/>
      <c r="R52" s="242" t="str">
        <f t="shared" si="27"/>
        <v/>
      </c>
      <c r="S52" s="243" t="str">
        <f t="shared" si="28"/>
        <v/>
      </c>
      <c r="T52" s="463"/>
      <c r="U52" s="198"/>
    </row>
    <row r="53" spans="1:21" ht="25.5" hidden="1" customHeight="1">
      <c r="A53" s="213" t="str">
        <f t="shared" si="2"/>
        <v/>
      </c>
      <c r="B53" s="473" t="str">
        <f t="shared" si="29"/>
        <v/>
      </c>
      <c r="C53" s="508"/>
      <c r="D53" s="229"/>
      <c r="E53" s="229"/>
      <c r="F53" s="230" t="str">
        <f>IFERROR(VLOOKUP(D53,'[2]Capacidades por SKU e Túnel'!$B$9:$T$449,4,0),"")</f>
        <v/>
      </c>
      <c r="G53" s="350"/>
      <c r="H53" s="351" t="str">
        <f>IFERROR(IF(D53="","",(G53/VLOOKUP(D53,'[2]Capacidades por SKU e Túnel'!$B$9:$T$449,16,FALSE))),"")</f>
        <v/>
      </c>
      <c r="I53" s="352" t="str">
        <f>IFERROR(IF(D53="","",(VLOOKUP(D53,[2]Recheio!$B$8:$I$75,7,FALSE)*H53)),"")</f>
        <v/>
      </c>
      <c r="J53" s="501" t="str">
        <f>IFERROR(IF(D53="","",VLOOKUP((ROUNDDOWN(B53,0)&amp;D53),'Coz. Ind.L4, 5 E 8'!$A$3:$M$221,11,0)),"")</f>
        <v/>
      </c>
      <c r="K53" s="232" t="str">
        <f>IFERROR(IF(D53="","",VLOOKUP((ROUNDDOWN(B53,0)&amp;D53),'Coz. Ind.L4, 5 E 8'!$A$3:$M$221,13,0)),"")</f>
        <v/>
      </c>
      <c r="L53" s="241" t="str">
        <f t="shared" si="30"/>
        <v/>
      </c>
      <c r="M53" s="234" t="str">
        <f>IFERROR(SUM(L53,P53,((H53/VLOOKUP(D53,'[2]Capacidades por SKU e Túnel'!$B$9:$T$449,15,0))/24)),"")</f>
        <v/>
      </c>
      <c r="N53" s="278" t="str">
        <f t="shared" si="25"/>
        <v/>
      </c>
      <c r="O53" s="236" t="str">
        <f t="shared" si="26"/>
        <v/>
      </c>
      <c r="P53" s="237"/>
      <c r="Q53" s="244"/>
      <c r="R53" s="242" t="str">
        <f t="shared" si="27"/>
        <v/>
      </c>
      <c r="S53" s="246" t="str">
        <f t="shared" si="28"/>
        <v/>
      </c>
      <c r="T53" s="463"/>
      <c r="U53" s="198"/>
    </row>
    <row r="54" spans="1:21" ht="25.5" hidden="1" customHeight="1">
      <c r="A54" s="213" t="str">
        <f t="shared" si="2"/>
        <v/>
      </c>
      <c r="B54" s="474" t="str">
        <f t="shared" si="29"/>
        <v/>
      </c>
      <c r="C54" s="510"/>
      <c r="D54" s="247"/>
      <c r="E54" s="247"/>
      <c r="F54" s="248" t="str">
        <f>IFERROR(VLOOKUP(D54,'[2]Capacidades por SKU e Túnel'!$B$9:$T$449,4,0),"")</f>
        <v/>
      </c>
      <c r="G54" s="353"/>
      <c r="H54" s="354" t="str">
        <f>IFERROR(IF(D54="","",(G54/VLOOKUP(D54,'[2]Capacidades por SKU e Túnel'!$B$9:$T$449,16,FALSE))),"")</f>
        <v/>
      </c>
      <c r="I54" s="355" t="str">
        <f>IFERROR(IF(D54="","",(VLOOKUP(D54,[2]Recheio!$B$8:$I$75,7,FALSE)*H54)),"")</f>
        <v/>
      </c>
      <c r="J54" s="502" t="str">
        <f>IFERROR(IF(D54="","",VLOOKUP((ROUNDDOWN(B54,0)&amp;D54),'Coz. Ind.L4, 5 E 8'!$A$3:$M$221,11,0)),"")</f>
        <v/>
      </c>
      <c r="K54" s="280" t="str">
        <f>IFERROR(IF(D54="","",VLOOKUP((ROUNDDOWN(B54,0)&amp;D54),'Coz. Ind.L4, 5 E 8'!$A$3:$M$221,13,0)),"")</f>
        <v/>
      </c>
      <c r="L54" s="233" t="str">
        <f t="shared" si="30"/>
        <v/>
      </c>
      <c r="M54" s="249" t="str">
        <f>IFERROR(SUM(L54,P54,((H54/VLOOKUP(D54,'[2]Capacidades por SKU e Túnel'!$B$9:$T$449,15,0))/24)),"")</f>
        <v/>
      </c>
      <c r="N54" s="281" t="str">
        <f t="shared" si="25"/>
        <v/>
      </c>
      <c r="O54" s="251" t="str">
        <f t="shared" si="26"/>
        <v/>
      </c>
      <c r="P54" s="313"/>
      <c r="Q54" s="279"/>
      <c r="R54" s="242" t="str">
        <f t="shared" si="27"/>
        <v/>
      </c>
      <c r="S54" s="243" t="str">
        <f t="shared" si="28"/>
        <v/>
      </c>
      <c r="T54" s="463"/>
      <c r="U54" s="198"/>
    </row>
    <row r="55" spans="1:21" ht="25.5" hidden="1" customHeight="1">
      <c r="A55" s="213" t="str">
        <f t="shared" si="2"/>
        <v/>
      </c>
      <c r="B55" s="473" t="str">
        <f t="shared" si="29"/>
        <v/>
      </c>
      <c r="C55" s="509"/>
      <c r="D55" s="247"/>
      <c r="E55" s="229"/>
      <c r="F55" s="230" t="str">
        <f>IFERROR(VLOOKUP(D55,'[2]Capacidades por SKU e Túnel'!$B$9:$T$449,4,0),"")</f>
        <v/>
      </c>
      <c r="G55" s="350"/>
      <c r="H55" s="351" t="str">
        <f>IFERROR(IF(D55="","",(G55/VLOOKUP(D55,'[2]Capacidades por SKU e Túnel'!$B$9:$T$449,16,FALSE))),"")</f>
        <v/>
      </c>
      <c r="I55" s="352" t="str">
        <f>IFERROR(IF(D55="","",(VLOOKUP(D55,[2]Recheio!$B$8:$I$75,7,FALSE)*H55)),"")</f>
        <v/>
      </c>
      <c r="J55" s="501" t="str">
        <f>IFERROR(IF(D55="","",VLOOKUP((ROUNDDOWN(B55,0)&amp;D55),'Coz. Ind.L4, 5 E 8'!$A$3:$M$221,11,0)),"")</f>
        <v/>
      </c>
      <c r="K55" s="232" t="str">
        <f>IFERROR(IF(D55="","",VLOOKUP((ROUNDDOWN(B55,0)&amp;D55),'Coz. Ind.L4, 5 E 8'!$A$3:$M$221,13,0)),"")</f>
        <v/>
      </c>
      <c r="L55" s="241" t="str">
        <f t="shared" si="30"/>
        <v/>
      </c>
      <c r="M55" s="234" t="str">
        <f>IFERROR(SUM(L55,P55,((H55/VLOOKUP(D55,'[2]Capacidades por SKU e Túnel'!$B$9:$T$449,15,0))/24)),"")</f>
        <v/>
      </c>
      <c r="N55" s="278" t="str">
        <f t="shared" si="25"/>
        <v/>
      </c>
      <c r="O55" s="236" t="str">
        <f t="shared" si="26"/>
        <v/>
      </c>
      <c r="P55" s="313"/>
      <c r="Q55" s="279"/>
      <c r="R55" s="242" t="str">
        <f t="shared" si="27"/>
        <v/>
      </c>
      <c r="S55" s="243" t="str">
        <f t="shared" si="28"/>
        <v/>
      </c>
      <c r="T55" s="463"/>
      <c r="U55" s="198"/>
    </row>
    <row r="56" spans="1:21" ht="25.5" hidden="1" customHeight="1">
      <c r="A56" s="213" t="str">
        <f t="shared" si="2"/>
        <v/>
      </c>
      <c r="B56" s="473" t="str">
        <f t="shared" si="29"/>
        <v/>
      </c>
      <c r="C56" s="509"/>
      <c r="D56" s="229"/>
      <c r="E56" s="229"/>
      <c r="F56" s="230" t="str">
        <f>IFERROR(VLOOKUP(D56,'[2]Capacidades por SKU e Túnel'!$B$9:$T$449,4,0),"")</f>
        <v/>
      </c>
      <c r="G56" s="350"/>
      <c r="H56" s="351" t="str">
        <f>IFERROR(IF(D56="","",(G56/VLOOKUP(D56,'[2]Capacidades por SKU e Túnel'!$B$9:$T$449,16,FALSE))),"")</f>
        <v/>
      </c>
      <c r="I56" s="352" t="str">
        <f>IFERROR(IF(D56="","",(VLOOKUP(D56,[2]Recheio!$B$8:$I$75,7,FALSE)*H56)),"")</f>
        <v/>
      </c>
      <c r="J56" s="501" t="str">
        <f>IFERROR(IF(D56="","",VLOOKUP((ROUNDDOWN(B56,0)&amp;D56),'Coz. Ind.L4, 5 E 8'!$A$3:$M$221,11,0)),"")</f>
        <v/>
      </c>
      <c r="K56" s="232" t="str">
        <f>IFERROR(IF(D56="","",VLOOKUP((ROUNDDOWN(B56,0)&amp;D56),'Coz. Ind.L4, 5 E 8'!$A$3:$M$221,13,0)),"")</f>
        <v/>
      </c>
      <c r="L56" s="241" t="str">
        <f t="shared" si="30"/>
        <v/>
      </c>
      <c r="M56" s="234" t="str">
        <f>IFERROR(SUM(L56,P56,((H56/VLOOKUP(D56,'[2]Capacidades por SKU e Túnel'!$B$9:$T$449,15,0))/24)),"")</f>
        <v/>
      </c>
      <c r="N56" s="278" t="str">
        <f t="shared" si="25"/>
        <v/>
      </c>
      <c r="O56" s="236" t="str">
        <f t="shared" si="26"/>
        <v/>
      </c>
      <c r="P56" s="313"/>
      <c r="Q56" s="279"/>
      <c r="R56" s="242" t="str">
        <f t="shared" si="27"/>
        <v/>
      </c>
      <c r="S56" s="243" t="str">
        <f t="shared" si="28"/>
        <v/>
      </c>
      <c r="T56" s="463"/>
      <c r="U56" s="198"/>
    </row>
    <row r="57" spans="1:21" ht="25.5" hidden="1" customHeight="1" thickBot="1">
      <c r="A57" s="213" t="str">
        <f t="shared" si="2"/>
        <v/>
      </c>
      <c r="B57" s="475" t="str">
        <f t="shared" si="29"/>
        <v/>
      </c>
      <c r="C57" s="511"/>
      <c r="D57" s="252"/>
      <c r="E57" s="252"/>
      <c r="F57" s="253" t="str">
        <f>IFERROR(VLOOKUP(D57,'[2]Capacidades por SKU e Túnel'!$B$9:$T$449,4,0),"")</f>
        <v/>
      </c>
      <c r="G57" s="356"/>
      <c r="H57" s="357" t="str">
        <f>IFERROR(IF(D57="","",(G57/VLOOKUP(D57,'[2]Capacidades por SKU e Túnel'!$B$9:$T$449,16,FALSE))),"")</f>
        <v/>
      </c>
      <c r="I57" s="358" t="str">
        <f>IFERROR(IF(D57="","",(VLOOKUP(D57,[2]Recheio!$B$8:$I$75,7,FALSE)*H57)),"")</f>
        <v/>
      </c>
      <c r="J57" s="503" t="str">
        <f>IFERROR(IF(D57="","",VLOOKUP((ROUNDDOWN(B57,0)&amp;D57),'Coz. Ind.L4, 5 E 8'!$A$3:$M$221,11,0)),"")</f>
        <v/>
      </c>
      <c r="K57" s="282" t="str">
        <f>IFERROR(IF(D57="","",VLOOKUP((ROUNDDOWN(B57,0)&amp;D57),'Coz. Ind.L4, 5 E 8'!$A$3:$M$221,13,0)),"")</f>
        <v/>
      </c>
      <c r="L57" s="256" t="str">
        <f t="shared" si="30"/>
        <v/>
      </c>
      <c r="M57" s="257" t="str">
        <f>IFERROR(SUM(L57,P57,((H57/VLOOKUP(D57,'[2]Capacidades por SKU e Túnel'!$B$9:$T$449,15,0))/24)),"")</f>
        <v/>
      </c>
      <c r="N57" s="283" t="str">
        <f t="shared" si="25"/>
        <v/>
      </c>
      <c r="O57" s="259" t="str">
        <f t="shared" si="26"/>
        <v/>
      </c>
      <c r="P57" s="260"/>
      <c r="Q57" s="284"/>
      <c r="R57" s="285" t="str">
        <f t="shared" si="27"/>
        <v/>
      </c>
      <c r="S57" s="286" t="str">
        <f t="shared" si="28"/>
        <v/>
      </c>
      <c r="T57" s="464"/>
      <c r="U57" s="198"/>
    </row>
    <row r="58" spans="1:21" ht="25.5" customHeight="1" thickBot="1">
      <c r="A58" s="213" t="s">
        <v>2321</v>
      </c>
      <c r="B58" s="476"/>
      <c r="C58" s="512"/>
      <c r="D58" s="263"/>
      <c r="E58" s="263"/>
      <c r="F58" s="264"/>
      <c r="G58" s="265"/>
      <c r="H58" s="266"/>
      <c r="I58" s="267"/>
      <c r="J58" s="267"/>
      <c r="K58" s="268"/>
      <c r="L58" s="268"/>
      <c r="M58" s="268"/>
      <c r="N58" s="272"/>
      <c r="O58" s="272"/>
      <c r="P58" s="287"/>
      <c r="Q58" s="268"/>
      <c r="R58" s="272"/>
      <c r="S58" s="268"/>
      <c r="T58" s="273"/>
    </row>
    <row r="59" spans="1:21" ht="25.5" customHeight="1" thickBot="1">
      <c r="A59" s="213" t="str">
        <f t="shared" si="2"/>
        <v>X</v>
      </c>
      <c r="B59" s="482">
        <f>B48+1</f>
        <v>43960</v>
      </c>
      <c r="C59" s="507"/>
      <c r="D59" s="581"/>
      <c r="E59" s="214" t="s">
        <v>162</v>
      </c>
      <c r="F59" s="215" t="str">
        <f>IFERROR(VLOOKUP(D59,'[2]Capacidades por SKU e Túnel'!$B$9:$T$449,4,0),"")</f>
        <v/>
      </c>
      <c r="G59" s="347">
        <v>1510</v>
      </c>
      <c r="H59" s="348" t="str">
        <f>IFERROR(IF(D59="","",(G59/VLOOKUP(D59,'[2]Capacidades por SKU e Túnel'!$B$9:$T$449,16,FALSE))),"")</f>
        <v/>
      </c>
      <c r="I59" s="349" t="str">
        <f>IFERROR(IF(D59="","",(VLOOKUP(D59,[2]Recheio!$B$8:$I$175,7,FALSE)*H59)),"")</f>
        <v/>
      </c>
      <c r="J59" s="500" t="str">
        <f>IFERROR(IF(D59="","",VLOOKUP((ROUNDDOWN(B59,0)&amp;D59),'Coz. Ind.L4, 5 E 8'!$A$3:$M$221,11,0)),"")</f>
        <v/>
      </c>
      <c r="K59" s="219" t="str">
        <f>IFERROR(IF(D59="","",VLOOKUP((ROUNDDOWN(B59,0)&amp;D59),'Coz. Ind.L4, 5 E 8'!$A$3:$M$221,13,0)),"")</f>
        <v/>
      </c>
      <c r="L59" s="220" t="str">
        <f>IFERROR(IF(D59="","",B59),"")</f>
        <v/>
      </c>
      <c r="M59" s="221" t="str">
        <f>IFERROR(SUM(L59,P59,((H59/VLOOKUP(D59,'[2]Capacidades por SKU e Túnel'!$B$9:$T$449,15,0))/24)),"")</f>
        <v/>
      </c>
      <c r="N59" s="275" t="str">
        <f t="shared" ref="N59:N68" si="31">IF(P59="","",L59)</f>
        <v/>
      </c>
      <c r="O59" s="223" t="str">
        <f t="shared" si="26"/>
        <v/>
      </c>
      <c r="P59" s="600"/>
      <c r="Q59" s="277"/>
      <c r="R59" s="226" t="str">
        <f t="shared" ref="R59:R68" si="32">IFERROR(SUM((M59-L59),(-P59)),"")</f>
        <v/>
      </c>
      <c r="S59" s="227" t="str">
        <f t="shared" ref="S59:S68" si="33">IFERROR((M59-L59),"")</f>
        <v/>
      </c>
      <c r="T59" s="462"/>
      <c r="U59" s="199"/>
    </row>
    <row r="60" spans="1:21" ht="25.5" hidden="1" customHeight="1">
      <c r="A60" s="213" t="str">
        <f t="shared" si="2"/>
        <v/>
      </c>
      <c r="B60" s="473" t="str">
        <f t="shared" ref="B60:B68" si="34">IF(D60="","",B59)</f>
        <v/>
      </c>
      <c r="C60" s="508"/>
      <c r="D60" s="229"/>
      <c r="E60" s="247"/>
      <c r="F60" s="230" t="str">
        <f>IFERROR(VLOOKUP(D60,'[2]Capacidades por SKU e Túnel'!$B$9:$T$449,4,0),"")</f>
        <v/>
      </c>
      <c r="G60" s="350">
        <v>560</v>
      </c>
      <c r="H60" s="351" t="str">
        <f>IFERROR(IF(D60="","",(G60/VLOOKUP(D60,'[2]Capacidades por SKU e Túnel'!$B$9:$T$449,16,FALSE))),"")</f>
        <v/>
      </c>
      <c r="I60" s="352" t="str">
        <f>IFERROR(IF(D60="","",(VLOOKUP(D60,[2]Recheio!$B$8:$I$75,7,FALSE)*H60)),"")</f>
        <v/>
      </c>
      <c r="J60" s="501" t="str">
        <f>IFERROR(IF(D60="","",VLOOKUP((ROUNDDOWN(B60,0)&amp;D60),'Coz. Ind.L4, 5 E 8'!$A$3:$M$221,11,0)),"")</f>
        <v/>
      </c>
      <c r="K60" s="232" t="str">
        <f>IFERROR(IF(D60="","",VLOOKUP((ROUNDDOWN(B60,0)&amp;D60),'Coz. Ind.L4, 5 E 8'!$A$3:$M$221,13,0)),"")</f>
        <v/>
      </c>
      <c r="L60" s="241" t="str">
        <f>IFERROR(IF(B60="","",M59),"")</f>
        <v/>
      </c>
      <c r="M60" s="234" t="str">
        <f>IFERROR(SUM(L60,P60,((H60/VLOOKUP(D60,'[2]Capacidades por SKU e Túnel'!$B$9:$T$449,15,0))/24)),"")</f>
        <v/>
      </c>
      <c r="N60" s="278" t="str">
        <f t="shared" si="31"/>
        <v/>
      </c>
      <c r="O60" s="236" t="str">
        <f t="shared" si="26"/>
        <v/>
      </c>
      <c r="P60" s="313"/>
      <c r="Q60" s="279"/>
      <c r="R60" s="239" t="str">
        <f t="shared" si="32"/>
        <v/>
      </c>
      <c r="S60" s="240" t="str">
        <f t="shared" si="33"/>
        <v/>
      </c>
      <c r="T60" s="463"/>
      <c r="U60" s="198"/>
    </row>
    <row r="61" spans="1:21" ht="25.5" hidden="1" customHeight="1">
      <c r="A61" s="213" t="str">
        <f t="shared" si="2"/>
        <v/>
      </c>
      <c r="B61" s="473" t="str">
        <f t="shared" si="34"/>
        <v/>
      </c>
      <c r="C61" s="509"/>
      <c r="D61" s="229"/>
      <c r="E61" s="229"/>
      <c r="F61" s="230" t="str">
        <f>IFERROR(VLOOKUP(D61,'[2]Capacidades por SKU e Túnel'!$B$9:$T$449,4,0),"")</f>
        <v/>
      </c>
      <c r="G61" s="350"/>
      <c r="H61" s="351" t="str">
        <f>IFERROR(IF(D61="","",(G61/VLOOKUP(D61,'[2]Capacidades por SKU e Túnel'!$B$9:$T$449,16,FALSE))),"")</f>
        <v/>
      </c>
      <c r="I61" s="352" t="str">
        <f>IFERROR(IF(D61="","",(VLOOKUP(D61,[2]Recheio!$B$8:$I$75,7,FALSE)*H61)),"")</f>
        <v/>
      </c>
      <c r="J61" s="501" t="str">
        <f>IFERROR(IF(D61="","",VLOOKUP((ROUNDDOWN(B61,0)&amp;D61),'Coz. Ind.L4, 5 E 8'!$A$3:$M$221,11,0)),"")</f>
        <v/>
      </c>
      <c r="K61" s="232" t="str">
        <f>IFERROR(IF(D61="","",VLOOKUP((ROUNDDOWN(B61,0)&amp;D61),'Coz. Ind.L4, 5 E 8'!$A$3:$M$221,13,0)),"")</f>
        <v/>
      </c>
      <c r="L61" s="241" t="str">
        <f t="shared" ref="L61:L68" si="35">IFERROR(IF(B61="","",M60),"")</f>
        <v/>
      </c>
      <c r="M61" s="234" t="str">
        <f>IFERROR(SUM(L61,P61,((H61/VLOOKUP(D61,'[2]Capacidades por SKU e Túnel'!$B$9:$T$449,15,0))/24)),"")</f>
        <v/>
      </c>
      <c r="N61" s="278" t="str">
        <f t="shared" si="31"/>
        <v/>
      </c>
      <c r="O61" s="236" t="str">
        <f t="shared" si="26"/>
        <v/>
      </c>
      <c r="P61" s="313"/>
      <c r="Q61" s="279"/>
      <c r="R61" s="242" t="str">
        <f t="shared" si="32"/>
        <v/>
      </c>
      <c r="S61" s="243" t="str">
        <f t="shared" si="33"/>
        <v/>
      </c>
      <c r="T61" s="463"/>
      <c r="U61" s="198"/>
    </row>
    <row r="62" spans="1:21" ht="25.5" hidden="1" customHeight="1">
      <c r="A62" s="213" t="str">
        <f t="shared" si="2"/>
        <v/>
      </c>
      <c r="B62" s="473" t="str">
        <f t="shared" si="34"/>
        <v/>
      </c>
      <c r="C62" s="509"/>
      <c r="D62" s="247"/>
      <c r="E62" s="229"/>
      <c r="F62" s="230" t="str">
        <f>IFERROR(VLOOKUP(D62,'[2]Capacidades por SKU e Túnel'!$B$9:$T$449,4,0),"")</f>
        <v/>
      </c>
      <c r="G62" s="350"/>
      <c r="H62" s="351" t="str">
        <f>IFERROR(IF(D62="","",(G62/VLOOKUP(D62,'[2]Capacidades por SKU e Túnel'!$B$9:$T$449,16,FALSE))),"")</f>
        <v/>
      </c>
      <c r="I62" s="352" t="str">
        <f>IFERROR(IF(D62="","",(VLOOKUP(D62,[2]Recheio!$B$8:$I$75,7,FALSE)*H62)),"")</f>
        <v/>
      </c>
      <c r="J62" s="501" t="str">
        <f>IFERROR(IF(D62="","",VLOOKUP((ROUNDDOWN(B62,0)&amp;D62),'Coz. Ind.L4, 5 E 8'!$A$3:$M$221,11,0)),"")</f>
        <v/>
      </c>
      <c r="K62" s="232" t="str">
        <f>IFERROR(IF(D62="","",VLOOKUP((ROUNDDOWN(B62,0)&amp;D62),'Coz. Ind.L4, 5 E 8'!$A$3:$M$221,13,0)),"")</f>
        <v/>
      </c>
      <c r="L62" s="241" t="str">
        <f t="shared" si="35"/>
        <v/>
      </c>
      <c r="M62" s="234" t="str">
        <f>IFERROR(SUM(L62,P62,((H62/VLOOKUP(D62,'[2]Capacidades por SKU e Túnel'!$B$9:$T$449,15,0))/24)),"")</f>
        <v/>
      </c>
      <c r="N62" s="278" t="str">
        <f t="shared" si="31"/>
        <v/>
      </c>
      <c r="O62" s="236" t="str">
        <f t="shared" si="26"/>
        <v/>
      </c>
      <c r="P62" s="313"/>
      <c r="Q62" s="279"/>
      <c r="R62" s="242" t="str">
        <f t="shared" si="32"/>
        <v/>
      </c>
      <c r="S62" s="243" t="str">
        <f t="shared" si="33"/>
        <v/>
      </c>
      <c r="T62" s="463"/>
      <c r="U62" s="198"/>
    </row>
    <row r="63" spans="1:21" ht="25.5" hidden="1" customHeight="1">
      <c r="A63" s="213" t="str">
        <f t="shared" si="2"/>
        <v/>
      </c>
      <c r="B63" s="473" t="str">
        <f t="shared" si="34"/>
        <v/>
      </c>
      <c r="C63" s="509"/>
      <c r="D63" s="229"/>
      <c r="E63" s="229"/>
      <c r="F63" s="230" t="str">
        <f>IFERROR(VLOOKUP(D63,'[2]Capacidades por SKU e Túnel'!$B$9:$T$449,4,0),"")</f>
        <v/>
      </c>
      <c r="G63" s="350"/>
      <c r="H63" s="351" t="str">
        <f>IFERROR(IF(D63="","",(G63/VLOOKUP(D63,'[2]Capacidades por SKU e Túnel'!$B$9:$T$449,16,FALSE))),"")</f>
        <v/>
      </c>
      <c r="I63" s="352" t="str">
        <f>IFERROR(IF(D63="","",(VLOOKUP(D63,[2]Recheio!$B$8:$I$75,7,FALSE)*H63)),"")</f>
        <v/>
      </c>
      <c r="J63" s="501" t="str">
        <f>IFERROR(IF(D63="","",VLOOKUP((ROUNDDOWN(B63,0)&amp;D63),'Coz. Ind.L4, 5 E 8'!$A$3:$M$221,11,0)),"")</f>
        <v/>
      </c>
      <c r="K63" s="232" t="str">
        <f>IFERROR(IF(D63="","",VLOOKUP((ROUNDDOWN(B63,0)&amp;D63),'Coz. Ind.L4, 5 E 8'!$A$3:$M$221,13,0)),"")</f>
        <v/>
      </c>
      <c r="L63" s="241" t="str">
        <f t="shared" si="35"/>
        <v/>
      </c>
      <c r="M63" s="234" t="str">
        <f>IFERROR(SUM(L63,P63,((H63/VLOOKUP(D63,'[2]Capacidades por SKU e Túnel'!$B$9:$T$449,15,0))/24)),"")</f>
        <v/>
      </c>
      <c r="N63" s="278" t="str">
        <f t="shared" si="31"/>
        <v/>
      </c>
      <c r="O63" s="236" t="str">
        <f t="shared" si="26"/>
        <v/>
      </c>
      <c r="P63" s="313"/>
      <c r="Q63" s="279"/>
      <c r="R63" s="242" t="str">
        <f t="shared" si="32"/>
        <v/>
      </c>
      <c r="S63" s="243" t="str">
        <f t="shared" si="33"/>
        <v/>
      </c>
      <c r="T63" s="463"/>
      <c r="U63" s="198"/>
    </row>
    <row r="64" spans="1:21" ht="25.5" hidden="1" customHeight="1">
      <c r="A64" s="213" t="str">
        <f t="shared" si="2"/>
        <v/>
      </c>
      <c r="B64" s="473" t="str">
        <f t="shared" si="34"/>
        <v/>
      </c>
      <c r="C64" s="508"/>
      <c r="D64" s="229"/>
      <c r="E64" s="229"/>
      <c r="F64" s="230" t="str">
        <f>IFERROR(VLOOKUP(D64,'[2]Capacidades por SKU e Túnel'!$B$9:$T$449,4,0),"")</f>
        <v/>
      </c>
      <c r="G64" s="350"/>
      <c r="H64" s="351" t="str">
        <f>IFERROR(IF(D64="","",(G64/VLOOKUP(D64,'[2]Capacidades por SKU e Túnel'!$B$9:$T$449,16,FALSE))),"")</f>
        <v/>
      </c>
      <c r="I64" s="352" t="str">
        <f>IFERROR(IF(D64="","",(VLOOKUP(D64,[2]Recheio!$B$8:$I$75,7,FALSE)*H64)),"")</f>
        <v/>
      </c>
      <c r="J64" s="501" t="str">
        <f>IFERROR(IF(D64="","",VLOOKUP((ROUNDDOWN(B64,0)&amp;D64),'Coz. Ind.L4, 5 E 8'!$A$3:$M$221,11,0)),"")</f>
        <v/>
      </c>
      <c r="K64" s="232" t="str">
        <f>IFERROR(IF(D64="","",VLOOKUP((ROUNDDOWN(B64,0)&amp;D64),'Coz. Ind.L4, 5 E 8'!$A$3:$M$221,13,0)),"")</f>
        <v/>
      </c>
      <c r="L64" s="241" t="str">
        <f t="shared" si="35"/>
        <v/>
      </c>
      <c r="M64" s="234" t="str">
        <f>IFERROR(SUM(L64,P64,((H64/VLOOKUP(D64,'[2]Capacidades por SKU e Túnel'!$B$9:$T$449,15,0))/24)),"")</f>
        <v/>
      </c>
      <c r="N64" s="278" t="str">
        <f t="shared" si="31"/>
        <v/>
      </c>
      <c r="O64" s="236" t="str">
        <f t="shared" si="26"/>
        <v/>
      </c>
      <c r="P64" s="237"/>
      <c r="Q64" s="244"/>
      <c r="R64" s="242" t="str">
        <f t="shared" si="32"/>
        <v/>
      </c>
      <c r="S64" s="246" t="str">
        <f t="shared" si="33"/>
        <v/>
      </c>
      <c r="T64" s="463"/>
      <c r="U64" s="198"/>
    </row>
    <row r="65" spans="1:21" ht="25.5" hidden="1" customHeight="1">
      <c r="A65" s="213" t="str">
        <f t="shared" si="2"/>
        <v/>
      </c>
      <c r="B65" s="474" t="str">
        <f t="shared" si="34"/>
        <v/>
      </c>
      <c r="C65" s="510"/>
      <c r="D65" s="247"/>
      <c r="E65" s="247"/>
      <c r="F65" s="248" t="str">
        <f>IFERROR(VLOOKUP(D65,'[2]Capacidades por SKU e Túnel'!$B$9:$T$449,4,0),"")</f>
        <v/>
      </c>
      <c r="G65" s="353"/>
      <c r="H65" s="354" t="str">
        <f>IFERROR(IF(D65="","",(G65/VLOOKUP(D65,'[2]Capacidades por SKU e Túnel'!$B$9:$T$449,16,FALSE))),"")</f>
        <v/>
      </c>
      <c r="I65" s="355" t="str">
        <f>IFERROR(IF(D65="","",(VLOOKUP(D65,[2]Recheio!$B$8:$I$75,7,FALSE)*H65)),"")</f>
        <v/>
      </c>
      <c r="J65" s="502" t="str">
        <f>IFERROR(IF(D65="","",VLOOKUP((ROUNDDOWN(B65,0)&amp;D65),'Coz. Ind.L4, 5 E 8'!$A$3:$M$221,11,0)),"")</f>
        <v/>
      </c>
      <c r="K65" s="280" t="str">
        <f>IFERROR(IF(D65="","",VLOOKUP((ROUNDDOWN(B65,0)&amp;D65),'Coz. Ind.L4, 5 E 8'!$A$3:$M$221,13,0)),"")</f>
        <v/>
      </c>
      <c r="L65" s="233" t="str">
        <f t="shared" si="35"/>
        <v/>
      </c>
      <c r="M65" s="249" t="str">
        <f>IFERROR(SUM(L65,P65,((H65/VLOOKUP(D65,'[2]Capacidades por SKU e Túnel'!$B$9:$T$449,15,0))/24)),"")</f>
        <v/>
      </c>
      <c r="N65" s="281" t="str">
        <f t="shared" si="31"/>
        <v/>
      </c>
      <c r="O65" s="251" t="str">
        <f t="shared" si="26"/>
        <v/>
      </c>
      <c r="P65" s="313"/>
      <c r="Q65" s="279"/>
      <c r="R65" s="242" t="str">
        <f t="shared" si="32"/>
        <v/>
      </c>
      <c r="S65" s="243" t="str">
        <f t="shared" si="33"/>
        <v/>
      </c>
      <c r="T65" s="463"/>
      <c r="U65" s="198"/>
    </row>
    <row r="66" spans="1:21" ht="25.5" hidden="1" customHeight="1">
      <c r="A66" s="213" t="str">
        <f t="shared" si="2"/>
        <v/>
      </c>
      <c r="B66" s="473" t="str">
        <f t="shared" si="34"/>
        <v/>
      </c>
      <c r="C66" s="509"/>
      <c r="D66" s="247"/>
      <c r="E66" s="229"/>
      <c r="F66" s="230" t="str">
        <f>IFERROR(VLOOKUP(D66,'[2]Capacidades por SKU e Túnel'!$B$9:$T$449,4,0),"")</f>
        <v/>
      </c>
      <c r="G66" s="350"/>
      <c r="H66" s="351" t="str">
        <f>IFERROR(IF(D66="","",(G66/VLOOKUP(D66,'[2]Capacidades por SKU e Túnel'!$B$9:$T$449,16,FALSE))),"")</f>
        <v/>
      </c>
      <c r="I66" s="352" t="str">
        <f>IFERROR(IF(D66="","",(VLOOKUP(D66,[2]Recheio!$B$8:$I$75,7,FALSE)*H66)),"")</f>
        <v/>
      </c>
      <c r="J66" s="501" t="str">
        <f>IFERROR(IF(D66="","",VLOOKUP((ROUNDDOWN(B66,0)&amp;D66),'Coz. Ind.L4, 5 E 8'!$A$3:$M$221,11,0)),"")</f>
        <v/>
      </c>
      <c r="K66" s="232" t="str">
        <f>IFERROR(IF(D66="","",VLOOKUP((ROUNDDOWN(B66,0)&amp;D66),'Coz. Ind.L4, 5 E 8'!$A$3:$M$221,13,0)),"")</f>
        <v/>
      </c>
      <c r="L66" s="241" t="str">
        <f t="shared" si="35"/>
        <v/>
      </c>
      <c r="M66" s="234" t="str">
        <f>IFERROR(SUM(L66,P66,((H66/VLOOKUP(D66,'[2]Capacidades por SKU e Túnel'!$B$9:$T$449,15,0))/24)),"")</f>
        <v/>
      </c>
      <c r="N66" s="278" t="str">
        <f t="shared" si="31"/>
        <v/>
      </c>
      <c r="O66" s="236" t="str">
        <f t="shared" si="26"/>
        <v/>
      </c>
      <c r="P66" s="313"/>
      <c r="Q66" s="279"/>
      <c r="R66" s="242" t="str">
        <f t="shared" si="32"/>
        <v/>
      </c>
      <c r="S66" s="243" t="str">
        <f t="shared" si="33"/>
        <v/>
      </c>
      <c r="T66" s="463"/>
      <c r="U66" s="198"/>
    </row>
    <row r="67" spans="1:21" ht="25.5" hidden="1" customHeight="1">
      <c r="A67" s="213" t="str">
        <f t="shared" si="2"/>
        <v/>
      </c>
      <c r="B67" s="473" t="str">
        <f t="shared" si="34"/>
        <v/>
      </c>
      <c r="C67" s="509"/>
      <c r="D67" s="229"/>
      <c r="E67" s="229"/>
      <c r="F67" s="230" t="str">
        <f>IFERROR(VLOOKUP(D67,'[2]Capacidades por SKU e Túnel'!$B$9:$T$449,4,0),"")</f>
        <v/>
      </c>
      <c r="G67" s="350"/>
      <c r="H67" s="351" t="str">
        <f>IFERROR(IF(D67="","",(G67/VLOOKUP(D67,'[2]Capacidades por SKU e Túnel'!$B$9:$T$449,16,FALSE))),"")</f>
        <v/>
      </c>
      <c r="I67" s="352" t="str">
        <f>IFERROR(IF(D67="","",(VLOOKUP(D67,[2]Recheio!$B$8:$I$75,7,FALSE)*H67)),"")</f>
        <v/>
      </c>
      <c r="J67" s="501" t="str">
        <f>IFERROR(IF(D67="","",VLOOKUP((ROUNDDOWN(B67,0)&amp;D67),'Coz. Ind.L4, 5 E 8'!$A$3:$M$221,11,0)),"")</f>
        <v/>
      </c>
      <c r="K67" s="232" t="str">
        <f>IFERROR(IF(D67="","",VLOOKUP((ROUNDDOWN(B67,0)&amp;D67),'Coz. Ind.L4, 5 E 8'!$A$3:$M$221,13,0)),"")</f>
        <v/>
      </c>
      <c r="L67" s="241" t="str">
        <f t="shared" si="35"/>
        <v/>
      </c>
      <c r="M67" s="234" t="str">
        <f>IFERROR(SUM(L67,P67,((H67/VLOOKUP(D67,'[2]Capacidades por SKU e Túnel'!$B$9:$T$449,15,0))/24)),"")</f>
        <v/>
      </c>
      <c r="N67" s="278" t="str">
        <f t="shared" si="31"/>
        <v/>
      </c>
      <c r="O67" s="236" t="str">
        <f t="shared" si="26"/>
        <v/>
      </c>
      <c r="P67" s="313"/>
      <c r="Q67" s="279"/>
      <c r="R67" s="242" t="str">
        <f t="shared" si="32"/>
        <v/>
      </c>
      <c r="S67" s="243" t="str">
        <f t="shared" si="33"/>
        <v/>
      </c>
      <c r="T67" s="463"/>
      <c r="U67" s="198"/>
    </row>
    <row r="68" spans="1:21" ht="25.5" hidden="1" customHeight="1" thickBot="1">
      <c r="A68" s="213" t="str">
        <f t="shared" si="2"/>
        <v/>
      </c>
      <c r="B68" s="475" t="str">
        <f t="shared" si="34"/>
        <v/>
      </c>
      <c r="C68" s="511"/>
      <c r="D68" s="252"/>
      <c r="E68" s="252"/>
      <c r="F68" s="253" t="str">
        <f>IFERROR(VLOOKUP(D68,'[2]Capacidades por SKU e Túnel'!$B$9:$T$449,4,0),"")</f>
        <v/>
      </c>
      <c r="G68" s="356"/>
      <c r="H68" s="357" t="str">
        <f>IFERROR(IF(D68="","",(G68/VLOOKUP(D68,'[2]Capacidades por SKU e Túnel'!$B$9:$T$449,16,FALSE))),"")</f>
        <v/>
      </c>
      <c r="I68" s="358" t="str">
        <f>IFERROR(IF(D68="","",(VLOOKUP(D68,[2]Recheio!$B$8:$I$75,7,FALSE)*H68)),"")</f>
        <v/>
      </c>
      <c r="J68" s="503" t="str">
        <f>IFERROR(IF(D68="","",VLOOKUP((ROUNDDOWN(B68,0)&amp;D68),'Coz. Ind.L4, 5 E 8'!$A$3:$M$221,11,0)),"")</f>
        <v/>
      </c>
      <c r="K68" s="282" t="str">
        <f>IFERROR(IF(D68="","",VLOOKUP((ROUNDDOWN(B68,0)&amp;D68),'Coz. Ind.L4, 5 E 8'!$A$3:$M$221,13,0)),"")</f>
        <v/>
      </c>
      <c r="L68" s="256" t="str">
        <f t="shared" si="35"/>
        <v/>
      </c>
      <c r="M68" s="257" t="str">
        <f>IFERROR(SUM(L68,P68,((H68/VLOOKUP(D68,'[2]Capacidades por SKU e Túnel'!$B$9:$T$449,15,0))/24)),"")</f>
        <v/>
      </c>
      <c r="N68" s="283" t="str">
        <f t="shared" si="31"/>
        <v/>
      </c>
      <c r="O68" s="259" t="str">
        <f t="shared" si="26"/>
        <v/>
      </c>
      <c r="P68" s="260"/>
      <c r="Q68" s="284"/>
      <c r="R68" s="285" t="str">
        <f t="shared" si="32"/>
        <v/>
      </c>
      <c r="S68" s="286" t="str">
        <f t="shared" si="33"/>
        <v/>
      </c>
      <c r="T68" s="464"/>
      <c r="U68" s="198"/>
    </row>
    <row r="69" spans="1:21" ht="25.5" customHeight="1" thickBot="1">
      <c r="A69" s="213" t="s">
        <v>2321</v>
      </c>
      <c r="B69" s="476"/>
      <c r="C69" s="512"/>
      <c r="D69" s="263"/>
      <c r="E69" s="263"/>
      <c r="F69" s="264"/>
      <c r="G69" s="265"/>
      <c r="H69" s="266"/>
      <c r="I69" s="267"/>
      <c r="J69" s="267"/>
      <c r="K69" s="268"/>
      <c r="L69" s="268"/>
      <c r="M69" s="268"/>
      <c r="N69" s="272"/>
      <c r="O69" s="272"/>
      <c r="P69" s="287"/>
      <c r="Q69" s="268"/>
      <c r="R69" s="272"/>
      <c r="S69" s="268"/>
      <c r="T69" s="273"/>
    </row>
    <row r="70" spans="1:21" ht="25.5" customHeight="1" thickBot="1">
      <c r="A70" s="213" t="str">
        <f t="shared" ref="A70:A79" si="36">IF(B70&lt;&gt;"","X","")</f>
        <v>X</v>
      </c>
      <c r="B70" s="482">
        <f>B59+1</f>
        <v>43961</v>
      </c>
      <c r="C70" s="507"/>
      <c r="D70" s="214"/>
      <c r="E70" s="214"/>
      <c r="F70" s="215" t="str">
        <f>IFERROR(VLOOKUP(D70,'[2]Capacidades por SKU e Túnel'!$B$9:$T$449,4,0),"")</f>
        <v/>
      </c>
      <c r="G70" s="347"/>
      <c r="H70" s="348" t="str">
        <f>IFERROR(IF(D70="","",(G70/VLOOKUP(D70,'[2]Capacidades por SKU e Túnel'!$B$9:$T$449,16,FALSE))),"")</f>
        <v/>
      </c>
      <c r="I70" s="349" t="str">
        <f>IFERROR(IF(D70="","",(VLOOKUP(D70,[2]Recheio!$B$8:$I$175,7,FALSE)*H70)),"")</f>
        <v/>
      </c>
      <c r="J70" s="500" t="str">
        <f>IFERROR(IF(D70="","",VLOOKUP((ROUNDDOWN(B70,0)&amp;D70),'Coz. Ind.L4, 5 E 8'!$A$3:$M$221,11,0)),"")</f>
        <v/>
      </c>
      <c r="K70" s="219" t="str">
        <f>IFERROR(IF(D70="","",VLOOKUP((ROUNDDOWN(B70,0)&amp;D70),'Coz. Ind.L4, 5 E 8'!$A$3:$M$221,13,0)),"")</f>
        <v/>
      </c>
      <c r="L70" s="220" t="str">
        <f>IFERROR(IF(D70="","",B70),"")</f>
        <v/>
      </c>
      <c r="M70" s="221" t="str">
        <f>IFERROR(SUM(L70,P70,((H70/VLOOKUP(D70,#REF!,15,0))/24)),"")</f>
        <v/>
      </c>
      <c r="N70" s="275" t="str">
        <f t="shared" ref="N70:N79" si="37">IF(P70="","",L70)</f>
        <v/>
      </c>
      <c r="O70" s="223" t="str">
        <f t="shared" ref="O70:O79" si="38">IFERROR(IF(P70="","",SUM(L70,P70)),"")</f>
        <v/>
      </c>
      <c r="P70" s="600"/>
      <c r="Q70" s="277"/>
      <c r="R70" s="226" t="str">
        <f t="shared" ref="R70:R79" si="39">IFERROR(SUM((M70-L70),(-P70)),"")</f>
        <v/>
      </c>
      <c r="S70" s="227" t="str">
        <f t="shared" ref="S70:S79" si="40">IFERROR((M70-L70),"")</f>
        <v/>
      </c>
      <c r="T70" s="462"/>
      <c r="U70" s="199"/>
    </row>
    <row r="71" spans="1:21" ht="25.5" hidden="1" customHeight="1">
      <c r="A71" s="213" t="str">
        <f t="shared" si="36"/>
        <v/>
      </c>
      <c r="B71" s="473" t="str">
        <f>IF(D71="","",B70)</f>
        <v/>
      </c>
      <c r="C71" s="508"/>
      <c r="D71" s="229"/>
      <c r="E71" s="229"/>
      <c r="F71" s="230" t="str">
        <f>IFERROR(VLOOKUP(D71,'[2]Capacidades por SKU e Túnel'!$B$9:$T$449,4,0),"")</f>
        <v/>
      </c>
      <c r="G71" s="350"/>
      <c r="H71" s="351" t="str">
        <f>IFERROR(IF(D71="","",(G71/VLOOKUP(D71,'[2]Capacidades por SKU e Túnel'!$B$9:$T$449,16,FALSE))),"")</f>
        <v/>
      </c>
      <c r="I71" s="352" t="str">
        <f>IFERROR(IF(D71="","",(VLOOKUP(D71,[2]Recheio!$B$8:$I$75,7,FALSE)*H71)),"")</f>
        <v/>
      </c>
      <c r="J71" s="501" t="str">
        <f>IFERROR(IF(D71="","",VLOOKUP((ROUNDDOWN(B71,0)&amp;D71),'Coz. Ind.L4, 5 E 8'!$A$3:$M$221,11,0)),"")</f>
        <v/>
      </c>
      <c r="K71" s="232" t="str">
        <f>IFERROR(IF(D71="","",VLOOKUP((ROUNDDOWN(B71,0)&amp;D71),'Coz. Ind.L4, 5 E 8'!$A$3:$M$221,13,0)),"")</f>
        <v/>
      </c>
      <c r="L71" s="241" t="str">
        <f>IFERROR(IF(B71="","",M70),"")</f>
        <v/>
      </c>
      <c r="M71" s="234" t="str">
        <f>IFERROR(SUM(L71,P71,((H71/VLOOKUP(D71,#REF!,15,0))/24)),"")</f>
        <v/>
      </c>
      <c r="N71" s="278" t="str">
        <f t="shared" si="37"/>
        <v/>
      </c>
      <c r="O71" s="236" t="str">
        <f t="shared" si="38"/>
        <v/>
      </c>
      <c r="P71" s="313"/>
      <c r="Q71" s="279"/>
      <c r="R71" s="239" t="str">
        <f t="shared" si="39"/>
        <v/>
      </c>
      <c r="S71" s="240" t="str">
        <f t="shared" si="40"/>
        <v/>
      </c>
      <c r="T71" s="463"/>
      <c r="U71" s="198"/>
    </row>
    <row r="72" spans="1:21" ht="25.5" hidden="1" customHeight="1">
      <c r="A72" s="213" t="str">
        <f t="shared" si="36"/>
        <v/>
      </c>
      <c r="B72" s="473" t="str">
        <f t="shared" ref="B72:B79" si="41">IF(D72="","",B71)</f>
        <v/>
      </c>
      <c r="C72" s="509"/>
      <c r="D72" s="229"/>
      <c r="E72" s="229"/>
      <c r="F72" s="230" t="str">
        <f>IFERROR(VLOOKUP(D72,'[2]Capacidades por SKU e Túnel'!$B$9:$T$449,4,0),"")</f>
        <v/>
      </c>
      <c r="G72" s="350"/>
      <c r="H72" s="351" t="str">
        <f>IFERROR(IF(D72="","",(G72/VLOOKUP(D72,'[2]Capacidades por SKU e Túnel'!$B$9:$T$449,16,FALSE))),"")</f>
        <v/>
      </c>
      <c r="I72" s="352" t="str">
        <f>IFERROR(IF(D72="","",(VLOOKUP(D72,[2]Recheio!$B$8:$I$75,7,FALSE)*H72)),"")</f>
        <v/>
      </c>
      <c r="J72" s="501" t="str">
        <f>IFERROR(IF(D72="","",VLOOKUP((ROUNDDOWN(B72,0)&amp;D72),'Coz. Ind.L4, 5 E 8'!$A$3:$M$221,11,0)),"")</f>
        <v/>
      </c>
      <c r="K72" s="232" t="str">
        <f>IFERROR(IF(D72="","",VLOOKUP((ROUNDDOWN(B72,0)&amp;D72),'Coz. Ind.L4, 5 E 8'!$A$3:$M$221,13,0)),"")</f>
        <v/>
      </c>
      <c r="L72" s="241" t="str">
        <f t="shared" ref="L72:L79" si="42">IFERROR(IF(B72="","",M71),"")</f>
        <v/>
      </c>
      <c r="M72" s="234" t="str">
        <f>IFERROR(SUM(L72,P72,((H72/VLOOKUP(D72,#REF!,15,0))/24)),"")</f>
        <v/>
      </c>
      <c r="N72" s="278" t="str">
        <f t="shared" si="37"/>
        <v/>
      </c>
      <c r="O72" s="236" t="str">
        <f t="shared" si="38"/>
        <v/>
      </c>
      <c r="P72" s="313"/>
      <c r="Q72" s="279"/>
      <c r="R72" s="242" t="str">
        <f t="shared" si="39"/>
        <v/>
      </c>
      <c r="S72" s="243" t="str">
        <f t="shared" si="40"/>
        <v/>
      </c>
      <c r="T72" s="463"/>
      <c r="U72" s="198"/>
    </row>
    <row r="73" spans="1:21" ht="25.5" hidden="1" customHeight="1">
      <c r="A73" s="213" t="str">
        <f t="shared" si="36"/>
        <v/>
      </c>
      <c r="B73" s="473" t="str">
        <f t="shared" si="41"/>
        <v/>
      </c>
      <c r="C73" s="509"/>
      <c r="D73" s="247"/>
      <c r="E73" s="229"/>
      <c r="F73" s="230" t="str">
        <f>IFERROR(VLOOKUP(D73,'[2]Capacidades por SKU e Túnel'!$B$9:$T$449,4,0),"")</f>
        <v/>
      </c>
      <c r="G73" s="350"/>
      <c r="H73" s="351" t="str">
        <f>IFERROR(IF(D73="","",(G73/VLOOKUP(D73,'[2]Capacidades por SKU e Túnel'!$B$9:$T$449,16,FALSE))),"")</f>
        <v/>
      </c>
      <c r="I73" s="352" t="str">
        <f>IFERROR(IF(D73="","",(VLOOKUP(D73,[2]Recheio!$B$8:$I$75,7,FALSE)*H73)),"")</f>
        <v/>
      </c>
      <c r="J73" s="501" t="str">
        <f>IFERROR(IF(D73="","",VLOOKUP((ROUNDDOWN(B73,0)&amp;D73),'Coz. Ind.L4, 5 E 8'!$A$3:$M$221,11,0)),"")</f>
        <v/>
      </c>
      <c r="K73" s="232" t="str">
        <f>IFERROR(IF(D73="","",VLOOKUP((ROUNDDOWN(B73,0)&amp;D73),'Coz. Ind.L4, 5 E 8'!$A$3:$M$221,13,0)),"")</f>
        <v/>
      </c>
      <c r="L73" s="241" t="str">
        <f t="shared" si="42"/>
        <v/>
      </c>
      <c r="M73" s="234" t="str">
        <f>IFERROR(SUM(L73,P73,((H73/VLOOKUP(D73,#REF!,15,0))/24)),"")</f>
        <v/>
      </c>
      <c r="N73" s="278" t="str">
        <f t="shared" si="37"/>
        <v/>
      </c>
      <c r="O73" s="236" t="str">
        <f t="shared" si="38"/>
        <v/>
      </c>
      <c r="P73" s="313"/>
      <c r="Q73" s="279"/>
      <c r="R73" s="242" t="str">
        <f t="shared" si="39"/>
        <v/>
      </c>
      <c r="S73" s="243" t="str">
        <f t="shared" si="40"/>
        <v/>
      </c>
      <c r="T73" s="463"/>
      <c r="U73" s="198"/>
    </row>
    <row r="74" spans="1:21" ht="25.5" hidden="1" customHeight="1">
      <c r="A74" s="213" t="str">
        <f t="shared" si="36"/>
        <v/>
      </c>
      <c r="B74" s="473" t="str">
        <f t="shared" si="41"/>
        <v/>
      </c>
      <c r="C74" s="509"/>
      <c r="D74" s="229"/>
      <c r="E74" s="229"/>
      <c r="F74" s="230" t="str">
        <f>IFERROR(VLOOKUP(D74,'[2]Capacidades por SKU e Túnel'!$B$9:$T$449,4,0),"")</f>
        <v/>
      </c>
      <c r="G74" s="350"/>
      <c r="H74" s="351" t="str">
        <f>IFERROR(IF(D74="","",(G74/VLOOKUP(D74,'[2]Capacidades por SKU e Túnel'!$B$9:$T$449,16,FALSE))),"")</f>
        <v/>
      </c>
      <c r="I74" s="352" t="str">
        <f>IFERROR(IF(D74="","",(VLOOKUP(D74,[2]Recheio!$B$8:$I$75,7,FALSE)*H74)),"")</f>
        <v/>
      </c>
      <c r="J74" s="501" t="str">
        <f>IFERROR(IF(D74="","",VLOOKUP((ROUNDDOWN(B74,0)&amp;D74),'Coz. Ind.L4, 5 E 8'!$A$3:$M$221,11,0)),"")</f>
        <v/>
      </c>
      <c r="K74" s="232" t="str">
        <f>IFERROR(IF(D74="","",VLOOKUP((ROUNDDOWN(B74,0)&amp;D74),'Coz. Ind.L4, 5 E 8'!$A$3:$M$221,13,0)),"")</f>
        <v/>
      </c>
      <c r="L74" s="241" t="str">
        <f t="shared" si="42"/>
        <v/>
      </c>
      <c r="M74" s="234" t="str">
        <f>IFERROR(SUM(L74,P74,((H74/VLOOKUP(D74,#REF!,15,0))/24)),"")</f>
        <v/>
      </c>
      <c r="N74" s="278" t="str">
        <f t="shared" si="37"/>
        <v/>
      </c>
      <c r="O74" s="236" t="str">
        <f t="shared" si="38"/>
        <v/>
      </c>
      <c r="P74" s="313"/>
      <c r="Q74" s="279"/>
      <c r="R74" s="242" t="str">
        <f t="shared" si="39"/>
        <v/>
      </c>
      <c r="S74" s="243" t="str">
        <f t="shared" si="40"/>
        <v/>
      </c>
      <c r="T74" s="463"/>
      <c r="U74" s="198"/>
    </row>
    <row r="75" spans="1:21" ht="25.5" hidden="1" customHeight="1">
      <c r="A75" s="213" t="str">
        <f t="shared" si="36"/>
        <v/>
      </c>
      <c r="B75" s="473" t="str">
        <f t="shared" si="41"/>
        <v/>
      </c>
      <c r="C75" s="508"/>
      <c r="D75" s="229"/>
      <c r="E75" s="229"/>
      <c r="F75" s="230" t="str">
        <f>IFERROR(VLOOKUP(D75,'[2]Capacidades por SKU e Túnel'!$B$9:$T$449,4,0),"")</f>
        <v/>
      </c>
      <c r="G75" s="350"/>
      <c r="H75" s="351" t="str">
        <f>IFERROR(IF(D75="","",(G75/VLOOKUP(D75,'[2]Capacidades por SKU e Túnel'!$B$9:$T$449,16,FALSE))),"")</f>
        <v/>
      </c>
      <c r="I75" s="352" t="str">
        <f>IFERROR(IF(D75="","",(VLOOKUP(D75,[2]Recheio!$B$8:$I$75,7,FALSE)*H75)),"")</f>
        <v/>
      </c>
      <c r="J75" s="501" t="str">
        <f>IFERROR(IF(D75="","",VLOOKUP((ROUNDDOWN(B75,0)&amp;D75),'Coz. Ind.L4, 5 E 8'!$A$3:$M$221,11,0)),"")</f>
        <v/>
      </c>
      <c r="K75" s="232" t="str">
        <f>IFERROR(IF(D75="","",VLOOKUP((ROUNDDOWN(B75,0)&amp;D75),'Coz. Ind.L4, 5 E 8'!$A$3:$M$221,13,0)),"")</f>
        <v/>
      </c>
      <c r="L75" s="241" t="str">
        <f t="shared" si="42"/>
        <v/>
      </c>
      <c r="M75" s="234" t="str">
        <f>IFERROR(SUM(L75,P75,((H75/VLOOKUP(D75,#REF!,15,0))/24)),"")</f>
        <v/>
      </c>
      <c r="N75" s="278" t="str">
        <f t="shared" si="37"/>
        <v/>
      </c>
      <c r="O75" s="236" t="str">
        <f t="shared" si="38"/>
        <v/>
      </c>
      <c r="P75" s="237"/>
      <c r="Q75" s="244"/>
      <c r="R75" s="242" t="str">
        <f t="shared" si="39"/>
        <v/>
      </c>
      <c r="S75" s="246" t="str">
        <f t="shared" si="40"/>
        <v/>
      </c>
      <c r="T75" s="463"/>
      <c r="U75" s="198"/>
    </row>
    <row r="76" spans="1:21" ht="25.5" hidden="1" customHeight="1">
      <c r="A76" s="213" t="str">
        <f t="shared" si="36"/>
        <v/>
      </c>
      <c r="B76" s="474" t="str">
        <f t="shared" si="41"/>
        <v/>
      </c>
      <c r="C76" s="510"/>
      <c r="D76" s="247"/>
      <c r="E76" s="247"/>
      <c r="F76" s="248" t="str">
        <f>IFERROR(VLOOKUP(D76,'[2]Capacidades por SKU e Túnel'!$B$9:$T$449,4,0),"")</f>
        <v/>
      </c>
      <c r="G76" s="353"/>
      <c r="H76" s="354" t="str">
        <f>IFERROR(IF(D76="","",(G76/VLOOKUP(D76,'[2]Capacidades por SKU e Túnel'!$B$9:$T$449,16,FALSE))),"")</f>
        <v/>
      </c>
      <c r="I76" s="355" t="str">
        <f>IFERROR(IF(D76="","",(VLOOKUP(D76,[2]Recheio!$B$8:$I$75,7,FALSE)*H76)),"")</f>
        <v/>
      </c>
      <c r="J76" s="502" t="str">
        <f>IFERROR(IF(D76="","",VLOOKUP((ROUNDDOWN(B76,0)&amp;D76),'Coz. Ind.L4, 5 E 8'!$A$3:$M$221,11,0)),"")</f>
        <v/>
      </c>
      <c r="K76" s="280" t="str">
        <f>IFERROR(IF(D76="","",VLOOKUP((ROUNDDOWN(B76,0)&amp;D76),'Coz. Ind.L4, 5 E 8'!$A$3:$M$221,13,0)),"")</f>
        <v/>
      </c>
      <c r="L76" s="233" t="str">
        <f t="shared" si="42"/>
        <v/>
      </c>
      <c r="M76" s="249" t="str">
        <f>IFERROR(SUM(L76,P76,((H76/VLOOKUP(D76,#REF!,15,0))/24)),"")</f>
        <v/>
      </c>
      <c r="N76" s="281" t="str">
        <f t="shared" si="37"/>
        <v/>
      </c>
      <c r="O76" s="251" t="str">
        <f t="shared" si="38"/>
        <v/>
      </c>
      <c r="P76" s="313"/>
      <c r="Q76" s="279"/>
      <c r="R76" s="242" t="str">
        <f t="shared" si="39"/>
        <v/>
      </c>
      <c r="S76" s="243" t="str">
        <f t="shared" si="40"/>
        <v/>
      </c>
      <c r="T76" s="463"/>
      <c r="U76" s="198"/>
    </row>
    <row r="77" spans="1:21" ht="25.5" hidden="1" customHeight="1">
      <c r="A77" s="213" t="str">
        <f t="shared" si="36"/>
        <v/>
      </c>
      <c r="B77" s="473" t="str">
        <f t="shared" si="41"/>
        <v/>
      </c>
      <c r="C77" s="509"/>
      <c r="D77" s="247"/>
      <c r="E77" s="229"/>
      <c r="F77" s="230" t="str">
        <f>IFERROR(VLOOKUP(D77,'[2]Capacidades por SKU e Túnel'!$B$9:$T$449,4,0),"")</f>
        <v/>
      </c>
      <c r="G77" s="350"/>
      <c r="H77" s="351" t="str">
        <f>IFERROR(IF(D77="","",(G77/VLOOKUP(D77,'[2]Capacidades por SKU e Túnel'!$B$9:$T$449,16,FALSE))),"")</f>
        <v/>
      </c>
      <c r="I77" s="352" t="str">
        <f>IFERROR(IF(D77="","",(VLOOKUP(D77,[2]Recheio!$B$8:$I$75,7,FALSE)*H77)),"")</f>
        <v/>
      </c>
      <c r="J77" s="501" t="str">
        <f>IFERROR(IF(D77="","",VLOOKUP((ROUNDDOWN(B77,0)&amp;D77),'Coz. Ind.L4, 5 E 8'!$A$3:$M$221,11,0)),"")</f>
        <v/>
      </c>
      <c r="K77" s="232" t="str">
        <f>IFERROR(IF(D77="","",VLOOKUP((ROUNDDOWN(B77,0)&amp;D77),'Coz. Ind.L4, 5 E 8'!$A$3:$M$221,13,0)),"")</f>
        <v/>
      </c>
      <c r="L77" s="241" t="str">
        <f t="shared" si="42"/>
        <v/>
      </c>
      <c r="M77" s="234" t="str">
        <f>IFERROR(SUM(L77,P77,((H77/VLOOKUP(D77,#REF!,15,0))/24)),"")</f>
        <v/>
      </c>
      <c r="N77" s="278" t="str">
        <f t="shared" si="37"/>
        <v/>
      </c>
      <c r="O77" s="236" t="str">
        <f t="shared" si="38"/>
        <v/>
      </c>
      <c r="P77" s="313"/>
      <c r="Q77" s="279"/>
      <c r="R77" s="242" t="str">
        <f t="shared" si="39"/>
        <v/>
      </c>
      <c r="S77" s="243" t="str">
        <f t="shared" si="40"/>
        <v/>
      </c>
      <c r="T77" s="463"/>
      <c r="U77" s="198"/>
    </row>
    <row r="78" spans="1:21" ht="25.5" hidden="1" customHeight="1">
      <c r="A78" s="213" t="str">
        <f t="shared" si="36"/>
        <v/>
      </c>
      <c r="B78" s="473" t="str">
        <f t="shared" si="41"/>
        <v/>
      </c>
      <c r="C78" s="509"/>
      <c r="D78" s="229"/>
      <c r="E78" s="229"/>
      <c r="F78" s="230" t="str">
        <f>IFERROR(VLOOKUP(D78,'[2]Capacidades por SKU e Túnel'!$B$9:$T$449,4,0),"")</f>
        <v/>
      </c>
      <c r="G78" s="350"/>
      <c r="H78" s="351" t="str">
        <f>IFERROR(IF(D78="","",(G78/VLOOKUP(D78,'[2]Capacidades por SKU e Túnel'!$B$9:$T$449,16,FALSE))),"")</f>
        <v/>
      </c>
      <c r="I78" s="352" t="str">
        <f>IFERROR(IF(D78="","",(VLOOKUP(D78,[2]Recheio!$B$8:$I$75,7,FALSE)*H78)),"")</f>
        <v/>
      </c>
      <c r="J78" s="501" t="str">
        <f>IFERROR(IF(D78="","",VLOOKUP((ROUNDDOWN(B78,0)&amp;D78),'Coz. Ind.L4, 5 E 8'!$A$3:$M$221,11,0)),"")</f>
        <v/>
      </c>
      <c r="K78" s="232" t="str">
        <f>IFERROR(IF(D78="","",VLOOKUP((ROUNDDOWN(B78,0)&amp;D78),'Coz. Ind.L4, 5 E 8'!$A$3:$M$221,13,0)),"")</f>
        <v/>
      </c>
      <c r="L78" s="241" t="str">
        <f t="shared" si="42"/>
        <v/>
      </c>
      <c r="M78" s="234" t="str">
        <f>IFERROR(SUM(L78,P78,((H78/VLOOKUP(D78,#REF!,15,0))/24)),"")</f>
        <v/>
      </c>
      <c r="N78" s="278" t="str">
        <f t="shared" si="37"/>
        <v/>
      </c>
      <c r="O78" s="236" t="str">
        <f t="shared" si="38"/>
        <v/>
      </c>
      <c r="P78" s="313"/>
      <c r="Q78" s="279"/>
      <c r="R78" s="242" t="str">
        <f t="shared" si="39"/>
        <v/>
      </c>
      <c r="S78" s="243" t="str">
        <f t="shared" si="40"/>
        <v/>
      </c>
      <c r="T78" s="463"/>
      <c r="U78" s="198"/>
    </row>
    <row r="79" spans="1:21" ht="25.5" hidden="1" customHeight="1" thickBot="1">
      <c r="A79" s="213" t="str">
        <f t="shared" si="36"/>
        <v/>
      </c>
      <c r="B79" s="475" t="str">
        <f t="shared" si="41"/>
        <v/>
      </c>
      <c r="C79" s="511"/>
      <c r="D79" s="252"/>
      <c r="E79" s="252"/>
      <c r="F79" s="253" t="str">
        <f>IFERROR(VLOOKUP(D79,'[2]Capacidades por SKU e Túnel'!$B$9:$T$449,4,0),"")</f>
        <v/>
      </c>
      <c r="G79" s="356"/>
      <c r="H79" s="357" t="str">
        <f>IFERROR(IF(D79="","",(G79/VLOOKUP(D79,'[2]Capacidades por SKU e Túnel'!$B$9:$T$449,16,FALSE))),"")</f>
        <v/>
      </c>
      <c r="I79" s="358" t="str">
        <f>IFERROR(IF(D79="","",(VLOOKUP(D79,[2]Recheio!$B$8:$I$75,7,FALSE)*H79)),"")</f>
        <v/>
      </c>
      <c r="J79" s="503" t="str">
        <f>IFERROR(IF(D79="","",VLOOKUP((ROUNDDOWN(B79,0)&amp;D79),'Coz. Ind.L4, 5 E 8'!$A$3:$M$221,11,0)),"")</f>
        <v/>
      </c>
      <c r="K79" s="282" t="str">
        <f>IFERROR(IF(D79="","",VLOOKUP((ROUNDDOWN(B79,0)&amp;D79),'Coz. Ind.L4, 5 E 8'!$A$3:$M$221,13,0)),"")</f>
        <v/>
      </c>
      <c r="L79" s="256" t="str">
        <f t="shared" si="42"/>
        <v/>
      </c>
      <c r="M79" s="257" t="str">
        <f>IFERROR(SUM(L79,P79,((H79/VLOOKUP(D79,#REF!,15,0))/24)),"")</f>
        <v/>
      </c>
      <c r="N79" s="283" t="str">
        <f t="shared" si="37"/>
        <v/>
      </c>
      <c r="O79" s="259" t="str">
        <f t="shared" si="38"/>
        <v/>
      </c>
      <c r="P79" s="260"/>
      <c r="Q79" s="284"/>
      <c r="R79" s="285" t="str">
        <f t="shared" si="39"/>
        <v/>
      </c>
      <c r="S79" s="286" t="str">
        <f t="shared" si="40"/>
        <v/>
      </c>
      <c r="T79" s="464"/>
      <c r="U79" s="198"/>
    </row>
    <row r="80" spans="1:21" ht="25.5" customHeight="1">
      <c r="A80" s="213" t="s">
        <v>2321</v>
      </c>
      <c r="B80" s="494"/>
      <c r="C80" s="532"/>
      <c r="D80" s="360"/>
      <c r="E80" s="359"/>
      <c r="F80" s="359"/>
      <c r="G80" s="361"/>
      <c r="H80" s="359"/>
      <c r="I80" s="359"/>
      <c r="J80" s="361"/>
      <c r="K80" s="361"/>
      <c r="L80" s="359"/>
      <c r="M80" s="359"/>
      <c r="N80" s="361"/>
      <c r="O80" s="361"/>
      <c r="P80" s="601"/>
      <c r="Q80" s="361"/>
      <c r="R80" s="359"/>
      <c r="S80" s="359"/>
      <c r="T80" s="359"/>
      <c r="U80" s="319"/>
    </row>
    <row r="81" spans="1:21" ht="25.5" customHeight="1">
      <c r="A81" s="213" t="s">
        <v>2321</v>
      </c>
      <c r="B81" s="495"/>
      <c r="C81" s="532"/>
      <c r="D81" s="360"/>
      <c r="E81" s="362"/>
      <c r="F81" s="360"/>
      <c r="G81" s="363"/>
      <c r="H81" s="360"/>
      <c r="I81" s="360"/>
      <c r="J81" s="363"/>
      <c r="K81" s="363"/>
      <c r="L81" s="360"/>
      <c r="M81" s="360"/>
      <c r="N81" s="363"/>
      <c r="O81" s="363"/>
      <c r="P81" s="364"/>
      <c r="Q81" s="363"/>
      <c r="R81" s="360"/>
      <c r="S81" s="360"/>
      <c r="T81" s="360"/>
      <c r="U81" s="319"/>
    </row>
    <row r="82" spans="1:21" ht="25.5" customHeight="1">
      <c r="A82" s="213" t="s">
        <v>2321</v>
      </c>
      <c r="B82" s="495"/>
      <c r="C82" s="532"/>
      <c r="D82" s="360"/>
      <c r="E82" s="360"/>
      <c r="F82" s="360"/>
      <c r="G82" s="363"/>
      <c r="H82" s="360"/>
      <c r="I82" s="360"/>
      <c r="J82" s="363"/>
      <c r="K82" s="363"/>
      <c r="L82" s="360"/>
      <c r="M82" s="360"/>
      <c r="N82" s="363"/>
      <c r="O82" s="363"/>
      <c r="P82" s="364"/>
      <c r="Q82" s="363"/>
      <c r="R82" s="360"/>
      <c r="S82" s="360"/>
      <c r="T82" s="360"/>
      <c r="U82" s="319"/>
    </row>
    <row r="83" spans="1:21" ht="25.5" customHeight="1">
      <c r="A83" s="213" t="s">
        <v>2321</v>
      </c>
      <c r="B83" s="496"/>
      <c r="C83" s="532"/>
      <c r="D83" s="360"/>
      <c r="E83" s="362"/>
      <c r="F83" s="362"/>
      <c r="G83" s="365"/>
      <c r="H83" s="362"/>
      <c r="I83" s="362"/>
      <c r="J83" s="362"/>
      <c r="K83" s="362"/>
      <c r="L83" s="362"/>
      <c r="M83" s="362"/>
      <c r="N83" s="362"/>
      <c r="O83" s="362"/>
      <c r="P83" s="366"/>
      <c r="Q83" s="362"/>
      <c r="R83" s="362"/>
      <c r="S83" s="362"/>
      <c r="T83" s="362"/>
      <c r="U83" s="319"/>
    </row>
    <row r="84" spans="1:21" ht="25.5" customHeight="1">
      <c r="A84" s="322" t="s">
        <v>2321</v>
      </c>
      <c r="B84" s="496"/>
      <c r="C84" s="532"/>
      <c r="D84" s="360"/>
      <c r="E84" s="362"/>
      <c r="F84" s="362"/>
      <c r="G84" s="365"/>
      <c r="H84" s="362"/>
      <c r="I84" s="362"/>
      <c r="J84" s="362"/>
      <c r="K84" s="362"/>
      <c r="L84" s="362"/>
      <c r="M84" s="362"/>
      <c r="N84" s="362"/>
      <c r="O84" s="362"/>
      <c r="P84" s="366"/>
      <c r="Q84" s="362"/>
      <c r="R84" s="362"/>
      <c r="S84" s="362"/>
      <c r="T84" s="362"/>
      <c r="U84" s="319"/>
    </row>
    <row r="85" spans="1:21" ht="25.5" customHeight="1">
      <c r="A85" s="322" t="s">
        <v>2321</v>
      </c>
      <c r="G85" s="369"/>
      <c r="I85" s="371"/>
      <c r="P85" s="372"/>
      <c r="Q85" s="372"/>
    </row>
    <row r="86" spans="1:21" ht="25.5" customHeight="1">
      <c r="B86" s="498"/>
      <c r="C86" s="534"/>
      <c r="D86" s="367"/>
      <c r="E86" s="367"/>
      <c r="F86" s="367"/>
      <c r="G86" s="373"/>
      <c r="H86" s="367"/>
      <c r="P86" s="372"/>
      <c r="Q86" s="372"/>
      <c r="U86" s="199"/>
    </row>
    <row r="87" spans="1:21" ht="25.5" hidden="1" customHeight="1">
      <c r="B87" s="498"/>
      <c r="C87" s="534"/>
      <c r="D87" s="367"/>
      <c r="E87" s="367"/>
      <c r="F87" s="367"/>
      <c r="G87" s="373"/>
      <c r="H87" s="367"/>
      <c r="K87" s="368"/>
    </row>
    <row r="88" spans="1:21" ht="25.5" hidden="1" customHeight="1">
      <c r="B88" s="498"/>
      <c r="C88" s="534"/>
      <c r="D88" s="367"/>
      <c r="E88" s="367"/>
      <c r="F88" s="367"/>
      <c r="G88" s="373"/>
      <c r="H88" s="367"/>
      <c r="K88" s="368"/>
    </row>
    <row r="89" spans="1:21" ht="25.5" hidden="1" customHeight="1">
      <c r="B89" s="498"/>
      <c r="C89" s="534"/>
      <c r="D89" s="367"/>
      <c r="E89" s="367"/>
      <c r="F89" s="367"/>
      <c r="G89" s="373"/>
      <c r="H89" s="367"/>
      <c r="K89" s="368"/>
    </row>
    <row r="90" spans="1:21" ht="25.5" hidden="1" customHeight="1">
      <c r="B90" s="498"/>
      <c r="C90" s="535"/>
      <c r="D90" s="367"/>
      <c r="E90" s="367"/>
      <c r="F90" s="367"/>
      <c r="G90" s="374"/>
      <c r="H90" s="367"/>
      <c r="O90" s="368"/>
      <c r="R90" s="375"/>
      <c r="S90" s="375"/>
      <c r="T90" s="375"/>
      <c r="U90" s="198"/>
    </row>
    <row r="91" spans="1:21" ht="25.5" hidden="1" customHeight="1">
      <c r="B91" s="498"/>
      <c r="D91" s="367"/>
      <c r="E91" s="367"/>
      <c r="F91" s="367"/>
      <c r="G91" s="373"/>
      <c r="H91" s="367"/>
      <c r="K91" s="368"/>
    </row>
    <row r="92" spans="1:21" ht="25.5" hidden="1" customHeight="1">
      <c r="B92" s="498"/>
      <c r="F92" s="367"/>
      <c r="G92" s="373"/>
      <c r="H92" s="368"/>
    </row>
    <row r="93" spans="1:21" ht="25.5" hidden="1" customHeight="1">
      <c r="B93" s="498"/>
      <c r="F93" s="367"/>
      <c r="G93" s="373"/>
      <c r="H93" s="368"/>
    </row>
    <row r="94" spans="1:21" ht="25.5" hidden="1" customHeight="1">
      <c r="B94" s="498"/>
      <c r="F94" s="367"/>
      <c r="G94" s="373"/>
      <c r="H94" s="368"/>
    </row>
    <row r="95" spans="1:21" ht="25.5" hidden="1" customHeight="1">
      <c r="B95" s="498"/>
      <c r="F95" s="367"/>
      <c r="G95" s="373"/>
      <c r="H95" s="368"/>
      <c r="R95" s="368"/>
      <c r="T95" s="367"/>
    </row>
  </sheetData>
  <autoFilter ref="A3:A85">
    <filterColumn colId="0">
      <customFilters>
        <customFilter operator="notEqual" val=" "/>
      </customFilters>
    </filterColumn>
  </autoFilter>
  <mergeCells count="5">
    <mergeCell ref="B2:F2"/>
    <mergeCell ref="G2:K2"/>
    <mergeCell ref="L2:M2"/>
    <mergeCell ref="N2:Q2"/>
    <mergeCell ref="T2:T3"/>
  </mergeCells>
  <dataValidations count="1">
    <dataValidation type="list" allowBlank="1" showInputMessage="1" showErrorMessage="1" sqref="Q4:Q13 Q15:Q24 Q26:Q35 Q37:Q46 Q48:Q57 Q59:Q68 Q70:Q79">
      <formula1>ParadaProgramada</formula1>
    </dataValidation>
  </dataValidations>
  <pageMargins left="0.51181102362204722" right="0.51181102362204722" top="0.78740157480314965" bottom="0.78740157480314965" header="0.31496062992125984" footer="0.31496062992125984"/>
  <pageSetup paperSize="9" scale="53" orientation="landscape" r:id="rId1"/>
  <headerFooter>
    <oddHeader>&amp;L&amp;G</oddHeader>
    <oddFooter>&amp;L&amp;"Arial,Negrito"Dados elaborados pelo PCP&amp;C&amp;"Arial Black,Normal"&amp;D - &amp;T
&amp;F&amp;R&amp;"Arial,Negrito"Planejamento Ramal: 8265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Programação!$I$79:$I$85</xm:f>
          </x14:formula1>
          <xm:sqref>E1:E1048576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U161"/>
  <sheetViews>
    <sheetView showGridLines="0" showZeros="0" zoomScale="70" zoomScaleNormal="70" zoomScaleSheetLayoutView="7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4" sqref="C4"/>
    </sheetView>
  </sheetViews>
  <sheetFormatPr defaultColWidth="0" defaultRowHeight="25.5" customHeight="1" zeroHeight="1" outlineLevelCol="1"/>
  <cols>
    <col min="1" max="1" width="3.125" style="194" customWidth="1"/>
    <col min="2" max="2" width="15.875" style="471" customWidth="1"/>
    <col min="3" max="3" width="9" style="505" customWidth="1"/>
    <col min="4" max="4" width="11.125" style="195" bestFit="1" customWidth="1" collapsed="1"/>
    <col min="5" max="5" width="7.875" style="195" customWidth="1"/>
    <col min="6" max="6" width="45.625" style="195" customWidth="1"/>
    <col min="7" max="7" width="6.25" style="196" customWidth="1" outlineLevel="1"/>
    <col min="8" max="8" width="6" style="197" bestFit="1" customWidth="1"/>
    <col min="9" max="9" width="9.375" style="194" customWidth="1"/>
    <col min="10" max="11" width="8.625" style="194" hidden="1" customWidth="1" outlineLevel="1"/>
    <col min="12" max="12" width="9.875" style="194" customWidth="1" collapsed="1"/>
    <col min="13" max="13" width="9.5" style="194" customWidth="1"/>
    <col min="14" max="14" width="9.75" style="194" customWidth="1"/>
    <col min="15" max="15" width="9.875" style="194" customWidth="1"/>
    <col min="16" max="16" width="10.875" style="194" customWidth="1"/>
    <col min="17" max="17" width="11.375" style="194" hidden="1" customWidth="1" outlineLevel="1"/>
    <col min="18" max="18" width="13.25" style="194" customWidth="1" collapsed="1"/>
    <col min="19" max="19" width="11.375" style="194" customWidth="1"/>
    <col min="20" max="20" width="38.875" style="195" customWidth="1"/>
    <col min="21" max="21" width="10.375" style="194" customWidth="1"/>
    <col min="22" max="22" width="9" style="198" customWidth="1"/>
    <col min="23" max="16384" width="0" style="198" hidden="1"/>
  </cols>
  <sheetData>
    <row r="1" spans="1:21" ht="25.5" customHeight="1" thickBot="1"/>
    <row r="2" spans="1:21" ht="25.5" customHeight="1" thickBot="1">
      <c r="B2" s="639" t="s">
        <v>2379</v>
      </c>
      <c r="C2" s="641"/>
      <c r="D2" s="641"/>
      <c r="E2" s="641"/>
      <c r="F2" s="642"/>
      <c r="G2" s="643" t="s">
        <v>2318</v>
      </c>
      <c r="H2" s="644"/>
      <c r="I2" s="644"/>
      <c r="J2" s="644"/>
      <c r="K2" s="645"/>
      <c r="L2" s="646" t="str">
        <f>"Semana "&amp;(WEEKNUM(B4))</f>
        <v>Semana 19</v>
      </c>
      <c r="M2" s="647"/>
      <c r="N2" s="648" t="s">
        <v>2323</v>
      </c>
      <c r="O2" s="649"/>
      <c r="P2" s="649"/>
      <c r="Q2" s="650"/>
      <c r="R2" s="651"/>
      <c r="S2" s="652"/>
      <c r="T2" s="637" t="s">
        <v>337</v>
      </c>
      <c r="U2" s="199"/>
    </row>
    <row r="3" spans="1:21" s="212" customFormat="1" ht="30.95" customHeight="1" thickBot="1">
      <c r="A3" s="194"/>
      <c r="B3" s="472" t="s">
        <v>2320</v>
      </c>
      <c r="C3" s="506" t="s">
        <v>0</v>
      </c>
      <c r="D3" s="200" t="s">
        <v>1</v>
      </c>
      <c r="E3" s="200" t="s">
        <v>161</v>
      </c>
      <c r="F3" s="201" t="s">
        <v>2</v>
      </c>
      <c r="G3" s="202"/>
      <c r="H3" s="203" t="s">
        <v>2311</v>
      </c>
      <c r="I3" s="204" t="s">
        <v>168</v>
      </c>
      <c r="J3" s="205" t="s">
        <v>2310</v>
      </c>
      <c r="K3" s="204" t="s">
        <v>2319</v>
      </c>
      <c r="L3" s="206" t="s">
        <v>3</v>
      </c>
      <c r="M3" s="207" t="s">
        <v>4</v>
      </c>
      <c r="N3" s="208" t="s">
        <v>163</v>
      </c>
      <c r="O3" s="200" t="s">
        <v>164</v>
      </c>
      <c r="P3" s="200" t="s">
        <v>2322</v>
      </c>
      <c r="Q3" s="209" t="s">
        <v>2</v>
      </c>
      <c r="R3" s="210" t="s">
        <v>165</v>
      </c>
      <c r="S3" s="204" t="s">
        <v>166</v>
      </c>
      <c r="T3" s="638"/>
      <c r="U3" s="211"/>
    </row>
    <row r="4" spans="1:21" ht="25.5" customHeight="1" thickBot="1">
      <c r="A4" s="213" t="str">
        <f>IF(B4&lt;&gt;"","X","")</f>
        <v>X</v>
      </c>
      <c r="B4" s="469">
        <v>43955.375</v>
      </c>
      <c r="C4" s="615">
        <v>97041</v>
      </c>
      <c r="D4" s="214" t="s">
        <v>2396</v>
      </c>
      <c r="E4" s="214" t="s">
        <v>2316</v>
      </c>
      <c r="F4" s="215" t="str">
        <f>IFERROR(VLOOKUP(D4,'[2]Capacidades por SKU e Túnel'!$B$9:$T$449,4,0),"")</f>
        <v>Lasanha Congelada FM Bolonhesa 6 x 600g</v>
      </c>
      <c r="G4" s="216">
        <v>3900</v>
      </c>
      <c r="H4" s="217">
        <f>IFERROR(IF(D4="","",(G4/VLOOKUP(D4,'[2]Capacidades por SKU e Túnel'!$B$9:$T$449,16,FALSE))),"")</f>
        <v>5200</v>
      </c>
      <c r="I4" s="217">
        <f>IFERROR(IF(D4="","",(VLOOKUP(D4,[2]Recheio!$B$8:$I$200,7,FALSE)*H4)),"")</f>
        <v>12199.824000000001</v>
      </c>
      <c r="J4" s="218" t="str">
        <f>IFERROR(IF(D4="","",VLOOKUP((ROUNDDOWN(B4,0)&amp;D4),'Coz. Ind.L4, 5 E 8'!$A$3:$M$221,11,0)),"")</f>
        <v/>
      </c>
      <c r="K4" s="219" t="str">
        <f>IFERROR(IF(D4="","",VLOOKUP((ROUNDDOWN(B4,0)&amp;D4),'Coz. Ind.L4, 5 E 8'!$A$3:$M$221,13,0)),"")</f>
        <v/>
      </c>
      <c r="L4" s="599">
        <v>43955.416666666664</v>
      </c>
      <c r="M4" s="221">
        <f>IFERROR(SUM(L4,P4,((H4/VLOOKUP(D4,'[2]Capacidades por SKU e Túnel'!$B$9:$T$449,15,0))/24)),"")</f>
        <v>43955.958333333328</v>
      </c>
      <c r="N4" s="222" t="str">
        <f t="shared" ref="N4:N13" si="0">IF(P4="","",L4)</f>
        <v/>
      </c>
      <c r="O4" s="223" t="str">
        <f t="shared" ref="O4:O13" si="1">IFERROR(IF(P4="","",SUM(L4,P4)),"")</f>
        <v/>
      </c>
      <c r="P4" s="224"/>
      <c r="Q4" s="225"/>
      <c r="R4" s="226">
        <f t="shared" ref="R4:R13" si="2">IFERROR(SUM((M4-L4),(-P4)),"")</f>
        <v>0.54166666666424135</v>
      </c>
      <c r="S4" s="227">
        <f t="shared" ref="S4:S13" si="3">IFERROR((M4-L4),"")</f>
        <v>0.54166666666424135</v>
      </c>
      <c r="T4" s="463"/>
      <c r="U4" s="199"/>
    </row>
    <row r="5" spans="1:21" ht="25.5" hidden="1" customHeight="1">
      <c r="A5" s="213" t="str">
        <f t="shared" ref="A5:A68" si="4">IF(B5&lt;&gt;"","X","")</f>
        <v/>
      </c>
      <c r="B5" s="473" t="str">
        <f>IF(D5="","",B4)</f>
        <v/>
      </c>
      <c r="C5" s="508"/>
      <c r="D5" s="499"/>
      <c r="E5" s="229"/>
      <c r="F5" s="230" t="str">
        <f>IFERROR(VLOOKUP(D5,'[2]Capacidades por SKU e Túnel'!$B$9:$T$449,4,0),"")</f>
        <v/>
      </c>
      <c r="G5" s="231"/>
      <c r="H5" s="228" t="str">
        <f>IFERROR(IF(D5="","",(G5/VLOOKUP(D5,'[2]Capacidades por SKU e Túnel'!$B$9:$T$449,16,FALSE))),"")</f>
        <v/>
      </c>
      <c r="I5" s="228" t="str">
        <f>IFERROR(IF(D5="","",(VLOOKUP(D5,[2]Recheio!$B$8:$I$200,7,FALSE)*H5)),"")</f>
        <v/>
      </c>
      <c r="J5" s="228" t="str">
        <f>IFERROR(IF(D5="","",VLOOKUP((ROUNDDOWN(B5,0)&amp;D5),'Coz. Ind.L4, 5 E 8'!$A$3:$M$221,11,0)),"")</f>
        <v/>
      </c>
      <c r="K5" s="232" t="str">
        <f>IFERROR(IF(D5="","",VLOOKUP((ROUNDDOWN(B5,0)&amp;D5),'Coz. Ind.L4, 5 E 8'!$A$3:$M$221,13,0)),"")</f>
        <v/>
      </c>
      <c r="L5" s="233" t="str">
        <f>IFERROR(IF(D5="","",M4),"")</f>
        <v/>
      </c>
      <c r="M5" s="234" t="str">
        <f>IFERROR(SUM(L5,P5,((H5/VLOOKUP(D5,'[2]Capacidades por SKU e Túnel'!$B$9:$T$449,15,0))/24)),"")</f>
        <v/>
      </c>
      <c r="N5" s="235" t="str">
        <f t="shared" si="0"/>
        <v/>
      </c>
      <c r="O5" s="236" t="str">
        <f t="shared" si="1"/>
        <v/>
      </c>
      <c r="P5" s="237"/>
      <c r="Q5" s="238"/>
      <c r="R5" s="239" t="str">
        <f t="shared" si="2"/>
        <v/>
      </c>
      <c r="S5" s="240" t="str">
        <f t="shared" si="3"/>
        <v/>
      </c>
      <c r="T5" s="465"/>
      <c r="U5" s="198"/>
    </row>
    <row r="6" spans="1:21" ht="25.5" hidden="1" customHeight="1">
      <c r="A6" s="213" t="str">
        <f t="shared" si="4"/>
        <v/>
      </c>
      <c r="B6" s="473" t="str">
        <f t="shared" ref="B6:B13" si="5">IF(D6="","",B5)</f>
        <v/>
      </c>
      <c r="C6" s="509"/>
      <c r="D6" s="229"/>
      <c r="E6" s="229"/>
      <c r="F6" s="230" t="str">
        <f>IFERROR(VLOOKUP(D6,'[2]Capacidades por SKU e Túnel'!$B$9:$T$449,4,0),"")</f>
        <v/>
      </c>
      <c r="G6" s="231"/>
      <c r="H6" s="228" t="str">
        <f>IFERROR(IF(D6="","",(G6/VLOOKUP(D6,'[2]Capacidades por SKU e Túnel'!$B$9:$T$449,16,FALSE))),"")</f>
        <v/>
      </c>
      <c r="I6" s="228" t="str">
        <f>IFERROR(IF(D6="","",(VLOOKUP(D6,[2]Recheio!$B$8:$I$200,7,FALSE)*H6)),"")</f>
        <v/>
      </c>
      <c r="J6" s="228" t="str">
        <f>IFERROR(IF(D6="","",VLOOKUP((ROUNDDOWN(B6,0)&amp;D6),'Coz. Ind.L4, 5 E 8'!$A$3:$M$221,11,0)),"")</f>
        <v/>
      </c>
      <c r="K6" s="232" t="str">
        <f>IFERROR(IF(D6="","",VLOOKUP((ROUNDDOWN(B6,0)&amp;D6),'Coz. Ind.L4, 5 E 8'!$A$3:$M$221,13,0)),"")</f>
        <v/>
      </c>
      <c r="L6" s="241" t="str">
        <f t="shared" ref="L6:L13" si="6">IFERROR(IF(B6="","",M5),"")</f>
        <v/>
      </c>
      <c r="M6" s="234" t="str">
        <f>IFERROR(SUM(L6,P6,((H6/VLOOKUP(D6,'[2]Capacidades por SKU e Túnel'!$B$9:$T$449,15,0))/24)),"")</f>
        <v/>
      </c>
      <c r="N6" s="235" t="str">
        <f t="shared" si="0"/>
        <v/>
      </c>
      <c r="O6" s="236" t="str">
        <f t="shared" si="1"/>
        <v/>
      </c>
      <c r="P6" s="237"/>
      <c r="Q6" s="238"/>
      <c r="R6" s="242" t="str">
        <f t="shared" si="2"/>
        <v/>
      </c>
      <c r="S6" s="243" t="str">
        <f t="shared" si="3"/>
        <v/>
      </c>
      <c r="T6" s="463"/>
      <c r="U6" s="198"/>
    </row>
    <row r="7" spans="1:21" ht="25.5" hidden="1" customHeight="1">
      <c r="A7" s="213" t="str">
        <f t="shared" si="4"/>
        <v/>
      </c>
      <c r="B7" s="473" t="str">
        <f t="shared" si="5"/>
        <v/>
      </c>
      <c r="C7" s="509"/>
      <c r="D7" s="247"/>
      <c r="E7" s="229"/>
      <c r="F7" s="230" t="str">
        <f>IFERROR(VLOOKUP(D7,'[2]Capacidades por SKU e Túnel'!$B$9:$T$449,4,0),"")</f>
        <v/>
      </c>
      <c r="G7" s="231"/>
      <c r="H7" s="228" t="str">
        <f>IFERROR(IF(D7="","",(G7/VLOOKUP(D7,'[2]Capacidades por SKU e Túnel'!$B$9:$T$449,16,FALSE))),"")</f>
        <v/>
      </c>
      <c r="I7" s="228" t="str">
        <f>IFERROR(IF(D7="","",(VLOOKUP(D7,[2]Recheio!$B$8:$I$200,7,FALSE)*H7)),"")</f>
        <v/>
      </c>
      <c r="J7" s="228" t="str">
        <f>IFERROR(IF(D7="","",VLOOKUP((ROUNDDOWN(B7,0)&amp;D7),'Coz. Ind.L4, 5 E 8'!$A$3:$M$221,11,0)),"")</f>
        <v/>
      </c>
      <c r="K7" s="232" t="str">
        <f>IFERROR(IF(D7="","",VLOOKUP((ROUNDDOWN(B7,0)&amp;D7),'Coz. Ind.L4, 5 E 8'!$A$3:$M$221,13,0)),"")</f>
        <v/>
      </c>
      <c r="L7" s="241" t="str">
        <f t="shared" si="6"/>
        <v/>
      </c>
      <c r="M7" s="234" t="str">
        <f>IFERROR(SUM(L7,P7,((H7/VLOOKUP(D7,'[2]Capacidades por SKU e Túnel'!$B$9:$T$449,15,0))/24)),"")</f>
        <v/>
      </c>
      <c r="N7" s="235" t="str">
        <f t="shared" si="0"/>
        <v/>
      </c>
      <c r="O7" s="236" t="str">
        <f t="shared" si="1"/>
        <v/>
      </c>
      <c r="P7" s="237"/>
      <c r="Q7" s="238"/>
      <c r="R7" s="242" t="str">
        <f t="shared" si="2"/>
        <v/>
      </c>
      <c r="S7" s="243" t="str">
        <f t="shared" si="3"/>
        <v/>
      </c>
      <c r="T7" s="463"/>
      <c r="U7" s="198"/>
    </row>
    <row r="8" spans="1:21" ht="25.5" hidden="1" customHeight="1">
      <c r="A8" s="213" t="str">
        <f t="shared" si="4"/>
        <v/>
      </c>
      <c r="B8" s="473" t="str">
        <f t="shared" si="5"/>
        <v/>
      </c>
      <c r="C8" s="509"/>
      <c r="D8" s="229"/>
      <c r="E8" s="229"/>
      <c r="F8" s="230" t="str">
        <f>IFERROR(VLOOKUP(D8,'[2]Capacidades por SKU e Túnel'!$B$9:$T$449,4,0),"")</f>
        <v/>
      </c>
      <c r="G8" s="231"/>
      <c r="H8" s="228" t="str">
        <f>IFERROR(IF(D8="","",(G8/VLOOKUP(D8,'[2]Capacidades por SKU e Túnel'!$B$9:$T$449,16,FALSE))),"")</f>
        <v/>
      </c>
      <c r="I8" s="228" t="str">
        <f>IFERROR(IF(D8="","",(VLOOKUP(D8,[2]Recheio!$B$8:$I$200,7,FALSE)*H8)),"")</f>
        <v/>
      </c>
      <c r="J8" s="228" t="str">
        <f>IFERROR(IF(D8="","",VLOOKUP((ROUNDDOWN(B8,0)&amp;D8),'Coz. Ind.L4, 5 E 8'!$A$3:$M$221,11,0)),"")</f>
        <v/>
      </c>
      <c r="K8" s="232" t="str">
        <f>IFERROR(IF(D8="","",VLOOKUP((ROUNDDOWN(B8,0)&amp;D8),'Coz. Ind.L4, 5 E 8'!$A$3:$M$221,13,0)),"")</f>
        <v/>
      </c>
      <c r="L8" s="241" t="str">
        <f t="shared" si="6"/>
        <v/>
      </c>
      <c r="M8" s="234" t="str">
        <f>IFERROR(SUM(L8,P8,((H8/VLOOKUP(D8,'[2]Capacidades por SKU e Túnel'!$B$9:$T$449,15,0))/24)),"")</f>
        <v/>
      </c>
      <c r="N8" s="235" t="str">
        <f t="shared" si="0"/>
        <v/>
      </c>
      <c r="O8" s="236" t="str">
        <f t="shared" si="1"/>
        <v/>
      </c>
      <c r="P8" s="237"/>
      <c r="Q8" s="238"/>
      <c r="R8" s="242" t="str">
        <f t="shared" si="2"/>
        <v/>
      </c>
      <c r="S8" s="243" t="str">
        <f t="shared" si="3"/>
        <v/>
      </c>
      <c r="T8" s="463"/>
      <c r="U8" s="198"/>
    </row>
    <row r="9" spans="1:21" ht="25.5" hidden="1" customHeight="1">
      <c r="A9" s="213" t="str">
        <f t="shared" si="4"/>
        <v/>
      </c>
      <c r="B9" s="473" t="str">
        <f t="shared" si="5"/>
        <v/>
      </c>
      <c r="C9" s="508"/>
      <c r="D9" s="229"/>
      <c r="E9" s="229"/>
      <c r="F9" s="230" t="str">
        <f>IFERROR(VLOOKUP(D9,'[2]Capacidades por SKU e Túnel'!$B$9:$T$449,4,0),"")</f>
        <v/>
      </c>
      <c r="G9" s="231"/>
      <c r="H9" s="228" t="str">
        <f>IFERROR(IF(D9="","",(G9/VLOOKUP(D9,'[2]Capacidades por SKU e Túnel'!$B$9:$T$449,16,FALSE))),"")</f>
        <v/>
      </c>
      <c r="I9" s="228" t="str">
        <f>IFERROR(IF(D9="","",(VLOOKUP(D9,[2]Recheio!$B$8:$I$200,7,FALSE)*H9)),"")</f>
        <v/>
      </c>
      <c r="J9" s="228" t="str">
        <f>IFERROR(IF(D9="","",VLOOKUP((ROUNDDOWN(B9,0)&amp;D9),'Coz. Ind.L4, 5 E 8'!$A$3:$M$221,11,0)),"")</f>
        <v/>
      </c>
      <c r="K9" s="232" t="str">
        <f>IFERROR(IF(D9="","",VLOOKUP((ROUNDDOWN(B9,0)&amp;D9),'Coz. Ind.L4, 5 E 8'!$A$3:$M$221,13,0)),"")</f>
        <v/>
      </c>
      <c r="L9" s="241" t="str">
        <f t="shared" si="6"/>
        <v/>
      </c>
      <c r="M9" s="234" t="str">
        <f>IFERROR(SUM(L9,P9,((H9/VLOOKUP(D9,'[2]Capacidades por SKU e Túnel'!$B$9:$T$449,15,0))/24)),"")</f>
        <v/>
      </c>
      <c r="N9" s="235" t="str">
        <f t="shared" si="0"/>
        <v/>
      </c>
      <c r="O9" s="236" t="str">
        <f t="shared" si="1"/>
        <v/>
      </c>
      <c r="P9" s="237"/>
      <c r="Q9" s="244"/>
      <c r="R9" s="242" t="str">
        <f t="shared" si="2"/>
        <v/>
      </c>
      <c r="S9" s="246" t="str">
        <f t="shared" si="3"/>
        <v/>
      </c>
      <c r="T9" s="463"/>
      <c r="U9" s="198"/>
    </row>
    <row r="10" spans="1:21" ht="25.5" hidden="1" customHeight="1">
      <c r="A10" s="213" t="str">
        <f t="shared" si="4"/>
        <v/>
      </c>
      <c r="B10" s="474" t="str">
        <f t="shared" si="5"/>
        <v/>
      </c>
      <c r="C10" s="510"/>
      <c r="D10" s="247"/>
      <c r="E10" s="247"/>
      <c r="F10" s="248" t="str">
        <f>IFERROR(VLOOKUP(D10,'[2]Capacidades por SKU e Túnel'!$B$9:$T$449,4,0),"")</f>
        <v/>
      </c>
      <c r="G10" s="216"/>
      <c r="H10" s="217" t="str">
        <f>IFERROR(IF(D10="","",(G10/VLOOKUP(D10,'[2]Capacidades por SKU e Túnel'!$B$9:$T$449,16,FALSE))),"")</f>
        <v/>
      </c>
      <c r="I10" s="217" t="str">
        <f>IFERROR(IF(D10="","",(VLOOKUP(D10,[2]Recheio!$B$8:$I$200,7,FALSE)*H10)),"")</f>
        <v/>
      </c>
      <c r="J10" s="217" t="str">
        <f>IFERROR(IF(D10="","",VLOOKUP((ROUNDDOWN(B10,0)&amp;D10),'Coz. Ind.L4, 5 E 8'!$A$3:$M$221,11,0)),"")</f>
        <v/>
      </c>
      <c r="K10" s="232" t="str">
        <f>IFERROR(IF(D10="","",VLOOKUP((ROUNDDOWN(B10,0)&amp;D10),'Coz. Ind.L4, 5 E 8'!$A$3:$M$221,13,0)),"")</f>
        <v/>
      </c>
      <c r="L10" s="233" t="str">
        <f t="shared" si="6"/>
        <v/>
      </c>
      <c r="M10" s="249" t="str">
        <f>IFERROR(SUM(L10,P10,((H10/VLOOKUP(D10,'[2]Capacidades por SKU e Túnel'!$B$9:$T$449,15,0))/24)),"")</f>
        <v/>
      </c>
      <c r="N10" s="250" t="str">
        <f t="shared" si="0"/>
        <v/>
      </c>
      <c r="O10" s="251" t="str">
        <f t="shared" si="1"/>
        <v/>
      </c>
      <c r="P10" s="237"/>
      <c r="Q10" s="238"/>
      <c r="R10" s="242" t="str">
        <f t="shared" si="2"/>
        <v/>
      </c>
      <c r="S10" s="243" t="str">
        <f t="shared" si="3"/>
        <v/>
      </c>
      <c r="T10" s="463"/>
      <c r="U10" s="198"/>
    </row>
    <row r="11" spans="1:21" ht="25.5" hidden="1" customHeight="1">
      <c r="A11" s="213" t="str">
        <f t="shared" si="4"/>
        <v/>
      </c>
      <c r="B11" s="473" t="str">
        <f t="shared" si="5"/>
        <v/>
      </c>
      <c r="C11" s="509"/>
      <c r="D11" s="247"/>
      <c r="E11" s="229"/>
      <c r="F11" s="230" t="str">
        <f>IFERROR(VLOOKUP(D11,'[2]Capacidades por SKU e Túnel'!$B$9:$T$449,4,0),"")</f>
        <v/>
      </c>
      <c r="G11" s="231"/>
      <c r="H11" s="228" t="str">
        <f>IFERROR(IF(D11="","",(G11/VLOOKUP(D11,'[2]Capacidades por SKU e Túnel'!$B$9:$T$449,16,FALSE))),"")</f>
        <v/>
      </c>
      <c r="I11" s="228" t="str">
        <f>IFERROR(IF(D11="","",(VLOOKUP(D11,[2]Recheio!$B$8:$I$200,7,FALSE)*H11)),"")</f>
        <v/>
      </c>
      <c r="J11" s="228" t="str">
        <f>IFERROR(IF(D11="","",VLOOKUP((ROUNDDOWN(B11,0)&amp;D11),'Coz. Ind.L4, 5 E 8'!$A$3:$M$221,11,0)),"")</f>
        <v/>
      </c>
      <c r="K11" s="232" t="str">
        <f>IFERROR(IF(D11="","",VLOOKUP((ROUNDDOWN(B11,0)&amp;D11),'Coz. Ind.L4, 5 E 8'!$A$3:$M$221,13,0)),"")</f>
        <v/>
      </c>
      <c r="L11" s="241" t="str">
        <f t="shared" si="6"/>
        <v/>
      </c>
      <c r="M11" s="234" t="str">
        <f>IFERROR(SUM(L11,P11,((H11/VLOOKUP(D11,'[2]Capacidades por SKU e Túnel'!$B$9:$T$449,15,0))/24)),"")</f>
        <v/>
      </c>
      <c r="N11" s="235" t="str">
        <f t="shared" si="0"/>
        <v/>
      </c>
      <c r="O11" s="236" t="str">
        <f t="shared" si="1"/>
        <v/>
      </c>
      <c r="P11" s="237"/>
      <c r="Q11" s="238"/>
      <c r="R11" s="242" t="str">
        <f t="shared" si="2"/>
        <v/>
      </c>
      <c r="S11" s="243" t="str">
        <f t="shared" si="3"/>
        <v/>
      </c>
      <c r="T11" s="463"/>
      <c r="U11" s="198"/>
    </row>
    <row r="12" spans="1:21" ht="25.5" hidden="1" customHeight="1">
      <c r="A12" s="213" t="str">
        <f t="shared" si="4"/>
        <v/>
      </c>
      <c r="B12" s="473" t="str">
        <f t="shared" si="5"/>
        <v/>
      </c>
      <c r="C12" s="509"/>
      <c r="D12" s="229"/>
      <c r="E12" s="229"/>
      <c r="F12" s="230" t="str">
        <f>IFERROR(VLOOKUP(D12,'[2]Capacidades por SKU e Túnel'!$B$9:$T$449,4,0),"")</f>
        <v/>
      </c>
      <c r="G12" s="231"/>
      <c r="H12" s="228" t="str">
        <f>IFERROR(IF(D12="","",(G12/VLOOKUP(D12,'[2]Capacidades por SKU e Túnel'!$B$9:$T$449,16,FALSE))),"")</f>
        <v/>
      </c>
      <c r="I12" s="228" t="str">
        <f>IFERROR(IF(D12="","",(VLOOKUP(D12,[2]Recheio!$B$8:$I$200,7,FALSE)*H12)),"")</f>
        <v/>
      </c>
      <c r="J12" s="228" t="str">
        <f>IFERROR(IF(D12="","",VLOOKUP((ROUNDDOWN(B12,0)&amp;D12),'Coz. Ind.L4, 5 E 8'!$A$3:$M$221,11,0)),"")</f>
        <v/>
      </c>
      <c r="K12" s="232" t="str">
        <f>IFERROR(IF(D12="","",VLOOKUP((ROUNDDOWN(B12,0)&amp;D12),'Coz. Ind.L4, 5 E 8'!$A$3:$M$221,13,0)),"")</f>
        <v/>
      </c>
      <c r="L12" s="241" t="str">
        <f t="shared" si="6"/>
        <v/>
      </c>
      <c r="M12" s="234" t="str">
        <f>IFERROR(SUM(L12,P12,((H12/VLOOKUP(D12,'[2]Capacidades por SKU e Túnel'!$B$9:$T$449,15,0))/24)),"")</f>
        <v/>
      </c>
      <c r="N12" s="235" t="str">
        <f t="shared" si="0"/>
        <v/>
      </c>
      <c r="O12" s="236" t="str">
        <f t="shared" si="1"/>
        <v/>
      </c>
      <c r="P12" s="237"/>
      <c r="Q12" s="238"/>
      <c r="R12" s="242" t="str">
        <f t="shared" si="2"/>
        <v/>
      </c>
      <c r="S12" s="243" t="str">
        <f t="shared" si="3"/>
        <v/>
      </c>
      <c r="T12" s="463"/>
      <c r="U12" s="198"/>
    </row>
    <row r="13" spans="1:21" ht="25.5" hidden="1" customHeight="1" thickBot="1">
      <c r="A13" s="213" t="str">
        <f t="shared" si="4"/>
        <v/>
      </c>
      <c r="B13" s="475" t="str">
        <f t="shared" si="5"/>
        <v/>
      </c>
      <c r="C13" s="511"/>
      <c r="D13" s="252"/>
      <c r="E13" s="252"/>
      <c r="F13" s="253" t="str">
        <f>IFERROR(VLOOKUP(D13,'[2]Capacidades por SKU e Túnel'!$B$9:$T$449,4,0),"")</f>
        <v/>
      </c>
      <c r="G13" s="254"/>
      <c r="H13" s="255" t="str">
        <f>IFERROR(IF(D13="","",(G13/VLOOKUP(D13,'[2]Capacidades por SKU e Túnel'!$B$9:$T$449,16,FALSE))),"")</f>
        <v/>
      </c>
      <c r="I13" s="255" t="str">
        <f>IFERROR(IF(D13="","",(VLOOKUP(D13,[2]Recheio!$B$8:$I$200,7,FALSE)*H13)),"")</f>
        <v/>
      </c>
      <c r="J13" s="255" t="str">
        <f>IFERROR(IF(D13="","",VLOOKUP((ROUNDDOWN(B13,0)&amp;D13),'Coz. Ind.L4, 5 E 8'!$A$3:$M$221,11,0)),"")</f>
        <v/>
      </c>
      <c r="K13" s="232" t="str">
        <f>IFERROR(IF(D13="","",VLOOKUP((ROUNDDOWN(B13,0)&amp;D13),'Coz. Ind.L4, 5 E 8'!$A$3:$M$221,13,0)),"")</f>
        <v/>
      </c>
      <c r="L13" s="256" t="str">
        <f t="shared" si="6"/>
        <v/>
      </c>
      <c r="M13" s="257" t="str">
        <f>IFERROR(SUM(L13,P13,((H13/VLOOKUP(D13,'[2]Capacidades por SKU e Túnel'!$B$9:$T$449,15,0))/24)),"")</f>
        <v/>
      </c>
      <c r="N13" s="258" t="str">
        <f t="shared" si="0"/>
        <v/>
      </c>
      <c r="O13" s="259" t="str">
        <f t="shared" si="1"/>
        <v/>
      </c>
      <c r="P13" s="260"/>
      <c r="Q13" s="261"/>
      <c r="R13" s="262" t="str">
        <f t="shared" si="2"/>
        <v/>
      </c>
      <c r="S13" s="246" t="str">
        <f t="shared" si="3"/>
        <v/>
      </c>
      <c r="T13" s="463"/>
      <c r="U13" s="198"/>
    </row>
    <row r="14" spans="1:21" ht="25.5" customHeight="1" thickBot="1">
      <c r="A14" s="213" t="s">
        <v>2321</v>
      </c>
      <c r="B14" s="476"/>
      <c r="C14" s="512"/>
      <c r="D14" s="263"/>
      <c r="E14" s="263"/>
      <c r="F14" s="264"/>
      <c r="G14" s="265"/>
      <c r="H14" s="266"/>
      <c r="I14" s="267"/>
      <c r="J14" s="267"/>
      <c r="K14" s="268"/>
      <c r="L14" s="268"/>
      <c r="M14" s="268"/>
      <c r="N14" s="269"/>
      <c r="O14" s="269"/>
      <c r="P14" s="270"/>
      <c r="Q14" s="271"/>
      <c r="R14" s="272"/>
      <c r="S14" s="268"/>
      <c r="T14" s="273"/>
    </row>
    <row r="15" spans="1:21" ht="25.5" customHeight="1" thickBot="1">
      <c r="A15" s="213" t="str">
        <f t="shared" si="4"/>
        <v>X</v>
      </c>
      <c r="B15" s="470">
        <f>B4+1</f>
        <v>43956.375</v>
      </c>
      <c r="C15" s="507">
        <v>97046</v>
      </c>
      <c r="D15" s="312" t="s">
        <v>380</v>
      </c>
      <c r="E15" s="214" t="s">
        <v>2316</v>
      </c>
      <c r="F15" s="215" t="str">
        <f>IFERROR(VLOOKUP(D15,'[2]Capacidades por SKU e Túnel'!$B$9:$T$449,4,0),"")</f>
        <v>Sorrentino Congelado Ricota Fresca, Parmesao, Castanha do Para 10x250g</v>
      </c>
      <c r="G15" s="274">
        <v>1700</v>
      </c>
      <c r="H15" s="218">
        <f>IFERROR(IF(D15="","",(G15/VLOOKUP(D15,'[2]Capacidades por SKU e Túnel'!$B$9:$T$449,16,FALSE))),"")</f>
        <v>1954.0229885057472</v>
      </c>
      <c r="I15" s="218">
        <f>IFERROR(IF(D15="","",(VLOOKUP(D15,[2]Recheio!$B$8:$I$200,7,FALSE)*H15)),"")</f>
        <v>2056.7068965517242</v>
      </c>
      <c r="J15" s="218" t="str">
        <f>IFERROR(IF(D15="","",VLOOKUP((ROUNDDOWN(B15,0)&amp;D15),'Coz. Ind.L4, 5 E 8'!$A$3:$M$221,11,0)),"")</f>
        <v/>
      </c>
      <c r="K15" s="219" t="str">
        <f>IFERROR(IF(D15="","",VLOOKUP((ROUNDDOWN(B15,0)&amp;D15),'Coz. Ind.L4, 5 E 8'!$A$3:$M$221,13,0)),"")</f>
        <v/>
      </c>
      <c r="L15" s="599">
        <v>43956.25</v>
      </c>
      <c r="M15" s="221">
        <f>IFERROR(SUM(L15,P15,((H15/VLOOKUP(D15,'[2]Capacidades por SKU e Túnel'!$B$9:$T$449,15,0))/24)),"")</f>
        <v>43956.736947515077</v>
      </c>
      <c r="N15" s="275" t="str">
        <f t="shared" ref="N15:N24" si="7">IF(P15="","",L15)</f>
        <v/>
      </c>
      <c r="O15" s="223" t="str">
        <f t="shared" ref="O15:O24" si="8">IFERROR(IF(P15="","",SUM(L15,P15)),"")</f>
        <v/>
      </c>
      <c r="P15" s="276"/>
      <c r="Q15" s="277"/>
      <c r="R15" s="226">
        <f t="shared" ref="R15:R24" si="9">IFERROR(SUM((M15-L15),(-P15)),"")</f>
        <v>0.48694751507719047</v>
      </c>
      <c r="S15" s="227">
        <f t="shared" ref="S15:S24" si="10">IFERROR((M15-L15),"")</f>
        <v>0.48694751507719047</v>
      </c>
      <c r="T15" s="462" t="s">
        <v>2410</v>
      </c>
      <c r="U15" s="199"/>
    </row>
    <row r="16" spans="1:21" ht="25.5" hidden="1" customHeight="1">
      <c r="A16" s="213" t="str">
        <f t="shared" si="4"/>
        <v/>
      </c>
      <c r="B16" s="473" t="str">
        <f t="shared" ref="B16:B24" si="11">IF(D16="","",B15)</f>
        <v/>
      </c>
      <c r="C16" s="508"/>
      <c r="D16" s="229"/>
      <c r="E16" s="229"/>
      <c r="F16" s="230" t="str">
        <f>IFERROR(VLOOKUP(D16,'[2]Capacidades por SKU e Túnel'!$B$9:$T$449,4,0),"")</f>
        <v/>
      </c>
      <c r="G16" s="231"/>
      <c r="H16" s="228" t="str">
        <f>IFERROR(IF(D16="","",(G16/VLOOKUP(D16,'[2]Capacidades por SKU e Túnel'!$B$9:$T$449,16,FALSE))),"")</f>
        <v/>
      </c>
      <c r="I16" s="228" t="str">
        <f>IFERROR(IF(D16="","",(VLOOKUP(D16,[2]Recheio!$B$8:$I$200,7,FALSE)*H16)),"")</f>
        <v/>
      </c>
      <c r="J16" s="228" t="str">
        <f>IFERROR(IF(D16="","",VLOOKUP((ROUNDDOWN(B16,0)&amp;D16),'Coz. Ind.L4, 5 E 8'!$A$3:$M$221,11,0)),"")</f>
        <v/>
      </c>
      <c r="K16" s="232" t="str">
        <f>IFERROR(IF(D16="","",VLOOKUP((ROUNDDOWN(B16,0)&amp;D16),'Coz. Ind.L4, 5 E 8'!$A$3:$M$221,13,0)),"")</f>
        <v/>
      </c>
      <c r="L16" s="241" t="str">
        <f t="shared" ref="L16:L24" si="12">IFERROR(IF(B16="","",M15),"")</f>
        <v/>
      </c>
      <c r="M16" s="234" t="str">
        <f>IFERROR(SUM(L16,P16,((H16/VLOOKUP(D16,'[2]Capacidades por SKU e Túnel'!$B$9:$T$449,15,0))/24)),"")</f>
        <v/>
      </c>
      <c r="N16" s="278" t="str">
        <f t="shared" si="7"/>
        <v/>
      </c>
      <c r="O16" s="236" t="str">
        <f t="shared" si="8"/>
        <v/>
      </c>
      <c r="P16" s="237"/>
      <c r="Q16" s="279"/>
      <c r="R16" s="239" t="str">
        <f t="shared" si="9"/>
        <v/>
      </c>
      <c r="S16" s="240" t="str">
        <f t="shared" si="10"/>
        <v/>
      </c>
      <c r="T16" s="463"/>
      <c r="U16" s="198"/>
    </row>
    <row r="17" spans="1:21" ht="25.5" hidden="1" customHeight="1">
      <c r="A17" s="213" t="str">
        <f t="shared" si="4"/>
        <v/>
      </c>
      <c r="B17" s="473" t="str">
        <f t="shared" si="11"/>
        <v/>
      </c>
      <c r="C17" s="509"/>
      <c r="D17" s="229"/>
      <c r="E17" s="229"/>
      <c r="F17" s="230" t="str">
        <f>IFERROR(VLOOKUP(D17,'[2]Capacidades por SKU e Túnel'!$B$9:$T$449,4,0),"")</f>
        <v/>
      </c>
      <c r="G17" s="231"/>
      <c r="H17" s="228" t="str">
        <f>IFERROR(IF(D17="","",(G17/VLOOKUP(D17,'[2]Capacidades por SKU e Túnel'!$B$9:$T$449,16,FALSE))),"")</f>
        <v/>
      </c>
      <c r="I17" s="228" t="str">
        <f>IFERROR(IF(D17="","",(VLOOKUP(D17,[2]Recheio!$B$8:$I$200,7,FALSE)*H17)),"")</f>
        <v/>
      </c>
      <c r="J17" s="228" t="str">
        <f>IFERROR(IF(D17="","",VLOOKUP((ROUNDDOWN(B17,0)&amp;D17),'Coz. Ind.L4, 5 E 8'!$A$3:$M$221,11,0)),"")</f>
        <v/>
      </c>
      <c r="K17" s="232" t="str">
        <f>IFERROR(IF(D17="","",VLOOKUP((ROUNDDOWN(B17,0)&amp;D17),'Coz. Ind.L4, 5 E 8'!$A$3:$M$221,13,0)),"")</f>
        <v/>
      </c>
      <c r="L17" s="241" t="str">
        <f t="shared" si="12"/>
        <v/>
      </c>
      <c r="M17" s="234" t="str">
        <f>IFERROR(SUM(L17,P17,((H17/VLOOKUP(D17,'[2]Capacidades por SKU e Túnel'!$B$9:$T$449,15,0))/24)),"")</f>
        <v/>
      </c>
      <c r="N17" s="278" t="str">
        <f t="shared" si="7"/>
        <v/>
      </c>
      <c r="O17" s="236" t="str">
        <f t="shared" si="8"/>
        <v/>
      </c>
      <c r="P17" s="237"/>
      <c r="Q17" s="279"/>
      <c r="R17" s="242" t="str">
        <f t="shared" si="9"/>
        <v/>
      </c>
      <c r="S17" s="243" t="str">
        <f t="shared" si="10"/>
        <v/>
      </c>
      <c r="T17" s="463"/>
      <c r="U17" s="198"/>
    </row>
    <row r="18" spans="1:21" ht="25.5" hidden="1" customHeight="1">
      <c r="A18" s="213" t="str">
        <f t="shared" si="4"/>
        <v/>
      </c>
      <c r="B18" s="473" t="str">
        <f t="shared" si="11"/>
        <v/>
      </c>
      <c r="C18" s="509"/>
      <c r="D18" s="247"/>
      <c r="E18" s="229"/>
      <c r="F18" s="230" t="str">
        <f>IFERROR(VLOOKUP(D18,'[2]Capacidades por SKU e Túnel'!$B$9:$T$449,4,0),"")</f>
        <v/>
      </c>
      <c r="G18" s="216"/>
      <c r="H18" s="228" t="str">
        <f>IFERROR(IF(D18="","",(G18/VLOOKUP(D18,'[2]Capacidades por SKU e Túnel'!$B$9:$T$449,16,FALSE))),"")</f>
        <v/>
      </c>
      <c r="I18" s="228" t="str">
        <f>IFERROR(IF(D18="","",(VLOOKUP(D18,[2]Recheio!$B$8:$I$200,7,FALSE)*H18)),"")</f>
        <v/>
      </c>
      <c r="J18" s="228" t="str">
        <f>IFERROR(IF(D18="","",VLOOKUP((ROUNDDOWN(B18,0)&amp;D18),'Coz. Ind.L4, 5 E 8'!$A$3:$M$221,11,0)),"")</f>
        <v/>
      </c>
      <c r="K18" s="232" t="str">
        <f>IFERROR(IF(D18="","",VLOOKUP((ROUNDDOWN(B18,0)&amp;D18),'Coz. Ind.L4, 5 E 8'!$A$3:$M$221,13,0)),"")</f>
        <v/>
      </c>
      <c r="L18" s="241" t="str">
        <f t="shared" si="12"/>
        <v/>
      </c>
      <c r="M18" s="234" t="str">
        <f>IFERROR(SUM(L18,P18,((H18/VLOOKUP(D18,'[2]Capacidades por SKU e Túnel'!$B$9:$T$449,15,0))/24)),"")</f>
        <v/>
      </c>
      <c r="N18" s="278" t="str">
        <f t="shared" si="7"/>
        <v/>
      </c>
      <c r="O18" s="236" t="str">
        <f t="shared" si="8"/>
        <v/>
      </c>
      <c r="P18" s="237"/>
      <c r="Q18" s="279"/>
      <c r="R18" s="242" t="str">
        <f t="shared" si="9"/>
        <v/>
      </c>
      <c r="S18" s="243" t="str">
        <f t="shared" si="10"/>
        <v/>
      </c>
      <c r="T18" s="463"/>
      <c r="U18" s="198"/>
    </row>
    <row r="19" spans="1:21" ht="25.5" hidden="1" customHeight="1">
      <c r="A19" s="213" t="str">
        <f t="shared" si="4"/>
        <v/>
      </c>
      <c r="B19" s="473" t="str">
        <f t="shared" si="11"/>
        <v/>
      </c>
      <c r="C19" s="509"/>
      <c r="D19" s="229"/>
      <c r="E19" s="229"/>
      <c r="F19" s="230" t="str">
        <f>IFERROR(VLOOKUP(D19,'[2]Capacidades por SKU e Túnel'!$B$9:$T$449,4,0),"")</f>
        <v/>
      </c>
      <c r="G19" s="231"/>
      <c r="H19" s="228" t="str">
        <f>IFERROR(IF(D19="","",(G19/VLOOKUP(D19,'[2]Capacidades por SKU e Túnel'!$B$9:$T$449,16,FALSE))),"")</f>
        <v/>
      </c>
      <c r="I19" s="228" t="str">
        <f>IFERROR(IF(D19="","",(VLOOKUP(D19,[2]Recheio!$B$8:$I$200,7,FALSE)*H19)),"")</f>
        <v/>
      </c>
      <c r="J19" s="228" t="str">
        <f>IFERROR(IF(D19="","",VLOOKUP((ROUNDDOWN(B19,0)&amp;D19),'Coz. Ind.L4, 5 E 8'!$A$3:$M$221,11,0)),"")</f>
        <v/>
      </c>
      <c r="K19" s="232" t="str">
        <f>IFERROR(IF(D19="","",VLOOKUP((ROUNDDOWN(B19,0)&amp;D19),'Coz. Ind.L4, 5 E 8'!$A$3:$M$221,13,0)),"")</f>
        <v/>
      </c>
      <c r="L19" s="241" t="str">
        <f t="shared" si="12"/>
        <v/>
      </c>
      <c r="M19" s="234" t="str">
        <f>IFERROR(SUM(L19,P19,((H19/VLOOKUP(D19,'[2]Capacidades por SKU e Túnel'!$B$9:$T$449,15,0))/24)),"")</f>
        <v/>
      </c>
      <c r="N19" s="278" t="str">
        <f t="shared" si="7"/>
        <v/>
      </c>
      <c r="O19" s="236" t="str">
        <f t="shared" si="8"/>
        <v/>
      </c>
      <c r="P19" s="237"/>
      <c r="Q19" s="279"/>
      <c r="R19" s="242" t="str">
        <f t="shared" si="9"/>
        <v/>
      </c>
      <c r="S19" s="243" t="str">
        <f t="shared" si="10"/>
        <v/>
      </c>
      <c r="T19" s="463"/>
      <c r="U19" s="198"/>
    </row>
    <row r="20" spans="1:21" ht="25.5" hidden="1" customHeight="1">
      <c r="A20" s="213" t="str">
        <f t="shared" si="4"/>
        <v/>
      </c>
      <c r="B20" s="473" t="str">
        <f t="shared" si="11"/>
        <v/>
      </c>
      <c r="C20" s="508"/>
      <c r="D20" s="229"/>
      <c r="E20" s="229"/>
      <c r="F20" s="230" t="str">
        <f>IFERROR(VLOOKUP(D20,'[2]Capacidades por SKU e Túnel'!$B$9:$T$449,4,0),"")</f>
        <v/>
      </c>
      <c r="G20" s="231"/>
      <c r="H20" s="228" t="str">
        <f>IFERROR(IF(D20="","",(G20/VLOOKUP(D20,'[2]Capacidades por SKU e Túnel'!$B$9:$T$449,16,FALSE))),"")</f>
        <v/>
      </c>
      <c r="I20" s="228" t="str">
        <f>IFERROR(IF(D20="","",(VLOOKUP(D20,[2]Recheio!$B$8:$I$200,7,FALSE)*H20)),"")</f>
        <v/>
      </c>
      <c r="J20" s="228" t="str">
        <f>IFERROR(IF(D20="","",VLOOKUP((ROUNDDOWN(B20,0)&amp;D20),'Coz. Ind.L4, 5 E 8'!$A$3:$M$221,11,0)),"")</f>
        <v/>
      </c>
      <c r="K20" s="232" t="str">
        <f>IFERROR(IF(D20="","",VLOOKUP((ROUNDDOWN(B20,0)&amp;D20),'Coz. Ind.L4, 5 E 8'!$A$3:$M$221,13,0)),"")</f>
        <v/>
      </c>
      <c r="L20" s="241" t="str">
        <f t="shared" si="12"/>
        <v/>
      </c>
      <c r="M20" s="234" t="str">
        <f>IFERROR(SUM(L20,P20,((H20/VLOOKUP(D20,'[2]Capacidades por SKU e Túnel'!$B$9:$T$449,15,0))/24)),"")</f>
        <v/>
      </c>
      <c r="N20" s="278" t="str">
        <f t="shared" si="7"/>
        <v/>
      </c>
      <c r="O20" s="236" t="str">
        <f t="shared" si="8"/>
        <v/>
      </c>
      <c r="P20" s="244"/>
      <c r="Q20" s="539"/>
      <c r="R20" s="245" t="str">
        <f t="shared" si="9"/>
        <v/>
      </c>
      <c r="S20" s="246" t="str">
        <f t="shared" si="10"/>
        <v/>
      </c>
      <c r="T20" s="463"/>
      <c r="U20" s="198"/>
    </row>
    <row r="21" spans="1:21" ht="25.5" hidden="1" customHeight="1">
      <c r="A21" s="213" t="str">
        <f t="shared" si="4"/>
        <v/>
      </c>
      <c r="B21" s="474" t="str">
        <f t="shared" si="11"/>
        <v/>
      </c>
      <c r="C21" s="510"/>
      <c r="D21" s="247"/>
      <c r="E21" s="247"/>
      <c r="F21" s="248" t="str">
        <f>IFERROR(VLOOKUP(D21,'[2]Capacidades por SKU e Túnel'!$B$9:$T$449,4,0),"")</f>
        <v/>
      </c>
      <c r="G21" s="216"/>
      <c r="H21" s="217" t="str">
        <f>IFERROR(IF(D21="","",(G21/VLOOKUP(D21,'[2]Capacidades por SKU e Túnel'!$B$9:$T$449,16,FALSE))),"")</f>
        <v/>
      </c>
      <c r="I21" s="217" t="str">
        <f>IFERROR(IF(D21="","",(VLOOKUP(D21,[2]Recheio!$B$8:$I$200,7,FALSE)*H21)),"")</f>
        <v/>
      </c>
      <c r="J21" s="217" t="str">
        <f>IFERROR(IF(D21="","",VLOOKUP((ROUNDDOWN(B21,0)&amp;D21),'Coz. Ind.L4, 5 E 8'!$A$3:$M$221,11,0)),"")</f>
        <v/>
      </c>
      <c r="K21" s="280" t="str">
        <f>IFERROR(IF(D21="","",VLOOKUP((ROUNDDOWN(B21,0)&amp;D21),'Coz. Ind.L4, 5 E 8'!$A$3:$M$221,13,0)),"")</f>
        <v/>
      </c>
      <c r="L21" s="233" t="str">
        <f t="shared" si="12"/>
        <v/>
      </c>
      <c r="M21" s="249" t="str">
        <f>IFERROR(SUM(L21,P21,((H21/VLOOKUP(D21,'[2]Capacidades por SKU e Túnel'!$B$9:$T$449,15,0))/24)),"")</f>
        <v/>
      </c>
      <c r="N21" s="281" t="str">
        <f t="shared" si="7"/>
        <v/>
      </c>
      <c r="O21" s="251" t="str">
        <f t="shared" si="8"/>
        <v/>
      </c>
      <c r="P21" s="237"/>
      <c r="Q21" s="279"/>
      <c r="R21" s="242" t="str">
        <f t="shared" si="9"/>
        <v/>
      </c>
      <c r="S21" s="243" t="str">
        <f t="shared" si="10"/>
        <v/>
      </c>
      <c r="T21" s="463"/>
      <c r="U21" s="198"/>
    </row>
    <row r="22" spans="1:21" ht="25.5" hidden="1" customHeight="1">
      <c r="A22" s="213" t="str">
        <f t="shared" si="4"/>
        <v/>
      </c>
      <c r="B22" s="473" t="str">
        <f t="shared" si="11"/>
        <v/>
      </c>
      <c r="C22" s="509"/>
      <c r="D22" s="247"/>
      <c r="E22" s="229"/>
      <c r="F22" s="230" t="str">
        <f>IFERROR(VLOOKUP(D22,'[2]Capacidades por SKU e Túnel'!$B$9:$T$449,4,0),"")</f>
        <v/>
      </c>
      <c r="G22" s="231"/>
      <c r="H22" s="228" t="str">
        <f>IFERROR(IF(D22="","",(G22/VLOOKUP(D22,'[2]Capacidades por SKU e Túnel'!$B$9:$T$449,16,FALSE))),"")</f>
        <v/>
      </c>
      <c r="I22" s="228" t="str">
        <f>IFERROR(IF(D22="","",(VLOOKUP(D22,[2]Recheio!$B$8:$I$200,7,FALSE)*H22)),"")</f>
        <v/>
      </c>
      <c r="J22" s="228" t="str">
        <f>IFERROR(IF(D22="","",VLOOKUP((ROUNDDOWN(B22,0)&amp;D22),'Coz. Ind.L4, 5 E 8'!$A$3:$M$221,11,0)),"")</f>
        <v/>
      </c>
      <c r="K22" s="232" t="str">
        <f>IFERROR(IF(D22="","",VLOOKUP((ROUNDDOWN(B22,0)&amp;D22),'Coz. Ind.L4, 5 E 8'!$A$3:$M$221,13,0)),"")</f>
        <v/>
      </c>
      <c r="L22" s="241" t="str">
        <f t="shared" si="12"/>
        <v/>
      </c>
      <c r="M22" s="234" t="str">
        <f>IFERROR(SUM(L22,P22,((H22/VLOOKUP(D22,'[2]Capacidades por SKU e Túnel'!$B$9:$T$449,15,0))/24)),"")</f>
        <v/>
      </c>
      <c r="N22" s="278" t="str">
        <f t="shared" si="7"/>
        <v/>
      </c>
      <c r="O22" s="236" t="str">
        <f t="shared" si="8"/>
        <v/>
      </c>
      <c r="P22" s="237"/>
      <c r="Q22" s="279"/>
      <c r="R22" s="242" t="str">
        <f t="shared" si="9"/>
        <v/>
      </c>
      <c r="S22" s="243" t="str">
        <f t="shared" si="10"/>
        <v/>
      </c>
      <c r="T22" s="463"/>
      <c r="U22" s="198"/>
    </row>
    <row r="23" spans="1:21" ht="25.5" hidden="1" customHeight="1">
      <c r="A23" s="213" t="str">
        <f t="shared" si="4"/>
        <v/>
      </c>
      <c r="B23" s="473" t="str">
        <f t="shared" si="11"/>
        <v/>
      </c>
      <c r="C23" s="509"/>
      <c r="D23" s="229"/>
      <c r="E23" s="229"/>
      <c r="F23" s="230" t="str">
        <f>IFERROR(VLOOKUP(D23,'[2]Capacidades por SKU e Túnel'!$B$9:$T$449,4,0),"")</f>
        <v/>
      </c>
      <c r="G23" s="231"/>
      <c r="H23" s="228" t="str">
        <f>IFERROR(IF(D23="","",(G23/VLOOKUP(D23,'[2]Capacidades por SKU e Túnel'!$B$9:$T$449,16,FALSE))),"")</f>
        <v/>
      </c>
      <c r="I23" s="228" t="str">
        <f>IFERROR(IF(D23="","",(VLOOKUP(D23,[2]Recheio!$B$8:$I$200,7,FALSE)*H23)),"")</f>
        <v/>
      </c>
      <c r="J23" s="228" t="str">
        <f>IFERROR(IF(D23="","",VLOOKUP((ROUNDDOWN(B23,0)&amp;D23),'Coz. Ind.L4, 5 E 8'!$A$3:$M$221,11,0)),"")</f>
        <v/>
      </c>
      <c r="K23" s="232" t="str">
        <f>IFERROR(IF(D23="","",VLOOKUP((ROUNDDOWN(B23,0)&amp;D23),'Coz. Ind.L4, 5 E 8'!$A$3:$M$221,13,0)),"")</f>
        <v/>
      </c>
      <c r="L23" s="241" t="str">
        <f t="shared" si="12"/>
        <v/>
      </c>
      <c r="M23" s="234" t="str">
        <f>IFERROR(SUM(L23,P23,((H23/VLOOKUP(D23,'[2]Capacidades por SKU e Túnel'!$B$9:$T$449,15,0))/24)),"")</f>
        <v/>
      </c>
      <c r="N23" s="278" t="str">
        <f t="shared" si="7"/>
        <v/>
      </c>
      <c r="O23" s="236" t="str">
        <f t="shared" si="8"/>
        <v/>
      </c>
      <c r="P23" s="237"/>
      <c r="Q23" s="279"/>
      <c r="R23" s="242" t="str">
        <f t="shared" si="9"/>
        <v/>
      </c>
      <c r="S23" s="243" t="str">
        <f t="shared" si="10"/>
        <v/>
      </c>
      <c r="T23" s="463"/>
      <c r="U23" s="198"/>
    </row>
    <row r="24" spans="1:21" ht="25.5" hidden="1" customHeight="1" thickBot="1">
      <c r="A24" s="213" t="str">
        <f t="shared" si="4"/>
        <v/>
      </c>
      <c r="B24" s="475" t="str">
        <f t="shared" si="11"/>
        <v/>
      </c>
      <c r="C24" s="511"/>
      <c r="D24" s="252"/>
      <c r="E24" s="252"/>
      <c r="F24" s="253" t="str">
        <f>IFERROR(VLOOKUP(D24,'[2]Capacidades por SKU e Túnel'!$B$9:$T$449,4,0),"")</f>
        <v/>
      </c>
      <c r="G24" s="254"/>
      <c r="H24" s="255" t="str">
        <f>IFERROR(IF(D24="","",(G24/VLOOKUP(D24,'[2]Capacidades por SKU e Túnel'!$B$9:$T$449,16,FALSE))),"")</f>
        <v/>
      </c>
      <c r="I24" s="255" t="str">
        <f>IFERROR(IF(D24="","",(VLOOKUP(D24,[2]Recheio!$B$8:$I$200,7,FALSE)*H24)),"")</f>
        <v/>
      </c>
      <c r="J24" s="255" t="str">
        <f>IFERROR(IF(D24="","",VLOOKUP((ROUNDDOWN(B24,0)&amp;D24),'Coz. Ind.L4, 5 E 8'!$A$3:$M$221,11,0)),"")</f>
        <v/>
      </c>
      <c r="K24" s="282" t="str">
        <f>IFERROR(IF(D24="","",VLOOKUP((ROUNDDOWN(B24,0)&amp;D24),'Coz. Ind.L4, 5 E 8'!$A$3:$M$221,13,0)),"")</f>
        <v/>
      </c>
      <c r="L24" s="256" t="str">
        <f t="shared" si="12"/>
        <v/>
      </c>
      <c r="M24" s="257" t="str">
        <f>IFERROR(SUM(L24,P24,((H24/VLOOKUP(D24,'[2]Capacidades por SKU e Túnel'!$B$9:$T$449,15,0))/24)),"")</f>
        <v/>
      </c>
      <c r="N24" s="283" t="str">
        <f t="shared" si="7"/>
        <v/>
      </c>
      <c r="O24" s="259" t="str">
        <f t="shared" si="8"/>
        <v/>
      </c>
      <c r="P24" s="260"/>
      <c r="Q24" s="284"/>
      <c r="R24" s="285" t="str">
        <f t="shared" si="9"/>
        <v/>
      </c>
      <c r="S24" s="286" t="str">
        <f t="shared" si="10"/>
        <v/>
      </c>
      <c r="T24" s="464"/>
      <c r="U24" s="198"/>
    </row>
    <row r="25" spans="1:21" ht="25.5" customHeight="1" thickBot="1">
      <c r="A25" s="213" t="s">
        <v>2321</v>
      </c>
      <c r="B25" s="476"/>
      <c r="C25" s="512"/>
      <c r="D25" s="263"/>
      <c r="E25" s="263"/>
      <c r="F25" s="264"/>
      <c r="G25" s="265"/>
      <c r="H25" s="266"/>
      <c r="I25" s="267"/>
      <c r="J25" s="267"/>
      <c r="K25" s="268"/>
      <c r="L25" s="268"/>
      <c r="M25" s="268" t="str">
        <f>IFERROR(SUM(L25,P25,((H25/VLOOKUP(D25,'[2]Capacidades por SKU e Túnel'!$B$9:$T$449,15,0))/24)),"")</f>
        <v/>
      </c>
      <c r="N25" s="272"/>
      <c r="O25" s="272"/>
      <c r="P25" s="287"/>
      <c r="Q25" s="268"/>
      <c r="R25" s="272"/>
      <c r="S25" s="268"/>
      <c r="T25" s="273"/>
    </row>
    <row r="26" spans="1:21" ht="25.5" customHeight="1" thickBot="1">
      <c r="A26" s="213" t="str">
        <f t="shared" si="4"/>
        <v>X</v>
      </c>
      <c r="B26" s="470">
        <f>B15+1</f>
        <v>43957.375</v>
      </c>
      <c r="C26" s="507">
        <v>97047</v>
      </c>
      <c r="D26" s="214" t="s">
        <v>381</v>
      </c>
      <c r="E26" s="214" t="s">
        <v>2355</v>
      </c>
      <c r="F26" s="215" t="str">
        <f>IFERROR(VLOOKUP(D26,'[2]Capacidades por SKU e Túnel'!$B$9:$T$449,4,0),"")</f>
        <v>Sorrentino Congelado Mussarela de Bufala,Tomate Seco&amp;Manjericao 10x250g</v>
      </c>
      <c r="G26" s="274">
        <v>1700</v>
      </c>
      <c r="H26" s="218">
        <f>IFERROR(IF(D26="","",(G26/VLOOKUP(D26,'[2]Capacidades por SKU e Túnel'!$B$9:$T$449,16,FALSE))),"")</f>
        <v>1954.0229885057472</v>
      </c>
      <c r="I26" s="218">
        <f>IFERROR(IF(D26="","",(VLOOKUP(D26,[2]Recheio!$B$8:$I$200,7,FALSE)*H26)),"")</f>
        <v>1776.3827586206899</v>
      </c>
      <c r="J26" s="218" t="str">
        <f>IFERROR(IF(D26="","",VLOOKUP((ROUNDDOWN(B26,0)&amp;D26),'Coz. Ind.L4, 5 E 8'!$A$3:$M$221,11,0)),"")</f>
        <v/>
      </c>
      <c r="K26" s="219" t="str">
        <f>IFERROR(IF(D26="","",VLOOKUP((ROUNDDOWN(B26,0)&amp;D26),'Coz. Ind.L4, 5 E 8'!$A$3:$M$221,13,0)),"")</f>
        <v/>
      </c>
      <c r="L26" s="599">
        <v>43957.25</v>
      </c>
      <c r="M26" s="221">
        <f>IFERROR(SUM(L26,P26,((H26/VLOOKUP(D26,'[2]Capacidades por SKU e Túnel'!$B$9:$T$449,15,0))/24)),"")</f>
        <v>43957.736947515077</v>
      </c>
      <c r="N26" s="275" t="str">
        <f t="shared" ref="N26:N35" si="13">IF(P26="","",L26)</f>
        <v/>
      </c>
      <c r="O26" s="223" t="str">
        <f t="shared" ref="O26:O35" si="14">IFERROR(IF(P26="","",SUM(L26,P26)),"")</f>
        <v/>
      </c>
      <c r="P26" s="276"/>
      <c r="Q26" s="277"/>
      <c r="R26" s="226">
        <f t="shared" ref="R26:R35" si="15">IFERROR(SUM((M26-L26),(-P26)),"")</f>
        <v>0.48694751507719047</v>
      </c>
      <c r="S26" s="227">
        <f t="shared" ref="S26:S35" si="16">IFERROR((M26-L26),"")</f>
        <v>0.48694751507719047</v>
      </c>
      <c r="T26" s="462" t="s">
        <v>2410</v>
      </c>
      <c r="U26" s="199"/>
    </row>
    <row r="27" spans="1:21" ht="25.5" hidden="1" customHeight="1">
      <c r="A27" s="213" t="str">
        <f t="shared" si="4"/>
        <v/>
      </c>
      <c r="B27" s="473" t="str">
        <f t="shared" ref="B27:B35" si="17">IF(D27="","",B26)</f>
        <v/>
      </c>
      <c r="C27" s="508"/>
      <c r="D27" s="229"/>
      <c r="E27" s="229"/>
      <c r="F27" s="230" t="str">
        <f>IFERROR(VLOOKUP(D27,'[2]Capacidades por SKU e Túnel'!$B$9:$T$449,4,0),"")</f>
        <v/>
      </c>
      <c r="G27" s="231"/>
      <c r="H27" s="228" t="str">
        <f>IFERROR(IF(D27="","",(G27/VLOOKUP(D27,'[2]Capacidades por SKU e Túnel'!$B$9:$T$449,16,FALSE))),"")</f>
        <v/>
      </c>
      <c r="I27" s="228" t="str">
        <f>IFERROR(IF(D27="","",(VLOOKUP(D27,[2]Recheio!$B$8:$I$200,7,FALSE)*H27)),"")</f>
        <v/>
      </c>
      <c r="J27" s="228" t="str">
        <f>IFERROR(IF(D27="","",VLOOKUP((ROUNDDOWN(B27,0)&amp;D27),'Coz. Ind.L4, 5 E 8'!$A$3:$M$221,11,0)),"")</f>
        <v/>
      </c>
      <c r="K27" s="232" t="str">
        <f>IFERROR(IF(D27="","",VLOOKUP((ROUNDDOWN(B27,0)&amp;D27),'Coz. Ind.L4, 5 E 8'!$A$3:$M$221,13,0)),"")</f>
        <v/>
      </c>
      <c r="L27" s="241" t="str">
        <f t="shared" ref="L27:L35" si="18">IFERROR(IF(B27="","",M26),"")</f>
        <v/>
      </c>
      <c r="M27" s="234" t="str">
        <f>IFERROR(SUM(L27,P27,((H27/VLOOKUP(D27,'[2]Capacidades por SKU e Túnel'!$B$9:$T$449,15,0))/24)),"")</f>
        <v/>
      </c>
      <c r="N27" s="278" t="str">
        <f t="shared" si="13"/>
        <v/>
      </c>
      <c r="O27" s="236" t="str">
        <f t="shared" si="14"/>
        <v/>
      </c>
      <c r="P27" s="237"/>
      <c r="Q27" s="279"/>
      <c r="R27" s="239" t="str">
        <f t="shared" si="15"/>
        <v/>
      </c>
      <c r="S27" s="240" t="str">
        <f t="shared" si="16"/>
        <v/>
      </c>
      <c r="T27" s="463"/>
      <c r="U27" s="198"/>
    </row>
    <row r="28" spans="1:21" ht="25.5" hidden="1" customHeight="1">
      <c r="A28" s="213" t="str">
        <f t="shared" si="4"/>
        <v/>
      </c>
      <c r="B28" s="473" t="str">
        <f t="shared" si="17"/>
        <v/>
      </c>
      <c r="C28" s="509"/>
      <c r="D28" s="229"/>
      <c r="E28" s="229"/>
      <c r="F28" s="230" t="str">
        <f>IFERROR(VLOOKUP(D28,'[2]Capacidades por SKU e Túnel'!$B$9:$T$449,4,0),"")</f>
        <v/>
      </c>
      <c r="G28" s="231"/>
      <c r="H28" s="228" t="str">
        <f>IFERROR(IF(D28="","",(G28/VLOOKUP(D28,'[2]Capacidades por SKU e Túnel'!$B$9:$T$449,16,FALSE))),"")</f>
        <v/>
      </c>
      <c r="I28" s="228" t="str">
        <f>IFERROR(IF(D28="","",(VLOOKUP(D28,[2]Recheio!$B$8:$I$200,7,FALSE)*H28)),"")</f>
        <v/>
      </c>
      <c r="J28" s="228" t="str">
        <f>IFERROR(IF(D28="","",VLOOKUP((ROUNDDOWN(B28,0)&amp;D28),'Coz. Ind.L4, 5 E 8'!$A$3:$M$221,11,0)),"")</f>
        <v/>
      </c>
      <c r="K28" s="232" t="str">
        <f>IFERROR(IF(D28="","",VLOOKUP((ROUNDDOWN(B28,0)&amp;D28),'Coz. Ind.L4, 5 E 8'!$A$3:$M$221,13,0)),"")</f>
        <v/>
      </c>
      <c r="L28" s="241" t="str">
        <f t="shared" si="18"/>
        <v/>
      </c>
      <c r="M28" s="234" t="str">
        <f>IFERROR(SUM(L28,P28,((H28/VLOOKUP(D28,'[2]Capacidades por SKU e Túnel'!$B$9:$T$449,15,0))/24)),"")</f>
        <v/>
      </c>
      <c r="N28" s="278" t="str">
        <f t="shared" si="13"/>
        <v/>
      </c>
      <c r="O28" s="236" t="str">
        <f t="shared" si="14"/>
        <v/>
      </c>
      <c r="P28" s="237"/>
      <c r="Q28" s="279"/>
      <c r="R28" s="242" t="str">
        <f t="shared" si="15"/>
        <v/>
      </c>
      <c r="S28" s="243" t="str">
        <f t="shared" si="16"/>
        <v/>
      </c>
      <c r="T28" s="463"/>
      <c r="U28" s="198"/>
    </row>
    <row r="29" spans="1:21" ht="25.5" hidden="1" customHeight="1">
      <c r="A29" s="213" t="str">
        <f t="shared" si="4"/>
        <v/>
      </c>
      <c r="B29" s="473" t="str">
        <f t="shared" si="17"/>
        <v/>
      </c>
      <c r="C29" s="509"/>
      <c r="D29" s="247"/>
      <c r="E29" s="229"/>
      <c r="F29" s="230" t="str">
        <f>IFERROR(VLOOKUP(D29,'[2]Capacidades por SKU e Túnel'!$B$9:$T$449,4,0),"")</f>
        <v/>
      </c>
      <c r="G29" s="231"/>
      <c r="H29" s="228" t="str">
        <f>IFERROR(IF(D29="","",(G29/VLOOKUP(D29,'[2]Capacidades por SKU e Túnel'!$B$9:$T$449,16,FALSE))),"")</f>
        <v/>
      </c>
      <c r="I29" s="228" t="str">
        <f>IFERROR(IF(D29="","",(VLOOKUP(D29,[2]Recheio!$B$8:$I$200,7,FALSE)*H29)),"")</f>
        <v/>
      </c>
      <c r="J29" s="228" t="str">
        <f>IFERROR(IF(D29="","",VLOOKUP((ROUNDDOWN(B29,0)&amp;D29),'Coz. Ind.L4, 5 E 8'!$A$3:$M$221,11,0)),"")</f>
        <v/>
      </c>
      <c r="K29" s="232" t="str">
        <f>IFERROR(IF(D29="","",VLOOKUP((ROUNDDOWN(B29,0)&amp;D29),'Coz. Ind.L4, 5 E 8'!$A$3:$M$221,13,0)),"")</f>
        <v/>
      </c>
      <c r="L29" s="241" t="str">
        <f t="shared" si="18"/>
        <v/>
      </c>
      <c r="M29" s="234" t="str">
        <f>IFERROR(SUM(L29,P29,((H29/VLOOKUP(D29,'[2]Capacidades por SKU e Túnel'!$B$9:$T$449,15,0))/24)),"")</f>
        <v/>
      </c>
      <c r="N29" s="278" t="str">
        <f t="shared" si="13"/>
        <v/>
      </c>
      <c r="O29" s="236" t="str">
        <f t="shared" si="14"/>
        <v/>
      </c>
      <c r="P29" s="237"/>
      <c r="Q29" s="279"/>
      <c r="R29" s="242" t="str">
        <f t="shared" si="15"/>
        <v/>
      </c>
      <c r="S29" s="243" t="str">
        <f t="shared" si="16"/>
        <v/>
      </c>
      <c r="T29" s="463"/>
      <c r="U29" s="198"/>
    </row>
    <row r="30" spans="1:21" ht="25.5" hidden="1" customHeight="1">
      <c r="A30" s="213" t="str">
        <f t="shared" si="4"/>
        <v/>
      </c>
      <c r="B30" s="473" t="str">
        <f t="shared" si="17"/>
        <v/>
      </c>
      <c r="C30" s="509"/>
      <c r="D30" s="229"/>
      <c r="E30" s="229"/>
      <c r="F30" s="230" t="str">
        <f>IFERROR(VLOOKUP(D30,'[2]Capacidades por SKU e Túnel'!$B$9:$T$449,4,0),"")</f>
        <v/>
      </c>
      <c r="G30" s="231"/>
      <c r="H30" s="228" t="str">
        <f>IFERROR(IF(D30="","",(G30/VLOOKUP(D30,'[2]Capacidades por SKU e Túnel'!$B$9:$T$449,16,FALSE))),"")</f>
        <v/>
      </c>
      <c r="I30" s="228" t="str">
        <f>IFERROR(IF(D30="","",(VLOOKUP(D30,[2]Recheio!$B$8:$I$200,7,FALSE)*H30)),"")</f>
        <v/>
      </c>
      <c r="J30" s="228" t="str">
        <f>IFERROR(IF(D30="","",VLOOKUP((ROUNDDOWN(B30,0)&amp;D30),'Coz. Ind.L4, 5 E 8'!$A$3:$M$221,11,0)),"")</f>
        <v/>
      </c>
      <c r="K30" s="232" t="str">
        <f>IFERROR(IF(D30="","",VLOOKUP((ROUNDDOWN(B30,0)&amp;D30),'Coz. Ind.L4, 5 E 8'!$A$3:$M$221,13,0)),"")</f>
        <v/>
      </c>
      <c r="L30" s="241" t="str">
        <f t="shared" si="18"/>
        <v/>
      </c>
      <c r="M30" s="234" t="str">
        <f>IFERROR(SUM(L30,P30,((H30/VLOOKUP(D30,'[2]Capacidades por SKU e Túnel'!$B$9:$T$449,15,0))/24)),"")</f>
        <v/>
      </c>
      <c r="N30" s="278" t="str">
        <f t="shared" si="13"/>
        <v/>
      </c>
      <c r="O30" s="236" t="str">
        <f t="shared" si="14"/>
        <v/>
      </c>
      <c r="P30" s="237"/>
      <c r="Q30" s="279"/>
      <c r="R30" s="242" t="str">
        <f t="shared" si="15"/>
        <v/>
      </c>
      <c r="S30" s="243" t="str">
        <f t="shared" si="16"/>
        <v/>
      </c>
      <c r="T30" s="463"/>
      <c r="U30" s="198"/>
    </row>
    <row r="31" spans="1:21" ht="25.5" hidden="1" customHeight="1">
      <c r="A31" s="213" t="str">
        <f t="shared" si="4"/>
        <v/>
      </c>
      <c r="B31" s="473" t="str">
        <f t="shared" si="17"/>
        <v/>
      </c>
      <c r="C31" s="508"/>
      <c r="D31" s="229"/>
      <c r="E31" s="229"/>
      <c r="F31" s="230" t="str">
        <f>IFERROR(VLOOKUP(D31,'[2]Capacidades por SKU e Túnel'!$B$9:$T$449,4,0),"")</f>
        <v/>
      </c>
      <c r="G31" s="231"/>
      <c r="H31" s="228" t="str">
        <f>IFERROR(IF(D31="","",(G31/VLOOKUP(D31,'[2]Capacidades por SKU e Túnel'!$B$9:$T$449,16,FALSE))),"")</f>
        <v/>
      </c>
      <c r="I31" s="228" t="str">
        <f>IFERROR(IF(D31="","",(VLOOKUP(D31,[2]Recheio!$B$8:$I$200,7,FALSE)*H31)),"")</f>
        <v/>
      </c>
      <c r="J31" s="228" t="str">
        <f>IFERROR(IF(D31="","",VLOOKUP((ROUNDDOWN(B31,0)&amp;D31),'Coz. Ind.L4, 5 E 8'!$A$3:$M$221,11,0)),"")</f>
        <v/>
      </c>
      <c r="K31" s="232" t="str">
        <f>IFERROR(IF(D31="","",VLOOKUP((ROUNDDOWN(B31,0)&amp;D31),'Coz. Ind.L4, 5 E 8'!$A$3:$M$221,13,0)),"")</f>
        <v/>
      </c>
      <c r="L31" s="241" t="str">
        <f t="shared" si="18"/>
        <v/>
      </c>
      <c r="M31" s="234" t="str">
        <f>IFERROR(SUM(L31,P31,((H31/VLOOKUP(D31,'[2]Capacidades por SKU e Túnel'!$B$9:$T$449,15,0))/24)),"")</f>
        <v/>
      </c>
      <c r="N31" s="278" t="str">
        <f t="shared" si="13"/>
        <v/>
      </c>
      <c r="O31" s="236" t="str">
        <f t="shared" si="14"/>
        <v/>
      </c>
      <c r="P31" s="237"/>
      <c r="Q31" s="244"/>
      <c r="R31" s="242" t="str">
        <f t="shared" si="15"/>
        <v/>
      </c>
      <c r="S31" s="246" t="str">
        <f t="shared" si="16"/>
        <v/>
      </c>
      <c r="T31" s="463"/>
      <c r="U31" s="198"/>
    </row>
    <row r="32" spans="1:21" ht="25.5" hidden="1" customHeight="1">
      <c r="A32" s="213" t="str">
        <f t="shared" si="4"/>
        <v/>
      </c>
      <c r="B32" s="474" t="str">
        <f t="shared" si="17"/>
        <v/>
      </c>
      <c r="C32" s="510"/>
      <c r="D32" s="247"/>
      <c r="E32" s="247"/>
      <c r="F32" s="248" t="str">
        <f>IFERROR(VLOOKUP(D32,'[2]Capacidades por SKU e Túnel'!$B$9:$T$449,4,0),"")</f>
        <v/>
      </c>
      <c r="G32" s="216"/>
      <c r="H32" s="217" t="str">
        <f>IFERROR(IF(D32="","",(G32/VLOOKUP(D32,'[2]Capacidades por SKU e Túnel'!$B$9:$T$449,16,FALSE))),"")</f>
        <v/>
      </c>
      <c r="I32" s="217" t="str">
        <f>IFERROR(IF(D32="","",(VLOOKUP(D32,[2]Recheio!$B$8:$I$200,7,FALSE)*H32)),"")</f>
        <v/>
      </c>
      <c r="J32" s="217" t="str">
        <f>IFERROR(IF(D32="","",VLOOKUP((ROUNDDOWN(B32,0)&amp;D32),'Coz. Ind.L4, 5 E 8'!$A$3:$M$221,11,0)),"")</f>
        <v/>
      </c>
      <c r="K32" s="280" t="str">
        <f>IFERROR(IF(D32="","",VLOOKUP((ROUNDDOWN(B32,0)&amp;D32),'Coz. Ind.L4, 5 E 8'!$A$3:$M$221,13,0)),"")</f>
        <v/>
      </c>
      <c r="L32" s="233" t="str">
        <f t="shared" si="18"/>
        <v/>
      </c>
      <c r="M32" s="249" t="str">
        <f>IFERROR(SUM(L32,P32,((H32/VLOOKUP(D32,'[2]Capacidades por SKU e Túnel'!$B$9:$T$449,15,0))/24)),"")</f>
        <v/>
      </c>
      <c r="N32" s="281" t="str">
        <f t="shared" si="13"/>
        <v/>
      </c>
      <c r="O32" s="251" t="str">
        <f t="shared" si="14"/>
        <v/>
      </c>
      <c r="P32" s="237"/>
      <c r="Q32" s="279"/>
      <c r="R32" s="242" t="str">
        <f t="shared" si="15"/>
        <v/>
      </c>
      <c r="S32" s="243" t="str">
        <f t="shared" si="16"/>
        <v/>
      </c>
      <c r="T32" s="463"/>
      <c r="U32" s="198"/>
    </row>
    <row r="33" spans="1:21" ht="25.5" hidden="1" customHeight="1">
      <c r="A33" s="213" t="str">
        <f t="shared" si="4"/>
        <v/>
      </c>
      <c r="B33" s="473" t="str">
        <f t="shared" si="17"/>
        <v/>
      </c>
      <c r="C33" s="509"/>
      <c r="D33" s="247"/>
      <c r="E33" s="229"/>
      <c r="F33" s="230" t="str">
        <f>IFERROR(VLOOKUP(D33,'[2]Capacidades por SKU e Túnel'!$B$9:$T$449,4,0),"")</f>
        <v/>
      </c>
      <c r="G33" s="231"/>
      <c r="H33" s="228" t="str">
        <f>IFERROR(IF(D33="","",(G33/VLOOKUP(D33,'[2]Capacidades por SKU e Túnel'!$B$9:$T$449,16,FALSE))),"")</f>
        <v/>
      </c>
      <c r="I33" s="228" t="str">
        <f>IFERROR(IF(D33="","",(VLOOKUP(D33,[2]Recheio!$B$8:$I$200,7,FALSE)*H33)),"")</f>
        <v/>
      </c>
      <c r="J33" s="228" t="str">
        <f>IFERROR(IF(D33="","",VLOOKUP((ROUNDDOWN(B33,0)&amp;D33),'Coz. Ind.L4, 5 E 8'!$A$3:$M$221,11,0)),"")</f>
        <v/>
      </c>
      <c r="K33" s="232" t="str">
        <f>IFERROR(IF(D33="","",VLOOKUP((ROUNDDOWN(B33,0)&amp;D33),'Coz. Ind.L4, 5 E 8'!$A$3:$M$221,13,0)),"")</f>
        <v/>
      </c>
      <c r="L33" s="241" t="str">
        <f t="shared" si="18"/>
        <v/>
      </c>
      <c r="M33" s="234" t="str">
        <f>IFERROR(SUM(L33,P33,((H33/VLOOKUP(D33,'[2]Capacidades por SKU e Túnel'!$B$9:$T$449,15,0))/24)),"")</f>
        <v/>
      </c>
      <c r="N33" s="278" t="str">
        <f t="shared" si="13"/>
        <v/>
      </c>
      <c r="O33" s="236" t="str">
        <f t="shared" si="14"/>
        <v/>
      </c>
      <c r="P33" s="237"/>
      <c r="Q33" s="279"/>
      <c r="R33" s="242" t="str">
        <f t="shared" si="15"/>
        <v/>
      </c>
      <c r="S33" s="243" t="str">
        <f t="shared" si="16"/>
        <v/>
      </c>
      <c r="T33" s="463"/>
      <c r="U33" s="198"/>
    </row>
    <row r="34" spans="1:21" ht="25.5" hidden="1" customHeight="1">
      <c r="A34" s="213" t="str">
        <f t="shared" si="4"/>
        <v/>
      </c>
      <c r="B34" s="473" t="str">
        <f t="shared" si="17"/>
        <v/>
      </c>
      <c r="C34" s="509"/>
      <c r="D34" s="229"/>
      <c r="E34" s="229"/>
      <c r="F34" s="230" t="str">
        <f>IFERROR(VLOOKUP(D34,'[2]Capacidades por SKU e Túnel'!$B$9:$T$449,4,0),"")</f>
        <v/>
      </c>
      <c r="G34" s="231"/>
      <c r="H34" s="228" t="str">
        <f>IFERROR(IF(D34="","",(G34/VLOOKUP(D34,'[2]Capacidades por SKU e Túnel'!$B$9:$T$449,16,FALSE))),"")</f>
        <v/>
      </c>
      <c r="I34" s="228" t="str">
        <f>IFERROR(IF(D34="","",(VLOOKUP(D34,[2]Recheio!$B$8:$I$200,7,FALSE)*H34)),"")</f>
        <v/>
      </c>
      <c r="J34" s="228" t="str">
        <f>IFERROR(IF(D34="","",VLOOKUP((ROUNDDOWN(B34,0)&amp;D34),'Coz. Ind.L4, 5 E 8'!$A$3:$M$221,11,0)),"")</f>
        <v/>
      </c>
      <c r="K34" s="232" t="str">
        <f>IFERROR(IF(D34="","",VLOOKUP((ROUNDDOWN(B34,0)&amp;D34),'Coz. Ind.L4, 5 E 8'!$A$3:$M$221,13,0)),"")</f>
        <v/>
      </c>
      <c r="L34" s="241" t="str">
        <f t="shared" si="18"/>
        <v/>
      </c>
      <c r="M34" s="234" t="str">
        <f>IFERROR(SUM(L34,P34,((H34/VLOOKUP(D34,'[2]Capacidades por SKU e Túnel'!$B$9:$T$449,15,0))/24)),"")</f>
        <v/>
      </c>
      <c r="N34" s="278" t="str">
        <f t="shared" si="13"/>
        <v/>
      </c>
      <c r="O34" s="236" t="str">
        <f t="shared" si="14"/>
        <v/>
      </c>
      <c r="P34" s="237"/>
      <c r="Q34" s="279"/>
      <c r="R34" s="242" t="str">
        <f t="shared" si="15"/>
        <v/>
      </c>
      <c r="S34" s="243" t="str">
        <f t="shared" si="16"/>
        <v/>
      </c>
      <c r="T34" s="463"/>
      <c r="U34" s="198"/>
    </row>
    <row r="35" spans="1:21" ht="25.5" hidden="1" customHeight="1" thickBot="1">
      <c r="A35" s="213" t="str">
        <f t="shared" si="4"/>
        <v/>
      </c>
      <c r="B35" s="475" t="str">
        <f t="shared" si="17"/>
        <v/>
      </c>
      <c r="C35" s="511"/>
      <c r="D35" s="252"/>
      <c r="E35" s="252"/>
      <c r="F35" s="253" t="str">
        <f>IFERROR(VLOOKUP(D35,'[2]Capacidades por SKU e Túnel'!$B$9:$T$449,4,0),"")</f>
        <v/>
      </c>
      <c r="G35" s="254"/>
      <c r="H35" s="255" t="str">
        <f>IFERROR(IF(D35="","",(G35/VLOOKUP(D35,'[2]Capacidades por SKU e Túnel'!$B$9:$T$449,16,FALSE))),"")</f>
        <v/>
      </c>
      <c r="I35" s="255" t="str">
        <f>IFERROR(IF(D35="","",(VLOOKUP(D35,[2]Recheio!$B$8:$I$200,7,FALSE)*H35)),"")</f>
        <v/>
      </c>
      <c r="J35" s="255" t="str">
        <f>IFERROR(IF(D35="","",VLOOKUP((ROUNDDOWN(B35,0)&amp;D35),'Coz. Ind.L4, 5 E 8'!$A$3:$M$221,11,0)),"")</f>
        <v/>
      </c>
      <c r="K35" s="282" t="str">
        <f>IFERROR(IF(D35="","",VLOOKUP((ROUNDDOWN(B35,0)&amp;D35),'Coz. Ind.L4, 5 E 8'!$A$3:$M$221,13,0)),"")</f>
        <v/>
      </c>
      <c r="L35" s="256" t="str">
        <f t="shared" si="18"/>
        <v/>
      </c>
      <c r="M35" s="257" t="str">
        <f>IFERROR(SUM(L35,P35,((H35/VLOOKUP(D35,'[2]Capacidades por SKU e Túnel'!$B$9:$T$449,15,0))/24)),"")</f>
        <v/>
      </c>
      <c r="N35" s="283" t="str">
        <f t="shared" si="13"/>
        <v/>
      </c>
      <c r="O35" s="259" t="str">
        <f t="shared" si="14"/>
        <v/>
      </c>
      <c r="P35" s="260"/>
      <c r="Q35" s="284"/>
      <c r="R35" s="285" t="str">
        <f t="shared" si="15"/>
        <v/>
      </c>
      <c r="S35" s="286" t="str">
        <f t="shared" si="16"/>
        <v/>
      </c>
      <c r="T35" s="464"/>
      <c r="U35" s="198"/>
    </row>
    <row r="36" spans="1:21" ht="25.5" customHeight="1" thickBot="1">
      <c r="A36" s="213" t="s">
        <v>2321</v>
      </c>
      <c r="B36" s="476"/>
      <c r="C36" s="512"/>
      <c r="D36" s="263"/>
      <c r="E36" s="263"/>
      <c r="F36" s="264"/>
      <c r="G36" s="265"/>
      <c r="H36" s="266"/>
      <c r="I36" s="267"/>
      <c r="J36" s="267"/>
      <c r="K36" s="268"/>
      <c r="L36" s="268"/>
      <c r="M36" s="268"/>
      <c r="N36" s="272"/>
      <c r="O36" s="272"/>
      <c r="P36" s="287"/>
      <c r="Q36" s="268"/>
      <c r="R36" s="272"/>
      <c r="S36" s="268"/>
      <c r="T36" s="273"/>
    </row>
    <row r="37" spans="1:21" ht="25.5" customHeight="1">
      <c r="A37" s="213" t="str">
        <f t="shared" si="4"/>
        <v>X</v>
      </c>
      <c r="B37" s="470">
        <f>B26+1</f>
        <v>43958.375</v>
      </c>
      <c r="C37" s="507">
        <v>97048</v>
      </c>
      <c r="D37" s="214" t="s">
        <v>378</v>
      </c>
      <c r="E37" s="214" t="s">
        <v>2355</v>
      </c>
      <c r="F37" s="215" t="str">
        <f>IFERROR(VLOOKUP(D37,'[2]Capacidades por SKU e Túnel'!$B$9:$T$449,4,0),"")</f>
        <v>Cappelletti Congelado Carne com Ervas de Provence 10 x 250g</v>
      </c>
      <c r="G37" s="274">
        <v>1200</v>
      </c>
      <c r="H37" s="218">
        <f>IFERROR(IF(D37="","",(G37/VLOOKUP(D37,'[2]Capacidades por SKU e Túnel'!$B$9:$T$449,16,FALSE))),"")</f>
        <v>1379.3103448275863</v>
      </c>
      <c r="I37" s="218">
        <f>IFERROR(IF(D37="","",(VLOOKUP(D37,[2]Recheio!$B$8:$I$200,7,FALSE)*H37)),"")</f>
        <v>980.06896551724139</v>
      </c>
      <c r="J37" s="218" t="str">
        <f>IFERROR(IF(D37="","",VLOOKUP((ROUNDDOWN(B37,0)&amp;D37),'Coz. Ind.L4, 5 E 8'!$A$3:$M$221,11,0)),"")</f>
        <v/>
      </c>
      <c r="K37" s="219" t="str">
        <f>IFERROR(IF(D37="","",VLOOKUP((ROUNDDOWN(B37,0)&amp;D37),'Coz. Ind.L4, 5 E 8'!$A$3:$M$221,13,0)),"")</f>
        <v/>
      </c>
      <c r="L37" s="599">
        <v>43958.25</v>
      </c>
      <c r="M37" s="221">
        <f>IFERROR(SUM(L37,P37,((H37/VLOOKUP(D37,'[2]Capacidades por SKU e Túnel'!$B$9:$T$449,15,0))/24)),"")</f>
        <v>43958.635196141877</v>
      </c>
      <c r="N37" s="275" t="str">
        <f t="shared" ref="N37:N46" si="19">IF(P37="","",L37)</f>
        <v/>
      </c>
      <c r="O37" s="223" t="str">
        <f t="shared" ref="O37:O46" si="20">IFERROR(IF(P37="","",SUM(L37,P37)),"")</f>
        <v/>
      </c>
      <c r="P37" s="276"/>
      <c r="Q37" s="277"/>
      <c r="R37" s="226">
        <f t="shared" ref="R37:R46" si="21">IFERROR(SUM((M37-L37),(-P37)),"")</f>
        <v>0.38519614187680418</v>
      </c>
      <c r="S37" s="227">
        <f t="shared" ref="S37:S46" si="22">IFERROR((M37-L37),"")</f>
        <v>0.38519614187680418</v>
      </c>
      <c r="T37" s="462" t="s">
        <v>2410</v>
      </c>
      <c r="U37" s="199"/>
    </row>
    <row r="38" spans="1:21" ht="25.5" customHeight="1" thickBot="1">
      <c r="A38" s="213" t="str">
        <f t="shared" si="4"/>
        <v>X</v>
      </c>
      <c r="B38" s="473">
        <f t="shared" ref="B38:B46" si="23">IF(D38="","",B37)</f>
        <v>43958.375</v>
      </c>
      <c r="C38" s="508"/>
      <c r="D38" s="229">
        <v>9</v>
      </c>
      <c r="E38" s="229"/>
      <c r="F38" s="230" t="str">
        <f>IFERROR(VLOOKUP(D38,'[2]Capacidades por SKU e Túnel'!$B$9:$T$449,4,0),"")</f>
        <v>LIMPEZA</v>
      </c>
      <c r="G38" s="231">
        <v>2</v>
      </c>
      <c r="H38" s="228">
        <f>IFERROR(IF(D38="","",(G38/VLOOKUP(D38,'[2]Capacidades por SKU e Túnel'!$B$9:$T$449,16,FALSE))),"")</f>
        <v>2</v>
      </c>
      <c r="I38" s="228" t="str">
        <f>IFERROR(IF(D38="","",(VLOOKUP(D38,[2]Recheio!$B$8:$I$200,7,FALSE)*H38)),"")</f>
        <v/>
      </c>
      <c r="J38" s="228" t="str">
        <f>IFERROR(IF(D38="","",VLOOKUP((ROUNDDOWN(B38,0)&amp;D38),'Coz. Ind.L4, 5 E 8'!$A$3:$M$221,11,0)),"")</f>
        <v/>
      </c>
      <c r="K38" s="232" t="str">
        <f>IFERROR(IF(D38="","",VLOOKUP((ROUNDDOWN(B38,0)&amp;D38),'Coz. Ind.L4, 5 E 8'!$A$3:$M$221,13,0)),"")</f>
        <v/>
      </c>
      <c r="L38" s="241">
        <f>IFERROR(IF(B38="","",M37),"")</f>
        <v>43958.635196141877</v>
      </c>
      <c r="M38" s="234">
        <f>IFERROR(SUM(L38,P38,((H38/VLOOKUP(D38,'[2]Capacidades por SKU e Túnel'!$B$9:$T$449,15,0))/24)),"")</f>
        <v>43958.718529475213</v>
      </c>
      <c r="N38" s="278" t="str">
        <f t="shared" si="19"/>
        <v/>
      </c>
      <c r="O38" s="236" t="str">
        <f t="shared" si="20"/>
        <v/>
      </c>
      <c r="P38" s="237"/>
      <c r="Q38" s="279"/>
      <c r="R38" s="239">
        <f t="shared" si="21"/>
        <v>8.3333333335758653E-2</v>
      </c>
      <c r="S38" s="240">
        <f t="shared" si="22"/>
        <v>8.3333333335758653E-2</v>
      </c>
      <c r="T38" s="463"/>
      <c r="U38" s="198"/>
    </row>
    <row r="39" spans="1:21" ht="25.5" hidden="1" customHeight="1">
      <c r="A39" s="213" t="str">
        <f t="shared" si="4"/>
        <v/>
      </c>
      <c r="B39" s="473" t="str">
        <f t="shared" si="23"/>
        <v/>
      </c>
      <c r="C39" s="509"/>
      <c r="D39" s="229"/>
      <c r="E39" s="229"/>
      <c r="F39" s="230" t="str">
        <f>IFERROR(VLOOKUP(D39,'[2]Capacidades por SKU e Túnel'!$B$9:$T$449,4,0),"")</f>
        <v/>
      </c>
      <c r="G39" s="231"/>
      <c r="H39" s="228" t="str">
        <f>IFERROR(IF(D39="","",(G39/VLOOKUP(D39,'[2]Capacidades por SKU e Túnel'!$B$9:$T$449,16,FALSE))),"")</f>
        <v/>
      </c>
      <c r="I39" s="228" t="str">
        <f>IFERROR(IF(D39="","",(VLOOKUP(D39,[2]Recheio!$B$8:$I$200,7,FALSE)*H39)),"")</f>
        <v/>
      </c>
      <c r="J39" s="228" t="str">
        <f>IFERROR(IF(D39="","",VLOOKUP((ROUNDDOWN(B39,0)&amp;D39),'Coz. Ind.L4, 5 E 8'!$A$3:$M$221,11,0)),"")</f>
        <v/>
      </c>
      <c r="K39" s="232" t="str">
        <f>IFERROR(IF(D39="","",VLOOKUP((ROUNDDOWN(B39,0)&amp;D39),'Coz. Ind.L4, 5 E 8'!$A$3:$M$221,13,0)),"")</f>
        <v/>
      </c>
      <c r="L39" s="241" t="str">
        <f t="shared" ref="L39:L46" si="24">IFERROR(IF(B39="","",M38),"")</f>
        <v/>
      </c>
      <c r="M39" s="234" t="str">
        <f>IFERROR(SUM(L39,P39,((H39/VLOOKUP(D39,'[2]Capacidades por SKU e Túnel'!$B$9:$T$449,15,0))/24)),"")</f>
        <v/>
      </c>
      <c r="N39" s="278" t="str">
        <f t="shared" si="19"/>
        <v/>
      </c>
      <c r="O39" s="236" t="str">
        <f t="shared" si="20"/>
        <v/>
      </c>
      <c r="P39" s="237"/>
      <c r="Q39" s="279"/>
      <c r="R39" s="242" t="str">
        <f t="shared" si="21"/>
        <v/>
      </c>
      <c r="S39" s="243" t="str">
        <f t="shared" si="22"/>
        <v/>
      </c>
      <c r="T39" s="463"/>
      <c r="U39" s="198"/>
    </row>
    <row r="40" spans="1:21" ht="25.5" hidden="1" customHeight="1">
      <c r="A40" s="213" t="str">
        <f t="shared" si="4"/>
        <v/>
      </c>
      <c r="B40" s="473" t="str">
        <f t="shared" si="23"/>
        <v/>
      </c>
      <c r="C40" s="509"/>
      <c r="D40" s="247"/>
      <c r="E40" s="229"/>
      <c r="F40" s="230" t="str">
        <f>IFERROR(VLOOKUP(D40,'[2]Capacidades por SKU e Túnel'!$B$9:$T$449,4,0),"")</f>
        <v/>
      </c>
      <c r="G40" s="231"/>
      <c r="H40" s="228" t="str">
        <f>IFERROR(IF(D40="","",(G40/VLOOKUP(D40,'[2]Capacidades por SKU e Túnel'!$B$9:$T$449,16,FALSE))),"")</f>
        <v/>
      </c>
      <c r="I40" s="228" t="str">
        <f>IFERROR(IF(D40="","",(VLOOKUP(D40,[2]Recheio!$B$8:$I$200,7,FALSE)*H40)),"")</f>
        <v/>
      </c>
      <c r="J40" s="228" t="str">
        <f>IFERROR(IF(D40="","",VLOOKUP((ROUNDDOWN(B40,0)&amp;D40),'Coz. Ind.L4, 5 E 8'!$A$3:$M$221,11,0)),"")</f>
        <v/>
      </c>
      <c r="K40" s="232" t="str">
        <f>IFERROR(IF(D40="","",VLOOKUP((ROUNDDOWN(B40,0)&amp;D40),'Coz. Ind.L4, 5 E 8'!$A$3:$M$221,13,0)),"")</f>
        <v/>
      </c>
      <c r="L40" s="241" t="str">
        <f t="shared" si="24"/>
        <v/>
      </c>
      <c r="M40" s="234" t="str">
        <f>IFERROR(SUM(L40,P40,((H40/VLOOKUP(D40,'[2]Capacidades por SKU e Túnel'!$B$9:$T$449,15,0))/24)),"")</f>
        <v/>
      </c>
      <c r="N40" s="278" t="str">
        <f t="shared" si="19"/>
        <v/>
      </c>
      <c r="O40" s="236" t="str">
        <f t="shared" si="20"/>
        <v/>
      </c>
      <c r="P40" s="237"/>
      <c r="Q40" s="279"/>
      <c r="R40" s="242" t="str">
        <f t="shared" si="21"/>
        <v/>
      </c>
      <c r="S40" s="243" t="str">
        <f t="shared" si="22"/>
        <v/>
      </c>
      <c r="T40" s="463"/>
      <c r="U40" s="198"/>
    </row>
    <row r="41" spans="1:21" ht="25.5" hidden="1" customHeight="1">
      <c r="A41" s="213" t="str">
        <f t="shared" si="4"/>
        <v/>
      </c>
      <c r="B41" s="473" t="str">
        <f t="shared" si="23"/>
        <v/>
      </c>
      <c r="C41" s="509"/>
      <c r="D41" s="229"/>
      <c r="E41" s="229"/>
      <c r="F41" s="230" t="str">
        <f>IFERROR(VLOOKUP(D41,'[2]Capacidades por SKU e Túnel'!$B$9:$T$449,4,0),"")</f>
        <v/>
      </c>
      <c r="G41" s="231"/>
      <c r="H41" s="228" t="str">
        <f>IFERROR(IF(D41="","",(G41/VLOOKUP(D41,'[2]Capacidades por SKU e Túnel'!$B$9:$T$449,16,FALSE))),"")</f>
        <v/>
      </c>
      <c r="I41" s="228" t="str">
        <f>IFERROR(IF(D41="","",(VLOOKUP(D41,[2]Recheio!$B$8:$I$200,7,FALSE)*H41)),"")</f>
        <v/>
      </c>
      <c r="J41" s="228" t="str">
        <f>IFERROR(IF(D41="","",VLOOKUP((ROUNDDOWN(B41,0)&amp;D41),'Coz. Ind.L4, 5 E 8'!$A$3:$M$221,11,0)),"")</f>
        <v/>
      </c>
      <c r="K41" s="232" t="str">
        <f>IFERROR(IF(D41="","",VLOOKUP((ROUNDDOWN(B41,0)&amp;D41),'Coz. Ind.L4, 5 E 8'!$A$3:$M$221,13,0)),"")</f>
        <v/>
      </c>
      <c r="L41" s="241" t="str">
        <f t="shared" si="24"/>
        <v/>
      </c>
      <c r="M41" s="234" t="str">
        <f>IFERROR(SUM(L41,P41,((H41/VLOOKUP(D41,'[2]Capacidades por SKU e Túnel'!$B$9:$T$449,15,0))/24)),"")</f>
        <v/>
      </c>
      <c r="N41" s="278" t="str">
        <f t="shared" si="19"/>
        <v/>
      </c>
      <c r="O41" s="236" t="str">
        <f t="shared" si="20"/>
        <v/>
      </c>
      <c r="P41" s="237"/>
      <c r="Q41" s="279"/>
      <c r="R41" s="242" t="str">
        <f t="shared" si="21"/>
        <v/>
      </c>
      <c r="S41" s="243" t="str">
        <f t="shared" si="22"/>
        <v/>
      </c>
      <c r="T41" s="463"/>
      <c r="U41" s="198"/>
    </row>
    <row r="42" spans="1:21" ht="25.5" hidden="1" customHeight="1">
      <c r="A42" s="213" t="str">
        <f t="shared" si="4"/>
        <v/>
      </c>
      <c r="B42" s="473" t="str">
        <f t="shared" si="23"/>
        <v/>
      </c>
      <c r="C42" s="508"/>
      <c r="D42" s="229"/>
      <c r="E42" s="229"/>
      <c r="F42" s="230" t="str">
        <f>IFERROR(VLOOKUP(D42,'[2]Capacidades por SKU e Túnel'!$B$9:$T$449,4,0),"")</f>
        <v/>
      </c>
      <c r="G42" s="231"/>
      <c r="H42" s="228" t="str">
        <f>IFERROR(IF(D42="","",(G42/VLOOKUP(D42,'[2]Capacidades por SKU e Túnel'!$B$9:$T$449,16,FALSE))),"")</f>
        <v/>
      </c>
      <c r="I42" s="228" t="str">
        <f>IFERROR(IF(D42="","",(VLOOKUP(D42,[2]Recheio!$B$8:$I$200,7,FALSE)*H42)),"")</f>
        <v/>
      </c>
      <c r="J42" s="228" t="str">
        <f>IFERROR(IF(D42="","",VLOOKUP((ROUNDDOWN(B42,0)&amp;D42),'Coz. Ind.L4, 5 E 8'!$A$3:$M$221,11,0)),"")</f>
        <v/>
      </c>
      <c r="K42" s="232" t="str">
        <f>IFERROR(IF(D42="","",VLOOKUP((ROUNDDOWN(B42,0)&amp;D42),'Coz. Ind.L4, 5 E 8'!$A$3:$M$221,13,0)),"")</f>
        <v/>
      </c>
      <c r="L42" s="241" t="str">
        <f t="shared" si="24"/>
        <v/>
      </c>
      <c r="M42" s="234" t="str">
        <f>IFERROR(SUM(L42,P42,((H42/VLOOKUP(D42,'[2]Capacidades por SKU e Túnel'!$B$9:$T$449,15,0))/24)),"")</f>
        <v/>
      </c>
      <c r="N42" s="278" t="str">
        <f t="shared" si="19"/>
        <v/>
      </c>
      <c r="O42" s="236" t="str">
        <f t="shared" si="20"/>
        <v/>
      </c>
      <c r="P42" s="244"/>
      <c r="Q42" s="539"/>
      <c r="R42" s="245" t="str">
        <f t="shared" si="21"/>
        <v/>
      </c>
      <c r="S42" s="246" t="str">
        <f t="shared" si="22"/>
        <v/>
      </c>
      <c r="T42" s="463"/>
      <c r="U42" s="198"/>
    </row>
    <row r="43" spans="1:21" ht="25.5" hidden="1" customHeight="1">
      <c r="A43" s="213" t="str">
        <f t="shared" si="4"/>
        <v/>
      </c>
      <c r="B43" s="474" t="str">
        <f t="shared" si="23"/>
        <v/>
      </c>
      <c r="C43" s="510"/>
      <c r="D43" s="247"/>
      <c r="E43" s="247"/>
      <c r="F43" s="248" t="str">
        <f>IFERROR(VLOOKUP(D43,'[2]Capacidades por SKU e Túnel'!$B$9:$T$449,4,0),"")</f>
        <v/>
      </c>
      <c r="G43" s="216"/>
      <c r="H43" s="217" t="str">
        <f>IFERROR(IF(D43="","",(G43/VLOOKUP(D43,'[2]Capacidades por SKU e Túnel'!$B$9:$T$449,16,FALSE))),"")</f>
        <v/>
      </c>
      <c r="I43" s="217" t="str">
        <f>IFERROR(IF(D43="","",(VLOOKUP(D43,[2]Recheio!$B$8:$I$200,7,FALSE)*H43)),"")</f>
        <v/>
      </c>
      <c r="J43" s="217" t="str">
        <f>IFERROR(IF(D43="","",VLOOKUP((ROUNDDOWN(B43,0)&amp;D43),'Coz. Ind.L4, 5 E 8'!$A$3:$M$221,11,0)),"")</f>
        <v/>
      </c>
      <c r="K43" s="280" t="str">
        <f>IFERROR(IF(D43="","",VLOOKUP((ROUNDDOWN(B43,0)&amp;D43),'Coz. Ind.L4, 5 E 8'!$A$3:$M$221,13,0)),"")</f>
        <v/>
      </c>
      <c r="L43" s="233" t="str">
        <f t="shared" si="24"/>
        <v/>
      </c>
      <c r="M43" s="249" t="str">
        <f>IFERROR(SUM(L43,P43,((H43/VLOOKUP(D43,'[2]Capacidades por SKU e Túnel'!$B$9:$T$449,15,0))/24)),"")</f>
        <v/>
      </c>
      <c r="N43" s="281" t="str">
        <f t="shared" si="19"/>
        <v/>
      </c>
      <c r="O43" s="251" t="str">
        <f t="shared" si="20"/>
        <v/>
      </c>
      <c r="P43" s="237"/>
      <c r="Q43" s="279"/>
      <c r="R43" s="242" t="str">
        <f t="shared" si="21"/>
        <v/>
      </c>
      <c r="S43" s="243" t="str">
        <f t="shared" si="22"/>
        <v/>
      </c>
      <c r="T43" s="463"/>
      <c r="U43" s="198"/>
    </row>
    <row r="44" spans="1:21" ht="25.5" hidden="1" customHeight="1">
      <c r="A44" s="213" t="str">
        <f t="shared" si="4"/>
        <v/>
      </c>
      <c r="B44" s="473" t="str">
        <f t="shared" si="23"/>
        <v/>
      </c>
      <c r="C44" s="509"/>
      <c r="D44" s="247"/>
      <c r="E44" s="229"/>
      <c r="F44" s="230" t="str">
        <f>IFERROR(VLOOKUP(D44,'[2]Capacidades por SKU e Túnel'!$B$9:$T$449,4,0),"")</f>
        <v/>
      </c>
      <c r="G44" s="231"/>
      <c r="H44" s="228" t="str">
        <f>IFERROR(IF(D44="","",(G44/VLOOKUP(D44,'[2]Capacidades por SKU e Túnel'!$B$9:$T$449,16,FALSE))),"")</f>
        <v/>
      </c>
      <c r="I44" s="228" t="str">
        <f>IFERROR(IF(D44="","",(VLOOKUP(D44,[2]Recheio!$B$8:$I$200,7,FALSE)*H44)),"")</f>
        <v/>
      </c>
      <c r="J44" s="228" t="str">
        <f>IFERROR(IF(D44="","",VLOOKUP((ROUNDDOWN(B44,0)&amp;D44),'Coz. Ind.L4, 5 E 8'!$A$3:$M$221,11,0)),"")</f>
        <v/>
      </c>
      <c r="K44" s="232" t="str">
        <f>IFERROR(IF(D44="","",VLOOKUP((ROUNDDOWN(B44,0)&amp;D44),'Coz. Ind.L4, 5 E 8'!$A$3:$M$221,13,0)),"")</f>
        <v/>
      </c>
      <c r="L44" s="241" t="str">
        <f t="shared" si="24"/>
        <v/>
      </c>
      <c r="M44" s="234" t="str">
        <f>IFERROR(SUM(L44,P44,((H44/VLOOKUP(D44,'[2]Capacidades por SKU e Túnel'!$B$9:$T$449,15,0))/24)),"")</f>
        <v/>
      </c>
      <c r="N44" s="278" t="str">
        <f t="shared" si="19"/>
        <v/>
      </c>
      <c r="O44" s="236" t="str">
        <f t="shared" si="20"/>
        <v/>
      </c>
      <c r="P44" s="237"/>
      <c r="Q44" s="279"/>
      <c r="R44" s="242" t="str">
        <f t="shared" si="21"/>
        <v/>
      </c>
      <c r="S44" s="243" t="str">
        <f t="shared" si="22"/>
        <v/>
      </c>
      <c r="T44" s="463"/>
      <c r="U44" s="198"/>
    </row>
    <row r="45" spans="1:21" ht="25.5" hidden="1" customHeight="1">
      <c r="A45" s="213" t="str">
        <f t="shared" si="4"/>
        <v/>
      </c>
      <c r="B45" s="473" t="str">
        <f t="shared" si="23"/>
        <v/>
      </c>
      <c r="C45" s="509"/>
      <c r="D45" s="229"/>
      <c r="E45" s="229"/>
      <c r="F45" s="230" t="str">
        <f>IFERROR(VLOOKUP(D45,'[2]Capacidades por SKU e Túnel'!$B$9:$T$449,4,0),"")</f>
        <v/>
      </c>
      <c r="G45" s="231"/>
      <c r="H45" s="228" t="str">
        <f>IFERROR(IF(D45="","",(G45/VLOOKUP(D45,'[2]Capacidades por SKU e Túnel'!$B$9:$T$449,16,FALSE))),"")</f>
        <v/>
      </c>
      <c r="I45" s="228" t="str">
        <f>IFERROR(IF(D45="","",(VLOOKUP(D45,[2]Recheio!$B$8:$I$200,7,FALSE)*H45)),"")</f>
        <v/>
      </c>
      <c r="J45" s="228" t="str">
        <f>IFERROR(IF(D45="","",VLOOKUP((ROUNDDOWN(B45,0)&amp;D45),'Coz. Ind.L4, 5 E 8'!$A$3:$M$221,11,0)),"")</f>
        <v/>
      </c>
      <c r="K45" s="232" t="str">
        <f>IFERROR(IF(D45="","",VLOOKUP((ROUNDDOWN(B45,0)&amp;D45),'Coz. Ind.L4, 5 E 8'!$A$3:$M$221,13,0)),"")</f>
        <v/>
      </c>
      <c r="L45" s="241" t="str">
        <f t="shared" si="24"/>
        <v/>
      </c>
      <c r="M45" s="234" t="str">
        <f>IFERROR(SUM(L45,P45,((H45/VLOOKUP(D45,'[2]Capacidades por SKU e Túnel'!$B$9:$T$449,15,0))/24)),"")</f>
        <v/>
      </c>
      <c r="N45" s="278" t="str">
        <f t="shared" si="19"/>
        <v/>
      </c>
      <c r="O45" s="236" t="str">
        <f t="shared" si="20"/>
        <v/>
      </c>
      <c r="P45" s="237"/>
      <c r="Q45" s="279"/>
      <c r="R45" s="242" t="str">
        <f t="shared" si="21"/>
        <v/>
      </c>
      <c r="S45" s="243" t="str">
        <f t="shared" si="22"/>
        <v/>
      </c>
      <c r="T45" s="463"/>
      <c r="U45" s="198"/>
    </row>
    <row r="46" spans="1:21" ht="25.5" hidden="1" customHeight="1" thickBot="1">
      <c r="A46" s="213" t="str">
        <f t="shared" si="4"/>
        <v/>
      </c>
      <c r="B46" s="475" t="str">
        <f t="shared" si="23"/>
        <v/>
      </c>
      <c r="C46" s="511"/>
      <c r="D46" s="252"/>
      <c r="E46" s="252"/>
      <c r="F46" s="253" t="str">
        <f>IFERROR(VLOOKUP(D46,'[2]Capacidades por SKU e Túnel'!$B$9:$T$449,4,0),"")</f>
        <v/>
      </c>
      <c r="G46" s="254"/>
      <c r="H46" s="255" t="str">
        <f>IFERROR(IF(D46="","",(G46/VLOOKUP(D46,'[2]Capacidades por SKU e Túnel'!$B$9:$T$449,16,FALSE))),"")</f>
        <v/>
      </c>
      <c r="I46" s="255" t="str">
        <f>IFERROR(IF(D46="","",(VLOOKUP(D46,[2]Recheio!$B$8:$I$200,7,FALSE)*H46)),"")</f>
        <v/>
      </c>
      <c r="J46" s="255" t="str">
        <f>IFERROR(IF(D46="","",VLOOKUP((ROUNDDOWN(B46,0)&amp;D46),'Coz. Ind.L4, 5 E 8'!$A$3:$M$221,11,0)),"")</f>
        <v/>
      </c>
      <c r="K46" s="282" t="str">
        <f>IFERROR(IF(D46="","",VLOOKUP((ROUNDDOWN(B46,0)&amp;D46),'Coz. Ind.L4, 5 E 8'!$A$3:$M$221,13,0)),"")</f>
        <v/>
      </c>
      <c r="L46" s="256" t="str">
        <f t="shared" si="24"/>
        <v/>
      </c>
      <c r="M46" s="257" t="str">
        <f>IFERROR(SUM(L46,P46,((H46/VLOOKUP(D46,'[2]Capacidades por SKU e Túnel'!$B$9:$T$449,15,0))/24)),"")</f>
        <v/>
      </c>
      <c r="N46" s="283" t="str">
        <f t="shared" si="19"/>
        <v/>
      </c>
      <c r="O46" s="259" t="str">
        <f t="shared" si="20"/>
        <v/>
      </c>
      <c r="P46" s="260"/>
      <c r="Q46" s="284"/>
      <c r="R46" s="285" t="str">
        <f t="shared" si="21"/>
        <v/>
      </c>
      <c r="S46" s="286" t="str">
        <f t="shared" si="22"/>
        <v/>
      </c>
      <c r="T46" s="464"/>
      <c r="U46" s="198"/>
    </row>
    <row r="47" spans="1:21" ht="25.5" customHeight="1" thickBot="1">
      <c r="A47" s="213" t="s">
        <v>2321</v>
      </c>
      <c r="B47" s="476"/>
      <c r="C47" s="512"/>
      <c r="D47" s="263"/>
      <c r="E47" s="263"/>
      <c r="F47" s="264"/>
      <c r="G47" s="265"/>
      <c r="H47" s="266"/>
      <c r="I47" s="267"/>
      <c r="J47" s="267"/>
      <c r="K47" s="268"/>
      <c r="L47" s="268"/>
      <c r="M47" s="268"/>
      <c r="N47" s="272"/>
      <c r="O47" s="272"/>
      <c r="P47" s="287"/>
      <c r="Q47" s="268"/>
      <c r="R47" s="272"/>
      <c r="S47" s="268"/>
      <c r="T47" s="273"/>
    </row>
    <row r="48" spans="1:21" ht="25.5" customHeight="1">
      <c r="A48" s="213" t="str">
        <f t="shared" si="4"/>
        <v>X</v>
      </c>
      <c r="B48" s="470">
        <f>B37+1</f>
        <v>43959.375</v>
      </c>
      <c r="C48" s="507"/>
      <c r="D48" s="214">
        <v>9</v>
      </c>
      <c r="E48" s="214" t="s">
        <v>2355</v>
      </c>
      <c r="F48" s="215" t="str">
        <f>IFERROR(VLOOKUP(D48,'[2]Capacidades por SKU e Túnel'!$B$9:$T$449,4,0),"")</f>
        <v>LIMPEZA</v>
      </c>
      <c r="G48" s="274">
        <v>6</v>
      </c>
      <c r="H48" s="218">
        <f>IFERROR(IF(D48="","",(G48/VLOOKUP(D48,'[2]Capacidades por SKU e Túnel'!$B$9:$T$449,16,FALSE))),"")</f>
        <v>6</v>
      </c>
      <c r="I48" s="218" t="str">
        <f>IFERROR(IF(D48="","",(VLOOKUP(D48,[2]Recheio!$B$8:$I$200,7,FALSE)*H48)),"")</f>
        <v/>
      </c>
      <c r="J48" s="218" t="str">
        <f>IFERROR(IF(D48="","",VLOOKUP((ROUNDDOWN(B48,0)&amp;D48),'Coz. Ind.L4, 5 E 8'!$A$3:$M$221,11,0)),"")</f>
        <v/>
      </c>
      <c r="K48" s="219" t="str">
        <f>IFERROR(IF(D48="","",VLOOKUP((ROUNDDOWN(B48,0)&amp;D48),'Coz. Ind.L4, 5 E 8'!$A$3:$M$221,13,0)),"")</f>
        <v/>
      </c>
      <c r="L48" s="220">
        <v>43959</v>
      </c>
      <c r="M48" s="221">
        <f>IFERROR(SUM(L48,P48,((H48/VLOOKUP(D48,'[2]Capacidades por SKU e Túnel'!$B$9:$T$449,15,0))/24)),"")</f>
        <v>43959.25</v>
      </c>
      <c r="N48" s="275" t="str">
        <f t="shared" ref="N48:N57" si="25">IF(P48="","",L48)</f>
        <v/>
      </c>
      <c r="O48" s="223" t="str">
        <f t="shared" ref="O48:O57" si="26">IFERROR(IF(P48="","",SUM(L48,P48)),"")</f>
        <v/>
      </c>
      <c r="P48" s="276"/>
      <c r="Q48" s="277"/>
      <c r="R48" s="226">
        <f t="shared" ref="R48:R57" si="27">IFERROR(SUM((M48-L48),(-P48)),"")</f>
        <v>0.25</v>
      </c>
      <c r="S48" s="227">
        <f t="shared" ref="S48:S57" si="28">IFERROR((M48-L48),"")</f>
        <v>0.25</v>
      </c>
      <c r="T48" s="462"/>
      <c r="U48" s="199"/>
    </row>
    <row r="49" spans="1:21" ht="25.5" customHeight="1" thickBot="1">
      <c r="A49" s="213" t="str">
        <f t="shared" si="4"/>
        <v>X</v>
      </c>
      <c r="B49" s="473">
        <f t="shared" ref="B49:B57" si="29">IF(D49="","",B48)</f>
        <v>43959.375</v>
      </c>
      <c r="C49" s="508"/>
      <c r="D49" s="229">
        <v>6</v>
      </c>
      <c r="E49" s="229"/>
      <c r="F49" s="230" t="str">
        <f>IFERROR(VLOOKUP(D49,'[2]Capacidades por SKU e Túnel'!$B$9:$T$449,4,0),"")</f>
        <v xml:space="preserve">SEM DEMANDA </v>
      </c>
      <c r="G49" s="231">
        <v>18</v>
      </c>
      <c r="H49" s="228">
        <f>IFERROR(IF(D49="","",(G49/VLOOKUP(D49,'[2]Capacidades por SKU e Túnel'!$B$9:$T$449,16,FALSE))),"")</f>
        <v>18</v>
      </c>
      <c r="I49" s="228" t="str">
        <f>IFERROR(IF(D49="","",(VLOOKUP(D49,[2]Recheio!$B$8:$I$200,7,FALSE)*H49)),"")</f>
        <v/>
      </c>
      <c r="J49" s="228" t="str">
        <f>IFERROR(IF(D49="","",VLOOKUP((ROUNDDOWN(B49,0)&amp;D49),'Coz. Ind.L4, 5 E 8'!$A$3:$M$221,11,0)),"")</f>
        <v/>
      </c>
      <c r="K49" s="232" t="str">
        <f>IFERROR(IF(D49="","",VLOOKUP((ROUNDDOWN(B49,0)&amp;D49),'Coz. Ind.L4, 5 E 8'!$A$3:$M$221,13,0)),"")</f>
        <v/>
      </c>
      <c r="L49" s="241">
        <f>IFERROR(IF(B49="","",M48),"")</f>
        <v>43959.25</v>
      </c>
      <c r="M49" s="234">
        <f>IFERROR(SUM(L49,P49,((H49/VLOOKUP(D49,'[2]Capacidades por SKU e Túnel'!$B$9:$T$449,15,0))/24)),"")</f>
        <v>43960</v>
      </c>
      <c r="N49" s="278" t="str">
        <f t="shared" si="25"/>
        <v/>
      </c>
      <c r="O49" s="236" t="str">
        <f t="shared" si="26"/>
        <v/>
      </c>
      <c r="P49" s="237"/>
      <c r="Q49" s="279"/>
      <c r="R49" s="239">
        <f t="shared" si="27"/>
        <v>0.75</v>
      </c>
      <c r="S49" s="240">
        <f t="shared" si="28"/>
        <v>0.75</v>
      </c>
      <c r="T49" s="463" t="s">
        <v>2401</v>
      </c>
      <c r="U49" s="198"/>
    </row>
    <row r="50" spans="1:21" ht="25.5" hidden="1" customHeight="1">
      <c r="A50" s="213" t="str">
        <f t="shared" si="4"/>
        <v/>
      </c>
      <c r="B50" s="473" t="str">
        <f t="shared" si="29"/>
        <v/>
      </c>
      <c r="C50" s="509"/>
      <c r="D50" s="229"/>
      <c r="E50" s="229"/>
      <c r="F50" s="230" t="str">
        <f>IFERROR(VLOOKUP(D50,'[2]Capacidades por SKU e Túnel'!$B$9:$T$449,4,0),"")</f>
        <v/>
      </c>
      <c r="G50" s="231"/>
      <c r="H50" s="228" t="str">
        <f>IFERROR(IF(D50="","",(G50/VLOOKUP(D50,'[2]Capacidades por SKU e Túnel'!$B$9:$T$449,16,FALSE))),"")</f>
        <v/>
      </c>
      <c r="I50" s="228" t="str">
        <f>IFERROR(IF(D50="","",(VLOOKUP(D50,[2]Recheio!$B$8:$I$200,7,FALSE)*H50)),"")</f>
        <v/>
      </c>
      <c r="J50" s="228" t="str">
        <f>IFERROR(IF(D50="","",VLOOKUP((ROUNDDOWN(B50,0)&amp;D50),'Coz. Ind.L4, 5 E 8'!$A$3:$M$221,11,0)),"")</f>
        <v/>
      </c>
      <c r="K50" s="232" t="str">
        <f>IFERROR(IF(D50="","",VLOOKUP((ROUNDDOWN(B50,0)&amp;D50),'Coz. Ind.L4, 5 E 8'!$A$3:$M$221,13,0)),"")</f>
        <v/>
      </c>
      <c r="L50" s="241" t="str">
        <f t="shared" ref="L50:L57" si="30">IFERROR(IF(B50="","",M49),"")</f>
        <v/>
      </c>
      <c r="M50" s="234" t="str">
        <f>IFERROR(SUM(L50,P50,((H50/VLOOKUP(D50,'[2]Capacidades por SKU e Túnel'!$B$9:$T$449,15,0))/24)),"")</f>
        <v/>
      </c>
      <c r="N50" s="278" t="str">
        <f t="shared" si="25"/>
        <v/>
      </c>
      <c r="O50" s="236" t="str">
        <f t="shared" si="26"/>
        <v/>
      </c>
      <c r="P50" s="237"/>
      <c r="Q50" s="279"/>
      <c r="R50" s="242" t="str">
        <f t="shared" si="27"/>
        <v/>
      </c>
      <c r="S50" s="243" t="str">
        <f t="shared" si="28"/>
        <v/>
      </c>
      <c r="T50" s="463"/>
      <c r="U50" s="198"/>
    </row>
    <row r="51" spans="1:21" ht="25.5" hidden="1" customHeight="1">
      <c r="A51" s="213" t="str">
        <f t="shared" si="4"/>
        <v/>
      </c>
      <c r="B51" s="473" t="str">
        <f t="shared" si="29"/>
        <v/>
      </c>
      <c r="C51" s="509"/>
      <c r="D51" s="247"/>
      <c r="E51" s="229"/>
      <c r="F51" s="230" t="str">
        <f>IFERROR(VLOOKUP(D51,'[2]Capacidades por SKU e Túnel'!$B$9:$T$449,4,0),"")</f>
        <v/>
      </c>
      <c r="G51" s="231"/>
      <c r="H51" s="228" t="str">
        <f>IFERROR(IF(D51="","",(G51/VLOOKUP(D51,'[2]Capacidades por SKU e Túnel'!$B$9:$T$449,16,FALSE))),"")</f>
        <v/>
      </c>
      <c r="I51" s="228" t="str">
        <f>IFERROR(IF(D51="","",(VLOOKUP(D51,[2]Recheio!$B$8:$I$200,7,FALSE)*H51)),"")</f>
        <v/>
      </c>
      <c r="J51" s="228" t="str">
        <f>IFERROR(IF(D51="","",VLOOKUP((ROUNDDOWN(B51,0)&amp;D51),'Coz. Ind.L4, 5 E 8'!$A$3:$M$221,11,0)),"")</f>
        <v/>
      </c>
      <c r="K51" s="232" t="str">
        <f>IFERROR(IF(D51="","",VLOOKUP((ROUNDDOWN(B51,0)&amp;D51),'Coz. Ind.L4, 5 E 8'!$A$3:$M$221,13,0)),"")</f>
        <v/>
      </c>
      <c r="L51" s="241" t="str">
        <f t="shared" si="30"/>
        <v/>
      </c>
      <c r="M51" s="234" t="str">
        <f>IFERROR(SUM(L51,P51,((H51/VLOOKUP(D51,'[2]Capacidades por SKU e Túnel'!$B$9:$T$449,15,0))/24)),"")</f>
        <v/>
      </c>
      <c r="N51" s="278" t="str">
        <f t="shared" si="25"/>
        <v/>
      </c>
      <c r="O51" s="236" t="str">
        <f t="shared" si="26"/>
        <v/>
      </c>
      <c r="P51" s="237"/>
      <c r="Q51" s="279"/>
      <c r="R51" s="242" t="str">
        <f t="shared" si="27"/>
        <v/>
      </c>
      <c r="S51" s="243" t="str">
        <f t="shared" si="28"/>
        <v/>
      </c>
      <c r="T51" s="463"/>
      <c r="U51" s="198"/>
    </row>
    <row r="52" spans="1:21" ht="25.5" hidden="1" customHeight="1">
      <c r="A52" s="213" t="str">
        <f t="shared" si="4"/>
        <v/>
      </c>
      <c r="B52" s="473" t="str">
        <f t="shared" si="29"/>
        <v/>
      </c>
      <c r="C52" s="509"/>
      <c r="D52" s="229"/>
      <c r="E52" s="229"/>
      <c r="F52" s="230" t="str">
        <f>IFERROR(VLOOKUP(D52,'[2]Capacidades por SKU e Túnel'!$B$9:$T$449,4,0),"")</f>
        <v/>
      </c>
      <c r="G52" s="231"/>
      <c r="H52" s="228" t="str">
        <f>IFERROR(IF(D52="","",(G52/VLOOKUP(D52,'[2]Capacidades por SKU e Túnel'!$B$9:$T$449,16,FALSE))),"")</f>
        <v/>
      </c>
      <c r="I52" s="228" t="str">
        <f>IFERROR(IF(D52="","",(VLOOKUP(D52,[2]Recheio!$B$8:$I$200,7,FALSE)*H52)),"")</f>
        <v/>
      </c>
      <c r="J52" s="228" t="str">
        <f>IFERROR(IF(D52="","",VLOOKUP((ROUNDDOWN(B52,0)&amp;D52),'Coz. Ind.L4, 5 E 8'!$A$3:$M$221,11,0)),"")</f>
        <v/>
      </c>
      <c r="K52" s="232" t="str">
        <f>IFERROR(IF(D52="","",VLOOKUP((ROUNDDOWN(B52,0)&amp;D52),'Coz. Ind.L4, 5 E 8'!$A$3:$M$221,13,0)),"")</f>
        <v/>
      </c>
      <c r="L52" s="241" t="str">
        <f t="shared" si="30"/>
        <v/>
      </c>
      <c r="M52" s="234" t="str">
        <f>IFERROR(SUM(L52,P52,((H52/VLOOKUP(D52,'[2]Capacidades por SKU e Túnel'!$B$9:$T$449,15,0))/24)),"")</f>
        <v/>
      </c>
      <c r="N52" s="278" t="str">
        <f t="shared" si="25"/>
        <v/>
      </c>
      <c r="O52" s="236" t="str">
        <f t="shared" si="26"/>
        <v/>
      </c>
      <c r="P52" s="237"/>
      <c r="Q52" s="279"/>
      <c r="R52" s="242" t="str">
        <f t="shared" si="27"/>
        <v/>
      </c>
      <c r="S52" s="243" t="str">
        <f t="shared" si="28"/>
        <v/>
      </c>
      <c r="T52" s="463"/>
      <c r="U52" s="198"/>
    </row>
    <row r="53" spans="1:21" ht="25.5" hidden="1" customHeight="1">
      <c r="A53" s="213" t="str">
        <f t="shared" si="4"/>
        <v/>
      </c>
      <c r="B53" s="473" t="str">
        <f t="shared" si="29"/>
        <v/>
      </c>
      <c r="C53" s="508"/>
      <c r="D53" s="229"/>
      <c r="E53" s="229"/>
      <c r="F53" s="230" t="str">
        <f>IFERROR(VLOOKUP(D53,'[2]Capacidades por SKU e Túnel'!$B$9:$T$449,4,0),"")</f>
        <v/>
      </c>
      <c r="G53" s="231"/>
      <c r="H53" s="228" t="str">
        <f>IFERROR(IF(D53="","",(G53/VLOOKUP(D53,'[2]Capacidades por SKU e Túnel'!$B$9:$T$449,16,FALSE))),"")</f>
        <v/>
      </c>
      <c r="I53" s="228" t="str">
        <f>IFERROR(IF(D53="","",(VLOOKUP(D53,[2]Recheio!$B$8:$I$200,7,FALSE)*H53)),"")</f>
        <v/>
      </c>
      <c r="J53" s="228" t="str">
        <f>IFERROR(IF(D53="","",VLOOKUP((ROUNDDOWN(B53,0)&amp;D53),'Coz. Ind.L4, 5 E 8'!$A$3:$M$221,11,0)),"")</f>
        <v/>
      </c>
      <c r="K53" s="232" t="str">
        <f>IFERROR(IF(D53="","",VLOOKUP((ROUNDDOWN(B53,0)&amp;D53),'Coz. Ind.L4, 5 E 8'!$A$3:$M$221,13,0)),"")</f>
        <v/>
      </c>
      <c r="L53" s="241" t="str">
        <f t="shared" si="30"/>
        <v/>
      </c>
      <c r="M53" s="234" t="str">
        <f>IFERROR(SUM(L53,P53,((H53/VLOOKUP(D53,'[2]Capacidades por SKU e Túnel'!$B$9:$T$449,15,0))/24)),"")</f>
        <v/>
      </c>
      <c r="N53" s="278" t="str">
        <f t="shared" si="25"/>
        <v/>
      </c>
      <c r="O53" s="236" t="str">
        <f t="shared" si="26"/>
        <v/>
      </c>
      <c r="P53" s="237"/>
      <c r="Q53" s="244"/>
      <c r="R53" s="242" t="str">
        <f t="shared" si="27"/>
        <v/>
      </c>
      <c r="S53" s="246" t="str">
        <f t="shared" si="28"/>
        <v/>
      </c>
      <c r="T53" s="463"/>
      <c r="U53" s="198"/>
    </row>
    <row r="54" spans="1:21" ht="25.5" hidden="1" customHeight="1">
      <c r="A54" s="213" t="str">
        <f t="shared" si="4"/>
        <v/>
      </c>
      <c r="B54" s="474" t="str">
        <f t="shared" si="29"/>
        <v/>
      </c>
      <c r="C54" s="510"/>
      <c r="D54" s="247"/>
      <c r="E54" s="247"/>
      <c r="F54" s="248" t="str">
        <f>IFERROR(VLOOKUP(D54,'[2]Capacidades por SKU e Túnel'!$B$9:$T$449,4,0),"")</f>
        <v/>
      </c>
      <c r="G54" s="216"/>
      <c r="H54" s="217" t="str">
        <f>IFERROR(IF(D54="","",(G54/VLOOKUP(D54,'[2]Capacidades por SKU e Túnel'!$B$9:$T$449,16,FALSE))),"")</f>
        <v/>
      </c>
      <c r="I54" s="217" t="str">
        <f>IFERROR(IF(D54="","",(VLOOKUP(D54,[2]Recheio!$B$8:$I$200,7,FALSE)*H54)),"")</f>
        <v/>
      </c>
      <c r="J54" s="217" t="str">
        <f>IFERROR(IF(D54="","",VLOOKUP((ROUNDDOWN(B54,0)&amp;D54),'Coz. Ind.L4, 5 E 8'!$A$3:$M$221,11,0)),"")</f>
        <v/>
      </c>
      <c r="K54" s="280" t="str">
        <f>IFERROR(IF(D54="","",VLOOKUP((ROUNDDOWN(B54,0)&amp;D54),'Coz. Ind.L4, 5 E 8'!$A$3:$M$221,13,0)),"")</f>
        <v/>
      </c>
      <c r="L54" s="233" t="str">
        <f t="shared" si="30"/>
        <v/>
      </c>
      <c r="M54" s="249" t="str">
        <f>IFERROR(SUM(L54,P54,((H54/VLOOKUP(D54,'[2]Capacidades por SKU e Túnel'!$B$9:$T$449,15,0))/24)),"")</f>
        <v/>
      </c>
      <c r="N54" s="281" t="str">
        <f t="shared" si="25"/>
        <v/>
      </c>
      <c r="O54" s="251" t="str">
        <f t="shared" si="26"/>
        <v/>
      </c>
      <c r="P54" s="237"/>
      <c r="Q54" s="279"/>
      <c r="R54" s="242" t="str">
        <f t="shared" si="27"/>
        <v/>
      </c>
      <c r="S54" s="243" t="str">
        <f t="shared" si="28"/>
        <v/>
      </c>
      <c r="T54" s="463"/>
      <c r="U54" s="198"/>
    </row>
    <row r="55" spans="1:21" ht="25.5" hidden="1" customHeight="1">
      <c r="A55" s="213" t="str">
        <f t="shared" si="4"/>
        <v/>
      </c>
      <c r="B55" s="473" t="str">
        <f t="shared" si="29"/>
        <v/>
      </c>
      <c r="C55" s="509"/>
      <c r="D55" s="247"/>
      <c r="E55" s="229"/>
      <c r="F55" s="230" t="str">
        <f>IFERROR(VLOOKUP(D55,'[2]Capacidades por SKU e Túnel'!$B$9:$T$449,4,0),"")</f>
        <v/>
      </c>
      <c r="G55" s="231"/>
      <c r="H55" s="228" t="str">
        <f>IFERROR(IF(D55="","",(G55/VLOOKUP(D55,'[2]Capacidades por SKU e Túnel'!$B$9:$T$449,16,FALSE))),"")</f>
        <v/>
      </c>
      <c r="I55" s="228" t="str">
        <f>IFERROR(IF(D55="","",(VLOOKUP(D55,[2]Recheio!$B$8:$I$200,7,FALSE)*H55)),"")</f>
        <v/>
      </c>
      <c r="J55" s="228" t="str">
        <f>IFERROR(IF(D55="","",VLOOKUP((ROUNDDOWN(B55,0)&amp;D55),'Coz. Ind.L4, 5 E 8'!$A$3:$M$221,11,0)),"")</f>
        <v/>
      </c>
      <c r="K55" s="232" t="str">
        <f>IFERROR(IF(D55="","",VLOOKUP((ROUNDDOWN(B55,0)&amp;D55),'Coz. Ind.L4, 5 E 8'!$A$3:$M$221,13,0)),"")</f>
        <v/>
      </c>
      <c r="L55" s="241" t="str">
        <f t="shared" si="30"/>
        <v/>
      </c>
      <c r="M55" s="234" t="str">
        <f>IFERROR(SUM(L55,P55,((H55/VLOOKUP(D55,'[2]Capacidades por SKU e Túnel'!$B$9:$T$449,15,0))/24)),"")</f>
        <v/>
      </c>
      <c r="N55" s="278" t="str">
        <f t="shared" si="25"/>
        <v/>
      </c>
      <c r="O55" s="236" t="str">
        <f t="shared" si="26"/>
        <v/>
      </c>
      <c r="P55" s="237"/>
      <c r="Q55" s="279"/>
      <c r="R55" s="242" t="str">
        <f t="shared" si="27"/>
        <v/>
      </c>
      <c r="S55" s="243" t="str">
        <f t="shared" si="28"/>
        <v/>
      </c>
      <c r="T55" s="463"/>
      <c r="U55" s="198"/>
    </row>
    <row r="56" spans="1:21" ht="25.5" hidden="1" customHeight="1">
      <c r="A56" s="213" t="str">
        <f t="shared" si="4"/>
        <v/>
      </c>
      <c r="B56" s="473" t="str">
        <f t="shared" si="29"/>
        <v/>
      </c>
      <c r="C56" s="509"/>
      <c r="D56" s="229"/>
      <c r="E56" s="229"/>
      <c r="F56" s="230" t="str">
        <f>IFERROR(VLOOKUP(D56,'[2]Capacidades por SKU e Túnel'!$B$9:$T$449,4,0),"")</f>
        <v/>
      </c>
      <c r="G56" s="231"/>
      <c r="H56" s="228" t="str">
        <f>IFERROR(IF(D56="","",(G56/VLOOKUP(D56,'[2]Capacidades por SKU e Túnel'!$B$9:$T$449,16,FALSE))),"")</f>
        <v/>
      </c>
      <c r="I56" s="228" t="str">
        <f>IFERROR(IF(D56="","",(VLOOKUP(D56,[2]Recheio!$B$8:$I$200,7,FALSE)*H56)),"")</f>
        <v/>
      </c>
      <c r="J56" s="228" t="str">
        <f>IFERROR(IF(D56="","",VLOOKUP((ROUNDDOWN(B56,0)&amp;D56),'Coz. Ind.L4, 5 E 8'!$A$3:$M$221,11,0)),"")</f>
        <v/>
      </c>
      <c r="K56" s="232" t="str">
        <f>IFERROR(IF(D56="","",VLOOKUP((ROUNDDOWN(B56,0)&amp;D56),'Coz. Ind.L4, 5 E 8'!$A$3:$M$221,13,0)),"")</f>
        <v/>
      </c>
      <c r="L56" s="241" t="str">
        <f t="shared" si="30"/>
        <v/>
      </c>
      <c r="M56" s="234" t="str">
        <f>IFERROR(SUM(L56,P56,((H56/VLOOKUP(D56,'[2]Capacidades por SKU e Túnel'!$B$9:$T$449,15,0))/24)),"")</f>
        <v/>
      </c>
      <c r="N56" s="278" t="str">
        <f t="shared" si="25"/>
        <v/>
      </c>
      <c r="O56" s="236" t="str">
        <f t="shared" si="26"/>
        <v/>
      </c>
      <c r="P56" s="237"/>
      <c r="Q56" s="279"/>
      <c r="R56" s="242" t="str">
        <f t="shared" si="27"/>
        <v/>
      </c>
      <c r="S56" s="243" t="str">
        <f t="shared" si="28"/>
        <v/>
      </c>
      <c r="T56" s="463"/>
      <c r="U56" s="198"/>
    </row>
    <row r="57" spans="1:21" ht="25.5" hidden="1" customHeight="1" thickBot="1">
      <c r="A57" s="213" t="str">
        <f t="shared" si="4"/>
        <v/>
      </c>
      <c r="B57" s="475" t="str">
        <f t="shared" si="29"/>
        <v/>
      </c>
      <c r="C57" s="511"/>
      <c r="D57" s="597"/>
      <c r="E57" s="597"/>
      <c r="F57" s="253" t="str">
        <f>IFERROR(VLOOKUP(D57,'[2]Capacidades por SKU e Túnel'!$B$9:$T$449,4,0),"")</f>
        <v/>
      </c>
      <c r="G57" s="254"/>
      <c r="H57" s="255" t="str">
        <f>IFERROR(IF(D57="","",(G57/VLOOKUP(D57,'[2]Capacidades por SKU e Túnel'!$B$9:$T$449,16,FALSE))),"")</f>
        <v/>
      </c>
      <c r="I57" s="255" t="str">
        <f>IFERROR(IF(D57="","",(VLOOKUP(D57,[2]Recheio!$B$8:$I$200,7,FALSE)*H57)),"")</f>
        <v/>
      </c>
      <c r="J57" s="255" t="str">
        <f>IFERROR(IF(D57="","",VLOOKUP((ROUNDDOWN(B57,0)&amp;D57),'Coz. Ind.L4, 5 E 8'!$A$3:$M$221,11,0)),"")</f>
        <v/>
      </c>
      <c r="K57" s="282" t="str">
        <f>IFERROR(IF(D57="","",VLOOKUP((ROUNDDOWN(B57,0)&amp;D57),'Coz. Ind.L4, 5 E 8'!$A$3:$M$221,13,0)),"")</f>
        <v/>
      </c>
      <c r="L57" s="256" t="str">
        <f t="shared" si="30"/>
        <v/>
      </c>
      <c r="M57" s="257" t="str">
        <f>IFERROR(SUM(L57,P57,((H57/VLOOKUP(D57,'[2]Capacidades por SKU e Túnel'!$B$9:$T$449,15,0))/24)),"")</f>
        <v/>
      </c>
      <c r="N57" s="283" t="str">
        <f t="shared" si="25"/>
        <v/>
      </c>
      <c r="O57" s="259" t="str">
        <f t="shared" si="26"/>
        <v/>
      </c>
      <c r="P57" s="260"/>
      <c r="Q57" s="284"/>
      <c r="R57" s="285" t="str">
        <f t="shared" si="27"/>
        <v/>
      </c>
      <c r="S57" s="286" t="str">
        <f t="shared" si="28"/>
        <v/>
      </c>
      <c r="T57" s="464"/>
      <c r="U57" s="198"/>
    </row>
    <row r="58" spans="1:21" ht="25.5" customHeight="1" thickBot="1">
      <c r="A58" s="213" t="s">
        <v>2321</v>
      </c>
      <c r="B58" s="476"/>
      <c r="C58" s="512"/>
      <c r="D58" s="598"/>
      <c r="E58" s="598"/>
      <c r="F58" s="264"/>
      <c r="G58" s="265"/>
      <c r="H58" s="266"/>
      <c r="I58" s="267"/>
      <c r="J58" s="267"/>
      <c r="K58" s="268"/>
      <c r="L58" s="268"/>
      <c r="M58" s="268"/>
      <c r="N58" s="272"/>
      <c r="O58" s="272"/>
      <c r="P58" s="287"/>
      <c r="Q58" s="268"/>
      <c r="R58" s="272"/>
      <c r="S58" s="268"/>
      <c r="T58" s="273"/>
    </row>
    <row r="59" spans="1:21" ht="25.5" customHeight="1" thickBot="1">
      <c r="A59" s="213" t="str">
        <f t="shared" si="4"/>
        <v>X</v>
      </c>
      <c r="B59" s="470">
        <f>B48+1</f>
        <v>43960.375</v>
      </c>
      <c r="C59" s="507"/>
      <c r="D59" s="229">
        <v>6</v>
      </c>
      <c r="E59" s="229" t="s">
        <v>2384</v>
      </c>
      <c r="F59" s="572" t="str">
        <f>IFERROR(VLOOKUP(D59,'[2]Capacidades por SKU e Túnel'!$B$9:$T$449,4,0),"")</f>
        <v xml:space="preserve">SEM DEMANDA </v>
      </c>
      <c r="G59" s="274">
        <v>24</v>
      </c>
      <c r="H59" s="218">
        <f>IFERROR(IF(D59="","",(G59/VLOOKUP(D59,'[2]Capacidades por SKU e Túnel'!$B$9:$T$449,16,FALSE))),"")</f>
        <v>24</v>
      </c>
      <c r="I59" s="218" t="str">
        <f>IFERROR(IF(D59="","",(VLOOKUP(D59,[2]Recheio!$B$8:$I$200,7,FALSE)*H59)),"")</f>
        <v/>
      </c>
      <c r="J59" s="218" t="str">
        <f>IFERROR(IF(D59="","",VLOOKUP((ROUNDDOWN(B59,0)&amp;D59),'Coz. Ind.L4, 5 E 8'!$A$3:$M$221,11,0)),"")</f>
        <v/>
      </c>
      <c r="K59" s="219" t="str">
        <f>IFERROR(IF(D59="","",VLOOKUP((ROUNDDOWN(B59,0)&amp;D59),'Coz. Ind.L4, 5 E 8'!$A$3:$M$221,13,0)),"")</f>
        <v/>
      </c>
      <c r="L59" s="220">
        <f>IFERROR(IF(D59="","",B59),"")</f>
        <v>43960.375</v>
      </c>
      <c r="M59" s="221">
        <f>IFERROR(SUM(L59,P59,((H59/VLOOKUP(D59,'[2]Capacidades por SKU e Túnel'!$B$9:$T$449,15,0))/24)),"")</f>
        <v>43961.375</v>
      </c>
      <c r="N59" s="275" t="str">
        <f t="shared" ref="N59:N68" si="31">IF(P59="","",L59)</f>
        <v/>
      </c>
      <c r="O59" s="223" t="str">
        <f t="shared" ref="O59:O68" si="32">IFERROR(IF(P59="","",SUM(L59,P59)),"")</f>
        <v/>
      </c>
      <c r="P59" s="276"/>
      <c r="Q59" s="277"/>
      <c r="R59" s="226">
        <f t="shared" ref="R59:R68" si="33">IFERROR(SUM((M59-L59),(-P59)),"")</f>
        <v>1</v>
      </c>
      <c r="S59" s="227">
        <f t="shared" ref="S59:S68" si="34">IFERROR((M59-L59),"")</f>
        <v>1</v>
      </c>
      <c r="T59" s="462" t="s">
        <v>2401</v>
      </c>
      <c r="U59" s="199"/>
    </row>
    <row r="60" spans="1:21" ht="25.5" hidden="1" customHeight="1">
      <c r="A60" s="213" t="str">
        <f t="shared" si="4"/>
        <v/>
      </c>
      <c r="B60" s="473" t="str">
        <f t="shared" ref="B60:B68" si="35">IF(D60="","",B59)</f>
        <v/>
      </c>
      <c r="C60" s="508"/>
      <c r="D60" s="229"/>
      <c r="E60" s="247"/>
      <c r="F60" s="230" t="str">
        <f>IFERROR(VLOOKUP(D60,'[2]Capacidades por SKU e Túnel'!$B$9:$T$449,4,0),"")</f>
        <v/>
      </c>
      <c r="G60" s="231"/>
      <c r="H60" s="228" t="str">
        <f>IFERROR(IF(D60="","",(G60/VLOOKUP(D60,'[2]Capacidades por SKU e Túnel'!$B$9:$T$449,16,FALSE))),"")</f>
        <v/>
      </c>
      <c r="I60" s="228" t="str">
        <f>IFERROR(IF(D60="","",(VLOOKUP(D60,[2]Recheio!$B$8:$I$200,7,FALSE)*H60)),"")</f>
        <v/>
      </c>
      <c r="J60" s="228" t="str">
        <f>IFERROR(IF(D60="","",VLOOKUP((ROUNDDOWN(B60,0)&amp;D60),'Coz. Ind.L4, 5 E 8'!$A$3:$M$221,11,0)),"")</f>
        <v/>
      </c>
      <c r="K60" s="232" t="str">
        <f>IFERROR(IF(D60="","",VLOOKUP((ROUNDDOWN(B60,0)&amp;D60),'Coz. Ind.L4, 5 E 8'!$A$3:$M$221,13,0)),"")</f>
        <v/>
      </c>
      <c r="L60" s="241" t="str">
        <f>IFERROR(IF(B60="","",M59),"")</f>
        <v/>
      </c>
      <c r="M60" s="234" t="str">
        <f>IFERROR(SUM(L60,P60,((H60/VLOOKUP(D60,'[2]Capacidades por SKU e Túnel'!$B$9:$T$449,15,0))/24)),"")</f>
        <v/>
      </c>
      <c r="N60" s="278" t="str">
        <f t="shared" si="31"/>
        <v/>
      </c>
      <c r="O60" s="236" t="str">
        <f t="shared" si="32"/>
        <v/>
      </c>
      <c r="P60" s="237"/>
      <c r="Q60" s="279"/>
      <c r="R60" s="239" t="str">
        <f t="shared" si="33"/>
        <v/>
      </c>
      <c r="S60" s="240" t="str">
        <f t="shared" si="34"/>
        <v/>
      </c>
      <c r="T60" s="463"/>
      <c r="U60" s="198"/>
    </row>
    <row r="61" spans="1:21" ht="25.5" hidden="1" customHeight="1">
      <c r="A61" s="213" t="str">
        <f t="shared" si="4"/>
        <v/>
      </c>
      <c r="B61" s="473" t="str">
        <f t="shared" si="35"/>
        <v/>
      </c>
      <c r="C61" s="509"/>
      <c r="D61" s="229"/>
      <c r="E61" s="229"/>
      <c r="F61" s="230" t="str">
        <f>IFERROR(VLOOKUP(D61,'[2]Capacidades por SKU e Túnel'!$B$9:$T$449,4,0),"")</f>
        <v/>
      </c>
      <c r="G61" s="231"/>
      <c r="H61" s="228" t="str">
        <f>IFERROR(IF(D61="","",(G61/VLOOKUP(D61,'[2]Capacidades por SKU e Túnel'!$B$9:$T$449,16,FALSE))),"")</f>
        <v/>
      </c>
      <c r="I61" s="228" t="str">
        <f>IFERROR(IF(D61="","",(VLOOKUP(D61,[2]Recheio!$B$8:$I$200,7,FALSE)*H61)),"")</f>
        <v/>
      </c>
      <c r="J61" s="228" t="str">
        <f>IFERROR(IF(D61="","",VLOOKUP((ROUNDDOWN(B61,0)&amp;D61),'Coz. Ind.L4, 5 E 8'!$A$3:$M$221,11,0)),"")</f>
        <v/>
      </c>
      <c r="K61" s="232" t="str">
        <f>IFERROR(IF(D61="","",VLOOKUP((ROUNDDOWN(B61,0)&amp;D61),'Coz. Ind.L4, 5 E 8'!$A$3:$M$221,13,0)),"")</f>
        <v/>
      </c>
      <c r="L61" s="241" t="str">
        <f t="shared" ref="L61:L68" si="36">IFERROR(IF(B61="","",M60),"")</f>
        <v/>
      </c>
      <c r="M61" s="234" t="str">
        <f>IFERROR(SUM(L61,P61,((H61/VLOOKUP(D61,'[2]Capacidades por SKU e Túnel'!$B$9:$T$449,15,0))/24)),"")</f>
        <v/>
      </c>
      <c r="N61" s="278" t="str">
        <f t="shared" si="31"/>
        <v/>
      </c>
      <c r="O61" s="236" t="str">
        <f t="shared" si="32"/>
        <v/>
      </c>
      <c r="P61" s="237"/>
      <c r="Q61" s="279"/>
      <c r="R61" s="242" t="str">
        <f t="shared" si="33"/>
        <v/>
      </c>
      <c r="S61" s="243" t="str">
        <f t="shared" si="34"/>
        <v/>
      </c>
      <c r="T61" s="463"/>
      <c r="U61" s="198"/>
    </row>
    <row r="62" spans="1:21" ht="25.5" hidden="1" customHeight="1">
      <c r="A62" s="213" t="str">
        <f t="shared" si="4"/>
        <v/>
      </c>
      <c r="B62" s="473" t="str">
        <f t="shared" si="35"/>
        <v/>
      </c>
      <c r="C62" s="509"/>
      <c r="D62" s="247"/>
      <c r="E62" s="229"/>
      <c r="F62" s="230" t="str">
        <f>IFERROR(VLOOKUP(D62,'[2]Capacidades por SKU e Túnel'!$B$9:$T$449,4,0),"")</f>
        <v/>
      </c>
      <c r="G62" s="231"/>
      <c r="H62" s="228" t="str">
        <f>IFERROR(IF(D62="","",(G62/VLOOKUP(D62,'[2]Capacidades por SKU e Túnel'!$B$9:$T$449,16,FALSE))),"")</f>
        <v/>
      </c>
      <c r="I62" s="228" t="str">
        <f>IFERROR(IF(D62="","",(VLOOKUP(D62,[2]Recheio!$B$8:$I$200,7,FALSE)*H62)),"")</f>
        <v/>
      </c>
      <c r="J62" s="228" t="str">
        <f>IFERROR(IF(D62="","",VLOOKUP((ROUNDDOWN(B62,0)&amp;D62),'Coz. Ind.L4, 5 E 8'!$A$3:$M$221,11,0)),"")</f>
        <v/>
      </c>
      <c r="K62" s="232" t="str">
        <f>IFERROR(IF(D62="","",VLOOKUP((ROUNDDOWN(B62,0)&amp;D62),'Coz. Ind.L4, 5 E 8'!$A$3:$M$221,13,0)),"")</f>
        <v/>
      </c>
      <c r="L62" s="241" t="str">
        <f t="shared" si="36"/>
        <v/>
      </c>
      <c r="M62" s="234" t="str">
        <f>IFERROR(SUM(L62,P62,((H62/VLOOKUP(D62,'[2]Capacidades por SKU e Túnel'!$B$9:$T$449,15,0))/24)),"")</f>
        <v/>
      </c>
      <c r="N62" s="278" t="str">
        <f t="shared" si="31"/>
        <v/>
      </c>
      <c r="O62" s="236" t="str">
        <f t="shared" si="32"/>
        <v/>
      </c>
      <c r="P62" s="237"/>
      <c r="Q62" s="279"/>
      <c r="R62" s="242" t="str">
        <f t="shared" si="33"/>
        <v/>
      </c>
      <c r="S62" s="243" t="str">
        <f t="shared" si="34"/>
        <v/>
      </c>
      <c r="T62" s="463"/>
      <c r="U62" s="198"/>
    </row>
    <row r="63" spans="1:21" ht="25.5" hidden="1" customHeight="1">
      <c r="A63" s="213" t="str">
        <f t="shared" si="4"/>
        <v/>
      </c>
      <c r="B63" s="473" t="str">
        <f t="shared" si="35"/>
        <v/>
      </c>
      <c r="C63" s="509"/>
      <c r="D63" s="229"/>
      <c r="E63" s="229"/>
      <c r="F63" s="230" t="str">
        <f>IFERROR(VLOOKUP(D63,'[2]Capacidades por SKU e Túnel'!$B$9:$T$449,4,0),"")</f>
        <v/>
      </c>
      <c r="G63" s="231"/>
      <c r="H63" s="228" t="str">
        <f>IFERROR(IF(D63="","",(G63/VLOOKUP(D63,'[2]Capacidades por SKU e Túnel'!$B$9:$T$449,16,FALSE))),"")</f>
        <v/>
      </c>
      <c r="I63" s="228" t="str">
        <f>IFERROR(IF(D63="","",(VLOOKUP(D63,[2]Recheio!$B$8:$I$200,7,FALSE)*H63)),"")</f>
        <v/>
      </c>
      <c r="J63" s="228" t="str">
        <f>IFERROR(IF(D63="","",VLOOKUP((ROUNDDOWN(B63,0)&amp;D63),'Coz. Ind.L4, 5 E 8'!$A$3:$M$221,11,0)),"")</f>
        <v/>
      </c>
      <c r="K63" s="232" t="str">
        <f>IFERROR(IF(D63="","",VLOOKUP((ROUNDDOWN(B63,0)&amp;D63),'Coz. Ind.L4, 5 E 8'!$A$3:$M$221,13,0)),"")</f>
        <v/>
      </c>
      <c r="L63" s="241" t="str">
        <f t="shared" si="36"/>
        <v/>
      </c>
      <c r="M63" s="234" t="str">
        <f>IFERROR(SUM(L63,P63,((H63/VLOOKUP(D63,'[2]Capacidades por SKU e Túnel'!$B$9:$T$449,15,0))/24)),"")</f>
        <v/>
      </c>
      <c r="N63" s="278" t="str">
        <f t="shared" si="31"/>
        <v/>
      </c>
      <c r="O63" s="236" t="str">
        <f t="shared" si="32"/>
        <v/>
      </c>
      <c r="P63" s="237"/>
      <c r="Q63" s="279"/>
      <c r="R63" s="242" t="str">
        <f t="shared" si="33"/>
        <v/>
      </c>
      <c r="S63" s="243" t="str">
        <f t="shared" si="34"/>
        <v/>
      </c>
      <c r="T63" s="463"/>
      <c r="U63" s="198"/>
    </row>
    <row r="64" spans="1:21" ht="25.5" hidden="1" customHeight="1">
      <c r="A64" s="213" t="str">
        <f t="shared" si="4"/>
        <v/>
      </c>
      <c r="B64" s="473" t="str">
        <f t="shared" si="35"/>
        <v/>
      </c>
      <c r="C64" s="508"/>
      <c r="D64" s="229"/>
      <c r="E64" s="229"/>
      <c r="F64" s="230" t="str">
        <f>IFERROR(VLOOKUP(D64,'[2]Capacidades por SKU e Túnel'!$B$9:$T$449,4,0),"")</f>
        <v/>
      </c>
      <c r="G64" s="231"/>
      <c r="H64" s="228" t="str">
        <f>IFERROR(IF(D64="","",(G64/VLOOKUP(D64,'[2]Capacidades por SKU e Túnel'!$B$9:$T$449,16,FALSE))),"")</f>
        <v/>
      </c>
      <c r="I64" s="228" t="str">
        <f>IFERROR(IF(D64="","",(VLOOKUP(D64,[2]Recheio!$B$8:$I$200,7,FALSE)*H64)),"")</f>
        <v/>
      </c>
      <c r="J64" s="228" t="str">
        <f>IFERROR(IF(D64="","",VLOOKUP((ROUNDDOWN(B64,0)&amp;D64),'Coz. Ind.L4, 5 E 8'!$A$3:$M$221,11,0)),"")</f>
        <v/>
      </c>
      <c r="K64" s="232" t="str">
        <f>IFERROR(IF(D64="","",VLOOKUP((ROUNDDOWN(B64,0)&amp;D64),'Coz. Ind.L4, 5 E 8'!$A$3:$M$221,13,0)),"")</f>
        <v/>
      </c>
      <c r="L64" s="241" t="str">
        <f t="shared" si="36"/>
        <v/>
      </c>
      <c r="M64" s="234" t="str">
        <f>IFERROR(SUM(L64,P64,((H64/VLOOKUP(D64,'[2]Capacidades por SKU e Túnel'!$B$9:$T$449,15,0))/24)),"")</f>
        <v/>
      </c>
      <c r="N64" s="278" t="str">
        <f t="shared" si="31"/>
        <v/>
      </c>
      <c r="O64" s="236" t="str">
        <f t="shared" si="32"/>
        <v/>
      </c>
      <c r="P64" s="237"/>
      <c r="Q64" s="244"/>
      <c r="R64" s="242" t="str">
        <f t="shared" si="33"/>
        <v/>
      </c>
      <c r="S64" s="246" t="str">
        <f t="shared" si="34"/>
        <v/>
      </c>
      <c r="T64" s="463"/>
      <c r="U64" s="198"/>
    </row>
    <row r="65" spans="1:21" ht="25.5" hidden="1" customHeight="1">
      <c r="A65" s="213" t="str">
        <f t="shared" si="4"/>
        <v/>
      </c>
      <c r="B65" s="474" t="str">
        <f t="shared" si="35"/>
        <v/>
      </c>
      <c r="C65" s="510"/>
      <c r="D65" s="247"/>
      <c r="E65" s="247"/>
      <c r="F65" s="248" t="str">
        <f>IFERROR(VLOOKUP(D65,'[2]Capacidades por SKU e Túnel'!$B$9:$T$449,4,0),"")</f>
        <v/>
      </c>
      <c r="G65" s="216"/>
      <c r="H65" s="217" t="str">
        <f>IFERROR(IF(D65="","",(G65/VLOOKUP(D65,'[2]Capacidades por SKU e Túnel'!$B$9:$T$449,16,FALSE))),"")</f>
        <v/>
      </c>
      <c r="I65" s="217" t="str">
        <f>IFERROR(IF(D65="","",(VLOOKUP(D65,[2]Recheio!$B$8:$I$200,7,FALSE)*H65)),"")</f>
        <v/>
      </c>
      <c r="J65" s="217" t="str">
        <f>IFERROR(IF(D65="","",VLOOKUP((ROUNDDOWN(B65,0)&amp;D65),'Coz. Ind.L4, 5 E 8'!$A$3:$M$221,11,0)),"")</f>
        <v/>
      </c>
      <c r="K65" s="280" t="str">
        <f>IFERROR(IF(D65="","",VLOOKUP((ROUNDDOWN(B65,0)&amp;D65),'Coz. Ind.L4, 5 E 8'!$A$3:$M$221,13,0)),"")</f>
        <v/>
      </c>
      <c r="L65" s="233" t="str">
        <f t="shared" si="36"/>
        <v/>
      </c>
      <c r="M65" s="249" t="str">
        <f>IFERROR(SUM(L65,P65,((H65/VLOOKUP(D65,'[2]Capacidades por SKU e Túnel'!$B$9:$T$449,15,0))/24)),"")</f>
        <v/>
      </c>
      <c r="N65" s="281" t="str">
        <f t="shared" si="31"/>
        <v/>
      </c>
      <c r="O65" s="251" t="str">
        <f t="shared" si="32"/>
        <v/>
      </c>
      <c r="P65" s="237"/>
      <c r="Q65" s="279"/>
      <c r="R65" s="242" t="str">
        <f t="shared" si="33"/>
        <v/>
      </c>
      <c r="S65" s="243" t="str">
        <f t="shared" si="34"/>
        <v/>
      </c>
      <c r="T65" s="463"/>
      <c r="U65" s="198"/>
    </row>
    <row r="66" spans="1:21" ht="25.5" hidden="1" customHeight="1">
      <c r="A66" s="213" t="str">
        <f t="shared" si="4"/>
        <v/>
      </c>
      <c r="B66" s="473" t="str">
        <f t="shared" si="35"/>
        <v/>
      </c>
      <c r="C66" s="509"/>
      <c r="D66" s="247"/>
      <c r="E66" s="229"/>
      <c r="F66" s="230" t="str">
        <f>IFERROR(VLOOKUP(D66,'[2]Capacidades por SKU e Túnel'!$B$9:$T$449,4,0),"")</f>
        <v/>
      </c>
      <c r="G66" s="231"/>
      <c r="H66" s="228" t="str">
        <f>IFERROR(IF(D66="","",(G66/VLOOKUP(D66,'[2]Capacidades por SKU e Túnel'!$B$9:$T$449,16,FALSE))),"")</f>
        <v/>
      </c>
      <c r="I66" s="228" t="str">
        <f>IFERROR(IF(D66="","",(VLOOKUP(D66,[2]Recheio!$B$8:$I$200,7,FALSE)*H66)),"")</f>
        <v/>
      </c>
      <c r="J66" s="228" t="str">
        <f>IFERROR(IF(D66="","",VLOOKUP((ROUNDDOWN(B66,0)&amp;D66),'Coz. Ind.L4, 5 E 8'!$A$3:$M$221,11,0)),"")</f>
        <v/>
      </c>
      <c r="K66" s="232" t="str">
        <f>IFERROR(IF(D66="","",VLOOKUP((ROUNDDOWN(B66,0)&amp;D66),'Coz. Ind.L4, 5 E 8'!$A$3:$M$221,13,0)),"")</f>
        <v/>
      </c>
      <c r="L66" s="241" t="str">
        <f t="shared" si="36"/>
        <v/>
      </c>
      <c r="M66" s="234" t="str">
        <f>IFERROR(SUM(L66,P66,((H66/VLOOKUP(D66,'[2]Capacidades por SKU e Túnel'!$B$9:$T$449,15,0))/24)),"")</f>
        <v/>
      </c>
      <c r="N66" s="278" t="str">
        <f t="shared" si="31"/>
        <v/>
      </c>
      <c r="O66" s="236" t="str">
        <f t="shared" si="32"/>
        <v/>
      </c>
      <c r="P66" s="237"/>
      <c r="Q66" s="279"/>
      <c r="R66" s="242" t="str">
        <f t="shared" si="33"/>
        <v/>
      </c>
      <c r="S66" s="243" t="str">
        <f t="shared" si="34"/>
        <v/>
      </c>
      <c r="T66" s="463"/>
      <c r="U66" s="198"/>
    </row>
    <row r="67" spans="1:21" ht="25.5" hidden="1" customHeight="1">
      <c r="A67" s="213" t="str">
        <f t="shared" si="4"/>
        <v/>
      </c>
      <c r="B67" s="473" t="str">
        <f t="shared" si="35"/>
        <v/>
      </c>
      <c r="C67" s="509"/>
      <c r="D67" s="229"/>
      <c r="E67" s="229"/>
      <c r="F67" s="230" t="str">
        <f>IFERROR(VLOOKUP(D67,'[2]Capacidades por SKU e Túnel'!$B$9:$T$449,4,0),"")</f>
        <v/>
      </c>
      <c r="G67" s="231"/>
      <c r="H67" s="228" t="str">
        <f>IFERROR(IF(D67="","",(G67/VLOOKUP(D67,'[2]Capacidades por SKU e Túnel'!$B$9:$T$449,16,FALSE))),"")</f>
        <v/>
      </c>
      <c r="I67" s="228" t="str">
        <f>IFERROR(IF(D67="","",(VLOOKUP(D67,[2]Recheio!$B$8:$I$200,7,FALSE)*H67)),"")</f>
        <v/>
      </c>
      <c r="J67" s="228" t="str">
        <f>IFERROR(IF(D67="","",VLOOKUP((ROUNDDOWN(B67,0)&amp;D67),'Coz. Ind.L4, 5 E 8'!$A$3:$M$221,11,0)),"")</f>
        <v/>
      </c>
      <c r="K67" s="232" t="str">
        <f>IFERROR(IF(D67="","",VLOOKUP((ROUNDDOWN(B67,0)&amp;D67),'Coz. Ind.L4, 5 E 8'!$A$3:$M$221,13,0)),"")</f>
        <v/>
      </c>
      <c r="L67" s="241" t="str">
        <f t="shared" si="36"/>
        <v/>
      </c>
      <c r="M67" s="234" t="str">
        <f>IFERROR(SUM(L67,P67,((H67/VLOOKUP(D67,'[2]Capacidades por SKU e Túnel'!$B$9:$T$449,15,0))/24)),"")</f>
        <v/>
      </c>
      <c r="N67" s="278" t="str">
        <f t="shared" si="31"/>
        <v/>
      </c>
      <c r="O67" s="236" t="str">
        <f t="shared" si="32"/>
        <v/>
      </c>
      <c r="P67" s="237"/>
      <c r="Q67" s="279"/>
      <c r="R67" s="242" t="str">
        <f t="shared" si="33"/>
        <v/>
      </c>
      <c r="S67" s="243" t="str">
        <f t="shared" si="34"/>
        <v/>
      </c>
      <c r="T67" s="463"/>
      <c r="U67" s="198"/>
    </row>
    <row r="68" spans="1:21" ht="25.5" hidden="1" customHeight="1" thickBot="1">
      <c r="A68" s="213" t="str">
        <f t="shared" si="4"/>
        <v/>
      </c>
      <c r="B68" s="475" t="str">
        <f t="shared" si="35"/>
        <v/>
      </c>
      <c r="C68" s="511"/>
      <c r="D68" s="252"/>
      <c r="E68" s="252"/>
      <c r="F68" s="253" t="str">
        <f>IFERROR(VLOOKUP(D68,'[2]Capacidades por SKU e Túnel'!$B$9:$T$449,4,0),"")</f>
        <v/>
      </c>
      <c r="G68" s="254"/>
      <c r="H68" s="255" t="str">
        <f>IFERROR(IF(D68="","",(G68/VLOOKUP(D68,'[2]Capacidades por SKU e Túnel'!$B$9:$T$449,16,FALSE))),"")</f>
        <v/>
      </c>
      <c r="I68" s="255" t="str">
        <f>IFERROR(IF(D68="","",(VLOOKUP(D68,[2]Recheio!$B$8:$I$200,7,FALSE)*H68)),"")</f>
        <v/>
      </c>
      <c r="J68" s="255" t="str">
        <f>IFERROR(IF(D68="","",VLOOKUP((ROUNDDOWN(B68,0)&amp;D68),'Coz. Ind.L4, 5 E 8'!$A$3:$M$221,11,0)),"")</f>
        <v/>
      </c>
      <c r="K68" s="282" t="str">
        <f>IFERROR(IF(D68="","",VLOOKUP((ROUNDDOWN(B68,0)&amp;D68),'Coz. Ind.L4, 5 E 8'!$A$3:$M$221,13,0)),"")</f>
        <v/>
      </c>
      <c r="L68" s="256" t="str">
        <f t="shared" si="36"/>
        <v/>
      </c>
      <c r="M68" s="257" t="str">
        <f>IFERROR(SUM(L68,P68,((H68/VLOOKUP(D68,'[2]Capacidades por SKU e Túnel'!$B$9:$T$449,15,0))/24)),"")</f>
        <v/>
      </c>
      <c r="N68" s="283" t="str">
        <f t="shared" si="31"/>
        <v/>
      </c>
      <c r="O68" s="259" t="str">
        <f t="shared" si="32"/>
        <v/>
      </c>
      <c r="P68" s="260"/>
      <c r="Q68" s="284"/>
      <c r="R68" s="285" t="str">
        <f t="shared" si="33"/>
        <v/>
      </c>
      <c r="S68" s="286" t="str">
        <f t="shared" si="34"/>
        <v/>
      </c>
      <c r="T68" s="464"/>
      <c r="U68" s="198"/>
    </row>
    <row r="69" spans="1:21" ht="25.5" customHeight="1" thickBot="1">
      <c r="A69" s="213" t="s">
        <v>2321</v>
      </c>
      <c r="B69" s="476"/>
      <c r="C69" s="512"/>
      <c r="D69" s="263"/>
      <c r="E69" s="263"/>
      <c r="F69" s="264"/>
      <c r="G69" s="265"/>
      <c r="H69" s="266"/>
      <c r="I69" s="267"/>
      <c r="J69" s="267"/>
      <c r="K69" s="268"/>
      <c r="L69" s="268"/>
      <c r="M69" s="268"/>
      <c r="N69" s="272"/>
      <c r="O69" s="272"/>
      <c r="P69" s="287"/>
      <c r="Q69" s="268"/>
      <c r="R69" s="272"/>
      <c r="S69" s="268"/>
      <c r="T69" s="273"/>
    </row>
    <row r="70" spans="1:21" ht="25.5" customHeight="1" thickBot="1">
      <c r="A70" s="213" t="str">
        <f t="shared" ref="A70:A79" si="37">IF(B70&lt;&gt;"","X","")</f>
        <v>X</v>
      </c>
      <c r="B70" s="470">
        <f>B59+1</f>
        <v>43961.375</v>
      </c>
      <c r="C70" s="507"/>
      <c r="D70" s="214"/>
      <c r="E70" s="214"/>
      <c r="F70" s="215" t="str">
        <f>IFERROR(VLOOKUP(D70,'[2]Capacidades por SKU e Túnel'!$B$9:$T$449,4,0),"")</f>
        <v/>
      </c>
      <c r="G70" s="274"/>
      <c r="H70" s="218" t="str">
        <f>IFERROR(IF(D70="","",(G70/VLOOKUP(D70,'[2]Capacidades por SKU e Túnel'!$B$9:$T$449,16,FALSE))),"")</f>
        <v/>
      </c>
      <c r="I70" s="218" t="str">
        <f>IFERROR(IF(D70="","",(VLOOKUP(D70,[2]Recheio!$B$8:$I$200,7,FALSE)*H70)),"")</f>
        <v/>
      </c>
      <c r="J70" s="218" t="str">
        <f>IFERROR(IF(D70="","",VLOOKUP((ROUNDDOWN(B70,0)&amp;D70),'Coz. Ind.L4, 5 E 8'!$A$3:$M$221,11,0)),"")</f>
        <v/>
      </c>
      <c r="K70" s="219" t="str">
        <f>IFERROR(IF(D70="","",VLOOKUP((ROUNDDOWN(B70,0)&amp;D70),'Coz. Ind.L4, 5 E 8'!$A$3:$M$221,13,0)),"")</f>
        <v/>
      </c>
      <c r="L70" s="220" t="str">
        <f>IFERROR(IF(D70="","",B70),"")</f>
        <v/>
      </c>
      <c r="M70" s="221" t="str">
        <f>IFERROR(SUM(L70,P70,((H70/VLOOKUP(D70,'[2]Capacidades por SKU e Túnel'!$B$9:$T$449,15,0))/24)),"")</f>
        <v/>
      </c>
      <c r="N70" s="222" t="str">
        <f t="shared" ref="N70:N79" si="38">IF(P70="","",L70)</f>
        <v/>
      </c>
      <c r="O70" s="223" t="str">
        <f t="shared" ref="O70:O79" si="39">IFERROR(IF(P70="","",SUM(L70,P70)),"")</f>
        <v/>
      </c>
      <c r="P70" s="224"/>
      <c r="Q70" s="225"/>
      <c r="R70" s="226" t="str">
        <f t="shared" ref="R70:R79" si="40">IFERROR(SUM((M70-L70),(-P70)),"")</f>
        <v/>
      </c>
      <c r="S70" s="227" t="str">
        <f t="shared" ref="S70:S79" si="41">IFERROR((M70-L70),"")</f>
        <v/>
      </c>
      <c r="T70" s="462"/>
      <c r="U70" s="199"/>
    </row>
    <row r="71" spans="1:21" ht="25.5" hidden="1" customHeight="1">
      <c r="A71" s="213" t="str">
        <f t="shared" si="37"/>
        <v/>
      </c>
      <c r="B71" s="473" t="str">
        <f>IF(D71="","",B70)</f>
        <v/>
      </c>
      <c r="C71" s="508"/>
      <c r="D71" s="229"/>
      <c r="E71" s="229"/>
      <c r="F71" s="230" t="str">
        <f>IFERROR(VLOOKUP(D71,'[2]Capacidades por SKU e Túnel'!$B$9:$T$449,4,0),"")</f>
        <v/>
      </c>
      <c r="G71" s="231"/>
      <c r="H71" s="228" t="str">
        <f>IFERROR(IF(D71="","",(G71/VLOOKUP(D71,'[2]Capacidades por SKU e Túnel'!$B$9:$T$449,16,FALSE))),"")</f>
        <v/>
      </c>
      <c r="I71" s="228" t="str">
        <f>IFERROR(IF(D71="","",(VLOOKUP(D71,[2]Recheio!$B$8:$I$200,7,FALSE)*H71)),"")</f>
        <v/>
      </c>
      <c r="J71" s="228" t="str">
        <f>IFERROR(IF(D71="","",VLOOKUP((ROUNDDOWN(B71,0)&amp;D71),'Coz. Ind.L4, 5 E 8'!$A$3:$M$221,11,0)),"")</f>
        <v/>
      </c>
      <c r="K71" s="232" t="str">
        <f>IFERROR(IF(D71="","",VLOOKUP((ROUNDDOWN(B71,0)&amp;D71),'Coz. Ind.L4, 5 E 8'!$A$3:$M$221,13,0)),"")</f>
        <v/>
      </c>
      <c r="L71" s="241" t="str">
        <f>IFERROR(IF(B71="","",M70),"")</f>
        <v/>
      </c>
      <c r="M71" s="234" t="str">
        <f>IFERROR(SUM(L71,P71,((H71/VLOOKUP(D71,'[2]Capacidades por SKU e Túnel'!$B$9:$T$449,15,0))/24)),"")</f>
        <v/>
      </c>
      <c r="N71" s="235" t="str">
        <f t="shared" si="38"/>
        <v/>
      </c>
      <c r="O71" s="236" t="str">
        <f t="shared" si="39"/>
        <v/>
      </c>
      <c r="P71" s="237"/>
      <c r="Q71" s="238"/>
      <c r="R71" s="239" t="str">
        <f t="shared" si="40"/>
        <v/>
      </c>
      <c r="S71" s="240" t="str">
        <f t="shared" si="41"/>
        <v/>
      </c>
      <c r="T71" s="463"/>
      <c r="U71" s="198"/>
    </row>
    <row r="72" spans="1:21" ht="25.5" hidden="1" customHeight="1">
      <c r="A72" s="213" t="str">
        <f t="shared" si="37"/>
        <v/>
      </c>
      <c r="B72" s="473" t="str">
        <f t="shared" ref="B72:B79" si="42">IF(D72="","",B71)</f>
        <v/>
      </c>
      <c r="C72" s="509"/>
      <c r="D72" s="229"/>
      <c r="E72" s="229"/>
      <c r="F72" s="230" t="str">
        <f>IFERROR(VLOOKUP(D72,'[2]Capacidades por SKU e Túnel'!$B$9:$T$449,4,0),"")</f>
        <v/>
      </c>
      <c r="G72" s="231"/>
      <c r="H72" s="228" t="str">
        <f>IFERROR(IF(D72="","",(G72/VLOOKUP(D72,'[2]Capacidades por SKU e Túnel'!$B$9:$T$449,16,FALSE))),"")</f>
        <v/>
      </c>
      <c r="I72" s="228" t="str">
        <f>IFERROR(IF(D72="","",(VLOOKUP(D72,[2]Recheio!$B$8:$I$200,7,FALSE)*H72)),"")</f>
        <v/>
      </c>
      <c r="J72" s="228" t="str">
        <f>IFERROR(IF(D72="","",VLOOKUP((ROUNDDOWN(B72,0)&amp;D72),'Coz. Ind.L4, 5 E 8'!$A$3:$M$221,11,0)),"")</f>
        <v/>
      </c>
      <c r="K72" s="232" t="str">
        <f>IFERROR(IF(D72="","",VLOOKUP((ROUNDDOWN(B72,0)&amp;D72),'Coz. Ind.L4, 5 E 8'!$A$3:$M$221,13,0)),"")</f>
        <v/>
      </c>
      <c r="L72" s="241" t="str">
        <f t="shared" ref="L72:L79" si="43">IFERROR(IF(B72="","",M71),"")</f>
        <v/>
      </c>
      <c r="M72" s="234" t="str">
        <f>IFERROR(SUM(L72,P72,((H72/VLOOKUP(D72,'[2]Capacidades por SKU e Túnel'!$B$9:$T$449,15,0))/24)),"")</f>
        <v/>
      </c>
      <c r="N72" s="235" t="str">
        <f t="shared" si="38"/>
        <v/>
      </c>
      <c r="O72" s="236" t="str">
        <f t="shared" si="39"/>
        <v/>
      </c>
      <c r="P72" s="237"/>
      <c r="Q72" s="238"/>
      <c r="R72" s="242" t="str">
        <f t="shared" si="40"/>
        <v/>
      </c>
      <c r="S72" s="243" t="str">
        <f t="shared" si="41"/>
        <v/>
      </c>
      <c r="T72" s="463"/>
      <c r="U72" s="198"/>
    </row>
    <row r="73" spans="1:21" ht="25.5" hidden="1" customHeight="1">
      <c r="A73" s="213" t="str">
        <f t="shared" si="37"/>
        <v/>
      </c>
      <c r="B73" s="473" t="str">
        <f t="shared" si="42"/>
        <v/>
      </c>
      <c r="C73" s="509"/>
      <c r="D73" s="247"/>
      <c r="E73" s="229"/>
      <c r="F73" s="230" t="str">
        <f>IFERROR(VLOOKUP(D73,'[2]Capacidades por SKU e Túnel'!$B$9:$T$449,4,0),"")</f>
        <v/>
      </c>
      <c r="G73" s="231"/>
      <c r="H73" s="228" t="str">
        <f>IFERROR(IF(D73="","",(G73/VLOOKUP(D73,'[2]Capacidades por SKU e Túnel'!$B$9:$T$449,16,FALSE))),"")</f>
        <v/>
      </c>
      <c r="I73" s="228" t="str">
        <f>IFERROR(IF(D73="","",(VLOOKUP(D73,[2]Recheio!$B$8:$I$200,7,FALSE)*H73)),"")</f>
        <v/>
      </c>
      <c r="J73" s="228" t="str">
        <f>IFERROR(IF(D73="","",VLOOKUP((ROUNDDOWN(B73,0)&amp;D73),'Coz. Ind.L4, 5 E 8'!$A$3:$M$221,11,0)),"")</f>
        <v/>
      </c>
      <c r="K73" s="232" t="str">
        <f>IFERROR(IF(D73="","",VLOOKUP((ROUNDDOWN(B73,0)&amp;D73),'Coz. Ind.L4, 5 E 8'!$A$3:$M$221,13,0)),"")</f>
        <v/>
      </c>
      <c r="L73" s="241" t="str">
        <f t="shared" si="43"/>
        <v/>
      </c>
      <c r="M73" s="234" t="str">
        <f>IFERROR(SUM(L73,P73,((H73/VLOOKUP(D73,'[2]Capacidades por SKU e Túnel'!$B$9:$T$449,15,0))/24)),"")</f>
        <v/>
      </c>
      <c r="N73" s="235" t="str">
        <f t="shared" si="38"/>
        <v/>
      </c>
      <c r="O73" s="236" t="str">
        <f t="shared" si="39"/>
        <v/>
      </c>
      <c r="P73" s="237"/>
      <c r="Q73" s="238"/>
      <c r="R73" s="242" t="str">
        <f t="shared" si="40"/>
        <v/>
      </c>
      <c r="S73" s="243" t="str">
        <f t="shared" si="41"/>
        <v/>
      </c>
      <c r="T73" s="463"/>
      <c r="U73" s="198"/>
    </row>
    <row r="74" spans="1:21" ht="25.5" hidden="1" customHeight="1">
      <c r="A74" s="213" t="str">
        <f t="shared" si="37"/>
        <v/>
      </c>
      <c r="B74" s="473" t="str">
        <f t="shared" si="42"/>
        <v/>
      </c>
      <c r="C74" s="509"/>
      <c r="D74" s="229"/>
      <c r="E74" s="229"/>
      <c r="F74" s="230" t="str">
        <f>IFERROR(VLOOKUP(D74,'[2]Capacidades por SKU e Túnel'!$B$9:$T$449,4,0),"")</f>
        <v/>
      </c>
      <c r="G74" s="231"/>
      <c r="H74" s="228" t="str">
        <f>IFERROR(IF(D74="","",(G74/VLOOKUP(D74,'[2]Capacidades por SKU e Túnel'!$B$9:$T$449,16,FALSE))),"")</f>
        <v/>
      </c>
      <c r="I74" s="228" t="str">
        <f>IFERROR(IF(D74="","",(VLOOKUP(D74,[2]Recheio!$B$8:$I$200,7,FALSE)*H74)),"")</f>
        <v/>
      </c>
      <c r="J74" s="228" t="str">
        <f>IFERROR(IF(D74="","",VLOOKUP((ROUNDDOWN(B74,0)&amp;D74),'Coz. Ind.L4, 5 E 8'!$A$3:$M$221,11,0)),"")</f>
        <v/>
      </c>
      <c r="K74" s="232" t="str">
        <f>IFERROR(IF(D74="","",VLOOKUP((ROUNDDOWN(B74,0)&amp;D74),'Coz. Ind.L4, 5 E 8'!$A$3:$M$221,13,0)),"")</f>
        <v/>
      </c>
      <c r="L74" s="241" t="str">
        <f t="shared" si="43"/>
        <v/>
      </c>
      <c r="M74" s="234" t="str">
        <f>IFERROR(SUM(L74,P74,((H74/VLOOKUP(D74,'[2]Capacidades por SKU e Túnel'!$B$9:$T$449,15,0))/24)),"")</f>
        <v/>
      </c>
      <c r="N74" s="235" t="str">
        <f t="shared" si="38"/>
        <v/>
      </c>
      <c r="O74" s="236" t="str">
        <f t="shared" si="39"/>
        <v/>
      </c>
      <c r="P74" s="237"/>
      <c r="Q74" s="238"/>
      <c r="R74" s="242" t="str">
        <f t="shared" si="40"/>
        <v/>
      </c>
      <c r="S74" s="243" t="str">
        <f t="shared" si="41"/>
        <v/>
      </c>
      <c r="T74" s="463"/>
      <c r="U74" s="198"/>
    </row>
    <row r="75" spans="1:21" ht="25.5" hidden="1" customHeight="1">
      <c r="A75" s="213" t="str">
        <f t="shared" si="37"/>
        <v/>
      </c>
      <c r="B75" s="473" t="str">
        <f t="shared" si="42"/>
        <v/>
      </c>
      <c r="C75" s="508"/>
      <c r="D75" s="229"/>
      <c r="E75" s="229"/>
      <c r="F75" s="230" t="str">
        <f>IFERROR(VLOOKUP(D75,'[2]Capacidades por SKU e Túnel'!$B$9:$T$449,4,0),"")</f>
        <v/>
      </c>
      <c r="G75" s="231"/>
      <c r="H75" s="228" t="str">
        <f>IFERROR(IF(D75="","",(G75/VLOOKUP(D75,'[2]Capacidades por SKU e Túnel'!$B$9:$T$449,16,FALSE))),"")</f>
        <v/>
      </c>
      <c r="I75" s="228" t="str">
        <f>IFERROR(IF(D75="","",(VLOOKUP(D75,[2]Recheio!$B$8:$I$200,7,FALSE)*H75)),"")</f>
        <v/>
      </c>
      <c r="J75" s="228" t="str">
        <f>IFERROR(IF(D75="","",VLOOKUP((ROUNDDOWN(B75,0)&amp;D75),'Coz. Ind.L4, 5 E 8'!$A$3:$M$221,11,0)),"")</f>
        <v/>
      </c>
      <c r="K75" s="232" t="str">
        <f>IFERROR(IF(D75="","",VLOOKUP((ROUNDDOWN(B75,0)&amp;D75),'Coz. Ind.L4, 5 E 8'!$A$3:$M$221,13,0)),"")</f>
        <v/>
      </c>
      <c r="L75" s="241" t="str">
        <f t="shared" si="43"/>
        <v/>
      </c>
      <c r="M75" s="234" t="str">
        <f>IFERROR(SUM(L75,P75,((H75/VLOOKUP(D75,'[2]Capacidades por SKU e Túnel'!$B$9:$T$449,15,0))/24)),"")</f>
        <v/>
      </c>
      <c r="N75" s="235" t="str">
        <f t="shared" si="38"/>
        <v/>
      </c>
      <c r="O75" s="236" t="str">
        <f t="shared" si="39"/>
        <v/>
      </c>
      <c r="P75" s="237"/>
      <c r="Q75" s="244"/>
      <c r="R75" s="242" t="str">
        <f t="shared" si="40"/>
        <v/>
      </c>
      <c r="S75" s="246" t="str">
        <f t="shared" si="41"/>
        <v/>
      </c>
      <c r="T75" s="463"/>
      <c r="U75" s="198"/>
    </row>
    <row r="76" spans="1:21" ht="25.5" hidden="1" customHeight="1">
      <c r="A76" s="213" t="str">
        <f t="shared" si="37"/>
        <v/>
      </c>
      <c r="B76" s="474" t="str">
        <f t="shared" si="42"/>
        <v/>
      </c>
      <c r="C76" s="510"/>
      <c r="D76" s="247"/>
      <c r="E76" s="247"/>
      <c r="F76" s="248" t="str">
        <f>IFERROR(VLOOKUP(D76,'[2]Capacidades por SKU e Túnel'!$B$9:$T$449,4,0),"")</f>
        <v/>
      </c>
      <c r="G76" s="216"/>
      <c r="H76" s="217" t="str">
        <f>IFERROR(IF(D76="","",(G76/VLOOKUP(D76,'[2]Capacidades por SKU e Túnel'!$B$9:$T$449,16,FALSE))),"")</f>
        <v/>
      </c>
      <c r="I76" s="217" t="str">
        <f>IFERROR(IF(D76="","",(VLOOKUP(D76,[2]Recheio!$B$8:$I$200,7,FALSE)*H76)),"")</f>
        <v/>
      </c>
      <c r="J76" s="217" t="str">
        <f>IFERROR(IF(D76="","",VLOOKUP((ROUNDDOWN(B76,0)&amp;D76),'Coz. Ind.L4, 5 E 8'!$A$3:$M$221,11,0)),"")</f>
        <v/>
      </c>
      <c r="K76" s="280" t="str">
        <f>IFERROR(IF(D76="","",VLOOKUP((ROUNDDOWN(B76,0)&amp;D76),'Coz. Ind.L4, 5 E 8'!$A$3:$M$221,13,0)),"")</f>
        <v/>
      </c>
      <c r="L76" s="233" t="str">
        <f t="shared" si="43"/>
        <v/>
      </c>
      <c r="M76" s="249" t="str">
        <f>IFERROR(SUM(L76,P76,((H76/VLOOKUP(D76,'[2]Capacidades por SKU e Túnel'!$B$9:$T$449,15,0))/24)),"")</f>
        <v/>
      </c>
      <c r="N76" s="250" t="str">
        <f t="shared" si="38"/>
        <v/>
      </c>
      <c r="O76" s="251" t="str">
        <f t="shared" si="39"/>
        <v/>
      </c>
      <c r="P76" s="237"/>
      <c r="Q76" s="238"/>
      <c r="R76" s="242" t="str">
        <f t="shared" si="40"/>
        <v/>
      </c>
      <c r="S76" s="243" t="str">
        <f t="shared" si="41"/>
        <v/>
      </c>
      <c r="T76" s="463"/>
      <c r="U76" s="198"/>
    </row>
    <row r="77" spans="1:21" ht="25.5" hidden="1" customHeight="1">
      <c r="A77" s="213" t="str">
        <f t="shared" si="37"/>
        <v/>
      </c>
      <c r="B77" s="473" t="str">
        <f t="shared" si="42"/>
        <v/>
      </c>
      <c r="C77" s="509"/>
      <c r="D77" s="247"/>
      <c r="E77" s="229"/>
      <c r="F77" s="230" t="str">
        <f>IFERROR(VLOOKUP(D77,'[2]Capacidades por SKU e Túnel'!$B$9:$T$449,4,0),"")</f>
        <v/>
      </c>
      <c r="G77" s="231"/>
      <c r="H77" s="228" t="str">
        <f>IFERROR(IF(D77="","",(G77/VLOOKUP(D77,'[2]Capacidades por SKU e Túnel'!$B$9:$T$449,16,FALSE))),"")</f>
        <v/>
      </c>
      <c r="I77" s="228" t="str">
        <f>IFERROR(IF(D77="","",(VLOOKUP(D77,[2]Recheio!$B$8:$I$200,7,FALSE)*H77)),"")</f>
        <v/>
      </c>
      <c r="J77" s="228" t="str">
        <f>IFERROR(IF(D77="","",VLOOKUP((ROUNDDOWN(B77,0)&amp;D77),'Coz. Ind.L4, 5 E 8'!$A$3:$M$221,11,0)),"")</f>
        <v/>
      </c>
      <c r="K77" s="232" t="str">
        <f>IFERROR(IF(D77="","",VLOOKUP((ROUNDDOWN(B77,0)&amp;D77),'Coz. Ind.L4, 5 E 8'!$A$3:$M$221,13,0)),"")</f>
        <v/>
      </c>
      <c r="L77" s="241" t="str">
        <f t="shared" si="43"/>
        <v/>
      </c>
      <c r="M77" s="234" t="str">
        <f>IFERROR(SUM(L77,P77,((H77/VLOOKUP(D77,'[2]Capacidades por SKU e Túnel'!$B$9:$T$449,15,0))/24)),"")</f>
        <v/>
      </c>
      <c r="N77" s="235" t="str">
        <f t="shared" si="38"/>
        <v/>
      </c>
      <c r="O77" s="236" t="str">
        <f t="shared" si="39"/>
        <v/>
      </c>
      <c r="P77" s="237"/>
      <c r="Q77" s="238"/>
      <c r="R77" s="242" t="str">
        <f t="shared" si="40"/>
        <v/>
      </c>
      <c r="S77" s="243" t="str">
        <f t="shared" si="41"/>
        <v/>
      </c>
      <c r="T77" s="463"/>
      <c r="U77" s="198"/>
    </row>
    <row r="78" spans="1:21" ht="25.5" hidden="1" customHeight="1">
      <c r="A78" s="213" t="str">
        <f t="shared" si="37"/>
        <v/>
      </c>
      <c r="B78" s="473" t="str">
        <f t="shared" si="42"/>
        <v/>
      </c>
      <c r="C78" s="509"/>
      <c r="D78" s="229"/>
      <c r="E78" s="229"/>
      <c r="F78" s="230" t="str">
        <f>IFERROR(VLOOKUP(D78,'[2]Capacidades por SKU e Túnel'!$B$9:$T$449,4,0),"")</f>
        <v/>
      </c>
      <c r="G78" s="231"/>
      <c r="H78" s="228" t="str">
        <f>IFERROR(IF(D78="","",(G78/VLOOKUP(D78,'[2]Capacidades por SKU e Túnel'!$B$9:$T$449,16,FALSE))),"")</f>
        <v/>
      </c>
      <c r="I78" s="228" t="str">
        <f>IFERROR(IF(D78="","",(VLOOKUP(D78,[2]Recheio!$B$8:$I$200,7,FALSE)*H78)),"")</f>
        <v/>
      </c>
      <c r="J78" s="228" t="str">
        <f>IFERROR(IF(D78="","",VLOOKUP((ROUNDDOWN(B78,0)&amp;D78),'Coz. Ind.L4, 5 E 8'!$A$3:$M$221,11,0)),"")</f>
        <v/>
      </c>
      <c r="K78" s="232" t="str">
        <f>IFERROR(IF(D78="","",VLOOKUP((ROUNDDOWN(B78,0)&amp;D78),'Coz. Ind.L4, 5 E 8'!$A$3:$M$221,13,0)),"")</f>
        <v/>
      </c>
      <c r="L78" s="241" t="str">
        <f t="shared" si="43"/>
        <v/>
      </c>
      <c r="M78" s="234" t="str">
        <f>IFERROR(SUM(L78,P78,((H78/VLOOKUP(D78,'[2]Capacidades por SKU e Túnel'!$B$9:$T$449,15,0))/24)),"")</f>
        <v/>
      </c>
      <c r="N78" s="235" t="str">
        <f t="shared" si="38"/>
        <v/>
      </c>
      <c r="O78" s="236" t="str">
        <f t="shared" si="39"/>
        <v/>
      </c>
      <c r="P78" s="237"/>
      <c r="Q78" s="238"/>
      <c r="R78" s="242" t="str">
        <f t="shared" si="40"/>
        <v/>
      </c>
      <c r="S78" s="243" t="str">
        <f t="shared" si="41"/>
        <v/>
      </c>
      <c r="T78" s="463"/>
      <c r="U78" s="198"/>
    </row>
    <row r="79" spans="1:21" ht="25.5" hidden="1" customHeight="1" thickBot="1">
      <c r="A79" s="213" t="str">
        <f t="shared" si="37"/>
        <v/>
      </c>
      <c r="B79" s="475" t="str">
        <f t="shared" si="42"/>
        <v/>
      </c>
      <c r="C79" s="511"/>
      <c r="D79" s="252"/>
      <c r="E79" s="252"/>
      <c r="F79" s="253" t="str">
        <f>IFERROR(VLOOKUP(D79,'[2]Capacidades por SKU e Túnel'!$B$9:$T$449,4,0),"")</f>
        <v/>
      </c>
      <c r="G79" s="254"/>
      <c r="H79" s="255" t="str">
        <f>IFERROR(IF(D79="","",(G79/VLOOKUP(D79,'[2]Capacidades por SKU e Túnel'!$B$9:$T$449,16,FALSE))),"")</f>
        <v/>
      </c>
      <c r="I79" s="255" t="str">
        <f>IFERROR(IF(D79="","",(VLOOKUP(D79,[2]Recheio!$B$8:$I$200,7,FALSE)*H79)),"")</f>
        <v/>
      </c>
      <c r="J79" s="255" t="str">
        <f>IFERROR(IF(D79="","",VLOOKUP((ROUNDDOWN(B79,0)&amp;D79),'Coz. Ind.L4, 5 E 8'!$A$3:$M$221,11,0)),"")</f>
        <v/>
      </c>
      <c r="K79" s="282" t="str">
        <f>IFERROR(IF(D79="","",VLOOKUP((ROUNDDOWN(B79,0)&amp;D79),'Coz. Ind.L4, 5 E 8'!$A$3:$M$221,13,0)),"")</f>
        <v/>
      </c>
      <c r="L79" s="256" t="str">
        <f t="shared" si="43"/>
        <v/>
      </c>
      <c r="M79" s="257" t="str">
        <f>IFERROR(SUM(L79,P79,((H79/VLOOKUP(D79,'[2]Capacidades por SKU e Túnel'!$B$9:$T$449,15,0))/24)),"")</f>
        <v/>
      </c>
      <c r="N79" s="258" t="str">
        <f t="shared" si="38"/>
        <v/>
      </c>
      <c r="O79" s="259" t="str">
        <f t="shared" si="39"/>
        <v/>
      </c>
      <c r="P79" s="260"/>
      <c r="Q79" s="261"/>
      <c r="R79" s="285" t="str">
        <f t="shared" si="40"/>
        <v/>
      </c>
      <c r="S79" s="286" t="str">
        <f t="shared" si="41"/>
        <v/>
      </c>
      <c r="T79" s="464"/>
      <c r="U79" s="198"/>
    </row>
    <row r="80" spans="1:21" s="294" customFormat="1" ht="25.5" customHeight="1">
      <c r="A80" s="288" t="s">
        <v>2321</v>
      </c>
      <c r="B80" s="477"/>
      <c r="C80" s="513"/>
      <c r="D80" s="289"/>
      <c r="E80" s="290"/>
      <c r="F80" s="290"/>
      <c r="G80" s="291"/>
      <c r="H80" s="290"/>
      <c r="I80" s="290"/>
      <c r="J80" s="292"/>
      <c r="K80" s="292"/>
      <c r="L80" s="290"/>
      <c r="M80" s="290"/>
      <c r="N80" s="291"/>
      <c r="O80" s="291"/>
      <c r="P80" s="291"/>
      <c r="Q80" s="291"/>
      <c r="R80" s="290"/>
      <c r="S80" s="290"/>
      <c r="T80" s="290"/>
      <c r="U80" s="293"/>
    </row>
    <row r="81" spans="1:21" s="294" customFormat="1" ht="25.5" customHeight="1">
      <c r="A81" s="288" t="s">
        <v>2321</v>
      </c>
      <c r="B81" s="478"/>
      <c r="C81" s="513"/>
      <c r="D81" s="289"/>
      <c r="E81" s="295"/>
      <c r="F81" s="289"/>
      <c r="G81" s="296"/>
      <c r="H81" s="289"/>
      <c r="I81" s="289"/>
      <c r="J81" s="297"/>
      <c r="K81" s="297"/>
      <c r="L81" s="289"/>
      <c r="M81" s="289"/>
      <c r="N81" s="296"/>
      <c r="O81" s="296"/>
      <c r="P81" s="296"/>
      <c r="Q81" s="296"/>
      <c r="R81" s="289"/>
      <c r="S81" s="289"/>
      <c r="T81" s="289"/>
      <c r="U81" s="293"/>
    </row>
    <row r="82" spans="1:21" s="294" customFormat="1" ht="25.5" customHeight="1">
      <c r="A82" s="288" t="s">
        <v>2321</v>
      </c>
      <c r="B82" s="478"/>
      <c r="C82" s="513"/>
      <c r="D82" s="289"/>
      <c r="E82" s="289"/>
      <c r="F82" s="289"/>
      <c r="G82" s="296"/>
      <c r="H82" s="289"/>
      <c r="I82" s="289"/>
      <c r="J82" s="297"/>
      <c r="K82" s="297"/>
      <c r="L82" s="289"/>
      <c r="M82" s="289"/>
      <c r="N82" s="296"/>
      <c r="O82" s="296"/>
      <c r="P82" s="296"/>
      <c r="Q82" s="296"/>
      <c r="R82" s="289"/>
      <c r="S82" s="289"/>
      <c r="T82" s="289"/>
      <c r="U82" s="293"/>
    </row>
    <row r="83" spans="1:21" s="294" customFormat="1" ht="25.5" customHeight="1">
      <c r="A83" s="288" t="s">
        <v>2321</v>
      </c>
      <c r="B83" s="479"/>
      <c r="C83" s="513"/>
      <c r="D83" s="289"/>
      <c r="E83" s="295"/>
      <c r="F83" s="295"/>
      <c r="G83" s="295"/>
      <c r="H83" s="295"/>
      <c r="I83" s="295"/>
      <c r="J83" s="293"/>
      <c r="K83" s="293"/>
      <c r="L83" s="295"/>
      <c r="M83" s="295"/>
      <c r="N83" s="295"/>
      <c r="O83" s="295"/>
      <c r="P83" s="295"/>
      <c r="Q83" s="295"/>
      <c r="R83" s="295"/>
      <c r="S83" s="295"/>
      <c r="T83" s="295"/>
      <c r="U83" s="293"/>
    </row>
    <row r="84" spans="1:21" s="294" customFormat="1" ht="25.5" customHeight="1">
      <c r="A84" s="288" t="s">
        <v>2321</v>
      </c>
      <c r="B84" s="479"/>
      <c r="C84" s="513"/>
      <c r="D84" s="289"/>
      <c r="E84" s="295"/>
      <c r="F84" s="295"/>
      <c r="G84" s="295"/>
      <c r="H84" s="295"/>
      <c r="I84" s="295"/>
      <c r="J84" s="293"/>
      <c r="K84" s="293"/>
      <c r="L84" s="295"/>
      <c r="M84" s="295"/>
      <c r="N84" s="295"/>
      <c r="O84" s="295"/>
      <c r="P84" s="295"/>
      <c r="Q84" s="295"/>
      <c r="R84" s="295"/>
      <c r="S84" s="295"/>
      <c r="T84" s="295"/>
      <c r="U84" s="293"/>
    </row>
    <row r="85" spans="1:21" ht="25.5" customHeight="1">
      <c r="A85" s="288" t="s">
        <v>2321</v>
      </c>
      <c r="C85" s="514"/>
      <c r="D85" s="299"/>
      <c r="E85" s="299"/>
      <c r="F85" s="299"/>
      <c r="G85" s="300"/>
      <c r="H85" s="301"/>
      <c r="I85" s="302"/>
      <c r="L85" s="298"/>
      <c r="M85" s="298"/>
      <c r="N85" s="298"/>
      <c r="O85" s="298"/>
      <c r="P85" s="303"/>
      <c r="Q85" s="303"/>
      <c r="R85" s="298"/>
      <c r="S85" s="298"/>
      <c r="T85" s="299"/>
    </row>
    <row r="86" spans="1:21" ht="25.5" customHeight="1">
      <c r="B86" s="480"/>
      <c r="C86" s="515"/>
      <c r="D86" s="194"/>
      <c r="E86" s="194"/>
      <c r="F86" s="194"/>
      <c r="G86" s="213"/>
      <c r="H86" s="194"/>
      <c r="P86" s="305"/>
      <c r="Q86" s="305"/>
      <c r="U86" s="199"/>
    </row>
    <row r="87" spans="1:21" ht="25.5" customHeight="1">
      <c r="B87" s="480"/>
      <c r="C87" s="515"/>
      <c r="D87" s="194"/>
      <c r="E87" s="194"/>
      <c r="F87" s="194"/>
      <c r="G87" s="213"/>
      <c r="H87" s="194"/>
      <c r="K87" s="195"/>
    </row>
    <row r="88" spans="1:21" ht="25.5" customHeight="1">
      <c r="B88" s="480"/>
      <c r="C88" s="515"/>
      <c r="D88" s="194"/>
      <c r="E88" s="194"/>
      <c r="F88" s="194"/>
      <c r="G88" s="213"/>
      <c r="H88" s="194"/>
      <c r="K88" s="195"/>
    </row>
    <row r="89" spans="1:21" ht="25.5" customHeight="1">
      <c r="B89" s="480"/>
      <c r="C89" s="515"/>
      <c r="D89" s="194"/>
      <c r="E89" s="194"/>
      <c r="F89" s="194"/>
      <c r="G89" s="213"/>
      <c r="H89" s="194"/>
      <c r="K89" s="195"/>
    </row>
    <row r="90" spans="1:21" ht="25.5" hidden="1" customHeight="1">
      <c r="B90" s="480"/>
      <c r="C90" s="516"/>
      <c r="D90" s="194"/>
      <c r="E90" s="194"/>
      <c r="F90" s="194"/>
      <c r="G90" s="306"/>
      <c r="H90" s="194"/>
      <c r="O90" s="195"/>
      <c r="R90" s="198"/>
      <c r="S90" s="198"/>
      <c r="T90" s="198"/>
      <c r="U90" s="198"/>
    </row>
    <row r="91" spans="1:21" ht="25.5" hidden="1" customHeight="1">
      <c r="B91" s="480"/>
      <c r="D91" s="194"/>
      <c r="E91" s="194"/>
      <c r="F91" s="194"/>
      <c r="G91" s="213"/>
      <c r="H91" s="194"/>
      <c r="K91" s="195"/>
    </row>
    <row r="92" spans="1:21" ht="25.5" hidden="1" customHeight="1">
      <c r="B92" s="480"/>
      <c r="F92" s="194"/>
      <c r="G92" s="213"/>
      <c r="H92" s="195"/>
    </row>
    <row r="93" spans="1:21" ht="25.5" hidden="1" customHeight="1">
      <c r="B93" s="480"/>
      <c r="F93" s="194"/>
      <c r="G93" s="213"/>
      <c r="H93" s="195"/>
    </row>
    <row r="94" spans="1:21" ht="25.5" hidden="1" customHeight="1">
      <c r="B94" s="480"/>
      <c r="F94" s="194"/>
      <c r="G94" s="213"/>
      <c r="H94" s="195"/>
    </row>
    <row r="95" spans="1:21" ht="25.5" hidden="1" customHeight="1">
      <c r="B95" s="480"/>
      <c r="F95" s="194"/>
      <c r="G95" s="213"/>
      <c r="H95" s="195"/>
      <c r="R95" s="195"/>
      <c r="T95" s="194"/>
    </row>
    <row r="96" spans="1:21" ht="25.5" hidden="1" customHeight="1"/>
    <row r="97" ht="25.5" hidden="1" customHeight="1"/>
    <row r="98" ht="25.5" hidden="1" customHeight="1"/>
    <row r="99" ht="25.5" hidden="1" customHeight="1"/>
    <row r="100" ht="25.5" hidden="1" customHeight="1"/>
    <row r="101" ht="25.5" hidden="1" customHeight="1"/>
    <row r="102" ht="25.5" hidden="1" customHeight="1"/>
    <row r="103" ht="25.5" hidden="1" customHeight="1"/>
    <row r="104" ht="25.5" hidden="1" customHeight="1"/>
    <row r="105" ht="25.5" hidden="1" customHeight="1"/>
    <row r="106" ht="25.5" hidden="1" customHeight="1"/>
    <row r="107" ht="25.5" hidden="1" customHeight="1"/>
    <row r="108" ht="25.5" hidden="1" customHeight="1"/>
    <row r="109" ht="25.5" hidden="1" customHeight="1"/>
    <row r="110" ht="25.5" hidden="1" customHeight="1"/>
    <row r="111" ht="25.5" hidden="1" customHeight="1"/>
    <row r="112" ht="25.5" hidden="1" customHeight="1"/>
    <row r="113" ht="25.5" hidden="1" customHeight="1"/>
    <row r="114" ht="25.5" hidden="1" customHeight="1"/>
    <row r="115" ht="25.5" hidden="1" customHeight="1"/>
    <row r="116" ht="25.5" hidden="1" customHeight="1"/>
    <row r="117" ht="25.5" hidden="1" customHeight="1"/>
    <row r="118" ht="25.5" hidden="1" customHeight="1"/>
    <row r="119" ht="25.5" hidden="1" customHeight="1"/>
    <row r="120" ht="25.5" hidden="1" customHeight="1"/>
    <row r="121" ht="25.5" hidden="1" customHeight="1"/>
    <row r="122" ht="25.5" hidden="1" customHeight="1"/>
    <row r="123" ht="25.5" hidden="1" customHeight="1"/>
    <row r="124" ht="25.5" hidden="1" customHeight="1"/>
    <row r="125" ht="25.5" hidden="1" customHeight="1"/>
    <row r="126" ht="25.5" hidden="1" customHeight="1"/>
    <row r="127" ht="25.5" hidden="1" customHeight="1"/>
    <row r="128" ht="25.5" hidden="1" customHeight="1"/>
    <row r="129" ht="25.5" hidden="1" customHeight="1"/>
    <row r="130" ht="25.5" hidden="1" customHeight="1"/>
    <row r="131" ht="25.5" hidden="1" customHeight="1"/>
    <row r="132" ht="25.5" hidden="1" customHeight="1"/>
    <row r="133" ht="25.5" hidden="1" customHeight="1"/>
    <row r="134" ht="25.5" hidden="1" customHeight="1"/>
    <row r="135" ht="25.5" hidden="1" customHeight="1"/>
    <row r="136" ht="25.5" hidden="1" customHeight="1"/>
    <row r="137" ht="25.5" hidden="1" customHeight="1"/>
    <row r="138" ht="25.5" hidden="1" customHeight="1"/>
    <row r="139" ht="25.5" hidden="1" customHeight="1"/>
    <row r="140" ht="25.5" hidden="1" customHeight="1"/>
    <row r="141" ht="25.5" hidden="1" customHeight="1"/>
    <row r="142" ht="25.5" hidden="1" customHeight="1"/>
    <row r="143" ht="25.5" hidden="1" customHeight="1"/>
    <row r="144" ht="25.5" hidden="1" customHeight="1"/>
    <row r="145" ht="25.5" hidden="1" customHeight="1"/>
    <row r="146" ht="25.5" hidden="1" customHeight="1"/>
    <row r="147" ht="25.5" hidden="1" customHeight="1"/>
    <row r="148" ht="25.5" hidden="1" customHeight="1"/>
    <row r="149" ht="25.5" hidden="1" customHeight="1"/>
    <row r="150" ht="25.5" hidden="1" customHeight="1"/>
    <row r="151" ht="25.5" hidden="1" customHeight="1"/>
    <row r="152" ht="25.5" hidden="1" customHeight="1"/>
    <row r="153" ht="25.5" hidden="1" customHeight="1"/>
    <row r="154" ht="25.5" hidden="1" customHeight="1"/>
    <row r="155" ht="25.5" hidden="1" customHeight="1"/>
    <row r="156" ht="25.5" hidden="1" customHeight="1"/>
    <row r="157" ht="25.5" hidden="1" customHeight="1"/>
    <row r="158" ht="25.5" hidden="1" customHeight="1"/>
    <row r="159" ht="25.5" hidden="1" customHeight="1"/>
    <row r="160" ht="25.5" hidden="1" customHeight="1"/>
    <row r="161" spans="3:12" ht="25.5" hidden="1" customHeight="1">
      <c r="C161" s="505">
        <f>'Linha 6 e 7'!B4</f>
        <v>43955.375</v>
      </c>
      <c r="L161" s="194">
        <f>IF('Linha 6 e 7'!I4="","",'Linha 6 e 7'!I83)</f>
        <v>0</v>
      </c>
    </row>
  </sheetData>
  <autoFilter ref="A3:A85">
    <filterColumn colId="0">
      <customFilters>
        <customFilter operator="notEqual" val=" "/>
      </customFilters>
    </filterColumn>
  </autoFilter>
  <dataConsolidate/>
  <mergeCells count="6">
    <mergeCell ref="B2:F2"/>
    <mergeCell ref="G2:K2"/>
    <mergeCell ref="L2:M2"/>
    <mergeCell ref="N2:Q2"/>
    <mergeCell ref="T2:T3"/>
    <mergeCell ref="R2:S2"/>
  </mergeCells>
  <dataValidations count="1">
    <dataValidation type="list" allowBlank="1" showInputMessage="1" showErrorMessage="1" sqref="Q4:Q13 Q15:Q24 Q26:Q35 Q37:Q46 Q48:Q57 Q59:Q68 Q70:Q79">
      <formula1>ParadaProgramada</formula1>
    </dataValidation>
  </dataValidations>
  <pageMargins left="0.51181102362204722" right="0.51181102362204722" top="0.78740157480314965" bottom="0.78740157480314965" header="0.31496062992125984" footer="0.31496062992125984"/>
  <pageSetup paperSize="9" scale="53" orientation="landscape" r:id="rId1"/>
  <headerFooter>
    <oddHeader>&amp;L&amp;G</oddHeader>
    <oddFooter>&amp;L&amp;"Arial,Negrito"Dados elaborados pelo PCP&amp;C&amp;"Arial Black,Normal"&amp;D - &amp;T
&amp;F&amp;R&amp;"Arial,Negrito"Planejamento Ramal: 8265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Programação!$I$79:$I$86</xm:f>
          </x14:formula1>
          <xm:sqref>E1:E1048576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U161"/>
  <sheetViews>
    <sheetView showGridLines="0" showZeros="0" zoomScale="70" zoomScaleNormal="70" zoomScaleSheetLayoutView="7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L80" sqref="L80"/>
    </sheetView>
  </sheetViews>
  <sheetFormatPr defaultColWidth="0" defaultRowHeight="0" customHeight="1" zeroHeight="1" outlineLevelCol="2"/>
  <cols>
    <col min="1" max="1" width="3.125" style="194" customWidth="1"/>
    <col min="2" max="2" width="15.875" style="471" customWidth="1"/>
    <col min="3" max="3" width="9" style="505" customWidth="1"/>
    <col min="4" max="4" width="11.125" style="195" bestFit="1" customWidth="1" collapsed="1"/>
    <col min="5" max="5" width="9.875" style="195" customWidth="1"/>
    <col min="6" max="6" width="45.625" style="195" customWidth="1"/>
    <col min="7" max="7" width="6.25" style="196" customWidth="1" outlineLevel="2"/>
    <col min="8" max="8" width="9.25" style="197" customWidth="1"/>
    <col min="9" max="9" width="9.375" style="194" customWidth="1" outlineLevel="2"/>
    <col min="10" max="11" width="8.625" style="194" hidden="1" customWidth="1" outlineLevel="2"/>
    <col min="12" max="12" width="9.875" style="194" customWidth="1" collapsed="1"/>
    <col min="13" max="13" width="9.5" style="194" customWidth="1"/>
    <col min="14" max="14" width="9.75" style="194" customWidth="1"/>
    <col min="15" max="15" width="9.875" style="194" customWidth="1"/>
    <col min="16" max="16" width="10.875" style="194" customWidth="1"/>
    <col min="17" max="17" width="11.375" style="194" hidden="1" customWidth="1"/>
    <col min="18" max="18" width="13.25" style="194" customWidth="1" collapsed="1"/>
    <col min="19" max="19" width="11.375" style="194" customWidth="1"/>
    <col min="20" max="20" width="38.875" style="195" customWidth="1"/>
    <col min="21" max="21" width="10.375" style="194" customWidth="1"/>
    <col min="22" max="22" width="9" style="198" customWidth="1"/>
    <col min="23" max="16384" width="0" style="198" hidden="1"/>
  </cols>
  <sheetData>
    <row r="1" spans="1:21" ht="25.5" customHeight="1" thickBot="1"/>
    <row r="2" spans="1:21" ht="25.5" customHeight="1" thickBot="1">
      <c r="B2" s="639" t="s">
        <v>2383</v>
      </c>
      <c r="C2" s="641"/>
      <c r="D2" s="641"/>
      <c r="E2" s="641"/>
      <c r="F2" s="642"/>
      <c r="G2" s="643" t="s">
        <v>2318</v>
      </c>
      <c r="H2" s="644"/>
      <c r="I2" s="644"/>
      <c r="J2" s="644"/>
      <c r="K2" s="645"/>
      <c r="L2" s="646" t="str">
        <f>"Semana "&amp;(WEEKNUM(B4))</f>
        <v>Semana 19</v>
      </c>
      <c r="M2" s="647"/>
      <c r="N2" s="648" t="s">
        <v>2323</v>
      </c>
      <c r="O2" s="649"/>
      <c r="P2" s="649"/>
      <c r="Q2" s="650"/>
      <c r="R2" s="651"/>
      <c r="S2" s="652"/>
      <c r="T2" s="637" t="s">
        <v>337</v>
      </c>
      <c r="U2" s="199"/>
    </row>
    <row r="3" spans="1:21" s="212" customFormat="1" ht="30.95" customHeight="1" thickBot="1">
      <c r="A3" s="194"/>
      <c r="B3" s="472" t="s">
        <v>2320</v>
      </c>
      <c r="C3" s="506" t="s">
        <v>0</v>
      </c>
      <c r="D3" s="200" t="s">
        <v>1</v>
      </c>
      <c r="E3" s="200" t="s">
        <v>161</v>
      </c>
      <c r="F3" s="201" t="s">
        <v>2</v>
      </c>
      <c r="G3" s="202"/>
      <c r="H3" s="203" t="s">
        <v>2311</v>
      </c>
      <c r="I3" s="204" t="s">
        <v>168</v>
      </c>
      <c r="J3" s="205" t="s">
        <v>2310</v>
      </c>
      <c r="K3" s="204" t="s">
        <v>2319</v>
      </c>
      <c r="L3" s="206" t="s">
        <v>3</v>
      </c>
      <c r="M3" s="207" t="s">
        <v>4</v>
      </c>
      <c r="N3" s="208" t="s">
        <v>163</v>
      </c>
      <c r="O3" s="200" t="s">
        <v>164</v>
      </c>
      <c r="P3" s="200" t="s">
        <v>2322</v>
      </c>
      <c r="Q3" s="553" t="s">
        <v>2</v>
      </c>
      <c r="R3" s="210" t="s">
        <v>165</v>
      </c>
      <c r="S3" s="204" t="s">
        <v>166</v>
      </c>
      <c r="T3" s="638"/>
      <c r="U3" s="211"/>
    </row>
    <row r="4" spans="1:21" ht="25.5" customHeight="1" thickBot="1">
      <c r="A4" s="213" t="str">
        <f>IF(B4&lt;&gt;"","X","")</f>
        <v>X</v>
      </c>
      <c r="B4" s="469">
        <v>43955.34375</v>
      </c>
      <c r="C4" s="507"/>
      <c r="D4" s="214">
        <v>7</v>
      </c>
      <c r="E4" s="214"/>
      <c r="F4" s="215" t="str">
        <f>IFERROR(VLOOKUP(D4,'[2]Capacidades por SKU e Túnel'!$B$9:$T$449,4,0),"")</f>
        <v>PRODUÇÃO EM OUTRA LINHA</v>
      </c>
      <c r="G4" s="216"/>
      <c r="H4" s="217">
        <f>IFERROR(IF(D4="","",(G4/VLOOKUP(D4,'[2]Capacidades por SKU e Túnel'!$B$9:$T$449,16,FALSE))),"")</f>
        <v>0</v>
      </c>
      <c r="I4" s="217" t="str">
        <f>IFERROR(IF(D4="","",(VLOOKUP(D4,[2]Recheio!$B$8:$I$80,7,FALSE)*H4)),"")</f>
        <v/>
      </c>
      <c r="J4" s="218" t="str">
        <f>IFERROR(IF(D4="","",VLOOKUP((ROUNDDOWN(B4,0)&amp;D4),'Coz. Ind.L4, 5 E 8'!$A$3:$M$221,11,0)),"")</f>
        <v/>
      </c>
      <c r="K4" s="219" t="str">
        <f>IFERROR(IF(D4="","",VLOOKUP((ROUNDDOWN(B4,0)&amp;D4),'Coz. Ind.L4, 5 E 8'!$A$3:$M$221,13,0)),"")</f>
        <v/>
      </c>
      <c r="L4" s="220">
        <f>IFERROR(IF(D4="","",B4),"")</f>
        <v>43955.34375</v>
      </c>
      <c r="M4" s="221">
        <f>IFERROR(SUM(L4,P4,((H4/VLOOKUP(D4,'[2]Capacidades por SKU e Túnel'!$B$9:$T$449,15,0))/24)),"")</f>
        <v>43955.34375</v>
      </c>
      <c r="N4" s="222" t="str">
        <f t="shared" ref="N4:N13" si="0">IF(P4="","",L4)</f>
        <v/>
      </c>
      <c r="O4" s="223" t="str">
        <f t="shared" ref="O4:O13" si="1">IFERROR(IF(P4="","",SUM(L4,P4)),"")</f>
        <v/>
      </c>
      <c r="P4" s="224"/>
      <c r="Q4" s="225"/>
      <c r="R4" s="226">
        <f t="shared" ref="R4:R13" si="2">IFERROR(SUM((M4-L4),(-P4)),"")</f>
        <v>0</v>
      </c>
      <c r="S4" s="227">
        <f t="shared" ref="S4:S13" si="3">IFERROR((M4-L4),"")</f>
        <v>0</v>
      </c>
      <c r="T4" s="463" t="s">
        <v>2401</v>
      </c>
      <c r="U4" s="199"/>
    </row>
    <row r="5" spans="1:21" ht="25.5" hidden="1" customHeight="1">
      <c r="A5" s="213" t="str">
        <f t="shared" ref="A5:A68" si="4">IF(B5&lt;&gt;"","X","")</f>
        <v/>
      </c>
      <c r="B5" s="473" t="str">
        <f t="shared" ref="B5:B13" si="5">IF(D5="","",B4)</f>
        <v/>
      </c>
      <c r="C5" s="508"/>
      <c r="D5" s="499"/>
      <c r="E5" s="229"/>
      <c r="F5" s="230" t="str">
        <f>IFERROR(VLOOKUP(D5,'[2]Capacidades por SKU e Túnel'!$B$9:$T$449,4,0),"")</f>
        <v/>
      </c>
      <c r="G5" s="231"/>
      <c r="H5" s="228" t="str">
        <f>IFERROR(IF(D5="","",(G5/VLOOKUP(D5,'[2]Capacidades por SKU e Túnel'!$B$9:$T$449,16,FALSE))),"")</f>
        <v/>
      </c>
      <c r="I5" s="228" t="str">
        <f>IFERROR(IF(D5="","",(VLOOKUP(D5,[2]Recheio!$B$8:$I$80,7,FALSE)*H5)),"")</f>
        <v/>
      </c>
      <c r="J5" s="228" t="str">
        <f>IFERROR(IF(D5="","",VLOOKUP((ROUNDDOWN(B5,0)&amp;D5),'Coz. Ind.L4, 5 E 8'!$A$3:$M$221,11,0)),"")</f>
        <v/>
      </c>
      <c r="K5" s="232" t="str">
        <f>IFERROR(IF(D5="","",VLOOKUP((ROUNDDOWN(B5,0)&amp;D5),'Coz. Ind.L4, 5 E 8'!$A$3:$M$221,13,0)),"")</f>
        <v/>
      </c>
      <c r="L5" s="233" t="str">
        <f>IFERROR(IF(D5="","",M4),"")</f>
        <v/>
      </c>
      <c r="M5" s="234" t="str">
        <f>IFERROR(SUM(L5,P5,((H5/VLOOKUP(D5,'[2]Capacidades por SKU e Túnel'!$B$9:$T$449,15,0))/24)),"")</f>
        <v/>
      </c>
      <c r="N5" s="235" t="str">
        <f t="shared" si="0"/>
        <v/>
      </c>
      <c r="O5" s="236" t="str">
        <f t="shared" si="1"/>
        <v/>
      </c>
      <c r="P5" s="237"/>
      <c r="Q5" s="238"/>
      <c r="R5" s="239" t="str">
        <f t="shared" si="2"/>
        <v/>
      </c>
      <c r="S5" s="240" t="str">
        <f t="shared" si="3"/>
        <v/>
      </c>
      <c r="T5" s="465"/>
      <c r="U5" s="198"/>
    </row>
    <row r="6" spans="1:21" ht="25.5" hidden="1" customHeight="1">
      <c r="A6" s="213" t="str">
        <f t="shared" si="4"/>
        <v/>
      </c>
      <c r="B6" s="473" t="str">
        <f t="shared" si="5"/>
        <v/>
      </c>
      <c r="C6" s="509"/>
      <c r="D6" s="229"/>
      <c r="E6" s="229"/>
      <c r="F6" s="230" t="str">
        <f>IFERROR(VLOOKUP(D6,'[2]Capacidades por SKU e Túnel'!$B$9:$T$449,4,0),"")</f>
        <v/>
      </c>
      <c r="G6" s="231"/>
      <c r="H6" s="228" t="str">
        <f>IFERROR(IF(D6="","",(G6/VLOOKUP(D6,'[2]Capacidades por SKU e Túnel'!$B$9:$T$449,16,FALSE))),"")</f>
        <v/>
      </c>
      <c r="I6" s="228" t="str">
        <f>IFERROR(IF(D6="","",(VLOOKUP(D6,[2]Recheio!$B$8:$I$80,7,FALSE)*H6)),"")</f>
        <v/>
      </c>
      <c r="J6" s="228" t="str">
        <f>IFERROR(IF(D6="","",VLOOKUP((ROUNDDOWN(B6,0)&amp;D6),'Coz. Ind.L4, 5 E 8'!$A$3:$M$221,11,0)),"")</f>
        <v/>
      </c>
      <c r="K6" s="232" t="str">
        <f>IFERROR(IF(D6="","",VLOOKUP((ROUNDDOWN(B6,0)&amp;D6),'Coz. Ind.L4, 5 E 8'!$A$3:$M$221,13,0)),"")</f>
        <v/>
      </c>
      <c r="L6" s="241" t="str">
        <f t="shared" ref="L6:L13" si="6">IFERROR(IF(B6="","",M5),"")</f>
        <v/>
      </c>
      <c r="M6" s="234" t="str">
        <f>IFERROR(SUM(L6,P6,((H6/VLOOKUP(D6,'[2]Capacidades por SKU e Túnel'!$B$9:$T$449,15,0))/24)),"")</f>
        <v/>
      </c>
      <c r="N6" s="235" t="str">
        <f t="shared" si="0"/>
        <v/>
      </c>
      <c r="O6" s="236" t="str">
        <f t="shared" si="1"/>
        <v/>
      </c>
      <c r="P6" s="237"/>
      <c r="Q6" s="238"/>
      <c r="R6" s="242" t="str">
        <f t="shared" si="2"/>
        <v/>
      </c>
      <c r="S6" s="243" t="str">
        <f t="shared" si="3"/>
        <v/>
      </c>
      <c r="T6" s="463"/>
      <c r="U6" s="198"/>
    </row>
    <row r="7" spans="1:21" ht="25.5" hidden="1" customHeight="1">
      <c r="A7" s="213" t="str">
        <f t="shared" si="4"/>
        <v/>
      </c>
      <c r="B7" s="473" t="str">
        <f t="shared" si="5"/>
        <v/>
      </c>
      <c r="C7" s="509"/>
      <c r="D7" s="247"/>
      <c r="E7" s="229"/>
      <c r="F7" s="230" t="str">
        <f>IFERROR(VLOOKUP(D7,'[2]Capacidades por SKU e Túnel'!$B$9:$T$449,4,0),"")</f>
        <v/>
      </c>
      <c r="G7" s="231"/>
      <c r="H7" s="228" t="str">
        <f>IFERROR(IF(D7="","",(G7/VLOOKUP(D7,'[2]Capacidades por SKU e Túnel'!$B$9:$T$449,16,FALSE))),"")</f>
        <v/>
      </c>
      <c r="I7" s="228" t="str">
        <f>IFERROR(IF(D7="","",(VLOOKUP(D7,[2]Recheio!$B$8:$I$80,7,FALSE)*H7)),"")</f>
        <v/>
      </c>
      <c r="J7" s="228" t="str">
        <f>IFERROR(IF(D7="","",VLOOKUP((ROUNDDOWN(B7,0)&amp;D7),'Coz. Ind.L4, 5 E 8'!$A$3:$M$221,11,0)),"")</f>
        <v/>
      </c>
      <c r="K7" s="232" t="str">
        <f>IFERROR(IF(D7="","",VLOOKUP((ROUNDDOWN(B7,0)&amp;D7),'Coz. Ind.L4, 5 E 8'!$A$3:$M$221,13,0)),"")</f>
        <v/>
      </c>
      <c r="L7" s="241" t="str">
        <f t="shared" si="6"/>
        <v/>
      </c>
      <c r="M7" s="234" t="str">
        <f>IFERROR(SUM(L7,P7,((H7/VLOOKUP(D7,'[2]Capacidades por SKU e Túnel'!$B$9:$T$449,15,0))/24)),"")</f>
        <v/>
      </c>
      <c r="N7" s="235" t="str">
        <f t="shared" si="0"/>
        <v/>
      </c>
      <c r="O7" s="236" t="str">
        <f t="shared" si="1"/>
        <v/>
      </c>
      <c r="P7" s="237"/>
      <c r="Q7" s="238"/>
      <c r="R7" s="242" t="str">
        <f t="shared" si="2"/>
        <v/>
      </c>
      <c r="S7" s="243" t="str">
        <f t="shared" si="3"/>
        <v/>
      </c>
      <c r="T7" s="463"/>
      <c r="U7" s="198"/>
    </row>
    <row r="8" spans="1:21" ht="25.5" hidden="1" customHeight="1">
      <c r="A8" s="213" t="str">
        <f t="shared" si="4"/>
        <v/>
      </c>
      <c r="B8" s="473" t="str">
        <f t="shared" si="5"/>
        <v/>
      </c>
      <c r="C8" s="509"/>
      <c r="D8" s="229"/>
      <c r="E8" s="229"/>
      <c r="F8" s="230" t="str">
        <f>IFERROR(VLOOKUP(D8,'[2]Capacidades por SKU e Túnel'!$B$9:$T$449,4,0),"")</f>
        <v/>
      </c>
      <c r="G8" s="231"/>
      <c r="H8" s="228" t="str">
        <f>IFERROR(IF(D8="","",(G8/VLOOKUP(D8,'[2]Capacidades por SKU e Túnel'!$B$9:$T$449,16,FALSE))),"")</f>
        <v/>
      </c>
      <c r="I8" s="228" t="str">
        <f>IFERROR(IF(D8="","",(VLOOKUP(D8,[2]Recheio!$B$8:$I$80,7,FALSE)*H8)),"")</f>
        <v/>
      </c>
      <c r="J8" s="228" t="str">
        <f>IFERROR(IF(D8="","",VLOOKUP((ROUNDDOWN(B8,0)&amp;D8),'Coz. Ind.L4, 5 E 8'!$A$3:$M$221,11,0)),"")</f>
        <v/>
      </c>
      <c r="K8" s="232" t="str">
        <f>IFERROR(IF(D8="","",VLOOKUP((ROUNDDOWN(B8,0)&amp;D8),'Coz. Ind.L4, 5 E 8'!$A$3:$M$221,13,0)),"")</f>
        <v/>
      </c>
      <c r="L8" s="241" t="str">
        <f t="shared" si="6"/>
        <v/>
      </c>
      <c r="M8" s="234" t="str">
        <f>IFERROR(SUM(L8,P8,((H8/VLOOKUP(D8,'[2]Capacidades por SKU e Túnel'!$B$9:$T$449,15,0))/24)),"")</f>
        <v/>
      </c>
      <c r="N8" s="235" t="str">
        <f t="shared" si="0"/>
        <v/>
      </c>
      <c r="O8" s="236" t="str">
        <f t="shared" si="1"/>
        <v/>
      </c>
      <c r="P8" s="237"/>
      <c r="Q8" s="238"/>
      <c r="R8" s="242" t="str">
        <f t="shared" si="2"/>
        <v/>
      </c>
      <c r="S8" s="243" t="str">
        <f t="shared" si="3"/>
        <v/>
      </c>
      <c r="T8" s="463"/>
      <c r="U8" s="198"/>
    </row>
    <row r="9" spans="1:21" ht="25.5" hidden="1" customHeight="1">
      <c r="A9" s="213" t="str">
        <f t="shared" si="4"/>
        <v/>
      </c>
      <c r="B9" s="473" t="str">
        <f t="shared" si="5"/>
        <v/>
      </c>
      <c r="C9" s="508"/>
      <c r="D9" s="229"/>
      <c r="E9" s="229"/>
      <c r="F9" s="230" t="str">
        <f>IFERROR(VLOOKUP(D9,'[2]Capacidades por SKU e Túnel'!$B$9:$T$449,4,0),"")</f>
        <v/>
      </c>
      <c r="G9" s="231"/>
      <c r="H9" s="228" t="str">
        <f>IFERROR(IF(D9="","",(G9/VLOOKUP(D9,'[2]Capacidades por SKU e Túnel'!$B$9:$T$449,16,FALSE))),"")</f>
        <v/>
      </c>
      <c r="I9" s="228" t="str">
        <f>IFERROR(IF(D9="","",(VLOOKUP(D9,[2]Recheio!$B$8:$I$80,7,FALSE)*H9)),"")</f>
        <v/>
      </c>
      <c r="J9" s="228" t="str">
        <f>IFERROR(IF(D9="","",VLOOKUP((ROUNDDOWN(B9,0)&amp;D9),'Coz. Ind.L4, 5 E 8'!$A$3:$M$221,11,0)),"")</f>
        <v/>
      </c>
      <c r="K9" s="232" t="str">
        <f>IFERROR(IF(D9="","",VLOOKUP((ROUNDDOWN(B9,0)&amp;D9),'Coz. Ind.L4, 5 E 8'!$A$3:$M$221,13,0)),"")</f>
        <v/>
      </c>
      <c r="L9" s="241" t="str">
        <f t="shared" si="6"/>
        <v/>
      </c>
      <c r="M9" s="234" t="str">
        <f>IFERROR(SUM(L9,P9,((H9/VLOOKUP(D9,'[2]Capacidades por SKU e Túnel'!$B$9:$T$449,15,0))/24)),"")</f>
        <v/>
      </c>
      <c r="N9" s="235" t="str">
        <f t="shared" si="0"/>
        <v/>
      </c>
      <c r="O9" s="236" t="str">
        <f t="shared" si="1"/>
        <v/>
      </c>
      <c r="P9" s="237"/>
      <c r="Q9" s="244"/>
      <c r="R9" s="242" t="str">
        <f t="shared" si="2"/>
        <v/>
      </c>
      <c r="S9" s="246" t="str">
        <f t="shared" si="3"/>
        <v/>
      </c>
      <c r="T9" s="463"/>
      <c r="U9" s="198"/>
    </row>
    <row r="10" spans="1:21" ht="25.5" hidden="1" customHeight="1">
      <c r="A10" s="213" t="str">
        <f t="shared" si="4"/>
        <v/>
      </c>
      <c r="B10" s="474" t="str">
        <f t="shared" si="5"/>
        <v/>
      </c>
      <c r="C10" s="510"/>
      <c r="D10" s="247"/>
      <c r="E10" s="247"/>
      <c r="F10" s="248" t="str">
        <f>IFERROR(VLOOKUP(D10,'[2]Capacidades por SKU e Túnel'!$B$9:$T$449,4,0),"")</f>
        <v/>
      </c>
      <c r="G10" s="216"/>
      <c r="H10" s="217" t="str">
        <f>IFERROR(IF(D10="","",(G10/VLOOKUP(D10,'[2]Capacidades por SKU e Túnel'!$B$9:$T$449,16,FALSE))),"")</f>
        <v/>
      </c>
      <c r="I10" s="217" t="str">
        <f>IFERROR(IF(D10="","",(VLOOKUP(D10,[2]Recheio!$B$8:$I$80,7,FALSE)*H10)),"")</f>
        <v/>
      </c>
      <c r="J10" s="217" t="str">
        <f>IFERROR(IF(D10="","",VLOOKUP((ROUNDDOWN(B10,0)&amp;D10),'Coz. Ind.L4, 5 E 8'!$A$3:$M$221,11,0)),"")</f>
        <v/>
      </c>
      <c r="K10" s="232" t="str">
        <f>IFERROR(IF(D10="","",VLOOKUP((ROUNDDOWN(B10,0)&amp;D10),'Coz. Ind.L4, 5 E 8'!$A$3:$M$221,13,0)),"")</f>
        <v/>
      </c>
      <c r="L10" s="233" t="str">
        <f t="shared" si="6"/>
        <v/>
      </c>
      <c r="M10" s="249" t="str">
        <f>IFERROR(SUM(L10,P10,((H10/VLOOKUP(D10,'[2]Capacidades por SKU e Túnel'!$B$9:$T$449,15,0))/24)),"")</f>
        <v/>
      </c>
      <c r="N10" s="250" t="str">
        <f t="shared" si="0"/>
        <v/>
      </c>
      <c r="O10" s="251" t="str">
        <f t="shared" si="1"/>
        <v/>
      </c>
      <c r="P10" s="237"/>
      <c r="Q10" s="238"/>
      <c r="R10" s="242" t="str">
        <f t="shared" si="2"/>
        <v/>
      </c>
      <c r="S10" s="243" t="str">
        <f t="shared" si="3"/>
        <v/>
      </c>
      <c r="T10" s="463"/>
      <c r="U10" s="198"/>
    </row>
    <row r="11" spans="1:21" ht="25.5" hidden="1" customHeight="1">
      <c r="A11" s="213" t="str">
        <f t="shared" si="4"/>
        <v/>
      </c>
      <c r="B11" s="473" t="str">
        <f t="shared" si="5"/>
        <v/>
      </c>
      <c r="C11" s="509"/>
      <c r="D11" s="247"/>
      <c r="E11" s="229"/>
      <c r="F11" s="230" t="str">
        <f>IFERROR(VLOOKUP(D11,'[2]Capacidades por SKU e Túnel'!$B$9:$T$449,4,0),"")</f>
        <v/>
      </c>
      <c r="G11" s="231"/>
      <c r="H11" s="228" t="str">
        <f>IFERROR(IF(D11="","",(G11/VLOOKUP(D11,'[2]Capacidades por SKU e Túnel'!$B$9:$T$449,16,FALSE))),"")</f>
        <v/>
      </c>
      <c r="I11" s="228" t="str">
        <f>IFERROR(IF(D11="","",(VLOOKUP(D11,[2]Recheio!$B$8:$I$80,7,FALSE)*H11)),"")</f>
        <v/>
      </c>
      <c r="J11" s="228" t="str">
        <f>IFERROR(IF(D11="","",VLOOKUP((ROUNDDOWN(B11,0)&amp;D11),'Coz. Ind.L4, 5 E 8'!$A$3:$M$221,11,0)),"")</f>
        <v/>
      </c>
      <c r="K11" s="232" t="str">
        <f>IFERROR(IF(D11="","",VLOOKUP((ROUNDDOWN(B11,0)&amp;D11),'Coz. Ind.L4, 5 E 8'!$A$3:$M$221,13,0)),"")</f>
        <v/>
      </c>
      <c r="L11" s="241" t="str">
        <f t="shared" si="6"/>
        <v/>
      </c>
      <c r="M11" s="234" t="str">
        <f>IFERROR(SUM(L11,P11,((H11/VLOOKUP(D11,'[2]Capacidades por SKU e Túnel'!$B$9:$T$449,15,0))/24)),"")</f>
        <v/>
      </c>
      <c r="N11" s="235" t="str">
        <f t="shared" si="0"/>
        <v/>
      </c>
      <c r="O11" s="236" t="str">
        <f t="shared" si="1"/>
        <v/>
      </c>
      <c r="P11" s="237"/>
      <c r="Q11" s="238"/>
      <c r="R11" s="242" t="str">
        <f t="shared" si="2"/>
        <v/>
      </c>
      <c r="S11" s="243" t="str">
        <f t="shared" si="3"/>
        <v/>
      </c>
      <c r="T11" s="463"/>
      <c r="U11" s="198"/>
    </row>
    <row r="12" spans="1:21" ht="25.5" hidden="1" customHeight="1">
      <c r="A12" s="213" t="str">
        <f t="shared" si="4"/>
        <v/>
      </c>
      <c r="B12" s="473" t="str">
        <f t="shared" si="5"/>
        <v/>
      </c>
      <c r="C12" s="509"/>
      <c r="D12" s="229"/>
      <c r="E12" s="229"/>
      <c r="F12" s="230" t="str">
        <f>IFERROR(VLOOKUP(D12,'[2]Capacidades por SKU e Túnel'!$B$9:$T$449,4,0),"")</f>
        <v/>
      </c>
      <c r="G12" s="231"/>
      <c r="H12" s="228" t="str">
        <f>IFERROR(IF(D12="","",(G12/VLOOKUP(D12,'[2]Capacidades por SKU e Túnel'!$B$9:$T$449,16,FALSE))),"")</f>
        <v/>
      </c>
      <c r="I12" s="228" t="str">
        <f>IFERROR(IF(D12="","",(VLOOKUP(D12,[2]Recheio!$B$8:$I$80,7,FALSE)*H12)),"")</f>
        <v/>
      </c>
      <c r="J12" s="228" t="str">
        <f>IFERROR(IF(D12="","",VLOOKUP((ROUNDDOWN(B12,0)&amp;D12),'Coz. Ind.L4, 5 E 8'!$A$3:$M$221,11,0)),"")</f>
        <v/>
      </c>
      <c r="K12" s="232" t="str">
        <f>IFERROR(IF(D12="","",VLOOKUP((ROUNDDOWN(B12,0)&amp;D12),'Coz. Ind.L4, 5 E 8'!$A$3:$M$221,13,0)),"")</f>
        <v/>
      </c>
      <c r="L12" s="241" t="str">
        <f t="shared" si="6"/>
        <v/>
      </c>
      <c r="M12" s="234" t="str">
        <f>IFERROR(SUM(L12,P12,((H12/VLOOKUP(D12,'[2]Capacidades por SKU e Túnel'!$B$9:$T$449,15,0))/24)),"")</f>
        <v/>
      </c>
      <c r="N12" s="235" t="str">
        <f t="shared" si="0"/>
        <v/>
      </c>
      <c r="O12" s="236" t="str">
        <f t="shared" si="1"/>
        <v/>
      </c>
      <c r="P12" s="237"/>
      <c r="Q12" s="238"/>
      <c r="R12" s="242" t="str">
        <f t="shared" si="2"/>
        <v/>
      </c>
      <c r="S12" s="243" t="str">
        <f t="shared" si="3"/>
        <v/>
      </c>
      <c r="T12" s="463"/>
      <c r="U12" s="198"/>
    </row>
    <row r="13" spans="1:21" ht="25.5" hidden="1" customHeight="1" thickBot="1">
      <c r="A13" s="213" t="str">
        <f t="shared" si="4"/>
        <v/>
      </c>
      <c r="B13" s="475" t="str">
        <f t="shared" si="5"/>
        <v/>
      </c>
      <c r="C13" s="511"/>
      <c r="D13" s="252"/>
      <c r="E13" s="252"/>
      <c r="F13" s="253" t="str">
        <f>IFERROR(VLOOKUP(D13,'[2]Capacidades por SKU e Túnel'!$B$9:$T$449,4,0),"")</f>
        <v/>
      </c>
      <c r="G13" s="254"/>
      <c r="H13" s="255" t="str">
        <f>IFERROR(IF(D13="","",(G13/VLOOKUP(D13,'[2]Capacidades por SKU e Túnel'!$B$9:$T$449,16,FALSE))),"")</f>
        <v/>
      </c>
      <c r="I13" s="255" t="str">
        <f>IFERROR(IF(D13="","",(VLOOKUP(D13,[2]Recheio!$B$8:$I$80,7,FALSE)*H13)),"")</f>
        <v/>
      </c>
      <c r="J13" s="255" t="str">
        <f>IFERROR(IF(D13="","",VLOOKUP((ROUNDDOWN(B13,0)&amp;D13),'Coz. Ind.L4, 5 E 8'!$A$3:$M$221,11,0)),"")</f>
        <v/>
      </c>
      <c r="K13" s="232" t="str">
        <f>IFERROR(IF(D13="","",VLOOKUP((ROUNDDOWN(B13,0)&amp;D13),'Coz. Ind.L4, 5 E 8'!$A$3:$M$221,13,0)),"")</f>
        <v/>
      </c>
      <c r="L13" s="256" t="str">
        <f t="shared" si="6"/>
        <v/>
      </c>
      <c r="M13" s="257" t="str">
        <f>IFERROR(SUM(L13,P13,((H13/VLOOKUP(D13,'[2]Capacidades por SKU e Túnel'!$B$9:$T$449,15,0))/24)),"")</f>
        <v/>
      </c>
      <c r="N13" s="258" t="str">
        <f t="shared" si="0"/>
        <v/>
      </c>
      <c r="O13" s="259" t="str">
        <f t="shared" si="1"/>
        <v/>
      </c>
      <c r="P13" s="260"/>
      <c r="Q13" s="261"/>
      <c r="R13" s="262" t="str">
        <f t="shared" si="2"/>
        <v/>
      </c>
      <c r="S13" s="246" t="str">
        <f t="shared" si="3"/>
        <v/>
      </c>
      <c r="T13" s="463"/>
      <c r="U13" s="198"/>
    </row>
    <row r="14" spans="1:21" ht="25.5" customHeight="1" thickBot="1">
      <c r="A14" s="213" t="s">
        <v>2321</v>
      </c>
      <c r="B14" s="476"/>
      <c r="C14" s="512"/>
      <c r="D14" s="263"/>
      <c r="E14" s="263"/>
      <c r="F14" s="264"/>
      <c r="G14" s="265"/>
      <c r="H14" s="266"/>
      <c r="I14" s="267"/>
      <c r="J14" s="267"/>
      <c r="K14" s="268"/>
      <c r="L14" s="268"/>
      <c r="M14" s="268"/>
      <c r="N14" s="269"/>
      <c r="O14" s="269"/>
      <c r="P14" s="270"/>
      <c r="Q14" s="271"/>
      <c r="R14" s="272"/>
      <c r="S14" s="268"/>
      <c r="T14" s="273"/>
    </row>
    <row r="15" spans="1:21" ht="25.5" customHeight="1" thickBot="1">
      <c r="A15" s="213" t="str">
        <f t="shared" si="4"/>
        <v>X</v>
      </c>
      <c r="B15" s="470">
        <f>B4+1</f>
        <v>43956.34375</v>
      </c>
      <c r="C15" s="507"/>
      <c r="D15" s="312">
        <v>7</v>
      </c>
      <c r="E15" s="214"/>
      <c r="F15" s="215" t="str">
        <f>IFERROR(VLOOKUP(D15,'[2]Capacidades por SKU e Túnel'!$B$9:$T$449,4,0),"")</f>
        <v>PRODUÇÃO EM OUTRA LINHA</v>
      </c>
      <c r="G15" s="274"/>
      <c r="H15" s="218">
        <f>IFERROR(IF(D15="","",(G15/VLOOKUP(D15,'[2]Capacidades por SKU e Túnel'!$B$9:$T$449,16,FALSE))),"")</f>
        <v>0</v>
      </c>
      <c r="I15" s="218" t="str">
        <f>IFERROR(IF(D15="","",(VLOOKUP(D15,[2]Recheio!$B$8:$I$80,7,FALSE)*H15)),"")</f>
        <v/>
      </c>
      <c r="J15" s="218" t="str">
        <f>IFERROR(IF(D15="","",VLOOKUP((ROUNDDOWN(B15,0)&amp;D15),'Coz. Ind.L4, 5 E 8'!$A$3:$M$221,11,0)),"")</f>
        <v/>
      </c>
      <c r="K15" s="219" t="str">
        <f>IFERROR(IF(D15="","",VLOOKUP((ROUNDDOWN(B15,0)&amp;D15),'Coz. Ind.L4, 5 E 8'!$A$3:$M$221,13,0)),"")</f>
        <v/>
      </c>
      <c r="L15" s="220">
        <f>IFERROR(IF(D15="","",B15),"")</f>
        <v>43956.34375</v>
      </c>
      <c r="M15" s="221">
        <f>IFERROR(SUM(L15,P15,((H15/VLOOKUP(D15,'[2]Capacidades por SKU e Túnel'!$B$9:$T$449,15,0))/24)),"")</f>
        <v>43956.34375</v>
      </c>
      <c r="N15" s="275" t="str">
        <f t="shared" ref="N15:N24" si="7">IF(P15="","",L15)</f>
        <v/>
      </c>
      <c r="O15" s="223" t="str">
        <f t="shared" ref="O15:O24" si="8">IFERROR(IF(P15="","",SUM(L15,P15)),"")</f>
        <v/>
      </c>
      <c r="P15" s="276"/>
      <c r="Q15" s="277"/>
      <c r="R15" s="226">
        <f t="shared" ref="R15:R24" si="9">IFERROR(SUM((M15-L15),(-P15)),"")</f>
        <v>0</v>
      </c>
      <c r="S15" s="227">
        <f t="shared" ref="S15:S24" si="10">IFERROR((M15-L15),"")</f>
        <v>0</v>
      </c>
      <c r="T15" s="462" t="s">
        <v>2401</v>
      </c>
      <c r="U15" s="199"/>
    </row>
    <row r="16" spans="1:21" ht="25.5" hidden="1" customHeight="1">
      <c r="A16" s="213" t="str">
        <f t="shared" si="4"/>
        <v/>
      </c>
      <c r="B16" s="473" t="str">
        <f t="shared" ref="B16:B24" si="11">IF(D16="","",B15)</f>
        <v/>
      </c>
      <c r="C16" s="508"/>
      <c r="D16" s="229"/>
      <c r="E16" s="229"/>
      <c r="F16" s="230" t="str">
        <f>IFERROR(VLOOKUP(D16,'[2]Capacidades por SKU e Túnel'!$B$9:$T$449,4,0),"")</f>
        <v/>
      </c>
      <c r="G16" s="231"/>
      <c r="H16" s="228" t="str">
        <f>IFERROR(IF(D16="","",(G16/VLOOKUP(D16,'[2]Capacidades por SKU e Túnel'!$B$9:$T$449,16,FALSE))),"")</f>
        <v/>
      </c>
      <c r="I16" s="228" t="str">
        <f>IFERROR(IF(D16="","",(VLOOKUP(D16,[2]Recheio!$B$8:$I$80,7,FALSE)*H16)),"")</f>
        <v/>
      </c>
      <c r="J16" s="228" t="str">
        <f>IFERROR(IF(D16="","",VLOOKUP((ROUNDDOWN(B16,0)&amp;D16),'Coz. Ind.L4, 5 E 8'!$A$3:$M$221,11,0)),"")</f>
        <v/>
      </c>
      <c r="K16" s="232" t="str">
        <f>IFERROR(IF(D16="","",VLOOKUP((ROUNDDOWN(B16,0)&amp;D16),'Coz. Ind.L4, 5 E 8'!$A$3:$M$221,13,0)),"")</f>
        <v/>
      </c>
      <c r="L16" s="241" t="str">
        <f t="shared" ref="L16:L24" si="12">IFERROR(IF(B16="","",M15),"")</f>
        <v/>
      </c>
      <c r="M16" s="234" t="str">
        <f>IFERROR(SUM(L16,P16,((H16/VLOOKUP(D16,'[2]Capacidades por SKU e Túnel'!$B$9:$T$449,15,0))/24)),"")</f>
        <v/>
      </c>
      <c r="N16" s="278" t="str">
        <f t="shared" si="7"/>
        <v/>
      </c>
      <c r="O16" s="236" t="str">
        <f t="shared" si="8"/>
        <v/>
      </c>
      <c r="P16" s="237"/>
      <c r="Q16" s="279"/>
      <c r="R16" s="239" t="str">
        <f t="shared" si="9"/>
        <v/>
      </c>
      <c r="S16" s="240" t="str">
        <f t="shared" si="10"/>
        <v/>
      </c>
      <c r="T16" s="463"/>
      <c r="U16" s="198"/>
    </row>
    <row r="17" spans="1:21" ht="25.5" hidden="1" customHeight="1">
      <c r="A17" s="213" t="str">
        <f t="shared" si="4"/>
        <v/>
      </c>
      <c r="B17" s="473" t="str">
        <f t="shared" si="11"/>
        <v/>
      </c>
      <c r="C17" s="509"/>
      <c r="D17" s="229"/>
      <c r="E17" s="229"/>
      <c r="F17" s="230" t="str">
        <f>IFERROR(VLOOKUP(D17,'[2]Capacidades por SKU e Túnel'!$B$9:$T$449,4,0),"")</f>
        <v/>
      </c>
      <c r="G17" s="231"/>
      <c r="H17" s="228" t="str">
        <f>IFERROR(IF(D17="","",(G17/VLOOKUP(D17,'[2]Capacidades por SKU e Túnel'!$B$9:$T$449,16,FALSE))),"")</f>
        <v/>
      </c>
      <c r="I17" s="228" t="str">
        <f>IFERROR(IF(D17="","",(VLOOKUP(D17,[2]Recheio!$B$8:$I$80,7,FALSE)*H17)),"")</f>
        <v/>
      </c>
      <c r="J17" s="228" t="str">
        <f>IFERROR(IF(D17="","",VLOOKUP((ROUNDDOWN(B17,0)&amp;D17),'Coz. Ind.L4, 5 E 8'!$A$3:$M$221,11,0)),"")</f>
        <v/>
      </c>
      <c r="K17" s="232" t="str">
        <f>IFERROR(IF(D17="","",VLOOKUP((ROUNDDOWN(B17,0)&amp;D17),'Coz. Ind.L4, 5 E 8'!$A$3:$M$221,13,0)),"")</f>
        <v/>
      </c>
      <c r="L17" s="241" t="str">
        <f t="shared" si="12"/>
        <v/>
      </c>
      <c r="M17" s="234" t="str">
        <f>IFERROR(SUM(L17,P17,((H17/VLOOKUP(D17,'[2]Capacidades por SKU e Túnel'!$B$9:$T$449,15,0))/24)),"")</f>
        <v/>
      </c>
      <c r="N17" s="278" t="str">
        <f t="shared" si="7"/>
        <v/>
      </c>
      <c r="O17" s="236" t="str">
        <f t="shared" si="8"/>
        <v/>
      </c>
      <c r="P17" s="237"/>
      <c r="Q17" s="279"/>
      <c r="R17" s="242" t="str">
        <f t="shared" si="9"/>
        <v/>
      </c>
      <c r="S17" s="243" t="str">
        <f t="shared" si="10"/>
        <v/>
      </c>
      <c r="T17" s="463"/>
      <c r="U17" s="198"/>
    </row>
    <row r="18" spans="1:21" ht="25.5" hidden="1" customHeight="1">
      <c r="A18" s="213" t="str">
        <f t="shared" si="4"/>
        <v/>
      </c>
      <c r="B18" s="473" t="str">
        <f t="shared" si="11"/>
        <v/>
      </c>
      <c r="C18" s="509"/>
      <c r="D18" s="247"/>
      <c r="E18" s="229"/>
      <c r="F18" s="230" t="str">
        <f>IFERROR(VLOOKUP(D18,'[2]Capacidades por SKU e Túnel'!$B$9:$T$449,4,0),"")</f>
        <v/>
      </c>
      <c r="G18" s="216"/>
      <c r="H18" s="228" t="str">
        <f>IFERROR(IF(D18="","",(G18/VLOOKUP(D18,'[2]Capacidades por SKU e Túnel'!$B$9:$T$449,16,FALSE))),"")</f>
        <v/>
      </c>
      <c r="I18" s="228" t="str">
        <f>IFERROR(IF(D18="","",(VLOOKUP(D18,[2]Recheio!$B$8:$I$80,7,FALSE)*H18)),"")</f>
        <v/>
      </c>
      <c r="J18" s="228" t="str">
        <f>IFERROR(IF(D18="","",VLOOKUP((ROUNDDOWN(B18,0)&amp;D18),'Coz. Ind.L4, 5 E 8'!$A$3:$M$221,11,0)),"")</f>
        <v/>
      </c>
      <c r="K18" s="232" t="str">
        <f>IFERROR(IF(D18="","",VLOOKUP((ROUNDDOWN(B18,0)&amp;D18),'Coz. Ind.L4, 5 E 8'!$A$3:$M$221,13,0)),"")</f>
        <v/>
      </c>
      <c r="L18" s="241" t="str">
        <f t="shared" si="12"/>
        <v/>
      </c>
      <c r="M18" s="234" t="str">
        <f>IFERROR(SUM(L18,P18,((H18/VLOOKUP(D18,'[2]Capacidades por SKU e Túnel'!$B$9:$T$449,15,0))/24)),"")</f>
        <v/>
      </c>
      <c r="N18" s="278" t="str">
        <f t="shared" si="7"/>
        <v/>
      </c>
      <c r="O18" s="236" t="str">
        <f t="shared" si="8"/>
        <v/>
      </c>
      <c r="P18" s="237"/>
      <c r="Q18" s="279"/>
      <c r="R18" s="242" t="str">
        <f t="shared" si="9"/>
        <v/>
      </c>
      <c r="S18" s="243" t="str">
        <f t="shared" si="10"/>
        <v/>
      </c>
      <c r="T18" s="463"/>
      <c r="U18" s="198"/>
    </row>
    <row r="19" spans="1:21" ht="25.5" hidden="1" customHeight="1">
      <c r="A19" s="213" t="str">
        <f t="shared" si="4"/>
        <v/>
      </c>
      <c r="B19" s="473" t="str">
        <f t="shared" si="11"/>
        <v/>
      </c>
      <c r="C19" s="509"/>
      <c r="D19" s="229"/>
      <c r="E19" s="229"/>
      <c r="F19" s="230" t="str">
        <f>IFERROR(VLOOKUP(D19,'[2]Capacidades por SKU e Túnel'!$B$9:$T$449,4,0),"")</f>
        <v/>
      </c>
      <c r="G19" s="231"/>
      <c r="H19" s="228" t="str">
        <f>IFERROR(IF(D19="","",(G19/VLOOKUP(D19,'[2]Capacidades por SKU e Túnel'!$B$9:$T$449,16,FALSE))),"")</f>
        <v/>
      </c>
      <c r="I19" s="228" t="str">
        <f>IFERROR(IF(D19="","",(VLOOKUP(D19,[2]Recheio!$B$8:$I$80,7,FALSE)*H19)),"")</f>
        <v/>
      </c>
      <c r="J19" s="228" t="str">
        <f>IFERROR(IF(D19="","",VLOOKUP((ROUNDDOWN(B19,0)&amp;D19),'Coz. Ind.L4, 5 E 8'!$A$3:$M$221,11,0)),"")</f>
        <v/>
      </c>
      <c r="K19" s="232" t="str">
        <f>IFERROR(IF(D19="","",VLOOKUP((ROUNDDOWN(B19,0)&amp;D19),'Coz. Ind.L4, 5 E 8'!$A$3:$M$221,13,0)),"")</f>
        <v/>
      </c>
      <c r="L19" s="241" t="str">
        <f t="shared" si="12"/>
        <v/>
      </c>
      <c r="M19" s="234" t="str">
        <f>IFERROR(SUM(L19,P19,((H19/VLOOKUP(D19,'[2]Capacidades por SKU e Túnel'!$B$9:$T$449,15,0))/24)),"")</f>
        <v/>
      </c>
      <c r="N19" s="278" t="str">
        <f t="shared" si="7"/>
        <v/>
      </c>
      <c r="O19" s="236" t="str">
        <f t="shared" si="8"/>
        <v/>
      </c>
      <c r="P19" s="237"/>
      <c r="Q19" s="279"/>
      <c r="R19" s="242" t="str">
        <f t="shared" si="9"/>
        <v/>
      </c>
      <c r="S19" s="243" t="str">
        <f t="shared" si="10"/>
        <v/>
      </c>
      <c r="T19" s="463"/>
      <c r="U19" s="198"/>
    </row>
    <row r="20" spans="1:21" ht="25.5" hidden="1" customHeight="1">
      <c r="A20" s="213" t="str">
        <f t="shared" si="4"/>
        <v/>
      </c>
      <c r="B20" s="473" t="str">
        <f t="shared" si="11"/>
        <v/>
      </c>
      <c r="C20" s="508"/>
      <c r="D20" s="229"/>
      <c r="E20" s="229"/>
      <c r="F20" s="230" t="str">
        <f>IFERROR(VLOOKUP(D20,'[2]Capacidades por SKU e Túnel'!$B$9:$T$449,4,0),"")</f>
        <v/>
      </c>
      <c r="G20" s="231"/>
      <c r="H20" s="228" t="str">
        <f>IFERROR(IF(D20="","",(G20/VLOOKUP(D20,'[2]Capacidades por SKU e Túnel'!$B$9:$T$449,16,FALSE))),"")</f>
        <v/>
      </c>
      <c r="I20" s="228" t="str">
        <f>IFERROR(IF(D20="","",(VLOOKUP(D20,[2]Recheio!$B$8:$I$80,7,FALSE)*H20)),"")</f>
        <v/>
      </c>
      <c r="J20" s="228" t="str">
        <f>IFERROR(IF(D20="","",VLOOKUP((ROUNDDOWN(B20,0)&amp;D20),'Coz. Ind.L4, 5 E 8'!$A$3:$M$221,11,0)),"")</f>
        <v/>
      </c>
      <c r="K20" s="232" t="str">
        <f>IFERROR(IF(D20="","",VLOOKUP((ROUNDDOWN(B20,0)&amp;D20),'Coz. Ind.L4, 5 E 8'!$A$3:$M$221,13,0)),"")</f>
        <v/>
      </c>
      <c r="L20" s="241" t="str">
        <f t="shared" si="12"/>
        <v/>
      </c>
      <c r="M20" s="234" t="str">
        <f>IFERROR(SUM(L20,P20,((H20/VLOOKUP(D20,'[2]Capacidades por SKU e Túnel'!$B$9:$T$449,15,0))/24)),"")</f>
        <v/>
      </c>
      <c r="N20" s="278" t="str">
        <f t="shared" si="7"/>
        <v/>
      </c>
      <c r="O20" s="236" t="str">
        <f t="shared" si="8"/>
        <v/>
      </c>
      <c r="P20" s="244"/>
      <c r="Q20" s="539"/>
      <c r="R20" s="245" t="str">
        <f t="shared" si="9"/>
        <v/>
      </c>
      <c r="S20" s="246" t="str">
        <f t="shared" si="10"/>
        <v/>
      </c>
      <c r="T20" s="463"/>
      <c r="U20" s="198"/>
    </row>
    <row r="21" spans="1:21" ht="25.5" hidden="1" customHeight="1">
      <c r="A21" s="213" t="str">
        <f t="shared" si="4"/>
        <v/>
      </c>
      <c r="B21" s="474" t="str">
        <f t="shared" si="11"/>
        <v/>
      </c>
      <c r="C21" s="510"/>
      <c r="D21" s="247"/>
      <c r="E21" s="247"/>
      <c r="F21" s="248" t="str">
        <f>IFERROR(VLOOKUP(D21,'[2]Capacidades por SKU e Túnel'!$B$9:$T$449,4,0),"")</f>
        <v/>
      </c>
      <c r="G21" s="216"/>
      <c r="H21" s="217" t="str">
        <f>IFERROR(IF(D21="","",(G21/VLOOKUP(D21,'[2]Capacidades por SKU e Túnel'!$B$9:$T$449,16,FALSE))),"")</f>
        <v/>
      </c>
      <c r="I21" s="217" t="str">
        <f>IFERROR(IF(D21="","",(VLOOKUP(D21,[2]Recheio!$B$8:$I$80,7,FALSE)*H21)),"")</f>
        <v/>
      </c>
      <c r="J21" s="217" t="str">
        <f>IFERROR(IF(D21="","",VLOOKUP((ROUNDDOWN(B21,0)&amp;D21),'Coz. Ind.L4, 5 E 8'!$A$3:$M$221,11,0)),"")</f>
        <v/>
      </c>
      <c r="K21" s="280" t="str">
        <f>IFERROR(IF(D21="","",VLOOKUP((ROUNDDOWN(B21,0)&amp;D21),'Coz. Ind.L4, 5 E 8'!$A$3:$M$221,13,0)),"")</f>
        <v/>
      </c>
      <c r="L21" s="233" t="str">
        <f t="shared" si="12"/>
        <v/>
      </c>
      <c r="M21" s="249" t="str">
        <f>IFERROR(SUM(L21,P21,((H21/VLOOKUP(D21,'[2]Capacidades por SKU e Túnel'!$B$9:$T$449,15,0))/24)),"")</f>
        <v/>
      </c>
      <c r="N21" s="281" t="str">
        <f t="shared" si="7"/>
        <v/>
      </c>
      <c r="O21" s="251" t="str">
        <f t="shared" si="8"/>
        <v/>
      </c>
      <c r="P21" s="237"/>
      <c r="Q21" s="279"/>
      <c r="R21" s="242" t="str">
        <f t="shared" si="9"/>
        <v/>
      </c>
      <c r="S21" s="243" t="str">
        <f t="shared" si="10"/>
        <v/>
      </c>
      <c r="T21" s="463"/>
      <c r="U21" s="198"/>
    </row>
    <row r="22" spans="1:21" ht="25.5" hidden="1" customHeight="1">
      <c r="A22" s="213" t="str">
        <f t="shared" si="4"/>
        <v/>
      </c>
      <c r="B22" s="473" t="str">
        <f t="shared" si="11"/>
        <v/>
      </c>
      <c r="C22" s="509"/>
      <c r="D22" s="247"/>
      <c r="E22" s="229"/>
      <c r="F22" s="230" t="str">
        <f>IFERROR(VLOOKUP(D22,'[2]Capacidades por SKU e Túnel'!$B$9:$T$449,4,0),"")</f>
        <v/>
      </c>
      <c r="G22" s="231"/>
      <c r="H22" s="228" t="str">
        <f>IFERROR(IF(D22="","",(G22/VLOOKUP(D22,'[2]Capacidades por SKU e Túnel'!$B$9:$T$449,16,FALSE))),"")</f>
        <v/>
      </c>
      <c r="I22" s="228" t="str">
        <f>IFERROR(IF(D22="","",(VLOOKUP(D22,[2]Recheio!$B$8:$I$80,7,FALSE)*H22)),"")</f>
        <v/>
      </c>
      <c r="J22" s="228" t="str">
        <f>IFERROR(IF(D22="","",VLOOKUP((ROUNDDOWN(B22,0)&amp;D22),'Coz. Ind.L4, 5 E 8'!$A$3:$M$221,11,0)),"")</f>
        <v/>
      </c>
      <c r="K22" s="232" t="str">
        <f>IFERROR(IF(D22="","",VLOOKUP((ROUNDDOWN(B22,0)&amp;D22),'Coz. Ind.L4, 5 E 8'!$A$3:$M$221,13,0)),"")</f>
        <v/>
      </c>
      <c r="L22" s="241" t="str">
        <f t="shared" si="12"/>
        <v/>
      </c>
      <c r="M22" s="234" t="str">
        <f>IFERROR(SUM(L22,P22,((H22/VLOOKUP(D22,'[2]Capacidades por SKU e Túnel'!$B$9:$T$449,15,0))/24)),"")</f>
        <v/>
      </c>
      <c r="N22" s="278" t="str">
        <f t="shared" si="7"/>
        <v/>
      </c>
      <c r="O22" s="236" t="str">
        <f t="shared" si="8"/>
        <v/>
      </c>
      <c r="P22" s="237"/>
      <c r="Q22" s="279"/>
      <c r="R22" s="242" t="str">
        <f t="shared" si="9"/>
        <v/>
      </c>
      <c r="S22" s="243" t="str">
        <f t="shared" si="10"/>
        <v/>
      </c>
      <c r="T22" s="463"/>
      <c r="U22" s="198"/>
    </row>
    <row r="23" spans="1:21" ht="25.5" hidden="1" customHeight="1">
      <c r="A23" s="213" t="str">
        <f t="shared" si="4"/>
        <v/>
      </c>
      <c r="B23" s="473" t="str">
        <f t="shared" si="11"/>
        <v/>
      </c>
      <c r="C23" s="509"/>
      <c r="D23" s="229"/>
      <c r="E23" s="229"/>
      <c r="F23" s="230" t="str">
        <f>IFERROR(VLOOKUP(D23,'[2]Capacidades por SKU e Túnel'!$B$9:$T$449,4,0),"")</f>
        <v/>
      </c>
      <c r="G23" s="231"/>
      <c r="H23" s="228" t="str">
        <f>IFERROR(IF(D23="","",(G23/VLOOKUP(D23,'[2]Capacidades por SKU e Túnel'!$B$9:$T$449,16,FALSE))),"")</f>
        <v/>
      </c>
      <c r="I23" s="228" t="str">
        <f>IFERROR(IF(D23="","",(VLOOKUP(D23,[2]Recheio!$B$8:$I$80,7,FALSE)*H23)),"")</f>
        <v/>
      </c>
      <c r="J23" s="228" t="str">
        <f>IFERROR(IF(D23="","",VLOOKUP((ROUNDDOWN(B23,0)&amp;D23),'Coz. Ind.L4, 5 E 8'!$A$3:$M$221,11,0)),"")</f>
        <v/>
      </c>
      <c r="K23" s="232" t="str">
        <f>IFERROR(IF(D23="","",VLOOKUP((ROUNDDOWN(B23,0)&amp;D23),'Coz. Ind.L4, 5 E 8'!$A$3:$M$221,13,0)),"")</f>
        <v/>
      </c>
      <c r="L23" s="241" t="str">
        <f t="shared" si="12"/>
        <v/>
      </c>
      <c r="M23" s="234" t="str">
        <f>IFERROR(SUM(L23,P23,((H23/VLOOKUP(D23,'[2]Capacidades por SKU e Túnel'!$B$9:$T$449,15,0))/24)),"")</f>
        <v/>
      </c>
      <c r="N23" s="278" t="str">
        <f t="shared" si="7"/>
        <v/>
      </c>
      <c r="O23" s="236" t="str">
        <f t="shared" si="8"/>
        <v/>
      </c>
      <c r="P23" s="237"/>
      <c r="Q23" s="279"/>
      <c r="R23" s="242" t="str">
        <f t="shared" si="9"/>
        <v/>
      </c>
      <c r="S23" s="243" t="str">
        <f t="shared" si="10"/>
        <v/>
      </c>
      <c r="T23" s="463"/>
      <c r="U23" s="198"/>
    </row>
    <row r="24" spans="1:21" ht="25.5" hidden="1" customHeight="1" thickBot="1">
      <c r="A24" s="213" t="str">
        <f t="shared" si="4"/>
        <v/>
      </c>
      <c r="B24" s="475" t="str">
        <f t="shared" si="11"/>
        <v/>
      </c>
      <c r="C24" s="511"/>
      <c r="D24" s="252"/>
      <c r="E24" s="252"/>
      <c r="F24" s="253" t="str">
        <f>IFERROR(VLOOKUP(D24,'[2]Capacidades por SKU e Túnel'!$B$9:$T$449,4,0),"")</f>
        <v/>
      </c>
      <c r="G24" s="254"/>
      <c r="H24" s="255" t="str">
        <f>IFERROR(IF(D24="","",(G24/VLOOKUP(D24,'[2]Capacidades por SKU e Túnel'!$B$9:$T$449,16,FALSE))),"")</f>
        <v/>
      </c>
      <c r="I24" s="255" t="str">
        <f>IFERROR(IF(D24="","",(VLOOKUP(D24,[2]Recheio!$B$8:$I$80,7,FALSE)*H24)),"")</f>
        <v/>
      </c>
      <c r="J24" s="255" t="str">
        <f>IFERROR(IF(D24="","",VLOOKUP((ROUNDDOWN(B24,0)&amp;D24),'Coz. Ind.L4, 5 E 8'!$A$3:$M$221,11,0)),"")</f>
        <v/>
      </c>
      <c r="K24" s="282" t="str">
        <f>IFERROR(IF(D24="","",VLOOKUP((ROUNDDOWN(B24,0)&amp;D24),'Coz. Ind.L4, 5 E 8'!$A$3:$M$221,13,0)),"")</f>
        <v/>
      </c>
      <c r="L24" s="256" t="str">
        <f t="shared" si="12"/>
        <v/>
      </c>
      <c r="M24" s="257" t="str">
        <f>IFERROR(SUM(L24,P24,((H24/VLOOKUP(D24,'[2]Capacidades por SKU e Túnel'!$B$9:$T$449,15,0))/24)),"")</f>
        <v/>
      </c>
      <c r="N24" s="283" t="str">
        <f t="shared" si="7"/>
        <v/>
      </c>
      <c r="O24" s="259" t="str">
        <f t="shared" si="8"/>
        <v/>
      </c>
      <c r="P24" s="260"/>
      <c r="Q24" s="284"/>
      <c r="R24" s="285" t="str">
        <f t="shared" si="9"/>
        <v/>
      </c>
      <c r="S24" s="286" t="str">
        <f t="shared" si="10"/>
        <v/>
      </c>
      <c r="T24" s="464"/>
      <c r="U24" s="198"/>
    </row>
    <row r="25" spans="1:21" ht="25.5" customHeight="1" thickBot="1">
      <c r="A25" s="213" t="s">
        <v>2321</v>
      </c>
      <c r="B25" s="476"/>
      <c r="C25" s="512"/>
      <c r="D25" s="263"/>
      <c r="E25" s="263"/>
      <c r="F25" s="264"/>
      <c r="G25" s="265"/>
      <c r="H25" s="266"/>
      <c r="I25" s="267"/>
      <c r="J25" s="267"/>
      <c r="K25" s="268"/>
      <c r="L25" s="268"/>
      <c r="M25" s="268" t="str">
        <f>IFERROR(SUM(L25,P25,((H25/VLOOKUP(D25,'[2]Capacidades por SKU e Túnel'!$B$9:$T$449,15,0))/24)),"")</f>
        <v/>
      </c>
      <c r="N25" s="272"/>
      <c r="O25" s="272"/>
      <c r="P25" s="287"/>
      <c r="Q25" s="268"/>
      <c r="R25" s="272"/>
      <c r="S25" s="268"/>
      <c r="T25" s="273"/>
    </row>
    <row r="26" spans="1:21" ht="25.5" customHeight="1" thickBot="1">
      <c r="A26" s="213" t="str">
        <f t="shared" si="4"/>
        <v>X</v>
      </c>
      <c r="B26" s="470">
        <f>B15+1</f>
        <v>43957.34375</v>
      </c>
      <c r="C26" s="507"/>
      <c r="D26" s="214">
        <v>7</v>
      </c>
      <c r="E26" s="214"/>
      <c r="F26" s="215" t="str">
        <f>IFERROR(VLOOKUP(D26,'[2]Capacidades por SKU e Túnel'!$B$9:$T$449,4,0),"")</f>
        <v>PRODUÇÃO EM OUTRA LINHA</v>
      </c>
      <c r="G26" s="274"/>
      <c r="H26" s="218">
        <f>IFERROR(IF(D26="","",(G26/VLOOKUP(D26,'[2]Capacidades por SKU e Túnel'!$B$9:$T$449,16,FALSE))),"")</f>
        <v>0</v>
      </c>
      <c r="I26" s="218" t="str">
        <f>IFERROR(IF(D26="","",(VLOOKUP(D26,[2]Recheio!$B$8:$I$80,7,FALSE)*H26)),"")</f>
        <v/>
      </c>
      <c r="J26" s="218" t="str">
        <f>IFERROR(IF(D26="","",VLOOKUP((ROUNDDOWN(B26,0)&amp;D26),'Coz. Ind.L4, 5 E 8'!$A$3:$M$221,11,0)),"")</f>
        <v/>
      </c>
      <c r="K26" s="219" t="str">
        <f>IFERROR(IF(D26="","",VLOOKUP((ROUNDDOWN(B26,0)&amp;D26),'Coz. Ind.L4, 5 E 8'!$A$3:$M$221,13,0)),"")</f>
        <v/>
      </c>
      <c r="L26" s="220">
        <f>IFERROR(IF(D26="","",B26),"")</f>
        <v>43957.34375</v>
      </c>
      <c r="M26" s="221">
        <f>IFERROR(SUM(L26,P26,((H26/VLOOKUP(D26,'[2]Capacidades por SKU e Túnel'!$B$9:$T$449,15,0))/24)),"")</f>
        <v>43957.34375</v>
      </c>
      <c r="N26" s="275" t="str">
        <f t="shared" ref="N26:N35" si="13">IF(P26="","",L26)</f>
        <v/>
      </c>
      <c r="O26" s="223" t="str">
        <f t="shared" ref="O26:O35" si="14">IFERROR(IF(P26="","",SUM(L26,P26)),"")</f>
        <v/>
      </c>
      <c r="P26" s="276"/>
      <c r="Q26" s="277"/>
      <c r="R26" s="226">
        <f t="shared" ref="R26:R35" si="15">IFERROR(SUM((M26-L26),(-P26)),"")</f>
        <v>0</v>
      </c>
      <c r="S26" s="227">
        <f t="shared" ref="S26:S35" si="16">IFERROR((M26-L26),"")</f>
        <v>0</v>
      </c>
      <c r="T26" s="462" t="s">
        <v>2401</v>
      </c>
      <c r="U26" s="199"/>
    </row>
    <row r="27" spans="1:21" ht="25.5" hidden="1" customHeight="1">
      <c r="A27" s="213" t="str">
        <f t="shared" si="4"/>
        <v/>
      </c>
      <c r="B27" s="473" t="str">
        <f t="shared" ref="B27:B35" si="17">IF(D27="","",B26)</f>
        <v/>
      </c>
      <c r="C27" s="508"/>
      <c r="D27" s="229"/>
      <c r="E27" s="229"/>
      <c r="F27" s="230" t="str">
        <f>IFERROR(VLOOKUP(D27,'[2]Capacidades por SKU e Túnel'!$B$9:$T$449,4,0),"")</f>
        <v/>
      </c>
      <c r="G27" s="231"/>
      <c r="H27" s="228" t="str">
        <f>IFERROR(IF(D27="","",(G27/VLOOKUP(D27,'[2]Capacidades por SKU e Túnel'!$B$9:$T$449,16,FALSE))),"")</f>
        <v/>
      </c>
      <c r="I27" s="228" t="str">
        <f>IFERROR(IF(D27="","",(VLOOKUP(D27,[2]Recheio!$B$8:$I$80,7,FALSE)*H27)),"")</f>
        <v/>
      </c>
      <c r="J27" s="228" t="str">
        <f>IFERROR(IF(D27="","",VLOOKUP((ROUNDDOWN(B27,0)&amp;D27),'Coz. Ind.L4, 5 E 8'!$A$3:$M$221,11,0)),"")</f>
        <v/>
      </c>
      <c r="K27" s="232" t="str">
        <f>IFERROR(IF(D27="","",VLOOKUP((ROUNDDOWN(B27,0)&amp;D27),'Coz. Ind.L4, 5 E 8'!$A$3:$M$221,13,0)),"")</f>
        <v/>
      </c>
      <c r="L27" s="241" t="str">
        <f t="shared" ref="L27:L35" si="18">IFERROR(IF(B27="","",M26),"")</f>
        <v/>
      </c>
      <c r="M27" s="234" t="str">
        <f>IFERROR(SUM(L27,P27,((H27/VLOOKUP(D27,'[2]Capacidades por SKU e Túnel'!$B$9:$T$449,15,0))/24)),"")</f>
        <v/>
      </c>
      <c r="N27" s="278" t="str">
        <f t="shared" si="13"/>
        <v/>
      </c>
      <c r="O27" s="236" t="str">
        <f t="shared" si="14"/>
        <v/>
      </c>
      <c r="P27" s="237"/>
      <c r="Q27" s="279"/>
      <c r="R27" s="239" t="str">
        <f t="shared" si="15"/>
        <v/>
      </c>
      <c r="S27" s="240" t="str">
        <f t="shared" si="16"/>
        <v/>
      </c>
      <c r="T27" s="463"/>
      <c r="U27" s="198"/>
    </row>
    <row r="28" spans="1:21" ht="25.5" hidden="1" customHeight="1">
      <c r="A28" s="213" t="str">
        <f t="shared" si="4"/>
        <v/>
      </c>
      <c r="B28" s="473" t="str">
        <f t="shared" si="17"/>
        <v/>
      </c>
      <c r="C28" s="509"/>
      <c r="D28" s="229"/>
      <c r="E28" s="229"/>
      <c r="F28" s="230" t="str">
        <f>IFERROR(VLOOKUP(D28,'[2]Capacidades por SKU e Túnel'!$B$9:$T$449,4,0),"")</f>
        <v/>
      </c>
      <c r="G28" s="231"/>
      <c r="H28" s="228" t="str">
        <f>IFERROR(IF(D28="","",(G28/VLOOKUP(D28,'[2]Capacidades por SKU e Túnel'!$B$9:$T$449,16,FALSE))),"")</f>
        <v/>
      </c>
      <c r="I28" s="228" t="str">
        <f>IFERROR(IF(D28="","",(VLOOKUP(D28,[2]Recheio!$B$8:$I$80,7,FALSE)*H28)),"")</f>
        <v/>
      </c>
      <c r="J28" s="228" t="str">
        <f>IFERROR(IF(D28="","",VLOOKUP((ROUNDDOWN(B28,0)&amp;D28),'Coz. Ind.L4, 5 E 8'!$A$3:$M$221,11,0)),"")</f>
        <v/>
      </c>
      <c r="K28" s="232" t="str">
        <f>IFERROR(IF(D28="","",VLOOKUP((ROUNDDOWN(B28,0)&amp;D28),'Coz. Ind.L4, 5 E 8'!$A$3:$M$221,13,0)),"")</f>
        <v/>
      </c>
      <c r="L28" s="241" t="str">
        <f t="shared" si="18"/>
        <v/>
      </c>
      <c r="M28" s="234" t="str">
        <f>IFERROR(SUM(L28,P28,((H28/VLOOKUP(D28,'[2]Capacidades por SKU e Túnel'!$B$9:$T$449,15,0))/24)),"")</f>
        <v/>
      </c>
      <c r="N28" s="278" t="str">
        <f t="shared" si="13"/>
        <v/>
      </c>
      <c r="O28" s="236" t="str">
        <f t="shared" si="14"/>
        <v/>
      </c>
      <c r="P28" s="237"/>
      <c r="Q28" s="279"/>
      <c r="R28" s="242" t="str">
        <f t="shared" si="15"/>
        <v/>
      </c>
      <c r="S28" s="243" t="str">
        <f t="shared" si="16"/>
        <v/>
      </c>
      <c r="T28" s="463"/>
      <c r="U28" s="198"/>
    </row>
    <row r="29" spans="1:21" ht="25.5" hidden="1" customHeight="1">
      <c r="A29" s="213" t="str">
        <f t="shared" si="4"/>
        <v/>
      </c>
      <c r="B29" s="473" t="str">
        <f t="shared" si="17"/>
        <v/>
      </c>
      <c r="C29" s="509"/>
      <c r="D29" s="247"/>
      <c r="E29" s="229"/>
      <c r="F29" s="230" t="str">
        <f>IFERROR(VLOOKUP(D29,'[2]Capacidades por SKU e Túnel'!$B$9:$T$449,4,0),"")</f>
        <v/>
      </c>
      <c r="G29" s="231"/>
      <c r="H29" s="228" t="str">
        <f>IFERROR(IF(D29="","",(G29/VLOOKUP(D29,'[2]Capacidades por SKU e Túnel'!$B$9:$T$449,16,FALSE))),"")</f>
        <v/>
      </c>
      <c r="I29" s="228" t="str">
        <f>IFERROR(IF(D29="","",(VLOOKUP(D29,[2]Recheio!$B$8:$I$80,7,FALSE)*H29)),"")</f>
        <v/>
      </c>
      <c r="J29" s="228" t="str">
        <f>IFERROR(IF(D29="","",VLOOKUP((ROUNDDOWN(B29,0)&amp;D29),'Coz. Ind.L4, 5 E 8'!$A$3:$M$221,11,0)),"")</f>
        <v/>
      </c>
      <c r="K29" s="232" t="str">
        <f>IFERROR(IF(D29="","",VLOOKUP((ROUNDDOWN(B29,0)&amp;D29),'Coz. Ind.L4, 5 E 8'!$A$3:$M$221,13,0)),"")</f>
        <v/>
      </c>
      <c r="L29" s="241" t="str">
        <f t="shared" si="18"/>
        <v/>
      </c>
      <c r="M29" s="234" t="str">
        <f>IFERROR(SUM(L29,P29,((H29/VLOOKUP(D29,'[2]Capacidades por SKU e Túnel'!$B$9:$T$449,15,0))/24)),"")</f>
        <v/>
      </c>
      <c r="N29" s="278" t="str">
        <f t="shared" si="13"/>
        <v/>
      </c>
      <c r="O29" s="236" t="str">
        <f t="shared" si="14"/>
        <v/>
      </c>
      <c r="P29" s="237"/>
      <c r="Q29" s="279"/>
      <c r="R29" s="242" t="str">
        <f t="shared" si="15"/>
        <v/>
      </c>
      <c r="S29" s="243" t="str">
        <f t="shared" si="16"/>
        <v/>
      </c>
      <c r="T29" s="463"/>
      <c r="U29" s="198"/>
    </row>
    <row r="30" spans="1:21" ht="25.5" hidden="1" customHeight="1">
      <c r="A30" s="213" t="str">
        <f t="shared" si="4"/>
        <v/>
      </c>
      <c r="B30" s="473" t="str">
        <f t="shared" si="17"/>
        <v/>
      </c>
      <c r="C30" s="509"/>
      <c r="D30" s="229"/>
      <c r="E30" s="229"/>
      <c r="F30" s="230" t="str">
        <f>IFERROR(VLOOKUP(D30,'[2]Capacidades por SKU e Túnel'!$B$9:$T$449,4,0),"")</f>
        <v/>
      </c>
      <c r="G30" s="231"/>
      <c r="H30" s="228" t="str">
        <f>IFERROR(IF(D30="","",(G30/VLOOKUP(D30,'[2]Capacidades por SKU e Túnel'!$B$9:$T$449,16,FALSE))),"")</f>
        <v/>
      </c>
      <c r="I30" s="228" t="str">
        <f>IFERROR(IF(D30="","",(VLOOKUP(D30,[2]Recheio!$B$8:$I$80,7,FALSE)*H30)),"")</f>
        <v/>
      </c>
      <c r="J30" s="228" t="str">
        <f>IFERROR(IF(D30="","",VLOOKUP((ROUNDDOWN(B30,0)&amp;D30),'Coz. Ind.L4, 5 E 8'!$A$3:$M$221,11,0)),"")</f>
        <v/>
      </c>
      <c r="K30" s="232" t="str">
        <f>IFERROR(IF(D30="","",VLOOKUP((ROUNDDOWN(B30,0)&amp;D30),'Coz. Ind.L4, 5 E 8'!$A$3:$M$221,13,0)),"")</f>
        <v/>
      </c>
      <c r="L30" s="241" t="str">
        <f t="shared" si="18"/>
        <v/>
      </c>
      <c r="M30" s="234" t="str">
        <f>IFERROR(SUM(L30,P30,((H30/VLOOKUP(D30,'[2]Capacidades por SKU e Túnel'!$B$9:$T$449,15,0))/24)),"")</f>
        <v/>
      </c>
      <c r="N30" s="278" t="str">
        <f t="shared" si="13"/>
        <v/>
      </c>
      <c r="O30" s="236" t="str">
        <f t="shared" si="14"/>
        <v/>
      </c>
      <c r="P30" s="237"/>
      <c r="Q30" s="279"/>
      <c r="R30" s="242" t="str">
        <f t="shared" si="15"/>
        <v/>
      </c>
      <c r="S30" s="243" t="str">
        <f t="shared" si="16"/>
        <v/>
      </c>
      <c r="T30" s="463"/>
      <c r="U30" s="198"/>
    </row>
    <row r="31" spans="1:21" ht="25.5" hidden="1" customHeight="1">
      <c r="A31" s="213" t="str">
        <f t="shared" si="4"/>
        <v/>
      </c>
      <c r="B31" s="473" t="str">
        <f t="shared" si="17"/>
        <v/>
      </c>
      <c r="C31" s="508"/>
      <c r="D31" s="229"/>
      <c r="E31" s="229"/>
      <c r="F31" s="230" t="str">
        <f>IFERROR(VLOOKUP(D31,'[2]Capacidades por SKU e Túnel'!$B$9:$T$449,4,0),"")</f>
        <v/>
      </c>
      <c r="G31" s="231"/>
      <c r="H31" s="228" t="str">
        <f>IFERROR(IF(D31="","",(G31/VLOOKUP(D31,'[2]Capacidades por SKU e Túnel'!$B$9:$T$449,16,FALSE))),"")</f>
        <v/>
      </c>
      <c r="I31" s="228" t="str">
        <f>IFERROR(IF(D31="","",(VLOOKUP(D31,[2]Recheio!$B$8:$I$80,7,FALSE)*H31)),"")</f>
        <v/>
      </c>
      <c r="J31" s="228" t="str">
        <f>IFERROR(IF(D31="","",VLOOKUP((ROUNDDOWN(B31,0)&amp;D31),'Coz. Ind.L4, 5 E 8'!$A$3:$M$221,11,0)),"")</f>
        <v/>
      </c>
      <c r="K31" s="232" t="str">
        <f>IFERROR(IF(D31="","",VLOOKUP((ROUNDDOWN(B31,0)&amp;D31),'Coz. Ind.L4, 5 E 8'!$A$3:$M$221,13,0)),"")</f>
        <v/>
      </c>
      <c r="L31" s="241" t="str">
        <f t="shared" si="18"/>
        <v/>
      </c>
      <c r="M31" s="234" t="str">
        <f>IFERROR(SUM(L31,P31,((H31/VLOOKUP(D31,'[2]Capacidades por SKU e Túnel'!$B$9:$T$449,15,0))/24)),"")</f>
        <v/>
      </c>
      <c r="N31" s="278" t="str">
        <f t="shared" si="13"/>
        <v/>
      </c>
      <c r="O31" s="236" t="str">
        <f t="shared" si="14"/>
        <v/>
      </c>
      <c r="P31" s="237"/>
      <c r="Q31" s="244"/>
      <c r="R31" s="242" t="str">
        <f t="shared" si="15"/>
        <v/>
      </c>
      <c r="S31" s="246" t="str">
        <f t="shared" si="16"/>
        <v/>
      </c>
      <c r="T31" s="463"/>
      <c r="U31" s="198"/>
    </row>
    <row r="32" spans="1:21" ht="25.5" hidden="1" customHeight="1">
      <c r="A32" s="213" t="str">
        <f t="shared" si="4"/>
        <v/>
      </c>
      <c r="B32" s="474" t="str">
        <f t="shared" si="17"/>
        <v/>
      </c>
      <c r="C32" s="510"/>
      <c r="D32" s="247"/>
      <c r="E32" s="247"/>
      <c r="F32" s="248" t="str">
        <f>IFERROR(VLOOKUP(D32,'[2]Capacidades por SKU e Túnel'!$B$9:$T$449,4,0),"")</f>
        <v/>
      </c>
      <c r="G32" s="216"/>
      <c r="H32" s="217" t="str">
        <f>IFERROR(IF(D32="","",(G32/VLOOKUP(D32,'[2]Capacidades por SKU e Túnel'!$B$9:$T$449,16,FALSE))),"")</f>
        <v/>
      </c>
      <c r="I32" s="217" t="str">
        <f>IFERROR(IF(D32="","",(VLOOKUP(D32,[2]Recheio!$B$8:$I$80,7,FALSE)*H32)),"")</f>
        <v/>
      </c>
      <c r="J32" s="217" t="str">
        <f>IFERROR(IF(D32="","",VLOOKUP((ROUNDDOWN(B32,0)&amp;D32),'Coz. Ind.L4, 5 E 8'!$A$3:$M$221,11,0)),"")</f>
        <v/>
      </c>
      <c r="K32" s="280" t="str">
        <f>IFERROR(IF(D32="","",VLOOKUP((ROUNDDOWN(B32,0)&amp;D32),'Coz. Ind.L4, 5 E 8'!$A$3:$M$221,13,0)),"")</f>
        <v/>
      </c>
      <c r="L32" s="233" t="str">
        <f t="shared" si="18"/>
        <v/>
      </c>
      <c r="M32" s="249" t="str">
        <f>IFERROR(SUM(L32,P32,((H32/VLOOKUP(D32,'[2]Capacidades por SKU e Túnel'!$B$9:$T$449,15,0))/24)),"")</f>
        <v/>
      </c>
      <c r="N32" s="281" t="str">
        <f t="shared" si="13"/>
        <v/>
      </c>
      <c r="O32" s="251" t="str">
        <f t="shared" si="14"/>
        <v/>
      </c>
      <c r="P32" s="237"/>
      <c r="Q32" s="279"/>
      <c r="R32" s="242" t="str">
        <f t="shared" si="15"/>
        <v/>
      </c>
      <c r="S32" s="243" t="str">
        <f t="shared" si="16"/>
        <v/>
      </c>
      <c r="T32" s="463"/>
      <c r="U32" s="198"/>
    </row>
    <row r="33" spans="1:21" ht="25.5" hidden="1" customHeight="1">
      <c r="A33" s="213" t="str">
        <f t="shared" si="4"/>
        <v/>
      </c>
      <c r="B33" s="473" t="str">
        <f t="shared" si="17"/>
        <v/>
      </c>
      <c r="C33" s="509"/>
      <c r="D33" s="247"/>
      <c r="E33" s="229"/>
      <c r="F33" s="230" t="str">
        <f>IFERROR(VLOOKUP(D33,'[2]Capacidades por SKU e Túnel'!$B$9:$T$449,4,0),"")</f>
        <v/>
      </c>
      <c r="G33" s="231"/>
      <c r="H33" s="228" t="str">
        <f>IFERROR(IF(D33="","",(G33/VLOOKUP(D33,'[2]Capacidades por SKU e Túnel'!$B$9:$T$449,16,FALSE))),"")</f>
        <v/>
      </c>
      <c r="I33" s="228" t="str">
        <f>IFERROR(IF(D33="","",(VLOOKUP(D33,[2]Recheio!$B$8:$I$80,7,FALSE)*H33)),"")</f>
        <v/>
      </c>
      <c r="J33" s="228" t="str">
        <f>IFERROR(IF(D33="","",VLOOKUP((ROUNDDOWN(B33,0)&amp;D33),'Coz. Ind.L4, 5 E 8'!$A$3:$M$221,11,0)),"")</f>
        <v/>
      </c>
      <c r="K33" s="232" t="str">
        <f>IFERROR(IF(D33="","",VLOOKUP((ROUNDDOWN(B33,0)&amp;D33),'Coz. Ind.L4, 5 E 8'!$A$3:$M$221,13,0)),"")</f>
        <v/>
      </c>
      <c r="L33" s="241" t="str">
        <f t="shared" si="18"/>
        <v/>
      </c>
      <c r="M33" s="234" t="str">
        <f>IFERROR(SUM(L33,P33,((H33/VLOOKUP(D33,'[2]Capacidades por SKU e Túnel'!$B$9:$T$449,15,0))/24)),"")</f>
        <v/>
      </c>
      <c r="N33" s="278" t="str">
        <f t="shared" si="13"/>
        <v/>
      </c>
      <c r="O33" s="236" t="str">
        <f t="shared" si="14"/>
        <v/>
      </c>
      <c r="P33" s="237"/>
      <c r="Q33" s="279"/>
      <c r="R33" s="242" t="str">
        <f t="shared" si="15"/>
        <v/>
      </c>
      <c r="S33" s="243" t="str">
        <f t="shared" si="16"/>
        <v/>
      </c>
      <c r="T33" s="463"/>
      <c r="U33" s="198"/>
    </row>
    <row r="34" spans="1:21" ht="25.5" hidden="1" customHeight="1">
      <c r="A34" s="213" t="str">
        <f t="shared" si="4"/>
        <v/>
      </c>
      <c r="B34" s="473" t="str">
        <f t="shared" si="17"/>
        <v/>
      </c>
      <c r="C34" s="509"/>
      <c r="D34" s="229"/>
      <c r="E34" s="229"/>
      <c r="F34" s="230" t="str">
        <f>IFERROR(VLOOKUP(D34,'[2]Capacidades por SKU e Túnel'!$B$9:$T$449,4,0),"")</f>
        <v/>
      </c>
      <c r="G34" s="231"/>
      <c r="H34" s="228" t="str">
        <f>IFERROR(IF(D34="","",(G34/VLOOKUP(D34,'[2]Capacidades por SKU e Túnel'!$B$9:$T$449,16,FALSE))),"")</f>
        <v/>
      </c>
      <c r="I34" s="228" t="str">
        <f>IFERROR(IF(D34="","",(VLOOKUP(D34,[2]Recheio!$B$8:$I$80,7,FALSE)*H34)),"")</f>
        <v/>
      </c>
      <c r="J34" s="228" t="str">
        <f>IFERROR(IF(D34="","",VLOOKUP((ROUNDDOWN(B34,0)&amp;D34),'Coz. Ind.L4, 5 E 8'!$A$3:$M$221,11,0)),"")</f>
        <v/>
      </c>
      <c r="K34" s="232" t="str">
        <f>IFERROR(IF(D34="","",VLOOKUP((ROUNDDOWN(B34,0)&amp;D34),'Coz. Ind.L4, 5 E 8'!$A$3:$M$221,13,0)),"")</f>
        <v/>
      </c>
      <c r="L34" s="241" t="str">
        <f t="shared" si="18"/>
        <v/>
      </c>
      <c r="M34" s="234" t="str">
        <f>IFERROR(SUM(L34,P34,((H34/VLOOKUP(D34,'[2]Capacidades por SKU e Túnel'!$B$9:$T$449,15,0))/24)),"")</f>
        <v/>
      </c>
      <c r="N34" s="278" t="str">
        <f t="shared" si="13"/>
        <v/>
      </c>
      <c r="O34" s="236" t="str">
        <f t="shared" si="14"/>
        <v/>
      </c>
      <c r="P34" s="237"/>
      <c r="Q34" s="279"/>
      <c r="R34" s="242" t="str">
        <f t="shared" si="15"/>
        <v/>
      </c>
      <c r="S34" s="243" t="str">
        <f t="shared" si="16"/>
        <v/>
      </c>
      <c r="T34" s="463"/>
      <c r="U34" s="198"/>
    </row>
    <row r="35" spans="1:21" ht="25.5" hidden="1" customHeight="1" thickBot="1">
      <c r="A35" s="213" t="str">
        <f t="shared" si="4"/>
        <v/>
      </c>
      <c r="B35" s="475" t="str">
        <f t="shared" si="17"/>
        <v/>
      </c>
      <c r="C35" s="511"/>
      <c r="D35" s="252"/>
      <c r="E35" s="252"/>
      <c r="F35" s="253" t="str">
        <f>IFERROR(VLOOKUP(D35,'[2]Capacidades por SKU e Túnel'!$B$9:$T$449,4,0),"")</f>
        <v/>
      </c>
      <c r="G35" s="254"/>
      <c r="H35" s="255" t="str">
        <f>IFERROR(IF(D35="","",(G35/VLOOKUP(D35,'[2]Capacidades por SKU e Túnel'!$B$9:$T$449,16,FALSE))),"")</f>
        <v/>
      </c>
      <c r="I35" s="255" t="str">
        <f>IFERROR(IF(D35="","",(VLOOKUP(D35,[2]Recheio!$B$8:$I$80,7,FALSE)*H35)),"")</f>
        <v/>
      </c>
      <c r="J35" s="255" t="str">
        <f>IFERROR(IF(D35="","",VLOOKUP((ROUNDDOWN(B35,0)&amp;D35),'Coz. Ind.L4, 5 E 8'!$A$3:$M$221,11,0)),"")</f>
        <v/>
      </c>
      <c r="K35" s="282" t="str">
        <f>IFERROR(IF(D35="","",VLOOKUP((ROUNDDOWN(B35,0)&amp;D35),'Coz. Ind.L4, 5 E 8'!$A$3:$M$221,13,0)),"")</f>
        <v/>
      </c>
      <c r="L35" s="256" t="str">
        <f t="shared" si="18"/>
        <v/>
      </c>
      <c r="M35" s="257" t="str">
        <f>IFERROR(SUM(L35,P35,((H35/VLOOKUP(D35,'[2]Capacidades por SKU e Túnel'!$B$9:$T$449,15,0))/24)),"")</f>
        <v/>
      </c>
      <c r="N35" s="283" t="str">
        <f t="shared" si="13"/>
        <v/>
      </c>
      <c r="O35" s="259" t="str">
        <f t="shared" si="14"/>
        <v/>
      </c>
      <c r="P35" s="260"/>
      <c r="Q35" s="284"/>
      <c r="R35" s="285" t="str">
        <f t="shared" si="15"/>
        <v/>
      </c>
      <c r="S35" s="286" t="str">
        <f t="shared" si="16"/>
        <v/>
      </c>
      <c r="T35" s="464"/>
      <c r="U35" s="198"/>
    </row>
    <row r="36" spans="1:21" ht="25.5" customHeight="1" thickBot="1">
      <c r="A36" s="213" t="s">
        <v>2321</v>
      </c>
      <c r="B36" s="476"/>
      <c r="C36" s="512"/>
      <c r="D36" s="263"/>
      <c r="E36" s="263"/>
      <c r="F36" s="264"/>
      <c r="G36" s="265"/>
      <c r="H36" s="266"/>
      <c r="I36" s="267"/>
      <c r="J36" s="267"/>
      <c r="K36" s="268"/>
      <c r="L36" s="268"/>
      <c r="M36" s="268"/>
      <c r="N36" s="272"/>
      <c r="O36" s="272"/>
      <c r="P36" s="287"/>
      <c r="Q36" s="268"/>
      <c r="R36" s="272"/>
      <c r="S36" s="268"/>
      <c r="T36" s="273"/>
    </row>
    <row r="37" spans="1:21" ht="25.5" customHeight="1" thickBot="1">
      <c r="A37" s="213" t="str">
        <f t="shared" si="4"/>
        <v>X</v>
      </c>
      <c r="B37" s="470">
        <f>B26+1</f>
        <v>43958.34375</v>
      </c>
      <c r="C37" s="507"/>
      <c r="D37" s="214">
        <v>7</v>
      </c>
      <c r="E37" s="214"/>
      <c r="F37" s="215" t="str">
        <f>IFERROR(VLOOKUP(D37,'[2]Capacidades por SKU e Túnel'!$B$9:$T$449,4,0),"")</f>
        <v>PRODUÇÃO EM OUTRA LINHA</v>
      </c>
      <c r="G37" s="274"/>
      <c r="H37" s="218">
        <f>IFERROR(IF(D37="","",(G37/VLOOKUP(D37,'[2]Capacidades por SKU e Túnel'!$B$9:$T$449,16,FALSE))),"")</f>
        <v>0</v>
      </c>
      <c r="I37" s="218" t="str">
        <f>IFERROR(IF(D37="","",(VLOOKUP(D37,[2]Recheio!$B$8:$I$80,7,FALSE)*H37)),"")</f>
        <v/>
      </c>
      <c r="J37" s="218" t="str">
        <f>IFERROR(IF(D37="","",VLOOKUP((ROUNDDOWN(B37,0)&amp;D37),'Coz. Ind.L4, 5 E 8'!$A$3:$M$221,11,0)),"")</f>
        <v/>
      </c>
      <c r="K37" s="219" t="str">
        <f>IFERROR(IF(D37="","",VLOOKUP((ROUNDDOWN(B37,0)&amp;D37),'Coz. Ind.L4, 5 E 8'!$A$3:$M$221,13,0)),"")</f>
        <v/>
      </c>
      <c r="L37" s="220">
        <f>IFERROR(IF(D37="","",B37),"")</f>
        <v>43958.34375</v>
      </c>
      <c r="M37" s="221">
        <f>IFERROR(SUM(L37,P37,((H37/VLOOKUP(D37,'[2]Capacidades por SKU e Túnel'!$B$9:$T$449,15,0))/24)),"")</f>
        <v>43958.34375</v>
      </c>
      <c r="N37" s="275" t="str">
        <f t="shared" ref="N37:N46" si="19">IF(P37="","",L37)</f>
        <v/>
      </c>
      <c r="O37" s="223" t="str">
        <f t="shared" ref="O37:O46" si="20">IFERROR(IF(P37="","",SUM(L37,P37)),"")</f>
        <v/>
      </c>
      <c r="P37" s="276"/>
      <c r="Q37" s="277"/>
      <c r="R37" s="226">
        <f t="shared" ref="R37:R46" si="21">IFERROR(SUM((M37-L37),(-P37)),"")</f>
        <v>0</v>
      </c>
      <c r="S37" s="227">
        <f t="shared" ref="S37:S46" si="22">IFERROR((M37-L37),"")</f>
        <v>0</v>
      </c>
      <c r="T37" s="462" t="s">
        <v>2401</v>
      </c>
      <c r="U37" s="199"/>
    </row>
    <row r="38" spans="1:21" ht="25.5" hidden="1" customHeight="1">
      <c r="A38" s="213" t="str">
        <f t="shared" si="4"/>
        <v/>
      </c>
      <c r="B38" s="473" t="str">
        <f t="shared" ref="B38:B46" si="23">IF(D38="","",B37)</f>
        <v/>
      </c>
      <c r="C38" s="508"/>
      <c r="D38" s="229"/>
      <c r="E38" s="229"/>
      <c r="F38" s="230" t="str">
        <f>IFERROR(VLOOKUP(D38,'[2]Capacidades por SKU e Túnel'!$B$9:$T$449,4,0),"")</f>
        <v/>
      </c>
      <c r="G38" s="231"/>
      <c r="H38" s="228" t="str">
        <f>IFERROR(IF(D38="","",(G38/VLOOKUP(D38,'[2]Capacidades por SKU e Túnel'!$B$9:$T$449,16,FALSE))),"")</f>
        <v/>
      </c>
      <c r="I38" s="228" t="str">
        <f>IFERROR(IF(D38="","",(VLOOKUP(D38,[2]Recheio!$B$8:$I$80,7,FALSE)*H38)),"")</f>
        <v/>
      </c>
      <c r="J38" s="228" t="str">
        <f>IFERROR(IF(D38="","",VLOOKUP((ROUNDDOWN(B38,0)&amp;D38),'Coz. Ind.L4, 5 E 8'!$A$3:$M$221,11,0)),"")</f>
        <v/>
      </c>
      <c r="K38" s="232" t="str">
        <f>IFERROR(IF(D38="","",VLOOKUP((ROUNDDOWN(B38,0)&amp;D38),'Coz. Ind.L4, 5 E 8'!$A$3:$M$221,13,0)),"")</f>
        <v/>
      </c>
      <c r="L38" s="241" t="str">
        <f>IFERROR(IF(B38="","",M37),"")</f>
        <v/>
      </c>
      <c r="M38" s="234" t="str">
        <f>IFERROR(SUM(L38,P38,((H38/VLOOKUP(D38,'[2]Capacidades por SKU e Túnel'!$B$9:$T$449,15,0))/24)),"")</f>
        <v/>
      </c>
      <c r="N38" s="278" t="str">
        <f t="shared" si="19"/>
        <v/>
      </c>
      <c r="O38" s="236" t="str">
        <f t="shared" si="20"/>
        <v/>
      </c>
      <c r="P38" s="237"/>
      <c r="Q38" s="279"/>
      <c r="R38" s="239" t="str">
        <f t="shared" si="21"/>
        <v/>
      </c>
      <c r="S38" s="240" t="str">
        <f t="shared" si="22"/>
        <v/>
      </c>
      <c r="T38" s="463"/>
      <c r="U38" s="198"/>
    </row>
    <row r="39" spans="1:21" ht="25.5" hidden="1" customHeight="1">
      <c r="A39" s="213" t="str">
        <f t="shared" si="4"/>
        <v/>
      </c>
      <c r="B39" s="473" t="str">
        <f t="shared" si="23"/>
        <v/>
      </c>
      <c r="C39" s="509"/>
      <c r="D39" s="229"/>
      <c r="E39" s="229"/>
      <c r="F39" s="230" t="str">
        <f>IFERROR(VLOOKUP(D39,'[2]Capacidades por SKU e Túnel'!$B$9:$T$449,4,0),"")</f>
        <v/>
      </c>
      <c r="G39" s="231"/>
      <c r="H39" s="228" t="str">
        <f>IFERROR(IF(D39="","",(G39/VLOOKUP(D39,'[2]Capacidades por SKU e Túnel'!$B$9:$T$449,16,FALSE))),"")</f>
        <v/>
      </c>
      <c r="I39" s="228" t="str">
        <f>IFERROR(IF(D39="","",(VLOOKUP(D39,[2]Recheio!$B$8:$I$80,7,FALSE)*H39)),"")</f>
        <v/>
      </c>
      <c r="J39" s="228" t="str">
        <f>IFERROR(IF(D39="","",VLOOKUP((ROUNDDOWN(B39,0)&amp;D39),'Coz. Ind.L4, 5 E 8'!$A$3:$M$221,11,0)),"")</f>
        <v/>
      </c>
      <c r="K39" s="232" t="str">
        <f>IFERROR(IF(D39="","",VLOOKUP((ROUNDDOWN(B39,0)&amp;D39),'Coz. Ind.L4, 5 E 8'!$A$3:$M$221,13,0)),"")</f>
        <v/>
      </c>
      <c r="L39" s="241" t="str">
        <f t="shared" ref="L39:L46" si="24">IFERROR(IF(B39="","",M38),"")</f>
        <v/>
      </c>
      <c r="M39" s="234" t="str">
        <f>IFERROR(SUM(L39,P39,((H39/VLOOKUP(D39,'[2]Capacidades por SKU e Túnel'!$B$9:$T$449,15,0))/24)),"")</f>
        <v/>
      </c>
      <c r="N39" s="278" t="str">
        <f t="shared" si="19"/>
        <v/>
      </c>
      <c r="O39" s="236" t="str">
        <f t="shared" si="20"/>
        <v/>
      </c>
      <c r="P39" s="237"/>
      <c r="Q39" s="279"/>
      <c r="R39" s="242" t="str">
        <f t="shared" si="21"/>
        <v/>
      </c>
      <c r="S39" s="243" t="str">
        <f t="shared" si="22"/>
        <v/>
      </c>
      <c r="T39" s="463"/>
      <c r="U39" s="198"/>
    </row>
    <row r="40" spans="1:21" ht="25.5" hidden="1" customHeight="1">
      <c r="A40" s="213" t="str">
        <f t="shared" si="4"/>
        <v/>
      </c>
      <c r="B40" s="473" t="str">
        <f t="shared" si="23"/>
        <v/>
      </c>
      <c r="C40" s="509"/>
      <c r="D40" s="247"/>
      <c r="E40" s="229"/>
      <c r="F40" s="230" t="str">
        <f>IFERROR(VLOOKUP(D40,'[2]Capacidades por SKU e Túnel'!$B$9:$T$449,4,0),"")</f>
        <v/>
      </c>
      <c r="G40" s="231"/>
      <c r="H40" s="228" t="str">
        <f>IFERROR(IF(D40="","",(G40/VLOOKUP(D40,'[2]Capacidades por SKU e Túnel'!$B$9:$T$449,16,FALSE))),"")</f>
        <v/>
      </c>
      <c r="I40" s="228" t="str">
        <f>IFERROR(IF(D40="","",(VLOOKUP(D40,[2]Recheio!$B$8:$I$80,7,FALSE)*H40)),"")</f>
        <v/>
      </c>
      <c r="J40" s="228" t="str">
        <f>IFERROR(IF(D40="","",VLOOKUP((ROUNDDOWN(B40,0)&amp;D40),'Coz. Ind.L4, 5 E 8'!$A$3:$M$221,11,0)),"")</f>
        <v/>
      </c>
      <c r="K40" s="232" t="str">
        <f>IFERROR(IF(D40="","",VLOOKUP((ROUNDDOWN(B40,0)&amp;D40),'Coz. Ind.L4, 5 E 8'!$A$3:$M$221,13,0)),"")</f>
        <v/>
      </c>
      <c r="L40" s="241" t="str">
        <f t="shared" si="24"/>
        <v/>
      </c>
      <c r="M40" s="234" t="str">
        <f>IFERROR(SUM(L40,P40,((H40/VLOOKUP(D40,'[2]Capacidades por SKU e Túnel'!$B$9:$T$449,15,0))/24)),"")</f>
        <v/>
      </c>
      <c r="N40" s="278" t="str">
        <f t="shared" si="19"/>
        <v/>
      </c>
      <c r="O40" s="236" t="str">
        <f t="shared" si="20"/>
        <v/>
      </c>
      <c r="P40" s="237"/>
      <c r="Q40" s="279"/>
      <c r="R40" s="242" t="str">
        <f t="shared" si="21"/>
        <v/>
      </c>
      <c r="S40" s="243" t="str">
        <f t="shared" si="22"/>
        <v/>
      </c>
      <c r="T40" s="463"/>
      <c r="U40" s="198"/>
    </row>
    <row r="41" spans="1:21" ht="25.5" hidden="1" customHeight="1">
      <c r="A41" s="213" t="str">
        <f t="shared" si="4"/>
        <v/>
      </c>
      <c r="B41" s="473" t="str">
        <f t="shared" si="23"/>
        <v/>
      </c>
      <c r="C41" s="509"/>
      <c r="D41" s="229"/>
      <c r="E41" s="229"/>
      <c r="F41" s="230" t="str">
        <f>IFERROR(VLOOKUP(D41,'[2]Capacidades por SKU e Túnel'!$B$9:$T$449,4,0),"")</f>
        <v/>
      </c>
      <c r="G41" s="231"/>
      <c r="H41" s="228" t="str">
        <f>IFERROR(IF(D41="","",(G41/VLOOKUP(D41,'[2]Capacidades por SKU e Túnel'!$B$9:$T$449,16,FALSE))),"")</f>
        <v/>
      </c>
      <c r="I41" s="228" t="str">
        <f>IFERROR(IF(D41="","",(VLOOKUP(D41,[2]Recheio!$B$8:$I$80,7,FALSE)*H41)),"")</f>
        <v/>
      </c>
      <c r="J41" s="228" t="str">
        <f>IFERROR(IF(D41="","",VLOOKUP((ROUNDDOWN(B41,0)&amp;D41),'Coz. Ind.L4, 5 E 8'!$A$3:$M$221,11,0)),"")</f>
        <v/>
      </c>
      <c r="K41" s="232" t="str">
        <f>IFERROR(IF(D41="","",VLOOKUP((ROUNDDOWN(B41,0)&amp;D41),'Coz. Ind.L4, 5 E 8'!$A$3:$M$221,13,0)),"")</f>
        <v/>
      </c>
      <c r="L41" s="241" t="str">
        <f t="shared" si="24"/>
        <v/>
      </c>
      <c r="M41" s="234" t="str">
        <f>IFERROR(SUM(L41,P41,((H41/VLOOKUP(D41,'[2]Capacidades por SKU e Túnel'!$B$9:$T$449,15,0))/24)),"")</f>
        <v/>
      </c>
      <c r="N41" s="278" t="str">
        <f t="shared" si="19"/>
        <v/>
      </c>
      <c r="O41" s="236" t="str">
        <f t="shared" si="20"/>
        <v/>
      </c>
      <c r="P41" s="237"/>
      <c r="Q41" s="279"/>
      <c r="R41" s="242" t="str">
        <f t="shared" si="21"/>
        <v/>
      </c>
      <c r="S41" s="243" t="str">
        <f t="shared" si="22"/>
        <v/>
      </c>
      <c r="T41" s="463"/>
      <c r="U41" s="198"/>
    </row>
    <row r="42" spans="1:21" ht="25.5" hidden="1" customHeight="1">
      <c r="A42" s="213" t="str">
        <f t="shared" si="4"/>
        <v/>
      </c>
      <c r="B42" s="473" t="str">
        <f t="shared" si="23"/>
        <v/>
      </c>
      <c r="C42" s="508"/>
      <c r="D42" s="229"/>
      <c r="E42" s="229"/>
      <c r="F42" s="230" t="str">
        <f>IFERROR(VLOOKUP(D42,'[2]Capacidades por SKU e Túnel'!$B$9:$T$449,4,0),"")</f>
        <v/>
      </c>
      <c r="G42" s="231"/>
      <c r="H42" s="228" t="str">
        <f>IFERROR(IF(D42="","",(G42/VLOOKUP(D42,'[2]Capacidades por SKU e Túnel'!$B$9:$T$449,16,FALSE))),"")</f>
        <v/>
      </c>
      <c r="I42" s="228" t="str">
        <f>IFERROR(IF(D42="","",(VLOOKUP(D42,[2]Recheio!$B$8:$I$80,7,FALSE)*H42)),"")</f>
        <v/>
      </c>
      <c r="J42" s="228" t="str">
        <f>IFERROR(IF(D42="","",VLOOKUP((ROUNDDOWN(B42,0)&amp;D42),'Coz. Ind.L4, 5 E 8'!$A$3:$M$221,11,0)),"")</f>
        <v/>
      </c>
      <c r="K42" s="232" t="str">
        <f>IFERROR(IF(D42="","",VLOOKUP((ROUNDDOWN(B42,0)&amp;D42),'Coz. Ind.L4, 5 E 8'!$A$3:$M$221,13,0)),"")</f>
        <v/>
      </c>
      <c r="L42" s="241" t="str">
        <f t="shared" si="24"/>
        <v/>
      </c>
      <c r="M42" s="234" t="str">
        <f>IFERROR(SUM(L42,P42,((H42/VLOOKUP(D42,'[2]Capacidades por SKU e Túnel'!$B$9:$T$449,15,0))/24)),"")</f>
        <v/>
      </c>
      <c r="N42" s="278" t="str">
        <f t="shared" si="19"/>
        <v/>
      </c>
      <c r="O42" s="236" t="str">
        <f t="shared" si="20"/>
        <v/>
      </c>
      <c r="P42" s="244"/>
      <c r="Q42" s="539"/>
      <c r="R42" s="245" t="str">
        <f t="shared" si="21"/>
        <v/>
      </c>
      <c r="S42" s="246" t="str">
        <f t="shared" si="22"/>
        <v/>
      </c>
      <c r="T42" s="463"/>
      <c r="U42" s="198"/>
    </row>
    <row r="43" spans="1:21" ht="25.5" hidden="1" customHeight="1">
      <c r="A43" s="213" t="str">
        <f t="shared" si="4"/>
        <v/>
      </c>
      <c r="B43" s="474" t="str">
        <f t="shared" si="23"/>
        <v/>
      </c>
      <c r="C43" s="510"/>
      <c r="D43" s="247"/>
      <c r="E43" s="247"/>
      <c r="F43" s="248" t="str">
        <f>IFERROR(VLOOKUP(D43,'[2]Capacidades por SKU e Túnel'!$B$9:$T$449,4,0),"")</f>
        <v/>
      </c>
      <c r="G43" s="216"/>
      <c r="H43" s="217" t="str">
        <f>IFERROR(IF(D43="","",(G43/VLOOKUP(D43,'[2]Capacidades por SKU e Túnel'!$B$9:$T$449,16,FALSE))),"")</f>
        <v/>
      </c>
      <c r="I43" s="217" t="str">
        <f>IFERROR(IF(D43="","",(VLOOKUP(D43,[2]Recheio!$B$8:$I$80,7,FALSE)*H43)),"")</f>
        <v/>
      </c>
      <c r="J43" s="217" t="str">
        <f>IFERROR(IF(D43="","",VLOOKUP((ROUNDDOWN(B43,0)&amp;D43),'Coz. Ind.L4, 5 E 8'!$A$3:$M$221,11,0)),"")</f>
        <v/>
      </c>
      <c r="K43" s="280" t="str">
        <f>IFERROR(IF(D43="","",VLOOKUP((ROUNDDOWN(B43,0)&amp;D43),'Coz. Ind.L4, 5 E 8'!$A$3:$M$221,13,0)),"")</f>
        <v/>
      </c>
      <c r="L43" s="233" t="str">
        <f t="shared" si="24"/>
        <v/>
      </c>
      <c r="M43" s="249" t="str">
        <f>IFERROR(SUM(L43,P43,((H43/VLOOKUP(D43,'[2]Capacidades por SKU e Túnel'!$B$9:$T$449,15,0))/24)),"")</f>
        <v/>
      </c>
      <c r="N43" s="281" t="str">
        <f t="shared" si="19"/>
        <v/>
      </c>
      <c r="O43" s="251" t="str">
        <f t="shared" si="20"/>
        <v/>
      </c>
      <c r="P43" s="237"/>
      <c r="Q43" s="279"/>
      <c r="R43" s="242" t="str">
        <f t="shared" si="21"/>
        <v/>
      </c>
      <c r="S43" s="243" t="str">
        <f t="shared" si="22"/>
        <v/>
      </c>
      <c r="T43" s="463"/>
      <c r="U43" s="198"/>
    </row>
    <row r="44" spans="1:21" ht="25.5" hidden="1" customHeight="1">
      <c r="A44" s="213" t="str">
        <f t="shared" si="4"/>
        <v/>
      </c>
      <c r="B44" s="473" t="str">
        <f t="shared" si="23"/>
        <v/>
      </c>
      <c r="C44" s="509"/>
      <c r="D44" s="247"/>
      <c r="E44" s="229"/>
      <c r="F44" s="230" t="str">
        <f>IFERROR(VLOOKUP(D44,'[2]Capacidades por SKU e Túnel'!$B$9:$T$449,4,0),"")</f>
        <v/>
      </c>
      <c r="G44" s="231"/>
      <c r="H44" s="228" t="str">
        <f>IFERROR(IF(D44="","",(G44/VLOOKUP(D44,'[2]Capacidades por SKU e Túnel'!$B$9:$T$449,16,FALSE))),"")</f>
        <v/>
      </c>
      <c r="I44" s="228" t="str">
        <f>IFERROR(IF(D44="","",(VLOOKUP(D44,[2]Recheio!$B$8:$I$80,7,FALSE)*H44)),"")</f>
        <v/>
      </c>
      <c r="J44" s="228" t="str">
        <f>IFERROR(IF(D44="","",VLOOKUP((ROUNDDOWN(B44,0)&amp;D44),'Coz. Ind.L4, 5 E 8'!$A$3:$M$221,11,0)),"")</f>
        <v/>
      </c>
      <c r="K44" s="232" t="str">
        <f>IFERROR(IF(D44="","",VLOOKUP((ROUNDDOWN(B44,0)&amp;D44),'Coz. Ind.L4, 5 E 8'!$A$3:$M$221,13,0)),"")</f>
        <v/>
      </c>
      <c r="L44" s="241" t="str">
        <f t="shared" si="24"/>
        <v/>
      </c>
      <c r="M44" s="234" t="str">
        <f>IFERROR(SUM(L44,P44,((H44/VLOOKUP(D44,'[2]Capacidades por SKU e Túnel'!$B$9:$T$449,15,0))/24)),"")</f>
        <v/>
      </c>
      <c r="N44" s="278" t="str">
        <f t="shared" si="19"/>
        <v/>
      </c>
      <c r="O44" s="236" t="str">
        <f t="shared" si="20"/>
        <v/>
      </c>
      <c r="P44" s="237"/>
      <c r="Q44" s="279"/>
      <c r="R44" s="242" t="str">
        <f t="shared" si="21"/>
        <v/>
      </c>
      <c r="S44" s="243" t="str">
        <f t="shared" si="22"/>
        <v/>
      </c>
      <c r="T44" s="463"/>
      <c r="U44" s="198"/>
    </row>
    <row r="45" spans="1:21" ht="25.5" hidden="1" customHeight="1">
      <c r="A45" s="213" t="str">
        <f t="shared" si="4"/>
        <v/>
      </c>
      <c r="B45" s="473" t="str">
        <f t="shared" si="23"/>
        <v/>
      </c>
      <c r="C45" s="509"/>
      <c r="D45" s="229"/>
      <c r="E45" s="229"/>
      <c r="F45" s="230" t="str">
        <f>IFERROR(VLOOKUP(D45,'[2]Capacidades por SKU e Túnel'!$B$9:$T$449,4,0),"")</f>
        <v/>
      </c>
      <c r="G45" s="231"/>
      <c r="H45" s="228" t="str">
        <f>IFERROR(IF(D45="","",(G45/VLOOKUP(D45,'[2]Capacidades por SKU e Túnel'!$B$9:$T$449,16,FALSE))),"")</f>
        <v/>
      </c>
      <c r="I45" s="228" t="str">
        <f>IFERROR(IF(D45="","",(VLOOKUP(D45,[2]Recheio!$B$8:$I$80,7,FALSE)*H45)),"")</f>
        <v/>
      </c>
      <c r="J45" s="228" t="str">
        <f>IFERROR(IF(D45="","",VLOOKUP((ROUNDDOWN(B45,0)&amp;D45),'Coz. Ind.L4, 5 E 8'!$A$3:$M$221,11,0)),"")</f>
        <v/>
      </c>
      <c r="K45" s="232" t="str">
        <f>IFERROR(IF(D45="","",VLOOKUP((ROUNDDOWN(B45,0)&amp;D45),'Coz. Ind.L4, 5 E 8'!$A$3:$M$221,13,0)),"")</f>
        <v/>
      </c>
      <c r="L45" s="241" t="str">
        <f t="shared" si="24"/>
        <v/>
      </c>
      <c r="M45" s="234" t="str">
        <f>IFERROR(SUM(L45,P45,((H45/VLOOKUP(D45,'[2]Capacidades por SKU e Túnel'!$B$9:$T$449,15,0))/24)),"")</f>
        <v/>
      </c>
      <c r="N45" s="278" t="str">
        <f t="shared" si="19"/>
        <v/>
      </c>
      <c r="O45" s="236" t="str">
        <f t="shared" si="20"/>
        <v/>
      </c>
      <c r="P45" s="237"/>
      <c r="Q45" s="279"/>
      <c r="R45" s="242" t="str">
        <f t="shared" si="21"/>
        <v/>
      </c>
      <c r="S45" s="243" t="str">
        <f t="shared" si="22"/>
        <v/>
      </c>
      <c r="T45" s="463"/>
      <c r="U45" s="198"/>
    </row>
    <row r="46" spans="1:21" ht="25.5" hidden="1" customHeight="1" thickBot="1">
      <c r="A46" s="213" t="str">
        <f t="shared" si="4"/>
        <v/>
      </c>
      <c r="B46" s="475" t="str">
        <f t="shared" si="23"/>
        <v/>
      </c>
      <c r="C46" s="511"/>
      <c r="D46" s="252"/>
      <c r="E46" s="252"/>
      <c r="F46" s="253" t="str">
        <f>IFERROR(VLOOKUP(D46,'[2]Capacidades por SKU e Túnel'!$B$9:$T$449,4,0),"")</f>
        <v/>
      </c>
      <c r="G46" s="254"/>
      <c r="H46" s="255" t="str">
        <f>IFERROR(IF(D46="","",(G46/VLOOKUP(D46,'[2]Capacidades por SKU e Túnel'!$B$9:$T$449,16,FALSE))),"")</f>
        <v/>
      </c>
      <c r="I46" s="255" t="str">
        <f>IFERROR(IF(D46="","",(VLOOKUP(D46,[2]Recheio!$B$8:$I$80,7,FALSE)*H46)),"")</f>
        <v/>
      </c>
      <c r="J46" s="255" t="str">
        <f>IFERROR(IF(D46="","",VLOOKUP((ROUNDDOWN(B46,0)&amp;D46),'Coz. Ind.L4, 5 E 8'!$A$3:$M$221,11,0)),"")</f>
        <v/>
      </c>
      <c r="K46" s="282" t="str">
        <f>IFERROR(IF(D46="","",VLOOKUP((ROUNDDOWN(B46,0)&amp;D46),'Coz. Ind.L4, 5 E 8'!$A$3:$M$221,13,0)),"")</f>
        <v/>
      </c>
      <c r="L46" s="256" t="str">
        <f t="shared" si="24"/>
        <v/>
      </c>
      <c r="M46" s="257" t="str">
        <f>IFERROR(SUM(L46,P46,((H46/VLOOKUP(D46,'[2]Capacidades por SKU e Túnel'!$B$9:$T$449,15,0))/24)),"")</f>
        <v/>
      </c>
      <c r="N46" s="283" t="str">
        <f t="shared" si="19"/>
        <v/>
      </c>
      <c r="O46" s="259" t="str">
        <f t="shared" si="20"/>
        <v/>
      </c>
      <c r="P46" s="260"/>
      <c r="Q46" s="284"/>
      <c r="R46" s="285" t="str">
        <f t="shared" si="21"/>
        <v/>
      </c>
      <c r="S46" s="286" t="str">
        <f t="shared" si="22"/>
        <v/>
      </c>
      <c r="T46" s="464"/>
      <c r="U46" s="198"/>
    </row>
    <row r="47" spans="1:21" ht="25.5" customHeight="1" thickBot="1">
      <c r="A47" s="213" t="s">
        <v>2321</v>
      </c>
      <c r="B47" s="476"/>
      <c r="C47" s="512"/>
      <c r="D47" s="263"/>
      <c r="E47" s="263"/>
      <c r="F47" s="264"/>
      <c r="G47" s="265"/>
      <c r="H47" s="266"/>
      <c r="I47" s="267"/>
      <c r="J47" s="267"/>
      <c r="K47" s="268"/>
      <c r="L47" s="268"/>
      <c r="M47" s="268"/>
      <c r="N47" s="272"/>
      <c r="O47" s="272"/>
      <c r="P47" s="287"/>
      <c r="Q47" s="268"/>
      <c r="R47" s="272"/>
      <c r="S47" s="268"/>
      <c r="T47" s="273"/>
    </row>
    <row r="48" spans="1:21" ht="25.5" customHeight="1" thickBot="1">
      <c r="A48" s="213" t="str">
        <f t="shared" si="4"/>
        <v>X</v>
      </c>
      <c r="B48" s="470">
        <f>B37+1</f>
        <v>43959.34375</v>
      </c>
      <c r="C48" s="507"/>
      <c r="D48" s="214">
        <v>7</v>
      </c>
      <c r="E48" s="214"/>
      <c r="F48" s="215" t="str">
        <f>IFERROR(VLOOKUP(D48,'[2]Capacidades por SKU e Túnel'!$B$9:$T$449,4,0),"")</f>
        <v>PRODUÇÃO EM OUTRA LINHA</v>
      </c>
      <c r="G48" s="274"/>
      <c r="H48" s="218">
        <f>IFERROR(IF(D48="","",(G48/VLOOKUP(D48,'[2]Capacidades por SKU e Túnel'!$B$9:$T$449,16,FALSE))),"")</f>
        <v>0</v>
      </c>
      <c r="I48" s="218" t="str">
        <f>IFERROR(IF(D48="","",(VLOOKUP(D48,[2]Recheio!$B$8:$I$80,7,FALSE)*H48)),"")</f>
        <v/>
      </c>
      <c r="J48" s="218" t="str">
        <f>IFERROR(IF(D48="","",VLOOKUP((ROUNDDOWN(B48,0)&amp;D48),'Coz. Ind.L4, 5 E 8'!$A$3:$M$221,11,0)),"")</f>
        <v/>
      </c>
      <c r="K48" s="219" t="str">
        <f>IFERROR(IF(D48="","",VLOOKUP((ROUNDDOWN(B48,0)&amp;D48),'Coz. Ind.L4, 5 E 8'!$A$3:$M$221,13,0)),"")</f>
        <v/>
      </c>
      <c r="L48" s="220">
        <f>IFERROR(IF(D48="","",B48),"")</f>
        <v>43959.34375</v>
      </c>
      <c r="M48" s="221">
        <f>IFERROR(SUM(L48,P48,((H48/VLOOKUP(D48,'[2]Capacidades por SKU e Túnel'!$B$9:$T$449,15,0))/24)),"")</f>
        <v>43959.34375</v>
      </c>
      <c r="N48" s="275" t="str">
        <f t="shared" ref="N48:N57" si="25">IF(P48="","",L48)</f>
        <v/>
      </c>
      <c r="O48" s="223" t="str">
        <f t="shared" ref="O48:O57" si="26">IFERROR(IF(P48="","",SUM(L48,P48)),"")</f>
        <v/>
      </c>
      <c r="P48" s="276"/>
      <c r="Q48" s="277"/>
      <c r="R48" s="226">
        <f t="shared" ref="R48:R57" si="27">IFERROR(SUM((M48-L48),(-P48)),"")</f>
        <v>0</v>
      </c>
      <c r="S48" s="227">
        <f t="shared" ref="S48:S57" si="28">IFERROR((M48-L48),"")</f>
        <v>0</v>
      </c>
      <c r="T48" s="462" t="s">
        <v>2401</v>
      </c>
      <c r="U48" s="199"/>
    </row>
    <row r="49" spans="1:21" ht="25.5" hidden="1" customHeight="1">
      <c r="A49" s="213" t="str">
        <f t="shared" si="4"/>
        <v/>
      </c>
      <c r="B49" s="473" t="str">
        <f t="shared" ref="B49:B57" si="29">IF(D49="","",B48)</f>
        <v/>
      </c>
      <c r="C49" s="508"/>
      <c r="D49" s="229"/>
      <c r="E49" s="229"/>
      <c r="F49" s="230" t="str">
        <f>IFERROR(VLOOKUP(D49,'[2]Capacidades por SKU e Túnel'!$B$9:$T$449,4,0),"")</f>
        <v/>
      </c>
      <c r="G49" s="231"/>
      <c r="H49" s="228" t="str">
        <f>IFERROR(IF(D49="","",(G49/VLOOKUP(D49,'[2]Capacidades por SKU e Túnel'!$B$9:$T$449,16,FALSE))),"")</f>
        <v/>
      </c>
      <c r="I49" s="228" t="str">
        <f>IFERROR(IF(D49="","",(VLOOKUP(D49,[2]Recheio!$B$8:$I$80,7,FALSE)*H49)),"")</f>
        <v/>
      </c>
      <c r="J49" s="228" t="str">
        <f>IFERROR(IF(D49="","",VLOOKUP((ROUNDDOWN(B49,0)&amp;D49),'Coz. Ind.L4, 5 E 8'!$A$3:$M$221,11,0)),"")</f>
        <v/>
      </c>
      <c r="K49" s="232" t="str">
        <f>IFERROR(IF(D49="","",VLOOKUP((ROUNDDOWN(B49,0)&amp;D49),'Coz. Ind.L4, 5 E 8'!$A$3:$M$221,13,0)),"")</f>
        <v/>
      </c>
      <c r="L49" s="241" t="str">
        <f>IFERROR(IF(B49="","",M48),"")</f>
        <v/>
      </c>
      <c r="M49" s="234" t="str">
        <f>IFERROR(SUM(L49,P49,((H49/VLOOKUP(D49,'[2]Capacidades por SKU e Túnel'!$B$9:$T$449,15,0))/24)),"")</f>
        <v/>
      </c>
      <c r="N49" s="278" t="str">
        <f t="shared" si="25"/>
        <v/>
      </c>
      <c r="O49" s="236" t="str">
        <f t="shared" si="26"/>
        <v/>
      </c>
      <c r="P49" s="237"/>
      <c r="Q49" s="279"/>
      <c r="R49" s="239" t="str">
        <f t="shared" si="27"/>
        <v/>
      </c>
      <c r="S49" s="240" t="str">
        <f t="shared" si="28"/>
        <v/>
      </c>
      <c r="T49" s="463"/>
      <c r="U49" s="198"/>
    </row>
    <row r="50" spans="1:21" ht="25.5" hidden="1" customHeight="1">
      <c r="A50" s="213" t="str">
        <f t="shared" si="4"/>
        <v/>
      </c>
      <c r="B50" s="473" t="str">
        <f t="shared" si="29"/>
        <v/>
      </c>
      <c r="C50" s="509"/>
      <c r="D50" s="229"/>
      <c r="E50" s="229"/>
      <c r="F50" s="230" t="str">
        <f>IFERROR(VLOOKUP(D50,'[2]Capacidades por SKU e Túnel'!$B$9:$T$449,4,0),"")</f>
        <v/>
      </c>
      <c r="G50" s="231"/>
      <c r="H50" s="228" t="str">
        <f>IFERROR(IF(D50="","",(G50/VLOOKUP(D50,'[2]Capacidades por SKU e Túnel'!$B$9:$T$449,16,FALSE))),"")</f>
        <v/>
      </c>
      <c r="I50" s="228" t="str">
        <f>IFERROR(IF(D50="","",(VLOOKUP(D50,[2]Recheio!$B$8:$I$80,7,FALSE)*H50)),"")</f>
        <v/>
      </c>
      <c r="J50" s="228" t="str">
        <f>IFERROR(IF(D50="","",VLOOKUP((ROUNDDOWN(B50,0)&amp;D50),'Coz. Ind.L4, 5 E 8'!$A$3:$M$221,11,0)),"")</f>
        <v/>
      </c>
      <c r="K50" s="232" t="str">
        <f>IFERROR(IF(D50="","",VLOOKUP((ROUNDDOWN(B50,0)&amp;D50),'Coz. Ind.L4, 5 E 8'!$A$3:$M$221,13,0)),"")</f>
        <v/>
      </c>
      <c r="L50" s="241" t="str">
        <f t="shared" ref="L50:L57" si="30">IFERROR(IF(B50="","",M49),"")</f>
        <v/>
      </c>
      <c r="M50" s="234" t="str">
        <f>IFERROR(SUM(L50,P50,((H50/VLOOKUP(D50,'[2]Capacidades por SKU e Túnel'!$B$9:$T$449,15,0))/24)),"")</f>
        <v/>
      </c>
      <c r="N50" s="278" t="str">
        <f t="shared" si="25"/>
        <v/>
      </c>
      <c r="O50" s="236" t="str">
        <f t="shared" si="26"/>
        <v/>
      </c>
      <c r="P50" s="237"/>
      <c r="Q50" s="279"/>
      <c r="R50" s="242" t="str">
        <f t="shared" si="27"/>
        <v/>
      </c>
      <c r="S50" s="243" t="str">
        <f t="shared" si="28"/>
        <v/>
      </c>
      <c r="T50" s="463"/>
      <c r="U50" s="198"/>
    </row>
    <row r="51" spans="1:21" ht="25.5" hidden="1" customHeight="1">
      <c r="A51" s="213" t="str">
        <f t="shared" si="4"/>
        <v/>
      </c>
      <c r="B51" s="473" t="str">
        <f t="shared" si="29"/>
        <v/>
      </c>
      <c r="C51" s="509"/>
      <c r="D51" s="247"/>
      <c r="E51" s="229"/>
      <c r="F51" s="230" t="str">
        <f>IFERROR(VLOOKUP(D51,'[2]Capacidades por SKU e Túnel'!$B$9:$T$449,4,0),"")</f>
        <v/>
      </c>
      <c r="G51" s="231"/>
      <c r="H51" s="228" t="str">
        <f>IFERROR(IF(D51="","",(G51/VLOOKUP(D51,'[2]Capacidades por SKU e Túnel'!$B$9:$T$449,16,FALSE))),"")</f>
        <v/>
      </c>
      <c r="I51" s="228" t="str">
        <f>IFERROR(IF(D51="","",(VLOOKUP(D51,[2]Recheio!$B$8:$I$80,7,FALSE)*H51)),"")</f>
        <v/>
      </c>
      <c r="J51" s="228" t="str">
        <f>IFERROR(IF(D51="","",VLOOKUP((ROUNDDOWN(B51,0)&amp;D51),'Coz. Ind.L4, 5 E 8'!$A$3:$M$221,11,0)),"")</f>
        <v/>
      </c>
      <c r="K51" s="232" t="str">
        <f>IFERROR(IF(D51="","",VLOOKUP((ROUNDDOWN(B51,0)&amp;D51),'Coz. Ind.L4, 5 E 8'!$A$3:$M$221,13,0)),"")</f>
        <v/>
      </c>
      <c r="L51" s="241" t="str">
        <f t="shared" si="30"/>
        <v/>
      </c>
      <c r="M51" s="234" t="str">
        <f>IFERROR(SUM(L51,P51,((H51/VLOOKUP(D51,'[2]Capacidades por SKU e Túnel'!$B$9:$T$449,15,0))/24)),"")</f>
        <v/>
      </c>
      <c r="N51" s="278" t="str">
        <f t="shared" si="25"/>
        <v/>
      </c>
      <c r="O51" s="236" t="str">
        <f t="shared" si="26"/>
        <v/>
      </c>
      <c r="P51" s="237"/>
      <c r="Q51" s="279"/>
      <c r="R51" s="242" t="str">
        <f t="shared" si="27"/>
        <v/>
      </c>
      <c r="S51" s="243" t="str">
        <f t="shared" si="28"/>
        <v/>
      </c>
      <c r="T51" s="463"/>
      <c r="U51" s="198"/>
    </row>
    <row r="52" spans="1:21" ht="25.5" hidden="1" customHeight="1">
      <c r="A52" s="213" t="str">
        <f t="shared" si="4"/>
        <v/>
      </c>
      <c r="B52" s="473" t="str">
        <f t="shared" si="29"/>
        <v/>
      </c>
      <c r="C52" s="509"/>
      <c r="D52" s="229"/>
      <c r="E52" s="229"/>
      <c r="F52" s="230" t="str">
        <f>IFERROR(VLOOKUP(D52,'[2]Capacidades por SKU e Túnel'!$B$9:$T$449,4,0),"")</f>
        <v/>
      </c>
      <c r="G52" s="231"/>
      <c r="H52" s="228" t="str">
        <f>IFERROR(IF(D52="","",(G52/VLOOKUP(D52,'[2]Capacidades por SKU e Túnel'!$B$9:$T$449,16,FALSE))),"")</f>
        <v/>
      </c>
      <c r="I52" s="228" t="str">
        <f>IFERROR(IF(D52="","",(VLOOKUP(D52,[2]Recheio!$B$8:$I$80,7,FALSE)*H52)),"")</f>
        <v/>
      </c>
      <c r="J52" s="228" t="str">
        <f>IFERROR(IF(D52="","",VLOOKUP((ROUNDDOWN(B52,0)&amp;D52),'Coz. Ind.L4, 5 E 8'!$A$3:$M$221,11,0)),"")</f>
        <v/>
      </c>
      <c r="K52" s="232" t="str">
        <f>IFERROR(IF(D52="","",VLOOKUP((ROUNDDOWN(B52,0)&amp;D52),'Coz. Ind.L4, 5 E 8'!$A$3:$M$221,13,0)),"")</f>
        <v/>
      </c>
      <c r="L52" s="241" t="str">
        <f t="shared" si="30"/>
        <v/>
      </c>
      <c r="M52" s="234" t="str">
        <f>IFERROR(SUM(L52,P52,((H52/VLOOKUP(D52,'[2]Capacidades por SKU e Túnel'!$B$9:$T$449,15,0))/24)),"")</f>
        <v/>
      </c>
      <c r="N52" s="278" t="str">
        <f t="shared" si="25"/>
        <v/>
      </c>
      <c r="O52" s="236" t="str">
        <f t="shared" si="26"/>
        <v/>
      </c>
      <c r="P52" s="237"/>
      <c r="Q52" s="279"/>
      <c r="R52" s="242" t="str">
        <f t="shared" si="27"/>
        <v/>
      </c>
      <c r="S52" s="243" t="str">
        <f t="shared" si="28"/>
        <v/>
      </c>
      <c r="T52" s="463"/>
      <c r="U52" s="198"/>
    </row>
    <row r="53" spans="1:21" ht="25.5" hidden="1" customHeight="1">
      <c r="A53" s="213" t="str">
        <f t="shared" si="4"/>
        <v/>
      </c>
      <c r="B53" s="473" t="str">
        <f t="shared" si="29"/>
        <v/>
      </c>
      <c r="C53" s="508"/>
      <c r="D53" s="229"/>
      <c r="E53" s="229"/>
      <c r="F53" s="230" t="str">
        <f>IFERROR(VLOOKUP(D53,'[2]Capacidades por SKU e Túnel'!$B$9:$T$449,4,0),"")</f>
        <v/>
      </c>
      <c r="G53" s="231"/>
      <c r="H53" s="228" t="str">
        <f>IFERROR(IF(D53="","",(G53/VLOOKUP(D53,'[2]Capacidades por SKU e Túnel'!$B$9:$T$449,16,FALSE))),"")</f>
        <v/>
      </c>
      <c r="I53" s="228" t="str">
        <f>IFERROR(IF(D53="","",(VLOOKUP(D53,[2]Recheio!$B$8:$I$80,7,FALSE)*H53)),"")</f>
        <v/>
      </c>
      <c r="J53" s="228" t="str">
        <f>IFERROR(IF(D53="","",VLOOKUP((ROUNDDOWN(B53,0)&amp;D53),'Coz. Ind.L4, 5 E 8'!$A$3:$M$221,11,0)),"")</f>
        <v/>
      </c>
      <c r="K53" s="232" t="str">
        <f>IFERROR(IF(D53="","",VLOOKUP((ROUNDDOWN(B53,0)&amp;D53),'Coz. Ind.L4, 5 E 8'!$A$3:$M$221,13,0)),"")</f>
        <v/>
      </c>
      <c r="L53" s="241" t="str">
        <f t="shared" si="30"/>
        <v/>
      </c>
      <c r="M53" s="234" t="str">
        <f>IFERROR(SUM(L53,P53,((H53/VLOOKUP(D53,'[2]Capacidades por SKU e Túnel'!$B$9:$T$449,15,0))/24)),"")</f>
        <v/>
      </c>
      <c r="N53" s="278" t="str">
        <f t="shared" si="25"/>
        <v/>
      </c>
      <c r="O53" s="236" t="str">
        <f t="shared" si="26"/>
        <v/>
      </c>
      <c r="P53" s="237"/>
      <c r="Q53" s="244"/>
      <c r="R53" s="242" t="str">
        <f t="shared" si="27"/>
        <v/>
      </c>
      <c r="S53" s="246" t="str">
        <f t="shared" si="28"/>
        <v/>
      </c>
      <c r="T53" s="463"/>
      <c r="U53" s="198"/>
    </row>
    <row r="54" spans="1:21" ht="25.5" hidden="1" customHeight="1">
      <c r="A54" s="213" t="str">
        <f t="shared" si="4"/>
        <v/>
      </c>
      <c r="B54" s="474" t="str">
        <f t="shared" si="29"/>
        <v/>
      </c>
      <c r="C54" s="510"/>
      <c r="D54" s="247"/>
      <c r="E54" s="247"/>
      <c r="F54" s="248" t="str">
        <f>IFERROR(VLOOKUP(D54,'[2]Capacidades por SKU e Túnel'!$B$9:$T$449,4,0),"")</f>
        <v/>
      </c>
      <c r="G54" s="216"/>
      <c r="H54" s="217" t="str">
        <f>IFERROR(IF(D54="","",(G54/VLOOKUP(D54,'[2]Capacidades por SKU e Túnel'!$B$9:$T$449,16,FALSE))),"")</f>
        <v/>
      </c>
      <c r="I54" s="217" t="str">
        <f>IFERROR(IF(D54="","",(VLOOKUP(D54,[2]Recheio!$B$8:$I$80,7,FALSE)*H54)),"")</f>
        <v/>
      </c>
      <c r="J54" s="217" t="str">
        <f>IFERROR(IF(D54="","",VLOOKUP((ROUNDDOWN(B54,0)&amp;D54),'Coz. Ind.L4, 5 E 8'!$A$3:$M$221,11,0)),"")</f>
        <v/>
      </c>
      <c r="K54" s="280" t="str">
        <f>IFERROR(IF(D54="","",VLOOKUP((ROUNDDOWN(B54,0)&amp;D54),'Coz. Ind.L4, 5 E 8'!$A$3:$M$221,13,0)),"")</f>
        <v/>
      </c>
      <c r="L54" s="233" t="str">
        <f t="shared" si="30"/>
        <v/>
      </c>
      <c r="M54" s="249" t="str">
        <f>IFERROR(SUM(L54,P54,((H54/VLOOKUP(D54,'[2]Capacidades por SKU e Túnel'!$B$9:$T$449,15,0))/24)),"")</f>
        <v/>
      </c>
      <c r="N54" s="281" t="str">
        <f t="shared" si="25"/>
        <v/>
      </c>
      <c r="O54" s="251" t="str">
        <f t="shared" si="26"/>
        <v/>
      </c>
      <c r="P54" s="237"/>
      <c r="Q54" s="279"/>
      <c r="R54" s="242" t="str">
        <f t="shared" si="27"/>
        <v/>
      </c>
      <c r="S54" s="243" t="str">
        <f t="shared" si="28"/>
        <v/>
      </c>
      <c r="T54" s="463"/>
      <c r="U54" s="198"/>
    </row>
    <row r="55" spans="1:21" ht="25.5" hidden="1" customHeight="1">
      <c r="A55" s="213" t="str">
        <f t="shared" si="4"/>
        <v/>
      </c>
      <c r="B55" s="473" t="str">
        <f t="shared" si="29"/>
        <v/>
      </c>
      <c r="C55" s="509"/>
      <c r="D55" s="247"/>
      <c r="E55" s="229"/>
      <c r="F55" s="230" t="str">
        <f>IFERROR(VLOOKUP(D55,'[2]Capacidades por SKU e Túnel'!$B$9:$T$449,4,0),"")</f>
        <v/>
      </c>
      <c r="G55" s="231"/>
      <c r="H55" s="228" t="str">
        <f>IFERROR(IF(D55="","",(G55/VLOOKUP(D55,'[2]Capacidades por SKU e Túnel'!$B$9:$T$449,16,FALSE))),"")</f>
        <v/>
      </c>
      <c r="I55" s="228" t="str">
        <f>IFERROR(IF(D55="","",(VLOOKUP(D55,[2]Recheio!$B$8:$I$80,7,FALSE)*H55)),"")</f>
        <v/>
      </c>
      <c r="J55" s="228" t="str">
        <f>IFERROR(IF(D55="","",VLOOKUP((ROUNDDOWN(B55,0)&amp;D55),'Coz. Ind.L4, 5 E 8'!$A$3:$M$221,11,0)),"")</f>
        <v/>
      </c>
      <c r="K55" s="232" t="str">
        <f>IFERROR(IF(D55="","",VLOOKUP((ROUNDDOWN(B55,0)&amp;D55),'Coz. Ind.L4, 5 E 8'!$A$3:$M$221,13,0)),"")</f>
        <v/>
      </c>
      <c r="L55" s="241" t="str">
        <f t="shared" si="30"/>
        <v/>
      </c>
      <c r="M55" s="234" t="str">
        <f>IFERROR(SUM(L55,P55,((H55/VLOOKUP(D55,'[2]Capacidades por SKU e Túnel'!$B$9:$T$449,15,0))/24)),"")</f>
        <v/>
      </c>
      <c r="N55" s="278" t="str">
        <f t="shared" si="25"/>
        <v/>
      </c>
      <c r="O55" s="236" t="str">
        <f t="shared" si="26"/>
        <v/>
      </c>
      <c r="P55" s="237"/>
      <c r="Q55" s="279"/>
      <c r="R55" s="242" t="str">
        <f t="shared" si="27"/>
        <v/>
      </c>
      <c r="S55" s="243" t="str">
        <f t="shared" si="28"/>
        <v/>
      </c>
      <c r="T55" s="463"/>
      <c r="U55" s="198"/>
    </row>
    <row r="56" spans="1:21" ht="25.5" hidden="1" customHeight="1">
      <c r="A56" s="213" t="str">
        <f t="shared" si="4"/>
        <v/>
      </c>
      <c r="B56" s="473" t="str">
        <f t="shared" si="29"/>
        <v/>
      </c>
      <c r="C56" s="509"/>
      <c r="D56" s="229"/>
      <c r="E56" s="229"/>
      <c r="F56" s="230" t="str">
        <f>IFERROR(VLOOKUP(D56,'[2]Capacidades por SKU e Túnel'!$B$9:$T$449,4,0),"")</f>
        <v/>
      </c>
      <c r="G56" s="231"/>
      <c r="H56" s="228" t="str">
        <f>IFERROR(IF(D56="","",(G56/VLOOKUP(D56,'[2]Capacidades por SKU e Túnel'!$B$9:$T$449,16,FALSE))),"")</f>
        <v/>
      </c>
      <c r="I56" s="228" t="str">
        <f>IFERROR(IF(D56="","",(VLOOKUP(D56,[2]Recheio!$B$8:$I$80,7,FALSE)*H56)),"")</f>
        <v/>
      </c>
      <c r="J56" s="228" t="str">
        <f>IFERROR(IF(D56="","",VLOOKUP((ROUNDDOWN(B56,0)&amp;D56),'Coz. Ind.L4, 5 E 8'!$A$3:$M$221,11,0)),"")</f>
        <v/>
      </c>
      <c r="K56" s="232" t="str">
        <f>IFERROR(IF(D56="","",VLOOKUP((ROUNDDOWN(B56,0)&amp;D56),'Coz. Ind.L4, 5 E 8'!$A$3:$M$221,13,0)),"")</f>
        <v/>
      </c>
      <c r="L56" s="241" t="str">
        <f t="shared" si="30"/>
        <v/>
      </c>
      <c r="M56" s="234" t="str">
        <f>IFERROR(SUM(L56,P56,((H56/VLOOKUP(D56,'[2]Capacidades por SKU e Túnel'!$B$9:$T$449,15,0))/24)),"")</f>
        <v/>
      </c>
      <c r="N56" s="278" t="str">
        <f t="shared" si="25"/>
        <v/>
      </c>
      <c r="O56" s="236" t="str">
        <f t="shared" si="26"/>
        <v/>
      </c>
      <c r="P56" s="237"/>
      <c r="Q56" s="279"/>
      <c r="R56" s="242" t="str">
        <f t="shared" si="27"/>
        <v/>
      </c>
      <c r="S56" s="243" t="str">
        <f t="shared" si="28"/>
        <v/>
      </c>
      <c r="T56" s="463"/>
      <c r="U56" s="198"/>
    </row>
    <row r="57" spans="1:21" ht="25.5" hidden="1" customHeight="1" thickBot="1">
      <c r="A57" s="213" t="str">
        <f t="shared" si="4"/>
        <v/>
      </c>
      <c r="B57" s="475" t="str">
        <f t="shared" si="29"/>
        <v/>
      </c>
      <c r="C57" s="511"/>
      <c r="D57" s="252"/>
      <c r="E57" s="252"/>
      <c r="F57" s="253" t="str">
        <f>IFERROR(VLOOKUP(D57,'[2]Capacidades por SKU e Túnel'!$B$9:$T$449,4,0),"")</f>
        <v/>
      </c>
      <c r="G57" s="254"/>
      <c r="H57" s="255" t="str">
        <f>IFERROR(IF(D57="","",(G57/VLOOKUP(D57,'[2]Capacidades por SKU e Túnel'!$B$9:$T$449,16,FALSE))),"")</f>
        <v/>
      </c>
      <c r="I57" s="255" t="str">
        <f>IFERROR(IF(D57="","",(VLOOKUP(D57,[2]Recheio!$B$8:$I$80,7,FALSE)*H57)),"")</f>
        <v/>
      </c>
      <c r="J57" s="255" t="str">
        <f>IFERROR(IF(D57="","",VLOOKUP((ROUNDDOWN(B57,0)&amp;D57),'Coz. Ind.L4, 5 E 8'!$A$3:$M$221,11,0)),"")</f>
        <v/>
      </c>
      <c r="K57" s="282" t="str">
        <f>IFERROR(IF(D57="","",VLOOKUP((ROUNDDOWN(B57,0)&amp;D57),'Coz. Ind.L4, 5 E 8'!$A$3:$M$221,13,0)),"")</f>
        <v/>
      </c>
      <c r="L57" s="256" t="str">
        <f t="shared" si="30"/>
        <v/>
      </c>
      <c r="M57" s="257" t="str">
        <f>IFERROR(SUM(L57,P57,((H57/VLOOKUP(D57,'[2]Capacidades por SKU e Túnel'!$B$9:$T$449,15,0))/24)),"")</f>
        <v/>
      </c>
      <c r="N57" s="283" t="str">
        <f t="shared" si="25"/>
        <v/>
      </c>
      <c r="O57" s="259" t="str">
        <f t="shared" si="26"/>
        <v/>
      </c>
      <c r="P57" s="260"/>
      <c r="Q57" s="284"/>
      <c r="R57" s="285" t="str">
        <f t="shared" si="27"/>
        <v/>
      </c>
      <c r="S57" s="286" t="str">
        <f t="shared" si="28"/>
        <v/>
      </c>
      <c r="T57" s="464"/>
      <c r="U57" s="198"/>
    </row>
    <row r="58" spans="1:21" ht="25.5" customHeight="1" thickBot="1">
      <c r="A58" s="213" t="s">
        <v>2321</v>
      </c>
      <c r="B58" s="476"/>
      <c r="C58" s="512"/>
      <c r="D58" s="263"/>
      <c r="E58" s="263"/>
      <c r="F58" s="264"/>
      <c r="G58" s="265"/>
      <c r="H58" s="266"/>
      <c r="I58" s="267"/>
      <c r="J58" s="267"/>
      <c r="K58" s="268"/>
      <c r="L58" s="268"/>
      <c r="M58" s="268"/>
      <c r="N58" s="272"/>
      <c r="O58" s="272"/>
      <c r="P58" s="287"/>
      <c r="Q58" s="268"/>
      <c r="R58" s="272"/>
      <c r="S58" s="268"/>
      <c r="T58" s="273"/>
    </row>
    <row r="59" spans="1:21" ht="25.5" customHeight="1" thickBot="1">
      <c r="A59" s="213" t="str">
        <f t="shared" si="4"/>
        <v>X</v>
      </c>
      <c r="B59" s="470">
        <f>B48+1</f>
        <v>43960.34375</v>
      </c>
      <c r="C59" s="507"/>
      <c r="D59" s="214">
        <v>7</v>
      </c>
      <c r="E59" s="214"/>
      <c r="F59" s="215" t="str">
        <f>IFERROR(VLOOKUP(D59,'[2]Capacidades por SKU e Túnel'!$B$9:$T$449,4,0),"")</f>
        <v>PRODUÇÃO EM OUTRA LINHA</v>
      </c>
      <c r="G59" s="274"/>
      <c r="H59" s="218">
        <f>IFERROR(IF(D59="","",(G59/VLOOKUP(D59,'[2]Capacidades por SKU e Túnel'!$B$9:$T$449,16,FALSE))),"")</f>
        <v>0</v>
      </c>
      <c r="I59" s="218" t="str">
        <f>IFERROR(IF(D59="","",(VLOOKUP(D59,[2]Recheio!$B$8:$I$80,7,FALSE)*H59)),"")</f>
        <v/>
      </c>
      <c r="J59" s="218" t="str">
        <f>IFERROR(IF(D59="","",VLOOKUP((ROUNDDOWN(B59,0)&amp;D59),'Coz. Ind.L4, 5 E 8'!$A$3:$M$221,11,0)),"")</f>
        <v/>
      </c>
      <c r="K59" s="219" t="str">
        <f>IFERROR(IF(D59="","",VLOOKUP((ROUNDDOWN(B59,0)&amp;D59),'Coz. Ind.L4, 5 E 8'!$A$3:$M$221,13,0)),"")</f>
        <v/>
      </c>
      <c r="L59" s="220">
        <f>IFERROR(IF(D59="","",B59),"")</f>
        <v>43960.34375</v>
      </c>
      <c r="M59" s="221">
        <f>IFERROR(SUM(L59,P59,((H59/VLOOKUP(D59,'[2]Capacidades por SKU e Túnel'!$B$9:$T$449,15,0))/24)),"")</f>
        <v>43960.34375</v>
      </c>
      <c r="N59" s="275" t="str">
        <f t="shared" ref="N59:N68" si="31">IF(P59="","",L59)</f>
        <v/>
      </c>
      <c r="O59" s="223" t="str">
        <f t="shared" ref="O59:O68" si="32">IFERROR(IF(P59="","",SUM(L59,P59)),"")</f>
        <v/>
      </c>
      <c r="P59" s="276"/>
      <c r="Q59" s="277"/>
      <c r="R59" s="226">
        <f t="shared" ref="R59:R68" si="33">IFERROR(SUM((M59-L59),(-P59)),"")</f>
        <v>0</v>
      </c>
      <c r="S59" s="227">
        <f t="shared" ref="S59:S68" si="34">IFERROR((M59-L59),"")</f>
        <v>0</v>
      </c>
      <c r="T59" s="462" t="s">
        <v>2401</v>
      </c>
      <c r="U59" s="199"/>
    </row>
    <row r="60" spans="1:21" ht="25.5" hidden="1" customHeight="1">
      <c r="A60" s="213" t="str">
        <f t="shared" si="4"/>
        <v/>
      </c>
      <c r="B60" s="473" t="str">
        <f t="shared" ref="B60:B68" si="35">IF(D60="","",B59)</f>
        <v/>
      </c>
      <c r="C60" s="508"/>
      <c r="D60" s="229"/>
      <c r="E60" s="247"/>
      <c r="F60" s="230" t="str">
        <f>IFERROR(VLOOKUP(D60,'[2]Capacidades por SKU e Túnel'!$B$9:$T$449,4,0),"")</f>
        <v/>
      </c>
      <c r="G60" s="231"/>
      <c r="H60" s="228" t="str">
        <f>IFERROR(IF(D60="","",(G60/VLOOKUP(D60,'[2]Capacidades por SKU e Túnel'!$B$9:$T$449,16,FALSE))),"")</f>
        <v/>
      </c>
      <c r="I60" s="228" t="str">
        <f>IFERROR(IF(D60="","",(VLOOKUP(D60,[2]Recheio!$B$8:$I$80,7,FALSE)*H60)),"")</f>
        <v/>
      </c>
      <c r="J60" s="228" t="str">
        <f>IFERROR(IF(D60="","",VLOOKUP((ROUNDDOWN(B60,0)&amp;D60),'Coz. Ind.L4, 5 E 8'!$A$3:$M$221,11,0)),"")</f>
        <v/>
      </c>
      <c r="K60" s="232" t="str">
        <f>IFERROR(IF(D60="","",VLOOKUP((ROUNDDOWN(B60,0)&amp;D60),'Coz. Ind.L4, 5 E 8'!$A$3:$M$221,13,0)),"")</f>
        <v/>
      </c>
      <c r="L60" s="241" t="str">
        <f>IFERROR(IF(B60="","",M59),"")</f>
        <v/>
      </c>
      <c r="M60" s="234" t="str">
        <f>IFERROR(SUM(L60,P60,((H60/VLOOKUP(D60,'[2]Capacidades por SKU e Túnel'!$B$9:$T$449,15,0))/24)),"")</f>
        <v/>
      </c>
      <c r="N60" s="278" t="str">
        <f t="shared" si="31"/>
        <v/>
      </c>
      <c r="O60" s="236" t="str">
        <f t="shared" si="32"/>
        <v/>
      </c>
      <c r="P60" s="237"/>
      <c r="Q60" s="279"/>
      <c r="R60" s="239" t="str">
        <f t="shared" si="33"/>
        <v/>
      </c>
      <c r="S60" s="240" t="str">
        <f t="shared" si="34"/>
        <v/>
      </c>
      <c r="T60" s="463"/>
      <c r="U60" s="198"/>
    </row>
    <row r="61" spans="1:21" ht="25.5" hidden="1" customHeight="1">
      <c r="A61" s="213" t="str">
        <f t="shared" si="4"/>
        <v/>
      </c>
      <c r="B61" s="473" t="str">
        <f t="shared" si="35"/>
        <v/>
      </c>
      <c r="C61" s="509"/>
      <c r="D61" s="229"/>
      <c r="E61" s="229"/>
      <c r="F61" s="230" t="str">
        <f>IFERROR(VLOOKUP(D61,'[2]Capacidades por SKU e Túnel'!$B$9:$T$449,4,0),"")</f>
        <v/>
      </c>
      <c r="G61" s="231"/>
      <c r="H61" s="228" t="str">
        <f>IFERROR(IF(D61="","",(G61/VLOOKUP(D61,'[2]Capacidades por SKU e Túnel'!$B$9:$T$449,16,FALSE))),"")</f>
        <v/>
      </c>
      <c r="I61" s="228" t="str">
        <f>IFERROR(IF(D61="","",(VLOOKUP(D61,[2]Recheio!$B$8:$I$80,7,FALSE)*H61)),"")</f>
        <v/>
      </c>
      <c r="J61" s="228" t="str">
        <f>IFERROR(IF(D61="","",VLOOKUP((ROUNDDOWN(B61,0)&amp;D61),'Coz. Ind.L4, 5 E 8'!$A$3:$M$221,11,0)),"")</f>
        <v/>
      </c>
      <c r="K61" s="232" t="str">
        <f>IFERROR(IF(D61="","",VLOOKUP((ROUNDDOWN(B61,0)&amp;D61),'Coz. Ind.L4, 5 E 8'!$A$3:$M$221,13,0)),"")</f>
        <v/>
      </c>
      <c r="L61" s="241" t="str">
        <f t="shared" ref="L61:L68" si="36">IFERROR(IF(B61="","",M60),"")</f>
        <v/>
      </c>
      <c r="M61" s="234" t="str">
        <f>IFERROR(SUM(L61,P61,((H61/VLOOKUP(D61,'[2]Capacidades por SKU e Túnel'!$B$9:$T$449,15,0))/24)),"")</f>
        <v/>
      </c>
      <c r="N61" s="278" t="str">
        <f t="shared" si="31"/>
        <v/>
      </c>
      <c r="O61" s="236" t="str">
        <f t="shared" si="32"/>
        <v/>
      </c>
      <c r="P61" s="237"/>
      <c r="Q61" s="279"/>
      <c r="R61" s="242" t="str">
        <f t="shared" si="33"/>
        <v/>
      </c>
      <c r="S61" s="243" t="str">
        <f t="shared" si="34"/>
        <v/>
      </c>
      <c r="T61" s="463"/>
      <c r="U61" s="198"/>
    </row>
    <row r="62" spans="1:21" ht="25.5" hidden="1" customHeight="1">
      <c r="A62" s="213" t="str">
        <f t="shared" si="4"/>
        <v/>
      </c>
      <c r="B62" s="473" t="str">
        <f t="shared" si="35"/>
        <v/>
      </c>
      <c r="C62" s="509"/>
      <c r="D62" s="247"/>
      <c r="E62" s="229"/>
      <c r="F62" s="230" t="str">
        <f>IFERROR(VLOOKUP(D62,'[2]Capacidades por SKU e Túnel'!$B$9:$T$449,4,0),"")</f>
        <v/>
      </c>
      <c r="G62" s="231"/>
      <c r="H62" s="228" t="str">
        <f>IFERROR(IF(D62="","",(G62/VLOOKUP(D62,'[2]Capacidades por SKU e Túnel'!$B$9:$T$449,16,FALSE))),"")</f>
        <v/>
      </c>
      <c r="I62" s="228" t="str">
        <f>IFERROR(IF(D62="","",(VLOOKUP(D62,[2]Recheio!$B$8:$I$80,7,FALSE)*H62)),"")</f>
        <v/>
      </c>
      <c r="J62" s="228" t="str">
        <f>IFERROR(IF(D62="","",VLOOKUP((ROUNDDOWN(B62,0)&amp;D62),'Coz. Ind.L4, 5 E 8'!$A$3:$M$221,11,0)),"")</f>
        <v/>
      </c>
      <c r="K62" s="232" t="str">
        <f>IFERROR(IF(D62="","",VLOOKUP((ROUNDDOWN(B62,0)&amp;D62),'Coz. Ind.L4, 5 E 8'!$A$3:$M$221,13,0)),"")</f>
        <v/>
      </c>
      <c r="L62" s="241" t="str">
        <f t="shared" si="36"/>
        <v/>
      </c>
      <c r="M62" s="234" t="str">
        <f>IFERROR(SUM(L62,P62,((H62/VLOOKUP(D62,'[2]Capacidades por SKU e Túnel'!$B$9:$T$449,15,0))/24)),"")</f>
        <v/>
      </c>
      <c r="N62" s="278" t="str">
        <f t="shared" si="31"/>
        <v/>
      </c>
      <c r="O62" s="236" t="str">
        <f t="shared" si="32"/>
        <v/>
      </c>
      <c r="P62" s="237"/>
      <c r="Q62" s="279"/>
      <c r="R62" s="242" t="str">
        <f t="shared" si="33"/>
        <v/>
      </c>
      <c r="S62" s="243" t="str">
        <f t="shared" si="34"/>
        <v/>
      </c>
      <c r="T62" s="463"/>
      <c r="U62" s="198"/>
    </row>
    <row r="63" spans="1:21" ht="25.5" hidden="1" customHeight="1">
      <c r="A63" s="213" t="str">
        <f t="shared" si="4"/>
        <v/>
      </c>
      <c r="B63" s="473" t="str">
        <f t="shared" si="35"/>
        <v/>
      </c>
      <c r="C63" s="509"/>
      <c r="D63" s="229"/>
      <c r="E63" s="229"/>
      <c r="F63" s="230" t="str">
        <f>IFERROR(VLOOKUP(D63,'[2]Capacidades por SKU e Túnel'!$B$9:$T$449,4,0),"")</f>
        <v/>
      </c>
      <c r="G63" s="231"/>
      <c r="H63" s="228" t="str">
        <f>IFERROR(IF(D63="","",(G63/VLOOKUP(D63,'[2]Capacidades por SKU e Túnel'!$B$9:$T$449,16,FALSE))),"")</f>
        <v/>
      </c>
      <c r="I63" s="228" t="str">
        <f>IFERROR(IF(D63="","",(VLOOKUP(D63,[2]Recheio!$B$8:$I$80,7,FALSE)*H63)),"")</f>
        <v/>
      </c>
      <c r="J63" s="228" t="str">
        <f>IFERROR(IF(D63="","",VLOOKUP((ROUNDDOWN(B63,0)&amp;D63),'Coz. Ind.L4, 5 E 8'!$A$3:$M$221,11,0)),"")</f>
        <v/>
      </c>
      <c r="K63" s="232" t="str">
        <f>IFERROR(IF(D63="","",VLOOKUP((ROUNDDOWN(B63,0)&amp;D63),'Coz. Ind.L4, 5 E 8'!$A$3:$M$221,13,0)),"")</f>
        <v/>
      </c>
      <c r="L63" s="241" t="str">
        <f t="shared" si="36"/>
        <v/>
      </c>
      <c r="M63" s="234" t="str">
        <f>IFERROR(SUM(L63,P63,((H63/VLOOKUP(D63,'[2]Capacidades por SKU e Túnel'!$B$9:$T$449,15,0))/24)),"")</f>
        <v/>
      </c>
      <c r="N63" s="278" t="str">
        <f t="shared" si="31"/>
        <v/>
      </c>
      <c r="O63" s="236" t="str">
        <f t="shared" si="32"/>
        <v/>
      </c>
      <c r="P63" s="237"/>
      <c r="Q63" s="279"/>
      <c r="R63" s="242" t="str">
        <f t="shared" si="33"/>
        <v/>
      </c>
      <c r="S63" s="243" t="str">
        <f t="shared" si="34"/>
        <v/>
      </c>
      <c r="T63" s="463"/>
      <c r="U63" s="198"/>
    </row>
    <row r="64" spans="1:21" ht="25.5" hidden="1" customHeight="1">
      <c r="A64" s="213" t="str">
        <f t="shared" si="4"/>
        <v/>
      </c>
      <c r="B64" s="473" t="str">
        <f t="shared" si="35"/>
        <v/>
      </c>
      <c r="C64" s="508"/>
      <c r="D64" s="229"/>
      <c r="E64" s="229"/>
      <c r="F64" s="230" t="str">
        <f>IFERROR(VLOOKUP(D64,'[2]Capacidades por SKU e Túnel'!$B$9:$T$449,4,0),"")</f>
        <v/>
      </c>
      <c r="G64" s="231"/>
      <c r="H64" s="228" t="str">
        <f>IFERROR(IF(D64="","",(G64/VLOOKUP(D64,'[2]Capacidades por SKU e Túnel'!$B$9:$T$449,16,FALSE))),"")</f>
        <v/>
      </c>
      <c r="I64" s="228" t="str">
        <f>IFERROR(IF(D64="","",(VLOOKUP(D64,[2]Recheio!$B$8:$I$80,7,FALSE)*H64)),"")</f>
        <v/>
      </c>
      <c r="J64" s="228" t="str">
        <f>IFERROR(IF(D64="","",VLOOKUP((ROUNDDOWN(B64,0)&amp;D64),'Coz. Ind.L4, 5 E 8'!$A$3:$M$221,11,0)),"")</f>
        <v/>
      </c>
      <c r="K64" s="232" t="str">
        <f>IFERROR(IF(D64="","",VLOOKUP((ROUNDDOWN(B64,0)&amp;D64),'Coz. Ind.L4, 5 E 8'!$A$3:$M$221,13,0)),"")</f>
        <v/>
      </c>
      <c r="L64" s="241" t="str">
        <f t="shared" si="36"/>
        <v/>
      </c>
      <c r="M64" s="234" t="str">
        <f>IFERROR(SUM(L64,P64,((H64/VLOOKUP(D64,'[2]Capacidades por SKU e Túnel'!$B$9:$T$449,15,0))/24)),"")</f>
        <v/>
      </c>
      <c r="N64" s="278" t="str">
        <f t="shared" si="31"/>
        <v/>
      </c>
      <c r="O64" s="236" t="str">
        <f t="shared" si="32"/>
        <v/>
      </c>
      <c r="P64" s="237"/>
      <c r="Q64" s="244"/>
      <c r="R64" s="242" t="str">
        <f t="shared" si="33"/>
        <v/>
      </c>
      <c r="S64" s="246" t="str">
        <f t="shared" si="34"/>
        <v/>
      </c>
      <c r="T64" s="463"/>
      <c r="U64" s="198"/>
    </row>
    <row r="65" spans="1:21" ht="25.5" hidden="1" customHeight="1">
      <c r="A65" s="213" t="str">
        <f t="shared" si="4"/>
        <v/>
      </c>
      <c r="B65" s="474" t="str">
        <f t="shared" si="35"/>
        <v/>
      </c>
      <c r="C65" s="510"/>
      <c r="D65" s="247"/>
      <c r="E65" s="247"/>
      <c r="F65" s="248" t="str">
        <f>IFERROR(VLOOKUP(D65,'[2]Capacidades por SKU e Túnel'!$B$9:$T$449,4,0),"")</f>
        <v/>
      </c>
      <c r="G65" s="216"/>
      <c r="H65" s="217" t="str">
        <f>IFERROR(IF(D65="","",(G65/VLOOKUP(D65,'[2]Capacidades por SKU e Túnel'!$B$9:$T$449,16,FALSE))),"")</f>
        <v/>
      </c>
      <c r="I65" s="217" t="str">
        <f>IFERROR(IF(D65="","",(VLOOKUP(D65,[2]Recheio!$B$8:$I$80,7,FALSE)*H65)),"")</f>
        <v/>
      </c>
      <c r="J65" s="217" t="str">
        <f>IFERROR(IF(D65="","",VLOOKUP((ROUNDDOWN(B65,0)&amp;D65),'Coz. Ind.L4, 5 E 8'!$A$3:$M$221,11,0)),"")</f>
        <v/>
      </c>
      <c r="K65" s="280" t="str">
        <f>IFERROR(IF(D65="","",VLOOKUP((ROUNDDOWN(B65,0)&amp;D65),'Coz. Ind.L4, 5 E 8'!$A$3:$M$221,13,0)),"")</f>
        <v/>
      </c>
      <c r="L65" s="233" t="str">
        <f t="shared" si="36"/>
        <v/>
      </c>
      <c r="M65" s="249" t="str">
        <f>IFERROR(SUM(L65,P65,((H65/VLOOKUP(D65,'[2]Capacidades por SKU e Túnel'!$B$9:$T$449,15,0))/24)),"")</f>
        <v/>
      </c>
      <c r="N65" s="281" t="str">
        <f t="shared" si="31"/>
        <v/>
      </c>
      <c r="O65" s="251" t="str">
        <f t="shared" si="32"/>
        <v/>
      </c>
      <c r="P65" s="237"/>
      <c r="Q65" s="279"/>
      <c r="R65" s="242" t="str">
        <f t="shared" si="33"/>
        <v/>
      </c>
      <c r="S65" s="243" t="str">
        <f t="shared" si="34"/>
        <v/>
      </c>
      <c r="T65" s="463"/>
      <c r="U65" s="198"/>
    </row>
    <row r="66" spans="1:21" ht="25.5" hidden="1" customHeight="1">
      <c r="A66" s="213" t="str">
        <f t="shared" si="4"/>
        <v/>
      </c>
      <c r="B66" s="473" t="str">
        <f t="shared" si="35"/>
        <v/>
      </c>
      <c r="C66" s="509"/>
      <c r="D66" s="247"/>
      <c r="E66" s="229"/>
      <c r="F66" s="230" t="str">
        <f>IFERROR(VLOOKUP(D66,'[2]Capacidades por SKU e Túnel'!$B$9:$T$449,4,0),"")</f>
        <v/>
      </c>
      <c r="G66" s="231"/>
      <c r="H66" s="228" t="str">
        <f>IFERROR(IF(D66="","",(G66/VLOOKUP(D66,'[2]Capacidades por SKU e Túnel'!$B$9:$T$449,16,FALSE))),"")</f>
        <v/>
      </c>
      <c r="I66" s="228" t="str">
        <f>IFERROR(IF(D66="","",(VLOOKUP(D66,[2]Recheio!$B$8:$I$80,7,FALSE)*H66)),"")</f>
        <v/>
      </c>
      <c r="J66" s="228" t="str">
        <f>IFERROR(IF(D66="","",VLOOKUP((ROUNDDOWN(B66,0)&amp;D66),'Coz. Ind.L4, 5 E 8'!$A$3:$M$221,11,0)),"")</f>
        <v/>
      </c>
      <c r="K66" s="232" t="str">
        <f>IFERROR(IF(D66="","",VLOOKUP((ROUNDDOWN(B66,0)&amp;D66),'Coz. Ind.L4, 5 E 8'!$A$3:$M$221,13,0)),"")</f>
        <v/>
      </c>
      <c r="L66" s="241" t="str">
        <f t="shared" si="36"/>
        <v/>
      </c>
      <c r="M66" s="234" t="str">
        <f>IFERROR(SUM(L66,P66,((H66/VLOOKUP(D66,'[2]Capacidades por SKU e Túnel'!$B$9:$T$449,15,0))/24)),"")</f>
        <v/>
      </c>
      <c r="N66" s="278" t="str">
        <f t="shared" si="31"/>
        <v/>
      </c>
      <c r="O66" s="236" t="str">
        <f t="shared" si="32"/>
        <v/>
      </c>
      <c r="P66" s="237"/>
      <c r="Q66" s="279"/>
      <c r="R66" s="242" t="str">
        <f t="shared" si="33"/>
        <v/>
      </c>
      <c r="S66" s="243" t="str">
        <f t="shared" si="34"/>
        <v/>
      </c>
      <c r="T66" s="463"/>
      <c r="U66" s="198"/>
    </row>
    <row r="67" spans="1:21" ht="25.5" hidden="1" customHeight="1">
      <c r="A67" s="213" t="str">
        <f t="shared" si="4"/>
        <v/>
      </c>
      <c r="B67" s="473" t="str">
        <f t="shared" si="35"/>
        <v/>
      </c>
      <c r="C67" s="509"/>
      <c r="D67" s="229"/>
      <c r="E67" s="229"/>
      <c r="F67" s="230" t="str">
        <f>IFERROR(VLOOKUP(D67,'[2]Capacidades por SKU e Túnel'!$B$9:$T$449,4,0),"")</f>
        <v/>
      </c>
      <c r="G67" s="231"/>
      <c r="H67" s="228" t="str">
        <f>IFERROR(IF(D67="","",(G67/VLOOKUP(D67,'[2]Capacidades por SKU e Túnel'!$B$9:$T$449,16,FALSE))),"")</f>
        <v/>
      </c>
      <c r="I67" s="228" t="str">
        <f>IFERROR(IF(D67="","",(VLOOKUP(D67,[2]Recheio!$B$8:$I$80,7,FALSE)*H67)),"")</f>
        <v/>
      </c>
      <c r="J67" s="228" t="str">
        <f>IFERROR(IF(D67="","",VLOOKUP((ROUNDDOWN(B67,0)&amp;D67),'Coz. Ind.L4, 5 E 8'!$A$3:$M$221,11,0)),"")</f>
        <v/>
      </c>
      <c r="K67" s="232" t="str">
        <f>IFERROR(IF(D67="","",VLOOKUP((ROUNDDOWN(B67,0)&amp;D67),'Coz. Ind.L4, 5 E 8'!$A$3:$M$221,13,0)),"")</f>
        <v/>
      </c>
      <c r="L67" s="241" t="str">
        <f t="shared" si="36"/>
        <v/>
      </c>
      <c r="M67" s="234" t="str">
        <f>IFERROR(SUM(L67,P67,((H67/VLOOKUP(D67,'[2]Capacidades por SKU e Túnel'!$B$9:$T$449,15,0))/24)),"")</f>
        <v/>
      </c>
      <c r="N67" s="278" t="str">
        <f t="shared" si="31"/>
        <v/>
      </c>
      <c r="O67" s="236" t="str">
        <f t="shared" si="32"/>
        <v/>
      </c>
      <c r="P67" s="237"/>
      <c r="Q67" s="279"/>
      <c r="R67" s="242" t="str">
        <f t="shared" si="33"/>
        <v/>
      </c>
      <c r="S67" s="243" t="str">
        <f t="shared" si="34"/>
        <v/>
      </c>
      <c r="T67" s="463"/>
      <c r="U67" s="198"/>
    </row>
    <row r="68" spans="1:21" ht="25.5" hidden="1" customHeight="1" thickBot="1">
      <c r="A68" s="213" t="str">
        <f t="shared" si="4"/>
        <v/>
      </c>
      <c r="B68" s="475" t="str">
        <f t="shared" si="35"/>
        <v/>
      </c>
      <c r="C68" s="511"/>
      <c r="D68" s="252"/>
      <c r="E68" s="252"/>
      <c r="F68" s="253" t="str">
        <f>IFERROR(VLOOKUP(D68,'[2]Capacidades por SKU e Túnel'!$B$9:$T$449,4,0),"")</f>
        <v/>
      </c>
      <c r="G68" s="254"/>
      <c r="H68" s="255" t="str">
        <f>IFERROR(IF(D68="","",(G68/VLOOKUP(D68,'[2]Capacidades por SKU e Túnel'!$B$9:$T$449,16,FALSE))),"")</f>
        <v/>
      </c>
      <c r="I68" s="255" t="str">
        <f>IFERROR(IF(D68="","",(VLOOKUP(D68,[2]Recheio!$B$8:$I$80,7,FALSE)*H68)),"")</f>
        <v/>
      </c>
      <c r="J68" s="255" t="str">
        <f>IFERROR(IF(D68="","",VLOOKUP((ROUNDDOWN(B68,0)&amp;D68),'Coz. Ind.L4, 5 E 8'!$A$3:$M$221,11,0)),"")</f>
        <v/>
      </c>
      <c r="K68" s="282" t="str">
        <f>IFERROR(IF(D68="","",VLOOKUP((ROUNDDOWN(B68,0)&amp;D68),'Coz. Ind.L4, 5 E 8'!$A$3:$M$221,13,0)),"")</f>
        <v/>
      </c>
      <c r="L68" s="256" t="str">
        <f t="shared" si="36"/>
        <v/>
      </c>
      <c r="M68" s="257" t="str">
        <f>IFERROR(SUM(L68,P68,((H68/VLOOKUP(D68,'[2]Capacidades por SKU e Túnel'!$B$9:$T$449,15,0))/24)),"")</f>
        <v/>
      </c>
      <c r="N68" s="283" t="str">
        <f t="shared" si="31"/>
        <v/>
      </c>
      <c r="O68" s="259" t="str">
        <f t="shared" si="32"/>
        <v/>
      </c>
      <c r="P68" s="260"/>
      <c r="Q68" s="284"/>
      <c r="R68" s="285" t="str">
        <f t="shared" si="33"/>
        <v/>
      </c>
      <c r="S68" s="286" t="str">
        <f t="shared" si="34"/>
        <v/>
      </c>
      <c r="T68" s="464"/>
      <c r="U68" s="198"/>
    </row>
    <row r="69" spans="1:21" ht="25.5" customHeight="1" thickBot="1">
      <c r="A69" s="213" t="s">
        <v>2321</v>
      </c>
      <c r="B69" s="476"/>
      <c r="C69" s="512"/>
      <c r="D69" s="263"/>
      <c r="E69" s="263"/>
      <c r="F69" s="264"/>
      <c r="G69" s="265"/>
      <c r="H69" s="266"/>
      <c r="I69" s="267"/>
      <c r="J69" s="267"/>
      <c r="K69" s="268"/>
      <c r="L69" s="268"/>
      <c r="M69" s="268"/>
      <c r="N69" s="272"/>
      <c r="O69" s="272"/>
      <c r="P69" s="287"/>
      <c r="Q69" s="268"/>
      <c r="R69" s="272"/>
      <c r="S69" s="268"/>
      <c r="T69" s="273"/>
    </row>
    <row r="70" spans="1:21" ht="25.5" customHeight="1" thickBot="1">
      <c r="A70" s="213" t="str">
        <f t="shared" ref="A70:A79" si="37">IF(B70&lt;&gt;"","X","")</f>
        <v>X</v>
      </c>
      <c r="B70" s="470">
        <f>B59+1</f>
        <v>43961.34375</v>
      </c>
      <c r="C70" s="507"/>
      <c r="D70" s="214"/>
      <c r="E70" s="214"/>
      <c r="F70" s="215" t="str">
        <f>IFERROR(VLOOKUP(D70,'[2]Capacidades por SKU e Túnel'!$B$9:$T$449,4,0),"")</f>
        <v/>
      </c>
      <c r="G70" s="274"/>
      <c r="H70" s="218" t="str">
        <f>IFERROR(IF(D70="","",(G70/VLOOKUP(D70,'[2]Capacidades por SKU e Túnel'!$B$9:$T$449,16,FALSE))),"")</f>
        <v/>
      </c>
      <c r="I70" s="218" t="str">
        <f>IFERROR(IF(D70="","",(VLOOKUP(D70,[2]Recheio!$B$8:$I$80,7,FALSE)*H70)),"")</f>
        <v/>
      </c>
      <c r="J70" s="218" t="str">
        <f>IFERROR(IF(D70="","",VLOOKUP((ROUNDDOWN(B70,0)&amp;D70),'Coz. Ind.L4, 5 E 8'!$A$3:$M$221,11,0)),"")</f>
        <v/>
      </c>
      <c r="K70" s="219" t="str">
        <f>IFERROR(IF(D70="","",VLOOKUP((ROUNDDOWN(B70,0)&amp;D70),'Coz. Ind.L4, 5 E 8'!$A$3:$M$221,13,0)),"")</f>
        <v/>
      </c>
      <c r="L70" s="220" t="str">
        <f>IFERROR(IF(D70="","",B70),"")</f>
        <v/>
      </c>
      <c r="M70" s="221" t="str">
        <f>IFERROR(SUM(L70,P70,((H70/VLOOKUP(D70,'[2]Capacidades por SKU e Túnel'!$B$9:$T$449,15,0))/24)),"")</f>
        <v/>
      </c>
      <c r="N70" s="222" t="str">
        <f t="shared" ref="N70:N79" si="38">IF(P70="","",L70)</f>
        <v/>
      </c>
      <c r="O70" s="223" t="str">
        <f t="shared" ref="O70:O79" si="39">IFERROR(IF(P70="","",SUM(L70,P70)),"")</f>
        <v/>
      </c>
      <c r="P70" s="224"/>
      <c r="Q70" s="225"/>
      <c r="R70" s="226" t="str">
        <f t="shared" ref="R70:R79" si="40">IFERROR(SUM((M70-L70),(-P70)),"")</f>
        <v/>
      </c>
      <c r="S70" s="227" t="str">
        <f t="shared" ref="S70:S79" si="41">IFERROR((M70-L70),"")</f>
        <v/>
      </c>
      <c r="T70" s="462"/>
      <c r="U70" s="199"/>
    </row>
    <row r="71" spans="1:21" ht="25.5" hidden="1" customHeight="1">
      <c r="A71" s="213" t="str">
        <f t="shared" si="37"/>
        <v/>
      </c>
      <c r="B71" s="473" t="str">
        <f>IF(D71="","",B70)</f>
        <v/>
      </c>
      <c r="C71" s="508"/>
      <c r="D71" s="229"/>
      <c r="E71" s="229"/>
      <c r="F71" s="230" t="str">
        <f>IFERROR(VLOOKUP(D71,'[2]Capacidades por SKU e Túnel'!$B$9:$T$449,4,0),"")</f>
        <v/>
      </c>
      <c r="G71" s="231"/>
      <c r="H71" s="228" t="str">
        <f>IFERROR(IF(D71="","",(G71/VLOOKUP(D71,'[2]Capacidades por SKU e Túnel'!$B$9:$T$449,16,FALSE))),"")</f>
        <v/>
      </c>
      <c r="I71" s="228" t="str">
        <f>IFERROR(IF(D71="","",(VLOOKUP(D71,[2]Recheio!$B$8:$I$80,7,FALSE)*H71)),"")</f>
        <v/>
      </c>
      <c r="J71" s="228" t="str">
        <f>IFERROR(IF(D71="","",VLOOKUP((ROUNDDOWN(B71,0)&amp;D71),'Coz. Ind.L4, 5 E 8'!$A$3:$M$221,11,0)),"")</f>
        <v/>
      </c>
      <c r="K71" s="232" t="str">
        <f>IFERROR(IF(D71="","",VLOOKUP((ROUNDDOWN(B71,0)&amp;D71),'Coz. Ind.L4, 5 E 8'!$A$3:$M$221,13,0)),"")</f>
        <v/>
      </c>
      <c r="L71" s="241" t="str">
        <f>IFERROR(IF(B71="","",M70),"")</f>
        <v/>
      </c>
      <c r="M71" s="234" t="str">
        <f>IFERROR(SUM(L71,P71,((H71/VLOOKUP(D71,'[2]Capacidades por SKU e Túnel'!$B$9:$T$449,15,0))/24)),"")</f>
        <v/>
      </c>
      <c r="N71" s="235" t="str">
        <f t="shared" si="38"/>
        <v/>
      </c>
      <c r="O71" s="236" t="str">
        <f t="shared" si="39"/>
        <v/>
      </c>
      <c r="P71" s="237"/>
      <c r="Q71" s="238"/>
      <c r="R71" s="239" t="str">
        <f t="shared" si="40"/>
        <v/>
      </c>
      <c r="S71" s="240" t="str">
        <f t="shared" si="41"/>
        <v/>
      </c>
      <c r="T71" s="463"/>
      <c r="U71" s="198"/>
    </row>
    <row r="72" spans="1:21" ht="25.5" hidden="1" customHeight="1">
      <c r="A72" s="213" t="str">
        <f t="shared" si="37"/>
        <v/>
      </c>
      <c r="B72" s="473" t="str">
        <f t="shared" ref="B72:B79" si="42">IF(D72="","",B71)</f>
        <v/>
      </c>
      <c r="C72" s="509"/>
      <c r="D72" s="229"/>
      <c r="E72" s="229"/>
      <c r="F72" s="230" t="str">
        <f>IFERROR(VLOOKUP(D72,'[2]Capacidades por SKU e Túnel'!$B$9:$T$449,4,0),"")</f>
        <v/>
      </c>
      <c r="G72" s="231"/>
      <c r="H72" s="228" t="str">
        <f>IFERROR(IF(D72="","",(G72/VLOOKUP(D72,'[2]Capacidades por SKU e Túnel'!$B$9:$T$449,16,FALSE))),"")</f>
        <v/>
      </c>
      <c r="I72" s="228" t="str">
        <f>IFERROR(IF(D72="","",(VLOOKUP(D72,[2]Recheio!$B$8:$I$80,7,FALSE)*H72)),"")</f>
        <v/>
      </c>
      <c r="J72" s="228" t="str">
        <f>IFERROR(IF(D72="","",VLOOKUP((ROUNDDOWN(B72,0)&amp;D72),'Coz. Ind.L4, 5 E 8'!$A$3:$M$221,11,0)),"")</f>
        <v/>
      </c>
      <c r="K72" s="232" t="str">
        <f>IFERROR(IF(D72="","",VLOOKUP((ROUNDDOWN(B72,0)&amp;D72),'Coz. Ind.L4, 5 E 8'!$A$3:$M$221,13,0)),"")</f>
        <v/>
      </c>
      <c r="L72" s="241" t="str">
        <f t="shared" ref="L72:L79" si="43">IFERROR(IF(B72="","",M71),"")</f>
        <v/>
      </c>
      <c r="M72" s="234" t="str">
        <f>IFERROR(SUM(L72,P72,((H72/VLOOKUP(D72,'[2]Capacidades por SKU e Túnel'!$B$9:$T$449,15,0))/24)),"")</f>
        <v/>
      </c>
      <c r="N72" s="235" t="str">
        <f t="shared" si="38"/>
        <v/>
      </c>
      <c r="O72" s="236" t="str">
        <f t="shared" si="39"/>
        <v/>
      </c>
      <c r="P72" s="237"/>
      <c r="Q72" s="238"/>
      <c r="R72" s="242" t="str">
        <f t="shared" si="40"/>
        <v/>
      </c>
      <c r="S72" s="243" t="str">
        <f t="shared" si="41"/>
        <v/>
      </c>
      <c r="T72" s="463"/>
      <c r="U72" s="198"/>
    </row>
    <row r="73" spans="1:21" ht="25.5" hidden="1" customHeight="1">
      <c r="A73" s="213" t="str">
        <f t="shared" si="37"/>
        <v/>
      </c>
      <c r="B73" s="473" t="str">
        <f t="shared" si="42"/>
        <v/>
      </c>
      <c r="C73" s="509"/>
      <c r="D73" s="247"/>
      <c r="E73" s="229"/>
      <c r="F73" s="230" t="str">
        <f>IFERROR(VLOOKUP(D73,'[2]Capacidades por SKU e Túnel'!$B$9:$T$449,4,0),"")</f>
        <v/>
      </c>
      <c r="G73" s="231"/>
      <c r="H73" s="228" t="str">
        <f>IFERROR(IF(D73="","",(G73/VLOOKUP(D73,'[2]Capacidades por SKU e Túnel'!$B$9:$T$449,16,FALSE))),"")</f>
        <v/>
      </c>
      <c r="I73" s="228" t="str">
        <f>IFERROR(IF(D73="","",(VLOOKUP(D73,[2]Recheio!$B$8:$I$80,7,FALSE)*H73)),"")</f>
        <v/>
      </c>
      <c r="J73" s="228" t="str">
        <f>IFERROR(IF(D73="","",VLOOKUP((ROUNDDOWN(B73,0)&amp;D73),'Coz. Ind.L4, 5 E 8'!$A$3:$M$221,11,0)),"")</f>
        <v/>
      </c>
      <c r="K73" s="232" t="str">
        <f>IFERROR(IF(D73="","",VLOOKUP((ROUNDDOWN(B73,0)&amp;D73),'Coz. Ind.L4, 5 E 8'!$A$3:$M$221,13,0)),"")</f>
        <v/>
      </c>
      <c r="L73" s="241" t="str">
        <f t="shared" si="43"/>
        <v/>
      </c>
      <c r="M73" s="234" t="str">
        <f>IFERROR(SUM(L73,P73,((H73/VLOOKUP(D73,'[2]Capacidades por SKU e Túnel'!$B$9:$T$449,15,0))/24)),"")</f>
        <v/>
      </c>
      <c r="N73" s="235" t="str">
        <f t="shared" si="38"/>
        <v/>
      </c>
      <c r="O73" s="236" t="str">
        <f t="shared" si="39"/>
        <v/>
      </c>
      <c r="P73" s="237"/>
      <c r="Q73" s="238"/>
      <c r="R73" s="242" t="str">
        <f t="shared" si="40"/>
        <v/>
      </c>
      <c r="S73" s="243" t="str">
        <f t="shared" si="41"/>
        <v/>
      </c>
      <c r="T73" s="463"/>
      <c r="U73" s="198"/>
    </row>
    <row r="74" spans="1:21" ht="25.5" hidden="1" customHeight="1">
      <c r="A74" s="213" t="str">
        <f t="shared" si="37"/>
        <v/>
      </c>
      <c r="B74" s="473" t="str">
        <f t="shared" si="42"/>
        <v/>
      </c>
      <c r="C74" s="509"/>
      <c r="D74" s="229"/>
      <c r="E74" s="229"/>
      <c r="F74" s="230" t="str">
        <f>IFERROR(VLOOKUP(D74,'[2]Capacidades por SKU e Túnel'!$B$9:$T$449,4,0),"")</f>
        <v/>
      </c>
      <c r="G74" s="231"/>
      <c r="H74" s="228" t="str">
        <f>IFERROR(IF(D74="","",(G74/VLOOKUP(D74,'[2]Capacidades por SKU e Túnel'!$B$9:$T$449,16,FALSE))),"")</f>
        <v/>
      </c>
      <c r="I74" s="228" t="str">
        <f>IFERROR(IF(D74="","",(VLOOKUP(D74,[2]Recheio!$B$8:$I$80,7,FALSE)*H74)),"")</f>
        <v/>
      </c>
      <c r="J74" s="228" t="str">
        <f>IFERROR(IF(D74="","",VLOOKUP((ROUNDDOWN(B74,0)&amp;D74),'Coz. Ind.L4, 5 E 8'!$A$3:$M$221,11,0)),"")</f>
        <v/>
      </c>
      <c r="K74" s="232" t="str">
        <f>IFERROR(IF(D74="","",VLOOKUP((ROUNDDOWN(B74,0)&amp;D74),'Coz. Ind.L4, 5 E 8'!$A$3:$M$221,13,0)),"")</f>
        <v/>
      </c>
      <c r="L74" s="241" t="str">
        <f t="shared" si="43"/>
        <v/>
      </c>
      <c r="M74" s="234" t="str">
        <f>IFERROR(SUM(L74,P74,((H74/VLOOKUP(D74,'[2]Capacidades por SKU e Túnel'!$B$9:$T$449,15,0))/24)),"")</f>
        <v/>
      </c>
      <c r="N74" s="235" t="str">
        <f t="shared" si="38"/>
        <v/>
      </c>
      <c r="O74" s="236" t="str">
        <f t="shared" si="39"/>
        <v/>
      </c>
      <c r="P74" s="237"/>
      <c r="Q74" s="238"/>
      <c r="R74" s="242" t="str">
        <f t="shared" si="40"/>
        <v/>
      </c>
      <c r="S74" s="243" t="str">
        <f t="shared" si="41"/>
        <v/>
      </c>
      <c r="T74" s="463"/>
      <c r="U74" s="198"/>
    </row>
    <row r="75" spans="1:21" ht="25.5" hidden="1" customHeight="1">
      <c r="A75" s="213" t="str">
        <f t="shared" si="37"/>
        <v/>
      </c>
      <c r="B75" s="473" t="str">
        <f t="shared" si="42"/>
        <v/>
      </c>
      <c r="C75" s="508"/>
      <c r="D75" s="229"/>
      <c r="E75" s="229"/>
      <c r="F75" s="230" t="str">
        <f>IFERROR(VLOOKUP(D75,'[2]Capacidades por SKU e Túnel'!$B$9:$T$449,4,0),"")</f>
        <v/>
      </c>
      <c r="G75" s="231"/>
      <c r="H75" s="228" t="str">
        <f>IFERROR(IF(D75="","",(G75/VLOOKUP(D75,'[2]Capacidades por SKU e Túnel'!$B$9:$T$449,16,FALSE))),"")</f>
        <v/>
      </c>
      <c r="I75" s="228" t="str">
        <f>IFERROR(IF(D75="","",(VLOOKUP(D75,[2]Recheio!$B$8:$I$80,7,FALSE)*H75)),"")</f>
        <v/>
      </c>
      <c r="J75" s="228" t="str">
        <f>IFERROR(IF(D75="","",VLOOKUP((ROUNDDOWN(B75,0)&amp;D75),'Coz. Ind.L4, 5 E 8'!$A$3:$M$221,11,0)),"")</f>
        <v/>
      </c>
      <c r="K75" s="232" t="str">
        <f>IFERROR(IF(D75="","",VLOOKUP((ROUNDDOWN(B75,0)&amp;D75),'Coz. Ind.L4, 5 E 8'!$A$3:$M$221,13,0)),"")</f>
        <v/>
      </c>
      <c r="L75" s="241" t="str">
        <f t="shared" si="43"/>
        <v/>
      </c>
      <c r="M75" s="234" t="str">
        <f>IFERROR(SUM(L75,P75,((H75/VLOOKUP(D75,'[2]Capacidades por SKU e Túnel'!$B$9:$T$449,15,0))/24)),"")</f>
        <v/>
      </c>
      <c r="N75" s="235" t="str">
        <f t="shared" si="38"/>
        <v/>
      </c>
      <c r="O75" s="236" t="str">
        <f t="shared" si="39"/>
        <v/>
      </c>
      <c r="P75" s="237"/>
      <c r="Q75" s="244"/>
      <c r="R75" s="242" t="str">
        <f t="shared" si="40"/>
        <v/>
      </c>
      <c r="S75" s="246" t="str">
        <f t="shared" si="41"/>
        <v/>
      </c>
      <c r="T75" s="463"/>
      <c r="U75" s="198"/>
    </row>
    <row r="76" spans="1:21" ht="25.5" hidden="1" customHeight="1">
      <c r="A76" s="213" t="str">
        <f t="shared" si="37"/>
        <v/>
      </c>
      <c r="B76" s="474" t="str">
        <f t="shared" si="42"/>
        <v/>
      </c>
      <c r="C76" s="510"/>
      <c r="D76" s="247"/>
      <c r="E76" s="247"/>
      <c r="F76" s="248" t="str">
        <f>IFERROR(VLOOKUP(D76,'[2]Capacidades por SKU e Túnel'!$B$9:$T$449,4,0),"")</f>
        <v/>
      </c>
      <c r="G76" s="216"/>
      <c r="H76" s="217" t="str">
        <f>IFERROR(IF(D76="","",(G76/VLOOKUP(D76,'[2]Capacidades por SKU e Túnel'!$B$9:$T$449,16,FALSE))),"")</f>
        <v/>
      </c>
      <c r="I76" s="217" t="str">
        <f>IFERROR(IF(D76="","",(VLOOKUP(D76,[2]Recheio!$B$8:$I$80,7,FALSE)*H76)),"")</f>
        <v/>
      </c>
      <c r="J76" s="217" t="str">
        <f>IFERROR(IF(D76="","",VLOOKUP((ROUNDDOWN(B76,0)&amp;D76),'Coz. Ind.L4, 5 E 8'!$A$3:$M$221,11,0)),"")</f>
        <v/>
      </c>
      <c r="K76" s="280" t="str">
        <f>IFERROR(IF(D76="","",VLOOKUP((ROUNDDOWN(B76,0)&amp;D76),'Coz. Ind.L4, 5 E 8'!$A$3:$M$221,13,0)),"")</f>
        <v/>
      </c>
      <c r="L76" s="233" t="str">
        <f t="shared" si="43"/>
        <v/>
      </c>
      <c r="M76" s="249" t="str">
        <f>IFERROR(SUM(L76,P76,((H76/VLOOKUP(D76,'[2]Capacidades por SKU e Túnel'!$B$9:$T$449,15,0))/24)),"")</f>
        <v/>
      </c>
      <c r="N76" s="250" t="str">
        <f t="shared" si="38"/>
        <v/>
      </c>
      <c r="O76" s="251" t="str">
        <f t="shared" si="39"/>
        <v/>
      </c>
      <c r="P76" s="237"/>
      <c r="Q76" s="238"/>
      <c r="R76" s="242" t="str">
        <f t="shared" si="40"/>
        <v/>
      </c>
      <c r="S76" s="243" t="str">
        <f t="shared" si="41"/>
        <v/>
      </c>
      <c r="T76" s="463"/>
      <c r="U76" s="198"/>
    </row>
    <row r="77" spans="1:21" ht="25.5" hidden="1" customHeight="1">
      <c r="A77" s="213" t="str">
        <f t="shared" si="37"/>
        <v/>
      </c>
      <c r="B77" s="473" t="str">
        <f t="shared" si="42"/>
        <v/>
      </c>
      <c r="C77" s="509"/>
      <c r="D77" s="247"/>
      <c r="E77" s="229"/>
      <c r="F77" s="230" t="str">
        <f>IFERROR(VLOOKUP(D77,'[2]Capacidades por SKU e Túnel'!$B$9:$T$449,4,0),"")</f>
        <v/>
      </c>
      <c r="G77" s="231"/>
      <c r="H77" s="228" t="str">
        <f>IFERROR(IF(D77="","",(G77/VLOOKUP(D77,'[2]Capacidades por SKU e Túnel'!$B$9:$T$449,16,FALSE))),"")</f>
        <v/>
      </c>
      <c r="I77" s="228" t="str">
        <f>IFERROR(IF(D77="","",(VLOOKUP(D77,[2]Recheio!$B$8:$I$80,7,FALSE)*H77)),"")</f>
        <v/>
      </c>
      <c r="J77" s="228" t="str">
        <f>IFERROR(IF(D77="","",VLOOKUP((ROUNDDOWN(B77,0)&amp;D77),'Coz. Ind.L4, 5 E 8'!$A$3:$M$221,11,0)),"")</f>
        <v/>
      </c>
      <c r="K77" s="232" t="str">
        <f>IFERROR(IF(D77="","",VLOOKUP((ROUNDDOWN(B77,0)&amp;D77),'Coz. Ind.L4, 5 E 8'!$A$3:$M$221,13,0)),"")</f>
        <v/>
      </c>
      <c r="L77" s="241" t="str">
        <f t="shared" si="43"/>
        <v/>
      </c>
      <c r="M77" s="234" t="str">
        <f>IFERROR(SUM(L77,P77,((H77/VLOOKUP(D77,'[2]Capacidades por SKU e Túnel'!$B$9:$T$449,15,0))/24)),"")</f>
        <v/>
      </c>
      <c r="N77" s="235" t="str">
        <f t="shared" si="38"/>
        <v/>
      </c>
      <c r="O77" s="236" t="str">
        <f t="shared" si="39"/>
        <v/>
      </c>
      <c r="P77" s="237"/>
      <c r="Q77" s="238"/>
      <c r="R77" s="242" t="str">
        <f t="shared" si="40"/>
        <v/>
      </c>
      <c r="S77" s="243" t="str">
        <f t="shared" si="41"/>
        <v/>
      </c>
      <c r="T77" s="463"/>
      <c r="U77" s="198"/>
    </row>
    <row r="78" spans="1:21" ht="25.5" hidden="1" customHeight="1">
      <c r="A78" s="213" t="str">
        <f t="shared" si="37"/>
        <v/>
      </c>
      <c r="B78" s="473" t="str">
        <f t="shared" si="42"/>
        <v/>
      </c>
      <c r="C78" s="509"/>
      <c r="D78" s="229"/>
      <c r="E78" s="229"/>
      <c r="F78" s="230" t="str">
        <f>IFERROR(VLOOKUP(D78,'[2]Capacidades por SKU e Túnel'!$B$9:$T$449,4,0),"")</f>
        <v/>
      </c>
      <c r="G78" s="231"/>
      <c r="H78" s="228" t="str">
        <f>IFERROR(IF(D78="","",(G78/VLOOKUP(D78,'[2]Capacidades por SKU e Túnel'!$B$9:$T$449,16,FALSE))),"")</f>
        <v/>
      </c>
      <c r="I78" s="228" t="str">
        <f>IFERROR(IF(D78="","",(VLOOKUP(D78,[2]Recheio!$B$8:$I$80,7,FALSE)*H78)),"")</f>
        <v/>
      </c>
      <c r="J78" s="228" t="str">
        <f>IFERROR(IF(D78="","",VLOOKUP((ROUNDDOWN(B78,0)&amp;D78),'Coz. Ind.L4, 5 E 8'!$A$3:$M$221,11,0)),"")</f>
        <v/>
      </c>
      <c r="K78" s="232" t="str">
        <f>IFERROR(IF(D78="","",VLOOKUP((ROUNDDOWN(B78,0)&amp;D78),'Coz. Ind.L4, 5 E 8'!$A$3:$M$221,13,0)),"")</f>
        <v/>
      </c>
      <c r="L78" s="241" t="str">
        <f t="shared" si="43"/>
        <v/>
      </c>
      <c r="M78" s="234" t="str">
        <f>IFERROR(SUM(L78,P78,((H78/VLOOKUP(D78,'[2]Capacidades por SKU e Túnel'!$B$9:$T$449,15,0))/24)),"")</f>
        <v/>
      </c>
      <c r="N78" s="235" t="str">
        <f t="shared" si="38"/>
        <v/>
      </c>
      <c r="O78" s="236" t="str">
        <f t="shared" si="39"/>
        <v/>
      </c>
      <c r="P78" s="237"/>
      <c r="Q78" s="238"/>
      <c r="R78" s="242" t="str">
        <f t="shared" si="40"/>
        <v/>
      </c>
      <c r="S78" s="243" t="str">
        <f t="shared" si="41"/>
        <v/>
      </c>
      <c r="T78" s="463"/>
      <c r="U78" s="198"/>
    </row>
    <row r="79" spans="1:21" ht="25.5" hidden="1" customHeight="1" thickBot="1">
      <c r="A79" s="213" t="str">
        <f t="shared" si="37"/>
        <v/>
      </c>
      <c r="B79" s="475" t="str">
        <f t="shared" si="42"/>
        <v/>
      </c>
      <c r="C79" s="511"/>
      <c r="D79" s="252"/>
      <c r="E79" s="252"/>
      <c r="F79" s="253" t="str">
        <f>IFERROR(VLOOKUP(D79,'[2]Capacidades por SKU e Túnel'!$B$9:$T$449,4,0),"")</f>
        <v/>
      </c>
      <c r="G79" s="254"/>
      <c r="H79" s="255" t="str">
        <f>IFERROR(IF(D79="","",(G79/VLOOKUP(D79,'[2]Capacidades por SKU e Túnel'!$B$9:$T$449,16,FALSE))),"")</f>
        <v/>
      </c>
      <c r="I79" s="255" t="str">
        <f>IFERROR(IF(D79="","",(VLOOKUP(D79,[2]Recheio!$B$8:$I$80,7,FALSE)*H79)),"")</f>
        <v/>
      </c>
      <c r="J79" s="255" t="str">
        <f>IFERROR(IF(D79="","",VLOOKUP((ROUNDDOWN(B79,0)&amp;D79),'Coz. Ind.L4, 5 E 8'!$A$3:$M$221,11,0)),"")</f>
        <v/>
      </c>
      <c r="K79" s="282" t="str">
        <f>IFERROR(IF(D79="","",VLOOKUP((ROUNDDOWN(B79,0)&amp;D79),'Coz. Ind.L4, 5 E 8'!$A$3:$M$221,13,0)),"")</f>
        <v/>
      </c>
      <c r="L79" s="256" t="str">
        <f t="shared" si="43"/>
        <v/>
      </c>
      <c r="M79" s="257" t="str">
        <f>IFERROR(SUM(L79,P79,((H79/VLOOKUP(D79,'[2]Capacidades por SKU e Túnel'!$B$9:$T$449,15,0))/24)),"")</f>
        <v/>
      </c>
      <c r="N79" s="258" t="str">
        <f t="shared" si="38"/>
        <v/>
      </c>
      <c r="O79" s="259" t="str">
        <f t="shared" si="39"/>
        <v/>
      </c>
      <c r="P79" s="260"/>
      <c r="Q79" s="261"/>
      <c r="R79" s="285" t="str">
        <f t="shared" si="40"/>
        <v/>
      </c>
      <c r="S79" s="286" t="str">
        <f t="shared" si="41"/>
        <v/>
      </c>
      <c r="T79" s="464"/>
      <c r="U79" s="198"/>
    </row>
    <row r="80" spans="1:21" s="294" customFormat="1" ht="25.5" customHeight="1">
      <c r="A80" s="288" t="s">
        <v>2321</v>
      </c>
      <c r="B80" s="477"/>
      <c r="C80" s="513"/>
      <c r="D80" s="289"/>
      <c r="E80" s="290"/>
      <c r="F80" s="290"/>
      <c r="G80" s="291"/>
      <c r="H80" s="290"/>
      <c r="I80" s="290"/>
      <c r="J80" s="292"/>
      <c r="K80" s="292"/>
      <c r="L80" s="290"/>
      <c r="M80" s="290"/>
      <c r="N80" s="291"/>
      <c r="O80" s="291"/>
      <c r="P80" s="291"/>
      <c r="Q80" s="291"/>
      <c r="R80" s="290"/>
      <c r="S80" s="290"/>
      <c r="T80" s="290"/>
      <c r="U80" s="293"/>
    </row>
    <row r="81" spans="1:21" s="294" customFormat="1" ht="25.5" customHeight="1">
      <c r="A81" s="288" t="s">
        <v>2321</v>
      </c>
      <c r="B81" s="478"/>
      <c r="C81" s="513"/>
      <c r="D81" s="289"/>
      <c r="E81" s="295"/>
      <c r="F81" s="289"/>
      <c r="G81" s="296"/>
      <c r="H81" s="289"/>
      <c r="I81" s="289"/>
      <c r="J81" s="297"/>
      <c r="K81" s="297"/>
      <c r="L81" s="289"/>
      <c r="M81" s="289"/>
      <c r="N81" s="296"/>
      <c r="O81" s="296"/>
      <c r="P81" s="296"/>
      <c r="Q81" s="296"/>
      <c r="R81" s="289"/>
      <c r="S81" s="289"/>
      <c r="T81" s="289"/>
      <c r="U81" s="293"/>
    </row>
    <row r="82" spans="1:21" s="294" customFormat="1" ht="25.5" customHeight="1">
      <c r="A82" s="288" t="s">
        <v>2321</v>
      </c>
      <c r="B82" s="478"/>
      <c r="C82" s="513"/>
      <c r="D82" s="289"/>
      <c r="E82" s="289"/>
      <c r="F82" s="289"/>
      <c r="G82" s="296"/>
      <c r="H82" s="289"/>
      <c r="I82" s="289"/>
      <c r="J82" s="297"/>
      <c r="K82" s="297"/>
      <c r="L82" s="289"/>
      <c r="M82" s="289"/>
      <c r="N82" s="296"/>
      <c r="O82" s="296"/>
      <c r="P82" s="296"/>
      <c r="Q82" s="296"/>
      <c r="R82" s="289"/>
      <c r="S82" s="289"/>
      <c r="T82" s="289"/>
      <c r="U82" s="293"/>
    </row>
    <row r="83" spans="1:21" s="294" customFormat="1" ht="25.5" customHeight="1">
      <c r="A83" s="288" t="s">
        <v>2321</v>
      </c>
      <c r="B83" s="479"/>
      <c r="C83" s="513"/>
      <c r="D83" s="289"/>
      <c r="E83" s="295"/>
      <c r="F83" s="295"/>
      <c r="G83" s="295"/>
      <c r="H83" s="295"/>
      <c r="I83" s="295"/>
      <c r="J83" s="293"/>
      <c r="K83" s="293"/>
      <c r="L83" s="295"/>
      <c r="M83" s="295"/>
      <c r="N83" s="295"/>
      <c r="O83" s="295"/>
      <c r="P83" s="295"/>
      <c r="Q83" s="295"/>
      <c r="R83" s="295"/>
      <c r="S83" s="295"/>
      <c r="T83" s="295"/>
      <c r="U83" s="293"/>
    </row>
    <row r="84" spans="1:21" s="294" customFormat="1" ht="25.5" customHeight="1">
      <c r="A84" s="288" t="s">
        <v>2321</v>
      </c>
      <c r="B84" s="479"/>
      <c r="C84" s="513"/>
      <c r="D84" s="289"/>
      <c r="E84" s="295"/>
      <c r="F84" s="295"/>
      <c r="G84" s="295"/>
      <c r="H84" s="295"/>
      <c r="I84" s="295"/>
      <c r="J84" s="293"/>
      <c r="K84" s="293"/>
      <c r="L84" s="295"/>
      <c r="M84" s="295"/>
      <c r="N84" s="295"/>
      <c r="O84" s="295"/>
      <c r="P84" s="295"/>
      <c r="Q84" s="295"/>
      <c r="R84" s="295"/>
      <c r="S84" s="295"/>
      <c r="T84" s="295"/>
      <c r="U84" s="293"/>
    </row>
    <row r="85" spans="1:21" ht="25.5" customHeight="1">
      <c r="A85" s="288" t="s">
        <v>2321</v>
      </c>
      <c r="C85" s="514"/>
      <c r="D85" s="299"/>
      <c r="E85" s="299"/>
      <c r="F85" s="299"/>
      <c r="G85" s="300"/>
      <c r="H85" s="301"/>
      <c r="I85" s="302"/>
      <c r="L85" s="298"/>
      <c r="M85" s="298"/>
      <c r="N85" s="298"/>
      <c r="O85" s="298"/>
      <c r="P85" s="303"/>
      <c r="Q85" s="303"/>
      <c r="R85" s="298"/>
      <c r="S85" s="298"/>
      <c r="T85" s="299"/>
    </row>
    <row r="86" spans="1:21" ht="25.5" customHeight="1">
      <c r="B86" s="480"/>
      <c r="C86" s="515"/>
      <c r="D86" s="194"/>
      <c r="E86" s="194"/>
      <c r="F86" s="194"/>
      <c r="G86" s="213"/>
      <c r="H86" s="194"/>
      <c r="P86" s="305"/>
      <c r="Q86" s="305"/>
      <c r="U86" s="199"/>
    </row>
    <row r="87" spans="1:21" ht="25.5" customHeight="1">
      <c r="B87" s="480"/>
      <c r="C87" s="515"/>
      <c r="D87" s="194"/>
      <c r="E87" s="194"/>
      <c r="F87" s="194"/>
      <c r="G87" s="213"/>
      <c r="H87" s="194"/>
      <c r="K87" s="195"/>
    </row>
    <row r="88" spans="1:21" ht="25.5" customHeight="1">
      <c r="B88" s="480"/>
      <c r="C88" s="515"/>
      <c r="D88" s="194"/>
      <c r="E88" s="194"/>
      <c r="F88" s="194"/>
      <c r="G88" s="213"/>
      <c r="H88" s="194"/>
      <c r="K88" s="195"/>
    </row>
    <row r="89" spans="1:21" ht="25.5" customHeight="1">
      <c r="B89" s="480"/>
      <c r="C89" s="515"/>
      <c r="D89" s="194"/>
      <c r="E89" s="194"/>
      <c r="F89" s="194"/>
      <c r="G89" s="213"/>
      <c r="H89" s="194"/>
      <c r="K89" s="195"/>
    </row>
    <row r="90" spans="1:21" ht="25.5" customHeight="1">
      <c r="B90" s="480"/>
      <c r="C90" s="516"/>
      <c r="D90" s="194"/>
      <c r="E90" s="194"/>
      <c r="F90" s="194"/>
      <c r="G90" s="306"/>
      <c r="H90" s="194"/>
      <c r="O90" s="195"/>
      <c r="R90" s="198"/>
      <c r="S90" s="198"/>
      <c r="T90" s="198"/>
      <c r="U90" s="198"/>
    </row>
    <row r="91" spans="1:21" ht="25.5" hidden="1" customHeight="1">
      <c r="B91" s="480"/>
      <c r="D91" s="194"/>
      <c r="E91" s="194"/>
      <c r="F91" s="194"/>
      <c r="G91" s="213"/>
      <c r="H91" s="194"/>
      <c r="K91" s="195"/>
    </row>
    <row r="92" spans="1:21" ht="25.5" hidden="1" customHeight="1">
      <c r="B92" s="480"/>
      <c r="F92" s="194"/>
      <c r="G92" s="213"/>
      <c r="H92" s="195"/>
    </row>
    <row r="93" spans="1:21" ht="25.5" hidden="1" customHeight="1">
      <c r="B93" s="480"/>
      <c r="F93" s="194"/>
      <c r="G93" s="213"/>
      <c r="H93" s="195"/>
    </row>
    <row r="94" spans="1:21" ht="25.5" hidden="1" customHeight="1">
      <c r="B94" s="480"/>
      <c r="F94" s="194"/>
      <c r="G94" s="213"/>
      <c r="H94" s="195"/>
    </row>
    <row r="95" spans="1:21" ht="25.5" hidden="1" customHeight="1">
      <c r="B95" s="480"/>
      <c r="F95" s="194"/>
      <c r="G95" s="213"/>
      <c r="H95" s="195"/>
      <c r="R95" s="195"/>
      <c r="T95" s="194"/>
    </row>
    <row r="96" spans="1:21" ht="25.5" hidden="1" customHeight="1"/>
    <row r="97" ht="25.5" hidden="1" customHeight="1"/>
    <row r="98" ht="25.5" hidden="1" customHeight="1"/>
    <row r="99" ht="25.5" hidden="1" customHeight="1"/>
    <row r="100" ht="25.5" hidden="1" customHeight="1"/>
    <row r="101" ht="25.5" hidden="1" customHeight="1"/>
    <row r="102" ht="25.5" hidden="1" customHeight="1"/>
    <row r="103" ht="25.5" hidden="1" customHeight="1"/>
    <row r="104" ht="25.5" hidden="1" customHeight="1"/>
    <row r="105" ht="25.5" hidden="1" customHeight="1"/>
    <row r="106" ht="25.5" hidden="1" customHeight="1"/>
    <row r="107" ht="25.5" hidden="1" customHeight="1"/>
    <row r="108" ht="25.5" hidden="1" customHeight="1"/>
    <row r="109" ht="25.5" hidden="1" customHeight="1"/>
    <row r="110" ht="25.5" hidden="1" customHeight="1"/>
    <row r="111" ht="25.5" hidden="1" customHeight="1"/>
    <row r="112" ht="25.5" hidden="1" customHeight="1"/>
    <row r="113" ht="25.5" hidden="1" customHeight="1"/>
    <row r="114" ht="25.5" hidden="1" customHeight="1"/>
    <row r="115" ht="25.5" hidden="1" customHeight="1"/>
    <row r="116" ht="25.5" hidden="1" customHeight="1"/>
    <row r="117" ht="25.5" hidden="1" customHeight="1"/>
    <row r="118" ht="25.5" hidden="1" customHeight="1"/>
    <row r="119" ht="25.5" hidden="1" customHeight="1"/>
    <row r="120" ht="25.5" hidden="1" customHeight="1"/>
    <row r="121" ht="25.5" hidden="1" customHeight="1"/>
    <row r="122" ht="25.5" hidden="1" customHeight="1"/>
    <row r="123" ht="25.5" hidden="1" customHeight="1"/>
    <row r="124" ht="25.5" hidden="1" customHeight="1"/>
    <row r="125" ht="25.5" hidden="1" customHeight="1"/>
    <row r="126" ht="25.5" hidden="1" customHeight="1"/>
    <row r="127" ht="25.5" hidden="1" customHeight="1"/>
    <row r="128" ht="25.5" hidden="1" customHeight="1"/>
    <row r="129" ht="25.5" hidden="1" customHeight="1"/>
    <row r="130" ht="25.5" hidden="1" customHeight="1"/>
    <row r="131" ht="25.5" hidden="1" customHeight="1"/>
    <row r="132" ht="25.5" hidden="1" customHeight="1"/>
    <row r="133" ht="25.5" hidden="1" customHeight="1"/>
    <row r="134" ht="25.5" hidden="1" customHeight="1"/>
    <row r="135" ht="25.5" hidden="1" customHeight="1"/>
    <row r="136" ht="25.5" hidden="1" customHeight="1"/>
    <row r="137" ht="25.5" hidden="1" customHeight="1"/>
    <row r="138" ht="25.5" hidden="1" customHeight="1"/>
    <row r="139" ht="25.5" hidden="1" customHeight="1"/>
    <row r="140" ht="25.5" hidden="1" customHeight="1"/>
    <row r="141" ht="25.5" hidden="1" customHeight="1"/>
    <row r="142" ht="25.5" hidden="1" customHeight="1"/>
    <row r="143" ht="25.5" hidden="1" customHeight="1"/>
    <row r="144" ht="25.5" hidden="1" customHeight="1"/>
    <row r="145" ht="25.5" hidden="1" customHeight="1"/>
    <row r="146" ht="25.5" hidden="1" customHeight="1"/>
    <row r="147" ht="25.5" hidden="1" customHeight="1"/>
    <row r="148" ht="25.5" hidden="1" customHeight="1"/>
    <row r="149" ht="25.5" hidden="1" customHeight="1"/>
    <row r="150" ht="25.5" hidden="1" customHeight="1"/>
    <row r="151" ht="25.5" hidden="1" customHeight="1"/>
    <row r="152" ht="25.5" hidden="1" customHeight="1"/>
    <row r="153" ht="25.5" hidden="1" customHeight="1"/>
    <row r="154" ht="25.5" hidden="1" customHeight="1"/>
    <row r="155" ht="25.5" hidden="1" customHeight="1"/>
    <row r="156" ht="25.5" hidden="1" customHeight="1"/>
    <row r="157" ht="25.5" hidden="1" customHeight="1"/>
    <row r="158" ht="25.5" hidden="1" customHeight="1"/>
    <row r="159" ht="25.5" hidden="1" customHeight="1"/>
    <row r="160" ht="25.5" hidden="1" customHeight="1"/>
    <row r="161" spans="3:12" ht="25.5" hidden="1" customHeight="1">
      <c r="C161" s="505">
        <f>'Linha 8'!B4</f>
        <v>43955.34375</v>
      </c>
      <c r="L161" s="194" t="str">
        <f>IF('Linha 8'!I4="","",'Linha 8'!I83)</f>
        <v/>
      </c>
    </row>
  </sheetData>
  <autoFilter ref="A3:A85">
    <filterColumn colId="0">
      <customFilters>
        <customFilter operator="notEqual" val=" "/>
      </customFilters>
    </filterColumn>
  </autoFilter>
  <dataConsolidate/>
  <mergeCells count="6">
    <mergeCell ref="T2:T3"/>
    <mergeCell ref="B2:F2"/>
    <mergeCell ref="G2:K2"/>
    <mergeCell ref="L2:M2"/>
    <mergeCell ref="N2:Q2"/>
    <mergeCell ref="R2:S2"/>
  </mergeCells>
  <dataValidations count="1">
    <dataValidation type="list" allowBlank="1" showInputMessage="1" showErrorMessage="1" sqref="Q4:Q13 Q15:Q24 Q26:Q35 Q37:Q46 Q48:Q57 Q59:Q68 Q70:Q79">
      <formula1>ParadaProgramada</formula1>
    </dataValidation>
  </dataValidations>
  <pageMargins left="0.51181102362204722" right="0.51181102362204722" top="0.78740157480314965" bottom="0.78740157480314965" header="0.31496062992125984" footer="0.31496062992125984"/>
  <pageSetup paperSize="9" scale="53" orientation="landscape" r:id="rId1"/>
  <headerFooter>
    <oddHeader>&amp;L&amp;G</oddHeader>
    <oddFooter>&amp;L&amp;"Arial,Negrito"Dados elaborados pelo PCP&amp;C&amp;"Arial Black,Normal"&amp;D - &amp;T
&amp;F&amp;R&amp;"Arial,Negrito"Planejamento Ramal: 8265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Programação!$I$79:$I$86</xm:f>
          </x14:formula1>
          <xm:sqref>E1:E1048576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" filterMode="1">
    <pageSetUpPr fitToPage="1"/>
  </sheetPr>
  <dimension ref="A1:U384"/>
  <sheetViews>
    <sheetView showGridLines="0" zoomScale="70" zoomScaleNormal="70" zoomScaleSheetLayoutView="106" workbookViewId="0">
      <pane xSplit="14" ySplit="2" topLeftCell="O3" activePane="bottomRight" state="frozen"/>
      <selection pane="topRight" activeCell="O1" sqref="O1"/>
      <selection pane="bottomLeft" activeCell="A3" sqref="A3"/>
      <selection pane="bottomRight" activeCell="D1" sqref="D1:N1"/>
    </sheetView>
  </sheetViews>
  <sheetFormatPr defaultColWidth="0" defaultRowHeight="14.25" zeroHeight="1" outlineLevelCol="1"/>
  <cols>
    <col min="1" max="1" width="3" style="417" customWidth="1"/>
    <col min="2" max="2" width="4.375" style="538" customWidth="1"/>
    <col min="3" max="3" width="28.25" style="417" customWidth="1" outlineLevel="1"/>
    <col min="4" max="4" width="22" style="448" customWidth="1" outlineLevel="1"/>
    <col min="5" max="5" width="27.75" style="417" customWidth="1"/>
    <col min="6" max="6" width="8.875" style="417" customWidth="1"/>
    <col min="7" max="7" width="15.75" style="417" hidden="1" customWidth="1" outlineLevel="1"/>
    <col min="8" max="8" width="10.875" style="417" hidden="1" customWidth="1" outlineLevel="1"/>
    <col min="9" max="9" width="16.625" style="417" customWidth="1" collapsed="1"/>
    <col min="10" max="10" width="40.625" style="417" bestFit="1" customWidth="1"/>
    <col min="11" max="11" width="9" style="417" hidden="1" customWidth="1" outlineLevel="1"/>
    <col min="12" max="12" width="10" style="417" customWidth="1" collapsed="1"/>
    <col min="13" max="13" width="8.75" style="417" hidden="1" customWidth="1" outlineLevel="1"/>
    <col min="14" max="14" width="42.625" style="452" bestFit="1" customWidth="1" collapsed="1"/>
    <col min="15" max="15" width="9.5" style="417" customWidth="1"/>
    <col min="16" max="19" width="9" style="417" hidden="1" customWidth="1"/>
    <col min="20" max="20" width="10.75" style="417" hidden="1" customWidth="1"/>
    <col min="21" max="21" width="30.75" style="417" hidden="1" customWidth="1"/>
    <col min="22" max="16384" width="9" style="417" hidden="1"/>
  </cols>
  <sheetData>
    <row r="1" spans="1:15" ht="41.25" customHeight="1" thickBot="1">
      <c r="A1" s="416"/>
      <c r="B1" s="423"/>
      <c r="C1" s="468" t="str">
        <f>IFERROR(("Semana "&amp;(WEEKNUM(C3))),"")</f>
        <v>Semana 19</v>
      </c>
      <c r="D1" s="669" t="s">
        <v>2385</v>
      </c>
      <c r="E1" s="669"/>
      <c r="F1" s="670"/>
      <c r="G1" s="669"/>
      <c r="H1" s="669"/>
      <c r="I1" s="669"/>
      <c r="J1" s="669"/>
      <c r="K1" s="669"/>
      <c r="L1" s="669"/>
      <c r="M1" s="669"/>
      <c r="N1" s="669"/>
    </row>
    <row r="2" spans="1:15" s="422" customFormat="1" ht="46.5" customHeight="1" thickBot="1">
      <c r="A2" s="418"/>
      <c r="B2" s="536"/>
      <c r="C2" s="419" t="s">
        <v>2378</v>
      </c>
      <c r="D2" s="420" t="s">
        <v>2376</v>
      </c>
      <c r="E2" s="421" t="s">
        <v>336</v>
      </c>
      <c r="F2" s="573" t="s">
        <v>0</v>
      </c>
      <c r="G2" s="421" t="s">
        <v>160</v>
      </c>
      <c r="H2" s="421" t="s">
        <v>335</v>
      </c>
      <c r="I2" s="421" t="s">
        <v>332</v>
      </c>
      <c r="J2" s="421" t="s">
        <v>333</v>
      </c>
      <c r="K2" s="421" t="s">
        <v>2308</v>
      </c>
      <c r="L2" s="421" t="s">
        <v>168</v>
      </c>
      <c r="M2" s="421" t="s">
        <v>334</v>
      </c>
      <c r="N2" s="451" t="s">
        <v>337</v>
      </c>
    </row>
    <row r="3" spans="1:15" ht="25.5" customHeight="1">
      <c r="A3" s="423" t="str">
        <f>IF(C3="","",ROUNDDOWN(C3,0)&amp;G3)</f>
        <v>439557</v>
      </c>
      <c r="B3" s="423" t="str">
        <f>IF(G3&lt;&gt;"","X","")</f>
        <v>X</v>
      </c>
      <c r="C3" s="424">
        <f>'Linha 4'!B4</f>
        <v>43955.34375</v>
      </c>
      <c r="D3" s="425">
        <f>IF(G3="","",'Linha 4'!L4)</f>
        <v>43955.34375</v>
      </c>
      <c r="E3" s="424">
        <f>IF(C3="","",C3-1)</f>
        <v>43954.34375</v>
      </c>
      <c r="F3" s="426"/>
      <c r="G3" s="427">
        <f>IF('Linha 4'!D4="","",'Linha 4'!D4)</f>
        <v>7</v>
      </c>
      <c r="H3" s="428">
        <f>IF('Linha 4'!G4="","",'Linha 4'!G4)</f>
        <v>16</v>
      </c>
      <c r="I3" s="428" t="str">
        <f>IFERROR(IF(G3="","",(VLOOKUP(G3,[2]Recheio!$B$8:$I$150,3,0))),"")</f>
        <v/>
      </c>
      <c r="J3" s="428" t="str">
        <f>IFERROR(IF(G3="","",(VLOOKUP(G3,[2]Recheio!$B$8:$I$150,4,0))),"")</f>
        <v/>
      </c>
      <c r="K3" s="428" t="str">
        <f>IFERROR((VLOOKUP(I3,[2]Recheio!$B$8:$I$150,4,0)),"")</f>
        <v/>
      </c>
      <c r="L3" s="429" t="str">
        <f>IF('Linha 4'!I4="","",'Linha 4'!I4)</f>
        <v/>
      </c>
      <c r="M3" s="430" t="str">
        <f t="shared" ref="M3:M12" si="0">IFERROR((L3/K3),"")</f>
        <v/>
      </c>
      <c r="N3" s="546"/>
    </row>
    <row r="4" spans="1:15" ht="25.5" hidden="1" customHeight="1">
      <c r="A4" s="423" t="str">
        <f t="shared" ref="A4:A12" si="1">IF(C4="","",ROUNDDOWN(C4,0)&amp;G4)</f>
        <v/>
      </c>
      <c r="B4" s="423" t="str">
        <f t="shared" ref="B4:B12" si="2">IF(I4&lt;&gt;"","X","")</f>
        <v/>
      </c>
      <c r="C4" s="424" t="str">
        <f>'Linha 4'!B5</f>
        <v/>
      </c>
      <c r="D4" s="425" t="str">
        <f>IF(G3="","",'Linha 4'!L5)</f>
        <v/>
      </c>
      <c r="E4" s="424" t="str">
        <f t="shared" ref="E4:E12" si="3">IF(C4="","",C4-1)</f>
        <v/>
      </c>
      <c r="F4" s="426"/>
      <c r="G4" s="427" t="str">
        <f>IF('Linha 4'!D5="","",'Linha 4'!D5)</f>
        <v/>
      </c>
      <c r="H4" s="428">
        <f>IF('Linha 4'!G5="","",'Linha 4'!G5)</f>
        <v>1069</v>
      </c>
      <c r="I4" s="428" t="str">
        <f>IFERROR(IF(G4="","",(VLOOKUP(G4,[2]Recheio!$B$8:$I$150,3,0))),"")</f>
        <v/>
      </c>
      <c r="J4" s="428" t="str">
        <f>IFERROR(IF(G4="","",(VLOOKUP(G4,[2]Recheio!$B$8:$I$150,4,0))),"")</f>
        <v/>
      </c>
      <c r="K4" s="428" t="str">
        <f>IFERROR((VLOOKUP(I4,[2]Recheio!$B$8:$I$150,4,0)),"")</f>
        <v/>
      </c>
      <c r="L4" s="429" t="str">
        <f>IF('Linha 4'!I5="","",'Linha 4'!I5)</f>
        <v/>
      </c>
      <c r="M4" s="430" t="str">
        <f t="shared" si="0"/>
        <v/>
      </c>
      <c r="N4" s="454"/>
    </row>
    <row r="5" spans="1:15" ht="25.5" hidden="1" customHeight="1">
      <c r="A5" s="423" t="str">
        <f t="shared" si="1"/>
        <v/>
      </c>
      <c r="B5" s="423" t="str">
        <f t="shared" si="2"/>
        <v/>
      </c>
      <c r="C5" s="424" t="str">
        <f>'Linha 4'!B6</f>
        <v/>
      </c>
      <c r="D5" s="425" t="str">
        <f>IF(G3="","",'Linha 4'!L6)</f>
        <v/>
      </c>
      <c r="E5" s="424" t="str">
        <f t="shared" si="3"/>
        <v/>
      </c>
      <c r="F5" s="426"/>
      <c r="G5" s="427" t="str">
        <f>IF('Linha 4'!D6="","",'Linha 4'!D6)</f>
        <v/>
      </c>
      <c r="H5" s="428">
        <f>IF('Linha 4'!G6="","",'Linha 4'!G6)</f>
        <v>400</v>
      </c>
      <c r="I5" s="428" t="str">
        <f>IFERROR(IF(G5="","",(VLOOKUP(G5,[2]Recheio!$B$8:$I$150,3,0))),"")</f>
        <v/>
      </c>
      <c r="J5" s="428" t="str">
        <f>IFERROR(IF(G5="","",(VLOOKUP(G5,[2]Recheio!$B$8:$I$150,4,0))),"")</f>
        <v/>
      </c>
      <c r="K5" s="428" t="str">
        <f>IFERROR((VLOOKUP(I5,[2]Recheio!$B$8:$I$150,4,0)),"")</f>
        <v/>
      </c>
      <c r="L5" s="429" t="str">
        <f>IF('Linha 4'!I6="","",'Linha 4'!I6)</f>
        <v/>
      </c>
      <c r="M5" s="430" t="str">
        <f t="shared" si="0"/>
        <v/>
      </c>
      <c r="N5" s="454"/>
    </row>
    <row r="6" spans="1:15" ht="25.5" hidden="1" customHeight="1">
      <c r="A6" s="423" t="str">
        <f t="shared" si="1"/>
        <v/>
      </c>
      <c r="B6" s="423" t="str">
        <f t="shared" si="2"/>
        <v/>
      </c>
      <c r="C6" s="424" t="str">
        <f>'Linha 4'!B7</f>
        <v/>
      </c>
      <c r="D6" s="425" t="str">
        <f>IF(G3="","",'Linha 4'!L7)</f>
        <v/>
      </c>
      <c r="E6" s="424" t="str">
        <f t="shared" si="3"/>
        <v/>
      </c>
      <c r="F6" s="426"/>
      <c r="G6" s="427" t="str">
        <f>IF('Linha 4'!D7="","",'Linha 4'!D7)</f>
        <v/>
      </c>
      <c r="H6" s="428" t="str">
        <f>IF('Linha 4'!G7="","",'Linha 4'!G7)</f>
        <v/>
      </c>
      <c r="I6" s="428" t="str">
        <f>IFERROR(IF(G6="","",(VLOOKUP(G6,[2]Recheio!$B$8:$I$150,3,0))),"")</f>
        <v/>
      </c>
      <c r="J6" s="428" t="str">
        <f>IFERROR(IF(G6="","",(VLOOKUP(G6,[2]Recheio!$B$8:$I$150,4,0))),"")</f>
        <v/>
      </c>
      <c r="K6" s="428" t="str">
        <f>IFERROR((VLOOKUP(I6,[2]Recheio!$B$8:$I$150,4,0)),"")</f>
        <v/>
      </c>
      <c r="L6" s="429" t="str">
        <f>IF('Linha 4'!I7="","",'Linha 4'!I7)</f>
        <v/>
      </c>
      <c r="M6" s="430" t="str">
        <f t="shared" si="0"/>
        <v/>
      </c>
      <c r="N6" s="454"/>
    </row>
    <row r="7" spans="1:15" ht="25.5" hidden="1" customHeight="1">
      <c r="A7" s="423" t="str">
        <f t="shared" si="1"/>
        <v/>
      </c>
      <c r="B7" s="423" t="str">
        <f t="shared" si="2"/>
        <v/>
      </c>
      <c r="C7" s="424" t="str">
        <f>'Linha 4'!B8</f>
        <v/>
      </c>
      <c r="D7" s="425" t="str">
        <f>IF(G3="","",'Linha 4'!L8)</f>
        <v/>
      </c>
      <c r="E7" s="424" t="str">
        <f t="shared" si="3"/>
        <v/>
      </c>
      <c r="F7" s="426"/>
      <c r="G7" s="427" t="str">
        <f>IF('Linha 4'!D8="","",'Linha 4'!D8)</f>
        <v/>
      </c>
      <c r="H7" s="428" t="str">
        <f>IF('Linha 4'!G8="","",'Linha 4'!G8)</f>
        <v/>
      </c>
      <c r="I7" s="428" t="str">
        <f>IFERROR(IF(G7="","",(VLOOKUP(G7,[2]Recheio!$B$8:$I$150,3,0))),"")</f>
        <v/>
      </c>
      <c r="J7" s="428" t="str">
        <f>IFERROR(IF(G7="","",(VLOOKUP(G7,[2]Recheio!$B$8:$I$150,4,0))),"")</f>
        <v/>
      </c>
      <c r="K7" s="428" t="str">
        <f>IFERROR((VLOOKUP(I7,[2]Recheio!$B$8:$I$150,4,0)),"")</f>
        <v/>
      </c>
      <c r="L7" s="429" t="str">
        <f>IF('Linha 4'!I8="","",'Linha 4'!I8)</f>
        <v/>
      </c>
      <c r="M7" s="430" t="str">
        <f t="shared" si="0"/>
        <v/>
      </c>
      <c r="N7" s="454"/>
    </row>
    <row r="8" spans="1:15" ht="25.5" hidden="1" customHeight="1">
      <c r="A8" s="423" t="str">
        <f t="shared" si="1"/>
        <v/>
      </c>
      <c r="B8" s="423" t="str">
        <f t="shared" si="2"/>
        <v/>
      </c>
      <c r="C8" s="424" t="str">
        <f>'Linha 4'!B9</f>
        <v/>
      </c>
      <c r="D8" s="425" t="str">
        <f>IF(G3="","",'Linha 4'!L9)</f>
        <v/>
      </c>
      <c r="E8" s="424" t="str">
        <f t="shared" si="3"/>
        <v/>
      </c>
      <c r="F8" s="426"/>
      <c r="G8" s="427" t="str">
        <f>IF('Linha 4'!D9="","",'Linha 4'!D9)</f>
        <v/>
      </c>
      <c r="H8" s="428" t="str">
        <f>IF('Linha 4'!G9="","",'Linha 4'!G9)</f>
        <v/>
      </c>
      <c r="I8" s="428" t="str">
        <f>IFERROR(IF(G8="","",(VLOOKUP(G8,[2]Recheio!$B$8:$I$150,3,0))),"")</f>
        <v/>
      </c>
      <c r="J8" s="428" t="str">
        <f>IFERROR(IF(G8="","",(VLOOKUP(G8,[2]Recheio!$B$8:$I$150,4,0))),"")</f>
        <v/>
      </c>
      <c r="K8" s="428" t="str">
        <f>IFERROR((VLOOKUP(I8,[2]Recheio!$B$8:$I$150,4,0)),"")</f>
        <v/>
      </c>
      <c r="L8" s="429" t="str">
        <f>IF('Linha 4'!I9="","",'Linha 4'!I9)</f>
        <v/>
      </c>
      <c r="M8" s="430" t="str">
        <f t="shared" si="0"/>
        <v/>
      </c>
      <c r="N8" s="454"/>
    </row>
    <row r="9" spans="1:15" ht="25.5" hidden="1" customHeight="1">
      <c r="A9" s="423" t="str">
        <f t="shared" si="1"/>
        <v/>
      </c>
      <c r="B9" s="423" t="str">
        <f t="shared" si="2"/>
        <v/>
      </c>
      <c r="C9" s="424" t="str">
        <f>'Linha 4'!B10</f>
        <v/>
      </c>
      <c r="D9" s="425" t="str">
        <f>IF(G3="","",'Linha 4'!L10)</f>
        <v/>
      </c>
      <c r="E9" s="424" t="str">
        <f t="shared" si="3"/>
        <v/>
      </c>
      <c r="F9" s="426"/>
      <c r="G9" s="427" t="str">
        <f>IF('Linha 4'!D10="","",'Linha 4'!D10)</f>
        <v/>
      </c>
      <c r="H9" s="428" t="str">
        <f>IF('Linha 4'!G10="","",'Linha 4'!G10)</f>
        <v/>
      </c>
      <c r="I9" s="428" t="str">
        <f>IFERROR(IF(G9="","",(VLOOKUP(G9,[2]Recheio!$B$8:$I$150,3,0))),"")</f>
        <v/>
      </c>
      <c r="J9" s="428" t="str">
        <f>IFERROR(IF(G9="","",(VLOOKUP(G9,[2]Recheio!$B$8:$I$150,4,0))),"")</f>
        <v/>
      </c>
      <c r="K9" s="428" t="str">
        <f>IFERROR((VLOOKUP(I9,[2]Recheio!$B$8:$I$150,4,0)),"")</f>
        <v/>
      </c>
      <c r="L9" s="429" t="str">
        <f>IF('Linha 4'!I10="","",'Linha 4'!I10)</f>
        <v/>
      </c>
      <c r="M9" s="430" t="str">
        <f t="shared" si="0"/>
        <v/>
      </c>
      <c r="N9" s="454"/>
    </row>
    <row r="10" spans="1:15" ht="25.5" hidden="1" customHeight="1">
      <c r="A10" s="423" t="str">
        <f t="shared" si="1"/>
        <v/>
      </c>
      <c r="B10" s="423" t="str">
        <f t="shared" si="2"/>
        <v/>
      </c>
      <c r="C10" s="424" t="str">
        <f>'Linha 4'!B11</f>
        <v/>
      </c>
      <c r="D10" s="425" t="str">
        <f>IF(G3="","",'Linha 4'!L11)</f>
        <v/>
      </c>
      <c r="E10" s="424" t="str">
        <f t="shared" si="3"/>
        <v/>
      </c>
      <c r="F10" s="426"/>
      <c r="G10" s="427" t="str">
        <f>IF('Linha 4'!D11="","",'Linha 4'!D11)</f>
        <v/>
      </c>
      <c r="H10" s="428" t="str">
        <f>IF('Linha 4'!G11="","",'Linha 4'!G11)</f>
        <v/>
      </c>
      <c r="I10" s="428" t="str">
        <f>IFERROR(IF(G10="","",(VLOOKUP(G10,[2]Recheio!$B$8:$I$150,3,0))),"")</f>
        <v/>
      </c>
      <c r="J10" s="428" t="str">
        <f>IFERROR(IF(G10="","",(VLOOKUP(G10,[2]Recheio!$B$8:$I$150,4,0))),"")</f>
        <v/>
      </c>
      <c r="K10" s="428" t="str">
        <f>IFERROR((VLOOKUP(I10,[2]Recheio!$B$8:$I$150,4,0)),"")</f>
        <v/>
      </c>
      <c r="L10" s="429" t="str">
        <f>IF('Linha 4'!I11="","",'Linha 4'!I11)</f>
        <v/>
      </c>
      <c r="M10" s="430" t="str">
        <f t="shared" si="0"/>
        <v/>
      </c>
      <c r="N10" s="454"/>
    </row>
    <row r="11" spans="1:15" ht="25.5" hidden="1" customHeight="1">
      <c r="A11" s="423" t="str">
        <f t="shared" si="1"/>
        <v/>
      </c>
      <c r="B11" s="423" t="str">
        <f t="shared" si="2"/>
        <v/>
      </c>
      <c r="C11" s="424" t="str">
        <f>'Linha 4'!B12</f>
        <v/>
      </c>
      <c r="D11" s="425" t="str">
        <f>IF(G3="","",'Linha 4'!L12)</f>
        <v/>
      </c>
      <c r="E11" s="424" t="str">
        <f t="shared" si="3"/>
        <v/>
      </c>
      <c r="F11" s="426"/>
      <c r="G11" s="427" t="str">
        <f>IF('Linha 4'!D12="","",'Linha 4'!D12)</f>
        <v/>
      </c>
      <c r="H11" s="428" t="str">
        <f>IF('Linha 4'!G12="","",'Linha 4'!G12)</f>
        <v/>
      </c>
      <c r="I11" s="428" t="str">
        <f>IFERROR(IF(G11="","",(VLOOKUP(G11,[2]Recheio!$B$8:$I$150,3,0))),"")</f>
        <v/>
      </c>
      <c r="J11" s="428" t="str">
        <f>IFERROR(IF(G11="","",(VLOOKUP(G11,[2]Recheio!$B$8:$I$150,4,0))),"")</f>
        <v/>
      </c>
      <c r="K11" s="428" t="str">
        <f>IFERROR((VLOOKUP(I11,[2]Recheio!$B$8:$I$150,4,0)),"")</f>
        <v/>
      </c>
      <c r="L11" s="429" t="str">
        <f>IF('Linha 4'!I12="","",'Linha 4'!I12)</f>
        <v/>
      </c>
      <c r="M11" s="430" t="str">
        <f t="shared" si="0"/>
        <v/>
      </c>
      <c r="N11" s="454"/>
    </row>
    <row r="12" spans="1:15" ht="25.5" hidden="1" customHeight="1" thickBot="1">
      <c r="A12" s="423" t="str">
        <f t="shared" si="1"/>
        <v/>
      </c>
      <c r="B12" s="423" t="str">
        <f t="shared" si="2"/>
        <v/>
      </c>
      <c r="C12" s="424" t="str">
        <f>'Linha 4'!B13</f>
        <v/>
      </c>
      <c r="D12" s="431" t="str">
        <f>IF(G3="","",'Linha 4'!L13)</f>
        <v/>
      </c>
      <c r="E12" s="424" t="str">
        <f t="shared" si="3"/>
        <v/>
      </c>
      <c r="F12" s="432"/>
      <c r="G12" s="433" t="str">
        <f>IF('Linha 4'!D13="","",'Linha 4'!D13)</f>
        <v/>
      </c>
      <c r="H12" s="434" t="str">
        <f>IF('Linha 4'!G13="","",'Linha 4'!G13)</f>
        <v/>
      </c>
      <c r="I12" s="434" t="str">
        <f>IFERROR(IF(G12="","",(VLOOKUP(G12,[2]Recheio!$B$8:$I$150,3,0))),"")</f>
        <v/>
      </c>
      <c r="J12" s="434" t="str">
        <f>IFERROR(IF(G12="","",(VLOOKUP(G12,[2]Recheio!$B$8:$I$150,4,0))),"")</f>
        <v/>
      </c>
      <c r="K12" s="434" t="str">
        <f>IFERROR((VLOOKUP(I12,[2]Recheio!$B$8:$I$150,4,0)),"")</f>
        <v/>
      </c>
      <c r="L12" s="429" t="str">
        <f>IF('Linha 4'!I13="","",'Linha 4'!I13)</f>
        <v/>
      </c>
      <c r="M12" s="435" t="str">
        <f t="shared" si="0"/>
        <v/>
      </c>
      <c r="N12" s="455"/>
    </row>
    <row r="13" spans="1:15" ht="25.5" hidden="1" customHeight="1" thickBot="1">
      <c r="A13" s="436"/>
      <c r="B13" s="436"/>
      <c r="C13" s="437"/>
      <c r="D13" s="438"/>
      <c r="E13" s="437"/>
      <c r="F13" s="439"/>
      <c r="G13" s="439"/>
      <c r="H13" s="439"/>
      <c r="I13" s="440"/>
      <c r="J13" s="439"/>
      <c r="K13" s="441"/>
      <c r="L13" s="442"/>
      <c r="M13" s="442"/>
      <c r="N13" s="456"/>
      <c r="O13" s="443"/>
    </row>
    <row r="14" spans="1:15" ht="25.5" customHeight="1">
      <c r="A14" s="423" t="str">
        <f>IF(C14="","",ROUNDDOWN(C14,0)&amp;G14)</f>
        <v>439557</v>
      </c>
      <c r="B14" s="423" t="str">
        <f>IF(G14&lt;&gt;"","X","")</f>
        <v>X</v>
      </c>
      <c r="C14" s="424">
        <f>'Linha 5'!B4</f>
        <v>43955.34375</v>
      </c>
      <c r="D14" s="425">
        <f>IF(G3="","",'Linha 5'!L4)</f>
        <v>43955.34375</v>
      </c>
      <c r="E14" s="424">
        <f>IF(C14="","",C14-1)</f>
        <v>43954.34375</v>
      </c>
      <c r="F14" s="574"/>
      <c r="G14" s="427">
        <f>IF('Linha 5'!D4="","",'Linha 5'!D4)</f>
        <v>7</v>
      </c>
      <c r="H14" s="428">
        <f>IF('Linha 5'!G4="","",'Linha 5'!G4)</f>
        <v>24</v>
      </c>
      <c r="I14" s="428" t="str">
        <f>IFERROR(IF(G14="","",(VLOOKUP(G14,[2]Recheio!$B$8:$I$150,3,0))),"")</f>
        <v/>
      </c>
      <c r="J14" s="428" t="str">
        <f>IFERROR(IF(G14="","",(VLOOKUP(G14,[2]Recheio!$B$8:$I$150,4,0))),"")</f>
        <v/>
      </c>
      <c r="K14" s="428" t="str">
        <f>IFERROR((VLOOKUP(I14,[2]Recheio!$B$8:$I$150,4,0)),"")</f>
        <v/>
      </c>
      <c r="L14" s="427" t="str">
        <f>IF('Linha 5'!I4="","",'Linha 5'!I4)</f>
        <v/>
      </c>
      <c r="M14" s="430" t="str">
        <f>IFERROR((L14/K14),"")</f>
        <v/>
      </c>
      <c r="N14" s="454"/>
    </row>
    <row r="15" spans="1:15" ht="25.5" hidden="1" customHeight="1">
      <c r="A15" s="423" t="str">
        <f t="shared" ref="A15:A23" si="4">IF(C15="","",ROUNDDOWN(C15,0)&amp;G15)</f>
        <v/>
      </c>
      <c r="B15" s="423" t="str">
        <f t="shared" ref="B15:B23" si="5">IF(I15&lt;&gt;"","X","")</f>
        <v/>
      </c>
      <c r="C15" s="424" t="str">
        <f>'Linha 5'!B5</f>
        <v/>
      </c>
      <c r="D15" s="425" t="str">
        <f>IF(G3="","",'Linha 5'!L5)</f>
        <v/>
      </c>
      <c r="E15" s="424" t="str">
        <f t="shared" ref="E15:E23" si="6">IF(C15="","",C15-1)</f>
        <v/>
      </c>
      <c r="F15" s="575"/>
      <c r="G15" s="427" t="str">
        <f>IF('Linha 5'!D5="","",'Linha 5'!D5)</f>
        <v/>
      </c>
      <c r="H15" s="428">
        <f>IF('Linha 5'!G5="","",'Linha 5'!G5)</f>
        <v>90</v>
      </c>
      <c r="I15" s="428" t="str">
        <f>IFERROR(IF(G15="","",(VLOOKUP(G15,[2]Recheio!$B$8:$I$150,3,0))),"")</f>
        <v/>
      </c>
      <c r="J15" s="428" t="str">
        <f>IFERROR(IF(G15="","",(VLOOKUP(G15,[2]Recheio!$B$8:$I$150,4,0))),"")</f>
        <v/>
      </c>
      <c r="K15" s="428" t="str">
        <f>IFERROR((VLOOKUP(I15,[2]Recheio!$B$8:$I$150,4,0)),"")</f>
        <v/>
      </c>
      <c r="L15" s="427" t="str">
        <f>IF('Linha 5'!I5="","",'Linha 5'!I5)</f>
        <v/>
      </c>
      <c r="M15" s="430" t="str">
        <f>IFERROR((L15/K15),"")</f>
        <v/>
      </c>
      <c r="N15" s="454"/>
    </row>
    <row r="16" spans="1:15" ht="25.5" hidden="1" customHeight="1">
      <c r="A16" s="423" t="str">
        <f t="shared" si="4"/>
        <v/>
      </c>
      <c r="B16" s="423" t="str">
        <f t="shared" si="5"/>
        <v/>
      </c>
      <c r="C16" s="424" t="str">
        <f>'Linha 5'!B6</f>
        <v/>
      </c>
      <c r="D16" s="425" t="str">
        <f>IF(G3="","",'Linha 5'!L6)</f>
        <v/>
      </c>
      <c r="E16" s="424" t="str">
        <f t="shared" si="6"/>
        <v/>
      </c>
      <c r="F16" s="426"/>
      <c r="G16" s="427" t="str">
        <f>IF('Linha 5'!D6="","",'Linha 5'!D6)</f>
        <v/>
      </c>
      <c r="H16" s="428">
        <f>IF('Linha 5'!G6="","",'Linha 5'!G6)</f>
        <v>1</v>
      </c>
      <c r="I16" s="428" t="str">
        <f>IFERROR(IF(G16="","",(VLOOKUP(G16,[2]Recheio!$B$8:$I$150,3,0))),"")</f>
        <v/>
      </c>
      <c r="J16" s="428" t="str">
        <f>IFERROR(IF(G16="","",(VLOOKUP(G16,[2]Recheio!$B$8:$I$150,4,0))),"")</f>
        <v/>
      </c>
      <c r="K16" s="428" t="str">
        <f>IFERROR((VLOOKUP(I16,[2]Recheio!$B$8:$I$150,4,0)),"")</f>
        <v/>
      </c>
      <c r="L16" s="427" t="str">
        <f>IF('Linha 5'!I6="","",'Linha 5'!I6)</f>
        <v/>
      </c>
      <c r="M16" s="430" t="str">
        <f t="shared" ref="M16:M23" si="7">IFERROR((L16/K16),"")</f>
        <v/>
      </c>
      <c r="N16" s="454"/>
    </row>
    <row r="17" spans="1:15" ht="25.5" hidden="1" customHeight="1">
      <c r="A17" s="423" t="str">
        <f t="shared" si="4"/>
        <v/>
      </c>
      <c r="B17" s="423" t="str">
        <f t="shared" si="5"/>
        <v/>
      </c>
      <c r="C17" s="424" t="str">
        <f>'Linha 5'!B7</f>
        <v/>
      </c>
      <c r="D17" s="425" t="str">
        <f>IF(G3="","",'Linha 5'!L7)</f>
        <v/>
      </c>
      <c r="E17" s="424" t="str">
        <f t="shared" si="6"/>
        <v/>
      </c>
      <c r="F17" s="426"/>
      <c r="G17" s="427" t="str">
        <f>IF('Linha 5'!D7="","",'Linha 5'!D7)</f>
        <v/>
      </c>
      <c r="H17" s="428">
        <f>IF('Linha 5'!G7="","",'Linha 5'!G7)</f>
        <v>266</v>
      </c>
      <c r="I17" s="428" t="str">
        <f>IFERROR(IF(G17="","",(VLOOKUP(G17,[2]Recheio!$B$8:$I$150,3,0))),"")</f>
        <v/>
      </c>
      <c r="J17" s="428" t="str">
        <f>IFERROR(IF(G17="","",(VLOOKUP(G17,[2]Recheio!$B$8:$I$150,4,0))),"")</f>
        <v/>
      </c>
      <c r="K17" s="428" t="str">
        <f>IFERROR((VLOOKUP(I17,[2]Recheio!$B$8:$I$150,4,0)),"")</f>
        <v/>
      </c>
      <c r="L17" s="427" t="str">
        <f>IF('Linha 5'!I7="","",'Linha 5'!I7)</f>
        <v/>
      </c>
      <c r="M17" s="430" t="str">
        <f t="shared" si="7"/>
        <v/>
      </c>
      <c r="N17" s="454"/>
    </row>
    <row r="18" spans="1:15" ht="25.5" hidden="1" customHeight="1">
      <c r="A18" s="423" t="str">
        <f t="shared" si="4"/>
        <v/>
      </c>
      <c r="B18" s="423" t="str">
        <f t="shared" si="5"/>
        <v/>
      </c>
      <c r="C18" s="424" t="str">
        <f>'Linha 5'!B8</f>
        <v/>
      </c>
      <c r="D18" s="425" t="str">
        <f>IF(G3="","",'Linha 5'!L8)</f>
        <v/>
      </c>
      <c r="E18" s="424" t="str">
        <f t="shared" si="6"/>
        <v/>
      </c>
      <c r="F18" s="426"/>
      <c r="G18" s="427" t="str">
        <f>IF('Linha 5'!D8="","",'Linha 5'!D8)</f>
        <v/>
      </c>
      <c r="H18" s="428" t="str">
        <f>IF('Linha 5'!G8="","",'Linha 5'!G8)</f>
        <v/>
      </c>
      <c r="I18" s="428" t="str">
        <f>IFERROR(IF(G18="","",(VLOOKUP(G18,[2]Recheio!$B$8:$I$150,3,0))),"")</f>
        <v/>
      </c>
      <c r="J18" s="428" t="str">
        <f>IFERROR(IF(G18="","",(VLOOKUP(G18,[2]Recheio!$B$8:$I$150,4,0))),"")</f>
        <v/>
      </c>
      <c r="K18" s="428" t="str">
        <f>IFERROR((VLOOKUP(I18,[2]Recheio!$B$8:$I$150,4,0)),"")</f>
        <v/>
      </c>
      <c r="L18" s="427" t="str">
        <f>IF('Linha 5'!I8="","",'Linha 5'!I8)</f>
        <v/>
      </c>
      <c r="M18" s="430" t="str">
        <f t="shared" si="7"/>
        <v/>
      </c>
      <c r="N18" s="454"/>
    </row>
    <row r="19" spans="1:15" ht="25.5" hidden="1" customHeight="1">
      <c r="A19" s="423" t="str">
        <f t="shared" si="4"/>
        <v/>
      </c>
      <c r="B19" s="423" t="str">
        <f t="shared" si="5"/>
        <v/>
      </c>
      <c r="C19" s="424" t="str">
        <f>'Linha 5'!B9</f>
        <v/>
      </c>
      <c r="D19" s="425" t="str">
        <f>IF(G3="","",'Linha 5'!L9)</f>
        <v/>
      </c>
      <c r="E19" s="424" t="str">
        <f t="shared" si="6"/>
        <v/>
      </c>
      <c r="F19" s="426"/>
      <c r="G19" s="427" t="str">
        <f>IF('Linha 5'!D9="","",'Linha 5'!D9)</f>
        <v/>
      </c>
      <c r="H19" s="428" t="str">
        <f>IF('Linha 5'!G9="","",'Linha 5'!G9)</f>
        <v/>
      </c>
      <c r="I19" s="428" t="str">
        <f>IFERROR(IF(G19="","",(VLOOKUP(G19,[2]Recheio!$B$8:$I$150,3,0))),"")</f>
        <v/>
      </c>
      <c r="J19" s="428" t="str">
        <f>IFERROR(IF(G19="","",(VLOOKUP(G19,[2]Recheio!$B$8:$I$150,4,0))),"")</f>
        <v/>
      </c>
      <c r="K19" s="428" t="str">
        <f>IFERROR((VLOOKUP(I19,[2]Recheio!$B$8:$I$150,4,0)),"")</f>
        <v/>
      </c>
      <c r="L19" s="427" t="str">
        <f>IF('Linha 5'!I9="","",'Linha 5'!I9)</f>
        <v/>
      </c>
      <c r="M19" s="430" t="str">
        <f t="shared" si="7"/>
        <v/>
      </c>
      <c r="N19" s="454"/>
    </row>
    <row r="20" spans="1:15" ht="25.5" hidden="1" customHeight="1">
      <c r="A20" s="423" t="str">
        <f t="shared" si="4"/>
        <v/>
      </c>
      <c r="B20" s="423" t="str">
        <f t="shared" si="5"/>
        <v/>
      </c>
      <c r="C20" s="424" t="str">
        <f>'Linha 5'!B10</f>
        <v/>
      </c>
      <c r="D20" s="425" t="str">
        <f>IF(G3="","",'Linha 5'!L10)</f>
        <v/>
      </c>
      <c r="E20" s="424" t="str">
        <f t="shared" si="6"/>
        <v/>
      </c>
      <c r="F20" s="426"/>
      <c r="G20" s="427" t="str">
        <f>IF('Linha 5'!D10="","",'Linha 5'!D10)</f>
        <v/>
      </c>
      <c r="H20" s="428" t="str">
        <f>IF('Linha 5'!G10="","",'Linha 5'!G10)</f>
        <v/>
      </c>
      <c r="I20" s="428" t="str">
        <f>IFERROR(IF(G20="","",(VLOOKUP(G20,[2]Recheio!$B$8:$I$150,3,0))),"")</f>
        <v/>
      </c>
      <c r="J20" s="428" t="str">
        <f>IFERROR(IF(G20="","",(VLOOKUP(G20,[2]Recheio!$B$8:$I$150,4,0))),"")</f>
        <v/>
      </c>
      <c r="K20" s="428" t="str">
        <f>IFERROR((VLOOKUP(I20,[2]Recheio!$B$8:$I$150,4,0)),"")</f>
        <v/>
      </c>
      <c r="L20" s="427" t="str">
        <f>IF('Linha 5'!I10="","",'Linha 5'!I10)</f>
        <v/>
      </c>
      <c r="M20" s="430" t="str">
        <f t="shared" si="7"/>
        <v/>
      </c>
      <c r="N20" s="454"/>
    </row>
    <row r="21" spans="1:15" ht="25.5" hidden="1" customHeight="1">
      <c r="A21" s="423" t="str">
        <f t="shared" si="4"/>
        <v/>
      </c>
      <c r="B21" s="423" t="str">
        <f t="shared" si="5"/>
        <v/>
      </c>
      <c r="C21" s="424" t="str">
        <f>'Linha 5'!B11</f>
        <v/>
      </c>
      <c r="D21" s="425" t="str">
        <f>IF(G3="","",'Linha 5'!L11)</f>
        <v/>
      </c>
      <c r="E21" s="424" t="str">
        <f t="shared" si="6"/>
        <v/>
      </c>
      <c r="F21" s="426"/>
      <c r="G21" s="427" t="str">
        <f>IF('Linha 5'!D11="","",'Linha 5'!D11)</f>
        <v/>
      </c>
      <c r="H21" s="428" t="str">
        <f>IF('Linha 5'!G11="","",'Linha 5'!G11)</f>
        <v/>
      </c>
      <c r="I21" s="428" t="str">
        <f>IFERROR(IF(G21="","",(VLOOKUP(G21,[2]Recheio!$B$8:$I$150,3,0))),"")</f>
        <v/>
      </c>
      <c r="J21" s="428" t="str">
        <f>IFERROR(IF(G21="","",(VLOOKUP(G21,[2]Recheio!$B$8:$I$150,4,0))),"")</f>
        <v/>
      </c>
      <c r="K21" s="428" t="str">
        <f>IFERROR((VLOOKUP(I21,[2]Recheio!$B$8:$I$150,4,0)),"")</f>
        <v/>
      </c>
      <c r="L21" s="427" t="str">
        <f>IF('Linha 5'!I11="","",'Linha 5'!I11)</f>
        <v/>
      </c>
      <c r="M21" s="430" t="str">
        <f t="shared" si="7"/>
        <v/>
      </c>
      <c r="N21" s="454"/>
    </row>
    <row r="22" spans="1:15" ht="25.5" hidden="1" customHeight="1">
      <c r="A22" s="423" t="str">
        <f t="shared" si="4"/>
        <v/>
      </c>
      <c r="B22" s="423" t="str">
        <f t="shared" si="5"/>
        <v/>
      </c>
      <c r="C22" s="424" t="str">
        <f>'Linha 5'!B12</f>
        <v/>
      </c>
      <c r="D22" s="425" t="str">
        <f>IF(G3="","",'Linha 5'!L12)</f>
        <v/>
      </c>
      <c r="E22" s="424" t="str">
        <f t="shared" si="6"/>
        <v/>
      </c>
      <c r="F22" s="426"/>
      <c r="G22" s="427" t="str">
        <f>IF('Linha 5'!D12="","",'Linha 5'!D12)</f>
        <v/>
      </c>
      <c r="H22" s="428" t="str">
        <f>IF('Linha 5'!G12="","",'Linha 5'!G12)</f>
        <v/>
      </c>
      <c r="I22" s="428" t="str">
        <f>IFERROR(IF(G22="","",(VLOOKUP(G22,[2]Recheio!$B$8:$I$150,3,0))),"")</f>
        <v/>
      </c>
      <c r="J22" s="428" t="str">
        <f>IFERROR(IF(G22="","",(VLOOKUP(G22,[2]Recheio!$B$8:$I$150,4,0))),"")</f>
        <v/>
      </c>
      <c r="K22" s="428" t="str">
        <f>IFERROR((VLOOKUP(I22,[2]Recheio!$B$8:$I$150,4,0)),"")</f>
        <v/>
      </c>
      <c r="L22" s="427" t="str">
        <f>IF('Linha 5'!I12="","",'Linha 5'!I12)</f>
        <v/>
      </c>
      <c r="M22" s="430" t="str">
        <f t="shared" si="7"/>
        <v/>
      </c>
      <c r="N22" s="454"/>
    </row>
    <row r="23" spans="1:15" ht="25.5" hidden="1" customHeight="1" thickBot="1">
      <c r="A23" s="423" t="str">
        <f t="shared" si="4"/>
        <v/>
      </c>
      <c r="B23" s="423" t="str">
        <f t="shared" si="5"/>
        <v/>
      </c>
      <c r="C23" s="424" t="str">
        <f>'Linha 5'!B13</f>
        <v/>
      </c>
      <c r="D23" s="425" t="str">
        <f>IF(G3="","",'Linha 5'!L13)</f>
        <v/>
      </c>
      <c r="E23" s="424" t="str">
        <f t="shared" si="6"/>
        <v/>
      </c>
      <c r="F23" s="432"/>
      <c r="G23" s="433" t="str">
        <f>IF('Linha 5'!D13="","",'Linha 5'!D13)</f>
        <v/>
      </c>
      <c r="H23" s="434" t="str">
        <f>IF('Linha 5'!G13="","",'Linha 5'!G13)</f>
        <v/>
      </c>
      <c r="I23" s="434" t="str">
        <f>IFERROR(IF(G23="","",(VLOOKUP(G23,[2]Recheio!$B$8:$I$150,3,0))),"")</f>
        <v/>
      </c>
      <c r="J23" s="434" t="str">
        <f>IFERROR(IF(G23="","",(VLOOKUP(G23,[2]Recheio!$B$8:$I$150,4,0))),"")</f>
        <v/>
      </c>
      <c r="K23" s="434" t="str">
        <f>IFERROR((VLOOKUP(I23,[2]Recheio!$B$8:$I$150,4,0)),"")</f>
        <v/>
      </c>
      <c r="L23" s="433" t="str">
        <f>IF('Linha 5'!I13="","",'Linha 5'!I13)</f>
        <v/>
      </c>
      <c r="M23" s="435" t="str">
        <f t="shared" si="7"/>
        <v/>
      </c>
      <c r="N23" s="455"/>
    </row>
    <row r="24" spans="1:15" ht="25.5" hidden="1" customHeight="1" thickBot="1">
      <c r="A24" s="436"/>
      <c r="B24" s="436"/>
      <c r="C24" s="437"/>
      <c r="D24" s="438"/>
      <c r="E24" s="437"/>
      <c r="F24" s="439"/>
      <c r="G24" s="439"/>
      <c r="H24" s="439"/>
      <c r="I24" s="440"/>
      <c r="J24" s="439"/>
      <c r="K24" s="441"/>
      <c r="L24" s="442"/>
      <c r="M24" s="442"/>
      <c r="N24" s="456"/>
      <c r="O24" s="443"/>
    </row>
    <row r="25" spans="1:15" ht="25.5" customHeight="1" thickBot="1">
      <c r="A25" s="423" t="str">
        <f>IF(C25="","",ROUNDDOWN(C25,0)&amp;G25)</f>
        <v>439557</v>
      </c>
      <c r="B25" s="423" t="str">
        <f>IF(G25&lt;&gt;"","X","")</f>
        <v>X</v>
      </c>
      <c r="C25" s="424">
        <f>'Linha 8'!B4</f>
        <v>43955.34375</v>
      </c>
      <c r="D25" s="425">
        <f>IF(G25="","",'Linha 8'!L4)</f>
        <v>43955.34375</v>
      </c>
      <c r="E25" s="424">
        <f>IF(C25="","",C25-1)</f>
        <v>43954.34375</v>
      </c>
      <c r="F25" s="426"/>
      <c r="G25" s="427">
        <f>IF('Linha 8'!D4="","",'Linha 8'!D4)</f>
        <v>7</v>
      </c>
      <c r="H25" s="428" t="str">
        <f>IF('Linha 8'!G4="","",'Linha 8'!G4)</f>
        <v/>
      </c>
      <c r="I25" s="428" t="str">
        <f>IFERROR(IF(G25="","",(VLOOKUP(G25,[2]Recheio!$B$8:$I$150,3,0))),"")</f>
        <v/>
      </c>
      <c r="J25" s="428" t="str">
        <f>IFERROR(IF(G25="","",(VLOOKUP(G25,[2]Recheio!$B$8:$I$150,4,0))),"")</f>
        <v/>
      </c>
      <c r="K25" s="428" t="str">
        <f>IFERROR((VLOOKUP(I25,[2]Recheio!$B$8:$I$150,4,0)),"")</f>
        <v/>
      </c>
      <c r="L25" s="427" t="str">
        <f>IF('Linha 8'!I4="","",'Linha 8'!I4)</f>
        <v/>
      </c>
      <c r="M25" s="430" t="str">
        <f>IFERROR((L25/K25),"")</f>
        <v/>
      </c>
      <c r="N25" s="454"/>
    </row>
    <row r="26" spans="1:15" ht="25.5" hidden="1" customHeight="1">
      <c r="A26" s="423" t="str">
        <f t="shared" ref="A26:A34" si="8">IF(C26="","",ROUNDDOWN(C26,0)&amp;G26)</f>
        <v/>
      </c>
      <c r="B26" s="423" t="str">
        <f t="shared" ref="B26:B34" si="9">IF(G26&lt;&gt;"","X","")</f>
        <v/>
      </c>
      <c r="C26" s="424" t="str">
        <f>'Linha 8'!B5</f>
        <v/>
      </c>
      <c r="D26" s="425" t="str">
        <f>IF(G26="","",'Linha 8'!L5)</f>
        <v/>
      </c>
      <c r="E26" s="424" t="str">
        <f t="shared" ref="E26:E34" si="10">IF(C26="","",C26-1)</f>
        <v/>
      </c>
      <c r="F26" s="426"/>
      <c r="G26" s="427" t="str">
        <f>IF('Linha 8'!D5="","",'Linha 8'!D5)</f>
        <v/>
      </c>
      <c r="H26" s="428" t="str">
        <f>IF('Linha 8'!G5="","",'Linha 8'!G5)</f>
        <v/>
      </c>
      <c r="I26" s="428" t="str">
        <f>IFERROR(IF(G26="","",(VLOOKUP(G26,[2]Recheio!$B$8:$I$150,3,0))),"")</f>
        <v/>
      </c>
      <c r="J26" s="428" t="str">
        <f>IFERROR(IF(G26="","",(VLOOKUP(G26,[2]Recheio!$B$8:$I$150,4,0))),"")</f>
        <v/>
      </c>
      <c r="K26" s="428" t="str">
        <f>IFERROR((VLOOKUP(I26,[2]Recheio!$B$8:$I$150,4,0)),"")</f>
        <v/>
      </c>
      <c r="L26" s="427" t="str">
        <f>IF('Linha 8'!I5="","",'Linha 8'!I5)</f>
        <v/>
      </c>
      <c r="M26" s="430" t="str">
        <f t="shared" ref="M26:M34" si="11">IFERROR((L26/K26),"")</f>
        <v/>
      </c>
      <c r="N26" s="454"/>
    </row>
    <row r="27" spans="1:15" ht="25.5" hidden="1" customHeight="1">
      <c r="A27" s="423" t="str">
        <f t="shared" si="8"/>
        <v/>
      </c>
      <c r="B27" s="423" t="str">
        <f t="shared" si="9"/>
        <v/>
      </c>
      <c r="C27" s="424" t="str">
        <f>'Linha 8'!B6</f>
        <v/>
      </c>
      <c r="D27" s="425" t="str">
        <f>IF(G27="","",'Linha 8'!L6)</f>
        <v/>
      </c>
      <c r="E27" s="424" t="str">
        <f t="shared" si="10"/>
        <v/>
      </c>
      <c r="F27" s="426"/>
      <c r="G27" s="427" t="str">
        <f>IF('Linha 8'!D6="","",'Linha 8'!D6)</f>
        <v/>
      </c>
      <c r="H27" s="428" t="str">
        <f>IF('Linha 8'!G6="","",'Linha 8'!G6)</f>
        <v/>
      </c>
      <c r="I27" s="428" t="str">
        <f>IFERROR(IF(G27="","",(VLOOKUP(G27,[2]Recheio!$B$8:$I$150,3,0))),"")</f>
        <v/>
      </c>
      <c r="J27" s="428" t="str">
        <f>IFERROR(IF(G27="","",(VLOOKUP(G27,[2]Recheio!$B$8:$I$150,4,0))),"")</f>
        <v/>
      </c>
      <c r="K27" s="428" t="str">
        <f>IFERROR((VLOOKUP(I27,[2]Recheio!$B$8:$I$150,4,0)),"")</f>
        <v/>
      </c>
      <c r="L27" s="427" t="str">
        <f>IF('Linha 8'!I6="","",'Linha 8'!I6)</f>
        <v/>
      </c>
      <c r="M27" s="430" t="str">
        <f t="shared" si="11"/>
        <v/>
      </c>
      <c r="N27" s="454"/>
    </row>
    <row r="28" spans="1:15" ht="25.5" hidden="1" customHeight="1">
      <c r="A28" s="423" t="str">
        <f t="shared" si="8"/>
        <v/>
      </c>
      <c r="B28" s="423" t="str">
        <f t="shared" si="9"/>
        <v/>
      </c>
      <c r="C28" s="424" t="str">
        <f>'Linha 8'!B7</f>
        <v/>
      </c>
      <c r="D28" s="425" t="str">
        <f>IF(G28="","",'Linha 8'!L7)</f>
        <v/>
      </c>
      <c r="E28" s="424" t="str">
        <f t="shared" si="10"/>
        <v/>
      </c>
      <c r="F28" s="426"/>
      <c r="G28" s="427" t="str">
        <f>IF('Linha 8'!D7="","",'Linha 8'!D7)</f>
        <v/>
      </c>
      <c r="H28" s="428" t="str">
        <f>IF('Linha 8'!G7="","",'Linha 8'!G7)</f>
        <v/>
      </c>
      <c r="I28" s="428" t="str">
        <f>IFERROR(IF(G28="","",(VLOOKUP(G28,[2]Recheio!$B$8:$I$150,3,0))),"")</f>
        <v/>
      </c>
      <c r="J28" s="428" t="str">
        <f>IFERROR(IF(G28="","",(VLOOKUP(G28,[2]Recheio!$B$8:$I$150,4,0))),"")</f>
        <v/>
      </c>
      <c r="K28" s="428" t="str">
        <f>IFERROR((VLOOKUP(I28,[2]Recheio!$B$8:$I$150,4,0)),"")</f>
        <v/>
      </c>
      <c r="L28" s="427" t="str">
        <f>IF('Linha 8'!I7="","",'Linha 8'!I7)</f>
        <v/>
      </c>
      <c r="M28" s="430" t="str">
        <f t="shared" si="11"/>
        <v/>
      </c>
      <c r="N28" s="454"/>
    </row>
    <row r="29" spans="1:15" ht="25.5" hidden="1" customHeight="1">
      <c r="A29" s="423" t="str">
        <f t="shared" si="8"/>
        <v/>
      </c>
      <c r="B29" s="423" t="str">
        <f t="shared" si="9"/>
        <v/>
      </c>
      <c r="C29" s="424" t="str">
        <f>'Linha 8'!B8</f>
        <v/>
      </c>
      <c r="D29" s="425" t="str">
        <f>IF(G29="","",'Linha 8'!L8)</f>
        <v/>
      </c>
      <c r="E29" s="424" t="str">
        <f t="shared" si="10"/>
        <v/>
      </c>
      <c r="F29" s="426"/>
      <c r="G29" s="427" t="str">
        <f>IF('Linha 8'!D8="","",'Linha 8'!D8)</f>
        <v/>
      </c>
      <c r="H29" s="428" t="str">
        <f>IF('Linha 8'!G8="","",'Linha 8'!G8)</f>
        <v/>
      </c>
      <c r="I29" s="428" t="str">
        <f>IFERROR(IF(G29="","",(VLOOKUP(G29,[2]Recheio!$B$8:$I$150,3,0))),"")</f>
        <v/>
      </c>
      <c r="J29" s="428" t="str">
        <f>IFERROR(IF(G29="","",(VLOOKUP(G29,[2]Recheio!$B$8:$I$150,4,0))),"")</f>
        <v/>
      </c>
      <c r="K29" s="428" t="str">
        <f>IFERROR((VLOOKUP(I29,[2]Recheio!$B$8:$I$150,4,0)),"")</f>
        <v/>
      </c>
      <c r="L29" s="427" t="str">
        <f>IF('Linha 8'!I8="","",'Linha 8'!I8)</f>
        <v/>
      </c>
      <c r="M29" s="430" t="str">
        <f t="shared" si="11"/>
        <v/>
      </c>
      <c r="N29" s="454"/>
    </row>
    <row r="30" spans="1:15" ht="25.5" hidden="1" customHeight="1">
      <c r="A30" s="423" t="str">
        <f t="shared" si="8"/>
        <v/>
      </c>
      <c r="B30" s="423" t="str">
        <f t="shared" si="9"/>
        <v/>
      </c>
      <c r="C30" s="424" t="str">
        <f>'Linha 8'!B9</f>
        <v/>
      </c>
      <c r="D30" s="425" t="str">
        <f>IF(G30="","",'Linha 8'!L9)</f>
        <v/>
      </c>
      <c r="E30" s="424" t="str">
        <f t="shared" si="10"/>
        <v/>
      </c>
      <c r="F30" s="426"/>
      <c r="G30" s="427" t="str">
        <f>IF('Linha 8'!D9="","",'Linha 8'!D9)</f>
        <v/>
      </c>
      <c r="H30" s="428" t="str">
        <f>IF('Linha 8'!G9="","",'Linha 8'!G9)</f>
        <v/>
      </c>
      <c r="I30" s="428" t="str">
        <f>IFERROR(IF(G30="","",(VLOOKUP(G30,[2]Recheio!$B$8:$I$150,3,0))),"")</f>
        <v/>
      </c>
      <c r="J30" s="428" t="str">
        <f>IFERROR(IF(G30="","",(VLOOKUP(G30,[2]Recheio!$B$8:$I$150,4,0))),"")</f>
        <v/>
      </c>
      <c r="K30" s="428" t="str">
        <f>IFERROR((VLOOKUP(I30,[2]Recheio!$B$8:$I$150,4,0)),"")</f>
        <v/>
      </c>
      <c r="L30" s="427" t="str">
        <f>IF('Linha 8'!I9="","",'Linha 8'!I9)</f>
        <v/>
      </c>
      <c r="M30" s="430" t="str">
        <f t="shared" si="11"/>
        <v/>
      </c>
      <c r="N30" s="454"/>
    </row>
    <row r="31" spans="1:15" ht="25.5" hidden="1" customHeight="1">
      <c r="A31" s="423" t="str">
        <f t="shared" si="8"/>
        <v/>
      </c>
      <c r="B31" s="423" t="str">
        <f t="shared" si="9"/>
        <v/>
      </c>
      <c r="C31" s="424" t="str">
        <f>'Linha 8'!B10</f>
        <v/>
      </c>
      <c r="D31" s="425" t="str">
        <f>IF(G31="","",'Linha 8'!L10)</f>
        <v/>
      </c>
      <c r="E31" s="424" t="str">
        <f t="shared" si="10"/>
        <v/>
      </c>
      <c r="F31" s="426"/>
      <c r="G31" s="427" t="str">
        <f>IF('Linha 8'!D10="","",'Linha 8'!D10)</f>
        <v/>
      </c>
      <c r="H31" s="428" t="str">
        <f>IF('Linha 8'!G10="","",'Linha 8'!G10)</f>
        <v/>
      </c>
      <c r="I31" s="428" t="str">
        <f>IFERROR(IF(G31="","",(VLOOKUP(G31,[2]Recheio!$B$8:$I$150,3,0))),"")</f>
        <v/>
      </c>
      <c r="J31" s="428" t="str">
        <f>IFERROR(IF(G31="","",(VLOOKUP(G31,[2]Recheio!$B$8:$I$150,4,0))),"")</f>
        <v/>
      </c>
      <c r="K31" s="428" t="str">
        <f>IFERROR((VLOOKUP(I31,[2]Recheio!$B$8:$I$150,4,0)),"")</f>
        <v/>
      </c>
      <c r="L31" s="427" t="str">
        <f>IF('Linha 8'!I10="","",'Linha 8'!I10)</f>
        <v/>
      </c>
      <c r="M31" s="430" t="str">
        <f t="shared" si="11"/>
        <v/>
      </c>
      <c r="N31" s="454"/>
    </row>
    <row r="32" spans="1:15" ht="25.5" hidden="1" customHeight="1">
      <c r="A32" s="423" t="str">
        <f t="shared" si="8"/>
        <v/>
      </c>
      <c r="B32" s="423" t="str">
        <f t="shared" si="9"/>
        <v/>
      </c>
      <c r="C32" s="424" t="str">
        <f>'Linha 8'!B11</f>
        <v/>
      </c>
      <c r="D32" s="425" t="str">
        <f>IF(G32="","",'Linha 8'!L11)</f>
        <v/>
      </c>
      <c r="E32" s="424" t="str">
        <f t="shared" si="10"/>
        <v/>
      </c>
      <c r="F32" s="426"/>
      <c r="G32" s="427" t="str">
        <f>IF('Linha 8'!D11="","",'Linha 8'!D11)</f>
        <v/>
      </c>
      <c r="H32" s="428" t="str">
        <f>IF('Linha 8'!G11="","",'Linha 8'!G11)</f>
        <v/>
      </c>
      <c r="I32" s="428" t="str">
        <f>IFERROR(IF(G32="","",(VLOOKUP(G32,[2]Recheio!$B$8:$I$150,3,0))),"")</f>
        <v/>
      </c>
      <c r="J32" s="428" t="str">
        <f>IFERROR(IF(G32="","",(VLOOKUP(G32,[2]Recheio!$B$8:$I$150,4,0))),"")</f>
        <v/>
      </c>
      <c r="K32" s="428" t="str">
        <f>IFERROR((VLOOKUP(I32,[2]Recheio!$B$8:$I$150,4,0)),"")</f>
        <v/>
      </c>
      <c r="L32" s="427" t="str">
        <f>IF('Linha 8'!I11="","",'Linha 8'!I11)</f>
        <v/>
      </c>
      <c r="M32" s="430" t="str">
        <f t="shared" si="11"/>
        <v/>
      </c>
      <c r="N32" s="454"/>
    </row>
    <row r="33" spans="1:15" ht="25.5" hidden="1" customHeight="1">
      <c r="A33" s="423" t="str">
        <f t="shared" si="8"/>
        <v/>
      </c>
      <c r="B33" s="423" t="str">
        <f t="shared" si="9"/>
        <v/>
      </c>
      <c r="C33" s="424" t="str">
        <f>'Linha 8'!B12</f>
        <v/>
      </c>
      <c r="D33" s="425" t="str">
        <f>IF(G33="","",'Linha 8'!L12)</f>
        <v/>
      </c>
      <c r="E33" s="424" t="str">
        <f t="shared" si="10"/>
        <v/>
      </c>
      <c r="F33" s="426"/>
      <c r="G33" s="427" t="str">
        <f>IF('Linha 8'!D12="","",'Linha 8'!D12)</f>
        <v/>
      </c>
      <c r="H33" s="428" t="str">
        <f>IF('Linha 8'!G12="","",'Linha 8'!G12)</f>
        <v/>
      </c>
      <c r="I33" s="428" t="str">
        <f>IFERROR(IF(G33="","",(VLOOKUP(G33,[2]Recheio!$B$8:$I$150,3,0))),"")</f>
        <v/>
      </c>
      <c r="J33" s="428" t="str">
        <f>IFERROR(IF(G33="","",(VLOOKUP(G33,[2]Recheio!$B$8:$I$150,4,0))),"")</f>
        <v/>
      </c>
      <c r="K33" s="428" t="str">
        <f>IFERROR((VLOOKUP(I33,[2]Recheio!$B$8:$I$150,4,0)),"")</f>
        <v/>
      </c>
      <c r="L33" s="427" t="str">
        <f>IF('Linha 8'!I12="","",'Linha 8'!I12)</f>
        <v/>
      </c>
      <c r="M33" s="430" t="str">
        <f t="shared" si="11"/>
        <v/>
      </c>
      <c r="N33" s="454"/>
    </row>
    <row r="34" spans="1:15" ht="25.5" hidden="1" customHeight="1" thickBot="1">
      <c r="A34" s="423" t="str">
        <f t="shared" si="8"/>
        <v/>
      </c>
      <c r="B34" s="423" t="str">
        <f t="shared" si="9"/>
        <v/>
      </c>
      <c r="C34" s="424" t="str">
        <f>'Linha 8'!B13</f>
        <v/>
      </c>
      <c r="D34" s="425" t="str">
        <f>IF(G34="","",'Linha 8'!L13)</f>
        <v/>
      </c>
      <c r="E34" s="424" t="str">
        <f t="shared" si="10"/>
        <v/>
      </c>
      <c r="F34" s="432"/>
      <c r="G34" s="433" t="str">
        <f>IF('Linha 8'!D13="","",'Linha 8'!D13)</f>
        <v/>
      </c>
      <c r="H34" s="434" t="str">
        <f>IF('Linha 8'!G13="","",'Linha 8'!G13)</f>
        <v/>
      </c>
      <c r="I34" s="434" t="str">
        <f>IFERROR(IF(G34="","",(VLOOKUP(G34,[2]Recheio!$B$8:$I$150,3,0))),"")</f>
        <v/>
      </c>
      <c r="J34" s="434" t="str">
        <f>IFERROR(IF(G34="","",(VLOOKUP(G34,[2]Recheio!$B$8:$I$150,4,0))),"")</f>
        <v/>
      </c>
      <c r="K34" s="434" t="str">
        <f>IFERROR((VLOOKUP(I34,[2]Recheio!$B$8:$I$150,4,0)),"")</f>
        <v/>
      </c>
      <c r="L34" s="433" t="str">
        <f>IF('Linha 8'!I13="","",'Linha 8'!I13)</f>
        <v/>
      </c>
      <c r="M34" s="435" t="str">
        <f t="shared" si="11"/>
        <v/>
      </c>
      <c r="N34" s="455"/>
    </row>
    <row r="35" spans="1:15" ht="25.5" customHeight="1" thickBot="1">
      <c r="A35" s="436"/>
      <c r="B35" s="436" t="s">
        <v>2381</v>
      </c>
      <c r="C35" s="437"/>
      <c r="D35" s="438"/>
      <c r="E35" s="437"/>
      <c r="F35" s="576"/>
      <c r="G35" s="439"/>
      <c r="H35" s="439"/>
      <c r="I35" s="440"/>
      <c r="J35" s="439"/>
      <c r="K35" s="441"/>
      <c r="L35" s="442"/>
      <c r="M35" s="442"/>
      <c r="N35" s="456"/>
      <c r="O35" s="443"/>
    </row>
    <row r="36" spans="1:15" ht="25.5" customHeight="1">
      <c r="A36" s="423" t="str">
        <f>IF(C36="","",ROUNDDOWN(C36,0)&amp;G36)</f>
        <v>439567</v>
      </c>
      <c r="B36" s="423" t="str">
        <f>IF(G36&lt;&gt;"","X","")</f>
        <v>X</v>
      </c>
      <c r="C36" s="424">
        <f>'Linha 4'!B15</f>
        <v>43956</v>
      </c>
      <c r="D36" s="425">
        <f>IF(G3="","",'Linha 4'!L15)</f>
        <v>43956</v>
      </c>
      <c r="E36" s="424">
        <f>IF(C36="","",C36-1)</f>
        <v>43955</v>
      </c>
      <c r="F36" s="426"/>
      <c r="G36" s="427">
        <f>IF('Linha 4'!D15="","",'Linha 4'!D15)</f>
        <v>7</v>
      </c>
      <c r="H36" s="428">
        <f>IF('Linha 4'!G15="","",'Linha 4'!G15)</f>
        <v>24</v>
      </c>
      <c r="I36" s="428" t="str">
        <f>IFERROR(IF(G36="","",(VLOOKUP(G36,[2]Recheio!$B$8:$I$150,3,0))),"")</f>
        <v/>
      </c>
      <c r="J36" s="428" t="str">
        <f>IFERROR(IF(G36="","",(VLOOKUP(G36,[2]Recheio!$B$8:$I$150,4,0))),"")</f>
        <v/>
      </c>
      <c r="K36" s="428" t="str">
        <f>IFERROR((VLOOKUP(I36,[2]Recheio!$B$8:$I$150,4,0)),"")</f>
        <v/>
      </c>
      <c r="L36" s="429" t="str">
        <f>IF('Linha 4'!I15="","",'Linha 4'!I15)</f>
        <v/>
      </c>
      <c r="M36" s="430" t="str">
        <f t="shared" ref="M36:M45" si="12">IFERROR((L36/K36),"")</f>
        <v/>
      </c>
      <c r="N36" s="454"/>
    </row>
    <row r="37" spans="1:15" ht="27.75" hidden="1" customHeight="1">
      <c r="A37" s="423" t="str">
        <f t="shared" ref="A37:A45" si="13">IF(C37="","",ROUNDDOWN(C37,0)&amp;G37)</f>
        <v/>
      </c>
      <c r="B37" s="423" t="str">
        <f t="shared" ref="B37:B45" si="14">IF(I37&lt;&gt;"","X","")</f>
        <v/>
      </c>
      <c r="C37" s="424" t="str">
        <f>'Linha 4'!B16</f>
        <v/>
      </c>
      <c r="D37" s="425" t="str">
        <f>IF(G3="","",'Linha 4'!L16)</f>
        <v/>
      </c>
      <c r="E37" s="424" t="str">
        <f t="shared" ref="E37:E45" si="15">IF(C37="","",C37-1)</f>
        <v/>
      </c>
      <c r="F37" s="426"/>
      <c r="G37" s="427" t="str">
        <f>IF('Linha 4'!D16="","",'Linha 4'!D16)</f>
        <v/>
      </c>
      <c r="H37" s="428">
        <f>IF('Linha 4'!G16="","",'Linha 4'!G16)</f>
        <v>445</v>
      </c>
      <c r="I37" s="428" t="str">
        <f>IFERROR(IF(G37="","",(VLOOKUP(G37,[2]Recheio!$B$8:$I$150,3,0))),"")</f>
        <v/>
      </c>
      <c r="J37" s="428" t="str">
        <f>IFERROR(IF(G37="","",(VLOOKUP(G37,[2]Recheio!$B$8:$I$150,4,0))),"")</f>
        <v/>
      </c>
      <c r="K37" s="428" t="str">
        <f>IFERROR((VLOOKUP(I37,[2]Recheio!$B$8:$I$150,4,0)),"")</f>
        <v/>
      </c>
      <c r="L37" s="429" t="str">
        <f>IF('Linha 4'!I16="","",'Linha 4'!I16)</f>
        <v/>
      </c>
      <c r="M37" s="430" t="str">
        <f t="shared" si="12"/>
        <v/>
      </c>
      <c r="N37" s="546"/>
    </row>
    <row r="38" spans="1:15" ht="26.25" hidden="1" customHeight="1">
      <c r="A38" s="423" t="str">
        <f t="shared" si="13"/>
        <v/>
      </c>
      <c r="B38" s="423" t="str">
        <f t="shared" si="14"/>
        <v/>
      </c>
      <c r="C38" s="424" t="str">
        <f>'Linha 4'!B17</f>
        <v/>
      </c>
      <c r="D38" s="425" t="str">
        <f>IF(G3="","",'Linha 4'!L17)</f>
        <v/>
      </c>
      <c r="E38" s="424" t="str">
        <f t="shared" si="15"/>
        <v/>
      </c>
      <c r="F38" s="426"/>
      <c r="G38" s="427" t="str">
        <f>IF('Linha 4'!D17="","",'Linha 4'!D17)</f>
        <v/>
      </c>
      <c r="H38" s="428">
        <f>IF('Linha 4'!G17="","",'Linha 4'!G17)</f>
        <v>13</v>
      </c>
      <c r="I38" s="428" t="str">
        <f>IFERROR(IF(G38="","",(VLOOKUP(G38,[2]Recheio!$B$8:$I$150,3,0))),"")</f>
        <v/>
      </c>
      <c r="J38" s="428" t="str">
        <f>IFERROR(IF(G38="","",(VLOOKUP(G38,[2]Recheio!$B$8:$I$150,4,0))),"")</f>
        <v/>
      </c>
      <c r="K38" s="428" t="str">
        <f>IFERROR((VLOOKUP(I38,[2]Recheio!$B$8:$I$150,4,0)),"")</f>
        <v/>
      </c>
      <c r="L38" s="429" t="str">
        <f>IF('Linha 4'!I17="","",'Linha 4'!I17)</f>
        <v/>
      </c>
      <c r="M38" s="430" t="str">
        <f t="shared" si="12"/>
        <v/>
      </c>
      <c r="N38" s="454"/>
    </row>
    <row r="39" spans="1:15" ht="25.5" hidden="1" customHeight="1">
      <c r="A39" s="423" t="str">
        <f t="shared" si="13"/>
        <v/>
      </c>
      <c r="B39" s="423" t="str">
        <f t="shared" si="14"/>
        <v/>
      </c>
      <c r="C39" s="424" t="str">
        <f>'Linha 4'!B18</f>
        <v/>
      </c>
      <c r="D39" s="425" t="str">
        <f>IF(G3="","",'Linha 4'!L18)</f>
        <v/>
      </c>
      <c r="E39" s="424" t="str">
        <f t="shared" si="15"/>
        <v/>
      </c>
      <c r="F39" s="426"/>
      <c r="G39" s="427" t="str">
        <f>IF('Linha 4'!D18="","",'Linha 4'!D18)</f>
        <v/>
      </c>
      <c r="H39" s="428">
        <f>IF('Linha 4'!G18="","",'Linha 4'!G18)</f>
        <v>79</v>
      </c>
      <c r="I39" s="428" t="str">
        <f>IFERROR(IF(G39="","",(VLOOKUP(G39,[2]Recheio!$B$8:$I$150,3,0))),"")</f>
        <v/>
      </c>
      <c r="J39" s="428" t="str">
        <f>IFERROR(IF(G39="","",(VLOOKUP(G39,[2]Recheio!$B$8:$I$150,4,0))),"")</f>
        <v/>
      </c>
      <c r="K39" s="428" t="str">
        <f>IFERROR((VLOOKUP(I39,[2]Recheio!$B$8:$I$150,4,0)),"")</f>
        <v/>
      </c>
      <c r="L39" s="429" t="str">
        <f>IF('Linha 4'!I18="","",'Linha 4'!I18)</f>
        <v/>
      </c>
      <c r="M39" s="430" t="str">
        <f t="shared" si="12"/>
        <v/>
      </c>
      <c r="N39" s="454"/>
    </row>
    <row r="40" spans="1:15" ht="25.5" hidden="1" customHeight="1">
      <c r="A40" s="423" t="str">
        <f t="shared" si="13"/>
        <v/>
      </c>
      <c r="B40" s="423" t="str">
        <f t="shared" si="14"/>
        <v/>
      </c>
      <c r="C40" s="424" t="str">
        <f>'Linha 4'!B19</f>
        <v/>
      </c>
      <c r="D40" s="425" t="str">
        <f>IF(G3="","",'Linha 4'!L19)</f>
        <v/>
      </c>
      <c r="E40" s="424" t="str">
        <f t="shared" si="15"/>
        <v/>
      </c>
      <c r="F40" s="426"/>
      <c r="G40" s="427" t="str">
        <f>IF('Linha 4'!D19="","",'Linha 4'!D19)</f>
        <v/>
      </c>
      <c r="H40" s="428">
        <f>IF('Linha 4'!G19="","",'Linha 4'!G19)</f>
        <v>1</v>
      </c>
      <c r="I40" s="428" t="str">
        <f>IFERROR(IF(G40="","",(VLOOKUP(G40,[2]Recheio!$B$8:$I$150,3,0))),"")</f>
        <v/>
      </c>
      <c r="J40" s="428" t="str">
        <f>IFERROR(IF(G40="","",(VLOOKUP(G40,[2]Recheio!$B$8:$I$150,4,0))),"")</f>
        <v/>
      </c>
      <c r="K40" s="428" t="str">
        <f>IFERROR((VLOOKUP(I40,[2]Recheio!$B$8:$I$150,4,0)),"")</f>
        <v/>
      </c>
      <c r="L40" s="429" t="str">
        <f>IF('Linha 4'!I19="","",'Linha 4'!I19)</f>
        <v/>
      </c>
      <c r="M40" s="430" t="str">
        <f t="shared" si="12"/>
        <v/>
      </c>
      <c r="N40" s="454"/>
    </row>
    <row r="41" spans="1:15" ht="25.5" hidden="1" customHeight="1">
      <c r="A41" s="423" t="str">
        <f t="shared" si="13"/>
        <v/>
      </c>
      <c r="B41" s="423" t="str">
        <f t="shared" si="14"/>
        <v/>
      </c>
      <c r="C41" s="424" t="str">
        <f>'Linha 4'!B20</f>
        <v/>
      </c>
      <c r="D41" s="425" t="str">
        <f>IF(G3="","",'Linha 4'!L20)</f>
        <v/>
      </c>
      <c r="E41" s="424" t="str">
        <f t="shared" si="15"/>
        <v/>
      </c>
      <c r="F41" s="426"/>
      <c r="G41" s="427" t="str">
        <f>IF('Linha 4'!D20="","",'Linha 4'!D20)</f>
        <v/>
      </c>
      <c r="H41" s="428">
        <f>IF('Linha 4'!G20="","",'Linha 4'!G20)</f>
        <v>235</v>
      </c>
      <c r="I41" s="428" t="str">
        <f>IFERROR(IF(G41="","",(VLOOKUP(G41,[2]Recheio!$B$8:$I$150,3,0))),"")</f>
        <v/>
      </c>
      <c r="J41" s="428" t="str">
        <f>IFERROR(IF(G41="","",(VLOOKUP(G41,[2]Recheio!$B$8:$I$150,4,0))),"")</f>
        <v/>
      </c>
      <c r="K41" s="428" t="str">
        <f>IFERROR((VLOOKUP(I41,[2]Recheio!$B$8:$I$150,4,0)),"")</f>
        <v/>
      </c>
      <c r="L41" s="429" t="str">
        <f>IF('Linha 4'!I20="","",'Linha 4'!I20)</f>
        <v/>
      </c>
      <c r="M41" s="430" t="str">
        <f t="shared" si="12"/>
        <v/>
      </c>
      <c r="N41" s="454"/>
    </row>
    <row r="42" spans="1:15" ht="25.5" hidden="1" customHeight="1">
      <c r="A42" s="423" t="str">
        <f t="shared" si="13"/>
        <v/>
      </c>
      <c r="B42" s="423" t="str">
        <f t="shared" si="14"/>
        <v/>
      </c>
      <c r="C42" s="424" t="str">
        <f>'Linha 4'!B21</f>
        <v/>
      </c>
      <c r="D42" s="425" t="str">
        <f>IF(G3="","",'Linha 4'!L21)</f>
        <v/>
      </c>
      <c r="E42" s="424" t="str">
        <f t="shared" si="15"/>
        <v/>
      </c>
      <c r="F42" s="426"/>
      <c r="G42" s="427" t="str">
        <f>IF('Linha 4'!D21="","",'Linha 4'!D21)</f>
        <v/>
      </c>
      <c r="H42" s="428" t="str">
        <f>IF('Linha 4'!G21="","",'Linha 4'!G21)</f>
        <v/>
      </c>
      <c r="I42" s="428" t="str">
        <f>IFERROR(IF(G42="","",(VLOOKUP(G42,[2]Recheio!$B$8:$I$150,3,0))),"")</f>
        <v/>
      </c>
      <c r="J42" s="428" t="str">
        <f>IFERROR(IF(G42="","",(VLOOKUP(G42,[2]Recheio!$B$8:$I$150,4,0))),"")</f>
        <v/>
      </c>
      <c r="K42" s="428" t="str">
        <f>IFERROR((VLOOKUP(I42,[2]Recheio!$B$8:$I$150,4,0)),"")</f>
        <v/>
      </c>
      <c r="L42" s="429" t="str">
        <f>IF('Linha 4'!I21="","",'Linha 4'!I21)</f>
        <v/>
      </c>
      <c r="M42" s="430" t="str">
        <f t="shared" si="12"/>
        <v/>
      </c>
      <c r="N42" s="454"/>
    </row>
    <row r="43" spans="1:15" ht="25.5" hidden="1" customHeight="1">
      <c r="A43" s="423" t="str">
        <f t="shared" si="13"/>
        <v/>
      </c>
      <c r="B43" s="423" t="str">
        <f t="shared" si="14"/>
        <v/>
      </c>
      <c r="C43" s="424" t="str">
        <f>'Linha 4'!B22</f>
        <v/>
      </c>
      <c r="D43" s="425" t="str">
        <f>IF(G3="","",'Linha 4'!L22)</f>
        <v/>
      </c>
      <c r="E43" s="424" t="str">
        <f t="shared" si="15"/>
        <v/>
      </c>
      <c r="F43" s="426"/>
      <c r="G43" s="427" t="str">
        <f>IF('Linha 4'!D22="","",'Linha 4'!D22)</f>
        <v/>
      </c>
      <c r="H43" s="428" t="str">
        <f>IF('Linha 4'!G22="","",'Linha 4'!G22)</f>
        <v/>
      </c>
      <c r="I43" s="428" t="str">
        <f>IFERROR(IF(G43="","",(VLOOKUP(G43,[2]Recheio!$B$8:$I$150,3,0))),"")</f>
        <v/>
      </c>
      <c r="J43" s="428" t="str">
        <f>IFERROR(IF(G43="","",(VLOOKUP(G43,[2]Recheio!$B$8:$I$150,4,0))),"")</f>
        <v/>
      </c>
      <c r="K43" s="428" t="str">
        <f>IFERROR((VLOOKUP(I43,[2]Recheio!$B$8:$I$150,4,0)),"")</f>
        <v/>
      </c>
      <c r="L43" s="429" t="str">
        <f>IF('Linha 4'!I22="","",'Linha 4'!I22)</f>
        <v/>
      </c>
      <c r="M43" s="430" t="str">
        <f t="shared" si="12"/>
        <v/>
      </c>
      <c r="N43" s="454"/>
    </row>
    <row r="44" spans="1:15" ht="25.5" hidden="1" customHeight="1">
      <c r="A44" s="423" t="str">
        <f t="shared" si="13"/>
        <v/>
      </c>
      <c r="B44" s="423" t="str">
        <f t="shared" si="14"/>
        <v/>
      </c>
      <c r="C44" s="424" t="str">
        <f>'Linha 4'!B23</f>
        <v/>
      </c>
      <c r="D44" s="425" t="str">
        <f>IF(G3="","",'Linha 4'!L23)</f>
        <v/>
      </c>
      <c r="E44" s="424" t="str">
        <f t="shared" si="15"/>
        <v/>
      </c>
      <c r="F44" s="426"/>
      <c r="G44" s="427" t="str">
        <f>IF('Linha 4'!D23="","",'Linha 4'!D23)</f>
        <v/>
      </c>
      <c r="H44" s="428" t="str">
        <f>IF('Linha 4'!G23="","",'Linha 4'!G23)</f>
        <v/>
      </c>
      <c r="I44" s="428" t="str">
        <f>IFERROR(IF(G44="","",(VLOOKUP(G44,[2]Recheio!$B$8:$I$150,3,0))),"")</f>
        <v/>
      </c>
      <c r="J44" s="428" t="str">
        <f>IFERROR(IF(G44="","",(VLOOKUP(G44,[2]Recheio!$B$8:$I$150,4,0))),"")</f>
        <v/>
      </c>
      <c r="K44" s="428" t="str">
        <f>IFERROR((VLOOKUP(I44,[2]Recheio!$B$8:$I$150,4,0)),"")</f>
        <v/>
      </c>
      <c r="L44" s="429" t="str">
        <f>IF('Linha 4'!I23="","",'Linha 4'!I23)</f>
        <v/>
      </c>
      <c r="M44" s="430" t="str">
        <f t="shared" si="12"/>
        <v/>
      </c>
      <c r="N44" s="454"/>
    </row>
    <row r="45" spans="1:15" ht="25.5" hidden="1" customHeight="1" thickBot="1">
      <c r="A45" s="423" t="str">
        <f t="shared" si="13"/>
        <v/>
      </c>
      <c r="B45" s="423" t="str">
        <f t="shared" si="14"/>
        <v/>
      </c>
      <c r="C45" s="424" t="str">
        <f>'Linha 4'!B24</f>
        <v/>
      </c>
      <c r="D45" s="431" t="str">
        <f>IF(G3="","",'Linha 4'!L24)</f>
        <v/>
      </c>
      <c r="E45" s="424" t="str">
        <f t="shared" si="15"/>
        <v/>
      </c>
      <c r="F45" s="432"/>
      <c r="G45" s="433" t="str">
        <f>IF('Linha 4'!D24="","",'Linha 4'!D24)</f>
        <v/>
      </c>
      <c r="H45" s="434" t="str">
        <f>IF('Linha 4'!G24="","",'Linha 4'!G24)</f>
        <v/>
      </c>
      <c r="I45" s="434" t="str">
        <f>IFERROR(IF(G45="","",(VLOOKUP(G45,[2]Recheio!$B$8:$I$150,3,0))),"")</f>
        <v/>
      </c>
      <c r="J45" s="434" t="str">
        <f>IFERROR(IF(G45="","",(VLOOKUP(G45,[2]Recheio!$B$8:$I$150,4,0))),"")</f>
        <v/>
      </c>
      <c r="K45" s="434" t="str">
        <f>IFERROR((VLOOKUP(I45,[2]Recheio!$B$8:$I$150,4,0)),"")</f>
        <v/>
      </c>
      <c r="L45" s="429" t="str">
        <f>IF('Linha 4'!I24="","",'Linha 4'!I24)</f>
        <v/>
      </c>
      <c r="M45" s="435" t="str">
        <f t="shared" si="12"/>
        <v/>
      </c>
      <c r="N45" s="455"/>
    </row>
    <row r="46" spans="1:15" ht="25.5" hidden="1" customHeight="1">
      <c r="A46" s="436"/>
      <c r="B46" s="436"/>
      <c r="C46" s="444"/>
      <c r="D46" s="445"/>
      <c r="E46" s="444"/>
      <c r="F46" s="440"/>
      <c r="G46" s="440"/>
      <c r="H46" s="440"/>
      <c r="I46" s="440"/>
      <c r="J46" s="440"/>
      <c r="K46" s="446"/>
      <c r="L46" s="447"/>
      <c r="M46" s="447"/>
      <c r="N46" s="453"/>
      <c r="O46" s="443"/>
    </row>
    <row r="47" spans="1:15" ht="25.5" customHeight="1">
      <c r="A47" s="423" t="str">
        <f t="shared" ref="A47:A56" si="16">IF(C47="","",ROUNDDOWN(C47,0)&amp;G47)</f>
        <v>439567</v>
      </c>
      <c r="B47" s="423" t="str">
        <f>IF(G47&lt;&gt;"","X","")</f>
        <v>X</v>
      </c>
      <c r="C47" s="424">
        <f>'Linha 5'!B15</f>
        <v>43956</v>
      </c>
      <c r="D47" s="425">
        <f>IF(G3="","",'Linha 5'!L15)</f>
        <v>43956</v>
      </c>
      <c r="E47" s="424">
        <f t="shared" ref="E47:E56" si="17">IF(C47="","",C47-1)</f>
        <v>43955</v>
      </c>
      <c r="F47" s="575"/>
      <c r="G47" s="427">
        <f>IF('Linha 5'!D15="","",'Linha 5'!D15)</f>
        <v>7</v>
      </c>
      <c r="H47" s="428">
        <f>IF('Linha 5'!G15="","",'Linha 5'!G15)</f>
        <v>24</v>
      </c>
      <c r="I47" s="428" t="str">
        <f>IFERROR(IF(G47="","",(VLOOKUP(G47,[2]Recheio!$B$8:$I$150,3,0))),"")</f>
        <v/>
      </c>
      <c r="J47" s="428" t="str">
        <f>IFERROR(IF(G47="","",(VLOOKUP(G47,[2]Recheio!$B$8:$I$150,4,0))),"")</f>
        <v/>
      </c>
      <c r="K47" s="428" t="str">
        <f>IFERROR((VLOOKUP(I47,[2]Recheio!$B$8:$I$150,4,0)),"")</f>
        <v/>
      </c>
      <c r="L47" s="427" t="str">
        <f>IF('Linha 5'!I15="","",'Linha 5'!I15)</f>
        <v/>
      </c>
      <c r="M47" s="430" t="str">
        <f t="shared" ref="M47:M56" si="18">IFERROR((L47/K47),"")</f>
        <v/>
      </c>
      <c r="N47" s="454"/>
    </row>
    <row r="48" spans="1:15" ht="25.5" hidden="1" customHeight="1">
      <c r="A48" s="423" t="str">
        <f t="shared" si="16"/>
        <v/>
      </c>
      <c r="B48" s="423" t="str">
        <f t="shared" ref="B48:B56" si="19">IF(I48&lt;&gt;"","X","")</f>
        <v/>
      </c>
      <c r="C48" s="424" t="str">
        <f>'Linha 5'!B16</f>
        <v/>
      </c>
      <c r="D48" s="425" t="str">
        <f>IF(G3="","",'Linha 5'!L16)</f>
        <v/>
      </c>
      <c r="E48" s="424" t="str">
        <f t="shared" si="17"/>
        <v/>
      </c>
      <c r="F48" s="426"/>
      <c r="G48" s="427" t="str">
        <f>IF('Linha 5'!D16="","",'Linha 5'!D16)</f>
        <v/>
      </c>
      <c r="H48" s="428">
        <f>IF('Linha 5'!G16="","",'Linha 5'!G16)</f>
        <v>1000</v>
      </c>
      <c r="I48" s="428" t="str">
        <f>IFERROR(IF(G48="","",(VLOOKUP(G48,[2]Recheio!$B$8:$I$150,3,0))),"")</f>
        <v/>
      </c>
      <c r="J48" s="428" t="str">
        <f>IFERROR(IF(G48="","",(VLOOKUP(G48,[2]Recheio!$B$8:$I$150,4,0))),"")</f>
        <v/>
      </c>
      <c r="K48" s="428" t="str">
        <f>IFERROR((VLOOKUP(I48,[2]Recheio!$B$8:$I$150,4,0)),"")</f>
        <v/>
      </c>
      <c r="L48" s="427" t="str">
        <f>IF('Linha 5'!I16="","",'Linha 5'!I16)</f>
        <v/>
      </c>
      <c r="M48" s="430" t="str">
        <f t="shared" si="18"/>
        <v/>
      </c>
      <c r="N48" s="454"/>
    </row>
    <row r="49" spans="1:15" ht="25.5" hidden="1" customHeight="1">
      <c r="A49" s="423" t="str">
        <f t="shared" si="16"/>
        <v/>
      </c>
      <c r="B49" s="423" t="str">
        <f t="shared" si="19"/>
        <v/>
      </c>
      <c r="C49" s="424" t="str">
        <f>'Linha 5'!B17</f>
        <v/>
      </c>
      <c r="D49" s="425" t="str">
        <f>IF(G3="","",'Linha 5'!L17)</f>
        <v/>
      </c>
      <c r="E49" s="424" t="str">
        <f t="shared" si="17"/>
        <v/>
      </c>
      <c r="F49" s="574"/>
      <c r="G49" s="427" t="str">
        <f>IF('Linha 5'!D17="","",'Linha 5'!D17)</f>
        <v/>
      </c>
      <c r="H49" s="428">
        <f>IF('Linha 5'!G17="","",'Linha 5'!G17)</f>
        <v>0.5</v>
      </c>
      <c r="I49" s="428" t="str">
        <f>IFERROR(IF(G49="","",(VLOOKUP(G49,[2]Recheio!$B$8:$I$150,3,0))),"")</f>
        <v/>
      </c>
      <c r="J49" s="428" t="str">
        <f>IFERROR(IF(G49="","",(VLOOKUP(G49,[2]Recheio!$B$8:$I$150,4,0))),"")</f>
        <v/>
      </c>
      <c r="K49" s="428" t="str">
        <f>IFERROR((VLOOKUP(I49,[2]Recheio!$B$8:$I$150,4,0)),"")</f>
        <v/>
      </c>
      <c r="L49" s="427" t="str">
        <f>IF('Linha 5'!I17="","",'Linha 5'!I17)</f>
        <v/>
      </c>
      <c r="M49" s="430" t="str">
        <f t="shared" si="18"/>
        <v/>
      </c>
      <c r="N49" s="454"/>
    </row>
    <row r="50" spans="1:15" ht="25.5" hidden="1" customHeight="1">
      <c r="A50" s="423" t="str">
        <f t="shared" si="16"/>
        <v/>
      </c>
      <c r="B50" s="423" t="str">
        <f t="shared" si="19"/>
        <v/>
      </c>
      <c r="C50" s="424" t="str">
        <f>'Linha 5'!B18</f>
        <v/>
      </c>
      <c r="D50" s="425" t="str">
        <f>IF(G3="","",'Linha 5'!L18)</f>
        <v/>
      </c>
      <c r="E50" s="424" t="str">
        <f t="shared" si="17"/>
        <v/>
      </c>
      <c r="F50" s="426"/>
      <c r="G50" s="427" t="str">
        <f>IF('Linha 5'!D18="","",'Linha 5'!D18)</f>
        <v/>
      </c>
      <c r="H50" s="428">
        <f>IF('Linha 5'!G18="","",'Linha 5'!G18)</f>
        <v>3095</v>
      </c>
      <c r="I50" s="428" t="str">
        <f>IFERROR(IF(G50="","",(VLOOKUP(G50,[2]Recheio!$B$8:$I$150,3,0))),"")</f>
        <v/>
      </c>
      <c r="J50" s="428" t="str">
        <f>IFERROR(IF(G50="","",(VLOOKUP(G50,[2]Recheio!$B$8:$I$150,4,0))),"")</f>
        <v/>
      </c>
      <c r="K50" s="428" t="str">
        <f>IFERROR((VLOOKUP(I50,[2]Recheio!$B$8:$I$150,4,0)),"")</f>
        <v/>
      </c>
      <c r="L50" s="427" t="str">
        <f>IF('Linha 5'!I18="","",'Linha 5'!I18)</f>
        <v/>
      </c>
      <c r="M50" s="430" t="str">
        <f t="shared" si="18"/>
        <v/>
      </c>
      <c r="N50" s="454"/>
    </row>
    <row r="51" spans="1:15" ht="25.5" hidden="1" customHeight="1">
      <c r="A51" s="423" t="str">
        <f t="shared" si="16"/>
        <v/>
      </c>
      <c r="B51" s="423" t="str">
        <f t="shared" si="19"/>
        <v/>
      </c>
      <c r="C51" s="424" t="str">
        <f>'Linha 5'!B19</f>
        <v/>
      </c>
      <c r="D51" s="425" t="str">
        <f>IF(G3="","",'Linha 5'!L19)</f>
        <v/>
      </c>
      <c r="E51" s="424" t="str">
        <f t="shared" si="17"/>
        <v/>
      </c>
      <c r="F51" s="426"/>
      <c r="G51" s="427" t="str">
        <f>IF('Linha 5'!D19="","",'Linha 5'!D19)</f>
        <v/>
      </c>
      <c r="H51" s="428" t="str">
        <f>IF('Linha 5'!G19="","",'Linha 5'!G19)</f>
        <v/>
      </c>
      <c r="I51" s="428" t="str">
        <f>IFERROR(IF(G51="","",(VLOOKUP(G51,[2]Recheio!$B$8:$I$150,3,0))),"")</f>
        <v/>
      </c>
      <c r="J51" s="428" t="str">
        <f>IFERROR(IF(G51="","",(VLOOKUP(G51,[2]Recheio!$B$8:$I$150,4,0))),"")</f>
        <v/>
      </c>
      <c r="K51" s="428" t="str">
        <f>IFERROR((VLOOKUP(I51,[2]Recheio!$B$8:$I$150,4,0)),"")</f>
        <v/>
      </c>
      <c r="L51" s="427" t="str">
        <f>IF('Linha 5'!I19="","",'Linha 5'!I19)</f>
        <v/>
      </c>
      <c r="M51" s="430" t="str">
        <f t="shared" si="18"/>
        <v/>
      </c>
      <c r="N51" s="454"/>
    </row>
    <row r="52" spans="1:15" ht="25.5" hidden="1" customHeight="1">
      <c r="A52" s="423" t="str">
        <f t="shared" si="16"/>
        <v/>
      </c>
      <c r="B52" s="423" t="str">
        <f t="shared" si="19"/>
        <v/>
      </c>
      <c r="C52" s="424" t="str">
        <f>'Linha 5'!B20</f>
        <v/>
      </c>
      <c r="D52" s="425" t="str">
        <f>IF(G3="","",'Linha 5'!L20)</f>
        <v/>
      </c>
      <c r="E52" s="424" t="str">
        <f t="shared" si="17"/>
        <v/>
      </c>
      <c r="F52" s="426"/>
      <c r="G52" s="427" t="str">
        <f>IF('Linha 5'!D20="","",'Linha 5'!D20)</f>
        <v/>
      </c>
      <c r="H52" s="428" t="str">
        <f>IF('Linha 5'!G20="","",'Linha 5'!G20)</f>
        <v/>
      </c>
      <c r="I52" s="428" t="str">
        <f>IFERROR(IF(G52="","",(VLOOKUP(G52,[2]Recheio!$B$8:$I$150,3,0))),"")</f>
        <v/>
      </c>
      <c r="J52" s="428" t="str">
        <f>IFERROR(IF(G52="","",(VLOOKUP(G52,[2]Recheio!$B$8:$I$150,4,0))),"")</f>
        <v/>
      </c>
      <c r="K52" s="428" t="str">
        <f>IFERROR((VLOOKUP(I52,[2]Recheio!$B$8:$I$150,4,0)),"")</f>
        <v/>
      </c>
      <c r="L52" s="427" t="str">
        <f>IF('Linha 5'!I20="","",'Linha 5'!I20)</f>
        <v/>
      </c>
      <c r="M52" s="430" t="str">
        <f t="shared" si="18"/>
        <v/>
      </c>
      <c r="N52" s="454"/>
    </row>
    <row r="53" spans="1:15" ht="25.5" hidden="1" customHeight="1">
      <c r="A53" s="423" t="str">
        <f t="shared" si="16"/>
        <v/>
      </c>
      <c r="B53" s="423" t="str">
        <f t="shared" si="19"/>
        <v/>
      </c>
      <c r="C53" s="424" t="str">
        <f>'Linha 5'!B21</f>
        <v/>
      </c>
      <c r="D53" s="425" t="str">
        <f>IF(G3="","",'Linha 5'!L21)</f>
        <v/>
      </c>
      <c r="E53" s="424" t="str">
        <f t="shared" si="17"/>
        <v/>
      </c>
      <c r="F53" s="426"/>
      <c r="G53" s="427" t="str">
        <f>IF('Linha 5'!D21="","",'Linha 5'!D21)</f>
        <v/>
      </c>
      <c r="H53" s="428" t="str">
        <f>IF('Linha 5'!G21="","",'Linha 5'!G21)</f>
        <v/>
      </c>
      <c r="I53" s="428" t="str">
        <f>IFERROR(IF(G53="","",(VLOOKUP(G53,[2]Recheio!$B$8:$I$150,3,0))),"")</f>
        <v/>
      </c>
      <c r="J53" s="428" t="str">
        <f>IFERROR(IF(G53="","",(VLOOKUP(G53,[2]Recheio!$B$8:$I$150,4,0))),"")</f>
        <v/>
      </c>
      <c r="K53" s="428" t="str">
        <f>IFERROR((VLOOKUP(I53,[2]Recheio!$B$8:$I$150,4,0)),"")</f>
        <v/>
      </c>
      <c r="L53" s="427" t="str">
        <f>IF('Linha 5'!I21="","",'Linha 5'!I21)</f>
        <v/>
      </c>
      <c r="M53" s="430" t="str">
        <f t="shared" si="18"/>
        <v/>
      </c>
      <c r="N53" s="454"/>
    </row>
    <row r="54" spans="1:15" ht="25.5" hidden="1" customHeight="1">
      <c r="A54" s="423" t="str">
        <f t="shared" si="16"/>
        <v/>
      </c>
      <c r="B54" s="423" t="str">
        <f t="shared" si="19"/>
        <v/>
      </c>
      <c r="C54" s="424" t="str">
        <f>'Linha 5'!B22</f>
        <v/>
      </c>
      <c r="D54" s="425" t="str">
        <f>IF(G3="","",'Linha 5'!L22)</f>
        <v/>
      </c>
      <c r="E54" s="424" t="str">
        <f t="shared" si="17"/>
        <v/>
      </c>
      <c r="F54" s="426"/>
      <c r="G54" s="427" t="str">
        <f>IF('Linha 5'!D22="","",'Linha 5'!D22)</f>
        <v/>
      </c>
      <c r="H54" s="428" t="str">
        <f>IF('Linha 5'!G22="","",'Linha 5'!G22)</f>
        <v/>
      </c>
      <c r="I54" s="428" t="str">
        <f>IFERROR(IF(G54="","",(VLOOKUP(G54,[2]Recheio!$B$8:$I$150,3,0))),"")</f>
        <v/>
      </c>
      <c r="J54" s="428" t="str">
        <f>IFERROR(IF(G54="","",(VLOOKUP(G54,[2]Recheio!$B$8:$I$150,4,0))),"")</f>
        <v/>
      </c>
      <c r="K54" s="428" t="str">
        <f>IFERROR((VLOOKUP(I54,[2]Recheio!$B$8:$I$150,4,0)),"")</f>
        <v/>
      </c>
      <c r="L54" s="427" t="str">
        <f>IF('Linha 5'!I22="","",'Linha 5'!I22)</f>
        <v/>
      </c>
      <c r="M54" s="430" t="str">
        <f t="shared" si="18"/>
        <v/>
      </c>
      <c r="N54" s="454"/>
    </row>
    <row r="55" spans="1:15" ht="25.5" hidden="1" customHeight="1">
      <c r="A55" s="423" t="str">
        <f t="shared" si="16"/>
        <v/>
      </c>
      <c r="B55" s="423" t="str">
        <f t="shared" si="19"/>
        <v/>
      </c>
      <c r="C55" s="424" t="str">
        <f>'Linha 5'!B23</f>
        <v/>
      </c>
      <c r="D55" s="425" t="str">
        <f>IF(G3="","",'Linha 5'!L23)</f>
        <v/>
      </c>
      <c r="E55" s="424" t="str">
        <f t="shared" si="17"/>
        <v/>
      </c>
      <c r="F55" s="426"/>
      <c r="G55" s="427" t="str">
        <f>IF('Linha 5'!D23="","",'Linha 5'!D23)</f>
        <v/>
      </c>
      <c r="H55" s="428" t="str">
        <f>IF('Linha 5'!G23="","",'Linha 5'!G23)</f>
        <v/>
      </c>
      <c r="I55" s="428" t="str">
        <f>IFERROR(IF(G55="","",(VLOOKUP(G55,[2]Recheio!$B$8:$I$150,3,0))),"")</f>
        <v/>
      </c>
      <c r="J55" s="428" t="str">
        <f>IFERROR(IF(G55="","",(VLOOKUP(G55,[2]Recheio!$B$8:$I$150,4,0))),"")</f>
        <v/>
      </c>
      <c r="K55" s="428" t="str">
        <f>IFERROR((VLOOKUP(I55,[2]Recheio!$B$8:$I$150,4,0)),"")</f>
        <v/>
      </c>
      <c r="L55" s="427" t="str">
        <f>IF('Linha 5'!I23="","",'Linha 5'!I23)</f>
        <v/>
      </c>
      <c r="M55" s="430" t="str">
        <f t="shared" si="18"/>
        <v/>
      </c>
      <c r="N55" s="454"/>
    </row>
    <row r="56" spans="1:15" ht="25.5" hidden="1" customHeight="1" thickBot="1">
      <c r="A56" s="423" t="str">
        <f t="shared" si="16"/>
        <v/>
      </c>
      <c r="B56" s="423" t="str">
        <f t="shared" si="19"/>
        <v/>
      </c>
      <c r="C56" s="424" t="str">
        <f>'Linha 5'!B24</f>
        <v/>
      </c>
      <c r="D56" s="425" t="str">
        <f>IF(G3="","",'Linha 5'!L24)</f>
        <v/>
      </c>
      <c r="E56" s="424" t="str">
        <f t="shared" si="17"/>
        <v/>
      </c>
      <c r="F56" s="432"/>
      <c r="G56" s="433" t="str">
        <f>IF('Linha 5'!D24="","",'Linha 5'!D24)</f>
        <v/>
      </c>
      <c r="H56" s="434" t="str">
        <f>IF('Linha 5'!G24="","",'Linha 5'!G24)</f>
        <v/>
      </c>
      <c r="I56" s="434" t="str">
        <f>IFERROR(IF(G56="","",(VLOOKUP(G56,[2]Recheio!$B$8:$I$150,3,0))),"")</f>
        <v/>
      </c>
      <c r="J56" s="434" t="str">
        <f>IFERROR(IF(G56="","",(VLOOKUP(G56,[2]Recheio!$B$8:$I$150,4,0))),"")</f>
        <v/>
      </c>
      <c r="K56" s="434" t="str">
        <f>IFERROR((VLOOKUP(I56,[2]Recheio!$B$8:$I$150,4,0)),"")</f>
        <v/>
      </c>
      <c r="L56" s="433" t="str">
        <f>IF('Linha 5'!I24="","",'Linha 5'!I24)</f>
        <v/>
      </c>
      <c r="M56" s="435" t="str">
        <f t="shared" si="18"/>
        <v/>
      </c>
      <c r="N56" s="455"/>
    </row>
    <row r="57" spans="1:15" ht="25.5" hidden="1" customHeight="1" thickBot="1">
      <c r="A57" s="436"/>
      <c r="B57" s="436"/>
      <c r="C57" s="437"/>
      <c r="D57" s="438"/>
      <c r="E57" s="437"/>
      <c r="F57" s="439"/>
      <c r="G57" s="439"/>
      <c r="H57" s="439"/>
      <c r="I57" s="440"/>
      <c r="J57" s="439"/>
      <c r="K57" s="441"/>
      <c r="L57" s="442"/>
      <c r="M57" s="442"/>
      <c r="N57" s="456"/>
      <c r="O57" s="443"/>
    </row>
    <row r="58" spans="1:15" ht="25.5" customHeight="1" thickBot="1">
      <c r="A58" s="423" t="str">
        <f>IF(C58="","",ROUNDDOWN(C58,0)&amp;G58)</f>
        <v>439567</v>
      </c>
      <c r="B58" s="423" t="str">
        <f>IF(G58&lt;&gt;"","X","")</f>
        <v>X</v>
      </c>
      <c r="C58" s="424">
        <f>'Linha 8'!B15</f>
        <v>43956.34375</v>
      </c>
      <c r="D58" s="425">
        <f>IF(G58="","",'Linha 8'!L15)</f>
        <v>43956.34375</v>
      </c>
      <c r="E58" s="424">
        <f>IF(C58="","",C58-1)</f>
        <v>43955.34375</v>
      </c>
      <c r="F58" s="426"/>
      <c r="G58" s="427">
        <f>IF('Linha 8'!D15="","",'Linha 8'!D15)</f>
        <v>7</v>
      </c>
      <c r="H58" s="428" t="str">
        <f>IF('Linha 8'!G15="","",'Linha 8'!G15)</f>
        <v/>
      </c>
      <c r="I58" s="428" t="str">
        <f>IFERROR(IF(G58="","",(VLOOKUP(G58,[2]Recheio!$B$8:$I$150,3,0))),"")</f>
        <v/>
      </c>
      <c r="J58" s="428" t="str">
        <f>IFERROR(IF(G58="","",(VLOOKUP(G58,[2]Recheio!$B$8:$I$150,4,0))),"")</f>
        <v/>
      </c>
      <c r="K58" s="428" t="str">
        <f>IFERROR((VLOOKUP(I58,[2]Recheio!$B$8:$I$150,4,0)),"")</f>
        <v/>
      </c>
      <c r="L58" s="427" t="str">
        <f>IF('Linha 8'!I15="","",'Linha 8'!I15)</f>
        <v/>
      </c>
      <c r="M58" s="430" t="str">
        <f>IFERROR((L58/K58),"")</f>
        <v/>
      </c>
      <c r="N58" s="454"/>
    </row>
    <row r="59" spans="1:15" ht="25.5" hidden="1" customHeight="1">
      <c r="A59" s="423" t="str">
        <f t="shared" ref="A59:A66" si="20">IF(C59="","",ROUNDDOWN(C59,0)&amp;G59)</f>
        <v/>
      </c>
      <c r="B59" s="423" t="str">
        <f t="shared" ref="B59:B66" si="21">IF(I59&lt;&gt;"","X","")</f>
        <v/>
      </c>
      <c r="C59" s="424" t="str">
        <f>'Linha 8'!B16</f>
        <v/>
      </c>
      <c r="D59" s="425" t="str">
        <f>IF(G59="","",'Linha 8'!L16)</f>
        <v/>
      </c>
      <c r="E59" s="424" t="str">
        <f t="shared" ref="E59:E66" si="22">IF(C59="","",C59-1)</f>
        <v/>
      </c>
      <c r="F59" s="426"/>
      <c r="G59" s="427" t="str">
        <f>IF('Linha 8'!D16="","",'Linha 8'!D16)</f>
        <v/>
      </c>
      <c r="H59" s="428" t="str">
        <f>IF('Linha 8'!G16="","",'Linha 8'!G16)</f>
        <v/>
      </c>
      <c r="I59" s="428" t="str">
        <f>IFERROR(IF(G59="","",(VLOOKUP(G59,[2]Recheio!$B$8:$I$150,3,0))),"")</f>
        <v/>
      </c>
      <c r="J59" s="428" t="str">
        <f>IFERROR(IF(G59="","",(VLOOKUP(G59,[2]Recheio!$B$8:$I$150,4,0))),"")</f>
        <v/>
      </c>
      <c r="K59" s="428" t="str">
        <f>IFERROR((VLOOKUP(I59,[2]Recheio!$B$8:$I$150,4,0)),"")</f>
        <v/>
      </c>
      <c r="L59" s="427" t="str">
        <f>IF('Linha 8'!I16="","",'Linha 8'!I16)</f>
        <v/>
      </c>
      <c r="M59" s="430" t="str">
        <f t="shared" ref="M59:M66" si="23">IFERROR((L59/K59),"")</f>
        <v/>
      </c>
      <c r="N59" s="454"/>
    </row>
    <row r="60" spans="1:15" ht="25.5" hidden="1" customHeight="1">
      <c r="A60" s="423" t="str">
        <f t="shared" si="20"/>
        <v/>
      </c>
      <c r="B60" s="423" t="str">
        <f t="shared" si="21"/>
        <v/>
      </c>
      <c r="C60" s="424" t="str">
        <f>'Linha 8'!B17</f>
        <v/>
      </c>
      <c r="D60" s="425" t="str">
        <f>IF(G60="","",'Linha 8'!L17)</f>
        <v/>
      </c>
      <c r="E60" s="424" t="str">
        <f t="shared" si="22"/>
        <v/>
      </c>
      <c r="F60" s="426"/>
      <c r="G60" s="427" t="str">
        <f>IF('Linha 8'!D17="","",'Linha 8'!D17)</f>
        <v/>
      </c>
      <c r="H60" s="428" t="str">
        <f>IF('Linha 8'!G17="","",'Linha 8'!G17)</f>
        <v/>
      </c>
      <c r="I60" s="428" t="str">
        <f>IFERROR(IF(G60="","",(VLOOKUP(G60,[2]Recheio!$B$8:$I$150,3,0))),"")</f>
        <v/>
      </c>
      <c r="J60" s="428" t="str">
        <f>IFERROR(IF(G60="","",(VLOOKUP(G60,[2]Recheio!$B$8:$I$150,4,0))),"")</f>
        <v/>
      </c>
      <c r="K60" s="428" t="str">
        <f>IFERROR((VLOOKUP(I60,[2]Recheio!$B$8:$I$150,4,0)),"")</f>
        <v/>
      </c>
      <c r="L60" s="427" t="str">
        <f>IF('Linha 8'!I17="","",'Linha 8'!I17)</f>
        <v/>
      </c>
      <c r="M60" s="430" t="str">
        <f t="shared" si="23"/>
        <v/>
      </c>
      <c r="N60" s="454"/>
    </row>
    <row r="61" spans="1:15" ht="25.5" hidden="1" customHeight="1">
      <c r="A61" s="423" t="str">
        <f t="shared" si="20"/>
        <v/>
      </c>
      <c r="B61" s="423" t="str">
        <f t="shared" si="21"/>
        <v/>
      </c>
      <c r="C61" s="424" t="str">
        <f>'Linha 8'!B18</f>
        <v/>
      </c>
      <c r="D61" s="425" t="str">
        <f>IF(G61="","",'Linha 8'!L18)</f>
        <v/>
      </c>
      <c r="E61" s="424" t="str">
        <f t="shared" si="22"/>
        <v/>
      </c>
      <c r="F61" s="426"/>
      <c r="G61" s="427" t="str">
        <f>IF('Linha 8'!D18="","",'Linha 8'!D18)</f>
        <v/>
      </c>
      <c r="H61" s="428" t="str">
        <f>IF('Linha 8'!G18="","",'Linha 8'!G18)</f>
        <v/>
      </c>
      <c r="I61" s="428" t="str">
        <f>IFERROR(IF(G61="","",(VLOOKUP(G61,[2]Recheio!$B$8:$I$150,3,0))),"")</f>
        <v/>
      </c>
      <c r="J61" s="428" t="str">
        <f>IFERROR(IF(G61="","",(VLOOKUP(G61,[2]Recheio!$B$8:$I$150,4,0))),"")</f>
        <v/>
      </c>
      <c r="K61" s="428" t="str">
        <f>IFERROR((VLOOKUP(I61,[2]Recheio!$B$8:$I$150,4,0)),"")</f>
        <v/>
      </c>
      <c r="L61" s="427" t="str">
        <f>IF('Linha 8'!I18="","",'Linha 8'!I18)</f>
        <v/>
      </c>
      <c r="M61" s="430" t="str">
        <f t="shared" si="23"/>
        <v/>
      </c>
      <c r="N61" s="454"/>
    </row>
    <row r="62" spans="1:15" ht="25.5" hidden="1" customHeight="1">
      <c r="A62" s="423" t="str">
        <f t="shared" si="20"/>
        <v/>
      </c>
      <c r="B62" s="423" t="str">
        <f t="shared" si="21"/>
        <v/>
      </c>
      <c r="C62" s="424" t="str">
        <f>'Linha 8'!B19</f>
        <v/>
      </c>
      <c r="D62" s="425" t="str">
        <f>IF(G62="","",'Linha 8'!L19)</f>
        <v/>
      </c>
      <c r="E62" s="424" t="str">
        <f t="shared" si="22"/>
        <v/>
      </c>
      <c r="F62" s="426"/>
      <c r="G62" s="427" t="str">
        <f>IF('Linha 8'!D19="","",'Linha 8'!D19)</f>
        <v/>
      </c>
      <c r="H62" s="428" t="str">
        <f>IF('Linha 8'!G19="","",'Linha 8'!G19)</f>
        <v/>
      </c>
      <c r="I62" s="428" t="str">
        <f>IFERROR(IF(G62="","",(VLOOKUP(G62,[2]Recheio!$B$8:$I$150,3,0))),"")</f>
        <v/>
      </c>
      <c r="J62" s="428" t="str">
        <f>IFERROR(IF(G62="","",(VLOOKUP(G62,[2]Recheio!$B$8:$I$150,4,0))),"")</f>
        <v/>
      </c>
      <c r="K62" s="428" t="str">
        <f>IFERROR((VLOOKUP(I62,[2]Recheio!$B$8:$I$150,4,0)),"")</f>
        <v/>
      </c>
      <c r="L62" s="427" t="str">
        <f>IF('Linha 8'!I19="","",'Linha 8'!I19)</f>
        <v/>
      </c>
      <c r="M62" s="430" t="str">
        <f t="shared" si="23"/>
        <v/>
      </c>
      <c r="N62" s="454"/>
    </row>
    <row r="63" spans="1:15" ht="25.5" hidden="1" customHeight="1">
      <c r="A63" s="423" t="str">
        <f t="shared" si="20"/>
        <v/>
      </c>
      <c r="B63" s="423" t="str">
        <f t="shared" si="21"/>
        <v/>
      </c>
      <c r="C63" s="424" t="str">
        <f>'Linha 8'!B20</f>
        <v/>
      </c>
      <c r="D63" s="425" t="str">
        <f>IF(G63="","",'Linha 8'!L20)</f>
        <v/>
      </c>
      <c r="E63" s="424" t="str">
        <f t="shared" si="22"/>
        <v/>
      </c>
      <c r="F63" s="426"/>
      <c r="G63" s="427" t="str">
        <f>IF('Linha 8'!D20="","",'Linha 8'!D20)</f>
        <v/>
      </c>
      <c r="H63" s="428" t="str">
        <f>IF('Linha 8'!G20="","",'Linha 8'!G20)</f>
        <v/>
      </c>
      <c r="I63" s="428" t="str">
        <f>IFERROR(IF(G63="","",(VLOOKUP(G63,[2]Recheio!$B$8:$I$150,3,0))),"")</f>
        <v/>
      </c>
      <c r="J63" s="428" t="str">
        <f>IFERROR(IF(G63="","",(VLOOKUP(G63,[2]Recheio!$B$8:$I$150,4,0))),"")</f>
        <v/>
      </c>
      <c r="K63" s="428" t="str">
        <f>IFERROR((VLOOKUP(I63,[2]Recheio!$B$8:$I$150,4,0)),"")</f>
        <v/>
      </c>
      <c r="L63" s="427" t="str">
        <f>IF('Linha 8'!I20="","",'Linha 8'!I20)</f>
        <v/>
      </c>
      <c r="M63" s="430" t="str">
        <f t="shared" si="23"/>
        <v/>
      </c>
      <c r="N63" s="454"/>
    </row>
    <row r="64" spans="1:15" ht="25.5" hidden="1" customHeight="1">
      <c r="A64" s="423" t="str">
        <f t="shared" si="20"/>
        <v/>
      </c>
      <c r="B64" s="423" t="str">
        <f t="shared" si="21"/>
        <v/>
      </c>
      <c r="C64" s="424" t="str">
        <f>'Linha 8'!B21</f>
        <v/>
      </c>
      <c r="D64" s="425" t="str">
        <f>IF(G64="","",'Linha 8'!L21)</f>
        <v/>
      </c>
      <c r="E64" s="424" t="str">
        <f t="shared" si="22"/>
        <v/>
      </c>
      <c r="F64" s="426"/>
      <c r="G64" s="427" t="str">
        <f>IF('Linha 8'!D21="","",'Linha 8'!D21)</f>
        <v/>
      </c>
      <c r="H64" s="428" t="str">
        <f>IF('Linha 8'!G21="","",'Linha 8'!G21)</f>
        <v/>
      </c>
      <c r="I64" s="428" t="str">
        <f>IFERROR(IF(G64="","",(VLOOKUP(G64,[2]Recheio!$B$8:$I$150,3,0))),"")</f>
        <v/>
      </c>
      <c r="J64" s="428" t="str">
        <f>IFERROR(IF(G64="","",(VLOOKUP(G64,[2]Recheio!$B$8:$I$150,4,0))),"")</f>
        <v/>
      </c>
      <c r="K64" s="428" t="str">
        <f>IFERROR((VLOOKUP(I64,[2]Recheio!$B$8:$I$150,4,0)),"")</f>
        <v/>
      </c>
      <c r="L64" s="427" t="str">
        <f>IF('Linha 8'!I21="","",'Linha 8'!I21)</f>
        <v/>
      </c>
      <c r="M64" s="430" t="str">
        <f t="shared" si="23"/>
        <v/>
      </c>
      <c r="N64" s="454"/>
    </row>
    <row r="65" spans="1:15" ht="25.5" hidden="1" customHeight="1">
      <c r="A65" s="423" t="str">
        <f t="shared" si="20"/>
        <v/>
      </c>
      <c r="B65" s="423" t="str">
        <f t="shared" si="21"/>
        <v/>
      </c>
      <c r="C65" s="424" t="str">
        <f>'Linha 8'!B22</f>
        <v/>
      </c>
      <c r="D65" s="425" t="str">
        <f>IF(G65="","",'Linha 8'!L22)</f>
        <v/>
      </c>
      <c r="E65" s="424" t="str">
        <f t="shared" si="22"/>
        <v/>
      </c>
      <c r="F65" s="426"/>
      <c r="G65" s="427" t="str">
        <f>IF('Linha 8'!D22="","",'Linha 8'!D22)</f>
        <v/>
      </c>
      <c r="H65" s="428" t="str">
        <f>IF('Linha 8'!G22="","",'Linha 8'!G22)</f>
        <v/>
      </c>
      <c r="I65" s="428" t="str">
        <f>IFERROR(IF(G65="","",(VLOOKUP(G65,[2]Recheio!$B$8:$I$150,3,0))),"")</f>
        <v/>
      </c>
      <c r="J65" s="428" t="str">
        <f>IFERROR(IF(G65="","",(VLOOKUP(G65,[2]Recheio!$B$8:$I$150,4,0))),"")</f>
        <v/>
      </c>
      <c r="K65" s="428" t="str">
        <f>IFERROR((VLOOKUP(I65,[2]Recheio!$B$8:$I$150,4,0)),"")</f>
        <v/>
      </c>
      <c r="L65" s="427" t="str">
        <f>IF('Linha 8'!I22="","",'Linha 8'!I22)</f>
        <v/>
      </c>
      <c r="M65" s="430" t="str">
        <f t="shared" si="23"/>
        <v/>
      </c>
      <c r="N65" s="454"/>
    </row>
    <row r="66" spans="1:15" ht="25.5" hidden="1" customHeight="1" thickBot="1">
      <c r="A66" s="423" t="str">
        <f t="shared" si="20"/>
        <v/>
      </c>
      <c r="B66" s="423" t="str">
        <f t="shared" si="21"/>
        <v/>
      </c>
      <c r="C66" s="424" t="str">
        <f>'Linha 8'!B23</f>
        <v/>
      </c>
      <c r="D66" s="425" t="str">
        <f>IF(G66="","",'Linha 8'!L23)</f>
        <v/>
      </c>
      <c r="E66" s="424" t="str">
        <f t="shared" si="22"/>
        <v/>
      </c>
      <c r="F66" s="426"/>
      <c r="G66" s="427" t="str">
        <f>IF('Linha 8'!D23="","",'Linha 8'!D23)</f>
        <v/>
      </c>
      <c r="H66" s="428" t="str">
        <f>IF('Linha 8'!G23="","",'Linha 8'!G23)</f>
        <v/>
      </c>
      <c r="I66" s="428" t="str">
        <f>IFERROR(IF(G66="","",(VLOOKUP(G66,[2]Recheio!$B$8:$I$150,3,0))),"")</f>
        <v/>
      </c>
      <c r="J66" s="428" t="str">
        <f>IFERROR(IF(G66="","",(VLOOKUP(G66,[2]Recheio!$B$8:$I$150,4,0))),"")</f>
        <v/>
      </c>
      <c r="K66" s="428" t="str">
        <f>IFERROR((VLOOKUP(I66,[2]Recheio!$B$8:$I$150,4,0)),"")</f>
        <v/>
      </c>
      <c r="L66" s="427" t="str">
        <f>IF('Linha 8'!I23="","",'Linha 8'!I23)</f>
        <v/>
      </c>
      <c r="M66" s="430" t="str">
        <f t="shared" si="23"/>
        <v/>
      </c>
      <c r="N66" s="454"/>
    </row>
    <row r="67" spans="1:15" ht="25.5" customHeight="1" thickBot="1">
      <c r="A67" s="436"/>
      <c r="B67" s="436" t="s">
        <v>2381</v>
      </c>
      <c r="C67" s="437"/>
      <c r="D67" s="438"/>
      <c r="E67" s="437"/>
      <c r="F67" s="576"/>
      <c r="G67" s="439"/>
      <c r="H67" s="439"/>
      <c r="I67" s="440"/>
      <c r="J67" s="439"/>
      <c r="K67" s="441"/>
      <c r="L67" s="442" t="str">
        <f>IF('Linha 8'!I67="","",'Linha 8'!I67)</f>
        <v/>
      </c>
      <c r="M67" s="442"/>
      <c r="N67" s="456"/>
      <c r="O67" s="443"/>
    </row>
    <row r="68" spans="1:15" ht="25.5" customHeight="1">
      <c r="A68" s="423" t="str">
        <f>IF(C68="","",ROUNDDOWN(C68,0)&amp;G68)</f>
        <v>439577</v>
      </c>
      <c r="B68" s="423" t="str">
        <f>IF(G68&lt;&gt;"","X","")</f>
        <v>X</v>
      </c>
      <c r="C68" s="424">
        <f>'Linha 4'!B26</f>
        <v>43957</v>
      </c>
      <c r="D68" s="425">
        <f>IF(G3="","",'Linha 4'!L26)</f>
        <v>43957</v>
      </c>
      <c r="E68" s="424">
        <f>IF(C68="","",C68-1)</f>
        <v>43956</v>
      </c>
      <c r="F68" s="426"/>
      <c r="G68" s="427">
        <f>IF('Linha 4'!D26="","",'Linha 4'!D26)</f>
        <v>7</v>
      </c>
      <c r="H68" s="428">
        <f>IF('Linha 4'!G26="","",'Linha 4'!G26)</f>
        <v>24</v>
      </c>
      <c r="I68" s="428" t="str">
        <f>IFERROR(IF(G68="","",(VLOOKUP(G68,[2]Recheio!$B$8:$I$150,3,0))),"")</f>
        <v/>
      </c>
      <c r="J68" s="428" t="str">
        <f>IFERROR(IF(G68="","",(VLOOKUP(G68,[2]Recheio!$B$8:$I$150,4,0))),"")</f>
        <v/>
      </c>
      <c r="K68" s="428" t="str">
        <f>IFERROR((VLOOKUP(I68,[2]Recheio!$B$8:$I$150,4,0)),"")</f>
        <v/>
      </c>
      <c r="L68" s="429" t="str">
        <f>IF('Linha 4'!I26="","",'Linha 4'!I26)</f>
        <v/>
      </c>
      <c r="M68" s="430" t="str">
        <f>IFERROR((L68/K68),"")</f>
        <v/>
      </c>
      <c r="N68" s="454"/>
    </row>
    <row r="69" spans="1:15" ht="25.5" hidden="1" customHeight="1">
      <c r="A69" s="423" t="str">
        <f t="shared" ref="A69:A77" si="24">IF(C69="","",ROUNDDOWN(C69,0)&amp;G69)</f>
        <v/>
      </c>
      <c r="B69" s="423" t="str">
        <f t="shared" ref="B69:B77" si="25">IF(I69&lt;&gt;"","X","")</f>
        <v/>
      </c>
      <c r="C69" s="424" t="str">
        <f>'Linha 4'!B27</f>
        <v/>
      </c>
      <c r="D69" s="425" t="str">
        <f>IF(G3="","",'Linha 4'!L27)</f>
        <v/>
      </c>
      <c r="E69" s="424" t="str">
        <f t="shared" ref="E69:E77" si="26">IF(C69="","",C69-1)</f>
        <v/>
      </c>
      <c r="F69" s="426"/>
      <c r="G69" s="427" t="str">
        <f>IF('Linha 4'!D27="","",'Linha 4'!D27)</f>
        <v/>
      </c>
      <c r="H69" s="428">
        <f>IF('Linha 4'!G27="","",'Linha 4'!G27)</f>
        <v>2715</v>
      </c>
      <c r="I69" s="428" t="str">
        <f>IFERROR(IF(G69="","",(VLOOKUP(G69,[2]Recheio!$B$8:$I$150,3,0))),"")</f>
        <v/>
      </c>
      <c r="J69" s="428" t="str">
        <f>IFERROR(IF(G69="","",(VLOOKUP(G69,[2]Recheio!$B$8:$I$150,4,0))),"")</f>
        <v/>
      </c>
      <c r="K69" s="428" t="str">
        <f>IFERROR((VLOOKUP(I69,[2]Recheio!$B$8:$I$150,4,0)),"")</f>
        <v/>
      </c>
      <c r="L69" s="429" t="str">
        <f>IF('Linha 4'!I27="","",'Linha 4'!I27)</f>
        <v/>
      </c>
      <c r="M69" s="430" t="str">
        <f>IFERROR((L69/K69),"")</f>
        <v/>
      </c>
      <c r="N69" s="454"/>
    </row>
    <row r="70" spans="1:15" ht="25.5" hidden="1" customHeight="1">
      <c r="A70" s="423" t="str">
        <f t="shared" si="24"/>
        <v/>
      </c>
      <c r="B70" s="423" t="str">
        <f t="shared" si="25"/>
        <v/>
      </c>
      <c r="C70" s="424" t="str">
        <f>'Linha 4'!B28</f>
        <v/>
      </c>
      <c r="D70" s="425" t="str">
        <f>IF(G3="","",'Linha 4'!L28)</f>
        <v/>
      </c>
      <c r="E70" s="424" t="str">
        <f t="shared" si="26"/>
        <v/>
      </c>
      <c r="F70" s="426"/>
      <c r="G70" s="427" t="str">
        <f>IF('Linha 4'!D28="","",'Linha 4'!D28)</f>
        <v/>
      </c>
      <c r="H70" s="428" t="str">
        <f>IF('Linha 4'!G28="","",'Linha 4'!G28)</f>
        <v/>
      </c>
      <c r="I70" s="428" t="str">
        <f>IFERROR(IF(G70="","",(VLOOKUP(G70,[2]Recheio!$B$8:$I$150,3,0))),"")</f>
        <v/>
      </c>
      <c r="J70" s="428" t="str">
        <f>IFERROR(IF(G70="","",(VLOOKUP(G70,[2]Recheio!$B$8:$I$150,4,0))),"")</f>
        <v/>
      </c>
      <c r="K70" s="428" t="str">
        <f>IFERROR((VLOOKUP(I70,[2]Recheio!$B$8:$I$150,4,0)),"")</f>
        <v/>
      </c>
      <c r="L70" s="429" t="str">
        <f>IF('Linha 4'!I28="","",'Linha 4'!I28)</f>
        <v/>
      </c>
      <c r="M70" s="430" t="str">
        <f t="shared" ref="M70:M77" si="27">IFERROR((L70/K70),"")</f>
        <v/>
      </c>
      <c r="N70" s="454"/>
    </row>
    <row r="71" spans="1:15" ht="25.5" hidden="1" customHeight="1">
      <c r="A71" s="423" t="str">
        <f t="shared" si="24"/>
        <v/>
      </c>
      <c r="B71" s="423" t="str">
        <f t="shared" si="25"/>
        <v/>
      </c>
      <c r="C71" s="424" t="str">
        <f>'Linha 4'!B29</f>
        <v/>
      </c>
      <c r="D71" s="425" t="str">
        <f>IF(G3="","",'Linha 4'!L29)</f>
        <v/>
      </c>
      <c r="E71" s="424" t="str">
        <f t="shared" si="26"/>
        <v/>
      </c>
      <c r="F71" s="426"/>
      <c r="G71" s="427" t="str">
        <f>IF('Linha 4'!D29="","",'Linha 4'!D29)</f>
        <v/>
      </c>
      <c r="H71" s="428" t="str">
        <f>IF('Linha 4'!G29="","",'Linha 4'!G29)</f>
        <v/>
      </c>
      <c r="I71" s="428" t="str">
        <f>IFERROR(IF(G71="","",(VLOOKUP(G71,[2]Recheio!$B$8:$I$150,3,0))),"")</f>
        <v/>
      </c>
      <c r="J71" s="428" t="str">
        <f>IFERROR(IF(G71="","",(VLOOKUP(G71,[2]Recheio!$B$8:$I$150,4,0))),"")</f>
        <v/>
      </c>
      <c r="K71" s="428" t="str">
        <f>IFERROR((VLOOKUP(I71,[2]Recheio!$B$8:$I$150,4,0)),"")</f>
        <v/>
      </c>
      <c r="L71" s="429" t="str">
        <f>IF('Linha 4'!I29="","",'Linha 4'!I29)</f>
        <v/>
      </c>
      <c r="M71" s="430" t="str">
        <f t="shared" si="27"/>
        <v/>
      </c>
      <c r="N71" s="454"/>
    </row>
    <row r="72" spans="1:15" ht="25.5" hidden="1" customHeight="1">
      <c r="A72" s="423" t="str">
        <f t="shared" si="24"/>
        <v/>
      </c>
      <c r="B72" s="423" t="str">
        <f t="shared" si="25"/>
        <v/>
      </c>
      <c r="C72" s="424" t="str">
        <f>'Linha 4'!B30</f>
        <v/>
      </c>
      <c r="D72" s="425" t="str">
        <f>IF(G3="","",'Linha 4'!L30)</f>
        <v/>
      </c>
      <c r="E72" s="424" t="str">
        <f t="shared" si="26"/>
        <v/>
      </c>
      <c r="F72" s="426"/>
      <c r="G72" s="427" t="str">
        <f>IF('Linha 4'!D30="","",'Linha 4'!D30)</f>
        <v/>
      </c>
      <c r="H72" s="428" t="str">
        <f>IF('Linha 4'!G31="","",'Linha 4'!G31)</f>
        <v/>
      </c>
      <c r="I72" s="428" t="str">
        <f>IFERROR(IF(G72="","",(VLOOKUP(G72,[2]Recheio!$B$8:$I$150,3,0))),"")</f>
        <v/>
      </c>
      <c r="J72" s="428" t="str">
        <f>IFERROR(IF(G72="","",(VLOOKUP(G72,[2]Recheio!$B$8:$I$150,4,0))),"")</f>
        <v/>
      </c>
      <c r="K72" s="428" t="str">
        <f>IFERROR((VLOOKUP(I72,[2]Recheio!$B$8:$I$150,4,0)),"")</f>
        <v/>
      </c>
      <c r="L72" s="429" t="str">
        <f>IF('Linha 4'!I30="","",'Linha 4'!I30)</f>
        <v/>
      </c>
      <c r="M72" s="430" t="str">
        <f t="shared" si="27"/>
        <v/>
      </c>
      <c r="N72" s="454"/>
    </row>
    <row r="73" spans="1:15" ht="25.5" hidden="1" customHeight="1">
      <c r="A73" s="423" t="str">
        <f t="shared" si="24"/>
        <v/>
      </c>
      <c r="B73" s="423" t="str">
        <f t="shared" si="25"/>
        <v/>
      </c>
      <c r="C73" s="424" t="str">
        <f>'Linha 4'!B31</f>
        <v/>
      </c>
      <c r="D73" s="425" t="str">
        <f>IF(G3="","",'Linha 4'!L31)</f>
        <v/>
      </c>
      <c r="E73" s="424" t="str">
        <f t="shared" si="26"/>
        <v/>
      </c>
      <c r="F73" s="426"/>
      <c r="G73" s="427" t="str">
        <f>IF('Linha 4'!D31="","",'Linha 4'!D31)</f>
        <v/>
      </c>
      <c r="H73" s="428" t="str">
        <f>IF('Linha 4'!G32="","",'Linha 4'!G32)</f>
        <v/>
      </c>
      <c r="I73" s="428" t="str">
        <f>IFERROR(IF(G73="","",(VLOOKUP(G73,[2]Recheio!$B$8:$I$150,3,0))),"")</f>
        <v/>
      </c>
      <c r="J73" s="428" t="str">
        <f>IFERROR(IF(G73="","",(VLOOKUP(G73,[2]Recheio!$B$8:$I$150,4,0))),"")</f>
        <v/>
      </c>
      <c r="K73" s="428" t="str">
        <f>IFERROR((VLOOKUP(I73,[2]Recheio!$B$8:$I$150,4,0)),"")</f>
        <v/>
      </c>
      <c r="L73" s="429" t="str">
        <f>IF('Linha 4'!I31="","",'Linha 4'!I31)</f>
        <v/>
      </c>
      <c r="M73" s="430" t="str">
        <f t="shared" si="27"/>
        <v/>
      </c>
      <c r="N73" s="454"/>
    </row>
    <row r="74" spans="1:15" ht="25.5" hidden="1" customHeight="1">
      <c r="A74" s="423" t="str">
        <f t="shared" si="24"/>
        <v/>
      </c>
      <c r="B74" s="423" t="str">
        <f t="shared" si="25"/>
        <v/>
      </c>
      <c r="C74" s="424" t="str">
        <f>'Linha 4'!B32</f>
        <v/>
      </c>
      <c r="D74" s="425" t="str">
        <f>IF(G3="","",'Linha 4'!L32)</f>
        <v/>
      </c>
      <c r="E74" s="424" t="str">
        <f t="shared" si="26"/>
        <v/>
      </c>
      <c r="F74" s="426"/>
      <c r="G74" s="427" t="str">
        <f>IF('Linha 4'!D32="","",'Linha 4'!D32)</f>
        <v/>
      </c>
      <c r="H74" s="428" t="str">
        <f>IF('Linha 4'!G33="","",'Linha 4'!G33)</f>
        <v/>
      </c>
      <c r="I74" s="428" t="str">
        <f>IFERROR(IF(G74="","",(VLOOKUP(G74,[2]Recheio!$B$8:$I$150,3,0))),"")</f>
        <v/>
      </c>
      <c r="J74" s="428" t="str">
        <f>IFERROR(IF(G74="","",(VLOOKUP(G74,[2]Recheio!$B$8:$I$150,4,0))),"")</f>
        <v/>
      </c>
      <c r="K74" s="428" t="str">
        <f>IFERROR((VLOOKUP(I74,[2]Recheio!$B$8:$I$150,4,0)),"")</f>
        <v/>
      </c>
      <c r="L74" s="429" t="str">
        <f>IF('Linha 4'!I32="","",'Linha 4'!I32)</f>
        <v/>
      </c>
      <c r="M74" s="430" t="str">
        <f t="shared" si="27"/>
        <v/>
      </c>
      <c r="N74" s="454"/>
    </row>
    <row r="75" spans="1:15" ht="25.5" hidden="1" customHeight="1">
      <c r="A75" s="423" t="str">
        <f t="shared" si="24"/>
        <v/>
      </c>
      <c r="B75" s="423" t="str">
        <f t="shared" si="25"/>
        <v/>
      </c>
      <c r="C75" s="424" t="str">
        <f>'Linha 4'!B33</f>
        <v/>
      </c>
      <c r="D75" s="425" t="str">
        <f>IF(G3="","",'Linha 4'!L33)</f>
        <v/>
      </c>
      <c r="E75" s="424" t="str">
        <f t="shared" si="26"/>
        <v/>
      </c>
      <c r="F75" s="426"/>
      <c r="G75" s="427" t="str">
        <f>IF('Linha 4'!D33="","",'Linha 4'!D33)</f>
        <v/>
      </c>
      <c r="H75" s="428" t="str">
        <f>IF('Linha 4'!G33="","",'Linha 4'!G33)</f>
        <v/>
      </c>
      <c r="I75" s="428" t="str">
        <f>IFERROR(IF(G75="","",(VLOOKUP(G75,[2]Recheio!$B$8:$I$150,3,0))),"")</f>
        <v/>
      </c>
      <c r="J75" s="428" t="str">
        <f>IFERROR(IF(G75="","",(VLOOKUP(G75,[2]Recheio!$B$8:$I$150,4,0))),"")</f>
        <v/>
      </c>
      <c r="K75" s="428" t="str">
        <f>IFERROR((VLOOKUP(I75,[2]Recheio!$B$8:$I$150,4,0)),"")</f>
        <v/>
      </c>
      <c r="L75" s="429" t="str">
        <f>IF('Linha 4'!I33="","",'Linha 4'!I33)</f>
        <v/>
      </c>
      <c r="M75" s="430" t="str">
        <f t="shared" si="27"/>
        <v/>
      </c>
      <c r="N75" s="454"/>
    </row>
    <row r="76" spans="1:15" ht="25.5" hidden="1" customHeight="1">
      <c r="A76" s="423" t="str">
        <f t="shared" si="24"/>
        <v/>
      </c>
      <c r="B76" s="423" t="str">
        <f t="shared" si="25"/>
        <v/>
      </c>
      <c r="C76" s="424" t="str">
        <f>'Linha 4'!B34</f>
        <v/>
      </c>
      <c r="D76" s="425" t="str">
        <f>IF(G3="","",'Linha 4'!L34)</f>
        <v/>
      </c>
      <c r="E76" s="424" t="str">
        <f t="shared" si="26"/>
        <v/>
      </c>
      <c r="F76" s="426"/>
      <c r="G76" s="427" t="str">
        <f>IF('Linha 4'!D34="","",'Linha 4'!D34)</f>
        <v/>
      </c>
      <c r="H76" s="428" t="str">
        <f>IF('Linha 4'!G34="","",'Linha 4'!G34)</f>
        <v/>
      </c>
      <c r="I76" s="428" t="str">
        <f>IFERROR(IF(G76="","",(VLOOKUP(G76,[2]Recheio!$B$8:$I$150,3,0))),"")</f>
        <v/>
      </c>
      <c r="J76" s="428" t="str">
        <f>IFERROR(IF(G76="","",(VLOOKUP(G76,[2]Recheio!$B$8:$I$150,4,0))),"")</f>
        <v/>
      </c>
      <c r="K76" s="428" t="str">
        <f>IFERROR((VLOOKUP(I76,[2]Recheio!$B$8:$I$150,4,0)),"")</f>
        <v/>
      </c>
      <c r="L76" s="429" t="str">
        <f>IF('Linha 4'!I34="","",'Linha 4'!I34)</f>
        <v/>
      </c>
      <c r="M76" s="430" t="str">
        <f t="shared" si="27"/>
        <v/>
      </c>
      <c r="N76" s="454"/>
    </row>
    <row r="77" spans="1:15" ht="25.5" hidden="1" customHeight="1" thickBot="1">
      <c r="A77" s="423" t="str">
        <f t="shared" si="24"/>
        <v/>
      </c>
      <c r="B77" s="423" t="str">
        <f t="shared" si="25"/>
        <v/>
      </c>
      <c r="C77" s="424" t="str">
        <f>'Linha 4'!B35</f>
        <v/>
      </c>
      <c r="D77" s="431" t="str">
        <f>IF(G3="","",'Linha 4'!L35)</f>
        <v/>
      </c>
      <c r="E77" s="424" t="str">
        <f t="shared" si="26"/>
        <v/>
      </c>
      <c r="F77" s="432"/>
      <c r="G77" s="433" t="str">
        <f>IF('Linha 4'!D35="","",'Linha 4'!D35)</f>
        <v/>
      </c>
      <c r="H77" s="434" t="str">
        <f>IF('Linha 4'!G35="","",'Linha 4'!G35)</f>
        <v/>
      </c>
      <c r="I77" s="434" t="str">
        <f>IFERROR(IF(G77="","",(VLOOKUP(G77,[2]Recheio!$B$8:$I$150,3,0))),"")</f>
        <v/>
      </c>
      <c r="J77" s="434" t="str">
        <f>IFERROR(IF(G77="","",(VLOOKUP(G77,[2]Recheio!$B$8:$I$150,4,0))),"")</f>
        <v/>
      </c>
      <c r="K77" s="434" t="str">
        <f>IFERROR((VLOOKUP(I77,[2]Recheio!$B$8:$I$150,4,0)),"")</f>
        <v/>
      </c>
      <c r="L77" s="429" t="str">
        <f>IF('Linha 4'!I35="","",'Linha 4'!I35)</f>
        <v/>
      </c>
      <c r="M77" s="435" t="str">
        <f t="shared" si="27"/>
        <v/>
      </c>
      <c r="N77" s="455"/>
    </row>
    <row r="78" spans="1:15" ht="25.5" hidden="1" customHeight="1">
      <c r="A78" s="436"/>
      <c r="B78" s="436"/>
      <c r="C78" s="444"/>
      <c r="D78" s="445"/>
      <c r="E78" s="444"/>
      <c r="F78" s="440"/>
      <c r="G78" s="440"/>
      <c r="H78" s="440"/>
      <c r="I78" s="440"/>
      <c r="J78" s="440"/>
      <c r="K78" s="446"/>
      <c r="L78" s="446"/>
      <c r="M78" s="447"/>
      <c r="N78" s="453"/>
      <c r="O78" s="443"/>
    </row>
    <row r="79" spans="1:15" ht="25.5" customHeight="1">
      <c r="A79" s="423" t="str">
        <f t="shared" ref="A79:A88" si="28">IF(C79="","",ROUNDDOWN(C79,0)&amp;G79)</f>
        <v>439577</v>
      </c>
      <c r="B79" s="423" t="str">
        <f>IF(G79&lt;&gt;"","X","")</f>
        <v>X</v>
      </c>
      <c r="C79" s="424">
        <f>'Linha 5'!B26</f>
        <v>43957</v>
      </c>
      <c r="D79" s="425">
        <f>IF(G3="","",'Linha 5'!L26)</f>
        <v>43957</v>
      </c>
      <c r="E79" s="424">
        <f t="shared" ref="E79:E88" si="29">IF(C79="","",C79-1)</f>
        <v>43956</v>
      </c>
      <c r="F79" s="574"/>
      <c r="G79" s="427">
        <f>IF('Linha 5'!D26="","",'Linha 5'!D26)</f>
        <v>7</v>
      </c>
      <c r="H79" s="428">
        <f>IF('Linha 5'!G26="","",'Linha 5'!G26)</f>
        <v>24</v>
      </c>
      <c r="I79" s="428" t="str">
        <f>IFERROR(IF(G79="","",(VLOOKUP(G79,[2]Recheio!$B$8:$I$150,3,0))),"")</f>
        <v/>
      </c>
      <c r="J79" s="428" t="str">
        <f>IFERROR(IF(G79="","",(VLOOKUP(G79,[2]Recheio!$B$8:$I$150,4,0))),"")</f>
        <v/>
      </c>
      <c r="K79" s="428" t="str">
        <f>IFERROR((VLOOKUP(I79,[2]Recheio!$B$8:$I$150,4,0)),"")</f>
        <v/>
      </c>
      <c r="L79" s="427" t="str">
        <f>IF('Linha 5'!I26="","",'Linha 5'!I26)</f>
        <v/>
      </c>
      <c r="M79" s="430" t="str">
        <f t="shared" ref="M79:M88" si="30">IFERROR((L79/K79),"")</f>
        <v/>
      </c>
      <c r="N79" s="454"/>
    </row>
    <row r="80" spans="1:15" ht="25.5" hidden="1" customHeight="1">
      <c r="A80" s="423" t="str">
        <f t="shared" si="28"/>
        <v/>
      </c>
      <c r="B80" s="423" t="str">
        <f t="shared" ref="B80:B88" si="31">IF(I80&lt;&gt;"","X","")</f>
        <v/>
      </c>
      <c r="C80" s="424" t="str">
        <f>'Linha 5'!B27</f>
        <v/>
      </c>
      <c r="D80" s="425" t="str">
        <f>IF(G3="","",'Linha 5'!L27)</f>
        <v/>
      </c>
      <c r="E80" s="424" t="str">
        <f t="shared" si="29"/>
        <v/>
      </c>
      <c r="F80" s="426"/>
      <c r="G80" s="427" t="str">
        <f>IF('Linha 5'!D27="","",'Linha 5'!D27)</f>
        <v/>
      </c>
      <c r="H80" s="428" t="str">
        <f>IF('Linha 5'!G27="","",'Linha 5'!G27)</f>
        <v/>
      </c>
      <c r="I80" s="428" t="str">
        <f>IFERROR(IF(G80="","",(VLOOKUP(G80,[2]Recheio!$B$8:$I$150,3,0))),"")</f>
        <v/>
      </c>
      <c r="J80" s="428" t="str">
        <f>IFERROR(IF(G80="","",(VLOOKUP(G80,[2]Recheio!$B$8:$I$150,4,0))),"")</f>
        <v/>
      </c>
      <c r="K80" s="428" t="str">
        <f>IFERROR((VLOOKUP(I80,[2]Recheio!$B$8:$I$150,4,0)),"")</f>
        <v/>
      </c>
      <c r="L80" s="427" t="str">
        <f>IF('Linha 5'!I27="","",'Linha 5'!I27)</f>
        <v/>
      </c>
      <c r="M80" s="430" t="str">
        <f t="shared" si="30"/>
        <v/>
      </c>
      <c r="N80" s="454"/>
    </row>
    <row r="81" spans="1:15" ht="25.5" hidden="1" customHeight="1">
      <c r="A81" s="423" t="str">
        <f t="shared" si="28"/>
        <v/>
      </c>
      <c r="B81" s="423" t="str">
        <f t="shared" si="31"/>
        <v/>
      </c>
      <c r="C81" s="424" t="str">
        <f>'Linha 5'!B28</f>
        <v/>
      </c>
      <c r="D81" s="425" t="str">
        <f>IF(G3="","",'Linha 5'!L28)</f>
        <v/>
      </c>
      <c r="E81" s="424" t="str">
        <f t="shared" si="29"/>
        <v/>
      </c>
      <c r="F81" s="574"/>
      <c r="G81" s="427" t="str">
        <f>IF('Linha 5'!D28="","",'Linha 5'!D28)</f>
        <v/>
      </c>
      <c r="H81" s="428" t="str">
        <f>IF('Linha 5'!G28="","",'Linha 5'!G28)</f>
        <v/>
      </c>
      <c r="I81" s="428" t="str">
        <f>IFERROR(IF(G81="","",(VLOOKUP(G81,[2]Recheio!$B$8:$I$150,3,0))),"")</f>
        <v/>
      </c>
      <c r="J81" s="428" t="str">
        <f>IFERROR(IF(G81="","",(VLOOKUP(G81,[2]Recheio!$B$8:$I$150,4,0))),"")</f>
        <v/>
      </c>
      <c r="K81" s="428" t="str">
        <f>IFERROR((VLOOKUP(I81,[2]Recheio!$B$8:$I$150,4,0)),"")</f>
        <v/>
      </c>
      <c r="L81" s="427" t="str">
        <f>IF('Linha 5'!I28="","",'Linha 5'!I28)</f>
        <v/>
      </c>
      <c r="M81" s="430" t="str">
        <f t="shared" si="30"/>
        <v/>
      </c>
      <c r="N81" s="454"/>
    </row>
    <row r="82" spans="1:15" ht="25.5" hidden="1" customHeight="1">
      <c r="A82" s="423" t="str">
        <f t="shared" si="28"/>
        <v/>
      </c>
      <c r="B82" s="423" t="str">
        <f t="shared" si="31"/>
        <v/>
      </c>
      <c r="C82" s="424" t="str">
        <f>'Linha 5'!B29</f>
        <v/>
      </c>
      <c r="D82" s="425" t="str">
        <f>IF(G3="","",'Linha 5'!L29)</f>
        <v/>
      </c>
      <c r="E82" s="424" t="str">
        <f t="shared" si="29"/>
        <v/>
      </c>
      <c r="F82" s="574"/>
      <c r="G82" s="427" t="str">
        <f>IF('Linha 5'!D29="","",'Linha 5'!D29)</f>
        <v/>
      </c>
      <c r="H82" s="428" t="str">
        <f>IF('Linha 5'!G29="","",'Linha 5'!G29)</f>
        <v/>
      </c>
      <c r="I82" s="428" t="str">
        <f>IFERROR(IF(G82="","",(VLOOKUP(G82,[2]Recheio!$B$8:$I$150,3,0))),"")</f>
        <v/>
      </c>
      <c r="J82" s="428" t="str">
        <f>IFERROR(IF(G82="","",(VLOOKUP(G82,[2]Recheio!$B$8:$I$150,4,0))),"")</f>
        <v/>
      </c>
      <c r="K82" s="428" t="str">
        <f>IFERROR((VLOOKUP(I82,[2]Recheio!$B$8:$I$150,4,0)),"")</f>
        <v/>
      </c>
      <c r="L82" s="427" t="str">
        <f>IF('Linha 5'!I29="","",'Linha 5'!I29)</f>
        <v/>
      </c>
      <c r="M82" s="430" t="str">
        <f t="shared" si="30"/>
        <v/>
      </c>
      <c r="N82" s="454"/>
    </row>
    <row r="83" spans="1:15" ht="25.5" hidden="1" customHeight="1">
      <c r="A83" s="423" t="str">
        <f t="shared" si="28"/>
        <v/>
      </c>
      <c r="B83" s="423" t="str">
        <f t="shared" si="31"/>
        <v/>
      </c>
      <c r="C83" s="424" t="str">
        <f>'Linha 5'!B30</f>
        <v/>
      </c>
      <c r="D83" s="425" t="str">
        <f>IF(G3="","",'Linha 5'!L30)</f>
        <v/>
      </c>
      <c r="E83" s="424" t="str">
        <f t="shared" si="29"/>
        <v/>
      </c>
      <c r="F83" s="426"/>
      <c r="G83" s="427" t="str">
        <f>IF('Linha 5'!D30="","",'Linha 5'!D30)</f>
        <v/>
      </c>
      <c r="H83" s="428">
        <f>IF('Linha 5'!G30="","",'Linha 5'!G30)</f>
        <v>266</v>
      </c>
      <c r="I83" s="428" t="str">
        <f>IFERROR(IF(G83="","",(VLOOKUP(G83,[2]Recheio!$B$8:$I$150,3,0))),"")</f>
        <v/>
      </c>
      <c r="J83" s="428" t="str">
        <f>IFERROR(IF(G83="","",(VLOOKUP(G83,[2]Recheio!$B$8:$I$150,4,0))),"")</f>
        <v/>
      </c>
      <c r="K83" s="428" t="str">
        <f>IFERROR((VLOOKUP(I83,[2]Recheio!$B$8:$I$150,4,0)),"")</f>
        <v/>
      </c>
      <c r="L83" s="427" t="str">
        <f>IF('Linha 5'!I30="","",'Linha 5'!I30)</f>
        <v/>
      </c>
      <c r="M83" s="430" t="str">
        <f t="shared" si="30"/>
        <v/>
      </c>
      <c r="N83" s="454"/>
    </row>
    <row r="84" spans="1:15" ht="25.5" hidden="1" customHeight="1">
      <c r="A84" s="423" t="str">
        <f t="shared" si="28"/>
        <v/>
      </c>
      <c r="B84" s="423" t="str">
        <f t="shared" si="31"/>
        <v/>
      </c>
      <c r="C84" s="424" t="str">
        <f>'Linha 5'!B31</f>
        <v/>
      </c>
      <c r="D84" s="425" t="str">
        <f>IF(G3="","",'Linha 5'!L31)</f>
        <v/>
      </c>
      <c r="E84" s="424" t="str">
        <f t="shared" si="29"/>
        <v/>
      </c>
      <c r="F84" s="426"/>
      <c r="G84" s="427" t="str">
        <f>IF('Linha 5'!D31="","",'Linha 5'!D31)</f>
        <v/>
      </c>
      <c r="H84" s="428" t="str">
        <f>IF('Linha 5'!G31="","",'Linha 5'!G31)</f>
        <v/>
      </c>
      <c r="I84" s="428" t="str">
        <f>IFERROR(IF(G84="","",(VLOOKUP(G84,[2]Recheio!$B$8:$I$150,3,0))),"")</f>
        <v/>
      </c>
      <c r="J84" s="428" t="str">
        <f>IFERROR(IF(G84="","",(VLOOKUP(G84,[2]Recheio!$B$8:$I$150,4,0))),"")</f>
        <v/>
      </c>
      <c r="K84" s="428" t="str">
        <f>IFERROR((VLOOKUP(I84,[2]Recheio!$B$8:$I$150,4,0)),"")</f>
        <v/>
      </c>
      <c r="L84" s="427" t="str">
        <f>IF('Linha 5'!I31="","",'Linha 5'!I31)</f>
        <v/>
      </c>
      <c r="M84" s="430" t="str">
        <f t="shared" si="30"/>
        <v/>
      </c>
      <c r="N84" s="454"/>
    </row>
    <row r="85" spans="1:15" ht="25.5" hidden="1" customHeight="1">
      <c r="A85" s="423" t="str">
        <f t="shared" si="28"/>
        <v/>
      </c>
      <c r="B85" s="423" t="str">
        <f t="shared" si="31"/>
        <v/>
      </c>
      <c r="C85" s="424" t="str">
        <f>'Linha 5'!B32</f>
        <v/>
      </c>
      <c r="D85" s="425" t="str">
        <f>IF(G3="","",'Linha 5'!L32)</f>
        <v/>
      </c>
      <c r="E85" s="424" t="str">
        <f t="shared" si="29"/>
        <v/>
      </c>
      <c r="F85" s="426"/>
      <c r="G85" s="427" t="str">
        <f>IF('Linha 5'!D32="","",'Linha 5'!D32)</f>
        <v/>
      </c>
      <c r="H85" s="428" t="str">
        <f>IF('Linha 5'!G32="","",'Linha 5'!G32)</f>
        <v/>
      </c>
      <c r="I85" s="428" t="str">
        <f>IFERROR(IF(G85="","",(VLOOKUP(G85,[2]Recheio!$B$8:$I$150,3,0))),"")</f>
        <v/>
      </c>
      <c r="J85" s="428" t="str">
        <f>IFERROR(IF(G85="","",(VLOOKUP(G85,[2]Recheio!$B$8:$I$150,4,0))),"")</f>
        <v/>
      </c>
      <c r="K85" s="428" t="str">
        <f>IFERROR((VLOOKUP(I85,[2]Recheio!$B$8:$I$150,4,0)),"")</f>
        <v/>
      </c>
      <c r="L85" s="427" t="str">
        <f>IF('Linha 5'!I32="","",'Linha 5'!I32)</f>
        <v/>
      </c>
      <c r="M85" s="430" t="str">
        <f t="shared" si="30"/>
        <v/>
      </c>
      <c r="N85" s="454"/>
    </row>
    <row r="86" spans="1:15" ht="25.5" hidden="1" customHeight="1">
      <c r="A86" s="423" t="str">
        <f t="shared" si="28"/>
        <v/>
      </c>
      <c r="B86" s="423" t="str">
        <f t="shared" si="31"/>
        <v/>
      </c>
      <c r="C86" s="424" t="str">
        <f>'Linha 5'!B33</f>
        <v/>
      </c>
      <c r="D86" s="425" t="str">
        <f>IF(G3="","",'Linha 5'!L33)</f>
        <v/>
      </c>
      <c r="E86" s="424" t="str">
        <f t="shared" si="29"/>
        <v/>
      </c>
      <c r="F86" s="426"/>
      <c r="G86" s="427" t="str">
        <f>IF('Linha 5'!D33="","",'Linha 5'!D33)</f>
        <v/>
      </c>
      <c r="H86" s="428" t="str">
        <f>IF('Linha 5'!G33="","",'Linha 5'!G33)</f>
        <v/>
      </c>
      <c r="I86" s="428" t="str">
        <f>IFERROR(IF(G86="","",(VLOOKUP(G86,[2]Recheio!$B$8:$I$150,3,0))),"")</f>
        <v/>
      </c>
      <c r="J86" s="428" t="str">
        <f>IFERROR(IF(G86="","",(VLOOKUP(G86,[2]Recheio!$B$8:$I$150,4,0))),"")</f>
        <v/>
      </c>
      <c r="K86" s="428" t="str">
        <f>IFERROR((VLOOKUP(I86,[2]Recheio!$B$8:$I$150,4,0)),"")</f>
        <v/>
      </c>
      <c r="L86" s="427" t="str">
        <f>IF('Linha 5'!I33="","",'Linha 5'!I33)</f>
        <v/>
      </c>
      <c r="M86" s="430" t="str">
        <f t="shared" si="30"/>
        <v/>
      </c>
      <c r="N86" s="454"/>
    </row>
    <row r="87" spans="1:15" ht="25.5" hidden="1" customHeight="1">
      <c r="A87" s="423" t="str">
        <f t="shared" si="28"/>
        <v/>
      </c>
      <c r="B87" s="423" t="str">
        <f t="shared" si="31"/>
        <v/>
      </c>
      <c r="C87" s="424" t="str">
        <f>'Linha 5'!B34</f>
        <v/>
      </c>
      <c r="D87" s="425" t="str">
        <f>IF(G3="","",'Linha 5'!L34)</f>
        <v/>
      </c>
      <c r="E87" s="424" t="str">
        <f t="shared" si="29"/>
        <v/>
      </c>
      <c r="F87" s="426"/>
      <c r="G87" s="427" t="str">
        <f>IF('Linha 5'!D34="","",'Linha 5'!D34)</f>
        <v/>
      </c>
      <c r="H87" s="428" t="str">
        <f>IF('Linha 5'!G34="","",'Linha 5'!G34)</f>
        <v/>
      </c>
      <c r="I87" s="428" t="str">
        <f>IFERROR(IF(G87="","",(VLOOKUP(G87,[2]Recheio!$B$8:$I$150,3,0))),"")</f>
        <v/>
      </c>
      <c r="J87" s="428" t="str">
        <f>IFERROR(IF(G87="","",(VLOOKUP(G87,[2]Recheio!$B$8:$I$150,4,0))),"")</f>
        <v/>
      </c>
      <c r="K87" s="428" t="str">
        <f>IFERROR((VLOOKUP(I87,[2]Recheio!$B$8:$I$150,4,0)),"")</f>
        <v/>
      </c>
      <c r="L87" s="427" t="str">
        <f>IF('Linha 5'!I34="","",'Linha 5'!I34)</f>
        <v/>
      </c>
      <c r="M87" s="430" t="str">
        <f t="shared" si="30"/>
        <v/>
      </c>
      <c r="N87" s="454"/>
    </row>
    <row r="88" spans="1:15" ht="25.5" hidden="1" customHeight="1" thickBot="1">
      <c r="A88" s="423" t="str">
        <f t="shared" si="28"/>
        <v/>
      </c>
      <c r="B88" s="423" t="str">
        <f t="shared" si="31"/>
        <v/>
      </c>
      <c r="C88" s="424" t="str">
        <f>'Linha 5'!B35</f>
        <v/>
      </c>
      <c r="D88" s="425" t="str">
        <f>IF(G3="","",'Linha 5'!L35)</f>
        <v/>
      </c>
      <c r="E88" s="424" t="str">
        <f t="shared" si="29"/>
        <v/>
      </c>
      <c r="F88" s="432"/>
      <c r="G88" s="433" t="str">
        <f>IF('Linha 5'!D35="","",'Linha 5'!D35)</f>
        <v/>
      </c>
      <c r="H88" s="434" t="str">
        <f>IF('Linha 5'!G35="","",'Linha 5'!G35)</f>
        <v/>
      </c>
      <c r="I88" s="434" t="str">
        <f>IFERROR(IF(G88="","",(VLOOKUP(G88,[2]Recheio!$B$8:$I$150,3,0))),"")</f>
        <v/>
      </c>
      <c r="J88" s="434" t="str">
        <f>IFERROR(IF(G88="","",(VLOOKUP(G88,[2]Recheio!$B$8:$I$150,4,0))),"")</f>
        <v/>
      </c>
      <c r="K88" s="434" t="str">
        <f>IFERROR((VLOOKUP(I88,[2]Recheio!$B$8:$I$150,4,0)),"")</f>
        <v/>
      </c>
      <c r="L88" s="433" t="str">
        <f>IF('Linha 5'!I35="","",'Linha 5'!I35)</f>
        <v/>
      </c>
      <c r="M88" s="435" t="str">
        <f t="shared" si="30"/>
        <v/>
      </c>
      <c r="N88" s="455"/>
    </row>
    <row r="89" spans="1:15" ht="25.5" hidden="1" customHeight="1" thickBot="1">
      <c r="A89" s="436"/>
      <c r="B89" s="436"/>
      <c r="C89" s="437"/>
      <c r="D89" s="438"/>
      <c r="E89" s="437"/>
      <c r="F89" s="439"/>
      <c r="G89" s="439"/>
      <c r="H89" s="439"/>
      <c r="I89" s="440"/>
      <c r="J89" s="439"/>
      <c r="K89" s="441"/>
      <c r="L89" s="442"/>
      <c r="M89" s="442"/>
      <c r="N89" s="456"/>
      <c r="O89" s="443"/>
    </row>
    <row r="90" spans="1:15" ht="25.5" customHeight="1" thickBot="1">
      <c r="A90" s="423" t="str">
        <f t="shared" ref="A90" si="32">IF(C90="","",ROUNDDOWN(C90,0)&amp;G90)</f>
        <v>439577</v>
      </c>
      <c r="B90" s="423" t="str">
        <f>IF(G90&lt;&gt;"","X","")</f>
        <v>X</v>
      </c>
      <c r="C90" s="424">
        <f>'Linha 8'!B26</f>
        <v>43957.34375</v>
      </c>
      <c r="D90" s="425">
        <f>IF(G90="","",'Linha 8'!L26)</f>
        <v>43957.34375</v>
      </c>
      <c r="E90" s="424">
        <f t="shared" ref="E90" si="33">IF(C90="","",C90-1)</f>
        <v>43956.34375</v>
      </c>
      <c r="F90" s="426"/>
      <c r="G90" s="427">
        <f>IF('Linha 8'!D26="","",'Linha 8'!D26)</f>
        <v>7</v>
      </c>
      <c r="H90" s="428" t="str">
        <f>IF('Linha 8'!G26="","",'Linha 8'!G26)</f>
        <v/>
      </c>
      <c r="I90" s="428" t="str">
        <f>IFERROR(IF(G90="","",(VLOOKUP(G90,[2]Recheio!$B$8:$I$150,3,0))),"")</f>
        <v/>
      </c>
      <c r="J90" s="428" t="str">
        <f>IFERROR(IF(G90="","",(VLOOKUP(G90,[2]Recheio!$B$8:$I$150,4,0))),"")</f>
        <v/>
      </c>
      <c r="K90" s="428" t="str">
        <f>IFERROR((VLOOKUP(I90,[2]Recheio!$B$8:$I$150,4,0)),"")</f>
        <v/>
      </c>
      <c r="L90" s="427" t="str">
        <f>IF('Linha 8'!I26="","",'Linha 8'!I26)</f>
        <v/>
      </c>
      <c r="M90" s="430" t="str">
        <f t="shared" ref="M90" si="34">IFERROR((L90/K90),"")</f>
        <v/>
      </c>
      <c r="N90" s="454"/>
    </row>
    <row r="91" spans="1:15" ht="25.5" hidden="1" customHeight="1">
      <c r="A91" s="423" t="str">
        <f t="shared" ref="A91:A99" si="35">IF(C91="","",ROUNDDOWN(C91,0)&amp;G91)</f>
        <v/>
      </c>
      <c r="B91" s="423" t="str">
        <f t="shared" ref="B91:B99" si="36">IF(I91&lt;&gt;"","X","")</f>
        <v/>
      </c>
      <c r="C91" s="424" t="str">
        <f>'Linha 8'!B27</f>
        <v/>
      </c>
      <c r="D91" s="425" t="str">
        <f>IF(G91="","",'Linha 8'!L27)</f>
        <v/>
      </c>
      <c r="E91" s="424" t="str">
        <f t="shared" ref="E91:E99" si="37">IF(C91="","",C91-1)</f>
        <v/>
      </c>
      <c r="F91" s="426"/>
      <c r="G91" s="427" t="str">
        <f>IF('Linha 8'!D27="","",'Linha 8'!D27)</f>
        <v/>
      </c>
      <c r="H91" s="428" t="str">
        <f>IF('Linha 8'!G27="","",'Linha 8'!G27)</f>
        <v/>
      </c>
      <c r="I91" s="428" t="str">
        <f>IFERROR(IF(G91="","",(VLOOKUP(G91,[2]Recheio!$B$8:$I$150,3,0))),"")</f>
        <v/>
      </c>
      <c r="J91" s="428" t="str">
        <f>IFERROR(IF(G91="","",(VLOOKUP(G91,[2]Recheio!$B$8:$I$150,4,0))),"")</f>
        <v/>
      </c>
      <c r="K91" s="428" t="str">
        <f>IFERROR((VLOOKUP(I91,[2]Recheio!$B$8:$I$150,4,0)),"")</f>
        <v/>
      </c>
      <c r="L91" s="427" t="str">
        <f>IF('Linha 8'!I27="","",'Linha 8'!I27)</f>
        <v/>
      </c>
      <c r="M91" s="430" t="str">
        <f t="shared" ref="M91:M99" si="38">IFERROR((L91/K91),"")</f>
        <v/>
      </c>
      <c r="N91" s="454"/>
    </row>
    <row r="92" spans="1:15" ht="25.5" hidden="1" customHeight="1">
      <c r="A92" s="423" t="str">
        <f t="shared" si="35"/>
        <v/>
      </c>
      <c r="B92" s="423" t="str">
        <f t="shared" si="36"/>
        <v/>
      </c>
      <c r="C92" s="424" t="str">
        <f>'Linha 8'!B28</f>
        <v/>
      </c>
      <c r="D92" s="425" t="str">
        <f>IF(G92="","",'Linha 8'!L28)</f>
        <v/>
      </c>
      <c r="E92" s="424" t="str">
        <f t="shared" si="37"/>
        <v/>
      </c>
      <c r="F92" s="426"/>
      <c r="G92" s="427" t="str">
        <f>IF('Linha 8'!D28="","",'Linha 8'!D28)</f>
        <v/>
      </c>
      <c r="H92" s="428" t="str">
        <f>IF('Linha 8'!G28="","",'Linha 8'!G28)</f>
        <v/>
      </c>
      <c r="I92" s="428" t="str">
        <f>IFERROR(IF(G92="","",(VLOOKUP(G92,[2]Recheio!$B$8:$I$150,3,0))),"")</f>
        <v/>
      </c>
      <c r="J92" s="428" t="str">
        <f>IFERROR(IF(G92="","",(VLOOKUP(G92,[2]Recheio!$B$8:$I$150,4,0))),"")</f>
        <v/>
      </c>
      <c r="K92" s="428" t="str">
        <f>IFERROR((VLOOKUP(I92,[2]Recheio!$B$8:$I$150,4,0)),"")</f>
        <v/>
      </c>
      <c r="L92" s="427" t="str">
        <f>IF('Linha 8'!I28="","",'Linha 8'!I28)</f>
        <v/>
      </c>
      <c r="M92" s="430" t="str">
        <f t="shared" si="38"/>
        <v/>
      </c>
      <c r="N92" s="454"/>
    </row>
    <row r="93" spans="1:15" ht="25.5" hidden="1" customHeight="1">
      <c r="A93" s="423" t="str">
        <f t="shared" si="35"/>
        <v/>
      </c>
      <c r="B93" s="423" t="str">
        <f t="shared" si="36"/>
        <v/>
      </c>
      <c r="C93" s="424" t="str">
        <f>'Linha 8'!B29</f>
        <v/>
      </c>
      <c r="D93" s="425" t="str">
        <f>IF(G93="","",'Linha 8'!L29)</f>
        <v/>
      </c>
      <c r="E93" s="424" t="str">
        <f t="shared" si="37"/>
        <v/>
      </c>
      <c r="F93" s="426"/>
      <c r="G93" s="427" t="str">
        <f>IF('Linha 8'!D29="","",'Linha 8'!D29)</f>
        <v/>
      </c>
      <c r="H93" s="428" t="str">
        <f>IF('Linha 8'!G29="","",'Linha 8'!G29)</f>
        <v/>
      </c>
      <c r="I93" s="428" t="str">
        <f>IFERROR(IF(G93="","",(VLOOKUP(G93,[2]Recheio!$B$8:$I$150,3,0))),"")</f>
        <v/>
      </c>
      <c r="J93" s="428" t="str">
        <f>IFERROR(IF(G93="","",(VLOOKUP(G93,[2]Recheio!$B$8:$I$150,4,0))),"")</f>
        <v/>
      </c>
      <c r="K93" s="428" t="str">
        <f>IFERROR((VLOOKUP(I93,[2]Recheio!$B$8:$I$150,4,0)),"")</f>
        <v/>
      </c>
      <c r="L93" s="427" t="str">
        <f>IF('Linha 8'!I29="","",'Linha 8'!I29)</f>
        <v/>
      </c>
      <c r="M93" s="430" t="str">
        <f t="shared" si="38"/>
        <v/>
      </c>
      <c r="N93" s="454"/>
    </row>
    <row r="94" spans="1:15" ht="25.5" hidden="1" customHeight="1">
      <c r="A94" s="423" t="str">
        <f t="shared" si="35"/>
        <v/>
      </c>
      <c r="B94" s="423" t="str">
        <f t="shared" si="36"/>
        <v/>
      </c>
      <c r="C94" s="424" t="str">
        <f>'Linha 8'!B30</f>
        <v/>
      </c>
      <c r="D94" s="425" t="str">
        <f>IF(G94="","",'Linha 8'!L30)</f>
        <v/>
      </c>
      <c r="E94" s="424" t="str">
        <f t="shared" si="37"/>
        <v/>
      </c>
      <c r="F94" s="426"/>
      <c r="G94" s="427" t="str">
        <f>IF('Linha 8'!D30="","",'Linha 8'!D30)</f>
        <v/>
      </c>
      <c r="H94" s="428" t="str">
        <f>IF('Linha 8'!G30="","",'Linha 8'!G30)</f>
        <v/>
      </c>
      <c r="I94" s="428" t="str">
        <f>IFERROR(IF(G94="","",(VLOOKUP(G94,[2]Recheio!$B$8:$I$150,3,0))),"")</f>
        <v/>
      </c>
      <c r="J94" s="428" t="str">
        <f>IFERROR(IF(G94="","",(VLOOKUP(G94,[2]Recheio!$B$8:$I$150,4,0))),"")</f>
        <v/>
      </c>
      <c r="K94" s="428" t="str">
        <f>IFERROR((VLOOKUP(I94,[2]Recheio!$B$8:$I$150,4,0)),"")</f>
        <v/>
      </c>
      <c r="L94" s="427" t="str">
        <f>IF('Linha 8'!I30="","",'Linha 8'!I30)</f>
        <v/>
      </c>
      <c r="M94" s="430" t="str">
        <f t="shared" si="38"/>
        <v/>
      </c>
      <c r="N94" s="454"/>
    </row>
    <row r="95" spans="1:15" ht="25.5" hidden="1" customHeight="1">
      <c r="A95" s="423" t="str">
        <f t="shared" si="35"/>
        <v/>
      </c>
      <c r="B95" s="423" t="str">
        <f t="shared" si="36"/>
        <v/>
      </c>
      <c r="C95" s="424" t="str">
        <f>'Linha 8'!B31</f>
        <v/>
      </c>
      <c r="D95" s="425" t="str">
        <f>IF(G95="","",'Linha 8'!L31)</f>
        <v/>
      </c>
      <c r="E95" s="424" t="str">
        <f t="shared" si="37"/>
        <v/>
      </c>
      <c r="F95" s="426"/>
      <c r="G95" s="427" t="str">
        <f>IF('Linha 8'!D31="","",'Linha 8'!D31)</f>
        <v/>
      </c>
      <c r="H95" s="428" t="str">
        <f>IF('Linha 8'!G31="","",'Linha 8'!G31)</f>
        <v/>
      </c>
      <c r="I95" s="428" t="str">
        <f>IFERROR(IF(G95="","",(VLOOKUP(G95,[2]Recheio!$B$8:$I$150,3,0))),"")</f>
        <v/>
      </c>
      <c r="J95" s="428" t="str">
        <f>IFERROR(IF(G95="","",(VLOOKUP(G95,[2]Recheio!$B$8:$I$150,4,0))),"")</f>
        <v/>
      </c>
      <c r="K95" s="428" t="str">
        <f>IFERROR((VLOOKUP(I95,[2]Recheio!$B$8:$I$150,4,0)),"")</f>
        <v/>
      </c>
      <c r="L95" s="427" t="str">
        <f>IF('Linha 8'!I31="","",'Linha 8'!I31)</f>
        <v/>
      </c>
      <c r="M95" s="430" t="str">
        <f t="shared" si="38"/>
        <v/>
      </c>
      <c r="N95" s="454"/>
    </row>
    <row r="96" spans="1:15" ht="25.5" hidden="1" customHeight="1">
      <c r="A96" s="423" t="str">
        <f t="shared" si="35"/>
        <v/>
      </c>
      <c r="B96" s="423" t="str">
        <f t="shared" si="36"/>
        <v/>
      </c>
      <c r="C96" s="424" t="str">
        <f>'Linha 8'!B32</f>
        <v/>
      </c>
      <c r="D96" s="425" t="str">
        <f>IF(G96="","",'Linha 8'!L32)</f>
        <v/>
      </c>
      <c r="E96" s="424" t="str">
        <f t="shared" si="37"/>
        <v/>
      </c>
      <c r="F96" s="426"/>
      <c r="G96" s="427" t="str">
        <f>IF('Linha 8'!D32="","",'Linha 8'!D32)</f>
        <v/>
      </c>
      <c r="H96" s="428" t="str">
        <f>IF('Linha 8'!G32="","",'Linha 8'!G32)</f>
        <v/>
      </c>
      <c r="I96" s="428" t="str">
        <f>IFERROR(IF(G96="","",(VLOOKUP(G96,[2]Recheio!$B$8:$I$150,3,0))),"")</f>
        <v/>
      </c>
      <c r="J96" s="428" t="str">
        <f>IFERROR(IF(G96="","",(VLOOKUP(G96,[2]Recheio!$B$8:$I$150,4,0))),"")</f>
        <v/>
      </c>
      <c r="K96" s="428" t="str">
        <f>IFERROR((VLOOKUP(I96,[2]Recheio!$B$8:$I$150,4,0)),"")</f>
        <v/>
      </c>
      <c r="L96" s="427" t="str">
        <f>IF('Linha 8'!I32="","",'Linha 8'!I32)</f>
        <v/>
      </c>
      <c r="M96" s="430" t="str">
        <f t="shared" si="38"/>
        <v/>
      </c>
      <c r="N96" s="454"/>
    </row>
    <row r="97" spans="1:15" ht="25.5" hidden="1" customHeight="1">
      <c r="A97" s="423" t="str">
        <f t="shared" si="35"/>
        <v/>
      </c>
      <c r="B97" s="423" t="str">
        <f t="shared" si="36"/>
        <v/>
      </c>
      <c r="C97" s="424" t="str">
        <f>'Linha 8'!B33</f>
        <v/>
      </c>
      <c r="D97" s="425" t="str">
        <f>IF(G97="","",'Linha 8'!L33)</f>
        <v/>
      </c>
      <c r="E97" s="424" t="str">
        <f t="shared" si="37"/>
        <v/>
      </c>
      <c r="F97" s="426"/>
      <c r="G97" s="427" t="str">
        <f>IF('Linha 8'!D33="","",'Linha 8'!D33)</f>
        <v/>
      </c>
      <c r="H97" s="428" t="str">
        <f>IF('Linha 8'!G33="","",'Linha 8'!G33)</f>
        <v/>
      </c>
      <c r="I97" s="428" t="str">
        <f>IFERROR(IF(G97="","",(VLOOKUP(G97,[2]Recheio!$B$8:$I$150,3,0))),"")</f>
        <v/>
      </c>
      <c r="J97" s="428" t="str">
        <f>IFERROR(IF(G97="","",(VLOOKUP(G97,[2]Recheio!$B$8:$I$150,4,0))),"")</f>
        <v/>
      </c>
      <c r="K97" s="428" t="str">
        <f>IFERROR((VLOOKUP(I97,[2]Recheio!$B$8:$I$150,4,0)),"")</f>
        <v/>
      </c>
      <c r="L97" s="427" t="str">
        <f>IF('Linha 8'!I33="","",'Linha 8'!I33)</f>
        <v/>
      </c>
      <c r="M97" s="430" t="str">
        <f t="shared" si="38"/>
        <v/>
      </c>
      <c r="N97" s="454"/>
    </row>
    <row r="98" spans="1:15" ht="25.5" hidden="1" customHeight="1">
      <c r="A98" s="423" t="str">
        <f t="shared" si="35"/>
        <v/>
      </c>
      <c r="B98" s="423" t="str">
        <f t="shared" si="36"/>
        <v/>
      </c>
      <c r="C98" s="424" t="str">
        <f>'Linha 8'!B34</f>
        <v/>
      </c>
      <c r="D98" s="425" t="str">
        <f>IF(G98="","",'Linha 8'!L34)</f>
        <v/>
      </c>
      <c r="E98" s="424" t="str">
        <f t="shared" si="37"/>
        <v/>
      </c>
      <c r="F98" s="426"/>
      <c r="G98" s="427" t="str">
        <f>IF('Linha 8'!D34="","",'Linha 8'!D34)</f>
        <v/>
      </c>
      <c r="H98" s="428" t="str">
        <f>IF('Linha 8'!G34="","",'Linha 8'!G34)</f>
        <v/>
      </c>
      <c r="I98" s="428" t="str">
        <f>IFERROR(IF(G98="","",(VLOOKUP(G98,[2]Recheio!$B$8:$I$150,3,0))),"")</f>
        <v/>
      </c>
      <c r="J98" s="428" t="str">
        <f>IFERROR(IF(G98="","",(VLOOKUP(G98,[2]Recheio!$B$8:$I$150,4,0))),"")</f>
        <v/>
      </c>
      <c r="K98" s="428" t="str">
        <f>IFERROR((VLOOKUP(I98,[2]Recheio!$B$8:$I$150,4,0)),"")</f>
        <v/>
      </c>
      <c r="L98" s="427" t="str">
        <f>IF('Linha 8'!I34="","",'Linha 8'!I34)</f>
        <v/>
      </c>
      <c r="M98" s="430" t="str">
        <f t="shared" si="38"/>
        <v/>
      </c>
      <c r="N98" s="454"/>
    </row>
    <row r="99" spans="1:15" ht="25.5" hidden="1" customHeight="1" thickBot="1">
      <c r="A99" s="423" t="str">
        <f t="shared" si="35"/>
        <v/>
      </c>
      <c r="B99" s="423" t="str">
        <f t="shared" si="36"/>
        <v/>
      </c>
      <c r="C99" s="424" t="str">
        <f>'Linha 8'!B35</f>
        <v/>
      </c>
      <c r="D99" s="425" t="str">
        <f>IF(G99="","",'Linha 8'!L35)</f>
        <v/>
      </c>
      <c r="E99" s="424" t="str">
        <f t="shared" si="37"/>
        <v/>
      </c>
      <c r="F99" s="426"/>
      <c r="G99" s="427" t="str">
        <f>IF('Linha 8'!D35="","",'Linha 8'!D35)</f>
        <v/>
      </c>
      <c r="H99" s="428" t="str">
        <f>IF('Linha 8'!G35="","",'Linha 8'!G35)</f>
        <v/>
      </c>
      <c r="I99" s="428" t="str">
        <f>IFERROR(IF(G99="","",(VLOOKUP(G99,[2]Recheio!$B$8:$I$150,3,0))),"")</f>
        <v/>
      </c>
      <c r="J99" s="428" t="str">
        <f>IFERROR(IF(G99="","",(VLOOKUP(G99,[2]Recheio!$B$8:$I$150,4,0))),"")</f>
        <v/>
      </c>
      <c r="K99" s="428" t="str">
        <f>IFERROR((VLOOKUP(I99,[2]Recheio!$B$8:$I$150,4,0)),"")</f>
        <v/>
      </c>
      <c r="L99" s="427" t="str">
        <f>IF('Linha 8'!I35="","",'Linha 8'!I35)</f>
        <v/>
      </c>
      <c r="M99" s="430" t="str">
        <f t="shared" si="38"/>
        <v/>
      </c>
      <c r="N99" s="454"/>
    </row>
    <row r="100" spans="1:15" ht="25.5" customHeight="1" thickBot="1">
      <c r="A100" s="436"/>
      <c r="B100" s="436" t="str">
        <f>IF(G101="","","X")</f>
        <v>X</v>
      </c>
      <c r="C100" s="437"/>
      <c r="D100" s="438"/>
      <c r="E100" s="437"/>
      <c r="F100" s="576"/>
      <c r="G100" s="439"/>
      <c r="H100" s="439"/>
      <c r="I100" s="440"/>
      <c r="J100" s="439"/>
      <c r="K100" s="441"/>
      <c r="L100" s="442"/>
      <c r="M100" s="442"/>
      <c r="N100" s="456"/>
      <c r="O100" s="443"/>
    </row>
    <row r="101" spans="1:15" ht="25.5" customHeight="1">
      <c r="A101" s="423" t="str">
        <f>IF(C101="","",ROUNDDOWN(C101,0)&amp;G101)</f>
        <v>439587</v>
      </c>
      <c r="B101" s="423" t="str">
        <f>IF(G101&lt;&gt;"","X","")</f>
        <v>X</v>
      </c>
      <c r="C101" s="424">
        <f>'Linha 4'!B37</f>
        <v>43958</v>
      </c>
      <c r="D101" s="425">
        <f>IF(G3="","",'Linha 4'!L37)</f>
        <v>43958</v>
      </c>
      <c r="E101" s="424">
        <f>IF(C101="","",C101-1)</f>
        <v>43957</v>
      </c>
      <c r="F101" s="574"/>
      <c r="G101" s="427">
        <f>IF('Linha 4'!D37="","",'Linha 4'!D37)</f>
        <v>7</v>
      </c>
      <c r="H101" s="428">
        <f>IF('Linha 4'!G37="","",'Linha 4'!G37)</f>
        <v>24</v>
      </c>
      <c r="I101" s="449" t="str">
        <f>IFERROR(IF(G101="","",(VLOOKUP(G101,[2]Recheio!$B$8:$I$150,3,0))),"")</f>
        <v/>
      </c>
      <c r="J101" s="428" t="str">
        <f>IFERROR(IF(G101="","",(VLOOKUP(G101,[2]Recheio!$B$8:$I$150,4,0))),"")</f>
        <v/>
      </c>
      <c r="K101" s="428" t="str">
        <f>IFERROR((VLOOKUP(I101,[2]Recheio!$B$8:$I$150,4,0)),"")</f>
        <v/>
      </c>
      <c r="L101" s="429" t="str">
        <f>IF('Linha 4'!I37="","",'Linha 4'!I37)</f>
        <v/>
      </c>
      <c r="M101" s="430" t="str">
        <f>IFERROR((L101/K101),"")</f>
        <v/>
      </c>
      <c r="N101" s="454"/>
    </row>
    <row r="102" spans="1:15" ht="25.5" hidden="1" customHeight="1">
      <c r="A102" s="423" t="str">
        <f t="shared" ref="A102:A110" si="39">IF(C102="","",ROUNDDOWN(C102,0)&amp;G102)</f>
        <v/>
      </c>
      <c r="B102" s="423" t="str">
        <f t="shared" ref="B102:B110" si="40">IF(I102&lt;&gt;"","X","")</f>
        <v/>
      </c>
      <c r="C102" s="424" t="str">
        <f>'Linha 4'!B38</f>
        <v/>
      </c>
      <c r="D102" s="425" t="str">
        <f>IF(G3="","",'Linha 4'!L38)</f>
        <v/>
      </c>
      <c r="E102" s="424" t="str">
        <f t="shared" ref="E102:E110" si="41">IF(C102="","",C102-1)</f>
        <v/>
      </c>
      <c r="F102" s="426"/>
      <c r="G102" s="427" t="str">
        <f>IF('Linha 4'!D38="","",'Linha 4'!D38)</f>
        <v/>
      </c>
      <c r="H102" s="428">
        <f>IF('Linha 4'!G38="","",'Linha 4'!G38)</f>
        <v>1660</v>
      </c>
      <c r="I102" s="428" t="str">
        <f>IFERROR(IF(G102="","",(VLOOKUP(G102,[2]Recheio!$B$8:$I$150,3,0))),"")</f>
        <v/>
      </c>
      <c r="J102" s="428" t="str">
        <f>IFERROR(IF(G102="","",(VLOOKUP(G102,[2]Recheio!$B$8:$I$150,4,0))),"")</f>
        <v/>
      </c>
      <c r="K102" s="428" t="str">
        <f>IFERROR((VLOOKUP(I102,[2]Recheio!$B$8:$I$150,4,0)),"")</f>
        <v/>
      </c>
      <c r="L102" s="429" t="str">
        <f>IF('Linha 4'!I38="","",'Linha 4'!I38)</f>
        <v/>
      </c>
      <c r="M102" s="430" t="str">
        <f>IFERROR((L102/K102),"")</f>
        <v/>
      </c>
      <c r="N102" s="454"/>
    </row>
    <row r="103" spans="1:15" ht="25.5" hidden="1" customHeight="1">
      <c r="A103" s="423" t="str">
        <f t="shared" si="39"/>
        <v/>
      </c>
      <c r="B103" s="423" t="str">
        <f t="shared" si="40"/>
        <v/>
      </c>
      <c r="C103" s="424" t="str">
        <f>'Linha 4'!B39</f>
        <v/>
      </c>
      <c r="D103" s="425" t="str">
        <f>IF(G3="","",'Linha 4'!L39)</f>
        <v/>
      </c>
      <c r="E103" s="424" t="str">
        <f t="shared" si="41"/>
        <v/>
      </c>
      <c r="F103" s="574"/>
      <c r="G103" s="427" t="str">
        <f>IF('Linha 4'!D39="","",'Linha 4'!D39)</f>
        <v/>
      </c>
      <c r="H103" s="428">
        <f>IF('Linha 4'!G39="","",'Linha 4'!G39)</f>
        <v>1000</v>
      </c>
      <c r="I103" s="428" t="str">
        <f>IFERROR(IF(G103="","",(VLOOKUP(G103,[2]Recheio!$B$8:$I$150,3,0))),"")</f>
        <v/>
      </c>
      <c r="J103" s="428" t="str">
        <f>IFERROR(IF(G103="","",(VLOOKUP(G103,[2]Recheio!$B$8:$I$150,4,0))),"")</f>
        <v/>
      </c>
      <c r="K103" s="428" t="str">
        <f>IFERROR((VLOOKUP(I103,[2]Recheio!$B$8:$I$150,4,0)),"")</f>
        <v/>
      </c>
      <c r="L103" s="429" t="str">
        <f>IF('Linha 4'!I39="","",'Linha 4'!I39)</f>
        <v/>
      </c>
      <c r="M103" s="430" t="str">
        <f t="shared" ref="M103:M110" si="42">IFERROR((L103/K103),"")</f>
        <v/>
      </c>
      <c r="N103" s="454"/>
    </row>
    <row r="104" spans="1:15" ht="25.5" hidden="1" customHeight="1">
      <c r="A104" s="423" t="str">
        <f t="shared" si="39"/>
        <v/>
      </c>
      <c r="B104" s="423" t="str">
        <f t="shared" si="40"/>
        <v/>
      </c>
      <c r="C104" s="424" t="str">
        <f>'Linha 4'!B40</f>
        <v/>
      </c>
      <c r="D104" s="425" t="str">
        <f>IF(G3="","",'Linha 4'!L40)</f>
        <v/>
      </c>
      <c r="E104" s="424" t="str">
        <f t="shared" si="41"/>
        <v/>
      </c>
      <c r="F104" s="426"/>
      <c r="G104" s="427" t="str">
        <f>IF('Linha 4'!D40="","",'Linha 4'!D40)</f>
        <v/>
      </c>
      <c r="H104" s="428" t="str">
        <f>IF('Linha 4'!G40="","",'Linha 4'!G40)</f>
        <v/>
      </c>
      <c r="I104" s="428" t="str">
        <f>IFERROR(IF(G104="","",(VLOOKUP(G104,[2]Recheio!$B$8:$I$150,3,0))),"")</f>
        <v/>
      </c>
      <c r="J104" s="428" t="str">
        <f>IFERROR(IF(G104="","",(VLOOKUP(G104,[2]Recheio!$B$8:$I$150,4,0))),"")</f>
        <v/>
      </c>
      <c r="K104" s="428" t="str">
        <f>IFERROR((VLOOKUP(I104,[2]Recheio!$B$8:$I$150,4,0)),"")</f>
        <v/>
      </c>
      <c r="L104" s="429" t="str">
        <f>IF('Linha 4'!I40="","",'Linha 4'!I40)</f>
        <v/>
      </c>
      <c r="M104" s="430" t="str">
        <f t="shared" si="42"/>
        <v/>
      </c>
      <c r="N104" s="454"/>
    </row>
    <row r="105" spans="1:15" ht="25.5" hidden="1" customHeight="1">
      <c r="A105" s="423" t="str">
        <f t="shared" si="39"/>
        <v/>
      </c>
      <c r="B105" s="423" t="str">
        <f t="shared" si="40"/>
        <v/>
      </c>
      <c r="C105" s="424" t="str">
        <f>'Linha 4'!B41</f>
        <v/>
      </c>
      <c r="D105" s="425" t="str">
        <f>IF(G3="","",'Linha 4'!L41)</f>
        <v/>
      </c>
      <c r="E105" s="424" t="str">
        <f t="shared" si="41"/>
        <v/>
      </c>
      <c r="F105" s="426"/>
      <c r="G105" s="427" t="str">
        <f>IF('Linha 4'!D41="","",'Linha 4'!D41)</f>
        <v/>
      </c>
      <c r="H105" s="428" t="str">
        <f>IF('Linha 4'!G41="","",'Linha 4'!G41)</f>
        <v/>
      </c>
      <c r="I105" s="428" t="str">
        <f>IFERROR(IF(G105="","",(VLOOKUP(G105,[2]Recheio!$B$8:$I$150,3,0))),"")</f>
        <v/>
      </c>
      <c r="J105" s="428" t="str">
        <f>IFERROR(IF(G105="","",(VLOOKUP(G105,[2]Recheio!$B$8:$I$150,4,0))),"")</f>
        <v/>
      </c>
      <c r="K105" s="428" t="str">
        <f>IFERROR((VLOOKUP(I105,[2]Recheio!$B$8:$I$150,4,0)),"")</f>
        <v/>
      </c>
      <c r="L105" s="429" t="str">
        <f>IF('Linha 4'!I41="","",'Linha 4'!I41)</f>
        <v/>
      </c>
      <c r="M105" s="430" t="str">
        <f t="shared" si="42"/>
        <v/>
      </c>
      <c r="N105" s="454"/>
    </row>
    <row r="106" spans="1:15" ht="25.5" hidden="1" customHeight="1">
      <c r="A106" s="423" t="str">
        <f t="shared" si="39"/>
        <v/>
      </c>
      <c r="B106" s="423" t="str">
        <f t="shared" si="40"/>
        <v/>
      </c>
      <c r="C106" s="424" t="str">
        <f>'Linha 4'!B42</f>
        <v/>
      </c>
      <c r="D106" s="425" t="str">
        <f>IF(G3="","",'Linha 4'!L42)</f>
        <v/>
      </c>
      <c r="E106" s="424" t="str">
        <f t="shared" si="41"/>
        <v/>
      </c>
      <c r="F106" s="426"/>
      <c r="G106" s="427" t="str">
        <f>IF('Linha 4'!D42="","",'Linha 4'!D42)</f>
        <v/>
      </c>
      <c r="H106" s="428" t="str">
        <f>IF('Linha 4'!G42="","",'Linha 4'!G42)</f>
        <v/>
      </c>
      <c r="I106" s="428" t="str">
        <f>IFERROR(IF(G106="","",(VLOOKUP(G106,[2]Recheio!$B$8:$I$150,3,0))),"")</f>
        <v/>
      </c>
      <c r="J106" s="428" t="str">
        <f>IFERROR(IF(G106="","",(VLOOKUP(G106,[2]Recheio!$B$8:$I$150,4,0))),"")</f>
        <v/>
      </c>
      <c r="K106" s="428" t="str">
        <f>IFERROR((VLOOKUP(I106,[2]Recheio!$B$8:$I$150,4,0)),"")</f>
        <v/>
      </c>
      <c r="L106" s="429" t="str">
        <f>IF('Linha 4'!I42="","",'Linha 4'!I42)</f>
        <v/>
      </c>
      <c r="M106" s="430" t="str">
        <f t="shared" si="42"/>
        <v/>
      </c>
      <c r="N106" s="454"/>
    </row>
    <row r="107" spans="1:15" ht="25.5" hidden="1" customHeight="1">
      <c r="A107" s="423" t="str">
        <f t="shared" si="39"/>
        <v/>
      </c>
      <c r="B107" s="423" t="str">
        <f t="shared" si="40"/>
        <v/>
      </c>
      <c r="C107" s="424" t="str">
        <f>'Linha 4'!B43</f>
        <v/>
      </c>
      <c r="D107" s="425" t="str">
        <f>IF(G3="","",'Linha 4'!L43)</f>
        <v/>
      </c>
      <c r="E107" s="424" t="str">
        <f t="shared" si="41"/>
        <v/>
      </c>
      <c r="F107" s="426"/>
      <c r="G107" s="427" t="str">
        <f>IF('Linha 4'!D43="","",'Linha 4'!D43)</f>
        <v/>
      </c>
      <c r="H107" s="428" t="str">
        <f>IF('Linha 4'!G43="","",'Linha 4'!G43)</f>
        <v/>
      </c>
      <c r="I107" s="428" t="str">
        <f>IFERROR(IF(G107="","",(VLOOKUP(G107,[2]Recheio!$B$8:$I$150,3,0))),"")</f>
        <v/>
      </c>
      <c r="J107" s="428" t="str">
        <f>IFERROR(IF(G107="","",(VLOOKUP(G107,[2]Recheio!$B$8:$I$150,4,0))),"")</f>
        <v/>
      </c>
      <c r="K107" s="428" t="str">
        <f>IFERROR((VLOOKUP(I107,[2]Recheio!$B$8:$I$150,4,0)),"")</f>
        <v/>
      </c>
      <c r="L107" s="429" t="str">
        <f>IF('Linha 4'!I43="","",'Linha 4'!I43)</f>
        <v/>
      </c>
      <c r="M107" s="430" t="str">
        <f t="shared" si="42"/>
        <v/>
      </c>
      <c r="N107" s="454"/>
    </row>
    <row r="108" spans="1:15" ht="25.5" hidden="1" customHeight="1">
      <c r="A108" s="423" t="str">
        <f t="shared" si="39"/>
        <v/>
      </c>
      <c r="B108" s="423" t="str">
        <f t="shared" si="40"/>
        <v/>
      </c>
      <c r="C108" s="424" t="str">
        <f>'Linha 4'!B44</f>
        <v/>
      </c>
      <c r="D108" s="425" t="str">
        <f>IF(G3="","",'Linha 4'!L44)</f>
        <v/>
      </c>
      <c r="E108" s="424" t="str">
        <f t="shared" si="41"/>
        <v/>
      </c>
      <c r="F108" s="426"/>
      <c r="G108" s="427" t="str">
        <f>IF('Linha 4'!D44="","",'Linha 4'!D44)</f>
        <v/>
      </c>
      <c r="H108" s="428" t="str">
        <f>IF('Linha 4'!G44="","",'Linha 4'!G44)</f>
        <v/>
      </c>
      <c r="I108" s="428" t="str">
        <f>IFERROR(IF(G108="","",(VLOOKUP(G108,[2]Recheio!$B$8:$I$150,3,0))),"")</f>
        <v/>
      </c>
      <c r="J108" s="428" t="str">
        <f>IFERROR(IF(G108="","",(VLOOKUP(G108,[2]Recheio!$B$8:$I$150,4,0))),"")</f>
        <v/>
      </c>
      <c r="K108" s="428" t="str">
        <f>IFERROR((VLOOKUP(I108,[2]Recheio!$B$8:$I$150,4,0)),"")</f>
        <v/>
      </c>
      <c r="L108" s="429" t="str">
        <f>IF('Linha 4'!I44="","",'Linha 4'!I44)</f>
        <v/>
      </c>
      <c r="M108" s="430" t="str">
        <f t="shared" si="42"/>
        <v/>
      </c>
      <c r="N108" s="454"/>
    </row>
    <row r="109" spans="1:15" ht="25.5" hidden="1" customHeight="1">
      <c r="A109" s="423" t="str">
        <f t="shared" si="39"/>
        <v/>
      </c>
      <c r="B109" s="423" t="str">
        <f t="shared" si="40"/>
        <v/>
      </c>
      <c r="C109" s="424" t="str">
        <f>'Linha 4'!B45</f>
        <v/>
      </c>
      <c r="D109" s="425" t="str">
        <f>IF(G3="","",'Linha 4'!L45)</f>
        <v/>
      </c>
      <c r="E109" s="424" t="str">
        <f t="shared" si="41"/>
        <v/>
      </c>
      <c r="F109" s="426"/>
      <c r="G109" s="427" t="str">
        <f>IF('Linha 4'!D45="","",'Linha 4'!D45)</f>
        <v/>
      </c>
      <c r="H109" s="428" t="str">
        <f>IF('Linha 4'!G45="","",'Linha 4'!G45)</f>
        <v/>
      </c>
      <c r="I109" s="428" t="str">
        <f>IFERROR(IF(G109="","",(VLOOKUP(G109,[2]Recheio!$B$8:$I$150,3,0))),"")</f>
        <v/>
      </c>
      <c r="J109" s="428" t="str">
        <f>IFERROR(IF(G109="","",(VLOOKUP(G109,[2]Recheio!$B$8:$I$150,4,0))),"")</f>
        <v/>
      </c>
      <c r="K109" s="428" t="str">
        <f>IFERROR((VLOOKUP(I109,[2]Recheio!$B$8:$I$150,4,0)),"")</f>
        <v/>
      </c>
      <c r="L109" s="429" t="str">
        <f>IF('Linha 4'!I45="","",'Linha 4'!I45)</f>
        <v/>
      </c>
      <c r="M109" s="430" t="str">
        <f t="shared" si="42"/>
        <v/>
      </c>
      <c r="N109" s="454"/>
    </row>
    <row r="110" spans="1:15" ht="25.5" hidden="1" customHeight="1" thickBot="1">
      <c r="A110" s="423" t="str">
        <f t="shared" si="39"/>
        <v/>
      </c>
      <c r="B110" s="423" t="str">
        <f t="shared" si="40"/>
        <v/>
      </c>
      <c r="C110" s="424" t="str">
        <f>'Linha 4'!B46</f>
        <v/>
      </c>
      <c r="D110" s="431" t="str">
        <f>IF(G3="","",'Linha 4'!L46)</f>
        <v/>
      </c>
      <c r="E110" s="424" t="str">
        <f t="shared" si="41"/>
        <v/>
      </c>
      <c r="F110" s="432"/>
      <c r="G110" s="433" t="str">
        <f>IF('Linha 4'!D46="","",'Linha 4'!D46)</f>
        <v/>
      </c>
      <c r="H110" s="434" t="str">
        <f>IF('Linha 4'!G46="","",'Linha 4'!G46)</f>
        <v/>
      </c>
      <c r="I110" s="434" t="str">
        <f>IFERROR(IF(G110="","",(VLOOKUP(G110,[2]Recheio!$B$8:$I$150,3,0))),"")</f>
        <v/>
      </c>
      <c r="J110" s="434" t="str">
        <f>IFERROR(IF(G110="","",(VLOOKUP(G110,[2]Recheio!$B$8:$I$150,4,0))),"")</f>
        <v/>
      </c>
      <c r="K110" s="434" t="str">
        <f>IFERROR((VLOOKUP(I110,[2]Recheio!$B$8:$I$150,4,0)),"")</f>
        <v/>
      </c>
      <c r="L110" s="429" t="str">
        <f>IF('Linha 4'!I46="","",'Linha 4'!I46)</f>
        <v/>
      </c>
      <c r="M110" s="435" t="str">
        <f t="shared" si="42"/>
        <v/>
      </c>
      <c r="N110" s="455"/>
    </row>
    <row r="111" spans="1:15" ht="25.5" hidden="1" customHeight="1">
      <c r="A111" s="436"/>
      <c r="B111" s="436"/>
      <c r="C111" s="444"/>
      <c r="D111" s="445"/>
      <c r="E111" s="444"/>
      <c r="F111" s="440"/>
      <c r="G111" s="440"/>
      <c r="H111" s="440"/>
      <c r="I111" s="440"/>
      <c r="J111" s="440"/>
      <c r="K111" s="446"/>
      <c r="L111" s="446"/>
      <c r="M111" s="447"/>
      <c r="N111" s="453"/>
      <c r="O111" s="443"/>
    </row>
    <row r="112" spans="1:15" ht="25.5" customHeight="1">
      <c r="A112" s="423" t="str">
        <f>IF(C112="","",ROUNDDOWN(C112,0)&amp;G112)</f>
        <v>439587</v>
      </c>
      <c r="B112" s="423" t="str">
        <f>IF(G112&lt;&gt;"","X","")</f>
        <v>X</v>
      </c>
      <c r="C112" s="424">
        <f>'Linha 5'!B37</f>
        <v>43958</v>
      </c>
      <c r="D112" s="425">
        <f>IF(G3="","",'Linha 5'!L37)</f>
        <v>43958</v>
      </c>
      <c r="E112" s="424">
        <f>IF(C112="","",C112-1)</f>
        <v>43957</v>
      </c>
      <c r="F112" s="574"/>
      <c r="G112" s="427">
        <f>IF('Linha 5'!D37="","",'Linha 5'!D37)</f>
        <v>7</v>
      </c>
      <c r="H112" s="428">
        <f>IF('Linha 5'!G37="","",'Linha 5'!G37)</f>
        <v>24</v>
      </c>
      <c r="I112" s="428" t="str">
        <f>IFERROR(IF(G112="","",(VLOOKUP(G112,[2]Recheio!$B$8:$I$150,3,0))),"")</f>
        <v/>
      </c>
      <c r="J112" s="428" t="str">
        <f>IFERROR(IF(G112="","",(VLOOKUP(G112,[2]Recheio!$B$8:$I$150,4,0))),"")</f>
        <v/>
      </c>
      <c r="K112" s="428" t="str">
        <f>IFERROR((VLOOKUP(I112,[2]Recheio!$B$8:$I$150,4,0)),"")</f>
        <v/>
      </c>
      <c r="L112" s="427" t="str">
        <f>IF('Linha 5'!I37="","",'Linha 5'!I37)</f>
        <v/>
      </c>
      <c r="M112" s="430" t="str">
        <f>IFERROR((L112/K112),"")</f>
        <v/>
      </c>
      <c r="N112" s="454"/>
    </row>
    <row r="113" spans="1:15" ht="25.5" hidden="1" customHeight="1">
      <c r="A113" s="423" t="str">
        <f t="shared" ref="A113:A121" si="43">IF(C113="","",ROUNDDOWN(C113,0)&amp;G113)</f>
        <v/>
      </c>
      <c r="B113" s="423" t="str">
        <f t="shared" ref="B113:B121" si="44">IF(I113&lt;&gt;"","X","")</f>
        <v/>
      </c>
      <c r="C113" s="424" t="str">
        <f>'Linha 5'!B38</f>
        <v/>
      </c>
      <c r="D113" s="425" t="str">
        <f>IF(G3="","",'Linha 5'!L38)</f>
        <v/>
      </c>
      <c r="E113" s="424" t="str">
        <f t="shared" ref="E113:E121" si="45">IF(C113="","",C113-1)</f>
        <v/>
      </c>
      <c r="F113" s="426"/>
      <c r="G113" s="427" t="str">
        <f>IF('Linha 5'!D38="","",'Linha 5'!D38)</f>
        <v/>
      </c>
      <c r="H113" s="428">
        <f>IF('Linha 5'!G38="","",'Linha 5'!G38)</f>
        <v>3435</v>
      </c>
      <c r="I113" s="428" t="str">
        <f>IFERROR(IF(G113="","",(VLOOKUP(G113,[2]Recheio!$B$8:$I$150,3,0))),"")</f>
        <v/>
      </c>
      <c r="J113" s="428" t="str">
        <f>IFERROR(IF(G113="","",(VLOOKUP(G113,[2]Recheio!$B$8:$I$150,4,0))),"")</f>
        <v/>
      </c>
      <c r="K113" s="428" t="str">
        <f>IFERROR((VLOOKUP(I113,[2]Recheio!$B$8:$I$150,4,0)),"")</f>
        <v/>
      </c>
      <c r="L113" s="427" t="str">
        <f>IF('Linha 5'!I38="","",'Linha 5'!I38)</f>
        <v/>
      </c>
      <c r="M113" s="430" t="str">
        <f>IFERROR((L113/K113),"")</f>
        <v/>
      </c>
      <c r="N113" s="454"/>
    </row>
    <row r="114" spans="1:15" ht="25.5" hidden="1" customHeight="1">
      <c r="A114" s="423" t="str">
        <f t="shared" si="43"/>
        <v/>
      </c>
      <c r="B114" s="423" t="str">
        <f t="shared" si="44"/>
        <v/>
      </c>
      <c r="C114" s="424" t="str">
        <f>'Linha 5'!B39</f>
        <v/>
      </c>
      <c r="D114" s="425" t="str">
        <f>IF(G3="","",'Linha 5'!L39)</f>
        <v/>
      </c>
      <c r="E114" s="424" t="str">
        <f t="shared" si="45"/>
        <v/>
      </c>
      <c r="F114" s="426"/>
      <c r="G114" s="427" t="str">
        <f>IF('Linha 5'!D39="","",'Linha 5'!D39)</f>
        <v/>
      </c>
      <c r="H114" s="428">
        <f>IF('Linha 5'!G39="","",'Linha 5'!G39)</f>
        <v>485</v>
      </c>
      <c r="I114" s="428" t="str">
        <f>IFERROR(IF(G114="","",(VLOOKUP(G114,[2]Recheio!$B$8:$I$150,3,0))),"")</f>
        <v/>
      </c>
      <c r="J114" s="428" t="str">
        <f>IFERROR(IF(G114="","",(VLOOKUP(G114,[2]Recheio!$B$8:$I$150,4,0))),"")</f>
        <v/>
      </c>
      <c r="K114" s="428" t="str">
        <f>IFERROR((VLOOKUP(I114,[2]Recheio!$B$8:$I$150,4,0)),"")</f>
        <v/>
      </c>
      <c r="L114" s="427" t="str">
        <f>IF('Linha 5'!I39="","",'Linha 5'!I39)</f>
        <v/>
      </c>
      <c r="M114" s="430" t="str">
        <f t="shared" ref="M114:M121" si="46">IFERROR((L114/K114),"")</f>
        <v/>
      </c>
      <c r="N114" s="454"/>
    </row>
    <row r="115" spans="1:15" ht="25.5" hidden="1" customHeight="1">
      <c r="A115" s="423" t="str">
        <f t="shared" si="43"/>
        <v/>
      </c>
      <c r="B115" s="423" t="str">
        <f t="shared" si="44"/>
        <v/>
      </c>
      <c r="C115" s="424" t="str">
        <f>'Linha 5'!B40</f>
        <v/>
      </c>
      <c r="D115" s="425" t="str">
        <f>IF(G3="","",'Linha 5'!L40)</f>
        <v/>
      </c>
      <c r="E115" s="424" t="str">
        <f t="shared" si="45"/>
        <v/>
      </c>
      <c r="F115" s="426"/>
      <c r="G115" s="427" t="str">
        <f>IF('Linha 5'!D40="","",'Linha 5'!D40)</f>
        <v/>
      </c>
      <c r="H115" s="428" t="str">
        <f>IF('Linha 5'!G40="","",'Linha 5'!G40)</f>
        <v/>
      </c>
      <c r="I115" s="428" t="str">
        <f>IFERROR(IF(G115="","",(VLOOKUP(G115,[2]Recheio!$B$8:$I$150,3,0))),"")</f>
        <v/>
      </c>
      <c r="J115" s="428" t="str">
        <f>IFERROR(IF(G115="","",(VLOOKUP(G115,[2]Recheio!$B$8:$I$150,4,0))),"")</f>
        <v/>
      </c>
      <c r="K115" s="428" t="str">
        <f>IFERROR((VLOOKUP(I115,[2]Recheio!$B$8:$I$150,4,0)),"")</f>
        <v/>
      </c>
      <c r="L115" s="427" t="str">
        <f>IF('Linha 5'!I40="","",'Linha 5'!I40)</f>
        <v/>
      </c>
      <c r="M115" s="430" t="str">
        <f t="shared" si="46"/>
        <v/>
      </c>
      <c r="N115" s="454"/>
    </row>
    <row r="116" spans="1:15" ht="25.5" hidden="1" customHeight="1">
      <c r="A116" s="423" t="str">
        <f t="shared" si="43"/>
        <v/>
      </c>
      <c r="B116" s="423" t="str">
        <f t="shared" si="44"/>
        <v/>
      </c>
      <c r="C116" s="424" t="str">
        <f>'Linha 5'!B41</f>
        <v/>
      </c>
      <c r="D116" s="425" t="str">
        <f>IF(G3="","",'Linha 5'!L41)</f>
        <v/>
      </c>
      <c r="E116" s="424" t="str">
        <f t="shared" si="45"/>
        <v/>
      </c>
      <c r="F116" s="426"/>
      <c r="G116" s="427" t="str">
        <f>IF('Linha 5'!D41="","",'Linha 5'!D41)</f>
        <v/>
      </c>
      <c r="H116" s="428" t="str">
        <f>IF('Linha 5'!G41="","",'Linha 5'!G41)</f>
        <v/>
      </c>
      <c r="I116" s="428" t="str">
        <f>IFERROR(IF(G116="","",(VLOOKUP(G116,[2]Recheio!$B$8:$I$150,3,0))),"")</f>
        <v/>
      </c>
      <c r="J116" s="428" t="str">
        <f>IFERROR(IF(G116="","",(VLOOKUP(G116,[2]Recheio!$B$8:$I$150,4,0))),"")</f>
        <v/>
      </c>
      <c r="K116" s="428" t="str">
        <f>IFERROR((VLOOKUP(I116,[2]Recheio!$B$8:$I$150,4,0)),"")</f>
        <v/>
      </c>
      <c r="L116" s="427" t="str">
        <f>IF('Linha 5'!I41="","",'Linha 5'!I41)</f>
        <v/>
      </c>
      <c r="M116" s="430" t="str">
        <f t="shared" si="46"/>
        <v/>
      </c>
      <c r="N116" s="454"/>
    </row>
    <row r="117" spans="1:15" ht="25.5" hidden="1" customHeight="1">
      <c r="A117" s="423" t="str">
        <f t="shared" si="43"/>
        <v/>
      </c>
      <c r="B117" s="423" t="str">
        <f t="shared" si="44"/>
        <v/>
      </c>
      <c r="C117" s="424" t="str">
        <f>'Linha 5'!B42</f>
        <v/>
      </c>
      <c r="D117" s="425" t="str">
        <f>IF(G3="","",'Linha 5'!L42)</f>
        <v/>
      </c>
      <c r="E117" s="424" t="str">
        <f t="shared" si="45"/>
        <v/>
      </c>
      <c r="F117" s="426"/>
      <c r="G117" s="427" t="str">
        <f>IF('Linha 5'!D42="","",'Linha 5'!D42)</f>
        <v/>
      </c>
      <c r="H117" s="428" t="str">
        <f>IF('Linha 5'!G42="","",'Linha 5'!G42)</f>
        <v/>
      </c>
      <c r="I117" s="428" t="str">
        <f>IFERROR(IF(G117="","",(VLOOKUP(G117,[2]Recheio!$B$8:$I$150,3,0))),"")</f>
        <v/>
      </c>
      <c r="J117" s="428" t="str">
        <f>IFERROR(IF(G117="","",(VLOOKUP(G117,[2]Recheio!$B$8:$I$150,4,0))),"")</f>
        <v/>
      </c>
      <c r="K117" s="428" t="str">
        <f>IFERROR((VLOOKUP(I117,[2]Recheio!$B$8:$I$150,4,0)),"")</f>
        <v/>
      </c>
      <c r="L117" s="427" t="str">
        <f>IF('Linha 5'!I42="","",'Linha 5'!I42)</f>
        <v/>
      </c>
      <c r="M117" s="430" t="str">
        <f t="shared" si="46"/>
        <v/>
      </c>
      <c r="N117" s="454"/>
    </row>
    <row r="118" spans="1:15" ht="25.5" hidden="1" customHeight="1">
      <c r="A118" s="423" t="str">
        <f t="shared" si="43"/>
        <v/>
      </c>
      <c r="B118" s="423" t="str">
        <f t="shared" si="44"/>
        <v/>
      </c>
      <c r="C118" s="424" t="str">
        <f>'Linha 5'!B43</f>
        <v/>
      </c>
      <c r="D118" s="425" t="str">
        <f>IF(G3="","",'Linha 5'!L43)</f>
        <v/>
      </c>
      <c r="E118" s="424" t="str">
        <f t="shared" si="45"/>
        <v/>
      </c>
      <c r="F118" s="426"/>
      <c r="G118" s="427" t="str">
        <f>IF('Linha 5'!D43="","",'Linha 5'!D43)</f>
        <v/>
      </c>
      <c r="H118" s="428" t="str">
        <f>IF('Linha 5'!G43="","",'Linha 5'!G43)</f>
        <v/>
      </c>
      <c r="I118" s="428" t="str">
        <f>IFERROR(IF(G118="","",(VLOOKUP(G118,[2]Recheio!$B$8:$I$150,3,0))),"")</f>
        <v/>
      </c>
      <c r="J118" s="428" t="str">
        <f>IFERROR(IF(G118="","",(VLOOKUP(G118,[2]Recheio!$B$8:$I$150,4,0))),"")</f>
        <v/>
      </c>
      <c r="K118" s="428" t="str">
        <f>IFERROR((VLOOKUP(I118,[2]Recheio!$B$8:$I$150,4,0)),"")</f>
        <v/>
      </c>
      <c r="L118" s="427" t="str">
        <f>IF('Linha 5'!I43="","",'Linha 5'!I43)</f>
        <v/>
      </c>
      <c r="M118" s="430" t="str">
        <f t="shared" si="46"/>
        <v/>
      </c>
      <c r="N118" s="454"/>
    </row>
    <row r="119" spans="1:15" ht="25.5" hidden="1" customHeight="1">
      <c r="A119" s="423" t="str">
        <f t="shared" si="43"/>
        <v/>
      </c>
      <c r="B119" s="423" t="str">
        <f t="shared" si="44"/>
        <v/>
      </c>
      <c r="C119" s="424" t="str">
        <f>'Linha 5'!B44</f>
        <v/>
      </c>
      <c r="D119" s="425" t="str">
        <f>IF(G3="","",'Linha 5'!L44)</f>
        <v/>
      </c>
      <c r="E119" s="424" t="str">
        <f t="shared" si="45"/>
        <v/>
      </c>
      <c r="F119" s="426"/>
      <c r="G119" s="427" t="str">
        <f>IF('Linha 5'!D44="","",'Linha 5'!D44)</f>
        <v/>
      </c>
      <c r="H119" s="428" t="str">
        <f>IF('Linha 5'!G44="","",'Linha 5'!G44)</f>
        <v/>
      </c>
      <c r="I119" s="428" t="str">
        <f>IFERROR(IF(G119="","",(VLOOKUP(G119,[2]Recheio!$B$8:$I$150,3,0))),"")</f>
        <v/>
      </c>
      <c r="J119" s="428" t="str">
        <f>IFERROR(IF(G119="","",(VLOOKUP(G119,[2]Recheio!$B$8:$I$150,4,0))),"")</f>
        <v/>
      </c>
      <c r="K119" s="428" t="str">
        <f>IFERROR((VLOOKUP(I119,[2]Recheio!$B$8:$I$150,4,0)),"")</f>
        <v/>
      </c>
      <c r="L119" s="427" t="str">
        <f>IF('Linha 5'!I44="","",'Linha 5'!I44)</f>
        <v/>
      </c>
      <c r="M119" s="430" t="str">
        <f t="shared" si="46"/>
        <v/>
      </c>
      <c r="N119" s="454"/>
    </row>
    <row r="120" spans="1:15" ht="25.5" hidden="1" customHeight="1">
      <c r="A120" s="423" t="str">
        <f t="shared" si="43"/>
        <v/>
      </c>
      <c r="B120" s="423" t="str">
        <f t="shared" si="44"/>
        <v/>
      </c>
      <c r="C120" s="424" t="str">
        <f>'Linha 5'!B45</f>
        <v/>
      </c>
      <c r="D120" s="425" t="str">
        <f>IF(G3="","",'Linha 5'!L45)</f>
        <v/>
      </c>
      <c r="E120" s="424" t="str">
        <f t="shared" si="45"/>
        <v/>
      </c>
      <c r="F120" s="426"/>
      <c r="G120" s="427" t="str">
        <f>IF('Linha 5'!D45="","",'Linha 5'!D45)</f>
        <v/>
      </c>
      <c r="H120" s="428" t="str">
        <f>IF('Linha 5'!G45="","",'Linha 5'!G45)</f>
        <v/>
      </c>
      <c r="I120" s="428" t="str">
        <f>IFERROR(IF(G120="","",(VLOOKUP(G120,[2]Recheio!$B$8:$I$150,3,0))),"")</f>
        <v/>
      </c>
      <c r="J120" s="428" t="str">
        <f>IFERROR(IF(G120="","",(VLOOKUP(G120,[2]Recheio!$B$8:$I$150,4,0))),"")</f>
        <v/>
      </c>
      <c r="K120" s="428" t="str">
        <f>IFERROR((VLOOKUP(I120,[2]Recheio!$B$8:$I$150,4,0)),"")</f>
        <v/>
      </c>
      <c r="L120" s="427" t="str">
        <f>IF('Linha 5'!I45="","",'Linha 5'!I45)</f>
        <v/>
      </c>
      <c r="M120" s="430" t="str">
        <f t="shared" si="46"/>
        <v/>
      </c>
      <c r="N120" s="454"/>
    </row>
    <row r="121" spans="1:15" ht="25.5" hidden="1" customHeight="1" thickBot="1">
      <c r="A121" s="423" t="str">
        <f t="shared" si="43"/>
        <v/>
      </c>
      <c r="B121" s="423" t="str">
        <f t="shared" si="44"/>
        <v/>
      </c>
      <c r="C121" s="424" t="str">
        <f>'Linha 5'!B46</f>
        <v/>
      </c>
      <c r="D121" s="425" t="str">
        <f>IF(G3="","",'Linha 5'!L46)</f>
        <v/>
      </c>
      <c r="E121" s="424" t="str">
        <f t="shared" si="45"/>
        <v/>
      </c>
      <c r="F121" s="432"/>
      <c r="G121" s="433" t="str">
        <f>IF('Linha 5'!D46="","",'Linha 5'!D46)</f>
        <v/>
      </c>
      <c r="H121" s="434" t="str">
        <f>IF('Linha 5'!G46="","",'Linha 5'!G46)</f>
        <v/>
      </c>
      <c r="I121" s="434" t="str">
        <f>IFERROR(IF(G121="","",(VLOOKUP(G121,[2]Recheio!$B$8:$I$150,3,0))),"")</f>
        <v/>
      </c>
      <c r="J121" s="434" t="str">
        <f>IFERROR(IF(G121="","",(VLOOKUP(G121,[2]Recheio!$B$8:$I$150,4,0))),"")</f>
        <v/>
      </c>
      <c r="K121" s="434" t="str">
        <f>IFERROR((VLOOKUP(I121,[2]Recheio!$B$8:$I$150,4,0)),"")</f>
        <v/>
      </c>
      <c r="L121" s="433" t="str">
        <f>IF('Linha 5'!I46="","",'Linha 5'!I46)</f>
        <v/>
      </c>
      <c r="M121" s="435" t="str">
        <f t="shared" si="46"/>
        <v/>
      </c>
      <c r="N121" s="455"/>
    </row>
    <row r="122" spans="1:15" ht="25.5" hidden="1" customHeight="1" thickBot="1">
      <c r="A122" s="436"/>
      <c r="B122" s="436"/>
      <c r="C122" s="437"/>
      <c r="D122" s="438"/>
      <c r="E122" s="437"/>
      <c r="F122" s="439"/>
      <c r="G122" s="439"/>
      <c r="H122" s="439"/>
      <c r="I122" s="440"/>
      <c r="J122" s="439"/>
      <c r="K122" s="441"/>
      <c r="L122" s="442"/>
      <c r="M122" s="442"/>
      <c r="N122" s="456"/>
      <c r="O122" s="443"/>
    </row>
    <row r="123" spans="1:15" ht="25.5" customHeight="1" thickBot="1">
      <c r="A123" s="423" t="str">
        <f t="shared" ref="A123" si="47">IF(C123="","",ROUNDDOWN(C123,0)&amp;G123)</f>
        <v>439587</v>
      </c>
      <c r="B123" s="423" t="str">
        <f>IF(G123&lt;&gt;"","X","")</f>
        <v>X</v>
      </c>
      <c r="C123" s="424">
        <f>'Linha 8'!B37</f>
        <v>43958.34375</v>
      </c>
      <c r="D123" s="425">
        <f>IF(G123="","",'Linha 8'!L37)</f>
        <v>43958.34375</v>
      </c>
      <c r="E123" s="424">
        <f t="shared" ref="E123" si="48">IF(C123="","",C123-1)</f>
        <v>43957.34375</v>
      </c>
      <c r="F123" s="426"/>
      <c r="G123" s="427">
        <f>IF('Linha 8'!D37="","",'Linha 8'!D37)</f>
        <v>7</v>
      </c>
      <c r="H123" s="428" t="str">
        <f>IF('Linha 8'!G37="","",'Linha 8'!G37)</f>
        <v/>
      </c>
      <c r="I123" s="428" t="str">
        <f>IFERROR(IF(G123="","",(VLOOKUP(G123,[2]Recheio!$B$8:$I$150,3,0))),"")</f>
        <v/>
      </c>
      <c r="J123" s="428" t="str">
        <f>IFERROR(IF(G123="","",(VLOOKUP(G123,[2]Recheio!$B$8:$I$150,4,0))),"")</f>
        <v/>
      </c>
      <c r="K123" s="428" t="str">
        <f>IFERROR((VLOOKUP(I123,[2]Recheio!$B$8:$I$150,4,0)),"")</f>
        <v/>
      </c>
      <c r="L123" s="427" t="str">
        <f>IF('Linha 8'!I37="","",'Linha 8'!I37)</f>
        <v/>
      </c>
      <c r="M123" s="430" t="str">
        <f t="shared" ref="M123" si="49">IFERROR((L123/K123),"")</f>
        <v/>
      </c>
      <c r="N123" s="454"/>
    </row>
    <row r="124" spans="1:15" ht="25.5" hidden="1" customHeight="1">
      <c r="A124" s="423" t="str">
        <f t="shared" ref="A124:A132" si="50">IF(C124="","",ROUNDDOWN(C124,0)&amp;G124)</f>
        <v/>
      </c>
      <c r="B124" s="423" t="str">
        <f t="shared" ref="B124:B132" si="51">IF(I124&lt;&gt;"","X","")</f>
        <v/>
      </c>
      <c r="C124" s="424" t="str">
        <f>'Linha 8'!B38</f>
        <v/>
      </c>
      <c r="D124" s="425" t="str">
        <f>IF(G124="","",'Linha 8'!L38)</f>
        <v/>
      </c>
      <c r="E124" s="424" t="str">
        <f t="shared" ref="E124:E132" si="52">IF(C124="","",C124-1)</f>
        <v/>
      </c>
      <c r="F124" s="426"/>
      <c r="G124" s="427" t="str">
        <f>IF('Linha 8'!D38="","",'Linha 8'!D38)</f>
        <v/>
      </c>
      <c r="H124" s="428" t="str">
        <f>IF('Linha 8'!G38="","",'Linha 8'!G38)</f>
        <v/>
      </c>
      <c r="I124" s="428" t="str">
        <f>IFERROR(IF(G124="","",(VLOOKUP(G124,[2]Recheio!$B$8:$I$150,3,0))),"")</f>
        <v/>
      </c>
      <c r="J124" s="428" t="str">
        <f>IFERROR(IF(G124="","",(VLOOKUP(G124,[2]Recheio!$B$8:$I$150,4,0))),"")</f>
        <v/>
      </c>
      <c r="K124" s="428" t="str">
        <f>IFERROR((VLOOKUP(I124,[2]Recheio!$B$8:$I$150,4,0)),"")</f>
        <v/>
      </c>
      <c r="L124" s="427" t="str">
        <f>IF('Linha 8'!I38="","",'Linha 8'!I38)</f>
        <v/>
      </c>
      <c r="M124" s="430" t="str">
        <f t="shared" ref="M124:M132" si="53">IFERROR((L124/K124),"")</f>
        <v/>
      </c>
      <c r="N124" s="454"/>
    </row>
    <row r="125" spans="1:15" ht="25.5" hidden="1" customHeight="1">
      <c r="A125" s="423" t="str">
        <f t="shared" si="50"/>
        <v/>
      </c>
      <c r="B125" s="423" t="str">
        <f t="shared" si="51"/>
        <v/>
      </c>
      <c r="C125" s="424" t="str">
        <f>'Linha 8'!B39</f>
        <v/>
      </c>
      <c r="D125" s="425" t="str">
        <f>IF(G125="","",'Linha 8'!L39)</f>
        <v/>
      </c>
      <c r="E125" s="424" t="str">
        <f t="shared" si="52"/>
        <v/>
      </c>
      <c r="F125" s="426"/>
      <c r="G125" s="427" t="str">
        <f>IF('Linha 8'!D39="","",'Linha 8'!D39)</f>
        <v/>
      </c>
      <c r="H125" s="428" t="str">
        <f>IF('Linha 8'!G39="","",'Linha 8'!G39)</f>
        <v/>
      </c>
      <c r="I125" s="428" t="str">
        <f>IFERROR(IF(G125="","",(VLOOKUP(G125,[2]Recheio!$B$8:$I$150,3,0))),"")</f>
        <v/>
      </c>
      <c r="J125" s="428" t="str">
        <f>IFERROR(IF(G125="","",(VLOOKUP(G125,[2]Recheio!$B$8:$I$150,4,0))),"")</f>
        <v/>
      </c>
      <c r="K125" s="428" t="str">
        <f>IFERROR((VLOOKUP(I125,[2]Recheio!$B$8:$I$150,4,0)),"")</f>
        <v/>
      </c>
      <c r="L125" s="427" t="str">
        <f>IF('Linha 8'!I39="","",'Linha 8'!I39)</f>
        <v/>
      </c>
      <c r="M125" s="430" t="str">
        <f t="shared" si="53"/>
        <v/>
      </c>
      <c r="N125" s="454"/>
    </row>
    <row r="126" spans="1:15" ht="25.5" hidden="1" customHeight="1">
      <c r="A126" s="423" t="str">
        <f t="shared" si="50"/>
        <v/>
      </c>
      <c r="B126" s="423" t="str">
        <f t="shared" si="51"/>
        <v/>
      </c>
      <c r="C126" s="424" t="str">
        <f>'Linha 8'!B40</f>
        <v/>
      </c>
      <c r="D126" s="425" t="str">
        <f>IF(G126="","",'Linha 8'!L40)</f>
        <v/>
      </c>
      <c r="E126" s="424" t="str">
        <f t="shared" si="52"/>
        <v/>
      </c>
      <c r="F126" s="426"/>
      <c r="G126" s="427" t="str">
        <f>IF('Linha 8'!D40="","",'Linha 8'!D40)</f>
        <v/>
      </c>
      <c r="H126" s="428" t="str">
        <f>IF('Linha 8'!G40="","",'Linha 8'!G40)</f>
        <v/>
      </c>
      <c r="I126" s="428" t="str">
        <f>IFERROR(IF(G126="","",(VLOOKUP(G126,[2]Recheio!$B$8:$I$150,3,0))),"")</f>
        <v/>
      </c>
      <c r="J126" s="428" t="str">
        <f>IFERROR(IF(G126="","",(VLOOKUP(G126,[2]Recheio!$B$8:$I$150,4,0))),"")</f>
        <v/>
      </c>
      <c r="K126" s="428" t="str">
        <f>IFERROR((VLOOKUP(I126,[2]Recheio!$B$8:$I$150,4,0)),"")</f>
        <v/>
      </c>
      <c r="L126" s="427" t="str">
        <f>IF('Linha 8'!I40="","",'Linha 8'!I40)</f>
        <v/>
      </c>
      <c r="M126" s="430" t="str">
        <f t="shared" si="53"/>
        <v/>
      </c>
      <c r="N126" s="454"/>
    </row>
    <row r="127" spans="1:15" ht="25.5" hidden="1" customHeight="1">
      <c r="A127" s="423" t="str">
        <f t="shared" si="50"/>
        <v/>
      </c>
      <c r="B127" s="423" t="str">
        <f t="shared" si="51"/>
        <v/>
      </c>
      <c r="C127" s="424" t="str">
        <f>'Linha 8'!B41</f>
        <v/>
      </c>
      <c r="D127" s="425" t="str">
        <f>IF(G127="","",'Linha 8'!L41)</f>
        <v/>
      </c>
      <c r="E127" s="424" t="str">
        <f t="shared" si="52"/>
        <v/>
      </c>
      <c r="F127" s="426"/>
      <c r="G127" s="427" t="str">
        <f>IF('Linha 8'!D41="","",'Linha 8'!D41)</f>
        <v/>
      </c>
      <c r="H127" s="428" t="str">
        <f>IF('Linha 8'!G41="","",'Linha 8'!G41)</f>
        <v/>
      </c>
      <c r="I127" s="428" t="str">
        <f>IFERROR(IF(G127="","",(VLOOKUP(G127,[2]Recheio!$B$8:$I$150,3,0))),"")</f>
        <v/>
      </c>
      <c r="J127" s="428" t="str">
        <f>IFERROR(IF(G127="","",(VLOOKUP(G127,[2]Recheio!$B$8:$I$150,4,0))),"")</f>
        <v/>
      </c>
      <c r="K127" s="428" t="str">
        <f>IFERROR((VLOOKUP(I127,[2]Recheio!$B$8:$I$150,4,0)),"")</f>
        <v/>
      </c>
      <c r="L127" s="427" t="str">
        <f>IF('Linha 8'!I41="","",'Linha 8'!I41)</f>
        <v/>
      </c>
      <c r="M127" s="430" t="str">
        <f t="shared" si="53"/>
        <v/>
      </c>
      <c r="N127" s="454"/>
    </row>
    <row r="128" spans="1:15" ht="25.5" hidden="1" customHeight="1">
      <c r="A128" s="423" t="str">
        <f t="shared" si="50"/>
        <v/>
      </c>
      <c r="B128" s="423" t="str">
        <f t="shared" si="51"/>
        <v/>
      </c>
      <c r="C128" s="424" t="str">
        <f>'Linha 8'!B42</f>
        <v/>
      </c>
      <c r="D128" s="425" t="str">
        <f>IF(G128="","",'Linha 8'!L42)</f>
        <v/>
      </c>
      <c r="E128" s="424" t="str">
        <f t="shared" si="52"/>
        <v/>
      </c>
      <c r="F128" s="426"/>
      <c r="G128" s="427" t="str">
        <f>IF('Linha 8'!D42="","",'Linha 8'!D42)</f>
        <v/>
      </c>
      <c r="H128" s="428" t="str">
        <f>IF('Linha 8'!G42="","",'Linha 8'!G42)</f>
        <v/>
      </c>
      <c r="I128" s="428" t="str">
        <f>IFERROR(IF(G128="","",(VLOOKUP(G128,[2]Recheio!$B$8:$I$150,3,0))),"")</f>
        <v/>
      </c>
      <c r="J128" s="428" t="str">
        <f>IFERROR(IF(G128="","",(VLOOKUP(G128,[2]Recheio!$B$8:$I$150,4,0))),"")</f>
        <v/>
      </c>
      <c r="K128" s="428" t="str">
        <f>IFERROR((VLOOKUP(I128,[2]Recheio!$B$8:$I$150,4,0)),"")</f>
        <v/>
      </c>
      <c r="L128" s="427" t="str">
        <f>IF('Linha 8'!I42="","",'Linha 8'!I42)</f>
        <v/>
      </c>
      <c r="M128" s="430" t="str">
        <f t="shared" si="53"/>
        <v/>
      </c>
      <c r="N128" s="454"/>
    </row>
    <row r="129" spans="1:15" ht="25.5" hidden="1" customHeight="1">
      <c r="A129" s="423" t="str">
        <f t="shared" si="50"/>
        <v/>
      </c>
      <c r="B129" s="423" t="str">
        <f t="shared" si="51"/>
        <v/>
      </c>
      <c r="C129" s="424" t="str">
        <f>'Linha 8'!B43</f>
        <v/>
      </c>
      <c r="D129" s="425" t="str">
        <f>IF(G129="","",'Linha 8'!L43)</f>
        <v/>
      </c>
      <c r="E129" s="424" t="str">
        <f t="shared" si="52"/>
        <v/>
      </c>
      <c r="F129" s="426"/>
      <c r="G129" s="427" t="str">
        <f>IF('Linha 8'!D43="","",'Linha 8'!D43)</f>
        <v/>
      </c>
      <c r="H129" s="428" t="str">
        <f>IF('Linha 8'!G43="","",'Linha 8'!G43)</f>
        <v/>
      </c>
      <c r="I129" s="428" t="str">
        <f>IFERROR(IF(G129="","",(VLOOKUP(G129,[2]Recheio!$B$8:$I$150,3,0))),"")</f>
        <v/>
      </c>
      <c r="J129" s="428" t="str">
        <f>IFERROR(IF(G129="","",(VLOOKUP(G129,[2]Recheio!$B$8:$I$150,4,0))),"")</f>
        <v/>
      </c>
      <c r="K129" s="428" t="str">
        <f>IFERROR((VLOOKUP(I129,[2]Recheio!$B$8:$I$150,4,0)),"")</f>
        <v/>
      </c>
      <c r="L129" s="427" t="str">
        <f>IF('Linha 8'!I43="","",'Linha 8'!I43)</f>
        <v/>
      </c>
      <c r="M129" s="430" t="str">
        <f t="shared" si="53"/>
        <v/>
      </c>
      <c r="N129" s="454"/>
    </row>
    <row r="130" spans="1:15" ht="25.5" hidden="1" customHeight="1">
      <c r="A130" s="423" t="str">
        <f t="shared" si="50"/>
        <v/>
      </c>
      <c r="B130" s="423" t="str">
        <f t="shared" si="51"/>
        <v/>
      </c>
      <c r="C130" s="424" t="str">
        <f>'Linha 8'!B44</f>
        <v/>
      </c>
      <c r="D130" s="425" t="str">
        <f>IF(G130="","",'Linha 8'!L44)</f>
        <v/>
      </c>
      <c r="E130" s="424" t="str">
        <f t="shared" si="52"/>
        <v/>
      </c>
      <c r="F130" s="426"/>
      <c r="G130" s="427" t="str">
        <f>IF('Linha 8'!D44="","",'Linha 8'!D44)</f>
        <v/>
      </c>
      <c r="H130" s="428" t="str">
        <f>IF('Linha 8'!G44="","",'Linha 8'!G44)</f>
        <v/>
      </c>
      <c r="I130" s="428" t="str">
        <f>IFERROR(IF(G130="","",(VLOOKUP(G130,[2]Recheio!$B$8:$I$150,3,0))),"")</f>
        <v/>
      </c>
      <c r="J130" s="428" t="str">
        <f>IFERROR(IF(G130="","",(VLOOKUP(G130,[2]Recheio!$B$8:$I$150,4,0))),"")</f>
        <v/>
      </c>
      <c r="K130" s="428" t="str">
        <f>IFERROR((VLOOKUP(I130,[2]Recheio!$B$8:$I$150,4,0)),"")</f>
        <v/>
      </c>
      <c r="L130" s="427" t="str">
        <f>IF('Linha 8'!I44="","",'Linha 8'!I44)</f>
        <v/>
      </c>
      <c r="M130" s="430" t="str">
        <f t="shared" si="53"/>
        <v/>
      </c>
      <c r="N130" s="454"/>
    </row>
    <row r="131" spans="1:15" ht="25.5" hidden="1" customHeight="1">
      <c r="A131" s="423" t="str">
        <f t="shared" si="50"/>
        <v/>
      </c>
      <c r="B131" s="423" t="str">
        <f t="shared" si="51"/>
        <v/>
      </c>
      <c r="C131" s="424" t="str">
        <f>'Linha 8'!B45</f>
        <v/>
      </c>
      <c r="D131" s="425" t="str">
        <f>IF(G131="","",'Linha 8'!L45)</f>
        <v/>
      </c>
      <c r="E131" s="424" t="str">
        <f t="shared" si="52"/>
        <v/>
      </c>
      <c r="F131" s="426"/>
      <c r="G131" s="427" t="str">
        <f>IF('Linha 8'!D45="","",'Linha 8'!D45)</f>
        <v/>
      </c>
      <c r="H131" s="428" t="str">
        <f>IF('Linha 8'!G45="","",'Linha 8'!G45)</f>
        <v/>
      </c>
      <c r="I131" s="428" t="str">
        <f>IFERROR(IF(G131="","",(VLOOKUP(G131,[2]Recheio!$B$8:$I$150,3,0))),"")</f>
        <v/>
      </c>
      <c r="J131" s="428" t="str">
        <f>IFERROR(IF(G131="","",(VLOOKUP(G131,[2]Recheio!$B$8:$I$150,4,0))),"")</f>
        <v/>
      </c>
      <c r="K131" s="428" t="str">
        <f>IFERROR((VLOOKUP(I131,[2]Recheio!$B$8:$I$150,4,0)),"")</f>
        <v/>
      </c>
      <c r="L131" s="427" t="str">
        <f>IF('Linha 8'!I45="","",'Linha 8'!I45)</f>
        <v/>
      </c>
      <c r="M131" s="430" t="str">
        <f t="shared" si="53"/>
        <v/>
      </c>
      <c r="N131" s="454"/>
    </row>
    <row r="132" spans="1:15" ht="25.5" hidden="1" customHeight="1" thickBot="1">
      <c r="A132" s="423" t="str">
        <f t="shared" si="50"/>
        <v/>
      </c>
      <c r="B132" s="423" t="str">
        <f t="shared" si="51"/>
        <v/>
      </c>
      <c r="C132" s="424" t="str">
        <f>'Linha 8'!B46</f>
        <v/>
      </c>
      <c r="D132" s="425" t="str">
        <f>IF(G132="","",'Linha 8'!L46)</f>
        <v/>
      </c>
      <c r="E132" s="424" t="str">
        <f t="shared" si="52"/>
        <v/>
      </c>
      <c r="F132" s="426"/>
      <c r="G132" s="427" t="str">
        <f>IF('Linha 8'!D46="","",'Linha 8'!D46)</f>
        <v/>
      </c>
      <c r="H132" s="428" t="str">
        <f>IF('Linha 8'!G46="","",'Linha 8'!G46)</f>
        <v/>
      </c>
      <c r="I132" s="428" t="str">
        <f>IFERROR(IF(G132="","",(VLOOKUP(G132,[2]Recheio!$B$8:$I$150,3,0))),"")</f>
        <v/>
      </c>
      <c r="J132" s="428" t="str">
        <f>IFERROR(IF(G132="","",(VLOOKUP(G132,[2]Recheio!$B$8:$I$150,4,0))),"")</f>
        <v/>
      </c>
      <c r="K132" s="428" t="str">
        <f>IFERROR((VLOOKUP(I132,[2]Recheio!$B$8:$I$150,4,0)),"")</f>
        <v/>
      </c>
      <c r="L132" s="427" t="str">
        <f>IF('Linha 8'!I46="","",'Linha 8'!I46)</f>
        <v/>
      </c>
      <c r="M132" s="430" t="str">
        <f t="shared" si="53"/>
        <v/>
      </c>
      <c r="N132" s="454"/>
    </row>
    <row r="133" spans="1:15" ht="25.5" customHeight="1" thickBot="1">
      <c r="A133" s="436"/>
      <c r="B133" s="436" t="s">
        <v>2381</v>
      </c>
      <c r="C133" s="437"/>
      <c r="D133" s="438"/>
      <c r="E133" s="437"/>
      <c r="F133" s="576"/>
      <c r="G133" s="439"/>
      <c r="H133" s="439"/>
      <c r="I133" s="440"/>
      <c r="J133" s="439"/>
      <c r="K133" s="441"/>
      <c r="L133" s="442"/>
      <c r="M133" s="442"/>
      <c r="N133" s="456"/>
      <c r="O133" s="443"/>
    </row>
    <row r="134" spans="1:15" ht="25.5" customHeight="1">
      <c r="A134" s="423" t="str">
        <f>IF(C134="","",ROUNDDOWN(C134,0)&amp;G134)</f>
        <v>439597</v>
      </c>
      <c r="B134" s="423" t="str">
        <f>IF(G134&lt;&gt;"","X","")</f>
        <v>X</v>
      </c>
      <c r="C134" s="424">
        <f>'Linha 4'!B48</f>
        <v>43959</v>
      </c>
      <c r="D134" s="425">
        <f>IF(G3="","",'Linha 4'!L48)</f>
        <v>43959</v>
      </c>
      <c r="E134" s="424">
        <f>IF(C134="","",C134-1)</f>
        <v>43958</v>
      </c>
      <c r="F134" s="574"/>
      <c r="G134" s="427">
        <f>IF('Linha 4'!D48="","",'Linha 4'!D48)</f>
        <v>7</v>
      </c>
      <c r="H134" s="428">
        <f>IF('Linha 4'!G48="","",'Linha 4'!G48)</f>
        <v>24</v>
      </c>
      <c r="I134" s="449" t="str">
        <f>IFERROR(IF(G134="","",(VLOOKUP(G134,[2]Recheio!$B$8:$I$150,3,0))),"")</f>
        <v/>
      </c>
      <c r="J134" s="428" t="str">
        <f>IFERROR(IF(G134="","",(VLOOKUP(G134,[2]Recheio!$B$8:$I$150,4,0))),"")</f>
        <v/>
      </c>
      <c r="K134" s="450" t="str">
        <f>IFERROR((VLOOKUP(I134,[2]Recheio!$B$8:$I$150,4,0)),"")</f>
        <v/>
      </c>
      <c r="L134" s="429" t="str">
        <f>IF('Linha 4'!I48="","",'Linha 4'!I48)</f>
        <v/>
      </c>
      <c r="M134" s="430" t="str">
        <f>IFERROR((L134/K134),"")</f>
        <v/>
      </c>
      <c r="N134" s="454"/>
    </row>
    <row r="135" spans="1:15" ht="25.5" hidden="1" customHeight="1">
      <c r="A135" s="423" t="str">
        <f t="shared" ref="A135:A143" si="54">IF(C135="","",ROUNDDOWN(C135,0)&amp;G135)</f>
        <v/>
      </c>
      <c r="B135" s="423" t="str">
        <f t="shared" ref="B135:B143" si="55">IF(I135&lt;&gt;"","X","")</f>
        <v/>
      </c>
      <c r="C135" s="424" t="str">
        <f>'Linha 4'!B49</f>
        <v/>
      </c>
      <c r="D135" s="425" t="str">
        <f>IF(G3="","",'Linha 4'!L49)</f>
        <v/>
      </c>
      <c r="E135" s="424" t="str">
        <f t="shared" ref="E135:E143" si="56">IF(C135="","",C135-1)</f>
        <v/>
      </c>
      <c r="F135" s="426"/>
      <c r="G135" s="427" t="str">
        <f>IF('Linha 4'!D49="","",'Linha 4'!D49)</f>
        <v/>
      </c>
      <c r="H135" s="428">
        <f>IF('Linha 4'!G49="","",'Linha 4'!G49)</f>
        <v>800</v>
      </c>
      <c r="I135" s="428" t="str">
        <f>IFERROR(IF(G135="","",(VLOOKUP(G135,[2]Recheio!$B$8:$I$150,3,0))),"")</f>
        <v/>
      </c>
      <c r="J135" s="428" t="str">
        <f>IFERROR(IF(G135="","",(VLOOKUP(G135,[2]Recheio!$B$8:$I$150,4,0))),"")</f>
        <v/>
      </c>
      <c r="K135" s="428" t="str">
        <f>IFERROR((VLOOKUP(I135,[2]Recheio!$B$8:$I$150,4,0)),"")</f>
        <v/>
      </c>
      <c r="L135" s="429" t="str">
        <f>IF('Linha 4'!I49="","",'Linha 4'!I49)</f>
        <v/>
      </c>
      <c r="M135" s="430" t="str">
        <f>IFERROR((L135/K135),"")</f>
        <v/>
      </c>
      <c r="N135" s="454"/>
    </row>
    <row r="136" spans="1:15" ht="25.5" hidden="1" customHeight="1">
      <c r="A136" s="423" t="str">
        <f t="shared" si="54"/>
        <v/>
      </c>
      <c r="B136" s="423" t="str">
        <f t="shared" si="55"/>
        <v/>
      </c>
      <c r="C136" s="424" t="str">
        <f>'Linha 4'!B50</f>
        <v/>
      </c>
      <c r="D136" s="425" t="str">
        <f>IF(G3="","",'Linha 4'!L50)</f>
        <v/>
      </c>
      <c r="E136" s="424" t="str">
        <f t="shared" si="56"/>
        <v/>
      </c>
      <c r="F136" s="426"/>
      <c r="G136" s="427" t="str">
        <f>IF('Linha 4'!D50="","",'Linha 4'!D50)</f>
        <v/>
      </c>
      <c r="H136" s="428">
        <f>IF('Linha 4'!G50="","",'Linha 4'!G50)</f>
        <v>200</v>
      </c>
      <c r="I136" s="428" t="str">
        <f>IFERROR(IF(G136="","",(VLOOKUP(G136,[2]Recheio!$B$8:$I$150,3,0))),"")</f>
        <v/>
      </c>
      <c r="J136" s="428" t="str">
        <f>IFERROR(IF(G136="","",(VLOOKUP(G136,[2]Recheio!$B$8:$I$150,4,0))),"")</f>
        <v/>
      </c>
      <c r="K136" s="428" t="str">
        <f>IFERROR((VLOOKUP(I136,[2]Recheio!$B$8:$I$150,4,0)),"")</f>
        <v/>
      </c>
      <c r="L136" s="429" t="str">
        <f>IF('Linha 4'!I50="","",'Linha 4'!I50)</f>
        <v/>
      </c>
      <c r="M136" s="430" t="str">
        <f t="shared" ref="M136:M143" si="57">IFERROR((L136/K136),"")</f>
        <v/>
      </c>
      <c r="N136" s="454"/>
    </row>
    <row r="137" spans="1:15" ht="25.5" hidden="1" customHeight="1">
      <c r="A137" s="423" t="str">
        <f t="shared" si="54"/>
        <v/>
      </c>
      <c r="B137" s="423" t="str">
        <f t="shared" si="55"/>
        <v/>
      </c>
      <c r="C137" s="424" t="str">
        <f>'Linha 4'!B51</f>
        <v/>
      </c>
      <c r="D137" s="425" t="str">
        <f>IF(G3="","",'Linha 4'!L51)</f>
        <v/>
      </c>
      <c r="E137" s="424" t="str">
        <f t="shared" si="56"/>
        <v/>
      </c>
      <c r="F137" s="426"/>
      <c r="G137" s="427" t="str">
        <f>IF('Linha 4'!D51="","",'Linha 4'!D51)</f>
        <v/>
      </c>
      <c r="H137" s="428">
        <f>IF('Linha 4'!G51="","",'Linha 4'!G51)</f>
        <v>782</v>
      </c>
      <c r="I137" s="428" t="str">
        <f>IFERROR(IF(G137="","",(VLOOKUP(G137,[2]Recheio!$B$8:$I$150,3,0))),"")</f>
        <v/>
      </c>
      <c r="J137" s="428" t="str">
        <f>IFERROR(IF(G137="","",(VLOOKUP(G137,[2]Recheio!$B$8:$I$150,4,0))),"")</f>
        <v/>
      </c>
      <c r="K137" s="428" t="str">
        <f>IFERROR((VLOOKUP(I137,[2]Recheio!$B$8:$I$150,4,0)),"")</f>
        <v/>
      </c>
      <c r="L137" s="429" t="str">
        <f>IF('Linha 4'!I51="","",'Linha 4'!I51)</f>
        <v/>
      </c>
      <c r="M137" s="430" t="str">
        <f t="shared" si="57"/>
        <v/>
      </c>
      <c r="N137" s="454"/>
    </row>
    <row r="138" spans="1:15" ht="25.5" hidden="1" customHeight="1">
      <c r="A138" s="423" t="str">
        <f t="shared" si="54"/>
        <v/>
      </c>
      <c r="B138" s="423" t="str">
        <f t="shared" si="55"/>
        <v/>
      </c>
      <c r="C138" s="424" t="str">
        <f>'Linha 4'!B52</f>
        <v/>
      </c>
      <c r="D138" s="425" t="str">
        <f>IF(G3="","",'Linha 4'!L52)</f>
        <v/>
      </c>
      <c r="E138" s="424" t="str">
        <f t="shared" si="56"/>
        <v/>
      </c>
      <c r="F138" s="426"/>
      <c r="G138" s="427" t="str">
        <f>IF('Linha 4'!D52="","",'Linha 4'!D52)</f>
        <v/>
      </c>
      <c r="H138" s="428" t="str">
        <f>IF('Linha 4'!G52="","",'Linha 4'!G52)</f>
        <v/>
      </c>
      <c r="I138" s="428" t="str">
        <f>IFERROR(IF(G138="","",(VLOOKUP(G138,[2]Recheio!$B$8:$I$150,3,0))),"")</f>
        <v/>
      </c>
      <c r="J138" s="428" t="str">
        <f>IFERROR(IF(G138="","",(VLOOKUP(G138,[2]Recheio!$B$8:$I$150,4,0))),"")</f>
        <v/>
      </c>
      <c r="K138" s="428" t="str">
        <f>IFERROR((VLOOKUP(I138,[2]Recheio!$B$8:$I$150,4,0)),"")</f>
        <v/>
      </c>
      <c r="L138" s="429" t="str">
        <f>IF('Linha 4'!I52="","",'Linha 4'!I52)</f>
        <v/>
      </c>
      <c r="M138" s="430" t="str">
        <f t="shared" si="57"/>
        <v/>
      </c>
      <c r="N138" s="454"/>
    </row>
    <row r="139" spans="1:15" ht="25.5" hidden="1" customHeight="1">
      <c r="A139" s="423" t="str">
        <f t="shared" si="54"/>
        <v/>
      </c>
      <c r="B139" s="423" t="str">
        <f t="shared" si="55"/>
        <v/>
      </c>
      <c r="C139" s="424" t="str">
        <f>'Linha 4'!B53</f>
        <v/>
      </c>
      <c r="D139" s="425" t="str">
        <f>IF(G3="","",'Linha 4'!L53)</f>
        <v/>
      </c>
      <c r="E139" s="424" t="str">
        <f t="shared" si="56"/>
        <v/>
      </c>
      <c r="F139" s="426"/>
      <c r="G139" s="427" t="str">
        <f>IF('Linha 4'!D53="","",'Linha 4'!D53)</f>
        <v/>
      </c>
      <c r="H139" s="428" t="str">
        <f>IF('Linha 4'!G53="","",'Linha 4'!G53)</f>
        <v/>
      </c>
      <c r="I139" s="428" t="str">
        <f>IFERROR(IF(G139="","",(VLOOKUP(G139,[2]Recheio!$B$8:$I$150,3,0))),"")</f>
        <v/>
      </c>
      <c r="J139" s="428" t="str">
        <f>IFERROR(IF(G139="","",(VLOOKUP(G139,[2]Recheio!$B$8:$I$150,4,0))),"")</f>
        <v/>
      </c>
      <c r="K139" s="428" t="str">
        <f>IFERROR((VLOOKUP(I139,[2]Recheio!$B$8:$I$150,4,0)),"")</f>
        <v/>
      </c>
      <c r="L139" s="429" t="str">
        <f>IF('Linha 4'!I53="","",'Linha 4'!I53)</f>
        <v/>
      </c>
      <c r="M139" s="430" t="str">
        <f t="shared" si="57"/>
        <v/>
      </c>
      <c r="N139" s="454"/>
    </row>
    <row r="140" spans="1:15" ht="25.5" hidden="1" customHeight="1">
      <c r="A140" s="423" t="str">
        <f t="shared" si="54"/>
        <v/>
      </c>
      <c r="B140" s="423" t="str">
        <f t="shared" si="55"/>
        <v/>
      </c>
      <c r="C140" s="424" t="str">
        <f>'Linha 4'!B54</f>
        <v/>
      </c>
      <c r="D140" s="425" t="str">
        <f>IF(G3="","",'Linha 4'!L54)</f>
        <v/>
      </c>
      <c r="E140" s="424" t="str">
        <f t="shared" si="56"/>
        <v/>
      </c>
      <c r="F140" s="426"/>
      <c r="G140" s="427" t="str">
        <f>IF('Linha 4'!D54="","",'Linha 4'!D54)</f>
        <v/>
      </c>
      <c r="H140" s="428" t="str">
        <f>IF('Linha 4'!G54="","",'Linha 4'!G54)</f>
        <v/>
      </c>
      <c r="I140" s="428" t="str">
        <f>IFERROR(IF(G140="","",(VLOOKUP(G140,[2]Recheio!$B$8:$I$150,3,0))),"")</f>
        <v/>
      </c>
      <c r="J140" s="428" t="str">
        <f>IFERROR(IF(G140="","",(VLOOKUP(G140,[2]Recheio!$B$8:$I$150,4,0))),"")</f>
        <v/>
      </c>
      <c r="K140" s="428" t="str">
        <f>IFERROR((VLOOKUP(I140,[2]Recheio!$B$8:$I$150,4,0)),"")</f>
        <v/>
      </c>
      <c r="L140" s="429" t="str">
        <f>IF('Linha 4'!I54="","",'Linha 4'!I54)</f>
        <v/>
      </c>
      <c r="M140" s="430" t="str">
        <f t="shared" si="57"/>
        <v/>
      </c>
      <c r="N140" s="454"/>
    </row>
    <row r="141" spans="1:15" ht="25.5" hidden="1" customHeight="1">
      <c r="A141" s="423" t="str">
        <f t="shared" si="54"/>
        <v/>
      </c>
      <c r="B141" s="423" t="str">
        <f t="shared" si="55"/>
        <v/>
      </c>
      <c r="C141" s="424" t="str">
        <f>'Linha 4'!B55</f>
        <v/>
      </c>
      <c r="D141" s="425" t="str">
        <f>IF(G3="","",'Linha 4'!L55)</f>
        <v/>
      </c>
      <c r="E141" s="424" t="str">
        <f t="shared" si="56"/>
        <v/>
      </c>
      <c r="F141" s="426"/>
      <c r="G141" s="427" t="str">
        <f>IF('Linha 4'!D55="","",'Linha 4'!D55)</f>
        <v/>
      </c>
      <c r="H141" s="428" t="str">
        <f>IF('Linha 4'!G55="","",'Linha 4'!G55)</f>
        <v/>
      </c>
      <c r="I141" s="428" t="str">
        <f>IFERROR(IF(G141="","",(VLOOKUP(G141,[2]Recheio!$B$8:$I$150,3,0))),"")</f>
        <v/>
      </c>
      <c r="J141" s="428" t="str">
        <f>IFERROR(IF(G141="","",(VLOOKUP(G141,[2]Recheio!$B$8:$I$150,4,0))),"")</f>
        <v/>
      </c>
      <c r="K141" s="428" t="str">
        <f>IFERROR((VLOOKUP(I141,[2]Recheio!$B$8:$I$150,4,0)),"")</f>
        <v/>
      </c>
      <c r="L141" s="429" t="str">
        <f>IF('Linha 4'!I55="","",'Linha 4'!I55)</f>
        <v/>
      </c>
      <c r="M141" s="430" t="str">
        <f t="shared" si="57"/>
        <v/>
      </c>
      <c r="N141" s="454"/>
    </row>
    <row r="142" spans="1:15" ht="25.5" hidden="1" customHeight="1">
      <c r="A142" s="423" t="str">
        <f t="shared" si="54"/>
        <v/>
      </c>
      <c r="B142" s="423" t="str">
        <f t="shared" si="55"/>
        <v/>
      </c>
      <c r="C142" s="424" t="str">
        <f>'Linha 4'!B56</f>
        <v/>
      </c>
      <c r="D142" s="425" t="str">
        <f>IF(G3="","",'Linha 4'!L56)</f>
        <v/>
      </c>
      <c r="E142" s="424" t="str">
        <f t="shared" si="56"/>
        <v/>
      </c>
      <c r="F142" s="426"/>
      <c r="G142" s="427" t="str">
        <f>IF('Linha 4'!D56="","",'Linha 4'!D56)</f>
        <v/>
      </c>
      <c r="H142" s="428" t="str">
        <f>IF('Linha 4'!G56="","",'Linha 4'!G56)</f>
        <v/>
      </c>
      <c r="I142" s="428" t="str">
        <f>IFERROR(IF(G142="","",(VLOOKUP(G142,[2]Recheio!$B$8:$I$150,3,0))),"")</f>
        <v/>
      </c>
      <c r="J142" s="428" t="str">
        <f>IFERROR(IF(G142="","",(VLOOKUP(G142,[2]Recheio!$B$8:$I$150,4,0))),"")</f>
        <v/>
      </c>
      <c r="K142" s="428" t="str">
        <f>IFERROR((VLOOKUP(I142,[2]Recheio!$B$8:$I$150,4,0)),"")</f>
        <v/>
      </c>
      <c r="L142" s="429" t="str">
        <f>IF('Linha 4'!I56="","",'Linha 4'!I56)</f>
        <v/>
      </c>
      <c r="M142" s="430" t="str">
        <f t="shared" si="57"/>
        <v/>
      </c>
      <c r="N142" s="454"/>
    </row>
    <row r="143" spans="1:15" ht="25.5" hidden="1" customHeight="1" thickBot="1">
      <c r="A143" s="423" t="str">
        <f t="shared" si="54"/>
        <v/>
      </c>
      <c r="B143" s="423" t="str">
        <f t="shared" si="55"/>
        <v/>
      </c>
      <c r="C143" s="424" t="str">
        <f>'Linha 4'!B57</f>
        <v/>
      </c>
      <c r="D143" s="431" t="str">
        <f>IF(G3="","",'Linha 4'!L57)</f>
        <v/>
      </c>
      <c r="E143" s="424" t="str">
        <f t="shared" si="56"/>
        <v/>
      </c>
      <c r="F143" s="432"/>
      <c r="G143" s="433" t="str">
        <f>IF('Linha 4'!D57="","",'Linha 4'!D57)</f>
        <v/>
      </c>
      <c r="H143" s="434" t="str">
        <f>IF('Linha 4'!G57="","",'Linha 4'!G57)</f>
        <v/>
      </c>
      <c r="I143" s="434" t="str">
        <f>IFERROR(IF(G143="","",(VLOOKUP(G143,[2]Recheio!$B$8:$I$150,3,0))),"")</f>
        <v/>
      </c>
      <c r="J143" s="434" t="str">
        <f>IFERROR(IF(G143="","",(VLOOKUP(G143,[2]Recheio!$B$8:$I$150,4,0))),"")</f>
        <v/>
      </c>
      <c r="K143" s="434" t="str">
        <f>IFERROR((VLOOKUP(I143,[2]Recheio!$B$8:$I$150,4,0)),"")</f>
        <v/>
      </c>
      <c r="L143" s="429" t="str">
        <f>IF('Linha 4'!I57="","",'Linha 4'!I57)</f>
        <v/>
      </c>
      <c r="M143" s="435" t="str">
        <f t="shared" si="57"/>
        <v/>
      </c>
      <c r="N143" s="455"/>
    </row>
    <row r="144" spans="1:15" ht="25.5" hidden="1" customHeight="1" thickBot="1">
      <c r="A144" s="436"/>
      <c r="B144" s="436"/>
      <c r="C144" s="437"/>
      <c r="D144" s="438"/>
      <c r="E144" s="437"/>
      <c r="F144" s="439"/>
      <c r="G144" s="439"/>
      <c r="H144" s="439"/>
      <c r="I144" s="440"/>
      <c r="J144" s="439"/>
      <c r="K144" s="441"/>
      <c r="L144" s="441"/>
      <c r="M144" s="442"/>
      <c r="N144" s="456"/>
      <c r="O144" s="443"/>
    </row>
    <row r="145" spans="1:15" ht="25.5" customHeight="1">
      <c r="A145" s="423" t="str">
        <f>IF(C145="","",ROUNDDOWN(C145,0)&amp;G145)</f>
        <v>439597</v>
      </c>
      <c r="B145" s="423" t="str">
        <f>IF(G145&lt;&gt;"","X","")</f>
        <v>X</v>
      </c>
      <c r="C145" s="424">
        <f>'Linha 5'!B48</f>
        <v>43959</v>
      </c>
      <c r="D145" s="425">
        <f>IF(G3="","",'Linha 5'!L48)</f>
        <v>43959</v>
      </c>
      <c r="E145" s="424">
        <f>IF(C145="","",C145-1)</f>
        <v>43958</v>
      </c>
      <c r="F145" s="574"/>
      <c r="G145" s="427">
        <f>IF('Linha 5'!D48="","",'Linha 5'!D48)</f>
        <v>7</v>
      </c>
      <c r="H145" s="428">
        <f>IF('Linha 5'!G48="","",'Linha 5'!G48)</f>
        <v>24</v>
      </c>
      <c r="I145" s="428" t="str">
        <f>IFERROR(IF(G145="","",(VLOOKUP(G145,[2]Recheio!$B$8:$I$150,3,0))),"")</f>
        <v/>
      </c>
      <c r="J145" s="428" t="str">
        <f>IFERROR(IF(G145="","",(VLOOKUP(G145,[2]Recheio!$B$8:$I$150,4,0))),"")</f>
        <v/>
      </c>
      <c r="K145" s="428" t="str">
        <f>IFERROR((VLOOKUP(I145,[2]Recheio!$B$8:$I$150,4,0)),"")</f>
        <v/>
      </c>
      <c r="L145" s="427" t="str">
        <f>IF('Linha 5'!I48="","",'Linha 5'!I48)</f>
        <v/>
      </c>
      <c r="M145" s="430" t="str">
        <f>IFERROR((L145/K145),"")</f>
        <v/>
      </c>
      <c r="N145" s="454"/>
    </row>
    <row r="146" spans="1:15" ht="25.5" hidden="1" customHeight="1">
      <c r="A146" s="423" t="str">
        <f t="shared" ref="A146:A154" si="58">IF(C146="","",ROUNDDOWN(C146,0)&amp;G146)</f>
        <v/>
      </c>
      <c r="B146" s="423" t="str">
        <f t="shared" ref="B146:B154" si="59">IF(I146&lt;&gt;"","X","")</f>
        <v/>
      </c>
      <c r="C146" s="424" t="str">
        <f>'Linha 5'!B49</f>
        <v/>
      </c>
      <c r="D146" s="425" t="str">
        <f>IF(G3="","",'Linha 5'!L49)</f>
        <v/>
      </c>
      <c r="E146" s="424" t="str">
        <f t="shared" ref="E146:E154" si="60">IF(C146="","",C146-1)</f>
        <v/>
      </c>
      <c r="F146" s="426"/>
      <c r="G146" s="427" t="str">
        <f>IF('Linha 5'!D49="","",'Linha 5'!D49)</f>
        <v/>
      </c>
      <c r="H146" s="428">
        <f>IF('Linha 5'!G49="","",'Linha 5'!G49)</f>
        <v>3</v>
      </c>
      <c r="I146" s="428" t="str">
        <f>IFERROR(IF(G146="","",(VLOOKUP(G146,[2]Recheio!$B$8:$I$150,3,0))),"")</f>
        <v/>
      </c>
      <c r="J146" s="428" t="str">
        <f>IFERROR(IF(G146="","",(VLOOKUP(G146,[2]Recheio!$B$8:$I$150,4,0))),"")</f>
        <v/>
      </c>
      <c r="K146" s="428" t="str">
        <f>IFERROR((VLOOKUP(I146,[2]Recheio!$B$8:$I$150,4,0)),"")</f>
        <v/>
      </c>
      <c r="L146" s="427" t="str">
        <f>IF('Linha 5'!I49="","",'Linha 5'!I49)</f>
        <v/>
      </c>
      <c r="M146" s="430" t="str">
        <f>IFERROR((L146/K146),"")</f>
        <v/>
      </c>
      <c r="N146" s="454"/>
    </row>
    <row r="147" spans="1:15" ht="25.5" hidden="1" customHeight="1">
      <c r="A147" s="423" t="str">
        <f t="shared" si="58"/>
        <v/>
      </c>
      <c r="B147" s="423" t="str">
        <f t="shared" si="59"/>
        <v/>
      </c>
      <c r="C147" s="424" t="str">
        <f>'Linha 5'!B50</f>
        <v/>
      </c>
      <c r="D147" s="425" t="str">
        <f>IF(G3="","",'Linha 5'!L50)</f>
        <v/>
      </c>
      <c r="E147" s="424" t="str">
        <f t="shared" si="60"/>
        <v/>
      </c>
      <c r="F147" s="426"/>
      <c r="G147" s="427" t="str">
        <f>IF('Linha 5'!D50="","",'Linha 5'!D50)</f>
        <v/>
      </c>
      <c r="H147" s="428">
        <f>IF('Linha 5'!G50="","",'Linha 5'!G50)</f>
        <v>2262</v>
      </c>
      <c r="I147" s="428" t="str">
        <f>IFERROR(IF(G147="","",(VLOOKUP(G147,[2]Recheio!$B$8:$I$150,3,0))),"")</f>
        <v/>
      </c>
      <c r="J147" s="428" t="str">
        <f>IFERROR(IF(G147="","",(VLOOKUP(G147,[2]Recheio!$B$8:$I$150,4,0))),"")</f>
        <v/>
      </c>
      <c r="K147" s="428" t="str">
        <f>IFERROR((VLOOKUP(I147,[2]Recheio!$B$8:$I$150,4,0)),"")</f>
        <v/>
      </c>
      <c r="L147" s="427" t="str">
        <f>IF('Linha 5'!I50="","",'Linha 5'!I50)</f>
        <v/>
      </c>
      <c r="M147" s="430" t="str">
        <f t="shared" ref="M147:M154" si="61">IFERROR((L147/K147),"")</f>
        <v/>
      </c>
      <c r="N147" s="454"/>
    </row>
    <row r="148" spans="1:15" ht="25.5" hidden="1" customHeight="1">
      <c r="A148" s="423" t="str">
        <f t="shared" si="58"/>
        <v/>
      </c>
      <c r="B148" s="423" t="str">
        <f t="shared" si="59"/>
        <v/>
      </c>
      <c r="C148" s="424" t="str">
        <f>'Linha 5'!B51</f>
        <v/>
      </c>
      <c r="D148" s="425" t="str">
        <f>IF(G3="","",'Linha 5'!L51)</f>
        <v/>
      </c>
      <c r="E148" s="424" t="str">
        <f t="shared" si="60"/>
        <v/>
      </c>
      <c r="F148" s="426"/>
      <c r="G148" s="427" t="str">
        <f>IF('Linha 5'!D51="","",'Linha 5'!D51)</f>
        <v/>
      </c>
      <c r="H148" s="428">
        <f>IF('Linha 5'!G51="","",'Linha 5'!G51)</f>
        <v>2262</v>
      </c>
      <c r="I148" s="428" t="str">
        <f>IFERROR(IF(G148="","",(VLOOKUP(G148,[2]Recheio!$B$8:$I$150,3,0))),"")</f>
        <v/>
      </c>
      <c r="J148" s="428" t="str">
        <f>IFERROR(IF(G148="","",(VLOOKUP(G148,[2]Recheio!$B$8:$I$150,4,0))),"")</f>
        <v/>
      </c>
      <c r="K148" s="428" t="str">
        <f>IFERROR((VLOOKUP(I148,[2]Recheio!$B$8:$I$150,4,0)),"")</f>
        <v/>
      </c>
      <c r="L148" s="427" t="str">
        <f>IF('Linha 5'!I51="","",'Linha 5'!I51)</f>
        <v/>
      </c>
      <c r="M148" s="430" t="str">
        <f t="shared" si="61"/>
        <v/>
      </c>
      <c r="N148" s="454"/>
    </row>
    <row r="149" spans="1:15" ht="25.5" hidden="1" customHeight="1">
      <c r="A149" s="423" t="str">
        <f t="shared" si="58"/>
        <v/>
      </c>
      <c r="B149" s="423" t="str">
        <f t="shared" si="59"/>
        <v/>
      </c>
      <c r="C149" s="424" t="str">
        <f>'Linha 5'!B52</f>
        <v/>
      </c>
      <c r="D149" s="425" t="str">
        <f>IF(G3="","",'Linha 5'!L52)</f>
        <v/>
      </c>
      <c r="E149" s="424" t="str">
        <f t="shared" si="60"/>
        <v/>
      </c>
      <c r="F149" s="426"/>
      <c r="G149" s="427" t="str">
        <f>IF('Linha 5'!D52="","",'Linha 5'!D52)</f>
        <v/>
      </c>
      <c r="H149" s="428" t="str">
        <f>IF('Linha 5'!G52="","",'Linha 5'!G52)</f>
        <v/>
      </c>
      <c r="I149" s="428" t="str">
        <f>IFERROR(IF(G149="","",(VLOOKUP(G149,[2]Recheio!$B$8:$I$150,3,0))),"")</f>
        <v/>
      </c>
      <c r="J149" s="428" t="str">
        <f>IFERROR(IF(G149="","",(VLOOKUP(G149,[2]Recheio!$B$8:$I$150,4,0))),"")</f>
        <v/>
      </c>
      <c r="K149" s="428" t="str">
        <f>IFERROR((VLOOKUP(I149,[2]Recheio!$B$8:$I$150,4,0)),"")</f>
        <v/>
      </c>
      <c r="L149" s="427" t="str">
        <f>IF('Linha 5'!I52="","",'Linha 5'!I52)</f>
        <v/>
      </c>
      <c r="M149" s="430" t="str">
        <f t="shared" si="61"/>
        <v/>
      </c>
      <c r="N149" s="454"/>
    </row>
    <row r="150" spans="1:15" ht="25.5" hidden="1" customHeight="1">
      <c r="A150" s="423" t="str">
        <f t="shared" si="58"/>
        <v/>
      </c>
      <c r="B150" s="423" t="str">
        <f t="shared" si="59"/>
        <v/>
      </c>
      <c r="C150" s="424" t="str">
        <f>'Linha 5'!B53</f>
        <v/>
      </c>
      <c r="D150" s="425" t="str">
        <f>IF(G3="","",'Linha 5'!L53)</f>
        <v/>
      </c>
      <c r="E150" s="424" t="str">
        <f t="shared" si="60"/>
        <v/>
      </c>
      <c r="F150" s="426"/>
      <c r="G150" s="427" t="str">
        <f>IF('Linha 5'!D53="","",'Linha 5'!D53)</f>
        <v/>
      </c>
      <c r="H150" s="428" t="str">
        <f>IF('Linha 5'!G53="","",'Linha 5'!G53)</f>
        <v/>
      </c>
      <c r="I150" s="428" t="str">
        <f>IFERROR(IF(G150="","",(VLOOKUP(G150,[2]Recheio!$B$8:$I$150,3,0))),"")</f>
        <v/>
      </c>
      <c r="J150" s="428" t="str">
        <f>IFERROR(IF(G150="","",(VLOOKUP(G150,[2]Recheio!$B$8:$I$150,4,0))),"")</f>
        <v/>
      </c>
      <c r="K150" s="428" t="str">
        <f>IFERROR((VLOOKUP(I150,[2]Recheio!$B$8:$I$150,4,0)),"")</f>
        <v/>
      </c>
      <c r="L150" s="427" t="str">
        <f>IF('Linha 5'!I53="","",'Linha 5'!I53)</f>
        <v/>
      </c>
      <c r="M150" s="430" t="str">
        <f t="shared" si="61"/>
        <v/>
      </c>
      <c r="N150" s="454"/>
    </row>
    <row r="151" spans="1:15" ht="25.5" hidden="1" customHeight="1">
      <c r="A151" s="423" t="str">
        <f t="shared" si="58"/>
        <v/>
      </c>
      <c r="B151" s="423" t="str">
        <f t="shared" si="59"/>
        <v/>
      </c>
      <c r="C151" s="424" t="str">
        <f>'Linha 5'!B54</f>
        <v/>
      </c>
      <c r="D151" s="425" t="str">
        <f>IF(G3="","",'Linha 5'!L54)</f>
        <v/>
      </c>
      <c r="E151" s="424" t="str">
        <f t="shared" si="60"/>
        <v/>
      </c>
      <c r="F151" s="426"/>
      <c r="G151" s="427" t="str">
        <f>IF('Linha 5'!D54="","",'Linha 5'!D54)</f>
        <v/>
      </c>
      <c r="H151" s="428" t="str">
        <f>IF('Linha 5'!G54="","",'Linha 5'!G54)</f>
        <v/>
      </c>
      <c r="I151" s="428" t="str">
        <f>IFERROR(IF(G151="","",(VLOOKUP(G151,[2]Recheio!$B$8:$I$150,3,0))),"")</f>
        <v/>
      </c>
      <c r="J151" s="428" t="str">
        <f>IFERROR(IF(G151="","",(VLOOKUP(G151,[2]Recheio!$B$8:$I$150,4,0))),"")</f>
        <v/>
      </c>
      <c r="K151" s="428" t="str">
        <f>IFERROR((VLOOKUP(I151,[2]Recheio!$B$8:$I$150,4,0)),"")</f>
        <v/>
      </c>
      <c r="L151" s="427" t="str">
        <f>IF('Linha 5'!I54="","",'Linha 5'!I54)</f>
        <v/>
      </c>
      <c r="M151" s="430" t="str">
        <f t="shared" si="61"/>
        <v/>
      </c>
      <c r="N151" s="454"/>
    </row>
    <row r="152" spans="1:15" ht="25.5" hidden="1" customHeight="1">
      <c r="A152" s="423" t="str">
        <f t="shared" si="58"/>
        <v/>
      </c>
      <c r="B152" s="423" t="str">
        <f t="shared" si="59"/>
        <v/>
      </c>
      <c r="C152" s="424" t="str">
        <f>'Linha 5'!B55</f>
        <v/>
      </c>
      <c r="D152" s="425" t="str">
        <f>IF(G3="","",'Linha 5'!L55)</f>
        <v/>
      </c>
      <c r="E152" s="424" t="str">
        <f t="shared" si="60"/>
        <v/>
      </c>
      <c r="F152" s="426"/>
      <c r="G152" s="427" t="str">
        <f>IF('Linha 5'!D55="","",'Linha 5'!D55)</f>
        <v/>
      </c>
      <c r="H152" s="428" t="str">
        <f>IF('Linha 5'!G55="","",'Linha 5'!G55)</f>
        <v/>
      </c>
      <c r="I152" s="428" t="str">
        <f>IFERROR(IF(G152="","",(VLOOKUP(G152,[2]Recheio!$B$8:$I$150,3,0))),"")</f>
        <v/>
      </c>
      <c r="J152" s="428" t="str">
        <f>IFERROR(IF(G152="","",(VLOOKUP(G152,[2]Recheio!$B$8:$I$150,4,0))),"")</f>
        <v/>
      </c>
      <c r="K152" s="428" t="str">
        <f>IFERROR((VLOOKUP(I152,[2]Recheio!$B$8:$I$150,4,0)),"")</f>
        <v/>
      </c>
      <c r="L152" s="427" t="str">
        <f>IF('Linha 5'!I55="","",'Linha 5'!I55)</f>
        <v/>
      </c>
      <c r="M152" s="430" t="str">
        <f t="shared" si="61"/>
        <v/>
      </c>
      <c r="N152" s="454"/>
    </row>
    <row r="153" spans="1:15" ht="25.5" hidden="1" customHeight="1">
      <c r="A153" s="423" t="str">
        <f t="shared" si="58"/>
        <v/>
      </c>
      <c r="B153" s="423" t="str">
        <f t="shared" si="59"/>
        <v/>
      </c>
      <c r="C153" s="424" t="str">
        <f>'Linha 5'!B56</f>
        <v/>
      </c>
      <c r="D153" s="425" t="str">
        <f>IF(G3="","",'Linha 5'!L56)</f>
        <v/>
      </c>
      <c r="E153" s="424" t="str">
        <f t="shared" si="60"/>
        <v/>
      </c>
      <c r="F153" s="426"/>
      <c r="G153" s="427" t="str">
        <f>IF('Linha 5'!D56="","",'Linha 5'!D56)</f>
        <v/>
      </c>
      <c r="H153" s="428" t="str">
        <f>IF('Linha 5'!G56="","",'Linha 5'!G56)</f>
        <v/>
      </c>
      <c r="I153" s="428" t="str">
        <f>IFERROR(IF(G153="","",(VLOOKUP(G153,[2]Recheio!$B$8:$I$150,3,0))),"")</f>
        <v/>
      </c>
      <c r="J153" s="428" t="str">
        <f>IFERROR(IF(G153="","",(VLOOKUP(G153,[2]Recheio!$B$8:$I$150,4,0))),"")</f>
        <v/>
      </c>
      <c r="K153" s="428" t="str">
        <f>IFERROR((VLOOKUP(I153,[2]Recheio!$B$8:$I$150,4,0)),"")</f>
        <v/>
      </c>
      <c r="L153" s="427" t="str">
        <f>IF('Linha 5'!I56="","",'Linha 5'!I56)</f>
        <v/>
      </c>
      <c r="M153" s="430" t="str">
        <f t="shared" si="61"/>
        <v/>
      </c>
      <c r="N153" s="454"/>
    </row>
    <row r="154" spans="1:15" ht="25.5" hidden="1" customHeight="1" thickBot="1">
      <c r="A154" s="423" t="str">
        <f t="shared" si="58"/>
        <v/>
      </c>
      <c r="B154" s="423" t="str">
        <f t="shared" si="59"/>
        <v/>
      </c>
      <c r="C154" s="424" t="str">
        <f>'Linha 5'!B57</f>
        <v/>
      </c>
      <c r="D154" s="425" t="str">
        <f>IF(G3="","",'Linha 5'!L57)</f>
        <v/>
      </c>
      <c r="E154" s="424" t="str">
        <f t="shared" si="60"/>
        <v/>
      </c>
      <c r="F154" s="432"/>
      <c r="G154" s="433" t="str">
        <f>IF('Linha 5'!D57="","",'Linha 5'!D57)</f>
        <v/>
      </c>
      <c r="H154" s="434" t="str">
        <f>IF('Linha 5'!G57="","",'Linha 5'!G57)</f>
        <v/>
      </c>
      <c r="I154" s="434" t="str">
        <f>IFERROR(IF(G154="","",(VLOOKUP(G154,[2]Recheio!$B$8:$I$150,3,0))),"")</f>
        <v/>
      </c>
      <c r="J154" s="434" t="str">
        <f>IFERROR(IF(G154="","",(VLOOKUP(G154,[2]Recheio!$B$8:$I$150,4,0))),"")</f>
        <v/>
      </c>
      <c r="K154" s="434" t="str">
        <f>IFERROR((VLOOKUP(I154,[2]Recheio!$B$8:$I$150,4,0)),"")</f>
        <v/>
      </c>
      <c r="L154" s="433" t="str">
        <f>IF('Linha 5'!I57="","",'Linha 5'!I57)</f>
        <v/>
      </c>
      <c r="M154" s="435" t="str">
        <f t="shared" si="61"/>
        <v/>
      </c>
      <c r="N154" s="455"/>
    </row>
    <row r="155" spans="1:15" ht="25.5" hidden="1" customHeight="1" thickBot="1">
      <c r="A155" s="436"/>
      <c r="B155" s="436"/>
      <c r="C155" s="437"/>
      <c r="D155" s="438"/>
      <c r="E155" s="437"/>
      <c r="F155" s="439"/>
      <c r="G155" s="439"/>
      <c r="H155" s="439"/>
      <c r="I155" s="440"/>
      <c r="J155" s="439"/>
      <c r="K155" s="441"/>
      <c r="L155" s="441"/>
      <c r="M155" s="442"/>
      <c r="N155" s="456"/>
      <c r="O155" s="443"/>
    </row>
    <row r="156" spans="1:15" ht="25.5" customHeight="1" thickBot="1">
      <c r="A156" s="423" t="str">
        <f t="shared" ref="A156" si="62">IF(C156="","",ROUNDDOWN(C156,0)&amp;G156)</f>
        <v>439597</v>
      </c>
      <c r="B156" s="423" t="str">
        <f>IF(G156&lt;&gt;"","X","")</f>
        <v>X</v>
      </c>
      <c r="C156" s="424">
        <f>'Linha 8'!B48</f>
        <v>43959.34375</v>
      </c>
      <c r="D156" s="425">
        <f>IF(G156="","",'Linha 8'!L48)</f>
        <v>43959.34375</v>
      </c>
      <c r="E156" s="424">
        <f t="shared" ref="E156" si="63">IF(C156="","",C156-1)</f>
        <v>43958.34375</v>
      </c>
      <c r="F156" s="426"/>
      <c r="G156" s="427">
        <f>IF('Linha 8'!D48="","",'Linha 8'!D48)</f>
        <v>7</v>
      </c>
      <c r="H156" s="428" t="str">
        <f>IF('Linha 8'!G48="","",'Linha 8'!G48)</f>
        <v/>
      </c>
      <c r="I156" s="428" t="str">
        <f>IFERROR(IF(G156="","",(VLOOKUP(G156,[2]Recheio!$B$8:$I$150,3,0))),"")</f>
        <v/>
      </c>
      <c r="J156" s="428" t="str">
        <f>IFERROR(IF(G156="","",(VLOOKUP(G156,[2]Recheio!$B$8:$I$150,4,0))),"")</f>
        <v/>
      </c>
      <c r="K156" s="428" t="str">
        <f>IFERROR((VLOOKUP(I156,[2]Recheio!$B$8:$I$150,4,0)),"")</f>
        <v/>
      </c>
      <c r="L156" s="427" t="str">
        <f>IF('Linha 8'!I48="","",'Linha 8'!I48)</f>
        <v/>
      </c>
      <c r="M156" s="430" t="str">
        <f t="shared" ref="M156" si="64">IFERROR((L156/K156),"")</f>
        <v/>
      </c>
      <c r="N156" s="454"/>
    </row>
    <row r="157" spans="1:15" ht="25.5" hidden="1" customHeight="1">
      <c r="A157" s="423" t="str">
        <f t="shared" ref="A157:A165" si="65">IF(C157="","",ROUNDDOWN(C157,0)&amp;G157)</f>
        <v/>
      </c>
      <c r="B157" s="423" t="str">
        <f t="shared" ref="B157:B165" si="66">IF(I157&lt;&gt;"","X","")</f>
        <v/>
      </c>
      <c r="C157" s="424" t="str">
        <f>'Linha 8'!B49</f>
        <v/>
      </c>
      <c r="D157" s="425" t="str">
        <f>IF(G157="","",'Linha 8'!L49)</f>
        <v/>
      </c>
      <c r="E157" s="424" t="str">
        <f t="shared" ref="E157:E165" si="67">IF(C157="","",C157-1)</f>
        <v/>
      </c>
      <c r="F157" s="426"/>
      <c r="G157" s="427" t="str">
        <f>IF('Linha 8'!D49="","",'Linha 8'!D49)</f>
        <v/>
      </c>
      <c r="H157" s="428" t="str">
        <f>IF('Linha 8'!G49="","",'Linha 8'!G49)</f>
        <v/>
      </c>
      <c r="I157" s="428" t="str">
        <f>IFERROR(IF(G157="","",(VLOOKUP(G157,[2]Recheio!$B$8:$I$150,3,0))),"")</f>
        <v/>
      </c>
      <c r="J157" s="428" t="str">
        <f>IFERROR(IF(G157="","",(VLOOKUP(G157,[2]Recheio!$B$8:$I$150,4,0))),"")</f>
        <v/>
      </c>
      <c r="K157" s="428" t="str">
        <f>IFERROR((VLOOKUP(I157,[2]Recheio!$B$8:$I$150,4,0)),"")</f>
        <v/>
      </c>
      <c r="L157" s="427" t="str">
        <f>IF('Linha 8'!I49="","",'Linha 8'!I49)</f>
        <v/>
      </c>
      <c r="M157" s="430" t="str">
        <f t="shared" ref="M157:M165" si="68">IFERROR((L157/K157),"")</f>
        <v/>
      </c>
      <c r="N157" s="454"/>
    </row>
    <row r="158" spans="1:15" ht="25.5" hidden="1" customHeight="1">
      <c r="A158" s="423" t="str">
        <f t="shared" si="65"/>
        <v/>
      </c>
      <c r="B158" s="423" t="str">
        <f t="shared" si="66"/>
        <v/>
      </c>
      <c r="C158" s="424" t="str">
        <f>'Linha 8'!B50</f>
        <v/>
      </c>
      <c r="D158" s="425" t="str">
        <f>IF(G158="","",'Linha 8'!L50)</f>
        <v/>
      </c>
      <c r="E158" s="424" t="str">
        <f t="shared" si="67"/>
        <v/>
      </c>
      <c r="F158" s="426"/>
      <c r="G158" s="427" t="str">
        <f>IF('Linha 8'!D50="","",'Linha 8'!D50)</f>
        <v/>
      </c>
      <c r="H158" s="428" t="str">
        <f>IF('Linha 8'!G50="","",'Linha 8'!G50)</f>
        <v/>
      </c>
      <c r="I158" s="428" t="str">
        <f>IFERROR(IF(G158="","",(VLOOKUP(G158,[2]Recheio!$B$8:$I$150,3,0))),"")</f>
        <v/>
      </c>
      <c r="J158" s="428" t="str">
        <f>IFERROR(IF(G158="","",(VLOOKUP(G158,[2]Recheio!$B$8:$I$150,4,0))),"")</f>
        <v/>
      </c>
      <c r="K158" s="428" t="str">
        <f>IFERROR((VLOOKUP(I158,[2]Recheio!$B$8:$I$150,4,0)),"")</f>
        <v/>
      </c>
      <c r="L158" s="427" t="str">
        <f>IF('Linha 8'!I50="","",'Linha 8'!I50)</f>
        <v/>
      </c>
      <c r="M158" s="430" t="str">
        <f t="shared" si="68"/>
        <v/>
      </c>
      <c r="N158" s="454"/>
    </row>
    <row r="159" spans="1:15" ht="25.5" hidden="1" customHeight="1">
      <c r="A159" s="423" t="str">
        <f t="shared" si="65"/>
        <v/>
      </c>
      <c r="B159" s="423" t="str">
        <f t="shared" si="66"/>
        <v/>
      </c>
      <c r="C159" s="424" t="str">
        <f>'Linha 8'!B51</f>
        <v/>
      </c>
      <c r="D159" s="425" t="str">
        <f>IF(G159="","",'Linha 8'!L51)</f>
        <v/>
      </c>
      <c r="E159" s="424" t="str">
        <f t="shared" si="67"/>
        <v/>
      </c>
      <c r="F159" s="426"/>
      <c r="G159" s="427" t="str">
        <f>IF('Linha 8'!D51="","",'Linha 8'!D51)</f>
        <v/>
      </c>
      <c r="H159" s="428" t="str">
        <f>IF('Linha 8'!G51="","",'Linha 8'!G51)</f>
        <v/>
      </c>
      <c r="I159" s="428" t="str">
        <f>IFERROR(IF(G159="","",(VLOOKUP(G159,[2]Recheio!$B$8:$I$150,3,0))),"")</f>
        <v/>
      </c>
      <c r="J159" s="428" t="str">
        <f>IFERROR(IF(G159="","",(VLOOKUP(G159,[2]Recheio!$B$8:$I$150,4,0))),"")</f>
        <v/>
      </c>
      <c r="K159" s="428" t="str">
        <f>IFERROR((VLOOKUP(I159,[2]Recheio!$B$8:$I$150,4,0)),"")</f>
        <v/>
      </c>
      <c r="L159" s="427" t="str">
        <f>IF('Linha 8'!I51="","",'Linha 8'!I51)</f>
        <v/>
      </c>
      <c r="M159" s="430" t="str">
        <f t="shared" si="68"/>
        <v/>
      </c>
      <c r="N159" s="454"/>
    </row>
    <row r="160" spans="1:15" ht="25.5" hidden="1" customHeight="1">
      <c r="A160" s="423" t="str">
        <f t="shared" si="65"/>
        <v/>
      </c>
      <c r="B160" s="423" t="str">
        <f t="shared" si="66"/>
        <v/>
      </c>
      <c r="C160" s="424" t="str">
        <f>'Linha 8'!B52</f>
        <v/>
      </c>
      <c r="D160" s="425" t="str">
        <f>IF(G160="","",'Linha 8'!L52)</f>
        <v/>
      </c>
      <c r="E160" s="424" t="str">
        <f t="shared" si="67"/>
        <v/>
      </c>
      <c r="F160" s="426"/>
      <c r="G160" s="427" t="str">
        <f>IF('Linha 8'!D52="","",'Linha 8'!D52)</f>
        <v/>
      </c>
      <c r="H160" s="428" t="str">
        <f>IF('Linha 8'!G52="","",'Linha 8'!G52)</f>
        <v/>
      </c>
      <c r="I160" s="428" t="str">
        <f>IFERROR(IF(G160="","",(VLOOKUP(G160,[2]Recheio!$B$8:$I$150,3,0))),"")</f>
        <v/>
      </c>
      <c r="J160" s="428" t="str">
        <f>IFERROR(IF(G160="","",(VLOOKUP(G160,[2]Recheio!$B$8:$I$150,4,0))),"")</f>
        <v/>
      </c>
      <c r="K160" s="428" t="str">
        <f>IFERROR((VLOOKUP(I160,[2]Recheio!$B$8:$I$150,4,0)),"")</f>
        <v/>
      </c>
      <c r="L160" s="427" t="str">
        <f>IF('Linha 8'!I52="","",'Linha 8'!I52)</f>
        <v/>
      </c>
      <c r="M160" s="430" t="str">
        <f t="shared" si="68"/>
        <v/>
      </c>
      <c r="N160" s="454"/>
    </row>
    <row r="161" spans="1:15" ht="25.5" hidden="1" customHeight="1">
      <c r="A161" s="423" t="str">
        <f t="shared" si="65"/>
        <v/>
      </c>
      <c r="B161" s="423" t="str">
        <f t="shared" si="66"/>
        <v/>
      </c>
      <c r="C161" s="424" t="str">
        <f>'Linha 8'!B53</f>
        <v/>
      </c>
      <c r="D161" s="425" t="str">
        <f>IF(G161="","",'Linha 8'!L53)</f>
        <v/>
      </c>
      <c r="E161" s="424" t="str">
        <f t="shared" si="67"/>
        <v/>
      </c>
      <c r="F161" s="426"/>
      <c r="G161" s="427" t="str">
        <f>IF('Linha 8'!D53="","",'Linha 8'!D53)</f>
        <v/>
      </c>
      <c r="H161" s="428" t="str">
        <f>IF('Linha 8'!G53="","",'Linha 8'!G53)</f>
        <v/>
      </c>
      <c r="I161" s="428" t="str">
        <f>IFERROR(IF(G161="","",(VLOOKUP(G161,[2]Recheio!$B$8:$I$150,3,0))),"")</f>
        <v/>
      </c>
      <c r="J161" s="428" t="str">
        <f>IFERROR(IF(G161="","",(VLOOKUP(G161,[2]Recheio!$B$8:$I$150,4,0))),"")</f>
        <v/>
      </c>
      <c r="K161" s="428" t="str">
        <f>IFERROR((VLOOKUP(I161,[2]Recheio!$B$8:$I$150,4,0)),"")</f>
        <v/>
      </c>
      <c r="L161" s="427" t="str">
        <f>IF('Linha 8'!I53="","",'Linha 8'!I53)</f>
        <v/>
      </c>
      <c r="M161" s="430" t="str">
        <f t="shared" si="68"/>
        <v/>
      </c>
      <c r="N161" s="454"/>
    </row>
    <row r="162" spans="1:15" ht="25.5" hidden="1" customHeight="1">
      <c r="A162" s="423" t="str">
        <f t="shared" si="65"/>
        <v/>
      </c>
      <c r="B162" s="423" t="str">
        <f t="shared" si="66"/>
        <v/>
      </c>
      <c r="C162" s="424" t="str">
        <f>'Linha 8'!B54</f>
        <v/>
      </c>
      <c r="D162" s="425" t="str">
        <f>IF(G162="","",'Linha 8'!L54)</f>
        <v/>
      </c>
      <c r="E162" s="424" t="str">
        <f t="shared" si="67"/>
        <v/>
      </c>
      <c r="F162" s="426"/>
      <c r="G162" s="427" t="str">
        <f>IF('Linha 8'!D54="","",'Linha 8'!D54)</f>
        <v/>
      </c>
      <c r="H162" s="428" t="str">
        <f>IF('Linha 8'!G54="","",'Linha 8'!G54)</f>
        <v/>
      </c>
      <c r="I162" s="428" t="str">
        <f>IFERROR(IF(G162="","",(VLOOKUP(G162,[2]Recheio!$B$8:$I$150,3,0))),"")</f>
        <v/>
      </c>
      <c r="J162" s="428" t="str">
        <f>IFERROR(IF(G162="","",(VLOOKUP(G162,[2]Recheio!$B$8:$I$150,4,0))),"")</f>
        <v/>
      </c>
      <c r="K162" s="428" t="str">
        <f>IFERROR((VLOOKUP(I162,[2]Recheio!$B$8:$I$150,4,0)),"")</f>
        <v/>
      </c>
      <c r="L162" s="427" t="str">
        <f>IF('Linha 8'!I54="","",'Linha 8'!I54)</f>
        <v/>
      </c>
      <c r="M162" s="430" t="str">
        <f t="shared" si="68"/>
        <v/>
      </c>
      <c r="N162" s="454"/>
    </row>
    <row r="163" spans="1:15" ht="25.5" hidden="1" customHeight="1">
      <c r="A163" s="423" t="str">
        <f t="shared" si="65"/>
        <v/>
      </c>
      <c r="B163" s="423" t="str">
        <f t="shared" si="66"/>
        <v/>
      </c>
      <c r="C163" s="424" t="str">
        <f>'Linha 8'!B55</f>
        <v/>
      </c>
      <c r="D163" s="425" t="str">
        <f>IF(G163="","",'Linha 8'!L55)</f>
        <v/>
      </c>
      <c r="E163" s="424" t="str">
        <f t="shared" si="67"/>
        <v/>
      </c>
      <c r="F163" s="426"/>
      <c r="G163" s="427" t="str">
        <f>IF('Linha 8'!D55="","",'Linha 8'!D55)</f>
        <v/>
      </c>
      <c r="H163" s="428" t="str">
        <f>IF('Linha 8'!G55="","",'Linha 8'!G55)</f>
        <v/>
      </c>
      <c r="I163" s="428" t="str">
        <f>IFERROR(IF(G163="","",(VLOOKUP(G163,[2]Recheio!$B$8:$I$150,3,0))),"")</f>
        <v/>
      </c>
      <c r="J163" s="428" t="str">
        <f>IFERROR(IF(G163="","",(VLOOKUP(G163,[2]Recheio!$B$8:$I$150,4,0))),"")</f>
        <v/>
      </c>
      <c r="K163" s="428" t="str">
        <f>IFERROR((VLOOKUP(I163,[2]Recheio!$B$8:$I$150,4,0)),"")</f>
        <v/>
      </c>
      <c r="L163" s="427" t="str">
        <f>IF('Linha 8'!I55="","",'Linha 8'!I55)</f>
        <v/>
      </c>
      <c r="M163" s="430" t="str">
        <f t="shared" si="68"/>
        <v/>
      </c>
      <c r="N163" s="454"/>
    </row>
    <row r="164" spans="1:15" ht="25.5" hidden="1" customHeight="1">
      <c r="A164" s="423" t="str">
        <f t="shared" si="65"/>
        <v/>
      </c>
      <c r="B164" s="423" t="str">
        <f t="shared" si="66"/>
        <v/>
      </c>
      <c r="C164" s="424" t="str">
        <f>'Linha 8'!B56</f>
        <v/>
      </c>
      <c r="D164" s="425" t="str">
        <f>IF(G164="","",'Linha 8'!L56)</f>
        <v/>
      </c>
      <c r="E164" s="424" t="str">
        <f t="shared" si="67"/>
        <v/>
      </c>
      <c r="F164" s="426"/>
      <c r="G164" s="427" t="str">
        <f>IF('Linha 8'!D56="","",'Linha 8'!D56)</f>
        <v/>
      </c>
      <c r="H164" s="428" t="str">
        <f>IF('Linha 8'!G56="","",'Linha 8'!G56)</f>
        <v/>
      </c>
      <c r="I164" s="428" t="str">
        <f>IFERROR(IF(G164="","",(VLOOKUP(G164,[2]Recheio!$B$8:$I$150,3,0))),"")</f>
        <v/>
      </c>
      <c r="J164" s="428" t="str">
        <f>IFERROR(IF(G164="","",(VLOOKUP(G164,[2]Recheio!$B$8:$I$150,4,0))),"")</f>
        <v/>
      </c>
      <c r="K164" s="428" t="str">
        <f>IFERROR((VLOOKUP(I164,[2]Recheio!$B$8:$I$150,4,0)),"")</f>
        <v/>
      </c>
      <c r="L164" s="427" t="str">
        <f>IF('Linha 8'!I56="","",'Linha 8'!I56)</f>
        <v/>
      </c>
      <c r="M164" s="430" t="str">
        <f t="shared" si="68"/>
        <v/>
      </c>
      <c r="N164" s="454"/>
    </row>
    <row r="165" spans="1:15" ht="25.5" hidden="1" customHeight="1" thickBot="1">
      <c r="A165" s="423" t="str">
        <f t="shared" si="65"/>
        <v/>
      </c>
      <c r="B165" s="423" t="str">
        <f t="shared" si="66"/>
        <v/>
      </c>
      <c r="C165" s="424" t="str">
        <f>'Linha 8'!B57</f>
        <v/>
      </c>
      <c r="D165" s="425" t="str">
        <f>IF(G165="","",'Linha 8'!L57)</f>
        <v/>
      </c>
      <c r="E165" s="424" t="str">
        <f t="shared" si="67"/>
        <v/>
      </c>
      <c r="F165" s="426"/>
      <c r="G165" s="427" t="str">
        <f>IF('Linha 8'!D57="","",'Linha 8'!D57)</f>
        <v/>
      </c>
      <c r="H165" s="428" t="str">
        <f>IF('Linha 8'!G57="","",'Linha 8'!G57)</f>
        <v/>
      </c>
      <c r="I165" s="428" t="str">
        <f>IFERROR(IF(G165="","",(VLOOKUP(G165,[2]Recheio!$B$8:$I$150,3,0))),"")</f>
        <v/>
      </c>
      <c r="J165" s="428" t="str">
        <f>IFERROR(IF(G165="","",(VLOOKUP(G165,[2]Recheio!$B$8:$I$150,4,0))),"")</f>
        <v/>
      </c>
      <c r="K165" s="428" t="str">
        <f>IFERROR((VLOOKUP(I165,[2]Recheio!$B$8:$I$150,4,0)),"")</f>
        <v/>
      </c>
      <c r="L165" s="427" t="str">
        <f>IF('Linha 8'!I57="","",'Linha 8'!I57)</f>
        <v/>
      </c>
      <c r="M165" s="430" t="str">
        <f t="shared" si="68"/>
        <v/>
      </c>
      <c r="N165" s="454"/>
    </row>
    <row r="166" spans="1:15" ht="25.5" customHeight="1" thickBot="1">
      <c r="A166" s="436"/>
      <c r="B166" s="436" t="s">
        <v>2381</v>
      </c>
      <c r="C166" s="437"/>
      <c r="D166" s="438"/>
      <c r="E166" s="437"/>
      <c r="F166" s="576"/>
      <c r="G166" s="439"/>
      <c r="H166" s="439"/>
      <c r="I166" s="440"/>
      <c r="J166" s="439"/>
      <c r="K166" s="441"/>
      <c r="L166" s="442"/>
      <c r="M166" s="442"/>
      <c r="N166" s="456"/>
      <c r="O166" s="443"/>
    </row>
    <row r="167" spans="1:15" ht="25.5" customHeight="1">
      <c r="A167" s="423" t="str">
        <f>IF(C167="","",ROUNDDOWN(C167,0)&amp;G167)</f>
        <v>439609</v>
      </c>
      <c r="B167" s="423" t="str">
        <f>IF(G167&lt;&gt;"","X","")</f>
        <v>X</v>
      </c>
      <c r="C167" s="424">
        <f>'Linha 4'!B59</f>
        <v>43960</v>
      </c>
      <c r="D167" s="425">
        <f>IF(G3="","",'Linha 4'!L59)</f>
        <v>43960</v>
      </c>
      <c r="E167" s="424">
        <f>IF(C167="","",C167-1)</f>
        <v>43959</v>
      </c>
      <c r="F167" s="426"/>
      <c r="G167" s="427">
        <f>IF('Linha 4'!D59="","",'Linha 4'!D59)</f>
        <v>9</v>
      </c>
      <c r="H167" s="428">
        <f>IF('Linha 4'!G59="","",'Linha 4'!G59)</f>
        <v>6</v>
      </c>
      <c r="I167" s="428" t="str">
        <f>IFERROR(IF(G167="","",(VLOOKUP(G167,[2]Recheio!$B$8:$I$150,3,0))),"")</f>
        <v/>
      </c>
      <c r="J167" s="428" t="str">
        <f>IFERROR(IF(G167="","",(VLOOKUP(G167,[2]Recheio!$B$8:$I$150,4,0))),"")</f>
        <v/>
      </c>
      <c r="K167" s="428" t="str">
        <f>IFERROR((VLOOKUP(I167,[2]Recheio!$B$8:$I$150,4,0)),"")</f>
        <v/>
      </c>
      <c r="L167" s="427" t="str">
        <f>IF('Linha 4'!I59="","",'Linha 4'!I59)</f>
        <v/>
      </c>
      <c r="M167" s="430" t="str">
        <f>IFERROR((L167/K167),"")</f>
        <v/>
      </c>
      <c r="N167" s="454"/>
    </row>
    <row r="168" spans="1:15" ht="25.5" hidden="1" customHeight="1">
      <c r="A168" s="423" t="str">
        <f t="shared" ref="A168:A176" si="69">IF(C168="","",ROUNDDOWN(C168,0)&amp;G168)</f>
        <v/>
      </c>
      <c r="B168" s="423" t="str">
        <f t="shared" ref="B168:B176" si="70">IF(I168&lt;&gt;"","X","")</f>
        <v/>
      </c>
      <c r="C168" s="424" t="str">
        <f>'Linha 4'!B60</f>
        <v/>
      </c>
      <c r="D168" s="425" t="str">
        <f>IF(G3="","",'Linha 4'!L60)</f>
        <v/>
      </c>
      <c r="E168" s="424" t="str">
        <f t="shared" ref="E168:E176" si="71">IF(C168="","",C168-1)</f>
        <v/>
      </c>
      <c r="F168" s="426"/>
      <c r="G168" s="427" t="str">
        <f>IF('Linha 4'!D60="","",'Linha 4'!D60)</f>
        <v/>
      </c>
      <c r="H168" s="428" t="str">
        <f>IF('Linha 4'!G60="","",'Linha 4'!G60)</f>
        <v/>
      </c>
      <c r="I168" s="428" t="str">
        <f>IFERROR(IF(G168="","",(VLOOKUP(G168,[2]Recheio!$B$8:$I$150,3,0))),"")</f>
        <v/>
      </c>
      <c r="J168" s="428" t="str">
        <f>IFERROR(IF(G168="","",(VLOOKUP(G168,[2]Recheio!$B$8:$I$150,4,0))),"")</f>
        <v/>
      </c>
      <c r="K168" s="428" t="str">
        <f>IFERROR((VLOOKUP(I168,[2]Recheio!$B$8:$I$150,4,0)),"")</f>
        <v/>
      </c>
      <c r="L168" s="427" t="str">
        <f>IF('Linha 4'!I60="","",'Linha 4'!I60)</f>
        <v/>
      </c>
      <c r="M168" s="430" t="str">
        <f>IFERROR((L168/K168),"")</f>
        <v/>
      </c>
      <c r="N168" s="454"/>
    </row>
    <row r="169" spans="1:15" ht="25.5" hidden="1" customHeight="1">
      <c r="A169" s="423" t="str">
        <f t="shared" si="69"/>
        <v/>
      </c>
      <c r="B169" s="423" t="str">
        <f t="shared" si="70"/>
        <v/>
      </c>
      <c r="C169" s="424" t="str">
        <f>'Linha 4'!B61</f>
        <v/>
      </c>
      <c r="D169" s="425" t="str">
        <f>IF(G3="","",'Linha 4'!L61)</f>
        <v/>
      </c>
      <c r="E169" s="424" t="str">
        <f t="shared" si="71"/>
        <v/>
      </c>
      <c r="F169" s="426"/>
      <c r="G169" s="427" t="str">
        <f>IF('Linha 4'!D61="","",'Linha 4'!D61)</f>
        <v/>
      </c>
      <c r="H169" s="428" t="str">
        <f>IF('Linha 4'!G61="","",'Linha 4'!G61)</f>
        <v/>
      </c>
      <c r="I169" s="428" t="str">
        <f>IFERROR(IF(G169="","",(VLOOKUP(G169,[2]Recheio!$B$8:$I$150,3,0))),"")</f>
        <v/>
      </c>
      <c r="J169" s="428" t="str">
        <f>IFERROR(IF(G169="","",(VLOOKUP(G169,[2]Recheio!$B$8:$I$150,4,0))),"")</f>
        <v/>
      </c>
      <c r="K169" s="428" t="str">
        <f>IFERROR((VLOOKUP(I169,[2]Recheio!$B$8:$I$150,4,0)),"")</f>
        <v/>
      </c>
      <c r="L169" s="427" t="str">
        <f>IF('Linha 4'!I61="","",'Linha 4'!I61)</f>
        <v/>
      </c>
      <c r="M169" s="430" t="str">
        <f t="shared" ref="M169:M176" si="72">IFERROR((L169/K169),"")</f>
        <v/>
      </c>
      <c r="N169" s="454"/>
    </row>
    <row r="170" spans="1:15" ht="25.5" hidden="1" customHeight="1">
      <c r="A170" s="423" t="str">
        <f t="shared" si="69"/>
        <v/>
      </c>
      <c r="B170" s="423" t="str">
        <f t="shared" si="70"/>
        <v/>
      </c>
      <c r="C170" s="424" t="str">
        <f>'Linha 4'!B62</f>
        <v/>
      </c>
      <c r="D170" s="425" t="str">
        <f>IF(G3="","",'Linha 4'!L62)</f>
        <v/>
      </c>
      <c r="E170" s="424" t="str">
        <f t="shared" si="71"/>
        <v/>
      </c>
      <c r="F170" s="426"/>
      <c r="G170" s="427" t="str">
        <f>IF('Linha 4'!D62="","",'Linha 4'!D62)</f>
        <v/>
      </c>
      <c r="H170" s="428" t="str">
        <f>IF('Linha 4'!G62="","",'Linha 4'!G62)</f>
        <v/>
      </c>
      <c r="I170" s="428" t="str">
        <f>IFERROR(IF(G170="","",(VLOOKUP(G170,[2]Recheio!$B$8:$I$150,3,0))),"")</f>
        <v/>
      </c>
      <c r="J170" s="428" t="str">
        <f>IFERROR(IF(G170="","",(VLOOKUP(G170,[2]Recheio!$B$8:$I$150,4,0))),"")</f>
        <v/>
      </c>
      <c r="K170" s="428" t="str">
        <f>IFERROR((VLOOKUP(I170,[2]Recheio!$B$8:$I$150,4,0)),"")</f>
        <v/>
      </c>
      <c r="L170" s="427" t="str">
        <f>IF('Linha 4'!I62="","",'Linha 4'!I62)</f>
        <v/>
      </c>
      <c r="M170" s="430" t="str">
        <f t="shared" si="72"/>
        <v/>
      </c>
      <c r="N170" s="454"/>
    </row>
    <row r="171" spans="1:15" ht="25.5" hidden="1" customHeight="1">
      <c r="A171" s="423" t="str">
        <f t="shared" si="69"/>
        <v/>
      </c>
      <c r="B171" s="423" t="str">
        <f t="shared" si="70"/>
        <v/>
      </c>
      <c r="C171" s="424" t="str">
        <f>'Linha 4'!B63</f>
        <v/>
      </c>
      <c r="D171" s="425" t="str">
        <f>IF(G3="","",'Linha 4'!L63)</f>
        <v/>
      </c>
      <c r="E171" s="424" t="str">
        <f t="shared" si="71"/>
        <v/>
      </c>
      <c r="F171" s="426"/>
      <c r="G171" s="427" t="str">
        <f>IF('Linha 4'!D63="","",'Linha 4'!D63)</f>
        <v/>
      </c>
      <c r="H171" s="428" t="str">
        <f>IF('Linha 4'!G63="","",'Linha 4'!G63)</f>
        <v/>
      </c>
      <c r="I171" s="428" t="str">
        <f>IFERROR(IF(G171="","",(VLOOKUP(G171,[2]Recheio!$B$8:$I$150,3,0))),"")</f>
        <v/>
      </c>
      <c r="J171" s="428" t="str">
        <f>IFERROR(IF(G171="","",(VLOOKUP(G171,[2]Recheio!$B$8:$I$150,4,0))),"")</f>
        <v/>
      </c>
      <c r="K171" s="428" t="str">
        <f>IFERROR((VLOOKUP(I171,[2]Recheio!$B$8:$I$150,4,0)),"")</f>
        <v/>
      </c>
      <c r="L171" s="427" t="str">
        <f>IF('Linha 4'!I63="","",'Linha 4'!I63)</f>
        <v/>
      </c>
      <c r="M171" s="430" t="str">
        <f t="shared" si="72"/>
        <v/>
      </c>
      <c r="N171" s="454"/>
    </row>
    <row r="172" spans="1:15" ht="25.5" hidden="1" customHeight="1">
      <c r="A172" s="423" t="str">
        <f t="shared" si="69"/>
        <v/>
      </c>
      <c r="B172" s="423" t="str">
        <f t="shared" si="70"/>
        <v/>
      </c>
      <c r="C172" s="424" t="str">
        <f>'Linha 4'!B64</f>
        <v/>
      </c>
      <c r="D172" s="425" t="str">
        <f>IF(G3="","",'Linha 4'!L64)</f>
        <v/>
      </c>
      <c r="E172" s="424" t="str">
        <f t="shared" si="71"/>
        <v/>
      </c>
      <c r="F172" s="426"/>
      <c r="G172" s="427" t="str">
        <f>IF('Linha 4'!D64="","",'Linha 4'!D64)</f>
        <v/>
      </c>
      <c r="H172" s="428" t="str">
        <f>IF('Linha 4'!G64="","",'Linha 4'!G64)</f>
        <v/>
      </c>
      <c r="I172" s="428" t="str">
        <f>IFERROR(IF(G172="","",(VLOOKUP(G172,[2]Recheio!$B$8:$I$150,3,0))),"")</f>
        <v/>
      </c>
      <c r="J172" s="428" t="str">
        <f>IFERROR(IF(G172="","",(VLOOKUP(G172,[2]Recheio!$B$8:$I$150,4,0))),"")</f>
        <v/>
      </c>
      <c r="K172" s="428" t="str">
        <f>IFERROR((VLOOKUP(I172,[2]Recheio!$B$8:$I$150,4,0)),"")</f>
        <v/>
      </c>
      <c r="L172" s="427" t="str">
        <f>IF('Linha 4'!I64="","",'Linha 4'!I64)</f>
        <v/>
      </c>
      <c r="M172" s="430" t="str">
        <f t="shared" si="72"/>
        <v/>
      </c>
      <c r="N172" s="454"/>
    </row>
    <row r="173" spans="1:15" ht="25.5" hidden="1" customHeight="1">
      <c r="A173" s="423" t="str">
        <f t="shared" si="69"/>
        <v/>
      </c>
      <c r="B173" s="423" t="str">
        <f t="shared" si="70"/>
        <v/>
      </c>
      <c r="C173" s="424" t="str">
        <f>'Linha 4'!B65</f>
        <v/>
      </c>
      <c r="D173" s="425" t="str">
        <f>IF(G3="","",'Linha 4'!L65)</f>
        <v/>
      </c>
      <c r="E173" s="424" t="str">
        <f t="shared" si="71"/>
        <v/>
      </c>
      <c r="F173" s="426"/>
      <c r="G173" s="427" t="str">
        <f>IF('Linha 4'!D65="","",'Linha 4'!D65)</f>
        <v/>
      </c>
      <c r="H173" s="428" t="str">
        <f>IF('Linha 4'!G65="","",'Linha 4'!G65)</f>
        <v/>
      </c>
      <c r="I173" s="428" t="str">
        <f>IFERROR(IF(G173="","",(VLOOKUP(G173,[2]Recheio!$B$8:$I$150,3,0))),"")</f>
        <v/>
      </c>
      <c r="J173" s="428" t="str">
        <f>IFERROR(IF(G173="","",(VLOOKUP(G173,[2]Recheio!$B$8:$I$150,4,0))),"")</f>
        <v/>
      </c>
      <c r="K173" s="428" t="str">
        <f>IFERROR((VLOOKUP(I173,[2]Recheio!$B$8:$I$150,4,0)),"")</f>
        <v/>
      </c>
      <c r="L173" s="427" t="str">
        <f>IF('Linha 4'!I65="","",'Linha 4'!I65)</f>
        <v/>
      </c>
      <c r="M173" s="430" t="str">
        <f t="shared" si="72"/>
        <v/>
      </c>
      <c r="N173" s="454"/>
    </row>
    <row r="174" spans="1:15" ht="25.5" hidden="1" customHeight="1">
      <c r="A174" s="423" t="str">
        <f t="shared" si="69"/>
        <v/>
      </c>
      <c r="B174" s="423" t="str">
        <f t="shared" si="70"/>
        <v/>
      </c>
      <c r="C174" s="424" t="str">
        <f>'Linha 4'!B66</f>
        <v/>
      </c>
      <c r="D174" s="425" t="str">
        <f>IF(G3="","",'Linha 4'!L66)</f>
        <v/>
      </c>
      <c r="E174" s="424" t="str">
        <f t="shared" si="71"/>
        <v/>
      </c>
      <c r="F174" s="426"/>
      <c r="G174" s="427" t="str">
        <f>IF('Linha 4'!D66="","",'Linha 4'!D66)</f>
        <v/>
      </c>
      <c r="H174" s="428" t="str">
        <f>IF('Linha 4'!G66="","",'Linha 4'!G66)</f>
        <v/>
      </c>
      <c r="I174" s="428" t="str">
        <f>IFERROR(IF(G174="","",(VLOOKUP(G174,[2]Recheio!$B$8:$I$150,3,0))),"")</f>
        <v/>
      </c>
      <c r="J174" s="428" t="str">
        <f>IFERROR(IF(G174="","",(VLOOKUP(G174,[2]Recheio!$B$8:$I$150,4,0))),"")</f>
        <v/>
      </c>
      <c r="K174" s="428" t="str">
        <f>IFERROR((VLOOKUP(I174,[2]Recheio!$B$8:$I$150,4,0)),"")</f>
        <v/>
      </c>
      <c r="L174" s="427" t="str">
        <f>IF('Linha 4'!I66="","",'Linha 4'!I66)</f>
        <v/>
      </c>
      <c r="M174" s="430" t="str">
        <f t="shared" si="72"/>
        <v/>
      </c>
      <c r="N174" s="454"/>
    </row>
    <row r="175" spans="1:15" ht="25.5" hidden="1" customHeight="1">
      <c r="A175" s="423" t="str">
        <f t="shared" si="69"/>
        <v/>
      </c>
      <c r="B175" s="423" t="str">
        <f t="shared" si="70"/>
        <v/>
      </c>
      <c r="C175" s="424" t="str">
        <f>'Linha 4'!B67</f>
        <v/>
      </c>
      <c r="D175" s="425" t="str">
        <f>IF(G3="","",'Linha 4'!L67)</f>
        <v/>
      </c>
      <c r="E175" s="424" t="str">
        <f t="shared" si="71"/>
        <v/>
      </c>
      <c r="F175" s="426"/>
      <c r="G175" s="427" t="str">
        <f>IF('Linha 4'!D67="","",'Linha 4'!D67)</f>
        <v/>
      </c>
      <c r="H175" s="428" t="str">
        <f>IF('Linha 4'!G67="","",'Linha 4'!G67)</f>
        <v/>
      </c>
      <c r="I175" s="428" t="str">
        <f>IFERROR(IF(G175="","",(VLOOKUP(G175,[2]Recheio!$B$8:$I$150,3,0))),"")</f>
        <v/>
      </c>
      <c r="J175" s="428" t="str">
        <f>IFERROR(IF(G175="","",(VLOOKUP(G175,[2]Recheio!$B$8:$I$150,4,0))),"")</f>
        <v/>
      </c>
      <c r="K175" s="428" t="str">
        <f>IFERROR((VLOOKUP(I175,[2]Recheio!$B$8:$I$150,4,0)),"")</f>
        <v/>
      </c>
      <c r="L175" s="427" t="str">
        <f>IF('Linha 4'!I67="","",'Linha 4'!I67)</f>
        <v/>
      </c>
      <c r="M175" s="430" t="str">
        <f t="shared" si="72"/>
        <v/>
      </c>
      <c r="N175" s="454"/>
    </row>
    <row r="176" spans="1:15" ht="25.5" hidden="1" customHeight="1" thickBot="1">
      <c r="A176" s="423" t="str">
        <f t="shared" si="69"/>
        <v/>
      </c>
      <c r="B176" s="423" t="str">
        <f t="shared" si="70"/>
        <v/>
      </c>
      <c r="C176" s="424" t="str">
        <f>'Linha 4'!B68</f>
        <v/>
      </c>
      <c r="D176" s="431" t="str">
        <f>IF(G3="","",'Linha 4'!L68)</f>
        <v/>
      </c>
      <c r="E176" s="424" t="str">
        <f t="shared" si="71"/>
        <v/>
      </c>
      <c r="F176" s="432"/>
      <c r="G176" s="433" t="str">
        <f>IF('Linha 4'!D68="","",'Linha 4'!D68)</f>
        <v/>
      </c>
      <c r="H176" s="434" t="str">
        <f>IF('Linha 4'!G68="","",'Linha 4'!G68)</f>
        <v/>
      </c>
      <c r="I176" s="434" t="str">
        <f>IFERROR(IF(G176="","",(VLOOKUP(G176,[2]Recheio!$B$8:$I$150,3,0))),"")</f>
        <v/>
      </c>
      <c r="J176" s="434" t="str">
        <f>IFERROR(IF(G176="","",(VLOOKUP(G176,[2]Recheio!$B$8:$I$150,4,0))),"")</f>
        <v/>
      </c>
      <c r="K176" s="434" t="str">
        <f>IFERROR((VLOOKUP(I176,[2]Recheio!$B$8:$I$150,4,0)),"")</f>
        <v/>
      </c>
      <c r="L176" s="433" t="str">
        <f>IF('Linha 4'!I68="","",'Linha 4'!I68)</f>
        <v/>
      </c>
      <c r="M176" s="435" t="str">
        <f t="shared" si="72"/>
        <v/>
      </c>
      <c r="N176" s="455"/>
    </row>
    <row r="177" spans="1:15" ht="25.5" hidden="1" customHeight="1" thickBot="1">
      <c r="A177" s="436"/>
      <c r="B177" s="436"/>
      <c r="C177" s="437"/>
      <c r="D177" s="438"/>
      <c r="E177" s="437"/>
      <c r="F177" s="439"/>
      <c r="G177" s="439"/>
      <c r="H177" s="439"/>
      <c r="I177" s="440"/>
      <c r="J177" s="439"/>
      <c r="K177" s="441"/>
      <c r="L177" s="441"/>
      <c r="M177" s="442"/>
      <c r="N177" s="456"/>
      <c r="O177" s="443"/>
    </row>
    <row r="178" spans="1:15" ht="25.5" hidden="1" customHeight="1">
      <c r="A178" s="423" t="str">
        <f>IF(C178="","",ROUNDDOWN(C178,0)&amp;G178)</f>
        <v>43960</v>
      </c>
      <c r="B178" s="423" t="str">
        <f>IF(G178&lt;&gt;"","X","")</f>
        <v/>
      </c>
      <c r="C178" s="424">
        <f>'Linha 5'!B59</f>
        <v>43960</v>
      </c>
      <c r="D178" s="425" t="str">
        <f>IF(G3="","",'Linha 5'!L59)</f>
        <v/>
      </c>
      <c r="E178" s="424">
        <f>IF(C178="","",C178-1)</f>
        <v>43959</v>
      </c>
      <c r="F178" s="426"/>
      <c r="G178" s="427" t="str">
        <f>IF('Linha 5'!D59="","",'Linha 5'!D59)</f>
        <v/>
      </c>
      <c r="H178" s="428">
        <f>IF('Linha 5'!G59="","",'Linha 5'!G59)</f>
        <v>1510</v>
      </c>
      <c r="I178" s="428" t="str">
        <f>IFERROR(IF(G178="","",(VLOOKUP(G178,[2]Recheio!$B$8:$I$150,3,0))),"")</f>
        <v/>
      </c>
      <c r="J178" s="428" t="str">
        <f>IFERROR(IF(G178="","",(VLOOKUP(G178,[2]Recheio!$B$8:$I$150,4,0))),"")</f>
        <v/>
      </c>
      <c r="K178" s="428" t="str">
        <f>IFERROR((VLOOKUP(I178,[2]Recheio!$B$8:$I$150,4,0)),"")</f>
        <v/>
      </c>
      <c r="L178" s="427" t="str">
        <f>IF('Linha 5'!I59="","",'Linha 5'!I59)</f>
        <v/>
      </c>
      <c r="M178" s="430" t="str">
        <f>IFERROR((L178/K178),"")</f>
        <v/>
      </c>
      <c r="N178" s="454"/>
    </row>
    <row r="179" spans="1:15" ht="25.5" hidden="1" customHeight="1">
      <c r="A179" s="423" t="str">
        <f t="shared" ref="A179:A187" si="73">IF(C179="","",ROUNDDOWN(C179,0)&amp;G179)</f>
        <v/>
      </c>
      <c r="B179" s="423" t="str">
        <f t="shared" ref="B179:B187" si="74">IF(I179&lt;&gt;"","X","")</f>
        <v/>
      </c>
      <c r="C179" s="424" t="str">
        <f>'Linha 5'!B60</f>
        <v/>
      </c>
      <c r="D179" s="425" t="str">
        <f>IF(G3="","",'Linha 5'!L60)</f>
        <v/>
      </c>
      <c r="E179" s="424" t="str">
        <f t="shared" ref="E179:E187" si="75">IF(C179="","",C179-1)</f>
        <v/>
      </c>
      <c r="F179" s="426"/>
      <c r="G179" s="427" t="str">
        <f>IF('Linha 5'!D60="","",'Linha 5'!D60)</f>
        <v/>
      </c>
      <c r="H179" s="428">
        <f>IF('Linha 5'!G60="","",'Linha 5'!G60)</f>
        <v>560</v>
      </c>
      <c r="I179" s="428" t="str">
        <f>IFERROR(IF(G179="","",(VLOOKUP(G179,[2]Recheio!$B$8:$I$150,3,0))),"")</f>
        <v/>
      </c>
      <c r="J179" s="428" t="str">
        <f>IFERROR(IF(G179="","",(VLOOKUP(G179,[2]Recheio!$B$8:$I$150,4,0))),"")</f>
        <v/>
      </c>
      <c r="K179" s="428" t="str">
        <f>IFERROR((VLOOKUP(I179,[2]Recheio!$B$8:$I$150,4,0)),"")</f>
        <v/>
      </c>
      <c r="L179" s="427" t="str">
        <f>IF('Linha 5'!I60="","",'Linha 5'!I60)</f>
        <v/>
      </c>
      <c r="M179" s="430" t="str">
        <f>IFERROR((L179/K179),"")</f>
        <v/>
      </c>
      <c r="N179" s="454"/>
    </row>
    <row r="180" spans="1:15" ht="25.5" hidden="1" customHeight="1">
      <c r="A180" s="423" t="str">
        <f t="shared" si="73"/>
        <v/>
      </c>
      <c r="B180" s="423" t="str">
        <f t="shared" si="74"/>
        <v/>
      </c>
      <c r="C180" s="424" t="str">
        <f>'Linha 5'!B61</f>
        <v/>
      </c>
      <c r="D180" s="425" t="str">
        <f>IF(G3="","",'Linha 5'!L61)</f>
        <v/>
      </c>
      <c r="E180" s="424" t="str">
        <f t="shared" si="75"/>
        <v/>
      </c>
      <c r="F180" s="426"/>
      <c r="G180" s="427" t="str">
        <f>IF('Linha 5'!D61="","",'Linha 5'!D61)</f>
        <v/>
      </c>
      <c r="H180" s="428" t="str">
        <f>IF('Linha 5'!G61="","",'Linha 5'!G61)</f>
        <v/>
      </c>
      <c r="I180" s="428" t="str">
        <f>IFERROR(IF(G180="","",(VLOOKUP(G180,[2]Recheio!$B$8:$I$150,3,0))),"")</f>
        <v/>
      </c>
      <c r="J180" s="428" t="str">
        <f>IFERROR(IF(G180="","",(VLOOKUP(G180,[2]Recheio!$B$8:$I$150,4,0))),"")</f>
        <v/>
      </c>
      <c r="K180" s="428" t="str">
        <f>IFERROR((VLOOKUP(I180,[2]Recheio!$B$8:$I$150,4,0)),"")</f>
        <v/>
      </c>
      <c r="L180" s="427" t="str">
        <f>IF('Linha 5'!I61="","",'Linha 5'!I61)</f>
        <v/>
      </c>
      <c r="M180" s="430" t="str">
        <f t="shared" ref="M180:M187" si="76">IFERROR((L180/K180),"")</f>
        <v/>
      </c>
      <c r="N180" s="454"/>
    </row>
    <row r="181" spans="1:15" ht="25.5" hidden="1" customHeight="1">
      <c r="A181" s="423" t="str">
        <f t="shared" si="73"/>
        <v/>
      </c>
      <c r="B181" s="423" t="str">
        <f t="shared" si="74"/>
        <v/>
      </c>
      <c r="C181" s="424" t="str">
        <f>'Linha 5'!B62</f>
        <v/>
      </c>
      <c r="D181" s="425" t="str">
        <f>IF(G3="","",'Linha 5'!L62)</f>
        <v/>
      </c>
      <c r="E181" s="424" t="str">
        <f t="shared" si="75"/>
        <v/>
      </c>
      <c r="F181" s="426"/>
      <c r="G181" s="427" t="str">
        <f>IF('Linha 5'!D62="","",'Linha 5'!D62)</f>
        <v/>
      </c>
      <c r="H181" s="428" t="str">
        <f>IF('Linha 5'!G62="","",'Linha 5'!G62)</f>
        <v/>
      </c>
      <c r="I181" s="428" t="str">
        <f>IFERROR(IF(G181="","",(VLOOKUP(G181,[2]Recheio!$B$8:$I$150,3,0))),"")</f>
        <v/>
      </c>
      <c r="J181" s="428" t="str">
        <f>IFERROR(IF(G181="","",(VLOOKUP(G181,[2]Recheio!$B$8:$I$150,4,0))),"")</f>
        <v/>
      </c>
      <c r="K181" s="428" t="str">
        <f>IFERROR((VLOOKUP(I181,[2]Recheio!$B$8:$I$150,4,0)),"")</f>
        <v/>
      </c>
      <c r="L181" s="427" t="str">
        <f>IF('Linha 5'!I62="","",'Linha 5'!I62)</f>
        <v/>
      </c>
      <c r="M181" s="430" t="str">
        <f t="shared" si="76"/>
        <v/>
      </c>
      <c r="N181" s="454"/>
    </row>
    <row r="182" spans="1:15" ht="25.5" hidden="1" customHeight="1">
      <c r="A182" s="423" t="str">
        <f t="shared" si="73"/>
        <v/>
      </c>
      <c r="B182" s="423" t="str">
        <f t="shared" si="74"/>
        <v/>
      </c>
      <c r="C182" s="424" t="str">
        <f>'Linha 5'!B63</f>
        <v/>
      </c>
      <c r="D182" s="425" t="str">
        <f>IF(G3="","",'Linha 5'!L63)</f>
        <v/>
      </c>
      <c r="E182" s="424" t="str">
        <f t="shared" si="75"/>
        <v/>
      </c>
      <c r="F182" s="426"/>
      <c r="G182" s="427" t="str">
        <f>IF('Linha 5'!D63="","",'Linha 5'!D63)</f>
        <v/>
      </c>
      <c r="H182" s="428" t="str">
        <f>IF('Linha 5'!G63="","",'Linha 5'!G63)</f>
        <v/>
      </c>
      <c r="I182" s="428" t="str">
        <f>IFERROR(IF(G182="","",(VLOOKUP(G182,[2]Recheio!$B$8:$I$150,3,0))),"")</f>
        <v/>
      </c>
      <c r="J182" s="428" t="str">
        <f>IFERROR(IF(G182="","",(VLOOKUP(G182,[2]Recheio!$B$8:$I$150,4,0))),"")</f>
        <v/>
      </c>
      <c r="K182" s="428" t="str">
        <f>IFERROR((VLOOKUP(I182,[2]Recheio!$B$8:$I$150,4,0)),"")</f>
        <v/>
      </c>
      <c r="L182" s="427" t="str">
        <f>IF('Linha 5'!I63="","",'Linha 5'!I63)</f>
        <v/>
      </c>
      <c r="M182" s="430" t="str">
        <f t="shared" si="76"/>
        <v/>
      </c>
      <c r="N182" s="454"/>
    </row>
    <row r="183" spans="1:15" ht="25.5" hidden="1" customHeight="1">
      <c r="A183" s="423" t="str">
        <f t="shared" si="73"/>
        <v/>
      </c>
      <c r="B183" s="423" t="str">
        <f t="shared" si="74"/>
        <v/>
      </c>
      <c r="C183" s="424" t="str">
        <f>'Linha 5'!B64</f>
        <v/>
      </c>
      <c r="D183" s="425" t="str">
        <f>IF(G3="","",'Linha 5'!L64)</f>
        <v/>
      </c>
      <c r="E183" s="424" t="str">
        <f t="shared" si="75"/>
        <v/>
      </c>
      <c r="F183" s="426"/>
      <c r="G183" s="427" t="str">
        <f>IF('Linha 5'!D64="","",'Linha 5'!D64)</f>
        <v/>
      </c>
      <c r="H183" s="428" t="str">
        <f>IF('Linha 5'!G64="","",'Linha 5'!G64)</f>
        <v/>
      </c>
      <c r="I183" s="428" t="str">
        <f>IFERROR(IF(G183="","",(VLOOKUP(G183,[2]Recheio!$B$8:$I$150,3,0))),"")</f>
        <v/>
      </c>
      <c r="J183" s="428" t="str">
        <f>IFERROR(IF(G183="","",(VLOOKUP(G183,[2]Recheio!$B$8:$I$150,4,0))),"")</f>
        <v/>
      </c>
      <c r="K183" s="428" t="str">
        <f>IFERROR((VLOOKUP(I183,[2]Recheio!$B$8:$I$150,4,0)),"")</f>
        <v/>
      </c>
      <c r="L183" s="427" t="str">
        <f>IF('Linha 5'!I64="","",'Linha 5'!I64)</f>
        <v/>
      </c>
      <c r="M183" s="430" t="str">
        <f t="shared" si="76"/>
        <v/>
      </c>
      <c r="N183" s="454"/>
    </row>
    <row r="184" spans="1:15" ht="25.5" hidden="1" customHeight="1">
      <c r="A184" s="423" t="str">
        <f t="shared" si="73"/>
        <v/>
      </c>
      <c r="B184" s="423" t="str">
        <f t="shared" si="74"/>
        <v/>
      </c>
      <c r="C184" s="424" t="str">
        <f>'Linha 5'!B65</f>
        <v/>
      </c>
      <c r="D184" s="425" t="str">
        <f>IF(G3="","",'Linha 5'!L65)</f>
        <v/>
      </c>
      <c r="E184" s="424" t="str">
        <f t="shared" si="75"/>
        <v/>
      </c>
      <c r="F184" s="426"/>
      <c r="G184" s="427" t="str">
        <f>IF('Linha 5'!D65="","",'Linha 5'!D65)</f>
        <v/>
      </c>
      <c r="H184" s="428" t="str">
        <f>IF('Linha 5'!G65="","",'Linha 5'!G65)</f>
        <v/>
      </c>
      <c r="I184" s="428" t="str">
        <f>IFERROR(IF(G184="","",(VLOOKUP(G184,[2]Recheio!$B$8:$I$150,3,0))),"")</f>
        <v/>
      </c>
      <c r="J184" s="428" t="str">
        <f>IFERROR(IF(G184="","",(VLOOKUP(G184,[2]Recheio!$B$8:$I$150,4,0))),"")</f>
        <v/>
      </c>
      <c r="K184" s="428" t="str">
        <f>IFERROR((VLOOKUP(I184,[2]Recheio!$B$8:$I$150,4,0)),"")</f>
        <v/>
      </c>
      <c r="L184" s="427" t="str">
        <f>IF('Linha 5'!I65="","",'Linha 5'!I65)</f>
        <v/>
      </c>
      <c r="M184" s="430" t="str">
        <f t="shared" si="76"/>
        <v/>
      </c>
      <c r="N184" s="454"/>
    </row>
    <row r="185" spans="1:15" ht="25.5" hidden="1" customHeight="1">
      <c r="A185" s="423" t="str">
        <f t="shared" si="73"/>
        <v/>
      </c>
      <c r="B185" s="423" t="str">
        <f t="shared" si="74"/>
        <v/>
      </c>
      <c r="C185" s="424" t="str">
        <f>'Linha 5'!B66</f>
        <v/>
      </c>
      <c r="D185" s="425" t="str">
        <f>IF(G3="","",'Linha 5'!L66)</f>
        <v/>
      </c>
      <c r="E185" s="424" t="str">
        <f t="shared" si="75"/>
        <v/>
      </c>
      <c r="F185" s="426"/>
      <c r="G185" s="427" t="str">
        <f>IF('Linha 5'!D66="","",'Linha 5'!D66)</f>
        <v/>
      </c>
      <c r="H185" s="428" t="str">
        <f>IF('Linha 5'!G66="","",'Linha 5'!G66)</f>
        <v/>
      </c>
      <c r="I185" s="428" t="str">
        <f>IFERROR(IF(G185="","",(VLOOKUP(G185,[2]Recheio!$B$8:$I$150,3,0))),"")</f>
        <v/>
      </c>
      <c r="J185" s="428" t="str">
        <f>IFERROR(IF(G185="","",(VLOOKUP(G185,[2]Recheio!$B$8:$I$150,4,0))),"")</f>
        <v/>
      </c>
      <c r="K185" s="428" t="str">
        <f>IFERROR((VLOOKUP(I185,[2]Recheio!$B$8:$I$150,4,0)),"")</f>
        <v/>
      </c>
      <c r="L185" s="427" t="str">
        <f>IF('Linha 5'!I66="","",'Linha 5'!I66)</f>
        <v/>
      </c>
      <c r="M185" s="430" t="str">
        <f t="shared" si="76"/>
        <v/>
      </c>
      <c r="N185" s="454"/>
    </row>
    <row r="186" spans="1:15" ht="25.5" hidden="1" customHeight="1">
      <c r="A186" s="423" t="str">
        <f t="shared" si="73"/>
        <v/>
      </c>
      <c r="B186" s="423" t="str">
        <f t="shared" si="74"/>
        <v/>
      </c>
      <c r="C186" s="424" t="str">
        <f>'Linha 5'!B67</f>
        <v/>
      </c>
      <c r="D186" s="425" t="str">
        <f>IF(G3="","",'Linha 5'!L67)</f>
        <v/>
      </c>
      <c r="E186" s="424" t="str">
        <f t="shared" si="75"/>
        <v/>
      </c>
      <c r="F186" s="426"/>
      <c r="G186" s="427" t="str">
        <f>IF('Linha 5'!D67="","",'Linha 5'!D67)</f>
        <v/>
      </c>
      <c r="H186" s="428" t="str">
        <f>IF('Linha 5'!G67="","",'Linha 5'!G67)</f>
        <v/>
      </c>
      <c r="I186" s="428" t="str">
        <f>IFERROR(IF(G186="","",(VLOOKUP(G186,[2]Recheio!$B$8:$I$150,3,0))),"")</f>
        <v/>
      </c>
      <c r="J186" s="428" t="str">
        <f>IFERROR(IF(G186="","",(VLOOKUP(G186,[2]Recheio!$B$8:$I$150,4,0))),"")</f>
        <v/>
      </c>
      <c r="K186" s="428" t="str">
        <f>IFERROR((VLOOKUP(I186,[2]Recheio!$B$8:$I$150,4,0)),"")</f>
        <v/>
      </c>
      <c r="L186" s="427" t="str">
        <f>IF('Linha 5'!I67="","",'Linha 5'!I67)</f>
        <v/>
      </c>
      <c r="M186" s="430" t="str">
        <f t="shared" si="76"/>
        <v/>
      </c>
      <c r="N186" s="454"/>
    </row>
    <row r="187" spans="1:15" ht="25.5" hidden="1" customHeight="1" thickBot="1">
      <c r="A187" s="423" t="str">
        <f t="shared" si="73"/>
        <v/>
      </c>
      <c r="B187" s="423" t="str">
        <f t="shared" si="74"/>
        <v/>
      </c>
      <c r="C187" s="424" t="str">
        <f>'Linha 5'!B68</f>
        <v/>
      </c>
      <c r="D187" s="425" t="str">
        <f>IF(G3="","",'Linha 5'!L68)</f>
        <v/>
      </c>
      <c r="E187" s="424" t="str">
        <f t="shared" si="75"/>
        <v/>
      </c>
      <c r="F187" s="432"/>
      <c r="G187" s="433" t="str">
        <f>IF('Linha 5'!D68="","",'Linha 5'!D68)</f>
        <v/>
      </c>
      <c r="H187" s="434" t="str">
        <f>IF('Linha 5'!G68="","",'Linha 5'!G68)</f>
        <v/>
      </c>
      <c r="I187" s="434" t="str">
        <f>IFERROR(IF(G187="","",(VLOOKUP(G187,[2]Recheio!$B$8:$I$150,3,0))),"")</f>
        <v/>
      </c>
      <c r="J187" s="434" t="str">
        <f>IFERROR(IF(G187="","",(VLOOKUP(G187,[2]Recheio!$B$8:$I$150,4,0))),"")</f>
        <v/>
      </c>
      <c r="K187" s="434" t="str">
        <f>IFERROR((VLOOKUP(I187,[2]Recheio!$B$8:$I$150,4,0)),"")</f>
        <v/>
      </c>
      <c r="L187" s="433" t="str">
        <f>IF('Linha 5'!I68="","",'Linha 5'!I68)</f>
        <v/>
      </c>
      <c r="M187" s="435" t="str">
        <f t="shared" si="76"/>
        <v/>
      </c>
      <c r="N187" s="455"/>
    </row>
    <row r="188" spans="1:15" ht="25.5" hidden="1" customHeight="1" thickBot="1">
      <c r="A188" s="436"/>
      <c r="B188" s="436" t="str">
        <f>IF(G200="","","X")</f>
        <v/>
      </c>
      <c r="C188" s="437"/>
      <c r="D188" s="438"/>
      <c r="E188" s="437"/>
      <c r="F188" s="439"/>
      <c r="G188" s="439"/>
      <c r="H188" s="439"/>
      <c r="I188" s="440"/>
      <c r="J188" s="439"/>
      <c r="K188" s="441"/>
      <c r="L188" s="441"/>
      <c r="M188" s="442"/>
      <c r="N188" s="456"/>
      <c r="O188" s="443"/>
    </row>
    <row r="189" spans="1:15" ht="25.5" customHeight="1" thickBot="1">
      <c r="A189" s="423" t="str">
        <f t="shared" ref="A189" si="77">IF(C189="","",ROUNDDOWN(C189,0)&amp;G189)</f>
        <v>439607</v>
      </c>
      <c r="B189" s="423" t="str">
        <f>IF(G189&lt;&gt;"","X","")</f>
        <v>X</v>
      </c>
      <c r="C189" s="424">
        <f>'Linha 8'!B59</f>
        <v>43960.34375</v>
      </c>
      <c r="D189" s="425">
        <f>IF(G189="","",'Linha 8'!L59)</f>
        <v>43960.34375</v>
      </c>
      <c r="E189" s="424">
        <f t="shared" ref="E189" si="78">IF(C189="","",C189-1)</f>
        <v>43959.34375</v>
      </c>
      <c r="F189" s="426"/>
      <c r="G189" s="427">
        <f>IF('Linha 8'!D59="","",'Linha 8'!D59)</f>
        <v>7</v>
      </c>
      <c r="H189" s="428" t="str">
        <f>IF('Linha 8'!G59="","",'Linha 8'!G59)</f>
        <v/>
      </c>
      <c r="I189" s="428" t="str">
        <f>IFERROR(IF(G189="","",(VLOOKUP(G189,[2]Recheio!$B$8:$I$150,3,0))),"")</f>
        <v/>
      </c>
      <c r="J189" s="428" t="str">
        <f>IFERROR(IF(G189="","",(VLOOKUP(G189,[2]Recheio!$B$8:$I$150,4,0))),"")</f>
        <v/>
      </c>
      <c r="K189" s="428" t="str">
        <f>IFERROR((VLOOKUP(I189,[2]Recheio!$B$8:$I$150,4,0)),"")</f>
        <v/>
      </c>
      <c r="L189" s="427" t="str">
        <f>IF('Linha 8'!I59="","",'Linha 8'!I59)</f>
        <v/>
      </c>
      <c r="M189" s="430" t="str">
        <f t="shared" ref="M189" si="79">IFERROR((L189/K189),"")</f>
        <v/>
      </c>
      <c r="N189" s="454"/>
    </row>
    <row r="190" spans="1:15" ht="25.5" hidden="1" customHeight="1">
      <c r="A190" s="423" t="str">
        <f t="shared" ref="A190:A198" si="80">IF(C190="","",ROUNDDOWN(C190,0)&amp;G190)</f>
        <v/>
      </c>
      <c r="B190" s="423" t="str">
        <f t="shared" ref="B190:B198" si="81">IF(I190&lt;&gt;"","X","")</f>
        <v/>
      </c>
      <c r="C190" s="424" t="str">
        <f>'Linha 8'!B60</f>
        <v/>
      </c>
      <c r="D190" s="425" t="str">
        <f>IF(G190="","",'Linha 8'!L60)</f>
        <v/>
      </c>
      <c r="E190" s="424" t="str">
        <f t="shared" ref="E190:E198" si="82">IF(C190="","",C190-1)</f>
        <v/>
      </c>
      <c r="F190" s="426"/>
      <c r="G190" s="427" t="str">
        <f>IF('Linha 8'!D60="","",'Linha 8'!D60)</f>
        <v/>
      </c>
      <c r="H190" s="428" t="str">
        <f>IF('Linha 8'!G60="","",'Linha 8'!G60)</f>
        <v/>
      </c>
      <c r="I190" s="428" t="str">
        <f>IFERROR(IF(G190="","",(VLOOKUP(G190,[2]Recheio!$B$8:$I$150,3,0))),"")</f>
        <v/>
      </c>
      <c r="J190" s="428" t="str">
        <f>IFERROR(IF(G190="","",(VLOOKUP(G190,[2]Recheio!$B$8:$I$150,4,0))),"")</f>
        <v/>
      </c>
      <c r="K190" s="428" t="str">
        <f>IFERROR((VLOOKUP(I190,[2]Recheio!$B$8:$I$150,4,0)),"")</f>
        <v/>
      </c>
      <c r="L190" s="427" t="str">
        <f>IF('Linha 8'!I60="","",'Linha 8'!I60)</f>
        <v/>
      </c>
      <c r="M190" s="430" t="str">
        <f t="shared" ref="M190:M198" si="83">IFERROR((L190/K190),"")</f>
        <v/>
      </c>
      <c r="N190" s="454"/>
    </row>
    <row r="191" spans="1:15" ht="25.5" hidden="1" customHeight="1">
      <c r="A191" s="423" t="str">
        <f t="shared" si="80"/>
        <v/>
      </c>
      <c r="B191" s="423" t="str">
        <f t="shared" si="81"/>
        <v/>
      </c>
      <c r="C191" s="424" t="str">
        <f>'Linha 8'!B61</f>
        <v/>
      </c>
      <c r="D191" s="425" t="str">
        <f>IF(G191="","",'Linha 8'!L61)</f>
        <v/>
      </c>
      <c r="E191" s="424" t="str">
        <f t="shared" si="82"/>
        <v/>
      </c>
      <c r="F191" s="426"/>
      <c r="G191" s="427" t="str">
        <f>IF('Linha 8'!D61="","",'Linha 8'!D61)</f>
        <v/>
      </c>
      <c r="H191" s="428" t="str">
        <f>IF('Linha 8'!G61="","",'Linha 8'!G61)</f>
        <v/>
      </c>
      <c r="I191" s="428" t="str">
        <f>IFERROR(IF(G191="","",(VLOOKUP(G191,[2]Recheio!$B$8:$I$150,3,0))),"")</f>
        <v/>
      </c>
      <c r="J191" s="428" t="str">
        <f>IFERROR(IF(G191="","",(VLOOKUP(G191,[2]Recheio!$B$8:$I$150,4,0))),"")</f>
        <v/>
      </c>
      <c r="K191" s="428" t="str">
        <f>IFERROR((VLOOKUP(I191,[2]Recheio!$B$8:$I$150,4,0)),"")</f>
        <v/>
      </c>
      <c r="L191" s="427" t="str">
        <f>IF('Linha 8'!I61="","",'Linha 8'!I61)</f>
        <v/>
      </c>
      <c r="M191" s="430" t="str">
        <f t="shared" si="83"/>
        <v/>
      </c>
      <c r="N191" s="454"/>
    </row>
    <row r="192" spans="1:15" ht="25.5" hidden="1" customHeight="1">
      <c r="A192" s="423" t="str">
        <f t="shared" si="80"/>
        <v/>
      </c>
      <c r="B192" s="423" t="str">
        <f t="shared" si="81"/>
        <v/>
      </c>
      <c r="C192" s="424" t="str">
        <f>'Linha 8'!B62</f>
        <v/>
      </c>
      <c r="D192" s="425" t="str">
        <f>IF(G192="","",'Linha 8'!L62)</f>
        <v/>
      </c>
      <c r="E192" s="424" t="str">
        <f t="shared" si="82"/>
        <v/>
      </c>
      <c r="F192" s="426"/>
      <c r="G192" s="427" t="str">
        <f>IF('Linha 8'!D62="","",'Linha 8'!D62)</f>
        <v/>
      </c>
      <c r="H192" s="428" t="str">
        <f>IF('Linha 8'!G62="","",'Linha 8'!G62)</f>
        <v/>
      </c>
      <c r="I192" s="428" t="str">
        <f>IFERROR(IF(G192="","",(VLOOKUP(G192,[2]Recheio!$B$8:$I$150,3,0))),"")</f>
        <v/>
      </c>
      <c r="J192" s="428" t="str">
        <f>IFERROR(IF(G192="","",(VLOOKUP(G192,[2]Recheio!$B$8:$I$150,4,0))),"")</f>
        <v/>
      </c>
      <c r="K192" s="428" t="str">
        <f>IFERROR((VLOOKUP(I192,[2]Recheio!$B$8:$I$150,4,0)),"")</f>
        <v/>
      </c>
      <c r="L192" s="427" t="str">
        <f>IF('Linha 8'!I62="","",'Linha 8'!I62)</f>
        <v/>
      </c>
      <c r="M192" s="430" t="str">
        <f t="shared" si="83"/>
        <v/>
      </c>
      <c r="N192" s="454"/>
    </row>
    <row r="193" spans="1:15" ht="25.5" hidden="1" customHeight="1">
      <c r="A193" s="423" t="str">
        <f t="shared" si="80"/>
        <v/>
      </c>
      <c r="B193" s="423" t="str">
        <f t="shared" si="81"/>
        <v/>
      </c>
      <c r="C193" s="424" t="str">
        <f>'Linha 8'!B63</f>
        <v/>
      </c>
      <c r="D193" s="425" t="str">
        <f>IF(G193="","",'Linha 8'!L63)</f>
        <v/>
      </c>
      <c r="E193" s="424" t="str">
        <f t="shared" si="82"/>
        <v/>
      </c>
      <c r="F193" s="426"/>
      <c r="G193" s="427" t="str">
        <f>IF('Linha 8'!D63="","",'Linha 8'!D63)</f>
        <v/>
      </c>
      <c r="H193" s="428" t="str">
        <f>IF('Linha 8'!G63="","",'Linha 8'!G63)</f>
        <v/>
      </c>
      <c r="I193" s="428" t="str">
        <f>IFERROR(IF(G193="","",(VLOOKUP(G193,[2]Recheio!$B$8:$I$150,3,0))),"")</f>
        <v/>
      </c>
      <c r="J193" s="428" t="str">
        <f>IFERROR(IF(G193="","",(VLOOKUP(G193,[2]Recheio!$B$8:$I$150,4,0))),"")</f>
        <v/>
      </c>
      <c r="K193" s="428" t="str">
        <f>IFERROR((VLOOKUP(I193,[2]Recheio!$B$8:$I$150,4,0)),"")</f>
        <v/>
      </c>
      <c r="L193" s="427" t="str">
        <f>IF('Linha 8'!I63="","",'Linha 8'!I63)</f>
        <v/>
      </c>
      <c r="M193" s="430" t="str">
        <f t="shared" si="83"/>
        <v/>
      </c>
      <c r="N193" s="454"/>
    </row>
    <row r="194" spans="1:15" ht="25.5" hidden="1" customHeight="1">
      <c r="A194" s="423" t="str">
        <f t="shared" si="80"/>
        <v/>
      </c>
      <c r="B194" s="423" t="str">
        <f t="shared" si="81"/>
        <v/>
      </c>
      <c r="C194" s="424" t="str">
        <f>'Linha 8'!B64</f>
        <v/>
      </c>
      <c r="D194" s="425" t="str">
        <f>IF(G194="","",'Linha 8'!L64)</f>
        <v/>
      </c>
      <c r="E194" s="424" t="str">
        <f t="shared" si="82"/>
        <v/>
      </c>
      <c r="F194" s="426"/>
      <c r="G194" s="427" t="str">
        <f>IF('Linha 8'!D64="","",'Linha 8'!D64)</f>
        <v/>
      </c>
      <c r="H194" s="428" t="str">
        <f>IF('Linha 8'!G64="","",'Linha 8'!G64)</f>
        <v/>
      </c>
      <c r="I194" s="428" t="str">
        <f>IFERROR(IF(G194="","",(VLOOKUP(G194,[2]Recheio!$B$8:$I$150,3,0))),"")</f>
        <v/>
      </c>
      <c r="J194" s="428" t="str">
        <f>IFERROR(IF(G194="","",(VLOOKUP(G194,[2]Recheio!$B$8:$I$150,4,0))),"")</f>
        <v/>
      </c>
      <c r="K194" s="428" t="str">
        <f>IFERROR((VLOOKUP(I194,[2]Recheio!$B$8:$I$150,4,0)),"")</f>
        <v/>
      </c>
      <c r="L194" s="427" t="str">
        <f>IF('Linha 8'!I64="","",'Linha 8'!I64)</f>
        <v/>
      </c>
      <c r="M194" s="430" t="str">
        <f t="shared" si="83"/>
        <v/>
      </c>
      <c r="N194" s="454"/>
    </row>
    <row r="195" spans="1:15" ht="25.5" hidden="1" customHeight="1">
      <c r="A195" s="423" t="str">
        <f t="shared" si="80"/>
        <v/>
      </c>
      <c r="B195" s="423" t="str">
        <f t="shared" si="81"/>
        <v/>
      </c>
      <c r="C195" s="424" t="str">
        <f>'Linha 8'!B65</f>
        <v/>
      </c>
      <c r="D195" s="425" t="str">
        <f>IF(G195="","",'Linha 8'!L65)</f>
        <v/>
      </c>
      <c r="E195" s="424" t="str">
        <f t="shared" si="82"/>
        <v/>
      </c>
      <c r="F195" s="426"/>
      <c r="G195" s="427" t="str">
        <f>IF('Linha 8'!D65="","",'Linha 8'!D65)</f>
        <v/>
      </c>
      <c r="H195" s="428" t="str">
        <f>IF('Linha 8'!G65="","",'Linha 8'!G65)</f>
        <v/>
      </c>
      <c r="I195" s="428" t="str">
        <f>IFERROR(IF(G195="","",(VLOOKUP(G195,[2]Recheio!$B$8:$I$150,3,0))),"")</f>
        <v/>
      </c>
      <c r="J195" s="428" t="str">
        <f>IFERROR(IF(G195="","",(VLOOKUP(G195,[2]Recheio!$B$8:$I$150,4,0))),"")</f>
        <v/>
      </c>
      <c r="K195" s="428" t="str">
        <f>IFERROR((VLOOKUP(I195,[2]Recheio!$B$8:$I$150,4,0)),"")</f>
        <v/>
      </c>
      <c r="L195" s="427" t="str">
        <f>IF('Linha 8'!I65="","",'Linha 8'!I65)</f>
        <v/>
      </c>
      <c r="M195" s="430" t="str">
        <f t="shared" si="83"/>
        <v/>
      </c>
      <c r="N195" s="454"/>
    </row>
    <row r="196" spans="1:15" ht="25.5" hidden="1" customHeight="1">
      <c r="A196" s="423" t="str">
        <f t="shared" si="80"/>
        <v/>
      </c>
      <c r="B196" s="423" t="str">
        <f t="shared" si="81"/>
        <v/>
      </c>
      <c r="C196" s="424" t="str">
        <f>'Linha 8'!B66</f>
        <v/>
      </c>
      <c r="D196" s="425" t="str">
        <f>IF(G196="","",'Linha 8'!L66)</f>
        <v/>
      </c>
      <c r="E196" s="424" t="str">
        <f t="shared" si="82"/>
        <v/>
      </c>
      <c r="F196" s="426"/>
      <c r="G196" s="427" t="str">
        <f>IF('Linha 8'!D66="","",'Linha 8'!D66)</f>
        <v/>
      </c>
      <c r="H196" s="428" t="str">
        <f>IF('Linha 8'!G66="","",'Linha 8'!G66)</f>
        <v/>
      </c>
      <c r="I196" s="428" t="str">
        <f>IFERROR(IF(G196="","",(VLOOKUP(G196,[2]Recheio!$B$8:$I$150,3,0))),"")</f>
        <v/>
      </c>
      <c r="J196" s="428" t="str">
        <f>IFERROR(IF(G196="","",(VLOOKUP(G196,[2]Recheio!$B$8:$I$150,4,0))),"")</f>
        <v/>
      </c>
      <c r="K196" s="428" t="str">
        <f>IFERROR((VLOOKUP(I196,[2]Recheio!$B$8:$I$150,4,0)),"")</f>
        <v/>
      </c>
      <c r="L196" s="427" t="str">
        <f>IF('Linha 8'!I66="","",'Linha 8'!I66)</f>
        <v/>
      </c>
      <c r="M196" s="430" t="str">
        <f t="shared" si="83"/>
        <v/>
      </c>
      <c r="N196" s="454"/>
    </row>
    <row r="197" spans="1:15" ht="25.5" hidden="1" customHeight="1">
      <c r="A197" s="423" t="str">
        <f t="shared" si="80"/>
        <v/>
      </c>
      <c r="B197" s="423" t="str">
        <f t="shared" si="81"/>
        <v/>
      </c>
      <c r="C197" s="424" t="str">
        <f>'Linha 8'!B67</f>
        <v/>
      </c>
      <c r="D197" s="425" t="str">
        <f>IF(G197="","",'Linha 8'!L67)</f>
        <v/>
      </c>
      <c r="E197" s="424" t="str">
        <f t="shared" si="82"/>
        <v/>
      </c>
      <c r="F197" s="426"/>
      <c r="G197" s="427" t="str">
        <f>IF('Linha 8'!D67="","",'Linha 8'!D67)</f>
        <v/>
      </c>
      <c r="H197" s="428" t="str">
        <f>IF('Linha 8'!G67="","",'Linha 8'!G67)</f>
        <v/>
      </c>
      <c r="I197" s="428" t="str">
        <f>IFERROR(IF(G197="","",(VLOOKUP(G197,[2]Recheio!$B$8:$I$150,3,0))),"")</f>
        <v/>
      </c>
      <c r="J197" s="428" t="str">
        <f>IFERROR(IF(G197="","",(VLOOKUP(G197,[2]Recheio!$B$8:$I$150,4,0))),"")</f>
        <v/>
      </c>
      <c r="K197" s="428" t="str">
        <f>IFERROR((VLOOKUP(I197,[2]Recheio!$B$8:$I$150,4,0)),"")</f>
        <v/>
      </c>
      <c r="L197" s="427" t="str">
        <f>IF('Linha 8'!I67="","",'Linha 8'!I67)</f>
        <v/>
      </c>
      <c r="M197" s="430" t="str">
        <f t="shared" si="83"/>
        <v/>
      </c>
      <c r="N197" s="454"/>
    </row>
    <row r="198" spans="1:15" ht="25.5" hidden="1" customHeight="1" thickBot="1">
      <c r="A198" s="423" t="str">
        <f t="shared" si="80"/>
        <v/>
      </c>
      <c r="B198" s="423" t="str">
        <f t="shared" si="81"/>
        <v/>
      </c>
      <c r="C198" s="424" t="str">
        <f>'Linha 8'!B68</f>
        <v/>
      </c>
      <c r="D198" s="425" t="str">
        <f>IF(G198="","",'Linha 8'!L68)</f>
        <v/>
      </c>
      <c r="E198" s="424" t="str">
        <f t="shared" si="82"/>
        <v/>
      </c>
      <c r="F198" s="426"/>
      <c r="G198" s="427" t="str">
        <f>IF('Linha 8'!D68="","",'Linha 8'!D68)</f>
        <v/>
      </c>
      <c r="H198" s="428" t="str">
        <f>IF('Linha 8'!G68="","",'Linha 8'!G68)</f>
        <v/>
      </c>
      <c r="I198" s="428" t="str">
        <f>IFERROR(IF(G198="","",(VLOOKUP(G198,[2]Recheio!$B$8:$I$150,3,0))),"")</f>
        <v/>
      </c>
      <c r="J198" s="428" t="str">
        <f>IFERROR(IF(G198="","",(VLOOKUP(G198,[2]Recheio!$B$8:$I$150,4,0))),"")</f>
        <v/>
      </c>
      <c r="K198" s="428" t="str">
        <f>IFERROR((VLOOKUP(I198,[2]Recheio!$B$8:$I$150,4,0)),"")</f>
        <v/>
      </c>
      <c r="L198" s="427" t="str">
        <f>IF('Linha 8'!I68="","",'Linha 8'!I68)</f>
        <v/>
      </c>
      <c r="M198" s="430" t="str">
        <f t="shared" si="83"/>
        <v/>
      </c>
      <c r="N198" s="454"/>
    </row>
    <row r="199" spans="1:15" ht="25.5" hidden="1" customHeight="1" thickBot="1">
      <c r="A199" s="436"/>
      <c r="B199" s="436" t="str">
        <f>IF(G212="","","X")</f>
        <v/>
      </c>
      <c r="C199" s="437"/>
      <c r="D199" s="438"/>
      <c r="E199" s="437"/>
      <c r="F199" s="439"/>
      <c r="G199" s="439"/>
      <c r="H199" s="439"/>
      <c r="I199" s="440"/>
      <c r="J199" s="439"/>
      <c r="K199" s="441"/>
      <c r="L199" s="442"/>
      <c r="M199" s="442"/>
      <c r="N199" s="456"/>
      <c r="O199" s="443"/>
    </row>
    <row r="200" spans="1:15" ht="25.5" hidden="1" customHeight="1">
      <c r="A200" s="423" t="str">
        <f>IF(C200="","",ROUNDDOWN(C200,0)&amp;G200)</f>
        <v>43961</v>
      </c>
      <c r="B200" s="423" t="str">
        <f>IF(G200&lt;&gt;"","X","")</f>
        <v/>
      </c>
      <c r="C200" s="424">
        <f>'Linha 4'!B70</f>
        <v>43961</v>
      </c>
      <c r="D200" s="425" t="str">
        <f>IF(G3="","",'Linha 4'!L70)</f>
        <v/>
      </c>
      <c r="E200" s="424">
        <f>IF(C200="","",C200-1)</f>
        <v>43960</v>
      </c>
      <c r="F200" s="426"/>
      <c r="G200" s="427" t="str">
        <f>IF('Linha 4'!D70="","",'Linha 4'!D70)</f>
        <v/>
      </c>
      <c r="H200" s="428" t="str">
        <f>IF('Linha 4'!G70="","",'Linha 4'!G70)</f>
        <v/>
      </c>
      <c r="I200" s="449" t="str">
        <f>IFERROR(IF(G200="","",(VLOOKUP(G200,[2]Recheio!$B$8:$I$150,3,0))),"")</f>
        <v/>
      </c>
      <c r="J200" s="428" t="str">
        <f>IFERROR(IF(G200="","",(VLOOKUP(G200,[2]Recheio!$B$8:$I$150,4,0))),"")</f>
        <v/>
      </c>
      <c r="K200" s="428" t="str">
        <f>IFERROR((VLOOKUP(I200,[2]Recheio!$B$8:$I$150,4,0)),"")</f>
        <v/>
      </c>
      <c r="L200" s="427" t="str">
        <f>IF('Linha 4'!I70="","",'Linha 4'!I70)</f>
        <v/>
      </c>
      <c r="M200" s="430" t="str">
        <f>IFERROR((L200/K200),"")</f>
        <v/>
      </c>
      <c r="N200" s="454"/>
    </row>
    <row r="201" spans="1:15" ht="25.5" hidden="1" customHeight="1">
      <c r="A201" s="423" t="str">
        <f t="shared" ref="A201:A209" si="84">IF(C201="","",ROUNDDOWN(C201,0)&amp;G201)</f>
        <v/>
      </c>
      <c r="B201" s="423" t="str">
        <f t="shared" ref="B201:B209" si="85">IF(I201&lt;&gt;"","X","")</f>
        <v/>
      </c>
      <c r="C201" s="424" t="str">
        <f>'Linha 4'!B71</f>
        <v/>
      </c>
      <c r="D201" s="425" t="str">
        <f>IF(G3="","",'Linha 4'!L71)</f>
        <v/>
      </c>
      <c r="E201" s="424" t="str">
        <f t="shared" ref="E201:E209" si="86">IF(C201="","",C201-1)</f>
        <v/>
      </c>
      <c r="F201" s="426"/>
      <c r="G201" s="427" t="str">
        <f>IF('Linha 4'!D71="","",'Linha 4'!D71)</f>
        <v/>
      </c>
      <c r="H201" s="428" t="str">
        <f>IF('Linha 4'!G71="","",'Linha 4'!G71)</f>
        <v/>
      </c>
      <c r="I201" s="428" t="str">
        <f>IFERROR(IF(G201="","",(VLOOKUP(G201,[2]Recheio!$B$8:$I$150,3,0))),"")</f>
        <v/>
      </c>
      <c r="J201" s="428" t="str">
        <f>IFERROR(IF(G201="","",(VLOOKUP(G201,[2]Recheio!$B$8:$I$150,4,0))),"")</f>
        <v/>
      </c>
      <c r="K201" s="428" t="str">
        <f>IFERROR((VLOOKUP(I201,[2]Recheio!$B$8:$I$150,4,0)),"")</f>
        <v/>
      </c>
      <c r="L201" s="427" t="str">
        <f>IF('Linha 4'!I71="","",'Linha 4'!I71)</f>
        <v/>
      </c>
      <c r="M201" s="430" t="str">
        <f>IFERROR((L201/K201),"")</f>
        <v/>
      </c>
      <c r="N201" s="454"/>
    </row>
    <row r="202" spans="1:15" ht="25.5" hidden="1" customHeight="1">
      <c r="A202" s="423" t="str">
        <f t="shared" si="84"/>
        <v/>
      </c>
      <c r="B202" s="423" t="str">
        <f t="shared" si="85"/>
        <v/>
      </c>
      <c r="C202" s="424" t="str">
        <f>'Linha 4'!B72</f>
        <v/>
      </c>
      <c r="D202" s="425" t="str">
        <f>IF(G3="","",'Linha 4'!L72)</f>
        <v/>
      </c>
      <c r="E202" s="424" t="str">
        <f t="shared" si="86"/>
        <v/>
      </c>
      <c r="F202" s="426"/>
      <c r="G202" s="427" t="str">
        <f>IF('Linha 4'!D72="","",'Linha 4'!D72)</f>
        <v/>
      </c>
      <c r="H202" s="428" t="str">
        <f>IF('Linha 4'!G72="","",'Linha 4'!G72)</f>
        <v/>
      </c>
      <c r="I202" s="428" t="str">
        <f>IFERROR(IF(G202="","",(VLOOKUP(G202,[2]Recheio!$B$8:$I$150,3,0))),"")</f>
        <v/>
      </c>
      <c r="J202" s="428" t="str">
        <f>IFERROR(IF(G202="","",(VLOOKUP(G202,[2]Recheio!$B$8:$I$150,4,0))),"")</f>
        <v/>
      </c>
      <c r="K202" s="428" t="str">
        <f>IFERROR((VLOOKUP(I202,[2]Recheio!$B$8:$I$150,4,0)),"")</f>
        <v/>
      </c>
      <c r="L202" s="427" t="str">
        <f>IF('Linha 4'!I72="","",'Linha 4'!I72)</f>
        <v/>
      </c>
      <c r="M202" s="430" t="str">
        <f t="shared" ref="M202:M209" si="87">IFERROR((L202/K202),"")</f>
        <v/>
      </c>
      <c r="N202" s="454"/>
    </row>
    <row r="203" spans="1:15" ht="25.5" hidden="1" customHeight="1">
      <c r="A203" s="423" t="str">
        <f t="shared" si="84"/>
        <v/>
      </c>
      <c r="B203" s="423" t="str">
        <f t="shared" si="85"/>
        <v/>
      </c>
      <c r="C203" s="424" t="str">
        <f>'Linha 4'!B73</f>
        <v/>
      </c>
      <c r="D203" s="425" t="str">
        <f>IF(G3="","",'Linha 4'!L73)</f>
        <v/>
      </c>
      <c r="E203" s="424" t="str">
        <f t="shared" si="86"/>
        <v/>
      </c>
      <c r="F203" s="426"/>
      <c r="G203" s="427" t="str">
        <f>IF('Linha 4'!D73="","",'Linha 4'!D73)</f>
        <v/>
      </c>
      <c r="H203" s="428" t="str">
        <f>IF('Linha 4'!G73="","",'Linha 4'!G73)</f>
        <v/>
      </c>
      <c r="I203" s="428" t="str">
        <f>IFERROR(IF(G203="","",(VLOOKUP(G203,[2]Recheio!$B$8:$I$150,3,0))),"")</f>
        <v/>
      </c>
      <c r="J203" s="428" t="str">
        <f>IFERROR(IF(G203="","",(VLOOKUP(G203,[2]Recheio!$B$8:$I$150,4,0))),"")</f>
        <v/>
      </c>
      <c r="K203" s="428" t="str">
        <f>IFERROR((VLOOKUP(I203,[2]Recheio!$B$8:$I$150,4,0)),"")</f>
        <v/>
      </c>
      <c r="L203" s="427" t="str">
        <f>IF('Linha 4'!I73="","",'Linha 4'!I73)</f>
        <v/>
      </c>
      <c r="M203" s="430" t="str">
        <f t="shared" si="87"/>
        <v/>
      </c>
      <c r="N203" s="454"/>
    </row>
    <row r="204" spans="1:15" ht="25.5" hidden="1" customHeight="1">
      <c r="A204" s="423" t="str">
        <f t="shared" si="84"/>
        <v/>
      </c>
      <c r="B204" s="423" t="str">
        <f t="shared" si="85"/>
        <v/>
      </c>
      <c r="C204" s="424" t="str">
        <f>'Linha 4'!B74</f>
        <v/>
      </c>
      <c r="D204" s="425" t="str">
        <f>IF(G3="","",'Linha 4'!L74)</f>
        <v/>
      </c>
      <c r="E204" s="424" t="str">
        <f t="shared" si="86"/>
        <v/>
      </c>
      <c r="F204" s="426"/>
      <c r="G204" s="427" t="str">
        <f>IF('Linha 4'!D74="","",'Linha 4'!D74)</f>
        <v/>
      </c>
      <c r="H204" s="428" t="str">
        <f>IF('Linha 4'!G74="","",'Linha 4'!G74)</f>
        <v/>
      </c>
      <c r="I204" s="428" t="str">
        <f>IFERROR(IF(G204="","",(VLOOKUP(G204,[2]Recheio!$B$8:$I$150,3,0))),"")</f>
        <v/>
      </c>
      <c r="J204" s="428" t="str">
        <f>IFERROR(IF(G204="","",(VLOOKUP(G204,[2]Recheio!$B$8:$I$150,4,0))),"")</f>
        <v/>
      </c>
      <c r="K204" s="428" t="str">
        <f>IFERROR((VLOOKUP(I204,[2]Recheio!$B$8:$I$150,4,0)),"")</f>
        <v/>
      </c>
      <c r="L204" s="427" t="str">
        <f>IF('Linha 4'!I74="","",'Linha 4'!I74)</f>
        <v/>
      </c>
      <c r="M204" s="430" t="str">
        <f t="shared" si="87"/>
        <v/>
      </c>
      <c r="N204" s="454"/>
    </row>
    <row r="205" spans="1:15" ht="25.5" hidden="1" customHeight="1">
      <c r="A205" s="423" t="str">
        <f t="shared" si="84"/>
        <v/>
      </c>
      <c r="B205" s="423" t="str">
        <f t="shared" si="85"/>
        <v/>
      </c>
      <c r="C205" s="424" t="str">
        <f>'Linha 4'!B75</f>
        <v/>
      </c>
      <c r="D205" s="425" t="str">
        <f>IF(G3="","",'Linha 4'!L75)</f>
        <v/>
      </c>
      <c r="E205" s="424" t="str">
        <f t="shared" si="86"/>
        <v/>
      </c>
      <c r="F205" s="426"/>
      <c r="G205" s="427" t="str">
        <f>IF('Linha 4'!D75="","",'Linha 4'!D75)</f>
        <v/>
      </c>
      <c r="H205" s="428" t="str">
        <f>IF('Linha 4'!G75="","",'Linha 4'!G75)</f>
        <v/>
      </c>
      <c r="I205" s="428" t="str">
        <f>IFERROR(IF(G205="","",(VLOOKUP(G205,[2]Recheio!$B$8:$I$150,3,0))),"")</f>
        <v/>
      </c>
      <c r="J205" s="428" t="str">
        <f>IFERROR(IF(G205="","",(VLOOKUP(G205,[2]Recheio!$B$8:$I$150,4,0))),"")</f>
        <v/>
      </c>
      <c r="K205" s="428" t="str">
        <f>IFERROR((VLOOKUP(I205,[2]Recheio!$B$8:$I$150,4,0)),"")</f>
        <v/>
      </c>
      <c r="L205" s="427" t="str">
        <f>IF('Linha 4'!I75="","",'Linha 4'!I75)</f>
        <v/>
      </c>
      <c r="M205" s="430" t="str">
        <f t="shared" si="87"/>
        <v/>
      </c>
      <c r="N205" s="454"/>
    </row>
    <row r="206" spans="1:15" ht="25.5" hidden="1" customHeight="1">
      <c r="A206" s="423" t="str">
        <f t="shared" si="84"/>
        <v/>
      </c>
      <c r="B206" s="423" t="str">
        <f t="shared" si="85"/>
        <v/>
      </c>
      <c r="C206" s="424" t="str">
        <f>'Linha 4'!B76</f>
        <v/>
      </c>
      <c r="D206" s="425" t="str">
        <f>IF(G3="","",'Linha 4'!L76)</f>
        <v/>
      </c>
      <c r="E206" s="424" t="str">
        <f t="shared" si="86"/>
        <v/>
      </c>
      <c r="F206" s="426"/>
      <c r="G206" s="427" t="str">
        <f>IF('Linha 4'!D76="","",'Linha 4'!D76)</f>
        <v/>
      </c>
      <c r="H206" s="428" t="str">
        <f>IF('Linha 4'!G76="","",'Linha 4'!G76)</f>
        <v/>
      </c>
      <c r="I206" s="428" t="str">
        <f>IFERROR(IF(G206="","",(VLOOKUP(G206,[2]Recheio!$B$8:$I$150,3,0))),"")</f>
        <v/>
      </c>
      <c r="J206" s="428" t="str">
        <f>IFERROR(IF(G206="","",(VLOOKUP(G206,[2]Recheio!$B$8:$I$150,4,0))),"")</f>
        <v/>
      </c>
      <c r="K206" s="428" t="str">
        <f>IFERROR((VLOOKUP(I206,[2]Recheio!$B$8:$I$150,4,0)),"")</f>
        <v/>
      </c>
      <c r="L206" s="427" t="str">
        <f>IF('Linha 4'!I76="","",'Linha 4'!I76)</f>
        <v/>
      </c>
      <c r="M206" s="430" t="str">
        <f t="shared" si="87"/>
        <v/>
      </c>
      <c r="N206" s="454"/>
    </row>
    <row r="207" spans="1:15" ht="25.5" hidden="1" customHeight="1">
      <c r="A207" s="423" t="str">
        <f t="shared" si="84"/>
        <v/>
      </c>
      <c r="B207" s="423" t="str">
        <f t="shared" si="85"/>
        <v/>
      </c>
      <c r="C207" s="424" t="str">
        <f>'Linha 4'!B77</f>
        <v/>
      </c>
      <c r="D207" s="425" t="str">
        <f>IF(G3="","",'Linha 4'!L77)</f>
        <v/>
      </c>
      <c r="E207" s="424" t="str">
        <f t="shared" si="86"/>
        <v/>
      </c>
      <c r="F207" s="426"/>
      <c r="G207" s="427" t="str">
        <f>IF('Linha 4'!D77="","",'Linha 4'!D77)</f>
        <v/>
      </c>
      <c r="H207" s="428" t="str">
        <f>IF('Linha 4'!G77="","",'Linha 4'!G77)</f>
        <v/>
      </c>
      <c r="I207" s="428" t="str">
        <f>IFERROR(IF(G207="","",(VLOOKUP(G207,[2]Recheio!$B$8:$I$150,3,0))),"")</f>
        <v/>
      </c>
      <c r="J207" s="428" t="str">
        <f>IFERROR(IF(G207="","",(VLOOKUP(G207,[2]Recheio!$B$8:$I$150,4,0))),"")</f>
        <v/>
      </c>
      <c r="K207" s="428" t="str">
        <f>IFERROR((VLOOKUP(I207,[2]Recheio!$B$8:$I$150,4,0)),"")</f>
        <v/>
      </c>
      <c r="L207" s="427" t="str">
        <f>IF('Linha 4'!I77="","",'Linha 4'!I77)</f>
        <v/>
      </c>
      <c r="M207" s="430" t="str">
        <f t="shared" si="87"/>
        <v/>
      </c>
      <c r="N207" s="454"/>
    </row>
    <row r="208" spans="1:15" ht="25.5" hidden="1" customHeight="1">
      <c r="A208" s="423" t="str">
        <f t="shared" si="84"/>
        <v/>
      </c>
      <c r="B208" s="423" t="str">
        <f t="shared" si="85"/>
        <v/>
      </c>
      <c r="C208" s="424" t="str">
        <f>'Linha 4'!B78</f>
        <v/>
      </c>
      <c r="D208" s="425" t="str">
        <f>IF(G3="","",'Linha 4'!L78)</f>
        <v/>
      </c>
      <c r="E208" s="424" t="str">
        <f t="shared" si="86"/>
        <v/>
      </c>
      <c r="F208" s="426"/>
      <c r="G208" s="427" t="str">
        <f>IF('Linha 4'!D78="","",'Linha 4'!D78)</f>
        <v/>
      </c>
      <c r="H208" s="428" t="str">
        <f>IF('Linha 4'!G78="","",'Linha 4'!G78)</f>
        <v/>
      </c>
      <c r="I208" s="428" t="str">
        <f>IFERROR(IF(G208="","",(VLOOKUP(G208,[2]Recheio!$B$8:$I$150,3,0))),"")</f>
        <v/>
      </c>
      <c r="J208" s="428" t="str">
        <f>IFERROR(IF(G208="","",(VLOOKUP(G208,[2]Recheio!$B$8:$I$150,4,0))),"")</f>
        <v/>
      </c>
      <c r="K208" s="428" t="str">
        <f>IFERROR((VLOOKUP(I208,[2]Recheio!$B$8:$I$150,4,0)),"")</f>
        <v/>
      </c>
      <c r="L208" s="427" t="str">
        <f>IF('Linha 4'!I78="","",'Linha 4'!I78)</f>
        <v/>
      </c>
      <c r="M208" s="430" t="str">
        <f t="shared" si="87"/>
        <v/>
      </c>
      <c r="N208" s="454"/>
    </row>
    <row r="209" spans="1:15" ht="25.5" hidden="1" customHeight="1" thickBot="1">
      <c r="A209" s="423" t="str">
        <f t="shared" si="84"/>
        <v/>
      </c>
      <c r="B209" s="423" t="str">
        <f t="shared" si="85"/>
        <v/>
      </c>
      <c r="C209" s="424" t="str">
        <f>'Linha 4'!B79</f>
        <v/>
      </c>
      <c r="D209" s="431" t="str">
        <f>IF(G3="","",'Linha 4'!L79)</f>
        <v/>
      </c>
      <c r="E209" s="424" t="str">
        <f t="shared" si="86"/>
        <v/>
      </c>
      <c r="F209" s="432"/>
      <c r="G209" s="433" t="str">
        <f>IF('Linha 4'!D79="","",'Linha 4'!D79)</f>
        <v/>
      </c>
      <c r="H209" s="434" t="str">
        <f>IF('Linha 4'!G79="","",'Linha 4'!G79)</f>
        <v/>
      </c>
      <c r="I209" s="434" t="str">
        <f>IFERROR(IF(G209="","",(VLOOKUP(G209,[2]Recheio!$B$8:$I$150,3,0))),"")</f>
        <v/>
      </c>
      <c r="J209" s="434" t="str">
        <f>IFERROR(IF(G209="","",(VLOOKUP(G209,[2]Recheio!$B$8:$I$150,4,0))),"")</f>
        <v/>
      </c>
      <c r="K209" s="434" t="str">
        <f>IFERROR((VLOOKUP(I209,[2]Recheio!$B$8:$I$150,4,0)),"")</f>
        <v/>
      </c>
      <c r="L209" s="433" t="str">
        <f>IF('Linha 4'!I79="","",'Linha 4'!I79)</f>
        <v/>
      </c>
      <c r="M209" s="435" t="str">
        <f t="shared" si="87"/>
        <v/>
      </c>
      <c r="N209" s="455"/>
    </row>
    <row r="210" spans="1:15" ht="25.5" hidden="1" customHeight="1" thickBot="1">
      <c r="A210" s="436"/>
      <c r="B210" s="436"/>
      <c r="C210" s="437"/>
      <c r="D210" s="438"/>
      <c r="E210" s="437"/>
      <c r="F210" s="439"/>
      <c r="G210" s="439"/>
      <c r="H210" s="439"/>
      <c r="I210" s="440"/>
      <c r="J210" s="439"/>
      <c r="K210" s="441"/>
      <c r="L210" s="441"/>
      <c r="M210" s="442"/>
      <c r="N210" s="456"/>
      <c r="O210" s="443"/>
    </row>
    <row r="211" spans="1:15" ht="25.5" hidden="1" customHeight="1">
      <c r="A211" s="423" t="str">
        <f>IF(C211="","",ROUNDDOWN(C211,0)&amp;G211)</f>
        <v>43961</v>
      </c>
      <c r="B211" s="423" t="str">
        <f>IF(G211&lt;&gt;"","X","")</f>
        <v/>
      </c>
      <c r="C211" s="424">
        <f>'Linha 5'!B70</f>
        <v>43961</v>
      </c>
      <c r="D211" s="425" t="str">
        <f>IF(G3="","",'Linha 5'!L70)</f>
        <v/>
      </c>
      <c r="E211" s="424">
        <f t="shared" ref="E211:E220" si="88">IF(C211="","",C211-1)</f>
        <v>43960</v>
      </c>
      <c r="F211" s="426"/>
      <c r="G211" s="427" t="str">
        <f>IF('Linha 5'!D70="","",'Linha 5'!D70)</f>
        <v/>
      </c>
      <c r="H211" s="428" t="str">
        <f>IF('Linha 5'!G70="","",'Linha 5'!G70)</f>
        <v/>
      </c>
      <c r="I211" s="449" t="str">
        <f>IFERROR(IF(G211="","",(VLOOKUP(G211,[2]Recheio!$B$8:$I$150,3,0))),"")</f>
        <v/>
      </c>
      <c r="J211" s="428" t="str">
        <f>IFERROR(IF(G211="","",(VLOOKUP(G211,[2]Recheio!$B$8:$I$150,4,0))),"")</f>
        <v/>
      </c>
      <c r="K211" s="428" t="str">
        <f>IFERROR((VLOOKUP(I211,[2]Recheio!$B$8:$I$150,4,0)),"")</f>
        <v/>
      </c>
      <c r="L211" s="427" t="str">
        <f>IF('Linha 5'!I70="","",'Linha 5'!I70)</f>
        <v/>
      </c>
      <c r="M211" s="430" t="str">
        <f>IFERROR((L211/K211),"")</f>
        <v/>
      </c>
      <c r="N211" s="454"/>
    </row>
    <row r="212" spans="1:15" ht="25.5" hidden="1" customHeight="1">
      <c r="A212" s="423" t="str">
        <f t="shared" ref="A212:A220" si="89">IF(C212="","",ROUNDDOWN(C212,0)&amp;G212)</f>
        <v/>
      </c>
      <c r="B212" s="423" t="str">
        <f t="shared" ref="B212:B220" si="90">IF(I212&lt;&gt;"","X","")</f>
        <v/>
      </c>
      <c r="C212" s="424" t="str">
        <f>'Linha 5'!B71</f>
        <v/>
      </c>
      <c r="D212" s="425" t="str">
        <f>IF(G3="","",'Linha 5'!L71)</f>
        <v/>
      </c>
      <c r="E212" s="424" t="str">
        <f t="shared" si="88"/>
        <v/>
      </c>
      <c r="F212" s="426"/>
      <c r="G212" s="427" t="str">
        <f>IF('Linha 5'!D71="","",'Linha 5'!D71)</f>
        <v/>
      </c>
      <c r="H212" s="428" t="str">
        <f>IF('Linha 5'!G71="","",'Linha 5'!G71)</f>
        <v/>
      </c>
      <c r="I212" s="428" t="str">
        <f>IFERROR(IF(G212="","",(VLOOKUP(G212,[2]Recheio!$B$8:$I$150,3,0))),"")</f>
        <v/>
      </c>
      <c r="J212" s="428" t="str">
        <f>IFERROR(IF(G212="","",(VLOOKUP(G212,[2]Recheio!$B$8:$I$150,4,0))),"")</f>
        <v/>
      </c>
      <c r="K212" s="428" t="str">
        <f>IFERROR((VLOOKUP(I212,[2]Recheio!$B$8:$I$150,4,0)),"")</f>
        <v/>
      </c>
      <c r="L212" s="427" t="str">
        <f>IF('Linha 5'!I71="","",'Linha 5'!I71)</f>
        <v/>
      </c>
      <c r="M212" s="430" t="str">
        <f>IFERROR((L212/K212),"")</f>
        <v/>
      </c>
      <c r="N212" s="454"/>
    </row>
    <row r="213" spans="1:15" ht="25.5" hidden="1" customHeight="1">
      <c r="A213" s="423" t="str">
        <f t="shared" si="89"/>
        <v/>
      </c>
      <c r="B213" s="423" t="str">
        <f t="shared" si="90"/>
        <v/>
      </c>
      <c r="C213" s="424" t="str">
        <f>'Linha 5'!B72</f>
        <v/>
      </c>
      <c r="D213" s="425" t="str">
        <f>IF(G3="","",'Linha 5'!L72)</f>
        <v/>
      </c>
      <c r="E213" s="424" t="str">
        <f t="shared" si="88"/>
        <v/>
      </c>
      <c r="F213" s="426"/>
      <c r="G213" s="427" t="str">
        <f>IF('Linha 5'!D72="","",'Linha 5'!D72)</f>
        <v/>
      </c>
      <c r="H213" s="428" t="str">
        <f>IF('Linha 5'!G72="","",'Linha 5'!G72)</f>
        <v/>
      </c>
      <c r="I213" s="428" t="str">
        <f>IFERROR(IF(G213="","",(VLOOKUP(G213,[2]Recheio!$B$8:$I$150,3,0))),"")</f>
        <v/>
      </c>
      <c r="J213" s="428" t="str">
        <f>IFERROR(IF(G213="","",(VLOOKUP(G213,[2]Recheio!$B$8:$I$150,4,0))),"")</f>
        <v/>
      </c>
      <c r="K213" s="428" t="str">
        <f>IFERROR((VLOOKUP(I213,[2]Recheio!$B$8:$I$150,4,0)),"")</f>
        <v/>
      </c>
      <c r="L213" s="427" t="str">
        <f>IF('Linha 5'!I72="","",'Linha 5'!I72)</f>
        <v/>
      </c>
      <c r="M213" s="430" t="str">
        <f t="shared" ref="M213:M220" si="91">IFERROR((L213/K213),"")</f>
        <v/>
      </c>
      <c r="N213" s="454"/>
    </row>
    <row r="214" spans="1:15" ht="25.5" hidden="1" customHeight="1">
      <c r="A214" s="423" t="str">
        <f t="shared" si="89"/>
        <v/>
      </c>
      <c r="B214" s="423" t="str">
        <f t="shared" si="90"/>
        <v/>
      </c>
      <c r="C214" s="424" t="str">
        <f>'Linha 5'!B73</f>
        <v/>
      </c>
      <c r="D214" s="425" t="str">
        <f>IF(G3="","",'Linha 5'!L73)</f>
        <v/>
      </c>
      <c r="E214" s="424" t="str">
        <f t="shared" si="88"/>
        <v/>
      </c>
      <c r="F214" s="426"/>
      <c r="G214" s="427" t="str">
        <f>IF('Linha 5'!D73="","",'Linha 5'!D73)</f>
        <v/>
      </c>
      <c r="H214" s="428" t="str">
        <f>IF('Linha 5'!G73="","",'Linha 5'!G73)</f>
        <v/>
      </c>
      <c r="I214" s="428" t="str">
        <f>IFERROR(IF(G214="","",(VLOOKUP(G214,[2]Recheio!$B$8:$I$150,3,0))),"")</f>
        <v/>
      </c>
      <c r="J214" s="428" t="str">
        <f>IFERROR(IF(G214="","",(VLOOKUP(G214,[2]Recheio!$B$8:$I$150,4,0))),"")</f>
        <v/>
      </c>
      <c r="K214" s="428" t="str">
        <f>IFERROR((VLOOKUP(I214,[2]Recheio!$B$8:$I$150,4,0)),"")</f>
        <v/>
      </c>
      <c r="L214" s="427" t="str">
        <f>IF('Linha 5'!I73="","",'Linha 5'!I73)</f>
        <v/>
      </c>
      <c r="M214" s="430" t="str">
        <f t="shared" si="91"/>
        <v/>
      </c>
      <c r="N214" s="454"/>
    </row>
    <row r="215" spans="1:15" ht="25.5" hidden="1" customHeight="1">
      <c r="A215" s="423" t="str">
        <f t="shared" si="89"/>
        <v/>
      </c>
      <c r="B215" s="423" t="str">
        <f t="shared" si="90"/>
        <v/>
      </c>
      <c r="C215" s="424" t="str">
        <f>'Linha 5'!B74</f>
        <v/>
      </c>
      <c r="D215" s="425" t="str">
        <f>IF(G3="","",'Linha 5'!L74)</f>
        <v/>
      </c>
      <c r="E215" s="424" t="str">
        <f t="shared" si="88"/>
        <v/>
      </c>
      <c r="F215" s="426"/>
      <c r="G215" s="427" t="str">
        <f>IF('Linha 5'!D74="","",'Linha 5'!D74)</f>
        <v/>
      </c>
      <c r="H215" s="428" t="str">
        <f>IF('Linha 5'!G74="","",'Linha 5'!G74)</f>
        <v/>
      </c>
      <c r="I215" s="428" t="str">
        <f>IFERROR(IF(G215="","",(VLOOKUP(G215,[2]Recheio!$B$8:$I$150,3,0))),"")</f>
        <v/>
      </c>
      <c r="J215" s="428" t="str">
        <f>IFERROR(IF(G215="","",(VLOOKUP(G215,[2]Recheio!$B$8:$I$150,4,0))),"")</f>
        <v/>
      </c>
      <c r="K215" s="428" t="str">
        <f>IFERROR((VLOOKUP(I215,[2]Recheio!$B$8:$I$150,4,0)),"")</f>
        <v/>
      </c>
      <c r="L215" s="427" t="str">
        <f>IF('Linha 5'!I74="","",'Linha 5'!I74)</f>
        <v/>
      </c>
      <c r="M215" s="430" t="str">
        <f t="shared" si="91"/>
        <v/>
      </c>
      <c r="N215" s="454"/>
    </row>
    <row r="216" spans="1:15" ht="25.5" hidden="1" customHeight="1">
      <c r="A216" s="423" t="str">
        <f t="shared" si="89"/>
        <v/>
      </c>
      <c r="B216" s="423" t="str">
        <f t="shared" si="90"/>
        <v/>
      </c>
      <c r="C216" s="424" t="str">
        <f>'Linha 5'!B75</f>
        <v/>
      </c>
      <c r="D216" s="425" t="str">
        <f>IF(G3="","",'Linha 5'!L75)</f>
        <v/>
      </c>
      <c r="E216" s="424" t="str">
        <f t="shared" si="88"/>
        <v/>
      </c>
      <c r="F216" s="426"/>
      <c r="G216" s="427" t="str">
        <f>IF('Linha 5'!D75="","",'Linha 5'!D75)</f>
        <v/>
      </c>
      <c r="H216" s="428" t="str">
        <f>IF('Linha 5'!G75="","",'Linha 5'!G75)</f>
        <v/>
      </c>
      <c r="I216" s="428" t="str">
        <f>IFERROR(IF(G216="","",(VLOOKUP(G216,[2]Recheio!$B$8:$I$150,3,0))),"")</f>
        <v/>
      </c>
      <c r="J216" s="428" t="str">
        <f>IFERROR(IF(G216="","",(VLOOKUP(G216,[2]Recheio!$B$8:$I$150,4,0))),"")</f>
        <v/>
      </c>
      <c r="K216" s="428" t="str">
        <f>IFERROR((VLOOKUP(I216,[2]Recheio!$B$8:$I$150,4,0)),"")</f>
        <v/>
      </c>
      <c r="L216" s="427" t="str">
        <f>IF('Linha 5'!I75="","",'Linha 5'!I75)</f>
        <v/>
      </c>
      <c r="M216" s="430" t="str">
        <f t="shared" si="91"/>
        <v/>
      </c>
      <c r="N216" s="454"/>
    </row>
    <row r="217" spans="1:15" ht="25.5" hidden="1" customHeight="1">
      <c r="A217" s="423" t="str">
        <f t="shared" si="89"/>
        <v/>
      </c>
      <c r="B217" s="423" t="str">
        <f t="shared" si="90"/>
        <v/>
      </c>
      <c r="C217" s="424" t="str">
        <f>'Linha 5'!B76</f>
        <v/>
      </c>
      <c r="D217" s="425" t="str">
        <f>IF(G3="","",'Linha 5'!L76)</f>
        <v/>
      </c>
      <c r="E217" s="424" t="str">
        <f t="shared" si="88"/>
        <v/>
      </c>
      <c r="F217" s="426"/>
      <c r="G217" s="427" t="str">
        <f>IF('Linha 5'!D76="","",'Linha 5'!D76)</f>
        <v/>
      </c>
      <c r="H217" s="428" t="str">
        <f>IF('Linha 5'!G76="","",'Linha 5'!G76)</f>
        <v/>
      </c>
      <c r="I217" s="428" t="str">
        <f>IFERROR(IF(G217="","",(VLOOKUP(G217,[2]Recheio!$B$8:$I$150,3,0))),"")</f>
        <v/>
      </c>
      <c r="J217" s="428" t="str">
        <f>IFERROR(IF(G217="","",(VLOOKUP(G217,[2]Recheio!$B$8:$I$150,4,0))),"")</f>
        <v/>
      </c>
      <c r="K217" s="428" t="str">
        <f>IFERROR((VLOOKUP(I217,[2]Recheio!$B$8:$I$150,4,0)),"")</f>
        <v/>
      </c>
      <c r="L217" s="427" t="str">
        <f>IF('Linha 5'!I76="","",'Linha 5'!I76)</f>
        <v/>
      </c>
      <c r="M217" s="430" t="str">
        <f t="shared" si="91"/>
        <v/>
      </c>
      <c r="N217" s="454"/>
    </row>
    <row r="218" spans="1:15" ht="25.5" hidden="1" customHeight="1">
      <c r="A218" s="423" t="str">
        <f t="shared" si="89"/>
        <v/>
      </c>
      <c r="B218" s="423" t="str">
        <f t="shared" si="90"/>
        <v/>
      </c>
      <c r="C218" s="424" t="str">
        <f>'Linha 5'!B77</f>
        <v/>
      </c>
      <c r="D218" s="425" t="str">
        <f>IF(G3="","",'Linha 5'!L77)</f>
        <v/>
      </c>
      <c r="E218" s="424" t="str">
        <f t="shared" si="88"/>
        <v/>
      </c>
      <c r="F218" s="426"/>
      <c r="G218" s="427" t="str">
        <f>IF('Linha 5'!D77="","",'Linha 5'!D77)</f>
        <v/>
      </c>
      <c r="H218" s="428" t="str">
        <f>IF('Linha 5'!G77="","",'Linha 5'!G77)</f>
        <v/>
      </c>
      <c r="I218" s="428" t="str">
        <f>IFERROR(IF(G218="","",(VLOOKUP(G218,[2]Recheio!$B$8:$I$150,3,0))),"")</f>
        <v/>
      </c>
      <c r="J218" s="428" t="str">
        <f>IFERROR(IF(G218="","",(VLOOKUP(G218,[2]Recheio!$B$8:$I$150,4,0))),"")</f>
        <v/>
      </c>
      <c r="K218" s="428" t="str">
        <f>IFERROR((VLOOKUP(I218,[2]Recheio!$B$8:$I$150,4,0)),"")</f>
        <v/>
      </c>
      <c r="L218" s="427" t="str">
        <f>IF('Linha 5'!I77="","",'Linha 5'!I77)</f>
        <v/>
      </c>
      <c r="M218" s="430" t="str">
        <f t="shared" si="91"/>
        <v/>
      </c>
      <c r="N218" s="454"/>
    </row>
    <row r="219" spans="1:15" ht="25.5" hidden="1" customHeight="1">
      <c r="A219" s="423" t="str">
        <f t="shared" si="89"/>
        <v/>
      </c>
      <c r="B219" s="423" t="str">
        <f t="shared" si="90"/>
        <v/>
      </c>
      <c r="C219" s="424" t="str">
        <f>'Linha 5'!B78</f>
        <v/>
      </c>
      <c r="D219" s="425" t="str">
        <f>IF(G3="","",'Linha 5'!L78)</f>
        <v/>
      </c>
      <c r="E219" s="424" t="str">
        <f t="shared" si="88"/>
        <v/>
      </c>
      <c r="F219" s="426"/>
      <c r="G219" s="427" t="str">
        <f>IF('Linha 5'!D78="","",'Linha 5'!D78)</f>
        <v/>
      </c>
      <c r="H219" s="428" t="str">
        <f>IF('Linha 5'!G78="","",'Linha 5'!G78)</f>
        <v/>
      </c>
      <c r="I219" s="428" t="str">
        <f>IFERROR(IF(G219="","",(VLOOKUP(G219,[2]Recheio!$B$8:$I$150,3,0))),"")</f>
        <v/>
      </c>
      <c r="J219" s="428" t="str">
        <f>IFERROR(IF(G219="","",(VLOOKUP(G219,[2]Recheio!$B$8:$I$150,4,0))),"")</f>
        <v/>
      </c>
      <c r="K219" s="428" t="str">
        <f>IFERROR((VLOOKUP(I219,[2]Recheio!$B$8:$I$150,4,0)),"")</f>
        <v/>
      </c>
      <c r="L219" s="427" t="str">
        <f>IF('Linha 5'!I78="","",'Linha 5'!I78)</f>
        <v/>
      </c>
      <c r="M219" s="430" t="str">
        <f t="shared" si="91"/>
        <v/>
      </c>
      <c r="N219" s="454"/>
    </row>
    <row r="220" spans="1:15" ht="25.5" hidden="1" customHeight="1" thickBot="1">
      <c r="A220" s="423" t="str">
        <f t="shared" si="89"/>
        <v/>
      </c>
      <c r="B220" s="423" t="str">
        <f t="shared" si="90"/>
        <v/>
      </c>
      <c r="C220" s="424" t="str">
        <f>'Linha 5'!B79</f>
        <v/>
      </c>
      <c r="D220" s="425" t="str">
        <f>IF(G3="","",'Linha 5'!L79)</f>
        <v/>
      </c>
      <c r="E220" s="424" t="str">
        <f t="shared" si="88"/>
        <v/>
      </c>
      <c r="F220" s="432"/>
      <c r="G220" s="433" t="str">
        <f>IF('Linha 5'!D79="","",'Linha 5'!D79)</f>
        <v/>
      </c>
      <c r="H220" s="434" t="str">
        <f>IF('Linha 5'!G79="","",'Linha 5'!G79)</f>
        <v/>
      </c>
      <c r="I220" s="434" t="str">
        <f>IFERROR(IF(G220="","",(VLOOKUP(G220,[2]Recheio!$B$8:$I$150,3,0))),"")</f>
        <v/>
      </c>
      <c r="J220" s="434" t="str">
        <f>IFERROR(IF(G220="","",(VLOOKUP(G220,[2]Recheio!$B$8:$I$150,4,0))),"")</f>
        <v/>
      </c>
      <c r="K220" s="434" t="str">
        <f>IFERROR((VLOOKUP(I220,[2]Recheio!$B$8:$I$150,4,0)),"")</f>
        <v/>
      </c>
      <c r="L220" s="433" t="str">
        <f>IF('Linha 5'!I79="","",'Linha 5'!I79)</f>
        <v/>
      </c>
      <c r="M220" s="435" t="str">
        <f t="shared" si="91"/>
        <v/>
      </c>
      <c r="N220" s="455"/>
    </row>
    <row r="221" spans="1:15" ht="30" customHeight="1">
      <c r="A221" s="436"/>
      <c r="B221" s="423" t="s">
        <v>2381</v>
      </c>
      <c r="C221" s="444"/>
      <c r="D221" s="445"/>
      <c r="E221" s="444"/>
      <c r="F221" s="577"/>
      <c r="G221" s="440"/>
      <c r="H221" s="440"/>
      <c r="I221" s="440"/>
      <c r="J221" s="440"/>
      <c r="K221" s="446"/>
      <c r="L221" s="446"/>
      <c r="M221" s="447"/>
      <c r="N221" s="453"/>
      <c r="O221" s="443"/>
    </row>
    <row r="222" spans="1:15" ht="25.5" hidden="1" customHeight="1">
      <c r="A222" s="423" t="str">
        <f t="shared" ref="A222" si="92">IF(C222="","",ROUNDDOWN(C222,0)&amp;G222)</f>
        <v>43961</v>
      </c>
      <c r="B222" s="423" t="str">
        <f>IF(G222&lt;&gt;"","X","")</f>
        <v/>
      </c>
      <c r="C222" s="424">
        <f>'Linha 8'!B70</f>
        <v>43961.34375</v>
      </c>
      <c r="D222" s="425" t="str">
        <f>IF(G222="","",'Linha 8'!L92)</f>
        <v/>
      </c>
      <c r="E222" s="424">
        <f t="shared" ref="E222" si="93">IF(C222="","",C222-1)</f>
        <v>43960.34375</v>
      </c>
      <c r="F222" s="426"/>
      <c r="G222" s="427" t="str">
        <f>IF('Linha 8'!D70="","",'Linha 8'!D70)</f>
        <v/>
      </c>
      <c r="H222" s="428" t="str">
        <f>IF('Linha 8'!G70="","",'Linha 8'!G70)</f>
        <v/>
      </c>
      <c r="I222" s="428" t="str">
        <f>IFERROR(IF(G222="","",(VLOOKUP(G222,[2]Recheio!$B$8:$I$150,3,0))),"")</f>
        <v/>
      </c>
      <c r="J222" s="428" t="str">
        <f>IFERROR(IF(G222="","",(VLOOKUP(G222,[2]Recheio!$B$8:$I$150,4,0))),"")</f>
        <v/>
      </c>
      <c r="K222" s="428" t="str">
        <f>IFERROR((VLOOKUP(I222,[2]Recheio!$B$8:$I$150,4,0)),"")</f>
        <v/>
      </c>
      <c r="L222" s="427" t="str">
        <f>IF('Linha 8'!I70="","",'Linha 8'!I70)</f>
        <v/>
      </c>
      <c r="M222" s="430" t="str">
        <f t="shared" ref="M222" si="94">IFERROR((L222/K222),"")</f>
        <v/>
      </c>
      <c r="N222" s="454"/>
    </row>
    <row r="223" spans="1:15" ht="25.5" hidden="1" customHeight="1">
      <c r="A223" s="423" t="str">
        <f t="shared" ref="A223:A231" si="95">IF(C223="","",ROUNDDOWN(C223,0)&amp;G223)</f>
        <v/>
      </c>
      <c r="B223" s="423" t="str">
        <f t="shared" ref="B223:B231" si="96">IF(I223&lt;&gt;"","X","")</f>
        <v/>
      </c>
      <c r="C223" s="424" t="str">
        <f>'Linha 8'!B71</f>
        <v/>
      </c>
      <c r="D223" s="425" t="str">
        <f>IF(G223="","",'Linha 8'!L93)</f>
        <v/>
      </c>
      <c r="E223" s="424" t="str">
        <f t="shared" ref="E223:E231" si="97">IF(C223="","",C223-1)</f>
        <v/>
      </c>
      <c r="F223" s="426"/>
      <c r="G223" s="427" t="str">
        <f>IF('Linha 8'!D71="","",'Linha 8'!D71)</f>
        <v/>
      </c>
      <c r="H223" s="428" t="str">
        <f>IF('Linha 8'!G71="","",'Linha 8'!G71)</f>
        <v/>
      </c>
      <c r="I223" s="428" t="str">
        <f>IFERROR(IF(G223="","",(VLOOKUP(G223,[2]Recheio!$B$8:$I$150,3,0))),"")</f>
        <v/>
      </c>
      <c r="J223" s="428" t="str">
        <f>IFERROR(IF(G223="","",(VLOOKUP(G223,[2]Recheio!$B$8:$I$150,4,0))),"")</f>
        <v/>
      </c>
      <c r="K223" s="428" t="str">
        <f>IFERROR((VLOOKUP(I223,[2]Recheio!$B$8:$I$150,4,0)),"")</f>
        <v/>
      </c>
      <c r="L223" s="427" t="str">
        <f>IF('Linha 8'!I71="","",'Linha 8'!I71)</f>
        <v/>
      </c>
      <c r="M223" s="430" t="str">
        <f t="shared" ref="M223:M231" si="98">IFERROR((L223/K223),"")</f>
        <v/>
      </c>
      <c r="N223" s="454"/>
    </row>
    <row r="224" spans="1:15" ht="25.5" hidden="1" customHeight="1">
      <c r="A224" s="423" t="str">
        <f t="shared" si="95"/>
        <v/>
      </c>
      <c r="B224" s="423" t="str">
        <f t="shared" si="96"/>
        <v/>
      </c>
      <c r="C224" s="424" t="str">
        <f>'Linha 8'!B72</f>
        <v/>
      </c>
      <c r="D224" s="425" t="str">
        <f>IF(G224="","",'Linha 8'!L94)</f>
        <v/>
      </c>
      <c r="E224" s="424" t="str">
        <f t="shared" si="97"/>
        <v/>
      </c>
      <c r="F224" s="426"/>
      <c r="G224" s="427" t="str">
        <f>IF('Linha 8'!D72="","",'Linha 8'!D72)</f>
        <v/>
      </c>
      <c r="H224" s="428" t="str">
        <f>IF('Linha 8'!G72="","",'Linha 8'!G72)</f>
        <v/>
      </c>
      <c r="I224" s="428" t="str">
        <f>IFERROR(IF(G224="","",(VLOOKUP(G224,[2]Recheio!$B$8:$I$150,3,0))),"")</f>
        <v/>
      </c>
      <c r="J224" s="428" t="str">
        <f>IFERROR(IF(G224="","",(VLOOKUP(G224,[2]Recheio!$B$8:$I$150,4,0))),"")</f>
        <v/>
      </c>
      <c r="K224" s="428" t="str">
        <f>IFERROR((VLOOKUP(I224,[2]Recheio!$B$8:$I$150,4,0)),"")</f>
        <v/>
      </c>
      <c r="L224" s="427" t="str">
        <f>IF('Linha 8'!I72="","",'Linha 8'!I72)</f>
        <v/>
      </c>
      <c r="M224" s="430" t="str">
        <f t="shared" si="98"/>
        <v/>
      </c>
      <c r="N224" s="454"/>
    </row>
    <row r="225" spans="1:15" ht="25.5" hidden="1" customHeight="1">
      <c r="A225" s="423" t="str">
        <f t="shared" si="95"/>
        <v/>
      </c>
      <c r="B225" s="423" t="str">
        <f t="shared" si="96"/>
        <v/>
      </c>
      <c r="C225" s="424" t="str">
        <f>'Linha 8'!B73</f>
        <v/>
      </c>
      <c r="D225" s="425" t="str">
        <f>IF(G225="","",'Linha 8'!L95)</f>
        <v/>
      </c>
      <c r="E225" s="424" t="str">
        <f t="shared" si="97"/>
        <v/>
      </c>
      <c r="F225" s="426"/>
      <c r="G225" s="427" t="str">
        <f>IF('Linha 8'!D73="","",'Linha 8'!D73)</f>
        <v/>
      </c>
      <c r="H225" s="428" t="str">
        <f>IF('Linha 8'!G73="","",'Linha 8'!G73)</f>
        <v/>
      </c>
      <c r="I225" s="428" t="str">
        <f>IFERROR(IF(G225="","",(VLOOKUP(G225,[2]Recheio!$B$8:$I$150,3,0))),"")</f>
        <v/>
      </c>
      <c r="J225" s="428" t="str">
        <f>IFERROR(IF(G225="","",(VLOOKUP(G225,[2]Recheio!$B$8:$I$150,4,0))),"")</f>
        <v/>
      </c>
      <c r="K225" s="428" t="str">
        <f>IFERROR((VLOOKUP(I225,[2]Recheio!$B$8:$I$150,4,0)),"")</f>
        <v/>
      </c>
      <c r="L225" s="427" t="str">
        <f>IF('Linha 8'!I73="","",'Linha 8'!I73)</f>
        <v/>
      </c>
      <c r="M225" s="430" t="str">
        <f t="shared" si="98"/>
        <v/>
      </c>
      <c r="N225" s="454"/>
    </row>
    <row r="226" spans="1:15" ht="25.5" hidden="1" customHeight="1">
      <c r="A226" s="423" t="str">
        <f t="shared" si="95"/>
        <v/>
      </c>
      <c r="B226" s="423" t="str">
        <f t="shared" si="96"/>
        <v/>
      </c>
      <c r="C226" s="424" t="str">
        <f>'Linha 8'!B74</f>
        <v/>
      </c>
      <c r="D226" s="425" t="str">
        <f>IF(G226="","",'Linha 8'!L96)</f>
        <v/>
      </c>
      <c r="E226" s="424" t="str">
        <f t="shared" si="97"/>
        <v/>
      </c>
      <c r="F226" s="426"/>
      <c r="G226" s="427" t="str">
        <f>IF('Linha 8'!D74="","",'Linha 8'!D74)</f>
        <v/>
      </c>
      <c r="H226" s="428" t="str">
        <f>IF('Linha 8'!G74="","",'Linha 8'!G74)</f>
        <v/>
      </c>
      <c r="I226" s="428" t="str">
        <f>IFERROR(IF(G226="","",(VLOOKUP(G226,[2]Recheio!$B$8:$I$150,3,0))),"")</f>
        <v/>
      </c>
      <c r="J226" s="428" t="str">
        <f>IFERROR(IF(G226="","",(VLOOKUP(G226,[2]Recheio!$B$8:$I$150,4,0))),"")</f>
        <v/>
      </c>
      <c r="K226" s="428" t="str">
        <f>IFERROR((VLOOKUP(I226,[2]Recheio!$B$8:$I$150,4,0)),"")</f>
        <v/>
      </c>
      <c r="L226" s="427" t="str">
        <f>IF('Linha 8'!I74="","",'Linha 8'!I74)</f>
        <v/>
      </c>
      <c r="M226" s="430" t="str">
        <f t="shared" si="98"/>
        <v/>
      </c>
      <c r="N226" s="454"/>
    </row>
    <row r="227" spans="1:15" ht="25.5" hidden="1" customHeight="1">
      <c r="A227" s="423" t="str">
        <f t="shared" si="95"/>
        <v/>
      </c>
      <c r="B227" s="423" t="str">
        <f t="shared" si="96"/>
        <v/>
      </c>
      <c r="C227" s="424" t="str">
        <f>'Linha 8'!B75</f>
        <v/>
      </c>
      <c r="D227" s="425" t="str">
        <f>IF(G227="","",'Linha 8'!L97)</f>
        <v/>
      </c>
      <c r="E227" s="424" t="str">
        <f t="shared" si="97"/>
        <v/>
      </c>
      <c r="F227" s="426"/>
      <c r="G227" s="427" t="str">
        <f>IF('Linha 8'!D75="","",'Linha 8'!D75)</f>
        <v/>
      </c>
      <c r="H227" s="428" t="str">
        <f>IF('Linha 8'!G75="","",'Linha 8'!G75)</f>
        <v/>
      </c>
      <c r="I227" s="428" t="str">
        <f>IFERROR(IF(G227="","",(VLOOKUP(G227,[2]Recheio!$B$8:$I$150,3,0))),"")</f>
        <v/>
      </c>
      <c r="J227" s="428" t="str">
        <f>IFERROR(IF(G227="","",(VLOOKUP(G227,[2]Recheio!$B$8:$I$150,4,0))),"")</f>
        <v/>
      </c>
      <c r="K227" s="428" t="str">
        <f>IFERROR((VLOOKUP(I227,[2]Recheio!$B$8:$I$150,4,0)),"")</f>
        <v/>
      </c>
      <c r="L227" s="427" t="str">
        <f>IF('Linha 8'!I75="","",'Linha 8'!I75)</f>
        <v/>
      </c>
      <c r="M227" s="430" t="str">
        <f t="shared" si="98"/>
        <v/>
      </c>
      <c r="N227" s="454"/>
    </row>
    <row r="228" spans="1:15" ht="25.5" hidden="1" customHeight="1">
      <c r="A228" s="423" t="str">
        <f t="shared" si="95"/>
        <v/>
      </c>
      <c r="B228" s="423" t="str">
        <f t="shared" si="96"/>
        <v/>
      </c>
      <c r="C228" s="424" t="str">
        <f>'Linha 8'!B76</f>
        <v/>
      </c>
      <c r="D228" s="425" t="str">
        <f>IF(G228="","",'Linha 8'!L98)</f>
        <v/>
      </c>
      <c r="E228" s="424" t="str">
        <f t="shared" si="97"/>
        <v/>
      </c>
      <c r="F228" s="426"/>
      <c r="G228" s="427" t="str">
        <f>IF('Linha 8'!D76="","",'Linha 8'!D76)</f>
        <v/>
      </c>
      <c r="H228" s="428" t="str">
        <f>IF('Linha 8'!G76="","",'Linha 8'!G76)</f>
        <v/>
      </c>
      <c r="I228" s="428" t="str">
        <f>IFERROR(IF(G228="","",(VLOOKUP(G228,[2]Recheio!$B$8:$I$150,3,0))),"")</f>
        <v/>
      </c>
      <c r="J228" s="428" t="str">
        <f>IFERROR(IF(G228="","",(VLOOKUP(G228,[2]Recheio!$B$8:$I$150,4,0))),"")</f>
        <v/>
      </c>
      <c r="K228" s="428" t="str">
        <f>IFERROR((VLOOKUP(I228,[2]Recheio!$B$8:$I$150,4,0)),"")</f>
        <v/>
      </c>
      <c r="L228" s="427" t="str">
        <f>IF('Linha 8'!I76="","",'Linha 8'!I76)</f>
        <v/>
      </c>
      <c r="M228" s="430" t="str">
        <f t="shared" si="98"/>
        <v/>
      </c>
      <c r="N228" s="454"/>
    </row>
    <row r="229" spans="1:15" ht="25.5" hidden="1" customHeight="1">
      <c r="A229" s="423" t="str">
        <f t="shared" si="95"/>
        <v/>
      </c>
      <c r="B229" s="423" t="str">
        <f t="shared" si="96"/>
        <v/>
      </c>
      <c r="C229" s="424" t="str">
        <f>'Linha 8'!B77</f>
        <v/>
      </c>
      <c r="D229" s="425" t="str">
        <f>IF(G229="","",'Linha 8'!L99)</f>
        <v/>
      </c>
      <c r="E229" s="424" t="str">
        <f t="shared" si="97"/>
        <v/>
      </c>
      <c r="F229" s="426"/>
      <c r="G229" s="427" t="str">
        <f>IF('Linha 8'!D77="","",'Linha 8'!D77)</f>
        <v/>
      </c>
      <c r="H229" s="428" t="str">
        <f>IF('Linha 8'!G77="","",'Linha 8'!G77)</f>
        <v/>
      </c>
      <c r="I229" s="428" t="str">
        <f>IFERROR(IF(G229="","",(VLOOKUP(G229,[2]Recheio!$B$8:$I$150,3,0))),"")</f>
        <v/>
      </c>
      <c r="J229" s="428" t="str">
        <f>IFERROR(IF(G229="","",(VLOOKUP(G229,[2]Recheio!$B$8:$I$150,4,0))),"")</f>
        <v/>
      </c>
      <c r="K229" s="428" t="str">
        <f>IFERROR((VLOOKUP(I229,[2]Recheio!$B$8:$I$150,4,0)),"")</f>
        <v/>
      </c>
      <c r="L229" s="427" t="str">
        <f>IF('Linha 8'!I77="","",'Linha 8'!I77)</f>
        <v/>
      </c>
      <c r="M229" s="430" t="str">
        <f t="shared" si="98"/>
        <v/>
      </c>
      <c r="N229" s="454"/>
    </row>
    <row r="230" spans="1:15" ht="25.5" hidden="1" customHeight="1">
      <c r="A230" s="423" t="str">
        <f t="shared" si="95"/>
        <v/>
      </c>
      <c r="B230" s="423" t="str">
        <f t="shared" si="96"/>
        <v/>
      </c>
      <c r="C230" s="424" t="str">
        <f>'Linha 8'!B78</f>
        <v/>
      </c>
      <c r="D230" s="425" t="str">
        <f>IF(G230="","",'Linha 8'!L100)</f>
        <v/>
      </c>
      <c r="E230" s="424" t="str">
        <f t="shared" si="97"/>
        <v/>
      </c>
      <c r="F230" s="426"/>
      <c r="G230" s="427" t="str">
        <f>IF('Linha 8'!D78="","",'Linha 8'!D78)</f>
        <v/>
      </c>
      <c r="H230" s="428" t="str">
        <f>IF('Linha 8'!G78="","",'Linha 8'!G78)</f>
        <v/>
      </c>
      <c r="I230" s="428" t="str">
        <f>IFERROR(IF(G230="","",(VLOOKUP(G230,[2]Recheio!$B$8:$I$150,3,0))),"")</f>
        <v/>
      </c>
      <c r="J230" s="428" t="str">
        <f>IFERROR(IF(G230="","",(VLOOKUP(G230,[2]Recheio!$B$8:$I$150,4,0))),"")</f>
        <v/>
      </c>
      <c r="K230" s="428" t="str">
        <f>IFERROR((VLOOKUP(I230,[2]Recheio!$B$8:$I$150,4,0)),"")</f>
        <v/>
      </c>
      <c r="L230" s="427" t="str">
        <f>IF('Linha 8'!I78="","",'Linha 8'!I78)</f>
        <v/>
      </c>
      <c r="M230" s="430" t="str">
        <f t="shared" si="98"/>
        <v/>
      </c>
      <c r="N230" s="454"/>
    </row>
    <row r="231" spans="1:15" ht="25.5" hidden="1" customHeight="1" thickBot="1">
      <c r="A231" s="423" t="str">
        <f t="shared" si="95"/>
        <v/>
      </c>
      <c r="B231" s="423" t="str">
        <f t="shared" si="96"/>
        <v/>
      </c>
      <c r="C231" s="424" t="str">
        <f>'Linha 8'!B79</f>
        <v/>
      </c>
      <c r="D231" s="425" t="str">
        <f>IF(G231="","",'Linha 8'!L101)</f>
        <v/>
      </c>
      <c r="E231" s="424" t="str">
        <f t="shared" si="97"/>
        <v/>
      </c>
      <c r="F231" s="426"/>
      <c r="G231" s="427" t="str">
        <f>IF('Linha 8'!D79="","",'Linha 8'!D79)</f>
        <v/>
      </c>
      <c r="H231" s="428" t="str">
        <f>IF('Linha 8'!G79="","",'Linha 8'!G79)</f>
        <v/>
      </c>
      <c r="I231" s="428" t="str">
        <f>IFERROR(IF(G231="","",(VLOOKUP(G231,[2]Recheio!$B$8:$I$150,3,0))),"")</f>
        <v/>
      </c>
      <c r="J231" s="428" t="str">
        <f>IFERROR(IF(G231="","",(VLOOKUP(G231,[2]Recheio!$B$8:$I$150,4,0))),"")</f>
        <v/>
      </c>
      <c r="K231" s="428" t="str">
        <f>IFERROR((VLOOKUP(I231,[2]Recheio!$B$8:$I$150,4,0)),"")</f>
        <v/>
      </c>
      <c r="L231" s="427" t="str">
        <f>IF('Linha 8'!I79="","",'Linha 8'!I79)</f>
        <v/>
      </c>
      <c r="M231" s="430" t="str">
        <f t="shared" si="98"/>
        <v/>
      </c>
      <c r="N231" s="454"/>
    </row>
    <row r="232" spans="1:15" ht="25.5" hidden="1" customHeight="1" thickBot="1">
      <c r="A232" s="436"/>
      <c r="B232" s="436" t="str">
        <f>IF(G245="","","X")</f>
        <v/>
      </c>
      <c r="C232" s="437"/>
      <c r="D232" s="438"/>
      <c r="E232" s="437"/>
      <c r="F232" s="439"/>
      <c r="G232" s="439"/>
      <c r="H232" s="439"/>
      <c r="I232" s="439"/>
      <c r="J232" s="439"/>
      <c r="K232" s="441"/>
      <c r="L232" s="442"/>
      <c r="M232" s="442"/>
      <c r="N232" s="456"/>
      <c r="O232" s="443"/>
    </row>
    <row r="233" spans="1:15">
      <c r="F233" s="578"/>
    </row>
    <row r="234" spans="1:15">
      <c r="F234" s="578"/>
    </row>
    <row r="235" spans="1:15">
      <c r="F235" s="578"/>
    </row>
    <row r="236" spans="1:15">
      <c r="F236" s="578"/>
    </row>
    <row r="237" spans="1:15">
      <c r="F237" s="578"/>
    </row>
    <row r="238" spans="1:15">
      <c r="F238" s="578"/>
    </row>
    <row r="239" spans="1:15">
      <c r="F239" s="578"/>
    </row>
    <row r="240" spans="1:15">
      <c r="F240" s="578"/>
    </row>
    <row r="241" spans="6:6">
      <c r="F241" s="578"/>
    </row>
    <row r="242" spans="6:6">
      <c r="F242" s="578"/>
    </row>
    <row r="243" spans="6:6">
      <c r="F243" s="578"/>
    </row>
    <row r="244" spans="6:6">
      <c r="F244" s="578"/>
    </row>
    <row r="245" spans="6:6">
      <c r="F245" s="578"/>
    </row>
    <row r="246" spans="6:6">
      <c r="F246" s="578"/>
    </row>
    <row r="247" spans="6:6">
      <c r="F247" s="578"/>
    </row>
    <row r="248" spans="6:6">
      <c r="F248" s="578"/>
    </row>
    <row r="249" spans="6:6">
      <c r="F249" s="578"/>
    </row>
    <row r="250" spans="6:6">
      <c r="F250" s="578"/>
    </row>
    <row r="251" spans="6:6">
      <c r="F251" s="578"/>
    </row>
    <row r="252" spans="6:6">
      <c r="F252" s="578"/>
    </row>
    <row r="253" spans="6:6">
      <c r="F253" s="578"/>
    </row>
    <row r="254" spans="6:6">
      <c r="F254" s="578"/>
    </row>
    <row r="255" spans="6:6">
      <c r="F255" s="578"/>
    </row>
    <row r="256" spans="6:6">
      <c r="F256" s="578"/>
    </row>
    <row r="257" spans="6:6">
      <c r="F257" s="578"/>
    </row>
    <row r="258" spans="6:6">
      <c r="F258" s="578"/>
    </row>
    <row r="259" spans="6:6">
      <c r="F259" s="578"/>
    </row>
    <row r="260" spans="6:6">
      <c r="F260" s="578"/>
    </row>
    <row r="261" spans="6:6">
      <c r="F261" s="578"/>
    </row>
    <row r="262" spans="6:6">
      <c r="F262" s="578"/>
    </row>
    <row r="263" spans="6:6">
      <c r="F263" s="578"/>
    </row>
    <row r="264" spans="6:6">
      <c r="F264" s="578"/>
    </row>
    <row r="265" spans="6:6">
      <c r="F265" s="578"/>
    </row>
    <row r="266" spans="6:6">
      <c r="F266" s="578"/>
    </row>
    <row r="267" spans="6:6">
      <c r="F267" s="578"/>
    </row>
    <row r="268" spans="6:6">
      <c r="F268" s="578"/>
    </row>
    <row r="269" spans="6:6">
      <c r="F269" s="578"/>
    </row>
    <row r="270" spans="6:6">
      <c r="F270" s="578"/>
    </row>
    <row r="271" spans="6:6">
      <c r="F271" s="578"/>
    </row>
    <row r="272" spans="6:6">
      <c r="F272" s="578"/>
    </row>
    <row r="273" spans="6:6">
      <c r="F273" s="578"/>
    </row>
    <row r="274" spans="6:6">
      <c r="F274" s="578"/>
    </row>
    <row r="275" spans="6:6">
      <c r="F275" s="578"/>
    </row>
    <row r="276" spans="6:6">
      <c r="F276" s="578"/>
    </row>
    <row r="277" spans="6:6">
      <c r="F277" s="578"/>
    </row>
    <row r="278" spans="6:6">
      <c r="F278" s="578"/>
    </row>
    <row r="279" spans="6:6">
      <c r="F279" s="578"/>
    </row>
    <row r="280" spans="6:6">
      <c r="F280" s="578"/>
    </row>
    <row r="281" spans="6:6">
      <c r="F281" s="578"/>
    </row>
    <row r="282" spans="6:6">
      <c r="F282" s="578"/>
    </row>
    <row r="283" spans="6:6">
      <c r="F283" s="578"/>
    </row>
    <row r="284" spans="6:6">
      <c r="F284" s="578"/>
    </row>
    <row r="285" spans="6:6">
      <c r="F285" s="578"/>
    </row>
    <row r="286" spans="6:6">
      <c r="F286" s="578"/>
    </row>
    <row r="287" spans="6:6">
      <c r="F287" s="578"/>
    </row>
    <row r="288" spans="6:6">
      <c r="F288" s="578"/>
    </row>
    <row r="289" spans="6:6">
      <c r="F289" s="578"/>
    </row>
    <row r="290" spans="6:6">
      <c r="F290" s="578"/>
    </row>
    <row r="291" spans="6:6">
      <c r="F291" s="578"/>
    </row>
    <row r="292" spans="6:6">
      <c r="F292" s="578"/>
    </row>
    <row r="293" spans="6:6">
      <c r="F293" s="578"/>
    </row>
    <row r="294" spans="6:6">
      <c r="F294" s="578"/>
    </row>
    <row r="295" spans="6:6">
      <c r="F295" s="578"/>
    </row>
    <row r="296" spans="6:6">
      <c r="F296" s="578"/>
    </row>
    <row r="297" spans="6:6">
      <c r="F297" s="578"/>
    </row>
    <row r="298" spans="6:6">
      <c r="F298" s="578"/>
    </row>
    <row r="299" spans="6:6">
      <c r="F299" s="578"/>
    </row>
    <row r="300" spans="6:6">
      <c r="F300" s="578"/>
    </row>
    <row r="301" spans="6:6">
      <c r="F301" s="578"/>
    </row>
    <row r="302" spans="6:6">
      <c r="F302" s="578"/>
    </row>
    <row r="303" spans="6:6">
      <c r="F303" s="578"/>
    </row>
    <row r="304" spans="6:6">
      <c r="F304" s="578"/>
    </row>
    <row r="305" spans="6:6">
      <c r="F305" s="578"/>
    </row>
    <row r="306" spans="6:6">
      <c r="F306" s="578"/>
    </row>
    <row r="307" spans="6:6">
      <c r="F307" s="578"/>
    </row>
    <row r="308" spans="6:6">
      <c r="F308" s="578"/>
    </row>
    <row r="309" spans="6:6">
      <c r="F309" s="578"/>
    </row>
    <row r="310" spans="6:6">
      <c r="F310" s="578"/>
    </row>
    <row r="311" spans="6:6">
      <c r="F311" s="578"/>
    </row>
    <row r="312" spans="6:6">
      <c r="F312" s="578"/>
    </row>
    <row r="313" spans="6:6">
      <c r="F313" s="578"/>
    </row>
    <row r="314" spans="6:6">
      <c r="F314" s="578"/>
    </row>
    <row r="315" spans="6:6">
      <c r="F315" s="578"/>
    </row>
    <row r="316" spans="6:6">
      <c r="F316" s="578"/>
    </row>
    <row r="317" spans="6:6">
      <c r="F317" s="578"/>
    </row>
    <row r="318" spans="6:6">
      <c r="F318" s="578"/>
    </row>
    <row r="319" spans="6:6">
      <c r="F319" s="578"/>
    </row>
    <row r="320" spans="6:6">
      <c r="F320" s="578"/>
    </row>
    <row r="321" spans="6:6">
      <c r="F321" s="578"/>
    </row>
    <row r="322" spans="6:6">
      <c r="F322" s="578"/>
    </row>
    <row r="323" spans="6:6">
      <c r="F323" s="578"/>
    </row>
    <row r="324" spans="6:6">
      <c r="F324" s="578"/>
    </row>
    <row r="325" spans="6:6">
      <c r="F325" s="578"/>
    </row>
    <row r="326" spans="6:6">
      <c r="F326" s="578"/>
    </row>
    <row r="327" spans="6:6">
      <c r="F327" s="578"/>
    </row>
    <row r="328" spans="6:6">
      <c r="F328" s="578"/>
    </row>
    <row r="329" spans="6:6">
      <c r="F329" s="578"/>
    </row>
    <row r="330" spans="6:6">
      <c r="F330" s="578"/>
    </row>
    <row r="331" spans="6:6">
      <c r="F331" s="578"/>
    </row>
    <row r="332" spans="6:6">
      <c r="F332" s="578"/>
    </row>
    <row r="333" spans="6:6">
      <c r="F333" s="578"/>
    </row>
    <row r="334" spans="6:6">
      <c r="F334" s="578"/>
    </row>
    <row r="335" spans="6:6">
      <c r="F335" s="578"/>
    </row>
    <row r="336" spans="6:6">
      <c r="F336" s="578"/>
    </row>
    <row r="337" spans="6:6">
      <c r="F337" s="578"/>
    </row>
    <row r="338" spans="6:6">
      <c r="F338" s="578"/>
    </row>
    <row r="339" spans="6:6">
      <c r="F339" s="578"/>
    </row>
    <row r="340" spans="6:6">
      <c r="F340" s="578"/>
    </row>
    <row r="341" spans="6:6">
      <c r="F341" s="578"/>
    </row>
    <row r="342" spans="6:6">
      <c r="F342" s="578"/>
    </row>
    <row r="343" spans="6:6">
      <c r="F343" s="578"/>
    </row>
    <row r="344" spans="6:6">
      <c r="F344" s="578"/>
    </row>
    <row r="345" spans="6:6">
      <c r="F345" s="578"/>
    </row>
    <row r="346" spans="6:6">
      <c r="F346" s="578"/>
    </row>
    <row r="347" spans="6:6">
      <c r="F347" s="578"/>
    </row>
    <row r="348" spans="6:6">
      <c r="F348" s="578"/>
    </row>
    <row r="349" spans="6:6">
      <c r="F349" s="578"/>
    </row>
    <row r="350" spans="6:6">
      <c r="F350" s="578"/>
    </row>
    <row r="351" spans="6:6">
      <c r="F351" s="578"/>
    </row>
    <row r="352" spans="6:6">
      <c r="F352" s="578"/>
    </row>
    <row r="353" spans="6:6">
      <c r="F353" s="578"/>
    </row>
    <row r="354" spans="6:6">
      <c r="F354" s="578"/>
    </row>
    <row r="355" spans="6:6">
      <c r="F355" s="578"/>
    </row>
    <row r="356" spans="6:6">
      <c r="F356" s="578"/>
    </row>
    <row r="357" spans="6:6">
      <c r="F357" s="578"/>
    </row>
    <row r="358" spans="6:6">
      <c r="F358" s="578"/>
    </row>
    <row r="359" spans="6:6">
      <c r="F359" s="578"/>
    </row>
    <row r="360" spans="6:6">
      <c r="F360" s="578"/>
    </row>
    <row r="361" spans="6:6">
      <c r="F361" s="578"/>
    </row>
    <row r="362" spans="6:6">
      <c r="F362" s="578"/>
    </row>
    <row r="363" spans="6:6">
      <c r="F363" s="578"/>
    </row>
    <row r="364" spans="6:6">
      <c r="F364" s="578"/>
    </row>
    <row r="365" spans="6:6">
      <c r="F365" s="578"/>
    </row>
    <row r="366" spans="6:6">
      <c r="F366" s="578"/>
    </row>
    <row r="367" spans="6:6">
      <c r="F367" s="578"/>
    </row>
    <row r="368" spans="6:6">
      <c r="F368" s="578"/>
    </row>
    <row r="369" spans="6:6">
      <c r="F369" s="578"/>
    </row>
    <row r="370" spans="6:6">
      <c r="F370" s="578"/>
    </row>
    <row r="371" spans="6:6">
      <c r="F371" s="578"/>
    </row>
    <row r="372" spans="6:6">
      <c r="F372" s="578"/>
    </row>
    <row r="373" spans="6:6">
      <c r="F373" s="578"/>
    </row>
    <row r="374" spans="6:6">
      <c r="F374" s="578"/>
    </row>
    <row r="375" spans="6:6">
      <c r="F375" s="578"/>
    </row>
    <row r="376" spans="6:6">
      <c r="F376" s="578"/>
    </row>
    <row r="377" spans="6:6">
      <c r="F377" s="578"/>
    </row>
    <row r="378" spans="6:6">
      <c r="F378" s="578"/>
    </row>
    <row r="379" spans="6:6">
      <c r="F379" s="578"/>
    </row>
    <row r="380" spans="6:6">
      <c r="F380" s="578"/>
    </row>
    <row r="381" spans="6:6">
      <c r="F381" s="578"/>
    </row>
    <row r="382" spans="6:6">
      <c r="F382" s="578"/>
    </row>
    <row r="383" spans="6:6">
      <c r="F383" s="578"/>
    </row>
    <row r="384" spans="6:6">
      <c r="F384" s="578"/>
    </row>
  </sheetData>
  <autoFilter ref="B2:B232">
    <filterColumn colId="0">
      <customFilters>
        <customFilter operator="notEqual" val=" "/>
      </customFilters>
    </filterColumn>
  </autoFilter>
  <mergeCells count="1">
    <mergeCell ref="D1:N1"/>
  </mergeCells>
  <printOptions horizontalCentered="1"/>
  <pageMargins left="0.51181102362204722" right="0.51181102362204722" top="0.78740157480314965" bottom="0.78740157480314965" header="0.31496062992125984" footer="0.31496062992125984"/>
  <pageSetup paperSize="9" scale="10" orientation="landscape" r:id="rId1"/>
  <headerFooter differentOddEven="1">
    <oddHeader>&amp;L&amp;G</oddHeader>
    <oddFooter>&amp;L&amp;"Arial,Negrito"Dados elaborados pelo PCP&amp;C&amp;"Arial Black,Normal"&amp;D - &amp;T
&amp;F&amp;R&amp;"Arial,Negrito"PlanejamentoRamal: 8265</oddFooter>
  </headerFooter>
  <legacyDrawingHF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">
    <pageSetUpPr fitToPage="1"/>
  </sheetPr>
  <dimension ref="A1:T158"/>
  <sheetViews>
    <sheetView showGridLines="0" zoomScale="70" zoomScaleNormal="70" zoomScaleSheetLayoutView="106" workbookViewId="0">
      <pane ySplit="2" topLeftCell="A6" activePane="bottomLeft" state="frozen"/>
      <selection pane="bottomLeft" activeCell="H2" sqref="H2"/>
    </sheetView>
  </sheetViews>
  <sheetFormatPr defaultColWidth="0" defaultRowHeight="14.25" outlineLevelCol="1"/>
  <cols>
    <col min="1" max="1" width="3" style="8" customWidth="1"/>
    <col min="2" max="2" width="4.375" style="15" customWidth="1"/>
    <col min="3" max="3" width="33.125" style="8" hidden="1" customWidth="1" outlineLevel="1"/>
    <col min="4" max="4" width="32.375" style="8" customWidth="1" collapsed="1"/>
    <col min="5" max="5" width="8.875" style="8" customWidth="1"/>
    <col min="6" max="6" width="15.75" style="8" customWidth="1" outlineLevel="1"/>
    <col min="7" max="7" width="10.875" style="8" customWidth="1" outlineLevel="1"/>
    <col min="8" max="8" width="16.875" style="8" customWidth="1"/>
    <col min="9" max="9" width="40.625" style="8" bestFit="1" customWidth="1"/>
    <col min="10" max="10" width="9" style="8" customWidth="1"/>
    <col min="11" max="11" width="10" style="8" customWidth="1"/>
    <col min="12" max="12" width="8.75" style="165" customWidth="1"/>
    <col min="13" max="13" width="42.625" style="11" bestFit="1" customWidth="1"/>
    <col min="14" max="14" width="20.25" style="8" bestFit="1" customWidth="1"/>
    <col min="15" max="18" width="9" style="8" hidden="1" customWidth="1"/>
    <col min="19" max="19" width="10.75" style="8" hidden="1" customWidth="1"/>
    <col min="20" max="20" width="30.75" style="8" hidden="1" customWidth="1"/>
    <col min="21" max="16384" width="9" style="8" hidden="1"/>
  </cols>
  <sheetData>
    <row r="1" spans="1:14" ht="35.25" customHeight="1" thickBot="1">
      <c r="A1" s="49"/>
      <c r="B1" s="156"/>
      <c r="C1" s="49"/>
      <c r="D1" s="49"/>
      <c r="E1" s="49"/>
      <c r="F1" s="49"/>
      <c r="G1" s="170" t="s">
        <v>2349</v>
      </c>
      <c r="H1" s="171">
        <f>IFERROR((WEEKNUM(C3)),"")</f>
        <v>19</v>
      </c>
      <c r="I1" s="49"/>
      <c r="J1" s="49"/>
      <c r="K1" s="49"/>
      <c r="L1" s="50">
        <f>SUBTOTAL(9,$L$3:$L$157)</f>
        <v>0</v>
      </c>
      <c r="M1" s="51"/>
    </row>
    <row r="2" spans="1:14" s="4" customFormat="1" ht="30" customHeight="1" thickBot="1">
      <c r="A2" s="52"/>
      <c r="B2" s="174"/>
      <c r="C2" s="131" t="s">
        <v>2344</v>
      </c>
      <c r="D2" s="132" t="s">
        <v>2345</v>
      </c>
      <c r="E2" s="132" t="s">
        <v>0</v>
      </c>
      <c r="F2" s="132" t="s">
        <v>332</v>
      </c>
      <c r="G2" s="132" t="s">
        <v>168</v>
      </c>
      <c r="H2" s="132" t="s">
        <v>2346</v>
      </c>
      <c r="I2" s="132" t="s">
        <v>2</v>
      </c>
      <c r="J2" s="132" t="s">
        <v>2347</v>
      </c>
      <c r="K2" s="132" t="s">
        <v>334</v>
      </c>
      <c r="L2" s="132" t="s">
        <v>2348</v>
      </c>
      <c r="M2" s="130" t="s">
        <v>337</v>
      </c>
    </row>
    <row r="3" spans="1:14" ht="15" customHeight="1">
      <c r="A3" s="156" t="str">
        <f>IF(C3="","",ROUNDDOWN(C3,0)&amp;F3)</f>
        <v>43954</v>
      </c>
      <c r="B3" s="156" t="str">
        <f>IF(C3&lt;&gt;"","X","")</f>
        <v>X</v>
      </c>
      <c r="C3" s="139">
        <f>'Coz. Ind.L4, 5 E 8'!E3</f>
        <v>43954.34375</v>
      </c>
      <c r="D3" s="139">
        <f>IF(C3="","",C3-1)</f>
        <v>43953.34375</v>
      </c>
      <c r="E3" s="133"/>
      <c r="F3" s="145" t="str">
        <f>IF('Coz. Ind.L4, 5 E 8'!I3="","",'Coz. Ind.L4, 5 E 8'!I3)</f>
        <v/>
      </c>
      <c r="G3" s="134" t="str">
        <f>IF('Coz. Ind.L4, 5 E 8'!L3="","",'Coz. Ind.L4, 5 E 8'!L3)</f>
        <v/>
      </c>
      <c r="H3" s="134" t="str">
        <f>IFERROR(IF(F3="","",(VLOOKUP(F3,'Prod. Frang'!$B$2:$G$499,4,0))),"")</f>
        <v/>
      </c>
      <c r="I3" s="134" t="str">
        <f>IFERROR(IF(H3="","",(VLOOKUP(H3,'Prod. Frang'!$E$2:$F$499,2,0))),"")</f>
        <v/>
      </c>
      <c r="J3" s="134" t="str">
        <f>IFERROR((VLOOKUP(F3,'Prod. Frang'!$B$2:$G$49,6,0)),"")</f>
        <v/>
      </c>
      <c r="K3" s="140" t="str">
        <f>IF(H3="","",IF('Coz. Ind.L4, 5 E 8'!M3="","",'Coz. Ind.L4, 5 E 8'!M3))</f>
        <v/>
      </c>
      <c r="L3" s="135" t="str">
        <f>IFERROR((K3*J3),"")</f>
        <v/>
      </c>
      <c r="M3" s="141"/>
    </row>
    <row r="4" spans="1:14" ht="15" customHeight="1">
      <c r="A4" s="156" t="str">
        <f t="shared" ref="A4:A12" si="0">IF(C4="","",ROUNDDOWN(C4,0)&amp;F4)</f>
        <v/>
      </c>
      <c r="B4" s="156" t="str">
        <f t="shared" ref="B4:B67" si="1">IF(C4&lt;&gt;"","X","")</f>
        <v/>
      </c>
      <c r="C4" s="139" t="str">
        <f>'Coz. Ind.L4, 5 E 8'!E4</f>
        <v/>
      </c>
      <c r="D4" s="139" t="str">
        <f t="shared" ref="D4:D12" si="2">IF(C4="","",C4-1)</f>
        <v/>
      </c>
      <c r="E4" s="158"/>
      <c r="F4" s="145" t="str">
        <f>IF('Coz. Ind.L4, 5 E 8'!I4="","",'Coz. Ind.L4, 5 E 8'!I4)</f>
        <v/>
      </c>
      <c r="G4" s="134" t="str">
        <f>IF('Coz. Ind.L4, 5 E 8'!L4="","",'Coz. Ind.L4, 5 E 8'!L4)</f>
        <v/>
      </c>
      <c r="H4" s="134" t="str">
        <f>IFERROR(IF(F4="","",(VLOOKUP(F4,'Prod. Frang'!$B$2:$G$499,4,0))),"")</f>
        <v/>
      </c>
      <c r="I4" s="134" t="str">
        <f>IFERROR(IF(H4="","",(VLOOKUP(H4,'Prod. Frang'!$E$2:$F$499,2,0))),"")</f>
        <v/>
      </c>
      <c r="J4" s="134" t="str">
        <f>IFERROR((VLOOKUP(F4,'Prod. Frang'!$B$2:$G$49,6,0)),"")</f>
        <v/>
      </c>
      <c r="K4" s="140" t="str">
        <f>IF(H4="","",IF('Coz. Ind.L4, 5 E 8'!M4="","",'Coz. Ind.L4, 5 E 8'!M4))</f>
        <v/>
      </c>
      <c r="L4" s="135" t="str">
        <f t="shared" ref="L4:L12" si="3">IFERROR((K4*J4),"")</f>
        <v/>
      </c>
      <c r="M4" s="141"/>
    </row>
    <row r="5" spans="1:14" ht="15" customHeight="1">
      <c r="A5" s="156" t="str">
        <f t="shared" si="0"/>
        <v/>
      </c>
      <c r="B5" s="156" t="str">
        <f t="shared" si="1"/>
        <v/>
      </c>
      <c r="C5" s="139" t="str">
        <f>'Coz. Ind.L4, 5 E 8'!E5</f>
        <v/>
      </c>
      <c r="D5" s="139" t="str">
        <f t="shared" si="2"/>
        <v/>
      </c>
      <c r="E5" s="133"/>
      <c r="F5" s="145" t="str">
        <f>IF('Coz. Ind.L4, 5 E 8'!I5="","",'Coz. Ind.L4, 5 E 8'!I5)</f>
        <v/>
      </c>
      <c r="G5" s="134" t="str">
        <f>IF('Coz. Ind.L4, 5 E 8'!L5="","",'Coz. Ind.L4, 5 E 8'!L5)</f>
        <v/>
      </c>
      <c r="H5" s="134" t="str">
        <f>IFERROR(IF(F5="","",(VLOOKUP(F5,'Prod. Frang'!$B$2:$G$499,4,0))),"")</f>
        <v/>
      </c>
      <c r="I5" s="134" t="str">
        <f>IFERROR(IF(H5="","",(VLOOKUP(H5,'Prod. Frang'!$E$2:$F$499,2,0))),"")</f>
        <v/>
      </c>
      <c r="J5" s="134" t="str">
        <f>IFERROR((VLOOKUP(F5,'Prod. Frang'!$B$2:$G$49,6,0)),"")</f>
        <v/>
      </c>
      <c r="K5" s="140" t="str">
        <f>IF(H5="","",IF('Coz. Ind.L4, 5 E 8'!M5="","",'Coz. Ind.L4, 5 E 8'!M5))</f>
        <v/>
      </c>
      <c r="L5" s="135" t="str">
        <f t="shared" si="3"/>
        <v/>
      </c>
      <c r="M5" s="141"/>
    </row>
    <row r="6" spans="1:14" ht="15" customHeight="1">
      <c r="A6" s="156" t="str">
        <f t="shared" si="0"/>
        <v/>
      </c>
      <c r="B6" s="156" t="str">
        <f t="shared" si="1"/>
        <v/>
      </c>
      <c r="C6" s="139" t="str">
        <f>'Coz. Ind.L4, 5 E 8'!E6</f>
        <v/>
      </c>
      <c r="D6" s="139" t="str">
        <f t="shared" si="2"/>
        <v/>
      </c>
      <c r="E6" s="133"/>
      <c r="F6" s="145" t="str">
        <f>IF('Coz. Ind.L4, 5 E 8'!I6="","",'Coz. Ind.L4, 5 E 8'!I6)</f>
        <v/>
      </c>
      <c r="G6" s="134" t="str">
        <f>IF('Coz. Ind.L4, 5 E 8'!L6="","",'Coz. Ind.L4, 5 E 8'!L6)</f>
        <v/>
      </c>
      <c r="H6" s="134" t="str">
        <f>IFERROR(IF(F6="","",(VLOOKUP(F6,'Prod. Frang'!$B$2:$G$499,4,0))),"")</f>
        <v/>
      </c>
      <c r="I6" s="134" t="str">
        <f>IFERROR(IF(H6="","",(VLOOKUP(H6,'Prod. Frang'!$E$2:$F$499,2,0))),"")</f>
        <v/>
      </c>
      <c r="J6" s="134" t="str">
        <f>IFERROR((VLOOKUP(F6,'Prod. Frang'!$B$2:$G$49,6,0)),"")</f>
        <v/>
      </c>
      <c r="K6" s="140" t="str">
        <f>IF(H6="","",IF('Coz. Ind.L4, 5 E 8'!M6="","",'Coz. Ind.L4, 5 E 8'!M6))</f>
        <v/>
      </c>
      <c r="L6" s="135" t="str">
        <f t="shared" si="3"/>
        <v/>
      </c>
      <c r="M6" s="141"/>
    </row>
    <row r="7" spans="1:14" ht="15" customHeight="1">
      <c r="A7" s="156" t="str">
        <f t="shared" si="0"/>
        <v/>
      </c>
      <c r="B7" s="156" t="str">
        <f t="shared" si="1"/>
        <v/>
      </c>
      <c r="C7" s="139" t="str">
        <f>'Coz. Ind.L4, 5 E 8'!E7</f>
        <v/>
      </c>
      <c r="D7" s="139" t="str">
        <f t="shared" si="2"/>
        <v/>
      </c>
      <c r="E7" s="133"/>
      <c r="F7" s="145" t="str">
        <f>IF('Coz. Ind.L4, 5 E 8'!I7="","",'Coz. Ind.L4, 5 E 8'!I7)</f>
        <v/>
      </c>
      <c r="G7" s="134" t="str">
        <f>IF('Coz. Ind.L4, 5 E 8'!L7="","",'Coz. Ind.L4, 5 E 8'!L7)</f>
        <v/>
      </c>
      <c r="H7" s="134" t="str">
        <f>IFERROR(IF(F7="","",(VLOOKUP(F7,'Prod. Frang'!$B$2:$G$499,4,0))),"")</f>
        <v/>
      </c>
      <c r="I7" s="134" t="str">
        <f>IFERROR(IF(H7="","",(VLOOKUP(H7,'Prod. Frang'!$E$2:$F$499,2,0))),"")</f>
        <v/>
      </c>
      <c r="J7" s="134" t="str">
        <f>IFERROR((VLOOKUP(F7,'Prod. Frang'!$B$2:$G$49,6,0)),"")</f>
        <v/>
      </c>
      <c r="K7" s="140" t="str">
        <f>IF(H7="","",IF('Coz. Ind.L4, 5 E 8'!M7="","",'Coz. Ind.L4, 5 E 8'!M7))</f>
        <v/>
      </c>
      <c r="L7" s="135" t="str">
        <f t="shared" si="3"/>
        <v/>
      </c>
      <c r="M7" s="141"/>
    </row>
    <row r="8" spans="1:14" ht="15" customHeight="1">
      <c r="A8" s="156" t="str">
        <f t="shared" si="0"/>
        <v/>
      </c>
      <c r="B8" s="156" t="str">
        <f t="shared" si="1"/>
        <v/>
      </c>
      <c r="C8" s="139" t="str">
        <f>'Coz. Ind.L4, 5 E 8'!E8</f>
        <v/>
      </c>
      <c r="D8" s="139" t="str">
        <f t="shared" si="2"/>
        <v/>
      </c>
      <c r="E8" s="133"/>
      <c r="F8" s="145" t="str">
        <f>IF('Coz. Ind.L4, 5 E 8'!I8="","",'Coz. Ind.L4, 5 E 8'!I8)</f>
        <v/>
      </c>
      <c r="G8" s="134" t="str">
        <f>IF('Coz. Ind.L4, 5 E 8'!L8="","",'Coz. Ind.L4, 5 E 8'!L8)</f>
        <v/>
      </c>
      <c r="H8" s="134" t="str">
        <f>IFERROR(IF(F8="","",(VLOOKUP(F8,'Prod. Frang'!$B$2:$G$499,4,0))),"")</f>
        <v/>
      </c>
      <c r="I8" s="134" t="str">
        <f>IFERROR(IF(H8="","",(VLOOKUP(H8,'Prod. Frang'!$E$2:$F$499,2,0))),"")</f>
        <v/>
      </c>
      <c r="J8" s="134" t="str">
        <f>IFERROR((VLOOKUP(F8,'Prod. Frang'!$B$2:$G$49,6,0)),"")</f>
        <v/>
      </c>
      <c r="K8" s="140" t="str">
        <f>IF(H8="","",IF('Coz. Ind.L4, 5 E 8'!M8="","",'Coz. Ind.L4, 5 E 8'!M8))</f>
        <v/>
      </c>
      <c r="L8" s="135" t="str">
        <f t="shared" si="3"/>
        <v/>
      </c>
      <c r="M8" s="141"/>
    </row>
    <row r="9" spans="1:14" ht="15" customHeight="1">
      <c r="A9" s="156" t="str">
        <f t="shared" si="0"/>
        <v/>
      </c>
      <c r="B9" s="156" t="str">
        <f t="shared" si="1"/>
        <v/>
      </c>
      <c r="C9" s="139" t="str">
        <f>'Coz. Ind.L4, 5 E 8'!E9</f>
        <v/>
      </c>
      <c r="D9" s="139" t="str">
        <f t="shared" si="2"/>
        <v/>
      </c>
      <c r="E9" s="133"/>
      <c r="F9" s="145" t="str">
        <f>IF('Coz. Ind.L4, 5 E 8'!I9="","",'Coz. Ind.L4, 5 E 8'!I9)</f>
        <v/>
      </c>
      <c r="G9" s="134" t="str">
        <f>IF('Coz. Ind.L4, 5 E 8'!L9="","",'Coz. Ind.L4, 5 E 8'!L9)</f>
        <v/>
      </c>
      <c r="H9" s="134" t="str">
        <f>IFERROR(IF(F9="","",(VLOOKUP(F9,'Prod. Frang'!$B$2:$G$499,4,0))),"")</f>
        <v/>
      </c>
      <c r="I9" s="134" t="str">
        <f>IFERROR(IF(H9="","",(VLOOKUP(H9,'Prod. Frang'!$E$2:$F$499,2,0))),"")</f>
        <v/>
      </c>
      <c r="J9" s="134" t="str">
        <f>IFERROR((VLOOKUP(F9,'Prod. Frang'!$B$2:$G$49,6,0)),"")</f>
        <v/>
      </c>
      <c r="K9" s="140" t="str">
        <f>IF(H9="","",IF('Coz. Ind.L4, 5 E 8'!M9="","",'Coz. Ind.L4, 5 E 8'!M9))</f>
        <v/>
      </c>
      <c r="L9" s="135" t="str">
        <f t="shared" si="3"/>
        <v/>
      </c>
      <c r="M9" s="141"/>
    </row>
    <row r="10" spans="1:14" ht="15" customHeight="1">
      <c r="A10" s="156" t="str">
        <f t="shared" si="0"/>
        <v/>
      </c>
      <c r="B10" s="156" t="str">
        <f t="shared" si="1"/>
        <v/>
      </c>
      <c r="C10" s="139" t="str">
        <f>'Coz. Ind.L4, 5 E 8'!E10</f>
        <v/>
      </c>
      <c r="D10" s="139" t="str">
        <f t="shared" si="2"/>
        <v/>
      </c>
      <c r="E10" s="133"/>
      <c r="F10" s="145" t="str">
        <f>IF('Coz. Ind.L4, 5 E 8'!I10="","",'Coz. Ind.L4, 5 E 8'!I10)</f>
        <v/>
      </c>
      <c r="G10" s="134" t="str">
        <f>IF('Coz. Ind.L4, 5 E 8'!L10="","",'Coz. Ind.L4, 5 E 8'!L10)</f>
        <v/>
      </c>
      <c r="H10" s="134" t="str">
        <f>IFERROR(IF(F10="","",(VLOOKUP(F10,'Prod. Frang'!$B$2:$G$499,4,0))),"")</f>
        <v/>
      </c>
      <c r="I10" s="134" t="str">
        <f>IFERROR(IF(H10="","",(VLOOKUP(H10,'Prod. Frang'!$E$2:$F$499,2,0))),"")</f>
        <v/>
      </c>
      <c r="J10" s="134" t="str">
        <f>IFERROR((VLOOKUP(F10,'Prod. Frang'!$B$2:$G$49,6,0)),"")</f>
        <v/>
      </c>
      <c r="K10" s="140" t="str">
        <f>IF(H10="","",IF('Coz. Ind.L4, 5 E 8'!M10="","",'Coz. Ind.L4, 5 E 8'!M10))</f>
        <v/>
      </c>
      <c r="L10" s="135" t="str">
        <f t="shared" si="3"/>
        <v/>
      </c>
      <c r="M10" s="141"/>
    </row>
    <row r="11" spans="1:14" ht="15" customHeight="1">
      <c r="A11" s="156" t="str">
        <f t="shared" si="0"/>
        <v/>
      </c>
      <c r="B11" s="156" t="str">
        <f t="shared" si="1"/>
        <v/>
      </c>
      <c r="C11" s="139" t="str">
        <f>'Coz. Ind.L4, 5 E 8'!E11</f>
        <v/>
      </c>
      <c r="D11" s="139" t="str">
        <f t="shared" si="2"/>
        <v/>
      </c>
      <c r="E11" s="133"/>
      <c r="F11" s="145" t="str">
        <f>IF('Coz. Ind.L4, 5 E 8'!I11="","",'Coz. Ind.L4, 5 E 8'!I11)</f>
        <v/>
      </c>
      <c r="G11" s="134" t="str">
        <f>IF('Coz. Ind.L4, 5 E 8'!L11="","",'Coz. Ind.L4, 5 E 8'!L11)</f>
        <v/>
      </c>
      <c r="H11" s="134" t="str">
        <f>IFERROR(IF(F11="","",(VLOOKUP(F11,'Prod. Frang'!$B$2:$G$499,4,0))),"")</f>
        <v/>
      </c>
      <c r="I11" s="134" t="str">
        <f>IFERROR(IF(H11="","",(VLOOKUP(H11,'Prod. Frang'!$E$2:$F$499,2,0))),"")</f>
        <v/>
      </c>
      <c r="J11" s="134" t="str">
        <f>IFERROR((VLOOKUP(F11,'Prod. Frang'!$B$2:$G$49,6,0)),"")</f>
        <v/>
      </c>
      <c r="K11" s="140" t="str">
        <f>IF(H11="","",IF('Coz. Ind.L4, 5 E 8'!M11="","",'Coz. Ind.L4, 5 E 8'!M11))</f>
        <v/>
      </c>
      <c r="L11" s="135" t="str">
        <f t="shared" si="3"/>
        <v/>
      </c>
      <c r="M11" s="141"/>
    </row>
    <row r="12" spans="1:14" ht="15" customHeight="1" thickBot="1">
      <c r="A12" s="156" t="str">
        <f t="shared" si="0"/>
        <v/>
      </c>
      <c r="B12" s="156" t="str">
        <f t="shared" si="1"/>
        <v/>
      </c>
      <c r="C12" s="139" t="str">
        <f>'Coz. Ind.L4, 5 E 8'!E12</f>
        <v/>
      </c>
      <c r="D12" s="139" t="str">
        <f t="shared" si="2"/>
        <v/>
      </c>
      <c r="E12" s="136"/>
      <c r="F12" s="145" t="str">
        <f>IF('Coz. Ind.L4, 5 E 8'!I12="","",'Coz. Ind.L4, 5 E 8'!I12)</f>
        <v/>
      </c>
      <c r="G12" s="134" t="str">
        <f>IF('Coz. Ind.L4, 5 E 8'!L12="","",'Coz. Ind.L4, 5 E 8'!L12)</f>
        <v/>
      </c>
      <c r="H12" s="134" t="str">
        <f>IFERROR(IF(F12="","",(VLOOKUP(F12,'Prod. Frang'!$B$2:$G$499,4,0))),"")</f>
        <v/>
      </c>
      <c r="I12" s="134" t="str">
        <f>IFERROR(IF(H12="","",(VLOOKUP(H12,'Prod. Frang'!$E$2:$F$499,2,0))),"")</f>
        <v/>
      </c>
      <c r="J12" s="134" t="str">
        <f>IFERROR((VLOOKUP(F12,'Prod. Frang'!$B$2:$G$49,6,0)),"")</f>
        <v/>
      </c>
      <c r="K12" s="140" t="str">
        <f>IF(H12="","",IF('Coz. Ind.L4, 5 E 8'!M12="","",'Coz. Ind.L4, 5 E 8'!M12))</f>
        <v/>
      </c>
      <c r="L12" s="135" t="str">
        <f t="shared" si="3"/>
        <v/>
      </c>
      <c r="M12" s="144"/>
    </row>
    <row r="13" spans="1:14" ht="15" customHeight="1" thickBot="1">
      <c r="A13" s="157"/>
      <c r="B13" s="157" t="s">
        <v>2321</v>
      </c>
      <c r="C13" s="53"/>
      <c r="D13" s="53"/>
      <c r="E13" s="54"/>
      <c r="F13" s="54"/>
      <c r="G13" s="54"/>
      <c r="H13" s="55"/>
      <c r="I13" s="54"/>
      <c r="J13" s="56"/>
      <c r="K13" s="56"/>
      <c r="L13" s="57"/>
      <c r="M13" s="58"/>
      <c r="N13" s="2"/>
    </row>
    <row r="14" spans="1:14" ht="15" customHeight="1">
      <c r="A14" s="156" t="str">
        <f>IF(C14="","",ROUNDDOWN(C14,0)&amp;F14)</f>
        <v>43955</v>
      </c>
      <c r="B14" s="156" t="str">
        <f t="shared" si="1"/>
        <v>X</v>
      </c>
      <c r="C14" s="139">
        <f>'Coz. Ind.L4, 5 E 8'!E36</f>
        <v>43955</v>
      </c>
      <c r="D14" s="139">
        <f>IF(C14="","",C14-1)</f>
        <v>43954</v>
      </c>
      <c r="E14" s="133"/>
      <c r="F14" s="145" t="str">
        <f>IF('Coz. Ind.L4, 5 E 8'!I36="","",'Coz. Ind.L4, 5 E 8'!I36)</f>
        <v/>
      </c>
      <c r="G14" s="134" t="str">
        <f>IF('Coz. Ind.L4, 5 E 8'!L36="","",'Coz. Ind.L4, 5 E 8'!L36)</f>
        <v/>
      </c>
      <c r="H14" s="155" t="str">
        <f>IFERROR(IF(F14="","",(VLOOKUP(F14,'Prod. Frang'!$B$2:$G$499,4,0))),"")</f>
        <v/>
      </c>
      <c r="I14" s="134" t="str">
        <f>IFERROR(IF(H14="","",(VLOOKUP(H14,'Prod. Frang'!$E$2:$F$499,2,0))),"")</f>
        <v/>
      </c>
      <c r="J14" s="134" t="str">
        <f>IFERROR((VLOOKUP(F14,'Prod. Frang'!$B$2:$G$49,6,0)),"")</f>
        <v/>
      </c>
      <c r="K14" s="140" t="str">
        <f>IF(H14="","",IF('Coz. Ind.L4, 5 E 8'!M36="","",'Coz. Ind.L4, 5 E 8'!M36))</f>
        <v/>
      </c>
      <c r="L14" s="135" t="str">
        <f>IFERROR((K14*J14),"")</f>
        <v/>
      </c>
      <c r="M14" s="141"/>
    </row>
    <row r="15" spans="1:14" ht="15" customHeight="1">
      <c r="A15" s="156" t="str">
        <f t="shared" ref="A15:A23" si="4">IF(C15="","",ROUNDDOWN(C15,0)&amp;F15)</f>
        <v/>
      </c>
      <c r="B15" s="156" t="str">
        <f t="shared" si="1"/>
        <v/>
      </c>
      <c r="C15" s="139" t="str">
        <f>'Coz. Ind.L4, 5 E 8'!E37</f>
        <v/>
      </c>
      <c r="D15" s="139" t="str">
        <f t="shared" ref="D15:D23" si="5">IF(C15="","",C15-1)</f>
        <v/>
      </c>
      <c r="E15" s="133"/>
      <c r="F15" s="145" t="str">
        <f>IF('Coz. Ind.L4, 5 E 8'!I37="","",'Coz. Ind.L4, 5 E 8'!I37)</f>
        <v/>
      </c>
      <c r="G15" s="134" t="str">
        <f>IF('Coz. Ind.L4, 5 E 8'!L37="","",'Coz. Ind.L4, 5 E 8'!L37)</f>
        <v/>
      </c>
      <c r="H15" s="134" t="str">
        <f>IFERROR(IF(F15="","",(VLOOKUP(F15,'Prod. Frang'!$B$2:$G$499,4,0))),"")</f>
        <v/>
      </c>
      <c r="I15" s="134" t="str">
        <f>IFERROR(IF(H15="","",(VLOOKUP(H15,'Prod. Frang'!$E$2:$F$499,2,0))),"")</f>
        <v/>
      </c>
      <c r="J15" s="134" t="str">
        <f>IFERROR((VLOOKUP(F15,'Prod. Frang'!$B$2:$G$49,6,0)),"")</f>
        <v/>
      </c>
      <c r="K15" s="140" t="str">
        <f>IF(H15="","",IF('Coz. Ind.L4, 5 E 8'!M37="","",'Coz. Ind.L4, 5 E 8'!M37))</f>
        <v/>
      </c>
      <c r="L15" s="135" t="str">
        <f t="shared" ref="L15:L23" si="6">IFERROR((K15*J15),"")</f>
        <v/>
      </c>
      <c r="M15" s="141"/>
    </row>
    <row r="16" spans="1:14" ht="15" customHeight="1">
      <c r="A16" s="156" t="str">
        <f t="shared" si="4"/>
        <v/>
      </c>
      <c r="B16" s="156" t="str">
        <f t="shared" si="1"/>
        <v/>
      </c>
      <c r="C16" s="139" t="str">
        <f>'Coz. Ind.L4, 5 E 8'!E38</f>
        <v/>
      </c>
      <c r="D16" s="139" t="str">
        <f t="shared" si="5"/>
        <v/>
      </c>
      <c r="E16" s="133"/>
      <c r="F16" s="145" t="str">
        <f>IF('Coz. Ind.L4, 5 E 8'!I38="","",'Coz. Ind.L4, 5 E 8'!I38)</f>
        <v/>
      </c>
      <c r="G16" s="134" t="str">
        <f>IF('Coz. Ind.L4, 5 E 8'!L38="","",'Coz. Ind.L4, 5 E 8'!L38)</f>
        <v/>
      </c>
      <c r="H16" s="134" t="str">
        <f>IFERROR(IF(F16="","",(VLOOKUP(F16,'Prod. Frang'!$B$2:$G$499,4,0))),"")</f>
        <v/>
      </c>
      <c r="I16" s="134" t="str">
        <f>IFERROR(IF(H16="","",(VLOOKUP(H16,'Prod. Frang'!$E$2:$F$499,2,0))),"")</f>
        <v/>
      </c>
      <c r="J16" s="134" t="str">
        <f>IFERROR((VLOOKUP(F16,'Prod. Frang'!$B$2:$G$49,6,0)),"")</f>
        <v/>
      </c>
      <c r="K16" s="140" t="str">
        <f>IF(H16="","",IF('Coz. Ind.L4, 5 E 8'!M38="","",'Coz. Ind.L4, 5 E 8'!M38))</f>
        <v/>
      </c>
      <c r="L16" s="135" t="str">
        <f t="shared" si="6"/>
        <v/>
      </c>
      <c r="M16" s="141"/>
    </row>
    <row r="17" spans="1:14" ht="15" customHeight="1">
      <c r="A17" s="156" t="str">
        <f t="shared" si="4"/>
        <v/>
      </c>
      <c r="B17" s="156" t="str">
        <f t="shared" si="1"/>
        <v/>
      </c>
      <c r="C17" s="139" t="str">
        <f>'Coz. Ind.L4, 5 E 8'!E39</f>
        <v/>
      </c>
      <c r="D17" s="139" t="str">
        <f t="shared" si="5"/>
        <v/>
      </c>
      <c r="E17" s="158"/>
      <c r="F17" s="145" t="str">
        <f>IF('Coz. Ind.L4, 5 E 8'!I39="","",'Coz. Ind.L4, 5 E 8'!I39)</f>
        <v/>
      </c>
      <c r="G17" s="134" t="str">
        <f>IF('Coz. Ind.L4, 5 E 8'!L39="","",'Coz. Ind.L4, 5 E 8'!L39)</f>
        <v/>
      </c>
      <c r="H17" s="134" t="str">
        <f>IFERROR(IF(F17="","",(VLOOKUP(F17,'Prod. Frang'!$B$2:$G$499,4,0))),"")</f>
        <v/>
      </c>
      <c r="I17" s="134" t="str">
        <f>IFERROR(IF(H17="","",(VLOOKUP(H17,'Prod. Frang'!$E$2:$F$499,2,0))),"")</f>
        <v/>
      </c>
      <c r="J17" s="134" t="str">
        <f>IFERROR((VLOOKUP(F17,'Prod. Frang'!$B$2:$G$49,6,0)),"")</f>
        <v/>
      </c>
      <c r="K17" s="140" t="str">
        <f>IF(H17="","",IF('Coz. Ind.L4, 5 E 8'!M39="","",'Coz. Ind.L4, 5 E 8'!M39))</f>
        <v/>
      </c>
      <c r="L17" s="135" t="str">
        <f t="shared" si="6"/>
        <v/>
      </c>
      <c r="M17" s="141"/>
    </row>
    <row r="18" spans="1:14" ht="15" customHeight="1">
      <c r="A18" s="156" t="str">
        <f t="shared" si="4"/>
        <v/>
      </c>
      <c r="B18" s="156" t="str">
        <f t="shared" si="1"/>
        <v/>
      </c>
      <c r="C18" s="139" t="str">
        <f>'Coz. Ind.L4, 5 E 8'!E40</f>
        <v/>
      </c>
      <c r="D18" s="139" t="str">
        <f t="shared" si="5"/>
        <v/>
      </c>
      <c r="E18" s="158"/>
      <c r="F18" s="145" t="str">
        <f>IF('Coz. Ind.L4, 5 E 8'!I40="","",'Coz. Ind.L4, 5 E 8'!I40)</f>
        <v/>
      </c>
      <c r="G18" s="134" t="str">
        <f>IF('Coz. Ind.L4, 5 E 8'!L40="","",'Coz. Ind.L4, 5 E 8'!L40)</f>
        <v/>
      </c>
      <c r="H18" s="134" t="str">
        <f>IFERROR(IF(F18="","",(VLOOKUP(F18,'Prod. Frang'!$B$2:$G$499,4,0))),"")</f>
        <v/>
      </c>
      <c r="I18" s="134" t="str">
        <f>IFERROR(IF(H18="","",(VLOOKUP(H18,'Prod. Frang'!$E$2:$F$499,2,0))),"")</f>
        <v/>
      </c>
      <c r="J18" s="134" t="str">
        <f>IFERROR((VLOOKUP(F18,'Prod. Frang'!$B$2:$G$49,6,0)),"")</f>
        <v/>
      </c>
      <c r="K18" s="140" t="str">
        <f>IF(H18="","",IF('Coz. Ind.L4, 5 E 8'!M40="","",'Coz. Ind.L4, 5 E 8'!M40))</f>
        <v/>
      </c>
      <c r="L18" s="135" t="str">
        <f t="shared" si="6"/>
        <v/>
      </c>
      <c r="M18" s="141"/>
    </row>
    <row r="19" spans="1:14" ht="15" customHeight="1">
      <c r="A19" s="156" t="str">
        <f t="shared" si="4"/>
        <v/>
      </c>
      <c r="B19" s="156" t="str">
        <f t="shared" si="1"/>
        <v/>
      </c>
      <c r="C19" s="139" t="str">
        <f>'Coz. Ind.L4, 5 E 8'!E41</f>
        <v/>
      </c>
      <c r="D19" s="139" t="str">
        <f t="shared" si="5"/>
        <v/>
      </c>
      <c r="E19" s="133"/>
      <c r="F19" s="145" t="str">
        <f>IF('Coz. Ind.L4, 5 E 8'!I41="","",'Coz. Ind.L4, 5 E 8'!I41)</f>
        <v/>
      </c>
      <c r="G19" s="134" t="str">
        <f>IF('Coz. Ind.L4, 5 E 8'!L41="","",'Coz. Ind.L4, 5 E 8'!L41)</f>
        <v/>
      </c>
      <c r="H19" s="134" t="str">
        <f>IFERROR(IF(F19="","",(VLOOKUP(F19,'Prod. Frang'!$B$2:$G$499,4,0))),"")</f>
        <v/>
      </c>
      <c r="I19" s="134" t="str">
        <f>IFERROR(IF(H19="","",(VLOOKUP(H19,'Prod. Frang'!$E$2:$F$499,2,0))),"")</f>
        <v/>
      </c>
      <c r="J19" s="134" t="str">
        <f>IFERROR((VLOOKUP(F19,'Prod. Frang'!$B$2:$G$49,6,0)),"")</f>
        <v/>
      </c>
      <c r="K19" s="140" t="str">
        <f>IF(H19="","",IF('Coz. Ind.L4, 5 E 8'!M41="","",'Coz. Ind.L4, 5 E 8'!M41))</f>
        <v/>
      </c>
      <c r="L19" s="135" t="str">
        <f t="shared" si="6"/>
        <v/>
      </c>
      <c r="M19" s="141"/>
    </row>
    <row r="20" spans="1:14" ht="15" customHeight="1">
      <c r="A20" s="156" t="str">
        <f t="shared" si="4"/>
        <v/>
      </c>
      <c r="B20" s="156" t="str">
        <f t="shared" si="1"/>
        <v/>
      </c>
      <c r="C20" s="139" t="str">
        <f>'Coz. Ind.L4, 5 E 8'!E42</f>
        <v/>
      </c>
      <c r="D20" s="139" t="str">
        <f t="shared" si="5"/>
        <v/>
      </c>
      <c r="E20" s="133"/>
      <c r="F20" s="145" t="str">
        <f>IF('Coz. Ind.L4, 5 E 8'!I42="","",'Coz. Ind.L4, 5 E 8'!I42)</f>
        <v/>
      </c>
      <c r="G20" s="134" t="str">
        <f>IF('Coz. Ind.L4, 5 E 8'!L42="","",'Coz. Ind.L4, 5 E 8'!L42)</f>
        <v/>
      </c>
      <c r="H20" s="134" t="str">
        <f>IFERROR(IF(F20="","",(VLOOKUP(F20,'Prod. Frang'!$B$2:$G$499,4,0))),"")</f>
        <v/>
      </c>
      <c r="I20" s="134" t="str">
        <f>IFERROR(IF(H20="","",(VLOOKUP(H20,'Prod. Frang'!$E$2:$F$499,2,0))),"")</f>
        <v/>
      </c>
      <c r="J20" s="134" t="str">
        <f>IFERROR((VLOOKUP(F20,'Prod. Frang'!$B$2:$G$49,6,0)),"")</f>
        <v/>
      </c>
      <c r="K20" s="140" t="str">
        <f>IF(H20="","",IF('Coz. Ind.L4, 5 E 8'!M42="","",'Coz. Ind.L4, 5 E 8'!M42))</f>
        <v/>
      </c>
      <c r="L20" s="135" t="str">
        <f t="shared" si="6"/>
        <v/>
      </c>
      <c r="M20" s="141"/>
    </row>
    <row r="21" spans="1:14" ht="15" customHeight="1">
      <c r="A21" s="156" t="str">
        <f t="shared" si="4"/>
        <v/>
      </c>
      <c r="B21" s="156" t="str">
        <f t="shared" si="1"/>
        <v/>
      </c>
      <c r="C21" s="139" t="str">
        <f>'Coz. Ind.L4, 5 E 8'!E43</f>
        <v/>
      </c>
      <c r="D21" s="139" t="str">
        <f t="shared" si="5"/>
        <v/>
      </c>
      <c r="E21" s="133"/>
      <c r="F21" s="145" t="str">
        <f>IF('Coz. Ind.L4, 5 E 8'!I43="","",'Coz. Ind.L4, 5 E 8'!I43)</f>
        <v/>
      </c>
      <c r="G21" s="134" t="str">
        <f>IF('Coz. Ind.L4, 5 E 8'!L43="","",'Coz. Ind.L4, 5 E 8'!L43)</f>
        <v/>
      </c>
      <c r="H21" s="134" t="str">
        <f>IFERROR(IF(F21="","",(VLOOKUP(F21,'Prod. Frang'!$B$2:$G$499,4,0))),"")</f>
        <v/>
      </c>
      <c r="I21" s="134" t="str">
        <f>IFERROR(IF(H21="","",(VLOOKUP(H21,'Prod. Frang'!$E$2:$F$499,2,0))),"")</f>
        <v/>
      </c>
      <c r="J21" s="134" t="str">
        <f>IFERROR((VLOOKUP(F21,'Prod. Frang'!$B$2:$G$49,6,0)),"")</f>
        <v/>
      </c>
      <c r="K21" s="140" t="str">
        <f>IF(H21="","",IF('Coz. Ind.L4, 5 E 8'!M43="","",'Coz. Ind.L4, 5 E 8'!M43))</f>
        <v/>
      </c>
      <c r="L21" s="135" t="str">
        <f t="shared" si="6"/>
        <v/>
      </c>
      <c r="M21" s="141"/>
    </row>
    <row r="22" spans="1:14" ht="15" customHeight="1">
      <c r="A22" s="156" t="str">
        <f t="shared" si="4"/>
        <v/>
      </c>
      <c r="B22" s="156" t="str">
        <f t="shared" si="1"/>
        <v/>
      </c>
      <c r="C22" s="139" t="str">
        <f>'Coz. Ind.L4, 5 E 8'!E44</f>
        <v/>
      </c>
      <c r="D22" s="139" t="str">
        <f t="shared" si="5"/>
        <v/>
      </c>
      <c r="E22" s="133"/>
      <c r="F22" s="145" t="str">
        <f>IF('Coz. Ind.L4, 5 E 8'!I44="","",'Coz. Ind.L4, 5 E 8'!I44)</f>
        <v/>
      </c>
      <c r="G22" s="134" t="str">
        <f>IF('Coz. Ind.L4, 5 E 8'!L44="","",'Coz. Ind.L4, 5 E 8'!L44)</f>
        <v/>
      </c>
      <c r="H22" s="134" t="str">
        <f>IFERROR(IF(F22="","",(VLOOKUP(F22,'Prod. Frang'!$B$2:$G$499,4,0))),"")</f>
        <v/>
      </c>
      <c r="I22" s="134" t="str">
        <f>IFERROR(IF(H22="","",(VLOOKUP(H22,'Prod. Frang'!$E$2:$F$499,2,0))),"")</f>
        <v/>
      </c>
      <c r="J22" s="134" t="str">
        <f>IFERROR((VLOOKUP(F22,'Prod. Frang'!$B$2:$G$49,6,0)),"")</f>
        <v/>
      </c>
      <c r="K22" s="140" t="str">
        <f>IF(H22="","",IF('Coz. Ind.L4, 5 E 8'!M44="","",'Coz. Ind.L4, 5 E 8'!M44))</f>
        <v/>
      </c>
      <c r="L22" s="135" t="str">
        <f t="shared" si="6"/>
        <v/>
      </c>
      <c r="M22" s="141"/>
    </row>
    <row r="23" spans="1:14" ht="15" customHeight="1" thickBot="1">
      <c r="A23" s="156" t="str">
        <f t="shared" si="4"/>
        <v/>
      </c>
      <c r="B23" s="156" t="str">
        <f t="shared" si="1"/>
        <v/>
      </c>
      <c r="C23" s="142" t="str">
        <f>'Coz. Ind.L4, 5 E 8'!E45</f>
        <v/>
      </c>
      <c r="D23" s="139" t="str">
        <f t="shared" si="5"/>
        <v/>
      </c>
      <c r="E23" s="136"/>
      <c r="F23" s="146" t="str">
        <f>IF('Coz. Ind.L4, 5 E 8'!I45="","",'Coz. Ind.L4, 5 E 8'!I45)</f>
        <v/>
      </c>
      <c r="G23" s="137" t="str">
        <f>IF('Coz. Ind.L4, 5 E 8'!L45="","",'Coz. Ind.L4, 5 E 8'!L45)</f>
        <v/>
      </c>
      <c r="H23" s="137" t="str">
        <f>IFERROR(IF(F23="","",(VLOOKUP(F23,'Prod. Frang'!$B$2:$G$499,4,0))),"")</f>
        <v/>
      </c>
      <c r="I23" s="137" t="str">
        <f>IFERROR(IF(H23="","",(VLOOKUP(H23,'Prod. Frang'!$E$2:$F$499,2,0))),"")</f>
        <v/>
      </c>
      <c r="J23" s="137" t="str">
        <f>IFERROR((VLOOKUP(F23,'Prod. Frang'!$B$2:$G$49,6,0)),"")</f>
        <v/>
      </c>
      <c r="K23" s="143" t="str">
        <f>IF(H23="","",IF('Coz. Ind.L4, 5 E 8'!M45="","",'Coz. Ind.L4, 5 E 8'!M45))</f>
        <v/>
      </c>
      <c r="L23" s="138" t="str">
        <f t="shared" si="6"/>
        <v/>
      </c>
      <c r="M23" s="144"/>
    </row>
    <row r="24" spans="1:14" ht="15" customHeight="1" thickBot="1">
      <c r="A24" s="157"/>
      <c r="B24" s="157" t="s">
        <v>2321</v>
      </c>
      <c r="C24" s="53"/>
      <c r="D24" s="53"/>
      <c r="E24" s="54"/>
      <c r="F24" s="54"/>
      <c r="G24" s="54"/>
      <c r="H24" s="55"/>
      <c r="I24" s="54"/>
      <c r="J24" s="56"/>
      <c r="K24" s="56"/>
      <c r="L24" s="57"/>
      <c r="M24" s="58"/>
      <c r="N24" s="2"/>
    </row>
    <row r="25" spans="1:14" ht="15" customHeight="1">
      <c r="A25" s="156" t="str">
        <f>IF(C25="","",ROUNDDOWN(C25,0)&amp;F25)</f>
        <v>43956</v>
      </c>
      <c r="B25" s="156" t="str">
        <f t="shared" si="1"/>
        <v>X</v>
      </c>
      <c r="C25" s="139">
        <f>'Coz. Ind.L4, 5 E 8'!E68</f>
        <v>43956</v>
      </c>
      <c r="D25" s="139">
        <f>IF(C25="","",C25-1)</f>
        <v>43955</v>
      </c>
      <c r="E25" s="133"/>
      <c r="F25" s="145" t="str">
        <f>IF('Coz. Ind.L4, 5 E 8'!I68="","",'Coz. Ind.L4, 5 E 8'!I68)</f>
        <v/>
      </c>
      <c r="G25" s="134" t="str">
        <f>IF('Coz. Ind.L4, 5 E 8'!L68="","",'Coz. Ind.L4, 5 E 8'!L68)</f>
        <v/>
      </c>
      <c r="H25" s="155" t="str">
        <f>IFERROR(IF(F25="","",(VLOOKUP(F25,'Prod. Frang'!$B$2:$G$499,4,0))),"")</f>
        <v/>
      </c>
      <c r="I25" s="134" t="str">
        <f>IFERROR(IF(H25="","",(VLOOKUP(H25,'Prod. Frang'!$E$2:$F$499,2,0))),"")</f>
        <v/>
      </c>
      <c r="J25" s="134" t="str">
        <f>IFERROR((VLOOKUP(F25,'Prod. Frang'!$B$2:$G$49,6,0)),"")</f>
        <v/>
      </c>
      <c r="K25" s="140" t="str">
        <f>IF(H25="","",IF('Coz. Ind.L4, 5 E 8'!M68="","",'Coz. Ind.L4, 5 E 8'!M68))</f>
        <v/>
      </c>
      <c r="L25" s="135" t="str">
        <f>IFERROR((K25*J25),"")</f>
        <v/>
      </c>
      <c r="M25" s="141"/>
    </row>
    <row r="26" spans="1:14" ht="15" customHeight="1">
      <c r="A26" s="156" t="str">
        <f t="shared" ref="A26:A34" si="7">IF(C26="","",ROUNDDOWN(C26,0)&amp;F26)</f>
        <v/>
      </c>
      <c r="B26" s="156" t="str">
        <f t="shared" si="1"/>
        <v/>
      </c>
      <c r="C26" s="139" t="str">
        <f>'Coz. Ind.L4, 5 E 8'!E69</f>
        <v/>
      </c>
      <c r="D26" s="139" t="str">
        <f t="shared" ref="D26:D34" si="8">IF(C26="","",C26-1)</f>
        <v/>
      </c>
      <c r="E26" s="133"/>
      <c r="F26" s="145" t="str">
        <f>IF('Coz. Ind.L4, 5 E 8'!I69="","",'Coz. Ind.L4, 5 E 8'!I69)</f>
        <v/>
      </c>
      <c r="G26" s="134" t="str">
        <f>IF('Coz. Ind.L4, 5 E 8'!L69="","",'Coz. Ind.L4, 5 E 8'!L69)</f>
        <v/>
      </c>
      <c r="H26" s="134" t="str">
        <f>IFERROR(IF(F26="","",(VLOOKUP(F26,'Prod. Frang'!$B$2:$G$499,4,0))),"")</f>
        <v/>
      </c>
      <c r="I26" s="134" t="str">
        <f>IFERROR(IF(H26="","",(VLOOKUP(H26,'Prod. Frang'!$E$2:$F$499,2,0))),"")</f>
        <v/>
      </c>
      <c r="J26" s="134" t="str">
        <f>IFERROR((VLOOKUP(F26,'Prod. Frang'!$B$2:$G$49,6,0)),"")</f>
        <v/>
      </c>
      <c r="K26" s="140" t="str">
        <f>IF(H26="","",IF('Coz. Ind.L4, 5 E 8'!M69="","",'Coz. Ind.L4, 5 E 8'!M69))</f>
        <v/>
      </c>
      <c r="L26" s="135" t="str">
        <f t="shared" ref="L26:L34" si="9">IFERROR((K26*J26),"")</f>
        <v/>
      </c>
      <c r="M26" s="141"/>
    </row>
    <row r="27" spans="1:14" ht="15" customHeight="1">
      <c r="A27" s="156" t="str">
        <f t="shared" si="7"/>
        <v/>
      </c>
      <c r="B27" s="156" t="str">
        <f t="shared" si="1"/>
        <v/>
      </c>
      <c r="C27" s="139" t="str">
        <f>'Coz. Ind.L4, 5 E 8'!E70</f>
        <v/>
      </c>
      <c r="D27" s="139" t="str">
        <f t="shared" si="8"/>
        <v/>
      </c>
      <c r="E27" s="133"/>
      <c r="F27" s="145" t="str">
        <f>IF('Coz. Ind.L4, 5 E 8'!I70="","",'Coz. Ind.L4, 5 E 8'!I70)</f>
        <v/>
      </c>
      <c r="G27" s="134" t="str">
        <f>IF('Coz. Ind.L4, 5 E 8'!L70="","",'Coz. Ind.L4, 5 E 8'!L70)</f>
        <v/>
      </c>
      <c r="H27" s="134" t="str">
        <f>IFERROR(IF(F27="","",(VLOOKUP(F27,'Prod. Frang'!$B$2:$G$499,4,0))),"")</f>
        <v/>
      </c>
      <c r="I27" s="134" t="str">
        <f>IFERROR(IF(H27="","",(VLOOKUP(H27,'Prod. Frang'!$E$2:$F$499,2,0))),"")</f>
        <v/>
      </c>
      <c r="J27" s="134" t="str">
        <f>IFERROR((VLOOKUP(F27,'Prod. Frang'!$B$2:$G$49,6,0)),"")</f>
        <v/>
      </c>
      <c r="K27" s="140" t="str">
        <f>IF(H27="","",IF('Coz. Ind.L4, 5 E 8'!M70="","",'Coz. Ind.L4, 5 E 8'!M70))</f>
        <v/>
      </c>
      <c r="L27" s="135" t="str">
        <f t="shared" si="9"/>
        <v/>
      </c>
      <c r="M27" s="141"/>
    </row>
    <row r="28" spans="1:14" ht="15" customHeight="1">
      <c r="A28" s="156" t="str">
        <f t="shared" si="7"/>
        <v/>
      </c>
      <c r="B28" s="156" t="str">
        <f t="shared" si="1"/>
        <v/>
      </c>
      <c r="C28" s="139" t="str">
        <f>'Coz. Ind.L4, 5 E 8'!E71</f>
        <v/>
      </c>
      <c r="D28" s="139" t="str">
        <f t="shared" si="8"/>
        <v/>
      </c>
      <c r="E28" s="133"/>
      <c r="F28" s="145" t="str">
        <f>IF('Coz. Ind.L4, 5 E 8'!I71="","",'Coz. Ind.L4, 5 E 8'!I71)</f>
        <v/>
      </c>
      <c r="G28" s="134" t="str">
        <f>IF('Coz. Ind.L4, 5 E 8'!L71="","",'Coz. Ind.L4, 5 E 8'!L71)</f>
        <v/>
      </c>
      <c r="H28" s="134" t="str">
        <f>IFERROR(IF(F28="","",(VLOOKUP(F28,'Prod. Frang'!$B$2:$G$499,4,0))),"")</f>
        <v/>
      </c>
      <c r="I28" s="134" t="str">
        <f>IFERROR(IF(H28="","",(VLOOKUP(H28,'Prod. Frang'!$E$2:$F$499,2,0))),"")</f>
        <v/>
      </c>
      <c r="J28" s="134" t="str">
        <f>IFERROR((VLOOKUP(F28,'Prod. Frang'!$B$2:$G$49,6,0)),"")</f>
        <v/>
      </c>
      <c r="K28" s="140" t="str">
        <f>IF(H28="","",IF('Coz. Ind.L4, 5 E 8'!M71="","",'Coz. Ind.L4, 5 E 8'!M71))</f>
        <v/>
      </c>
      <c r="L28" s="135" t="str">
        <f t="shared" si="9"/>
        <v/>
      </c>
      <c r="M28" s="141"/>
    </row>
    <row r="29" spans="1:14" ht="15" customHeight="1">
      <c r="A29" s="156" t="str">
        <f t="shared" si="7"/>
        <v/>
      </c>
      <c r="B29" s="156" t="str">
        <f t="shared" si="1"/>
        <v/>
      </c>
      <c r="C29" s="139" t="str">
        <f>'Coz. Ind.L4, 5 E 8'!E72</f>
        <v/>
      </c>
      <c r="D29" s="139" t="str">
        <f t="shared" si="8"/>
        <v/>
      </c>
      <c r="E29" s="158"/>
      <c r="F29" s="145" t="str">
        <f>IF('Coz. Ind.L4, 5 E 8'!I72="","",'Coz. Ind.L4, 5 E 8'!I72)</f>
        <v/>
      </c>
      <c r="G29" s="134" t="str">
        <f>IF('Coz. Ind.L4, 5 E 8'!L72="","",'Coz. Ind.L4, 5 E 8'!L72)</f>
        <v/>
      </c>
      <c r="H29" s="134" t="str">
        <f>IFERROR(IF(F29="","",(VLOOKUP(F29,'Prod. Frang'!$B$2:$G$499,4,0))),"")</f>
        <v/>
      </c>
      <c r="I29" s="134" t="str">
        <f>IFERROR(IF(H29="","",(VLOOKUP(H29,'Prod. Frang'!$E$2:$F$499,2,0))),"")</f>
        <v/>
      </c>
      <c r="J29" s="134" t="str">
        <f>IFERROR((VLOOKUP(F29,'Prod. Frang'!$B$2:$G$49,6,0)),"")</f>
        <v/>
      </c>
      <c r="K29" s="140" t="str">
        <f>IF(H29="","",IF('Coz. Ind.L4, 5 E 8'!M72="","",'Coz. Ind.L4, 5 E 8'!M72))</f>
        <v/>
      </c>
      <c r="L29" s="135" t="str">
        <f t="shared" si="9"/>
        <v/>
      </c>
      <c r="M29" s="141"/>
    </row>
    <row r="30" spans="1:14" ht="15" customHeight="1">
      <c r="A30" s="156" t="str">
        <f t="shared" si="7"/>
        <v/>
      </c>
      <c r="B30" s="156" t="str">
        <f t="shared" si="1"/>
        <v/>
      </c>
      <c r="C30" s="139" t="str">
        <f>'Coz. Ind.L4, 5 E 8'!E73</f>
        <v/>
      </c>
      <c r="D30" s="139" t="str">
        <f t="shared" si="8"/>
        <v/>
      </c>
      <c r="E30" s="158"/>
      <c r="F30" s="145" t="str">
        <f>IF('Coz. Ind.L4, 5 E 8'!I73="","",'Coz. Ind.L4, 5 E 8'!I73)</f>
        <v/>
      </c>
      <c r="G30" s="134" t="str">
        <f>IF('Coz. Ind.L4, 5 E 8'!L73="","",'Coz. Ind.L4, 5 E 8'!L73)</f>
        <v/>
      </c>
      <c r="H30" s="134" t="str">
        <f>IFERROR(IF(F30="","",(VLOOKUP(F30,'Prod. Frang'!$B$2:$G$499,4,0))),"")</f>
        <v/>
      </c>
      <c r="I30" s="134" t="str">
        <f>IFERROR(IF(H30="","",(VLOOKUP(H30,'Prod. Frang'!$E$2:$F$499,2,0))),"")</f>
        <v/>
      </c>
      <c r="J30" s="134" t="str">
        <f>IFERROR((VLOOKUP(F30,'Prod. Frang'!$B$2:$G$49,6,0)),"")</f>
        <v/>
      </c>
      <c r="K30" s="140" t="str">
        <f>IF(H30="","",IF('Coz. Ind.L4, 5 E 8'!M73="","",'Coz. Ind.L4, 5 E 8'!M73))</f>
        <v/>
      </c>
      <c r="L30" s="135" t="str">
        <f t="shared" si="9"/>
        <v/>
      </c>
      <c r="M30" s="141"/>
    </row>
    <row r="31" spans="1:14" ht="15" customHeight="1">
      <c r="A31" s="156" t="str">
        <f t="shared" si="7"/>
        <v/>
      </c>
      <c r="B31" s="156" t="str">
        <f t="shared" si="1"/>
        <v/>
      </c>
      <c r="C31" s="139" t="str">
        <f>'Coz. Ind.L4, 5 E 8'!E74</f>
        <v/>
      </c>
      <c r="D31" s="139" t="str">
        <f t="shared" si="8"/>
        <v/>
      </c>
      <c r="E31" s="158"/>
      <c r="F31" s="145" t="str">
        <f>IF('Coz. Ind.L4, 5 E 8'!I74="","",'Coz. Ind.L4, 5 E 8'!I74)</f>
        <v/>
      </c>
      <c r="G31" s="134" t="str">
        <f>IF('Coz. Ind.L4, 5 E 8'!L74="","",'Coz. Ind.L4, 5 E 8'!L74)</f>
        <v/>
      </c>
      <c r="H31" s="134" t="str">
        <f>IFERROR(IF(F31="","",(VLOOKUP(F31,'Prod. Frang'!$B$2:$G$499,4,0))),"")</f>
        <v/>
      </c>
      <c r="I31" s="134" t="str">
        <f>IFERROR(IF(H31="","",(VLOOKUP(H31,'Prod. Frang'!$E$2:$F$499,2,0))),"")</f>
        <v/>
      </c>
      <c r="J31" s="134" t="str">
        <f>IFERROR((VLOOKUP(F31,'Prod. Frang'!$B$2:$G$49,6,0)),"")</f>
        <v/>
      </c>
      <c r="K31" s="140" t="str">
        <f>IF(H31="","",IF('Coz. Ind.L4, 5 E 8'!M74="","",'Coz. Ind.L4, 5 E 8'!M74))</f>
        <v/>
      </c>
      <c r="L31" s="135" t="str">
        <f t="shared" si="9"/>
        <v/>
      </c>
      <c r="M31" s="141"/>
    </row>
    <row r="32" spans="1:14" ht="15" customHeight="1">
      <c r="A32" s="156" t="str">
        <f t="shared" si="7"/>
        <v/>
      </c>
      <c r="B32" s="156" t="str">
        <f t="shared" si="1"/>
        <v/>
      </c>
      <c r="C32" s="139" t="str">
        <f>'Coz. Ind.L4, 5 E 8'!E75</f>
        <v/>
      </c>
      <c r="D32" s="139" t="str">
        <f t="shared" si="8"/>
        <v/>
      </c>
      <c r="E32" s="158"/>
      <c r="F32" s="145" t="str">
        <f>IF('Coz. Ind.L4, 5 E 8'!I75="","",'Coz. Ind.L4, 5 E 8'!I75)</f>
        <v/>
      </c>
      <c r="G32" s="134" t="str">
        <f>IF('Coz. Ind.L4, 5 E 8'!L75="","",'Coz. Ind.L4, 5 E 8'!L75)</f>
        <v/>
      </c>
      <c r="H32" s="134" t="str">
        <f>IFERROR(IF(F32="","",(VLOOKUP(F32,'Prod. Frang'!$B$2:$G$499,4,0))),"")</f>
        <v/>
      </c>
      <c r="I32" s="134" t="str">
        <f>IFERROR(IF(H32="","",(VLOOKUP(H32,'Prod. Frang'!$E$2:$F$499,2,0))),"")</f>
        <v/>
      </c>
      <c r="J32" s="134" t="str">
        <f>IFERROR((VLOOKUP(F32,'Prod. Frang'!$B$2:$G$49,6,0)),"")</f>
        <v/>
      </c>
      <c r="K32" s="140" t="str">
        <f>IF(H32="","",IF('Coz. Ind.L4, 5 E 8'!M75="","",'Coz. Ind.L4, 5 E 8'!M75))</f>
        <v/>
      </c>
      <c r="L32" s="135" t="str">
        <f t="shared" si="9"/>
        <v/>
      </c>
      <c r="M32" s="141"/>
    </row>
    <row r="33" spans="1:14" ht="15" customHeight="1">
      <c r="A33" s="156" t="str">
        <f t="shared" si="7"/>
        <v/>
      </c>
      <c r="B33" s="156" t="str">
        <f t="shared" si="1"/>
        <v/>
      </c>
      <c r="C33" s="139" t="str">
        <f>'Coz. Ind.L4, 5 E 8'!E76</f>
        <v/>
      </c>
      <c r="D33" s="139" t="str">
        <f t="shared" si="8"/>
        <v/>
      </c>
      <c r="E33" s="133"/>
      <c r="F33" s="145" t="str">
        <f>IF('Coz. Ind.L4, 5 E 8'!I76="","",'Coz. Ind.L4, 5 E 8'!I76)</f>
        <v/>
      </c>
      <c r="G33" s="134" t="str">
        <f>IF('Coz. Ind.L4, 5 E 8'!L76="","",'Coz. Ind.L4, 5 E 8'!L76)</f>
        <v/>
      </c>
      <c r="H33" s="134" t="str">
        <f>IFERROR(IF(F33="","",(VLOOKUP(F33,'Prod. Frang'!$B$2:$G$499,4,0))),"")</f>
        <v/>
      </c>
      <c r="I33" s="134" t="str">
        <f>IFERROR(IF(H33="","",(VLOOKUP(H33,'Prod. Frang'!$E$2:$F$499,2,0))),"")</f>
        <v/>
      </c>
      <c r="J33" s="134" t="str">
        <f>IFERROR((VLOOKUP(F33,'Prod. Frang'!$B$2:$G$49,6,0)),"")</f>
        <v/>
      </c>
      <c r="K33" s="140" t="str">
        <f>IF(H33="","",IF('Coz. Ind.L4, 5 E 8'!M76="","",'Coz. Ind.L4, 5 E 8'!M76))</f>
        <v/>
      </c>
      <c r="L33" s="135" t="str">
        <f t="shared" si="9"/>
        <v/>
      </c>
      <c r="M33" s="141"/>
    </row>
    <row r="34" spans="1:14" ht="15" customHeight="1" thickBot="1">
      <c r="A34" s="156" t="str">
        <f t="shared" si="7"/>
        <v/>
      </c>
      <c r="B34" s="156" t="str">
        <f t="shared" si="1"/>
        <v/>
      </c>
      <c r="C34" s="142" t="str">
        <f>'Coz. Ind.L4, 5 E 8'!E77</f>
        <v/>
      </c>
      <c r="D34" s="139" t="str">
        <f t="shared" si="8"/>
        <v/>
      </c>
      <c r="E34" s="136"/>
      <c r="F34" s="146" t="str">
        <f>IF('Coz. Ind.L4, 5 E 8'!I77="","",'Coz. Ind.L4, 5 E 8'!I77)</f>
        <v/>
      </c>
      <c r="G34" s="137" t="str">
        <f>IF('Coz. Ind.L4, 5 E 8'!L77="","",'Coz. Ind.L4, 5 E 8'!L77)</f>
        <v/>
      </c>
      <c r="H34" s="137" t="str">
        <f>IFERROR(IF(F34="","",(VLOOKUP(F34,'Prod. Frang'!$B$2:$G$499,4,0))),"")</f>
        <v/>
      </c>
      <c r="I34" s="137" t="str">
        <f>IFERROR(IF(H34="","",(VLOOKUP(H34,'Prod. Frang'!$E$2:$F$499,2,0))),"")</f>
        <v/>
      </c>
      <c r="J34" s="137" t="str">
        <f>IFERROR((VLOOKUP(F34,'Prod. Frang'!$B$2:$G$49,6,0)),"")</f>
        <v/>
      </c>
      <c r="K34" s="143" t="str">
        <f>IF(H34="","",IF('Coz. Ind.L4, 5 E 8'!M77="","",'Coz. Ind.L4, 5 E 8'!M77))</f>
        <v/>
      </c>
      <c r="L34" s="138" t="str">
        <f t="shared" si="9"/>
        <v/>
      </c>
      <c r="M34" s="144"/>
    </row>
    <row r="35" spans="1:14" ht="15" customHeight="1" thickBot="1">
      <c r="A35" s="157"/>
      <c r="B35" s="157" t="s">
        <v>2321</v>
      </c>
      <c r="C35" s="53"/>
      <c r="D35" s="53"/>
      <c r="E35" s="54"/>
      <c r="F35" s="54"/>
      <c r="G35" s="54"/>
      <c r="H35" s="55"/>
      <c r="I35" s="54"/>
      <c r="J35" s="56"/>
      <c r="K35" s="56"/>
      <c r="L35" s="57"/>
      <c r="M35" s="58"/>
      <c r="N35" s="2"/>
    </row>
    <row r="36" spans="1:14" ht="15" customHeight="1">
      <c r="A36" s="156" t="str">
        <f>IF(C36="","",ROUNDDOWN(C36,0)&amp;F36)</f>
        <v>43957</v>
      </c>
      <c r="B36" s="156" t="str">
        <f t="shared" si="1"/>
        <v>X</v>
      </c>
      <c r="C36" s="139">
        <f>'Coz. Ind.L4, 5 E 8'!E101</f>
        <v>43957</v>
      </c>
      <c r="D36" s="139">
        <f>IF(C36="","",C36-1)</f>
        <v>43956</v>
      </c>
      <c r="E36" s="158"/>
      <c r="F36" s="145" t="str">
        <f>IF('Coz. Ind.L4, 5 E 8'!I101="","",'Coz. Ind.L4, 5 E 8'!I101)</f>
        <v/>
      </c>
      <c r="G36" s="134" t="str">
        <f>IF('Coz. Ind.L4, 5 E 8'!L101="","",'Coz. Ind.L4, 5 E 8'!L101)</f>
        <v/>
      </c>
      <c r="H36" s="155" t="str">
        <f>IFERROR(IF(F36="","",(VLOOKUP(F36,'Prod. Frang'!$B$2:$G$499,4,0))),"")</f>
        <v/>
      </c>
      <c r="I36" s="134" t="str">
        <f>IFERROR(IF(H36="","",(VLOOKUP(H36,'Prod. Frang'!$E$2:$F$499,2,0))),"")</f>
        <v/>
      </c>
      <c r="J36" s="134" t="str">
        <f>IFERROR((VLOOKUP(F36,'Prod. Frang'!$B$2:$G$49,6,0)),"")</f>
        <v/>
      </c>
      <c r="K36" s="140" t="str">
        <f>IF(H36="","",IF('Coz. Ind.L4, 5 E 8'!M101="","",'Coz. Ind.L4, 5 E 8'!M101))</f>
        <v/>
      </c>
      <c r="L36" s="135" t="str">
        <f>IFERROR((K36*J36),"")</f>
        <v/>
      </c>
      <c r="M36" s="141"/>
    </row>
    <row r="37" spans="1:14" ht="15" customHeight="1">
      <c r="A37" s="156" t="str">
        <f t="shared" ref="A37:A45" si="10">IF(C37="","",ROUNDDOWN(C37,0)&amp;F37)</f>
        <v/>
      </c>
      <c r="B37" s="156" t="str">
        <f t="shared" si="1"/>
        <v/>
      </c>
      <c r="C37" s="139" t="str">
        <f>'Coz. Ind.L4, 5 E 8'!E102</f>
        <v/>
      </c>
      <c r="D37" s="139" t="str">
        <f t="shared" ref="D37:D45" si="11">IF(C37="","",C37-1)</f>
        <v/>
      </c>
      <c r="E37" s="158"/>
      <c r="F37" s="145" t="str">
        <f>IF('Coz. Ind.L4, 5 E 8'!I102="","",'Coz. Ind.L4, 5 E 8'!I102)</f>
        <v/>
      </c>
      <c r="G37" s="134" t="str">
        <f>IF('Coz. Ind.L4, 5 E 8'!L102="","",'Coz. Ind.L4, 5 E 8'!L102)</f>
        <v/>
      </c>
      <c r="H37" s="134" t="str">
        <f>IFERROR(IF(F37="","",(VLOOKUP(F37,'Prod. Frang'!$B$2:$G$499,4,0))),"")</f>
        <v/>
      </c>
      <c r="I37" s="134" t="str">
        <f>IFERROR(IF(H37="","",(VLOOKUP(H37,'Prod. Frang'!$E$2:$F$499,2,0))),"")</f>
        <v/>
      </c>
      <c r="J37" s="134" t="str">
        <f>IFERROR((VLOOKUP(F37,'Prod. Frang'!$B$2:$G$49,6,0)),"")</f>
        <v/>
      </c>
      <c r="K37" s="140" t="str">
        <f>IF(H37="","",IF('Coz. Ind.L4, 5 E 8'!M102="","",'Coz. Ind.L4, 5 E 8'!M102))</f>
        <v/>
      </c>
      <c r="L37" s="135" t="str">
        <f t="shared" ref="L37:L45" si="12">IFERROR((K37*J37),"")</f>
        <v/>
      </c>
      <c r="M37" s="141"/>
    </row>
    <row r="38" spans="1:14" ht="15" customHeight="1">
      <c r="A38" s="156" t="str">
        <f t="shared" si="10"/>
        <v/>
      </c>
      <c r="B38" s="156" t="str">
        <f t="shared" si="1"/>
        <v/>
      </c>
      <c r="C38" s="139" t="str">
        <f>'Coz. Ind.L4, 5 E 8'!E103</f>
        <v/>
      </c>
      <c r="D38" s="139" t="str">
        <f t="shared" si="11"/>
        <v/>
      </c>
      <c r="E38" s="158"/>
      <c r="F38" s="145" t="str">
        <f>IF('Coz. Ind.L4, 5 E 8'!I103="","",'Coz. Ind.L4, 5 E 8'!I103)</f>
        <v/>
      </c>
      <c r="G38" s="134" t="str">
        <f>IF('Coz. Ind.L4, 5 E 8'!L103="","",'Coz. Ind.L4, 5 E 8'!L103)</f>
        <v/>
      </c>
      <c r="H38" s="134" t="str">
        <f>IFERROR(IF(F38="","",(VLOOKUP(F38,'Prod. Frang'!$B$2:$G$499,4,0))),"")</f>
        <v/>
      </c>
      <c r="I38" s="134" t="str">
        <f>IFERROR(IF(H38="","",(VLOOKUP(H38,'Prod. Frang'!$E$2:$F$499,2,0))),"")</f>
        <v/>
      </c>
      <c r="J38" s="134" t="str">
        <f>IFERROR((VLOOKUP(F38,'Prod. Frang'!$B$2:$G$49,6,0)),"")</f>
        <v/>
      </c>
      <c r="K38" s="140" t="str">
        <f>IF(H38="","",IF('Coz. Ind.L4, 5 E 8'!M103="","",'Coz. Ind.L4, 5 E 8'!M103))</f>
        <v/>
      </c>
      <c r="L38" s="135" t="str">
        <f t="shared" si="12"/>
        <v/>
      </c>
      <c r="M38" s="141"/>
    </row>
    <row r="39" spans="1:14" ht="15" customHeight="1">
      <c r="A39" s="156" t="str">
        <f t="shared" si="10"/>
        <v/>
      </c>
      <c r="B39" s="156" t="str">
        <f t="shared" si="1"/>
        <v/>
      </c>
      <c r="C39" s="139" t="str">
        <f>'Coz. Ind.L4, 5 E 8'!E104</f>
        <v/>
      </c>
      <c r="D39" s="139" t="str">
        <f t="shared" si="11"/>
        <v/>
      </c>
      <c r="E39" s="133"/>
      <c r="F39" s="145" t="str">
        <f>IF('Coz. Ind.L4, 5 E 8'!I104="","",'Coz. Ind.L4, 5 E 8'!I104)</f>
        <v/>
      </c>
      <c r="G39" s="134" t="str">
        <f>IF('Coz. Ind.L4, 5 E 8'!L104="","",'Coz. Ind.L4, 5 E 8'!L104)</f>
        <v/>
      </c>
      <c r="H39" s="134" t="str">
        <f>IFERROR(IF(F39="","",(VLOOKUP(F39,'Prod. Frang'!$B$2:$G$499,4,0))),"")</f>
        <v/>
      </c>
      <c r="I39" s="134" t="str">
        <f>IFERROR(IF(H39="","",(VLOOKUP(H39,'Prod. Frang'!$E$2:$F$499,2,0))),"")</f>
        <v/>
      </c>
      <c r="J39" s="134" t="str">
        <f>IFERROR((VLOOKUP(F39,'Prod. Frang'!$B$2:$G$49,6,0)),"")</f>
        <v/>
      </c>
      <c r="K39" s="140" t="str">
        <f>IF(H39="","",IF('Coz. Ind.L4, 5 E 8'!M104="","",'Coz. Ind.L4, 5 E 8'!M104))</f>
        <v/>
      </c>
      <c r="L39" s="135" t="str">
        <f t="shared" si="12"/>
        <v/>
      </c>
      <c r="M39" s="141"/>
    </row>
    <row r="40" spans="1:14" ht="15" customHeight="1">
      <c r="A40" s="156" t="str">
        <f t="shared" si="10"/>
        <v/>
      </c>
      <c r="B40" s="156" t="str">
        <f t="shared" si="1"/>
        <v/>
      </c>
      <c r="C40" s="139" t="str">
        <f>'Coz. Ind.L4, 5 E 8'!E105</f>
        <v/>
      </c>
      <c r="D40" s="139" t="str">
        <f t="shared" si="11"/>
        <v/>
      </c>
      <c r="E40" s="158"/>
      <c r="F40" s="145" t="str">
        <f>IF('Coz. Ind.L4, 5 E 8'!I105="","",'Coz. Ind.L4, 5 E 8'!I105)</f>
        <v/>
      </c>
      <c r="G40" s="134" t="str">
        <f>IF('Coz. Ind.L4, 5 E 8'!L105="","",'Coz. Ind.L4, 5 E 8'!L105)</f>
        <v/>
      </c>
      <c r="H40" s="134" t="str">
        <f>IFERROR(IF(F40="","",(VLOOKUP(F40,'Prod. Frang'!$B$2:$G$499,4,0))),"")</f>
        <v/>
      </c>
      <c r="I40" s="134" t="str">
        <f>IFERROR(IF(H40="","",(VLOOKUP(H40,'Prod. Frang'!$E$2:$F$499,2,0))),"")</f>
        <v/>
      </c>
      <c r="J40" s="134" t="str">
        <f>IFERROR((VLOOKUP(F40,'Prod. Frang'!$B$2:$G$49,6,0)),"")</f>
        <v/>
      </c>
      <c r="K40" s="140" t="str">
        <f>IF(H40="","",IF('Coz. Ind.L4, 5 E 8'!M105="","",'Coz. Ind.L4, 5 E 8'!M105))</f>
        <v/>
      </c>
      <c r="L40" s="135" t="str">
        <f t="shared" si="12"/>
        <v/>
      </c>
      <c r="M40" s="141"/>
    </row>
    <row r="41" spans="1:14" ht="15" customHeight="1">
      <c r="A41" s="156" t="str">
        <f t="shared" si="10"/>
        <v/>
      </c>
      <c r="B41" s="156" t="str">
        <f t="shared" si="1"/>
        <v/>
      </c>
      <c r="C41" s="139" t="str">
        <f>'Coz. Ind.L4, 5 E 8'!E106</f>
        <v/>
      </c>
      <c r="D41" s="139" t="str">
        <f t="shared" si="11"/>
        <v/>
      </c>
      <c r="E41" s="158"/>
      <c r="F41" s="145" t="str">
        <f>IF('Coz. Ind.L4, 5 E 8'!I106="","",'Coz. Ind.L4, 5 E 8'!I106)</f>
        <v/>
      </c>
      <c r="G41" s="134" t="str">
        <f>IF('Coz. Ind.L4, 5 E 8'!L106="","",'Coz. Ind.L4, 5 E 8'!L106)</f>
        <v/>
      </c>
      <c r="H41" s="134" t="str">
        <f>IFERROR(IF(F41="","",(VLOOKUP(F41,'Prod. Frang'!$B$2:$G$499,4,0))),"")</f>
        <v/>
      </c>
      <c r="I41" s="134" t="str">
        <f>IFERROR(IF(H41="","",(VLOOKUP(H41,'Prod. Frang'!$E$2:$F$499,2,0))),"")</f>
        <v/>
      </c>
      <c r="J41" s="134" t="str">
        <f>IFERROR((VLOOKUP(F41,'Prod. Frang'!$B$2:$G$49,6,0)),"")</f>
        <v/>
      </c>
      <c r="K41" s="140" t="str">
        <f>IF(H41="","",IF('Coz. Ind.L4, 5 E 8'!M106="","",'Coz. Ind.L4, 5 E 8'!M106))</f>
        <v/>
      </c>
      <c r="L41" s="135" t="str">
        <f t="shared" si="12"/>
        <v/>
      </c>
      <c r="M41" s="141"/>
    </row>
    <row r="42" spans="1:14" ht="15" customHeight="1">
      <c r="A42" s="156" t="str">
        <f t="shared" si="10"/>
        <v/>
      </c>
      <c r="B42" s="156" t="str">
        <f t="shared" si="1"/>
        <v/>
      </c>
      <c r="C42" s="139" t="str">
        <f>'Coz. Ind.L4, 5 E 8'!E107</f>
        <v/>
      </c>
      <c r="D42" s="139" t="str">
        <f t="shared" si="11"/>
        <v/>
      </c>
      <c r="E42" s="133"/>
      <c r="F42" s="145" t="str">
        <f>IF('Coz. Ind.L4, 5 E 8'!I107="","",'Coz. Ind.L4, 5 E 8'!I107)</f>
        <v/>
      </c>
      <c r="G42" s="134" t="str">
        <f>IF('Coz. Ind.L4, 5 E 8'!L107="","",'Coz. Ind.L4, 5 E 8'!L107)</f>
        <v/>
      </c>
      <c r="H42" s="134" t="str">
        <f>IFERROR(IF(F42="","",(VLOOKUP(F42,'Prod. Frang'!$B$2:$G$499,4,0))),"")</f>
        <v/>
      </c>
      <c r="I42" s="134" t="str">
        <f>IFERROR(IF(H42="","",(VLOOKUP(H42,'Prod. Frang'!$E$2:$F$499,2,0))),"")</f>
        <v/>
      </c>
      <c r="J42" s="134" t="str">
        <f>IFERROR((VLOOKUP(F42,'Prod. Frang'!$B$2:$G$49,6,0)),"")</f>
        <v/>
      </c>
      <c r="K42" s="140" t="str">
        <f>IF(H42="","",IF('Coz. Ind.L4, 5 E 8'!M107="","",'Coz. Ind.L4, 5 E 8'!M107))</f>
        <v/>
      </c>
      <c r="L42" s="135" t="str">
        <f t="shared" si="12"/>
        <v/>
      </c>
      <c r="M42" s="141"/>
    </row>
    <row r="43" spans="1:14" ht="15" customHeight="1">
      <c r="A43" s="156" t="str">
        <f t="shared" si="10"/>
        <v/>
      </c>
      <c r="B43" s="156" t="str">
        <f t="shared" si="1"/>
        <v/>
      </c>
      <c r="C43" s="139" t="str">
        <f>'Coz. Ind.L4, 5 E 8'!E108</f>
        <v/>
      </c>
      <c r="D43" s="139" t="str">
        <f t="shared" si="11"/>
        <v/>
      </c>
      <c r="E43" s="133"/>
      <c r="F43" s="145" t="str">
        <f>IF('Coz. Ind.L4, 5 E 8'!I108="","",'Coz. Ind.L4, 5 E 8'!I108)</f>
        <v/>
      </c>
      <c r="G43" s="134" t="str">
        <f>IF('Coz. Ind.L4, 5 E 8'!L108="","",'Coz. Ind.L4, 5 E 8'!L108)</f>
        <v/>
      </c>
      <c r="H43" s="134" t="str">
        <f>IFERROR(IF(F43="","",(VLOOKUP(F43,'Prod. Frang'!$B$2:$G$499,4,0))),"")</f>
        <v/>
      </c>
      <c r="I43" s="134" t="str">
        <f>IFERROR(IF(H43="","",(VLOOKUP(H43,'Prod. Frang'!$E$2:$F$499,2,0))),"")</f>
        <v/>
      </c>
      <c r="J43" s="134" t="str">
        <f>IFERROR((VLOOKUP(F43,'Prod. Frang'!$B$2:$G$49,6,0)),"")</f>
        <v/>
      </c>
      <c r="K43" s="140" t="str">
        <f>IF(H43="","",IF('Coz. Ind.L4, 5 E 8'!M108="","",'Coz. Ind.L4, 5 E 8'!M108))</f>
        <v/>
      </c>
      <c r="L43" s="135" t="str">
        <f t="shared" si="12"/>
        <v/>
      </c>
      <c r="M43" s="141"/>
    </row>
    <row r="44" spans="1:14" ht="15" customHeight="1">
      <c r="A44" s="156" t="str">
        <f t="shared" si="10"/>
        <v/>
      </c>
      <c r="B44" s="156" t="str">
        <f t="shared" si="1"/>
        <v/>
      </c>
      <c r="C44" s="139" t="str">
        <f>'Coz. Ind.L4, 5 E 8'!E109</f>
        <v/>
      </c>
      <c r="D44" s="139" t="str">
        <f t="shared" si="11"/>
        <v/>
      </c>
      <c r="E44" s="133"/>
      <c r="F44" s="145" t="str">
        <f>IF('Coz. Ind.L4, 5 E 8'!I109="","",'Coz. Ind.L4, 5 E 8'!I109)</f>
        <v/>
      </c>
      <c r="G44" s="134" t="str">
        <f>IF('Coz. Ind.L4, 5 E 8'!L109="","",'Coz. Ind.L4, 5 E 8'!L109)</f>
        <v/>
      </c>
      <c r="H44" s="134" t="str">
        <f>IFERROR(IF(F44="","",(VLOOKUP(F44,'Prod. Frang'!$B$2:$G$499,4,0))),"")</f>
        <v/>
      </c>
      <c r="I44" s="134" t="str">
        <f>IFERROR(IF(H44="","",(VLOOKUP(H44,'Prod. Frang'!$E$2:$F$499,2,0))),"")</f>
        <v/>
      </c>
      <c r="J44" s="134" t="str">
        <f>IFERROR((VLOOKUP(F44,'Prod. Frang'!$B$2:$G$49,6,0)),"")</f>
        <v/>
      </c>
      <c r="K44" s="140" t="str">
        <f>IF(H44="","",IF('Coz. Ind.L4, 5 E 8'!M109="","",'Coz. Ind.L4, 5 E 8'!M109))</f>
        <v/>
      </c>
      <c r="L44" s="135" t="str">
        <f t="shared" si="12"/>
        <v/>
      </c>
      <c r="M44" s="141"/>
    </row>
    <row r="45" spans="1:14" ht="15" customHeight="1" thickBot="1">
      <c r="A45" s="156" t="str">
        <f t="shared" si="10"/>
        <v/>
      </c>
      <c r="B45" s="156" t="str">
        <f t="shared" si="1"/>
        <v/>
      </c>
      <c r="C45" s="142" t="str">
        <f>'Coz. Ind.L4, 5 E 8'!E110</f>
        <v/>
      </c>
      <c r="D45" s="139" t="str">
        <f t="shared" si="11"/>
        <v/>
      </c>
      <c r="E45" s="136"/>
      <c r="F45" s="146" t="str">
        <f>IF('Coz. Ind.L4, 5 E 8'!I110="","",'Coz. Ind.L4, 5 E 8'!I110)</f>
        <v/>
      </c>
      <c r="G45" s="137" t="str">
        <f>IF('Coz. Ind.L4, 5 E 8'!L110="","",'Coz. Ind.L4, 5 E 8'!L110)</f>
        <v/>
      </c>
      <c r="H45" s="137" t="str">
        <f>IFERROR(IF(F45="","",(VLOOKUP(F45,'Prod. Frang'!$B$2:$G$499,4,0))),"")</f>
        <v/>
      </c>
      <c r="I45" s="137" t="str">
        <f>IFERROR(IF(H45="","",(VLOOKUP(H45,'Prod. Frang'!$E$2:$F$499,2,0))),"")</f>
        <v/>
      </c>
      <c r="J45" s="137" t="str">
        <f>IFERROR((VLOOKUP(F45,'Prod. Frang'!$B$2:$G$49,6,0)),"")</f>
        <v/>
      </c>
      <c r="K45" s="143" t="str">
        <f>IF(H45="","",IF('Coz. Ind.L4, 5 E 8'!M110="","",'Coz. Ind.L4, 5 E 8'!M110))</f>
        <v/>
      </c>
      <c r="L45" s="138" t="str">
        <f t="shared" si="12"/>
        <v/>
      </c>
      <c r="M45" s="144"/>
    </row>
    <row r="46" spans="1:14" ht="15" customHeight="1" thickBot="1">
      <c r="A46" s="157"/>
      <c r="B46" s="157" t="s">
        <v>2321</v>
      </c>
      <c r="C46" s="53"/>
      <c r="D46" s="53"/>
      <c r="E46" s="54"/>
      <c r="F46" s="54"/>
      <c r="G46" s="54"/>
      <c r="H46" s="55"/>
      <c r="I46" s="54"/>
      <c r="J46" s="56"/>
      <c r="K46" s="56"/>
      <c r="L46" s="57"/>
      <c r="M46" s="58"/>
      <c r="N46" s="2"/>
    </row>
    <row r="47" spans="1:14" ht="15" customHeight="1">
      <c r="A47" s="156" t="str">
        <f>IF(C47="","",ROUNDDOWN(C47,0)&amp;F47)</f>
        <v>43958</v>
      </c>
      <c r="B47" s="156" t="str">
        <f t="shared" si="1"/>
        <v>X</v>
      </c>
      <c r="C47" s="139">
        <f>'Coz. Ind.L4, 5 E 8'!E134</f>
        <v>43958</v>
      </c>
      <c r="D47" s="139">
        <f>IF(C47="","",C47-1)</f>
        <v>43957</v>
      </c>
      <c r="E47" s="158"/>
      <c r="F47" s="145" t="str">
        <f>IF('Coz. Ind.L4, 5 E 8'!I134="","",'Coz. Ind.L4, 5 E 8'!I134)</f>
        <v/>
      </c>
      <c r="G47" s="134" t="str">
        <f>IF('Coz. Ind.L4, 5 E 8'!L134="","",'Coz. Ind.L4, 5 E 8'!L134)</f>
        <v/>
      </c>
      <c r="H47" s="155" t="str">
        <f>IFERROR(IF(F47="","",(VLOOKUP(F47,'Prod. Frang'!$B$2:$G$499,4,0))),"")</f>
        <v/>
      </c>
      <c r="I47" s="134" t="str">
        <f>IFERROR(IF(H47="","",(VLOOKUP(H47,'Prod. Frang'!$E$2:$F$499,2,0))),"")</f>
        <v/>
      </c>
      <c r="J47" s="164" t="str">
        <f>IFERROR((VLOOKUP(F47,'Prod. Frang'!$B$2:$G$49,6,0)),"")</f>
        <v/>
      </c>
      <c r="K47" s="140" t="str">
        <f>IF(H47="","",IF('Coz. Ind.L4, 5 E 8'!M134="","",'Coz. Ind.L4, 5 E 8'!M134))</f>
        <v/>
      </c>
      <c r="L47" s="135" t="str">
        <f>IFERROR((K47*J47),"")</f>
        <v/>
      </c>
      <c r="M47" s="141"/>
    </row>
    <row r="48" spans="1:14" ht="15" customHeight="1">
      <c r="A48" s="156" t="str">
        <f t="shared" ref="A48:A56" si="13">IF(C48="","",ROUNDDOWN(C48,0)&amp;F48)</f>
        <v/>
      </c>
      <c r="B48" s="156" t="str">
        <f t="shared" si="1"/>
        <v/>
      </c>
      <c r="C48" s="139" t="str">
        <f>'Coz. Ind.L4, 5 E 8'!E135</f>
        <v/>
      </c>
      <c r="D48" s="139" t="str">
        <f t="shared" ref="D48:D56" si="14">IF(C48="","",C48-1)</f>
        <v/>
      </c>
      <c r="E48" s="158"/>
      <c r="F48" s="145" t="str">
        <f>IF('Coz. Ind.L4, 5 E 8'!I135="","",'Coz. Ind.L4, 5 E 8'!I135)</f>
        <v/>
      </c>
      <c r="G48" s="134" t="str">
        <f>IF('Coz. Ind.L4, 5 E 8'!L135="","",'Coz. Ind.L4, 5 E 8'!L135)</f>
        <v/>
      </c>
      <c r="H48" s="134" t="str">
        <f>IFERROR(IF(F48="","",(VLOOKUP(F48,'Prod. Frang'!$B$2:$G$499,4,0))),"")</f>
        <v/>
      </c>
      <c r="I48" s="134" t="str">
        <f>IFERROR(IF(H48="","",(VLOOKUP(H48,'Prod. Frang'!$E$2:$F$499,2,0))),"")</f>
        <v/>
      </c>
      <c r="J48" s="134" t="str">
        <f>IFERROR((VLOOKUP(F48,'Prod. Frang'!$B$2:$G$49,6,0)),"")</f>
        <v/>
      </c>
      <c r="K48" s="140" t="str">
        <f>IF(H48="","",IF('Coz. Ind.L4, 5 E 8'!M135="","",'Coz. Ind.L4, 5 E 8'!M135))</f>
        <v/>
      </c>
      <c r="L48" s="135" t="str">
        <f t="shared" ref="L48:L56" si="15">IFERROR((K48*J48),"")</f>
        <v/>
      </c>
      <c r="M48" s="141"/>
    </row>
    <row r="49" spans="1:14" ht="15" customHeight="1">
      <c r="A49" s="156" t="str">
        <f t="shared" si="13"/>
        <v/>
      </c>
      <c r="B49" s="156" t="str">
        <f t="shared" si="1"/>
        <v/>
      </c>
      <c r="C49" s="139" t="str">
        <f>'Coz. Ind.L4, 5 E 8'!E136</f>
        <v/>
      </c>
      <c r="D49" s="139" t="str">
        <f t="shared" si="14"/>
        <v/>
      </c>
      <c r="E49" s="158"/>
      <c r="F49" s="145" t="str">
        <f>IF('Coz. Ind.L4, 5 E 8'!I136="","",'Coz. Ind.L4, 5 E 8'!I136)</f>
        <v/>
      </c>
      <c r="G49" s="134" t="str">
        <f>IF('Coz. Ind.L4, 5 E 8'!L136="","",'Coz. Ind.L4, 5 E 8'!L136)</f>
        <v/>
      </c>
      <c r="H49" s="134" t="str">
        <f>IFERROR(IF(F49="","",(VLOOKUP(F49,'Prod. Frang'!$B$2:$G$499,4,0))),"")</f>
        <v/>
      </c>
      <c r="I49" s="134" t="str">
        <f>IFERROR(IF(H49="","",(VLOOKUP(H49,'Prod. Frang'!$E$2:$F$499,2,0))),"")</f>
        <v/>
      </c>
      <c r="J49" s="134" t="str">
        <f>IFERROR((VLOOKUP(F49,'Prod. Frang'!$B$2:$G$49,6,0)),"")</f>
        <v/>
      </c>
      <c r="K49" s="140" t="str">
        <f>IF(H49="","",IF('Coz. Ind.L4, 5 E 8'!M136="","",'Coz. Ind.L4, 5 E 8'!M136))</f>
        <v/>
      </c>
      <c r="L49" s="135" t="str">
        <f t="shared" si="15"/>
        <v/>
      </c>
      <c r="M49" s="141"/>
    </row>
    <row r="50" spans="1:14" ht="15" customHeight="1">
      <c r="A50" s="156" t="str">
        <f t="shared" si="13"/>
        <v/>
      </c>
      <c r="B50" s="156" t="str">
        <f t="shared" si="1"/>
        <v/>
      </c>
      <c r="C50" s="139" t="str">
        <f>'Coz. Ind.L4, 5 E 8'!E137</f>
        <v/>
      </c>
      <c r="D50" s="139" t="str">
        <f t="shared" si="14"/>
        <v/>
      </c>
      <c r="E50" s="158"/>
      <c r="F50" s="145" t="str">
        <f>IF('Coz. Ind.L4, 5 E 8'!I137="","",'Coz. Ind.L4, 5 E 8'!I137)</f>
        <v/>
      </c>
      <c r="G50" s="134" t="str">
        <f>IF('Coz. Ind.L4, 5 E 8'!L137="","",'Coz. Ind.L4, 5 E 8'!L137)</f>
        <v/>
      </c>
      <c r="H50" s="134" t="str">
        <f>IFERROR(IF(F50="","",(VLOOKUP(F50,'Prod. Frang'!$B$2:$G$499,4,0))),"")</f>
        <v/>
      </c>
      <c r="I50" s="134" t="str">
        <f>IFERROR(IF(H50="","",(VLOOKUP(H50,'Prod. Frang'!$E$2:$F$499,2,0))),"")</f>
        <v/>
      </c>
      <c r="J50" s="134" t="str">
        <f>IFERROR((VLOOKUP(F50,'Prod. Frang'!$B$2:$G$49,6,0)),"")</f>
        <v/>
      </c>
      <c r="K50" s="140" t="str">
        <f>IF(H50="","",IF('Coz. Ind.L4, 5 E 8'!M137="","",'Coz. Ind.L4, 5 E 8'!M137))</f>
        <v/>
      </c>
      <c r="L50" s="135" t="str">
        <f t="shared" si="15"/>
        <v/>
      </c>
      <c r="M50" s="141"/>
    </row>
    <row r="51" spans="1:14" ht="15" customHeight="1">
      <c r="A51" s="156" t="str">
        <f t="shared" si="13"/>
        <v/>
      </c>
      <c r="B51" s="156" t="str">
        <f t="shared" si="1"/>
        <v/>
      </c>
      <c r="C51" s="139" t="str">
        <f>'Coz. Ind.L4, 5 E 8'!E138</f>
        <v/>
      </c>
      <c r="D51" s="139" t="str">
        <f t="shared" si="14"/>
        <v/>
      </c>
      <c r="E51" s="158"/>
      <c r="F51" s="145" t="str">
        <f>IF('Coz. Ind.L4, 5 E 8'!I138="","",'Coz. Ind.L4, 5 E 8'!I138)</f>
        <v/>
      </c>
      <c r="G51" s="134" t="str">
        <f>IF('Coz. Ind.L4, 5 E 8'!L138="","",'Coz. Ind.L4, 5 E 8'!L138)</f>
        <v/>
      </c>
      <c r="H51" s="134" t="str">
        <f>IFERROR(IF(F51="","",(VLOOKUP(F51,'Prod. Frang'!$B$2:$G$499,4,0))),"")</f>
        <v/>
      </c>
      <c r="I51" s="134" t="str">
        <f>IFERROR(IF(H51="","",(VLOOKUP(H51,'Prod. Frang'!$E$2:$F$499,2,0))),"")</f>
        <v/>
      </c>
      <c r="J51" s="134" t="str">
        <f>IFERROR((VLOOKUP(F51,'Prod. Frang'!$B$2:$G$49,6,0)),"")</f>
        <v/>
      </c>
      <c r="K51" s="140" t="str">
        <f>IF(H51="","",IF('Coz. Ind.L4, 5 E 8'!M138="","",'Coz. Ind.L4, 5 E 8'!M138))</f>
        <v/>
      </c>
      <c r="L51" s="135" t="str">
        <f t="shared" si="15"/>
        <v/>
      </c>
      <c r="M51" s="141"/>
    </row>
    <row r="52" spans="1:14" ht="15" customHeight="1">
      <c r="A52" s="156" t="str">
        <f t="shared" si="13"/>
        <v/>
      </c>
      <c r="B52" s="156" t="str">
        <f t="shared" si="1"/>
        <v/>
      </c>
      <c r="C52" s="139" t="str">
        <f>'Coz. Ind.L4, 5 E 8'!E139</f>
        <v/>
      </c>
      <c r="D52" s="139" t="str">
        <f t="shared" si="14"/>
        <v/>
      </c>
      <c r="E52" s="158"/>
      <c r="F52" s="145" t="str">
        <f>IF('Coz. Ind.L4, 5 E 8'!I139="","",'Coz. Ind.L4, 5 E 8'!I139)</f>
        <v/>
      </c>
      <c r="G52" s="134" t="str">
        <f>IF('Coz. Ind.L4, 5 E 8'!L139="","",'Coz. Ind.L4, 5 E 8'!L139)</f>
        <v/>
      </c>
      <c r="H52" s="134" t="str">
        <f>IFERROR(IF(F52="","",(VLOOKUP(F52,'Prod. Frang'!$B$2:$G$499,4,0))),"")</f>
        <v/>
      </c>
      <c r="I52" s="134" t="str">
        <f>IFERROR(IF(H52="","",(VLOOKUP(H52,'Prod. Frang'!$E$2:$F$499,2,0))),"")</f>
        <v/>
      </c>
      <c r="J52" s="134" t="str">
        <f>IFERROR((VLOOKUP(F52,'Prod. Frang'!$B$2:$G$49,6,0)),"")</f>
        <v/>
      </c>
      <c r="K52" s="140" t="str">
        <f>IF(H52="","",IF('Coz. Ind.L4, 5 E 8'!M139="","",'Coz. Ind.L4, 5 E 8'!M139))</f>
        <v/>
      </c>
      <c r="L52" s="135" t="str">
        <f t="shared" si="15"/>
        <v/>
      </c>
      <c r="M52" s="141"/>
    </row>
    <row r="53" spans="1:14" ht="15" customHeight="1">
      <c r="A53" s="156" t="str">
        <f t="shared" si="13"/>
        <v/>
      </c>
      <c r="B53" s="156" t="str">
        <f t="shared" si="1"/>
        <v/>
      </c>
      <c r="C53" s="139" t="str">
        <f>'Coz. Ind.L4, 5 E 8'!E140</f>
        <v/>
      </c>
      <c r="D53" s="139" t="str">
        <f t="shared" si="14"/>
        <v/>
      </c>
      <c r="E53" s="158"/>
      <c r="F53" s="145" t="str">
        <f>IF('Coz. Ind.L4, 5 E 8'!I140="","",'Coz. Ind.L4, 5 E 8'!I140)</f>
        <v/>
      </c>
      <c r="G53" s="134" t="str">
        <f>IF('Coz. Ind.L4, 5 E 8'!L140="","",'Coz. Ind.L4, 5 E 8'!L140)</f>
        <v/>
      </c>
      <c r="H53" s="134" t="str">
        <f>IFERROR(IF(F53="","",(VLOOKUP(F53,'Prod. Frang'!$B$2:$G$499,4,0))),"")</f>
        <v/>
      </c>
      <c r="I53" s="134" t="str">
        <f>IFERROR(IF(H53="","",(VLOOKUP(H53,'Prod. Frang'!$E$2:$F$499,2,0))),"")</f>
        <v/>
      </c>
      <c r="J53" s="134" t="str">
        <f>IFERROR((VLOOKUP(F53,'Prod. Frang'!$B$2:$G$49,6,0)),"")</f>
        <v/>
      </c>
      <c r="K53" s="140" t="str">
        <f>IF(H53="","",IF('Coz. Ind.L4, 5 E 8'!M140="","",'Coz. Ind.L4, 5 E 8'!M140))</f>
        <v/>
      </c>
      <c r="L53" s="135" t="str">
        <f t="shared" si="15"/>
        <v/>
      </c>
      <c r="M53" s="141"/>
    </row>
    <row r="54" spans="1:14" ht="15" customHeight="1">
      <c r="A54" s="156" t="str">
        <f t="shared" si="13"/>
        <v/>
      </c>
      <c r="B54" s="156" t="str">
        <f t="shared" si="1"/>
        <v/>
      </c>
      <c r="C54" s="139" t="str">
        <f>'Coz. Ind.L4, 5 E 8'!E141</f>
        <v/>
      </c>
      <c r="D54" s="139" t="str">
        <f t="shared" si="14"/>
        <v/>
      </c>
      <c r="E54" s="158"/>
      <c r="F54" s="145" t="str">
        <f>IF('Coz. Ind.L4, 5 E 8'!I141="","",'Coz. Ind.L4, 5 E 8'!I141)</f>
        <v/>
      </c>
      <c r="G54" s="134" t="str">
        <f>IF('Coz. Ind.L4, 5 E 8'!L141="","",'Coz. Ind.L4, 5 E 8'!L141)</f>
        <v/>
      </c>
      <c r="H54" s="134" t="str">
        <f>IFERROR(IF(F54="","",(VLOOKUP(F54,'Prod. Frang'!$B$2:$G$499,4,0))),"")</f>
        <v/>
      </c>
      <c r="I54" s="134" t="str">
        <f>IFERROR(IF(H54="","",(VLOOKUP(H54,'Prod. Frang'!$E$2:$F$499,2,0))),"")</f>
        <v/>
      </c>
      <c r="J54" s="134" t="str">
        <f>IFERROR((VLOOKUP(F54,'Prod. Frang'!$B$2:$G$49,6,0)),"")</f>
        <v/>
      </c>
      <c r="K54" s="140" t="str">
        <f>IF(H54="","",IF('Coz. Ind.L4, 5 E 8'!M141="","",'Coz. Ind.L4, 5 E 8'!M141))</f>
        <v/>
      </c>
      <c r="L54" s="135" t="str">
        <f t="shared" si="15"/>
        <v/>
      </c>
      <c r="M54" s="141"/>
    </row>
    <row r="55" spans="1:14" ht="15" customHeight="1">
      <c r="A55" s="156" t="str">
        <f t="shared" si="13"/>
        <v/>
      </c>
      <c r="B55" s="156" t="str">
        <f t="shared" si="1"/>
        <v/>
      </c>
      <c r="C55" s="139" t="str">
        <f>'Coz. Ind.L4, 5 E 8'!E142</f>
        <v/>
      </c>
      <c r="D55" s="139" t="str">
        <f t="shared" si="14"/>
        <v/>
      </c>
      <c r="E55" s="158"/>
      <c r="F55" s="145" t="str">
        <f>IF('Coz. Ind.L4, 5 E 8'!I142="","",'Coz. Ind.L4, 5 E 8'!I142)</f>
        <v/>
      </c>
      <c r="G55" s="134" t="str">
        <f>IF('Coz. Ind.L4, 5 E 8'!L142="","",'Coz. Ind.L4, 5 E 8'!L142)</f>
        <v/>
      </c>
      <c r="H55" s="134" t="str">
        <f>IFERROR(IF(F55="","",(VLOOKUP(F55,'Prod. Frang'!$B$2:$G$499,4,0))),"")</f>
        <v/>
      </c>
      <c r="I55" s="134" t="str">
        <f>IFERROR(IF(H55="","",(VLOOKUP(H55,'Prod. Frang'!$E$2:$F$499,2,0))),"")</f>
        <v/>
      </c>
      <c r="J55" s="134" t="str">
        <f>IFERROR((VLOOKUP(F55,'Prod. Frang'!$B$2:$G$49,6,0)),"")</f>
        <v/>
      </c>
      <c r="K55" s="140" t="str">
        <f>IF(H55="","",IF('Coz. Ind.L4, 5 E 8'!M142="","",'Coz. Ind.L4, 5 E 8'!M142))</f>
        <v/>
      </c>
      <c r="L55" s="135" t="str">
        <f t="shared" si="15"/>
        <v/>
      </c>
      <c r="M55" s="141"/>
    </row>
    <row r="56" spans="1:14" ht="15" customHeight="1" thickBot="1">
      <c r="A56" s="156" t="str">
        <f t="shared" si="13"/>
        <v/>
      </c>
      <c r="B56" s="156" t="str">
        <f t="shared" si="1"/>
        <v/>
      </c>
      <c r="C56" s="142" t="str">
        <f>'Coz. Ind.L4, 5 E 8'!E143</f>
        <v/>
      </c>
      <c r="D56" s="139" t="str">
        <f t="shared" si="14"/>
        <v/>
      </c>
      <c r="E56" s="136"/>
      <c r="F56" s="146" t="str">
        <f>IF('Coz. Ind.L4, 5 E 8'!I143="","",'Coz. Ind.L4, 5 E 8'!I143)</f>
        <v/>
      </c>
      <c r="G56" s="137" t="str">
        <f>IF('Coz. Ind.L4, 5 E 8'!L143="","",'Coz. Ind.L4, 5 E 8'!L143)</f>
        <v/>
      </c>
      <c r="H56" s="137" t="str">
        <f>IFERROR(IF(F56="","",(VLOOKUP(F56,'Prod. Frang'!$B$2:$G$499,4,0))),"")</f>
        <v/>
      </c>
      <c r="I56" s="137" t="str">
        <f>IFERROR(IF(H56="","",(VLOOKUP(H56,'Prod. Frang'!$E$2:$F$499,2,0))),"")</f>
        <v/>
      </c>
      <c r="J56" s="137" t="str">
        <f>IFERROR((VLOOKUP(F56,'Prod. Frang'!$B$2:$G$49,6,0)),"")</f>
        <v/>
      </c>
      <c r="K56" s="143" t="str">
        <f>IF(H56="","",IF('Coz. Ind.L4, 5 E 8'!M143="","",'Coz. Ind.L4, 5 E 8'!M143))</f>
        <v/>
      </c>
      <c r="L56" s="138" t="str">
        <f t="shared" si="15"/>
        <v/>
      </c>
      <c r="M56" s="144"/>
    </row>
    <row r="57" spans="1:14" ht="15" customHeight="1" thickBot="1">
      <c r="A57" s="157"/>
      <c r="B57" s="157" t="s">
        <v>2321</v>
      </c>
      <c r="C57" s="53"/>
      <c r="D57" s="53"/>
      <c r="E57" s="54"/>
      <c r="F57" s="54"/>
      <c r="G57" s="54"/>
      <c r="H57" s="55"/>
      <c r="I57" s="54"/>
      <c r="J57" s="56"/>
      <c r="K57" s="56"/>
      <c r="L57" s="57"/>
      <c r="M57" s="58"/>
      <c r="N57" s="2"/>
    </row>
    <row r="58" spans="1:14" ht="15" customHeight="1">
      <c r="A58" s="156" t="str">
        <f>IF(C58="","",ROUNDDOWN(C58,0)&amp;F58)</f>
        <v>43959</v>
      </c>
      <c r="B58" s="156" t="str">
        <f t="shared" si="1"/>
        <v>X</v>
      </c>
      <c r="C58" s="139">
        <f>'Coz. Ind.L4, 5 E 8'!E167</f>
        <v>43959</v>
      </c>
      <c r="D58" s="139">
        <f>IF(C58="","",C58-1)</f>
        <v>43958</v>
      </c>
      <c r="E58" s="158"/>
      <c r="F58" s="145" t="str">
        <f>IF('Coz. Ind.L4, 5 E 8'!I167="","",'Coz. Ind.L4, 5 E 8'!I167)</f>
        <v/>
      </c>
      <c r="G58" s="134" t="str">
        <f>IF('Coz. Ind.L4, 5 E 8'!L167="","",'Coz. Ind.L4, 5 E 8'!L167)</f>
        <v/>
      </c>
      <c r="H58" s="155" t="str">
        <f>IFERROR(IF(F58="","",(VLOOKUP(F58,'Prod. Frang'!$B$2:$G$499,4,0))),"")</f>
        <v/>
      </c>
      <c r="I58" s="134" t="str">
        <f>IFERROR(IF(H58="","",(VLOOKUP(H58,'Prod. Frang'!$E$2:$F$499,2,0))),"")</f>
        <v/>
      </c>
      <c r="J58" s="134" t="str">
        <f>IFERROR((VLOOKUP(F58,'Prod. Frang'!$B$2:$G$49,6,0)),"")</f>
        <v/>
      </c>
      <c r="K58" s="140" t="str">
        <f>IF(H58="","",IF('Coz. Ind.L4, 5 E 8'!M167="","",'Coz. Ind.L4, 5 E 8'!M167))</f>
        <v/>
      </c>
      <c r="L58" s="135" t="str">
        <f>IFERROR((K58*J58),"")</f>
        <v/>
      </c>
      <c r="M58" s="141"/>
    </row>
    <row r="59" spans="1:14" ht="15" customHeight="1">
      <c r="A59" s="156" t="str">
        <f t="shared" ref="A59:A67" si="16">IF(C59="","",ROUNDDOWN(C59,0)&amp;F59)</f>
        <v/>
      </c>
      <c r="B59" s="156" t="str">
        <f t="shared" si="1"/>
        <v/>
      </c>
      <c r="C59" s="139" t="str">
        <f>'Coz. Ind.L4, 5 E 8'!E168</f>
        <v/>
      </c>
      <c r="D59" s="139" t="str">
        <f t="shared" ref="D59:D67" si="17">IF(C59="","",C59-1)</f>
        <v/>
      </c>
      <c r="E59" s="133"/>
      <c r="F59" s="145" t="str">
        <f>IF('Coz. Ind.L4, 5 E 8'!I168="","",'Coz. Ind.L4, 5 E 8'!I168)</f>
        <v/>
      </c>
      <c r="G59" s="134" t="str">
        <f>IF('Coz. Ind.L4, 5 E 8'!L168="","",'Coz. Ind.L4, 5 E 8'!L168)</f>
        <v/>
      </c>
      <c r="H59" s="134" t="str">
        <f>IFERROR(IF(F59="","",(VLOOKUP(F59,'Prod. Frang'!$B$2:$G$499,4,0))),"")</f>
        <v/>
      </c>
      <c r="I59" s="134" t="str">
        <f>IFERROR(IF(H59="","",(VLOOKUP(H59,'Prod. Frang'!$E$2:$F$499,2,0))),"")</f>
        <v/>
      </c>
      <c r="J59" s="134" t="str">
        <f>IFERROR((VLOOKUP(F59,'Prod. Frang'!$B$2:$G$49,6,0)),"")</f>
        <v/>
      </c>
      <c r="K59" s="140" t="str">
        <f>IF(H59="","",IF('Coz. Ind.L4, 5 E 8'!M168="","",'Coz. Ind.L4, 5 E 8'!M168))</f>
        <v/>
      </c>
      <c r="L59" s="135" t="str">
        <f t="shared" ref="L59:L67" si="18">IFERROR((K59*J59),"")</f>
        <v/>
      </c>
      <c r="M59" s="141"/>
    </row>
    <row r="60" spans="1:14" ht="15" customHeight="1">
      <c r="A60" s="156" t="str">
        <f t="shared" si="16"/>
        <v/>
      </c>
      <c r="B60" s="156" t="str">
        <f t="shared" si="1"/>
        <v/>
      </c>
      <c r="C60" s="139" t="str">
        <f>'Coz. Ind.L4, 5 E 8'!E169</f>
        <v/>
      </c>
      <c r="D60" s="139" t="str">
        <f t="shared" si="17"/>
        <v/>
      </c>
      <c r="E60" s="133"/>
      <c r="F60" s="145" t="str">
        <f>IF('Coz. Ind.L4, 5 E 8'!I169="","",'Coz. Ind.L4, 5 E 8'!I169)</f>
        <v/>
      </c>
      <c r="G60" s="134" t="str">
        <f>IF('Coz. Ind.L4, 5 E 8'!L169="","",'Coz. Ind.L4, 5 E 8'!L169)</f>
        <v/>
      </c>
      <c r="H60" s="134" t="str">
        <f>IFERROR(IF(F60="","",(VLOOKUP(F60,'Prod. Frang'!$B$2:$G$499,4,0))),"")</f>
        <v/>
      </c>
      <c r="I60" s="134" t="str">
        <f>IFERROR(IF(H60="","",(VLOOKUP(H60,'Prod. Frang'!$E$2:$F$499,2,0))),"")</f>
        <v/>
      </c>
      <c r="J60" s="134" t="str">
        <f>IFERROR((VLOOKUP(F60,'Prod. Frang'!$B$2:$G$49,6,0)),"")</f>
        <v/>
      </c>
      <c r="K60" s="140" t="str">
        <f>IF(H60="","",IF('Coz. Ind.L4, 5 E 8'!M169="","",'Coz. Ind.L4, 5 E 8'!M169))</f>
        <v/>
      </c>
      <c r="L60" s="135" t="str">
        <f t="shared" si="18"/>
        <v/>
      </c>
      <c r="M60" s="141"/>
    </row>
    <row r="61" spans="1:14" ht="15" customHeight="1">
      <c r="A61" s="156" t="str">
        <f t="shared" si="16"/>
        <v/>
      </c>
      <c r="B61" s="156" t="str">
        <f t="shared" si="1"/>
        <v/>
      </c>
      <c r="C61" s="139" t="str">
        <f>'Coz. Ind.L4, 5 E 8'!E170</f>
        <v/>
      </c>
      <c r="D61" s="139" t="str">
        <f t="shared" si="17"/>
        <v/>
      </c>
      <c r="E61" s="133"/>
      <c r="F61" s="145" t="str">
        <f>IF('Coz. Ind.L4, 5 E 8'!I170="","",'Coz. Ind.L4, 5 E 8'!I170)</f>
        <v/>
      </c>
      <c r="G61" s="134" t="str">
        <f>IF('Coz. Ind.L4, 5 E 8'!L170="","",'Coz. Ind.L4, 5 E 8'!L170)</f>
        <v/>
      </c>
      <c r="H61" s="134" t="str">
        <f>IFERROR(IF(F61="","",(VLOOKUP(F61,'Prod. Frang'!$B$2:$G$499,4,0))),"")</f>
        <v/>
      </c>
      <c r="I61" s="134" t="str">
        <f>IFERROR(IF(H61="","",(VLOOKUP(H61,'Prod. Frang'!$E$2:$F$499,2,0))),"")</f>
        <v/>
      </c>
      <c r="J61" s="134" t="str">
        <f>IFERROR((VLOOKUP(F61,'Prod. Frang'!$B$2:$G$49,6,0)),"")</f>
        <v/>
      </c>
      <c r="K61" s="140" t="str">
        <f>IF(H61="","",IF('Coz. Ind.L4, 5 E 8'!M170="","",'Coz. Ind.L4, 5 E 8'!M170))</f>
        <v/>
      </c>
      <c r="L61" s="135" t="str">
        <f t="shared" si="18"/>
        <v/>
      </c>
      <c r="M61" s="141"/>
    </row>
    <row r="62" spans="1:14" ht="15" customHeight="1">
      <c r="A62" s="156" t="str">
        <f t="shared" si="16"/>
        <v/>
      </c>
      <c r="B62" s="156" t="str">
        <f t="shared" si="1"/>
        <v/>
      </c>
      <c r="C62" s="139" t="str">
        <f>'Coz. Ind.L4, 5 E 8'!E171</f>
        <v/>
      </c>
      <c r="D62" s="139" t="str">
        <f t="shared" si="17"/>
        <v/>
      </c>
      <c r="E62" s="133"/>
      <c r="F62" s="145" t="str">
        <f>IF('Coz. Ind.L4, 5 E 8'!I171="","",'Coz. Ind.L4, 5 E 8'!I171)</f>
        <v/>
      </c>
      <c r="G62" s="134" t="str">
        <f>IF('Coz. Ind.L4, 5 E 8'!L171="","",'Coz. Ind.L4, 5 E 8'!L171)</f>
        <v/>
      </c>
      <c r="H62" s="134" t="str">
        <f>IFERROR(IF(F62="","",(VLOOKUP(F62,'Prod. Frang'!$B$2:$G$499,4,0))),"")</f>
        <v/>
      </c>
      <c r="I62" s="134" t="str">
        <f>IFERROR(IF(H62="","",(VLOOKUP(H62,'Prod. Frang'!$E$2:$F$499,2,0))),"")</f>
        <v/>
      </c>
      <c r="J62" s="134" t="str">
        <f>IFERROR((VLOOKUP(F62,'Prod. Frang'!$B$2:$G$49,6,0)),"")</f>
        <v/>
      </c>
      <c r="K62" s="140" t="str">
        <f>IF(H62="","",IF('Coz. Ind.L4, 5 E 8'!M171="","",'Coz. Ind.L4, 5 E 8'!M171))</f>
        <v/>
      </c>
      <c r="L62" s="135" t="str">
        <f t="shared" si="18"/>
        <v/>
      </c>
      <c r="M62" s="141"/>
    </row>
    <row r="63" spans="1:14" ht="15" customHeight="1">
      <c r="A63" s="156" t="str">
        <f t="shared" si="16"/>
        <v/>
      </c>
      <c r="B63" s="156" t="str">
        <f t="shared" si="1"/>
        <v/>
      </c>
      <c r="C63" s="139" t="str">
        <f>'Coz. Ind.L4, 5 E 8'!E172</f>
        <v/>
      </c>
      <c r="D63" s="139" t="str">
        <f t="shared" si="17"/>
        <v/>
      </c>
      <c r="E63" s="133"/>
      <c r="F63" s="145" t="str">
        <f>IF('Coz. Ind.L4, 5 E 8'!I172="","",'Coz. Ind.L4, 5 E 8'!I172)</f>
        <v/>
      </c>
      <c r="G63" s="134" t="str">
        <f>IF('Coz. Ind.L4, 5 E 8'!L172="","",'Coz. Ind.L4, 5 E 8'!L172)</f>
        <v/>
      </c>
      <c r="H63" s="134" t="str">
        <f>IFERROR(IF(F63="","",(VLOOKUP(F63,'Prod. Frang'!$B$2:$G$499,4,0))),"")</f>
        <v/>
      </c>
      <c r="I63" s="134" t="str">
        <f>IFERROR(IF(H63="","",(VLOOKUP(H63,'Prod. Frang'!$E$2:$F$499,2,0))),"")</f>
        <v/>
      </c>
      <c r="J63" s="134" t="str">
        <f>IFERROR((VLOOKUP(F63,'Prod. Frang'!$B$2:$G$49,6,0)),"")</f>
        <v/>
      </c>
      <c r="K63" s="140" t="str">
        <f>IF(H63="","",IF('Coz. Ind.L4, 5 E 8'!M172="","",'Coz. Ind.L4, 5 E 8'!M172))</f>
        <v/>
      </c>
      <c r="L63" s="135" t="str">
        <f t="shared" si="18"/>
        <v/>
      </c>
      <c r="M63" s="141"/>
    </row>
    <row r="64" spans="1:14" ht="15" customHeight="1">
      <c r="A64" s="156" t="str">
        <f t="shared" si="16"/>
        <v/>
      </c>
      <c r="B64" s="156" t="str">
        <f t="shared" si="1"/>
        <v/>
      </c>
      <c r="C64" s="139" t="str">
        <f>'Coz. Ind.L4, 5 E 8'!E173</f>
        <v/>
      </c>
      <c r="D64" s="139" t="str">
        <f t="shared" si="17"/>
        <v/>
      </c>
      <c r="E64" s="133"/>
      <c r="F64" s="145" t="str">
        <f>IF('Coz. Ind.L4, 5 E 8'!I173="","",'Coz. Ind.L4, 5 E 8'!I173)</f>
        <v/>
      </c>
      <c r="G64" s="134" t="str">
        <f>IF('Coz. Ind.L4, 5 E 8'!L173="","",'Coz. Ind.L4, 5 E 8'!L173)</f>
        <v/>
      </c>
      <c r="H64" s="134" t="str">
        <f>IFERROR(IF(F64="","",(VLOOKUP(F64,'Prod. Frang'!$B$2:$G$499,4,0))),"")</f>
        <v/>
      </c>
      <c r="I64" s="134" t="str">
        <f>IFERROR(IF(H64="","",(VLOOKUP(H64,'Prod. Frang'!$E$2:$F$499,2,0))),"")</f>
        <v/>
      </c>
      <c r="J64" s="134" t="str">
        <f>IFERROR((VLOOKUP(F64,'Prod. Frang'!$B$2:$G$49,6,0)),"")</f>
        <v/>
      </c>
      <c r="K64" s="140" t="str">
        <f>IF(H64="","",IF('Coz. Ind.L4, 5 E 8'!M173="","",'Coz. Ind.L4, 5 E 8'!M173))</f>
        <v/>
      </c>
      <c r="L64" s="135" t="str">
        <f t="shared" si="18"/>
        <v/>
      </c>
      <c r="M64" s="141"/>
    </row>
    <row r="65" spans="1:14" ht="15" customHeight="1">
      <c r="A65" s="156" t="str">
        <f t="shared" si="16"/>
        <v/>
      </c>
      <c r="B65" s="156" t="str">
        <f t="shared" si="1"/>
        <v/>
      </c>
      <c r="C65" s="139" t="str">
        <f>'Coz. Ind.L4, 5 E 8'!E174</f>
        <v/>
      </c>
      <c r="D65" s="139" t="str">
        <f t="shared" si="17"/>
        <v/>
      </c>
      <c r="E65" s="133"/>
      <c r="F65" s="145" t="str">
        <f>IF('Coz. Ind.L4, 5 E 8'!I174="","",'Coz. Ind.L4, 5 E 8'!I174)</f>
        <v/>
      </c>
      <c r="G65" s="134" t="str">
        <f>IF('Coz. Ind.L4, 5 E 8'!L174="","",'Coz. Ind.L4, 5 E 8'!L174)</f>
        <v/>
      </c>
      <c r="H65" s="134" t="str">
        <f>IFERROR(IF(F65="","",(VLOOKUP(F65,'Prod. Frang'!$B$2:$G$499,4,0))),"")</f>
        <v/>
      </c>
      <c r="I65" s="134" t="str">
        <f>IFERROR(IF(H65="","",(VLOOKUP(H65,'Prod. Frang'!$E$2:$F$499,2,0))),"")</f>
        <v/>
      </c>
      <c r="J65" s="134" t="str">
        <f>IFERROR((VLOOKUP(F65,'Prod. Frang'!$B$2:$G$49,6,0)),"")</f>
        <v/>
      </c>
      <c r="K65" s="140" t="str">
        <f>IF(H65="","",IF('Coz. Ind.L4, 5 E 8'!M174="","",'Coz. Ind.L4, 5 E 8'!M174))</f>
        <v/>
      </c>
      <c r="L65" s="135" t="str">
        <f t="shared" si="18"/>
        <v/>
      </c>
      <c r="M65" s="141"/>
    </row>
    <row r="66" spans="1:14" ht="15" customHeight="1">
      <c r="A66" s="156" t="str">
        <f t="shared" si="16"/>
        <v/>
      </c>
      <c r="B66" s="156" t="str">
        <f t="shared" si="1"/>
        <v/>
      </c>
      <c r="C66" s="139" t="str">
        <f>'Coz. Ind.L4, 5 E 8'!E175</f>
        <v/>
      </c>
      <c r="D66" s="139" t="str">
        <f t="shared" si="17"/>
        <v/>
      </c>
      <c r="E66" s="133"/>
      <c r="F66" s="145" t="str">
        <f>IF('Coz. Ind.L4, 5 E 8'!I175="","",'Coz. Ind.L4, 5 E 8'!I175)</f>
        <v/>
      </c>
      <c r="G66" s="134" t="str">
        <f>IF('Coz. Ind.L4, 5 E 8'!L175="","",'Coz. Ind.L4, 5 E 8'!L175)</f>
        <v/>
      </c>
      <c r="H66" s="134" t="str">
        <f>IFERROR(IF(F66="","",(VLOOKUP(F66,'Prod. Frang'!$B$2:$G$499,4,0))),"")</f>
        <v/>
      </c>
      <c r="I66" s="134" t="str">
        <f>IFERROR(IF(H66="","",(VLOOKUP(H66,'Prod. Frang'!$E$2:$F$499,2,0))),"")</f>
        <v/>
      </c>
      <c r="J66" s="134" t="str">
        <f>IFERROR((VLOOKUP(F66,'Prod. Frang'!$B$2:$G$49,6,0)),"")</f>
        <v/>
      </c>
      <c r="K66" s="140" t="str">
        <f>IF(H66="","",IF('Coz. Ind.L4, 5 E 8'!M175="","",'Coz. Ind.L4, 5 E 8'!M175))</f>
        <v/>
      </c>
      <c r="L66" s="135" t="str">
        <f t="shared" si="18"/>
        <v/>
      </c>
      <c r="M66" s="141"/>
    </row>
    <row r="67" spans="1:14" ht="15" customHeight="1" thickBot="1">
      <c r="A67" s="156" t="str">
        <f t="shared" si="16"/>
        <v/>
      </c>
      <c r="B67" s="156" t="str">
        <f t="shared" si="1"/>
        <v/>
      </c>
      <c r="C67" s="142" t="str">
        <f>'Coz. Ind.L4, 5 E 8'!E176</f>
        <v/>
      </c>
      <c r="D67" s="139" t="str">
        <f t="shared" si="17"/>
        <v/>
      </c>
      <c r="E67" s="136"/>
      <c r="F67" s="146" t="str">
        <f>IF('Coz. Ind.L4, 5 E 8'!I176="","",'Coz. Ind.L4, 5 E 8'!I176)</f>
        <v/>
      </c>
      <c r="G67" s="137" t="str">
        <f>IF('Coz. Ind.L4, 5 E 8'!L176="","",'Coz. Ind.L4, 5 E 8'!L176)</f>
        <v/>
      </c>
      <c r="H67" s="137" t="str">
        <f>IFERROR(IF(F67="","",(VLOOKUP(F67,'Prod. Frang'!$B$2:$G$499,4,0))),"")</f>
        <v/>
      </c>
      <c r="I67" s="137" t="str">
        <f>IFERROR(IF(H67="","",(VLOOKUP(H67,'Prod. Frang'!$E$2:$F$499,2,0))),"")</f>
        <v/>
      </c>
      <c r="J67" s="137" t="str">
        <f>IFERROR((VLOOKUP(F67,'Prod. Frang'!$B$2:$G$49,6,0)),"")</f>
        <v/>
      </c>
      <c r="K67" s="143" t="str">
        <f>IF(H67="","",IF('Coz. Ind.L4, 5 E 8'!M176="","",'Coz. Ind.L4, 5 E 8'!M176))</f>
        <v/>
      </c>
      <c r="L67" s="138" t="str">
        <f t="shared" si="18"/>
        <v/>
      </c>
      <c r="M67" s="144"/>
    </row>
    <row r="68" spans="1:14" ht="15" customHeight="1" thickBot="1">
      <c r="A68" s="157"/>
      <c r="B68" s="157" t="s">
        <v>2321</v>
      </c>
      <c r="C68" s="53"/>
      <c r="D68" s="53"/>
      <c r="E68" s="54"/>
      <c r="F68" s="54"/>
      <c r="G68" s="54"/>
      <c r="H68" s="55"/>
      <c r="I68" s="54"/>
      <c r="J68" s="56"/>
      <c r="K68" s="56"/>
      <c r="L68" s="57"/>
      <c r="M68" s="58"/>
      <c r="N68" s="2"/>
    </row>
    <row r="69" spans="1:14" ht="15" customHeight="1">
      <c r="A69" s="156" t="str">
        <f>IF(C69="","",ROUNDDOWN(C69,0)&amp;F69)</f>
        <v>43960</v>
      </c>
      <c r="B69" s="156" t="str">
        <f t="shared" ref="B69:B79" si="19">IF(C69&lt;&gt;"","X","")</f>
        <v>X</v>
      </c>
      <c r="C69" s="139">
        <f>'Coz. Ind.L4, 5 E 8'!E200</f>
        <v>43960</v>
      </c>
      <c r="D69" s="139">
        <f>IF(C69="","",C69-1)</f>
        <v>43959</v>
      </c>
      <c r="E69" s="158"/>
      <c r="F69" s="145" t="str">
        <f>IF('Coz. Ind.L4, 5 E 8'!I200="","",'Coz. Ind.L4, 5 E 8'!I200)</f>
        <v/>
      </c>
      <c r="G69" s="134" t="str">
        <f>IF('Coz. Ind.L4, 5 E 8'!L200="","",'Coz. Ind.L4, 5 E 8'!L200)</f>
        <v/>
      </c>
      <c r="H69" s="155" t="str">
        <f>IFERROR(IF(F69="","",(VLOOKUP(F69,'Prod. Frang'!$B$2:$G$499,4,0))),"")</f>
        <v/>
      </c>
      <c r="I69" s="134" t="str">
        <f>IFERROR(IF(H69="","",(VLOOKUP(H69,'Prod. Frang'!$E$2:$F$499,2,0))),"")</f>
        <v/>
      </c>
      <c r="J69" s="134" t="str">
        <f>IFERROR((VLOOKUP(F69,'Prod. Frang'!$B$2:$G$49,6,0)),"")</f>
        <v/>
      </c>
      <c r="K69" s="140" t="str">
        <f>IF(H69="","",IF('Coz. Ind.L4, 5 E 8'!M200="","",'Coz. Ind.L4, 5 E 8'!M200))</f>
        <v/>
      </c>
      <c r="L69" s="135" t="str">
        <f>IFERROR((K69*J69),"")</f>
        <v/>
      </c>
      <c r="M69" s="141"/>
    </row>
    <row r="70" spans="1:14" ht="15" customHeight="1">
      <c r="A70" s="156" t="str">
        <f t="shared" ref="A70:A78" si="20">IF(C70="","",ROUNDDOWN(C70,0)&amp;F70)</f>
        <v/>
      </c>
      <c r="B70" s="156" t="str">
        <f t="shared" si="19"/>
        <v/>
      </c>
      <c r="C70" s="139" t="str">
        <f>'Coz. Ind.L4, 5 E 8'!E201</f>
        <v/>
      </c>
      <c r="D70" s="139" t="str">
        <f t="shared" ref="D70:D78" si="21">IF(C70="","",C70-1)</f>
        <v/>
      </c>
      <c r="E70" s="133"/>
      <c r="F70" s="145" t="str">
        <f>IF('Coz. Ind.L4, 5 E 8'!I201="","",'Coz. Ind.L4, 5 E 8'!I201)</f>
        <v/>
      </c>
      <c r="G70" s="134" t="str">
        <f>IF('Coz. Ind.L4, 5 E 8'!L201="","",'Coz. Ind.L4, 5 E 8'!L201)</f>
        <v/>
      </c>
      <c r="H70" s="134" t="str">
        <f>IFERROR(IF(F70="","",(VLOOKUP(F70,'Prod. Frang'!$B$2:$G$499,4,0))),"")</f>
        <v/>
      </c>
      <c r="I70" s="134" t="str">
        <f>IFERROR(IF(H70="","",(VLOOKUP(H70,'Prod. Frang'!$E$2:$F$499,2,0))),"")</f>
        <v/>
      </c>
      <c r="J70" s="134" t="str">
        <f>IFERROR((VLOOKUP(F70,'Prod. Frang'!$B$2:$G$49,6,0)),"")</f>
        <v/>
      </c>
      <c r="K70" s="140" t="str">
        <f>IF(H70="","",IF('Coz. Ind.L4, 5 E 8'!M201="","",'Coz. Ind.L4, 5 E 8'!M201))</f>
        <v/>
      </c>
      <c r="L70" s="135" t="str">
        <f t="shared" ref="L70:L78" si="22">IFERROR((K70*J70),"")</f>
        <v/>
      </c>
      <c r="M70" s="141"/>
    </row>
    <row r="71" spans="1:14" ht="15" customHeight="1">
      <c r="A71" s="156" t="str">
        <f t="shared" si="20"/>
        <v/>
      </c>
      <c r="B71" s="156" t="str">
        <f t="shared" si="19"/>
        <v/>
      </c>
      <c r="C71" s="139" t="str">
        <f>'Coz. Ind.L4, 5 E 8'!E202</f>
        <v/>
      </c>
      <c r="D71" s="139" t="str">
        <f t="shared" si="21"/>
        <v/>
      </c>
      <c r="E71" s="133"/>
      <c r="F71" s="145" t="str">
        <f>IF('Coz. Ind.L4, 5 E 8'!I202="","",'Coz. Ind.L4, 5 E 8'!I202)</f>
        <v/>
      </c>
      <c r="G71" s="134" t="str">
        <f>IF('Coz. Ind.L4, 5 E 8'!L202="","",'Coz. Ind.L4, 5 E 8'!L202)</f>
        <v/>
      </c>
      <c r="H71" s="134" t="str">
        <f>IFERROR(IF(F71="","",(VLOOKUP(F71,'Prod. Frang'!$B$2:$G$499,4,0))),"")</f>
        <v/>
      </c>
      <c r="I71" s="134" t="str">
        <f>IFERROR(IF(H71="","",(VLOOKUP(H71,'Prod. Frang'!$E$2:$F$499,2,0))),"")</f>
        <v/>
      </c>
      <c r="J71" s="134" t="str">
        <f>IFERROR((VLOOKUP(F71,'Prod. Frang'!$B$2:$G$49,6,0)),"")</f>
        <v/>
      </c>
      <c r="K71" s="140" t="str">
        <f>IF(H71="","",IF('Coz. Ind.L4, 5 E 8'!M202="","",'Coz. Ind.L4, 5 E 8'!M202))</f>
        <v/>
      </c>
      <c r="L71" s="135" t="str">
        <f t="shared" si="22"/>
        <v/>
      </c>
      <c r="M71" s="141"/>
    </row>
    <row r="72" spans="1:14" ht="15" customHeight="1">
      <c r="A72" s="156" t="str">
        <f t="shared" si="20"/>
        <v/>
      </c>
      <c r="B72" s="156" t="str">
        <f t="shared" si="19"/>
        <v/>
      </c>
      <c r="C72" s="139" t="str">
        <f>'Coz. Ind.L4, 5 E 8'!E203</f>
        <v/>
      </c>
      <c r="D72" s="139" t="str">
        <f t="shared" si="21"/>
        <v/>
      </c>
      <c r="E72" s="133"/>
      <c r="F72" s="145" t="str">
        <f>IF('Coz. Ind.L4, 5 E 8'!I203="","",'Coz. Ind.L4, 5 E 8'!I203)</f>
        <v/>
      </c>
      <c r="G72" s="134" t="str">
        <f>IF('Coz. Ind.L4, 5 E 8'!L203="","",'Coz. Ind.L4, 5 E 8'!L203)</f>
        <v/>
      </c>
      <c r="H72" s="134" t="str">
        <f>IFERROR(IF(F72="","",(VLOOKUP(F72,'Prod. Frang'!$B$2:$G$499,4,0))),"")</f>
        <v/>
      </c>
      <c r="I72" s="134" t="str">
        <f>IFERROR(IF(H72="","",(VLOOKUP(H72,'Prod. Frang'!$E$2:$F$499,2,0))),"")</f>
        <v/>
      </c>
      <c r="J72" s="134" t="str">
        <f>IFERROR((VLOOKUP(F72,'Prod. Frang'!$B$2:$G$49,6,0)),"")</f>
        <v/>
      </c>
      <c r="K72" s="140" t="str">
        <f>IF(H72="","",IF('Coz. Ind.L4, 5 E 8'!M203="","",'Coz. Ind.L4, 5 E 8'!M203))</f>
        <v/>
      </c>
      <c r="L72" s="135" t="str">
        <f t="shared" si="22"/>
        <v/>
      </c>
      <c r="M72" s="141"/>
    </row>
    <row r="73" spans="1:14" ht="15" customHeight="1">
      <c r="A73" s="156" t="str">
        <f t="shared" si="20"/>
        <v/>
      </c>
      <c r="B73" s="156" t="str">
        <f t="shared" si="19"/>
        <v/>
      </c>
      <c r="C73" s="139" t="str">
        <f>'Coz. Ind.L4, 5 E 8'!E204</f>
        <v/>
      </c>
      <c r="D73" s="139" t="str">
        <f t="shared" si="21"/>
        <v/>
      </c>
      <c r="E73" s="133"/>
      <c r="F73" s="145" t="str">
        <f>IF('Coz. Ind.L4, 5 E 8'!I204="","",'Coz. Ind.L4, 5 E 8'!I204)</f>
        <v/>
      </c>
      <c r="G73" s="134" t="str">
        <f>IF('Coz. Ind.L4, 5 E 8'!L204="","",'Coz. Ind.L4, 5 E 8'!L204)</f>
        <v/>
      </c>
      <c r="H73" s="134" t="str">
        <f>IFERROR(IF(F73="","",(VLOOKUP(F73,'Prod. Frang'!$B$2:$G$499,4,0))),"")</f>
        <v/>
      </c>
      <c r="I73" s="134" t="str">
        <f>IFERROR(IF(H73="","",(VLOOKUP(H73,'Prod. Frang'!$E$2:$F$499,2,0))),"")</f>
        <v/>
      </c>
      <c r="J73" s="134" t="str">
        <f>IFERROR((VLOOKUP(F73,'Prod. Frang'!$B$2:$G$49,6,0)),"")</f>
        <v/>
      </c>
      <c r="K73" s="140" t="str">
        <f>IF(H73="","",IF('Coz. Ind.L4, 5 E 8'!M204="","",'Coz. Ind.L4, 5 E 8'!M204))</f>
        <v/>
      </c>
      <c r="L73" s="135" t="str">
        <f t="shared" si="22"/>
        <v/>
      </c>
      <c r="M73" s="141"/>
    </row>
    <row r="74" spans="1:14" ht="15" customHeight="1">
      <c r="A74" s="156" t="str">
        <f t="shared" si="20"/>
        <v/>
      </c>
      <c r="B74" s="156" t="str">
        <f t="shared" si="19"/>
        <v/>
      </c>
      <c r="C74" s="139" t="str">
        <f>'Coz. Ind.L4, 5 E 8'!E205</f>
        <v/>
      </c>
      <c r="D74" s="139" t="str">
        <f t="shared" si="21"/>
        <v/>
      </c>
      <c r="E74" s="133"/>
      <c r="F74" s="145" t="str">
        <f>IF('Coz. Ind.L4, 5 E 8'!I205="","",'Coz. Ind.L4, 5 E 8'!I205)</f>
        <v/>
      </c>
      <c r="G74" s="134" t="str">
        <f>IF('Coz. Ind.L4, 5 E 8'!L205="","",'Coz. Ind.L4, 5 E 8'!L205)</f>
        <v/>
      </c>
      <c r="H74" s="134" t="str">
        <f>IFERROR(IF(F74="","",(VLOOKUP(F74,'Prod. Frang'!$B$2:$G$499,4,0))),"")</f>
        <v/>
      </c>
      <c r="I74" s="134" t="str">
        <f>IFERROR(IF(H74="","",(VLOOKUP(H74,'Prod. Frang'!$E$2:$F$499,2,0))),"")</f>
        <v/>
      </c>
      <c r="J74" s="134" t="str">
        <f>IFERROR((VLOOKUP(F74,'Prod. Frang'!$B$2:$G$49,6,0)),"")</f>
        <v/>
      </c>
      <c r="K74" s="140" t="str">
        <f>IF(H74="","",IF('Coz. Ind.L4, 5 E 8'!M205="","",'Coz. Ind.L4, 5 E 8'!M205))</f>
        <v/>
      </c>
      <c r="L74" s="135" t="str">
        <f t="shared" si="22"/>
        <v/>
      </c>
      <c r="M74" s="141"/>
    </row>
    <row r="75" spans="1:14" ht="15" customHeight="1">
      <c r="A75" s="156" t="str">
        <f t="shared" si="20"/>
        <v/>
      </c>
      <c r="B75" s="156" t="str">
        <f t="shared" si="19"/>
        <v/>
      </c>
      <c r="C75" s="139" t="str">
        <f>'Coz. Ind.L4, 5 E 8'!E206</f>
        <v/>
      </c>
      <c r="D75" s="139" t="str">
        <f t="shared" si="21"/>
        <v/>
      </c>
      <c r="E75" s="133"/>
      <c r="F75" s="145" t="str">
        <f>IF('Coz. Ind.L4, 5 E 8'!I206="","",'Coz. Ind.L4, 5 E 8'!I206)</f>
        <v/>
      </c>
      <c r="G75" s="134" t="str">
        <f>IF('Coz. Ind.L4, 5 E 8'!L206="","",'Coz. Ind.L4, 5 E 8'!L206)</f>
        <v/>
      </c>
      <c r="H75" s="134" t="str">
        <f>IFERROR(IF(F75="","",(VLOOKUP(F75,'Prod. Frang'!$B$2:$G$499,4,0))),"")</f>
        <v/>
      </c>
      <c r="I75" s="134" t="str">
        <f>IFERROR(IF(H75="","",(VLOOKUP(H75,'Prod. Frang'!$E$2:$F$499,2,0))),"")</f>
        <v/>
      </c>
      <c r="J75" s="134" t="str">
        <f>IFERROR((VLOOKUP(F75,'Prod. Frang'!$B$2:$G$49,6,0)),"")</f>
        <v/>
      </c>
      <c r="K75" s="140" t="str">
        <f>IF(H75="","",IF('Coz. Ind.L4, 5 E 8'!M206="","",'Coz. Ind.L4, 5 E 8'!M206))</f>
        <v/>
      </c>
      <c r="L75" s="135" t="str">
        <f t="shared" si="22"/>
        <v/>
      </c>
      <c r="M75" s="141"/>
    </row>
    <row r="76" spans="1:14" ht="15" customHeight="1">
      <c r="A76" s="156" t="str">
        <f t="shared" si="20"/>
        <v/>
      </c>
      <c r="B76" s="156" t="str">
        <f t="shared" si="19"/>
        <v/>
      </c>
      <c r="C76" s="139" t="str">
        <f>'Coz. Ind.L4, 5 E 8'!E207</f>
        <v/>
      </c>
      <c r="D76" s="139" t="str">
        <f t="shared" si="21"/>
        <v/>
      </c>
      <c r="E76" s="133"/>
      <c r="F76" s="145" t="str">
        <f>IF('Coz. Ind.L4, 5 E 8'!I207="","",'Coz. Ind.L4, 5 E 8'!I207)</f>
        <v/>
      </c>
      <c r="G76" s="134" t="str">
        <f>IF('Coz. Ind.L4, 5 E 8'!L207="","",'Coz. Ind.L4, 5 E 8'!L207)</f>
        <v/>
      </c>
      <c r="H76" s="134" t="str">
        <f>IFERROR(IF(F76="","",(VLOOKUP(F76,'Prod. Frang'!$B$2:$G$499,4,0))),"")</f>
        <v/>
      </c>
      <c r="I76" s="134" t="str">
        <f>IFERROR(IF(H76="","",(VLOOKUP(H76,'Prod. Frang'!$E$2:$F$499,2,0))),"")</f>
        <v/>
      </c>
      <c r="J76" s="134" t="str">
        <f>IFERROR((VLOOKUP(F76,'Prod. Frang'!$B$2:$G$49,6,0)),"")</f>
        <v/>
      </c>
      <c r="K76" s="140" t="str">
        <f>IF(H76="","",IF('Coz. Ind.L4, 5 E 8'!M207="","",'Coz. Ind.L4, 5 E 8'!M207))</f>
        <v/>
      </c>
      <c r="L76" s="135" t="str">
        <f t="shared" si="22"/>
        <v/>
      </c>
      <c r="M76" s="141"/>
    </row>
    <row r="77" spans="1:14" ht="15" customHeight="1">
      <c r="A77" s="156" t="str">
        <f t="shared" si="20"/>
        <v/>
      </c>
      <c r="B77" s="156" t="str">
        <f t="shared" si="19"/>
        <v/>
      </c>
      <c r="C77" s="139" t="str">
        <f>'Coz. Ind.L4, 5 E 8'!E208</f>
        <v/>
      </c>
      <c r="D77" s="139" t="str">
        <f t="shared" si="21"/>
        <v/>
      </c>
      <c r="E77" s="133"/>
      <c r="F77" s="145" t="str">
        <f>IF('Coz. Ind.L4, 5 E 8'!I208="","",'Coz. Ind.L4, 5 E 8'!I208)</f>
        <v/>
      </c>
      <c r="G77" s="134" t="str">
        <f>IF('Coz. Ind.L4, 5 E 8'!L208="","",'Coz. Ind.L4, 5 E 8'!L208)</f>
        <v/>
      </c>
      <c r="H77" s="134" t="str">
        <f>IFERROR(IF(F77="","",(VLOOKUP(F77,'Prod. Frang'!$B$2:$G$499,4,0))),"")</f>
        <v/>
      </c>
      <c r="I77" s="134" t="str">
        <f>IFERROR(IF(H77="","",(VLOOKUP(H77,'Prod. Frang'!$E$2:$F$499,2,0))),"")</f>
        <v/>
      </c>
      <c r="J77" s="134" t="str">
        <f>IFERROR((VLOOKUP(F77,'Prod. Frang'!$B$2:$G$49,6,0)),"")</f>
        <v/>
      </c>
      <c r="K77" s="140" t="str">
        <f>IF(H77="","",IF('Coz. Ind.L4, 5 E 8'!M208="","",'Coz. Ind.L4, 5 E 8'!M208))</f>
        <v/>
      </c>
      <c r="L77" s="135" t="str">
        <f t="shared" si="22"/>
        <v/>
      </c>
      <c r="M77" s="141"/>
    </row>
    <row r="78" spans="1:14" ht="15" customHeight="1" thickBot="1">
      <c r="A78" s="156" t="str">
        <f t="shared" si="20"/>
        <v/>
      </c>
      <c r="B78" s="156" t="str">
        <f t="shared" si="19"/>
        <v/>
      </c>
      <c r="C78" s="142" t="str">
        <f>'Coz. Ind.L4, 5 E 8'!E209</f>
        <v/>
      </c>
      <c r="D78" s="139" t="str">
        <f t="shared" si="21"/>
        <v/>
      </c>
      <c r="E78" s="136"/>
      <c r="F78" s="146" t="str">
        <f>IF('Coz. Ind.L4, 5 E 8'!I209="","",'Coz. Ind.L4, 5 E 8'!I209)</f>
        <v/>
      </c>
      <c r="G78" s="137" t="str">
        <f>IF('Coz. Ind.L4, 5 E 8'!L209="","",'Coz. Ind.L4, 5 E 8'!L209)</f>
        <v/>
      </c>
      <c r="H78" s="137" t="str">
        <f>IFERROR(IF(F78="","",(VLOOKUP(F78,'Prod. Frang'!$B$2:$G$499,4,0))),"")</f>
        <v/>
      </c>
      <c r="I78" s="137" t="str">
        <f>IFERROR(IF(H78="","",(VLOOKUP(H78,'Prod. Frang'!$E$2:$F$499,2,0))),"")</f>
        <v/>
      </c>
      <c r="J78" s="137" t="str">
        <f>IFERROR((VLOOKUP(F78,'Prod. Frang'!$B$2:$G$49,6,0)),"")</f>
        <v/>
      </c>
      <c r="K78" s="143" t="str">
        <f>IF(H78="","",IF('Coz. Ind.L4, 5 E 8'!M209="","",'Coz. Ind.L4, 5 E 8'!M209))</f>
        <v/>
      </c>
      <c r="L78" s="138" t="str">
        <f t="shared" si="22"/>
        <v/>
      </c>
      <c r="M78" s="144"/>
    </row>
    <row r="79" spans="1:14" ht="15" customHeight="1" thickBot="1">
      <c r="A79" s="157"/>
      <c r="B79" s="156" t="str">
        <f t="shared" si="19"/>
        <v/>
      </c>
      <c r="C79" s="53"/>
      <c r="D79" s="53"/>
      <c r="E79" s="54"/>
      <c r="F79" s="54"/>
      <c r="G79" s="54"/>
      <c r="H79" s="55"/>
      <c r="I79" s="54"/>
      <c r="J79" s="56"/>
      <c r="K79" s="56"/>
      <c r="L79" s="57"/>
      <c r="M79" s="58"/>
      <c r="N79" s="2"/>
    </row>
    <row r="80" spans="1:14" ht="15" customHeight="1" thickBot="1"/>
    <row r="81" spans="1:13" s="4" customFormat="1" ht="30.75" customHeight="1" thickBot="1">
      <c r="A81" s="52"/>
      <c r="B81" s="174" t="s">
        <v>2321</v>
      </c>
      <c r="C81" s="131" t="e">
        <f>'Coz. Ind.L4, 5 E 8'!#REF!</f>
        <v>#REF!</v>
      </c>
      <c r="D81" s="132" t="s">
        <v>2345</v>
      </c>
      <c r="E81" s="132"/>
      <c r="F81" s="132" t="s">
        <v>332</v>
      </c>
      <c r="G81" s="132" t="s">
        <v>168</v>
      </c>
      <c r="H81" s="132" t="s">
        <v>2346</v>
      </c>
      <c r="I81" s="132" t="s">
        <v>2</v>
      </c>
      <c r="J81" s="132" t="s">
        <v>2347</v>
      </c>
      <c r="K81" s="132" t="s">
        <v>334</v>
      </c>
      <c r="L81" s="132" t="s">
        <v>2348</v>
      </c>
      <c r="M81" s="130" t="s">
        <v>337</v>
      </c>
    </row>
    <row r="82" spans="1:13" ht="15" customHeight="1">
      <c r="B82" s="15" t="str">
        <f t="shared" ref="B82:B144" si="23">IF(C82&lt;&gt;"","X","")</f>
        <v>X</v>
      </c>
      <c r="C82" s="139">
        <f>'Coz. Ind.L4, 5 E 8'!E14</f>
        <v>43954.34375</v>
      </c>
      <c r="D82" s="139">
        <f>IF(C82="","",C82-1)</f>
        <v>43953.34375</v>
      </c>
      <c r="E82" s="158"/>
      <c r="F82" s="145" t="str">
        <f>IF('Coz. Ind.L4, 5 E 8'!I14="","",'Coz. Ind.L4, 5 E 8'!I14)</f>
        <v/>
      </c>
      <c r="G82" s="134" t="str">
        <f>IF('Coz. Ind.L4, 5 E 8'!L14="","",'Coz. Ind.L4, 5 E 8'!L14)</f>
        <v/>
      </c>
      <c r="H82" s="155" t="str">
        <f>IFERROR(IF(F82="","",(VLOOKUP(F82,'Prod. Frang'!$B$2:$G$499,4,0))),"")</f>
        <v/>
      </c>
      <c r="I82" s="134" t="str">
        <f>IFERROR(IF(H82="","",(VLOOKUP(H82,'Prod. Frang'!$E$2:$F$499,2,0))),"")</f>
        <v/>
      </c>
      <c r="J82" s="134" t="str">
        <f>IFERROR((VLOOKUP(F82,'Prod. Frang'!$B$2:$G$49,6,0)),"")</f>
        <v/>
      </c>
      <c r="K82" s="140" t="str">
        <f>IF(H82="","",IF('Coz. Ind.L4, 5 E 8'!M14="","",'Coz. Ind.L4, 5 E 8'!M14))</f>
        <v/>
      </c>
      <c r="L82" s="135" t="str">
        <f>IFERROR((K82*J82),"")</f>
        <v/>
      </c>
      <c r="M82" s="141"/>
    </row>
    <row r="83" spans="1:13" ht="15" customHeight="1">
      <c r="B83" s="15" t="str">
        <f t="shared" si="23"/>
        <v/>
      </c>
      <c r="C83" s="139" t="str">
        <f>'Coz. Ind.L4, 5 E 8'!E15</f>
        <v/>
      </c>
      <c r="D83" s="139" t="str">
        <f t="shared" ref="D83:D91" si="24">IF(C83="","",C83-1)</f>
        <v/>
      </c>
      <c r="E83" s="133"/>
      <c r="F83" s="145" t="str">
        <f>IF('Coz. Ind.L4, 5 E 8'!I15="","",'Coz. Ind.L4, 5 E 8'!I15)</f>
        <v/>
      </c>
      <c r="G83" s="134" t="str">
        <f>IF('Coz. Ind.L4, 5 E 8'!L15="","",'Coz. Ind.L4, 5 E 8'!L15)</f>
        <v/>
      </c>
      <c r="H83" s="134" t="str">
        <f>IFERROR(IF(F83="","",(VLOOKUP(F83,'Prod. Frang'!$B$2:$G$499,4,0))),"")</f>
        <v/>
      </c>
      <c r="I83" s="134" t="str">
        <f>IFERROR(IF(H83="","",(VLOOKUP(H83,'Prod. Frang'!$E$2:$F$499,2,0))),"")</f>
        <v/>
      </c>
      <c r="J83" s="134" t="str">
        <f>IFERROR((VLOOKUP(F83,'Prod. Frang'!$B$2:$G$49,6,0)),"")</f>
        <v/>
      </c>
      <c r="K83" s="140" t="str">
        <f>IF(H83="","",IF('Coz. Ind.L4, 5 E 8'!M15="","",'Coz. Ind.L4, 5 E 8'!M15))</f>
        <v/>
      </c>
      <c r="L83" s="135" t="str">
        <f t="shared" ref="L83:L91" si="25">IFERROR((K83*J83),"")</f>
        <v/>
      </c>
      <c r="M83" s="141"/>
    </row>
    <row r="84" spans="1:13" ht="15" customHeight="1">
      <c r="B84" s="15" t="str">
        <f t="shared" si="23"/>
        <v/>
      </c>
      <c r="C84" s="139" t="str">
        <f>'Coz. Ind.L4, 5 E 8'!E16</f>
        <v/>
      </c>
      <c r="D84" s="139" t="str">
        <f t="shared" si="24"/>
        <v/>
      </c>
      <c r="E84" s="133"/>
      <c r="F84" s="145" t="str">
        <f>IF('Coz. Ind.L4, 5 E 8'!I16="","",'Coz. Ind.L4, 5 E 8'!I16)</f>
        <v/>
      </c>
      <c r="G84" s="134" t="str">
        <f>IF('Coz. Ind.L4, 5 E 8'!L16="","",'Coz. Ind.L4, 5 E 8'!L16)</f>
        <v/>
      </c>
      <c r="H84" s="134" t="str">
        <f>IFERROR(IF(F84="","",(VLOOKUP(F84,'Prod. Frang'!$B$2:$G$499,4,0))),"")</f>
        <v/>
      </c>
      <c r="I84" s="134" t="str">
        <f>IFERROR(IF(H84="","",(VLOOKUP(H84,'Prod. Frang'!$E$2:$F$499,2,0))),"")</f>
        <v/>
      </c>
      <c r="J84" s="134" t="str">
        <f>IFERROR((VLOOKUP(F84,'Prod. Frang'!$B$2:$G$49,6,0)),"")</f>
        <v/>
      </c>
      <c r="K84" s="140" t="str">
        <f>IF(H84="","",IF('Coz. Ind.L4, 5 E 8'!M16="","",'Coz. Ind.L4, 5 E 8'!M16))</f>
        <v/>
      </c>
      <c r="L84" s="135" t="str">
        <f t="shared" si="25"/>
        <v/>
      </c>
      <c r="M84" s="141"/>
    </row>
    <row r="85" spans="1:13" ht="15" customHeight="1">
      <c r="B85" s="15" t="str">
        <f t="shared" si="23"/>
        <v/>
      </c>
      <c r="C85" s="139" t="str">
        <f>'Coz. Ind.L4, 5 E 8'!E17</f>
        <v/>
      </c>
      <c r="D85" s="139" t="str">
        <f t="shared" si="24"/>
        <v/>
      </c>
      <c r="E85" s="133"/>
      <c r="F85" s="145" t="str">
        <f>IF('Coz. Ind.L4, 5 E 8'!I17="","",'Coz. Ind.L4, 5 E 8'!I17)</f>
        <v/>
      </c>
      <c r="G85" s="134" t="str">
        <f>IF('Coz. Ind.L4, 5 E 8'!L17="","",'Coz. Ind.L4, 5 E 8'!L17)</f>
        <v/>
      </c>
      <c r="H85" s="134" t="str">
        <f>IFERROR(IF(F85="","",(VLOOKUP(F85,'Prod. Frang'!$B$2:$G$499,4,0))),"")</f>
        <v/>
      </c>
      <c r="I85" s="134" t="str">
        <f>IFERROR(IF(H85="","",(VLOOKUP(H85,'Prod. Frang'!$E$2:$F$499,2,0))),"")</f>
        <v/>
      </c>
      <c r="J85" s="134" t="str">
        <f>IFERROR((VLOOKUP(F85,'Prod. Frang'!$B$2:$G$49,6,0)),"")</f>
        <v/>
      </c>
      <c r="K85" s="140" t="str">
        <f>IF(H85="","",IF('Coz. Ind.L4, 5 E 8'!M17="","",'Coz. Ind.L4, 5 E 8'!M17))</f>
        <v/>
      </c>
      <c r="L85" s="135" t="str">
        <f t="shared" si="25"/>
        <v/>
      </c>
      <c r="M85" s="141"/>
    </row>
    <row r="86" spans="1:13" ht="15" customHeight="1">
      <c r="B86" s="15" t="str">
        <f t="shared" si="23"/>
        <v/>
      </c>
      <c r="C86" s="139" t="str">
        <f>'Coz. Ind.L4, 5 E 8'!E18</f>
        <v/>
      </c>
      <c r="D86" s="139" t="str">
        <f t="shared" si="24"/>
        <v/>
      </c>
      <c r="E86" s="133"/>
      <c r="F86" s="145" t="str">
        <f>IF('Coz. Ind.L4, 5 E 8'!I18="","",'Coz. Ind.L4, 5 E 8'!I18)</f>
        <v/>
      </c>
      <c r="G86" s="134" t="str">
        <f>IF('Coz. Ind.L4, 5 E 8'!L18="","",'Coz. Ind.L4, 5 E 8'!L18)</f>
        <v/>
      </c>
      <c r="H86" s="134" t="str">
        <f>IFERROR(IF(F86="","",(VLOOKUP(F86,'Prod. Frang'!$B$2:$G$499,4,0))),"")</f>
        <v/>
      </c>
      <c r="I86" s="134" t="str">
        <f>IFERROR(IF(H86="","",(VLOOKUP(H86,'Prod. Frang'!$E$2:$F$499,2,0))),"")</f>
        <v/>
      </c>
      <c r="J86" s="134" t="str">
        <f>IFERROR((VLOOKUP(F86,'Prod. Frang'!$B$2:$G$49,6,0)),"")</f>
        <v/>
      </c>
      <c r="K86" s="140" t="str">
        <f>IF(H86="","",IF('Coz. Ind.L4, 5 E 8'!M18="","",'Coz. Ind.L4, 5 E 8'!M18))</f>
        <v/>
      </c>
      <c r="L86" s="135" t="str">
        <f t="shared" si="25"/>
        <v/>
      </c>
      <c r="M86" s="141"/>
    </row>
    <row r="87" spans="1:13" ht="15" customHeight="1">
      <c r="B87" s="15" t="str">
        <f t="shared" si="23"/>
        <v/>
      </c>
      <c r="C87" s="139" t="str">
        <f>'Coz. Ind.L4, 5 E 8'!E19</f>
        <v/>
      </c>
      <c r="D87" s="139" t="str">
        <f t="shared" si="24"/>
        <v/>
      </c>
      <c r="E87" s="133"/>
      <c r="F87" s="145" t="str">
        <f>IF('Coz. Ind.L4, 5 E 8'!I19="","",'Coz. Ind.L4, 5 E 8'!I19)</f>
        <v/>
      </c>
      <c r="G87" s="134" t="str">
        <f>IF('Coz. Ind.L4, 5 E 8'!L19="","",'Coz. Ind.L4, 5 E 8'!L19)</f>
        <v/>
      </c>
      <c r="H87" s="134" t="str">
        <f>IFERROR(IF(F87="","",(VLOOKUP(F87,'Prod. Frang'!$B$2:$G$499,4,0))),"")</f>
        <v/>
      </c>
      <c r="I87" s="134" t="str">
        <f>IFERROR(IF(H87="","",(VLOOKUP(H87,'Prod. Frang'!$E$2:$F$499,2,0))),"")</f>
        <v/>
      </c>
      <c r="J87" s="134" t="str">
        <f>IFERROR((VLOOKUP(F87,'Prod. Frang'!$B$2:$G$49,6,0)),"")</f>
        <v/>
      </c>
      <c r="K87" s="140" t="str">
        <f>IF(H87="","",IF('Coz. Ind.L4, 5 E 8'!M19="","",'Coz. Ind.L4, 5 E 8'!M19))</f>
        <v/>
      </c>
      <c r="L87" s="135" t="str">
        <f t="shared" si="25"/>
        <v/>
      </c>
      <c r="M87" s="141"/>
    </row>
    <row r="88" spans="1:13" ht="15" customHeight="1">
      <c r="B88" s="15" t="str">
        <f t="shared" si="23"/>
        <v/>
      </c>
      <c r="C88" s="139" t="str">
        <f>'Coz. Ind.L4, 5 E 8'!E20</f>
        <v/>
      </c>
      <c r="D88" s="139" t="str">
        <f t="shared" si="24"/>
        <v/>
      </c>
      <c r="E88" s="133"/>
      <c r="F88" s="145" t="str">
        <f>IF('Coz. Ind.L4, 5 E 8'!I20="","",'Coz. Ind.L4, 5 E 8'!I20)</f>
        <v/>
      </c>
      <c r="G88" s="134" t="str">
        <f>IF('Coz. Ind.L4, 5 E 8'!L20="","",'Coz. Ind.L4, 5 E 8'!L20)</f>
        <v/>
      </c>
      <c r="H88" s="134" t="str">
        <f>IFERROR(IF(F88="","",(VLOOKUP(F88,'Prod. Frang'!$B$2:$G$499,4,0))),"")</f>
        <v/>
      </c>
      <c r="I88" s="134" t="str">
        <f>IFERROR(IF(H88="","",(VLOOKUP(H88,'Prod. Frang'!$E$2:$F$499,2,0))),"")</f>
        <v/>
      </c>
      <c r="J88" s="134" t="str">
        <f>IFERROR((VLOOKUP(F88,'Prod. Frang'!$B$2:$G$49,6,0)),"")</f>
        <v/>
      </c>
      <c r="K88" s="140" t="str">
        <f>IF(H88="","",IF('Coz. Ind.L4, 5 E 8'!M20="","",'Coz. Ind.L4, 5 E 8'!M20))</f>
        <v/>
      </c>
      <c r="L88" s="135" t="str">
        <f t="shared" si="25"/>
        <v/>
      </c>
      <c r="M88" s="141"/>
    </row>
    <row r="89" spans="1:13" ht="15" customHeight="1">
      <c r="B89" s="15" t="str">
        <f t="shared" si="23"/>
        <v/>
      </c>
      <c r="C89" s="139" t="str">
        <f>'Coz. Ind.L4, 5 E 8'!E21</f>
        <v/>
      </c>
      <c r="D89" s="139" t="str">
        <f t="shared" si="24"/>
        <v/>
      </c>
      <c r="E89" s="133"/>
      <c r="F89" s="145" t="str">
        <f>IF('Coz. Ind.L4, 5 E 8'!I21="","",'Coz. Ind.L4, 5 E 8'!I21)</f>
        <v/>
      </c>
      <c r="G89" s="134" t="str">
        <f>IF('Coz. Ind.L4, 5 E 8'!L21="","",'Coz. Ind.L4, 5 E 8'!L21)</f>
        <v/>
      </c>
      <c r="H89" s="134" t="str">
        <f>IFERROR(IF(F89="","",(VLOOKUP(F89,'Prod. Frang'!$B$2:$G$499,4,0))),"")</f>
        <v/>
      </c>
      <c r="I89" s="134" t="str">
        <f>IFERROR(IF(H89="","",(VLOOKUP(H89,'Prod. Frang'!$E$2:$F$499,2,0))),"")</f>
        <v/>
      </c>
      <c r="J89" s="134" t="str">
        <f>IFERROR((VLOOKUP(F89,'Prod. Frang'!$B$2:$G$49,6,0)),"")</f>
        <v/>
      </c>
      <c r="K89" s="140" t="str">
        <f>IF(H89="","",IF('Coz. Ind.L4, 5 E 8'!M21="","",'Coz. Ind.L4, 5 E 8'!M21))</f>
        <v/>
      </c>
      <c r="L89" s="135" t="str">
        <f t="shared" si="25"/>
        <v/>
      </c>
      <c r="M89" s="141"/>
    </row>
    <row r="90" spans="1:13" ht="15" customHeight="1">
      <c r="B90" s="15" t="str">
        <f t="shared" si="23"/>
        <v/>
      </c>
      <c r="C90" s="139" t="str">
        <f>'Coz. Ind.L4, 5 E 8'!E22</f>
        <v/>
      </c>
      <c r="D90" s="139" t="str">
        <f t="shared" si="24"/>
        <v/>
      </c>
      <c r="E90" s="133"/>
      <c r="F90" s="145" t="str">
        <f>IF('Coz. Ind.L4, 5 E 8'!I22="","",'Coz. Ind.L4, 5 E 8'!I22)</f>
        <v/>
      </c>
      <c r="G90" s="134" t="str">
        <f>IF('Coz. Ind.L4, 5 E 8'!L22="","",'Coz. Ind.L4, 5 E 8'!L22)</f>
        <v/>
      </c>
      <c r="H90" s="134" t="str">
        <f>IFERROR(IF(F90="","",(VLOOKUP(F90,'Prod. Frang'!$B$2:$G$499,4,0))),"")</f>
        <v/>
      </c>
      <c r="I90" s="134" t="str">
        <f>IFERROR(IF(H90="","",(VLOOKUP(H90,'Prod. Frang'!$E$2:$F$499,2,0))),"")</f>
        <v/>
      </c>
      <c r="J90" s="134" t="str">
        <f>IFERROR((VLOOKUP(F90,'Prod. Frang'!$B$2:$G$49,6,0)),"")</f>
        <v/>
      </c>
      <c r="K90" s="140" t="str">
        <f>IF(H90="","",IF('Coz. Ind.L4, 5 E 8'!M22="","",'Coz. Ind.L4, 5 E 8'!M22))</f>
        <v/>
      </c>
      <c r="L90" s="135" t="str">
        <f t="shared" si="25"/>
        <v/>
      </c>
      <c r="M90" s="141"/>
    </row>
    <row r="91" spans="1:13" ht="15" customHeight="1" thickBot="1">
      <c r="B91" s="15" t="str">
        <f t="shared" si="23"/>
        <v/>
      </c>
      <c r="C91" s="142" t="str">
        <f>'Coz. Ind.L4, 5 E 8'!E23</f>
        <v/>
      </c>
      <c r="D91" s="139" t="str">
        <f t="shared" si="24"/>
        <v/>
      </c>
      <c r="E91" s="136"/>
      <c r="F91" s="146" t="str">
        <f>IF('Coz. Ind.L4, 5 E 8'!I23="","",'Coz. Ind.L4, 5 E 8'!I23)</f>
        <v/>
      </c>
      <c r="G91" s="137" t="str">
        <f>IF('Coz. Ind.L4, 5 E 8'!L23="","",'Coz. Ind.L4, 5 E 8'!L23)</f>
        <v/>
      </c>
      <c r="H91" s="137" t="str">
        <f>IFERROR(IF(F91="","",(VLOOKUP(F91,'Prod. Frang'!$B$2:$G$499,4,0))),"")</f>
        <v/>
      </c>
      <c r="I91" s="137" t="str">
        <f>IFERROR(IF(H91="","",(VLOOKUP(H91,'Prod. Frang'!$E$2:$F$499,2,0))),"")</f>
        <v/>
      </c>
      <c r="J91" s="137" t="str">
        <f>IFERROR((VLOOKUP(F91,'Prod. Frang'!$B$2:$G$49,6,0)),"")</f>
        <v/>
      </c>
      <c r="K91" s="143" t="str">
        <f>IF(H91="","",IF('Coz. Ind.L4, 5 E 8'!M23="","",'Coz. Ind.L4, 5 E 8'!M23))</f>
        <v/>
      </c>
      <c r="L91" s="138" t="str">
        <f t="shared" si="25"/>
        <v/>
      </c>
      <c r="M91" s="144"/>
    </row>
    <row r="92" spans="1:13" ht="15" customHeight="1" thickBot="1">
      <c r="B92" s="15" t="s">
        <v>2321</v>
      </c>
      <c r="C92" s="53"/>
      <c r="D92" s="53"/>
      <c r="E92" s="54"/>
      <c r="F92" s="54"/>
      <c r="G92" s="54"/>
      <c r="H92" s="55"/>
      <c r="I92" s="54"/>
      <c r="J92" s="56"/>
      <c r="K92" s="56"/>
      <c r="L92" s="57"/>
      <c r="M92" s="58"/>
    </row>
    <row r="93" spans="1:13" ht="15" customHeight="1">
      <c r="B93" s="15" t="str">
        <f t="shared" si="23"/>
        <v>X</v>
      </c>
      <c r="C93" s="139">
        <f>'Coz. Ind.L4, 5 E 8'!E47</f>
        <v>43955</v>
      </c>
      <c r="D93" s="139">
        <f>IF(C93="","",C93-1)</f>
        <v>43954</v>
      </c>
      <c r="E93" s="158"/>
      <c r="F93" s="145" t="str">
        <f>IF('Coz. Ind.L4, 5 E 8'!I47="","",'Coz. Ind.L4, 5 E 8'!I47)</f>
        <v/>
      </c>
      <c r="G93" s="134" t="str">
        <f>IF('Coz. Ind.L4, 5 E 8'!L47="","",'Coz. Ind.L4, 5 E 8'!L47)</f>
        <v/>
      </c>
      <c r="H93" s="155" t="str">
        <f>IFERROR(IF(F93="","",(VLOOKUP(F93,'Prod. Frang'!$B$2:$G$499,4,0))),"")</f>
        <v/>
      </c>
      <c r="I93" s="134" t="str">
        <f>IFERROR(IF(H93="","",(VLOOKUP(H93,'Prod. Frang'!$E$2:$F$499,2,0))),"")</f>
        <v/>
      </c>
      <c r="J93" s="134" t="str">
        <f>IFERROR((VLOOKUP(F93,'Prod. Frang'!$B$2:$G$49,6,0)),"")</f>
        <v/>
      </c>
      <c r="K93" s="140" t="str">
        <f>IF(H93="","",IF('Coz. Ind.L4, 5 E 8'!M47="","",'Coz. Ind.L4, 5 E 8'!M47))</f>
        <v/>
      </c>
      <c r="L93" s="135" t="str">
        <f>IFERROR((K93*J93),"")</f>
        <v/>
      </c>
      <c r="M93" s="141"/>
    </row>
    <row r="94" spans="1:13" ht="15" customHeight="1">
      <c r="B94" s="15" t="str">
        <f t="shared" si="23"/>
        <v/>
      </c>
      <c r="C94" s="139" t="str">
        <f>'Coz. Ind.L4, 5 E 8'!E48</f>
        <v/>
      </c>
      <c r="D94" s="139" t="str">
        <f t="shared" ref="D94:D102" si="26">IF(C94="","",C94-1)</f>
        <v/>
      </c>
      <c r="E94" s="133"/>
      <c r="F94" s="145" t="str">
        <f>IF('Coz. Ind.L4, 5 E 8'!I48="","",'Coz. Ind.L4, 5 E 8'!I48)</f>
        <v/>
      </c>
      <c r="G94" s="134" t="str">
        <f>IF('Coz. Ind.L4, 5 E 8'!L48="","",'Coz. Ind.L4, 5 E 8'!L48)</f>
        <v/>
      </c>
      <c r="H94" s="134" t="str">
        <f>IFERROR(IF(F94="","",(VLOOKUP(F94,'Prod. Frang'!$B$2:$G$499,4,0))),"")</f>
        <v/>
      </c>
      <c r="I94" s="134" t="str">
        <f>IFERROR(IF(H94="","",(VLOOKUP(H94,'Prod. Frang'!$E$2:$F$499,2,0))),"")</f>
        <v/>
      </c>
      <c r="J94" s="134" t="str">
        <f>IFERROR((VLOOKUP(F94,'Prod. Frang'!$B$2:$G$49,6,0)),"")</f>
        <v/>
      </c>
      <c r="K94" s="140" t="str">
        <f>IF(H94="","",IF('Coz. Ind.L4, 5 E 8'!M48="","",'Coz. Ind.L4, 5 E 8'!M48))</f>
        <v/>
      </c>
      <c r="L94" s="135" t="str">
        <f t="shared" ref="L94:L102" si="27">IFERROR((K94*J94),"")</f>
        <v/>
      </c>
      <c r="M94" s="141"/>
    </row>
    <row r="95" spans="1:13" ht="15" customHeight="1">
      <c r="B95" s="15" t="str">
        <f t="shared" si="23"/>
        <v/>
      </c>
      <c r="C95" s="139" t="str">
        <f>'Coz. Ind.L4, 5 E 8'!E49</f>
        <v/>
      </c>
      <c r="D95" s="139" t="str">
        <f t="shared" si="26"/>
        <v/>
      </c>
      <c r="E95" s="133"/>
      <c r="F95" s="145" t="str">
        <f>IF('Coz. Ind.L4, 5 E 8'!I49="","",'Coz. Ind.L4, 5 E 8'!I49)</f>
        <v/>
      </c>
      <c r="G95" s="134" t="str">
        <f>IF('Coz. Ind.L4, 5 E 8'!L49="","",'Coz. Ind.L4, 5 E 8'!L49)</f>
        <v/>
      </c>
      <c r="H95" s="134" t="str">
        <f>IFERROR(IF(F95="","",(VLOOKUP(F95,'Prod. Frang'!$B$2:$G$499,4,0))),"")</f>
        <v/>
      </c>
      <c r="I95" s="134" t="str">
        <f>IFERROR(IF(H95="","",(VLOOKUP(H95,'Prod. Frang'!$E$2:$F$499,2,0))),"")</f>
        <v/>
      </c>
      <c r="J95" s="134" t="str">
        <f>IFERROR((VLOOKUP(F95,'Prod. Frang'!$B$2:$G$49,6,0)),"")</f>
        <v/>
      </c>
      <c r="K95" s="140" t="str">
        <f>IF(H95="","",IF('Coz. Ind.L4, 5 E 8'!M49="","",'Coz. Ind.L4, 5 E 8'!M49))</f>
        <v/>
      </c>
      <c r="L95" s="135" t="str">
        <f t="shared" si="27"/>
        <v/>
      </c>
      <c r="M95" s="141"/>
    </row>
    <row r="96" spans="1:13" ht="15" customHeight="1">
      <c r="B96" s="15" t="str">
        <f t="shared" si="23"/>
        <v/>
      </c>
      <c r="C96" s="139" t="str">
        <f>'Coz. Ind.L4, 5 E 8'!E50</f>
        <v/>
      </c>
      <c r="D96" s="139" t="str">
        <f t="shared" si="26"/>
        <v/>
      </c>
      <c r="E96" s="133"/>
      <c r="F96" s="145" t="str">
        <f>IF('Coz. Ind.L4, 5 E 8'!I50="","",'Coz. Ind.L4, 5 E 8'!I50)</f>
        <v/>
      </c>
      <c r="G96" s="134" t="str">
        <f>IF('Coz. Ind.L4, 5 E 8'!L50="","",'Coz. Ind.L4, 5 E 8'!L50)</f>
        <v/>
      </c>
      <c r="H96" s="134" t="str">
        <f>IFERROR(IF(F96="","",(VLOOKUP(F96,'Prod. Frang'!$B$2:$G$499,4,0))),"")</f>
        <v/>
      </c>
      <c r="I96" s="134" t="str">
        <f>IFERROR(IF(H96="","",(VLOOKUP(H96,'Prod. Frang'!$E$2:$F$499,2,0))),"")</f>
        <v/>
      </c>
      <c r="J96" s="134" t="str">
        <f>IFERROR((VLOOKUP(F96,'Prod. Frang'!$B$2:$G$49,6,0)),"")</f>
        <v/>
      </c>
      <c r="K96" s="140" t="str">
        <f>IF(H96="","",IF('Coz. Ind.L4, 5 E 8'!M50="","",'Coz. Ind.L4, 5 E 8'!M50))</f>
        <v/>
      </c>
      <c r="L96" s="135" t="str">
        <f t="shared" si="27"/>
        <v/>
      </c>
      <c r="M96" s="141"/>
    </row>
    <row r="97" spans="2:13" ht="15" customHeight="1">
      <c r="B97" s="15" t="str">
        <f t="shared" si="23"/>
        <v/>
      </c>
      <c r="C97" s="139" t="str">
        <f>'Coz. Ind.L4, 5 E 8'!E51</f>
        <v/>
      </c>
      <c r="D97" s="139" t="str">
        <f t="shared" si="26"/>
        <v/>
      </c>
      <c r="E97" s="133"/>
      <c r="F97" s="145" t="str">
        <f>IF('Coz. Ind.L4, 5 E 8'!I51="","",'Coz. Ind.L4, 5 E 8'!I51)</f>
        <v/>
      </c>
      <c r="G97" s="134" t="str">
        <f>IF('Coz. Ind.L4, 5 E 8'!L51="","",'Coz. Ind.L4, 5 E 8'!L51)</f>
        <v/>
      </c>
      <c r="H97" s="134" t="str">
        <f>IFERROR(IF(F97="","",(VLOOKUP(F97,'Prod. Frang'!$B$2:$G$499,4,0))),"")</f>
        <v/>
      </c>
      <c r="I97" s="134" t="str">
        <f>IFERROR(IF(H97="","",(VLOOKUP(H97,'Prod. Frang'!$E$2:$F$499,2,0))),"")</f>
        <v/>
      </c>
      <c r="J97" s="134" t="str">
        <f>IFERROR((VLOOKUP(F97,'Prod. Frang'!$B$2:$G$49,6,0)),"")</f>
        <v/>
      </c>
      <c r="K97" s="140" t="str">
        <f>IF(H97="","",IF('Coz. Ind.L4, 5 E 8'!M51="","",'Coz. Ind.L4, 5 E 8'!M51))</f>
        <v/>
      </c>
      <c r="L97" s="135" t="str">
        <f t="shared" si="27"/>
        <v/>
      </c>
      <c r="M97" s="141"/>
    </row>
    <row r="98" spans="2:13" ht="15" customHeight="1">
      <c r="B98" s="15" t="str">
        <f t="shared" si="23"/>
        <v/>
      </c>
      <c r="C98" s="139" t="str">
        <f>'Coz. Ind.L4, 5 E 8'!E52</f>
        <v/>
      </c>
      <c r="D98" s="139" t="str">
        <f t="shared" si="26"/>
        <v/>
      </c>
      <c r="E98" s="133"/>
      <c r="F98" s="145" t="str">
        <f>IF('Coz. Ind.L4, 5 E 8'!I52="","",'Coz. Ind.L4, 5 E 8'!I52)</f>
        <v/>
      </c>
      <c r="G98" s="134" t="str">
        <f>IF('Coz. Ind.L4, 5 E 8'!L52="","",'Coz. Ind.L4, 5 E 8'!L52)</f>
        <v/>
      </c>
      <c r="H98" s="134" t="str">
        <f>IFERROR(IF(F98="","",(VLOOKUP(F98,'Prod. Frang'!$B$2:$G$499,4,0))),"")</f>
        <v/>
      </c>
      <c r="I98" s="134" t="str">
        <f>IFERROR(IF(H98="","",(VLOOKUP(H98,'Prod. Frang'!$E$2:$F$499,2,0))),"")</f>
        <v/>
      </c>
      <c r="J98" s="134" t="str">
        <f>IFERROR((VLOOKUP(F98,'Prod. Frang'!$B$2:$G$49,6,0)),"")</f>
        <v/>
      </c>
      <c r="K98" s="140" t="str">
        <f>IF(H98="","",IF('Coz. Ind.L4, 5 E 8'!M52="","",'Coz. Ind.L4, 5 E 8'!M52))</f>
        <v/>
      </c>
      <c r="L98" s="135" t="str">
        <f t="shared" si="27"/>
        <v/>
      </c>
      <c r="M98" s="141"/>
    </row>
    <row r="99" spans="2:13" ht="15" customHeight="1">
      <c r="B99" s="15" t="str">
        <f t="shared" si="23"/>
        <v/>
      </c>
      <c r="C99" s="139" t="str">
        <f>'Coz. Ind.L4, 5 E 8'!E53</f>
        <v/>
      </c>
      <c r="D99" s="139" t="str">
        <f t="shared" si="26"/>
        <v/>
      </c>
      <c r="E99" s="133"/>
      <c r="F99" s="145" t="str">
        <f>IF('Coz. Ind.L4, 5 E 8'!I53="","",'Coz. Ind.L4, 5 E 8'!I53)</f>
        <v/>
      </c>
      <c r="G99" s="134" t="str">
        <f>IF('Coz. Ind.L4, 5 E 8'!L53="","",'Coz. Ind.L4, 5 E 8'!L53)</f>
        <v/>
      </c>
      <c r="H99" s="134" t="str">
        <f>IFERROR(IF(F99="","",(VLOOKUP(F99,'Prod. Frang'!$B$2:$G$499,4,0))),"")</f>
        <v/>
      </c>
      <c r="I99" s="134" t="str">
        <f>IFERROR(IF(H99="","",(VLOOKUP(H99,'Prod. Frang'!$E$2:$F$499,2,0))),"")</f>
        <v/>
      </c>
      <c r="J99" s="134" t="str">
        <f>IFERROR((VLOOKUP(F99,'Prod. Frang'!$B$2:$G$49,6,0)),"")</f>
        <v/>
      </c>
      <c r="K99" s="140" t="str">
        <f>IF(H99="","",IF('Coz. Ind.L4, 5 E 8'!M53="","",'Coz. Ind.L4, 5 E 8'!M53))</f>
        <v/>
      </c>
      <c r="L99" s="135" t="str">
        <f t="shared" si="27"/>
        <v/>
      </c>
      <c r="M99" s="141"/>
    </row>
    <row r="100" spans="2:13" ht="15" customHeight="1">
      <c r="B100" s="15" t="str">
        <f t="shared" si="23"/>
        <v/>
      </c>
      <c r="C100" s="139" t="str">
        <f>'Coz. Ind.L4, 5 E 8'!E54</f>
        <v/>
      </c>
      <c r="D100" s="139" t="str">
        <f t="shared" si="26"/>
        <v/>
      </c>
      <c r="E100" s="133"/>
      <c r="F100" s="145" t="str">
        <f>IF('Coz. Ind.L4, 5 E 8'!I54="","",'Coz. Ind.L4, 5 E 8'!I54)</f>
        <v/>
      </c>
      <c r="G100" s="134" t="str">
        <f>IF('Coz. Ind.L4, 5 E 8'!L54="","",'Coz. Ind.L4, 5 E 8'!L54)</f>
        <v/>
      </c>
      <c r="H100" s="134" t="str">
        <f>IFERROR(IF(F100="","",(VLOOKUP(F100,'Prod. Frang'!$B$2:$G$499,4,0))),"")</f>
        <v/>
      </c>
      <c r="I100" s="134" t="str">
        <f>IFERROR(IF(H100="","",(VLOOKUP(H100,'Prod. Frang'!$E$2:$F$499,2,0))),"")</f>
        <v/>
      </c>
      <c r="J100" s="134" t="str">
        <f>IFERROR((VLOOKUP(F100,'Prod. Frang'!$B$2:$G$49,6,0)),"")</f>
        <v/>
      </c>
      <c r="K100" s="140" t="str">
        <f>IF(H100="","",IF('Coz. Ind.L4, 5 E 8'!M54="","",'Coz. Ind.L4, 5 E 8'!M54))</f>
        <v/>
      </c>
      <c r="L100" s="135" t="str">
        <f t="shared" si="27"/>
        <v/>
      </c>
      <c r="M100" s="141"/>
    </row>
    <row r="101" spans="2:13" ht="15" customHeight="1">
      <c r="B101" s="15" t="str">
        <f t="shared" si="23"/>
        <v/>
      </c>
      <c r="C101" s="139" t="str">
        <f>'Coz. Ind.L4, 5 E 8'!E55</f>
        <v/>
      </c>
      <c r="D101" s="139" t="str">
        <f t="shared" si="26"/>
        <v/>
      </c>
      <c r="E101" s="133"/>
      <c r="F101" s="145" t="str">
        <f>IF('Coz. Ind.L4, 5 E 8'!I55="","",'Coz. Ind.L4, 5 E 8'!I55)</f>
        <v/>
      </c>
      <c r="G101" s="134" t="str">
        <f>IF('Coz. Ind.L4, 5 E 8'!L55="","",'Coz. Ind.L4, 5 E 8'!L55)</f>
        <v/>
      </c>
      <c r="H101" s="134" t="str">
        <f>IFERROR(IF(F101="","",(VLOOKUP(F101,'Prod. Frang'!$B$2:$G$499,4,0))),"")</f>
        <v/>
      </c>
      <c r="I101" s="134" t="str">
        <f>IFERROR(IF(H101="","",(VLOOKUP(H101,'Prod. Frang'!$E$2:$F$499,2,0))),"")</f>
        <v/>
      </c>
      <c r="J101" s="134" t="str">
        <f>IFERROR((VLOOKUP(F101,'Prod. Frang'!$B$2:$G$49,6,0)),"")</f>
        <v/>
      </c>
      <c r="K101" s="140" t="str">
        <f>IF(H101="","",IF('Coz. Ind.L4, 5 E 8'!M55="","",'Coz. Ind.L4, 5 E 8'!M55))</f>
        <v/>
      </c>
      <c r="L101" s="135" t="str">
        <f t="shared" si="27"/>
        <v/>
      </c>
      <c r="M101" s="141"/>
    </row>
    <row r="102" spans="2:13" ht="15" customHeight="1" thickBot="1">
      <c r="B102" s="15" t="str">
        <f t="shared" si="23"/>
        <v/>
      </c>
      <c r="C102" s="142" t="str">
        <f>'Coz. Ind.L4, 5 E 8'!E56</f>
        <v/>
      </c>
      <c r="D102" s="139" t="str">
        <f t="shared" si="26"/>
        <v/>
      </c>
      <c r="E102" s="136"/>
      <c r="F102" s="146" t="str">
        <f>IF('Coz. Ind.L4, 5 E 8'!I56="","",'Coz. Ind.L4, 5 E 8'!I56)</f>
        <v/>
      </c>
      <c r="G102" s="137" t="str">
        <f>IF('Coz. Ind.L4, 5 E 8'!L56="","",'Coz. Ind.L4, 5 E 8'!L56)</f>
        <v/>
      </c>
      <c r="H102" s="137" t="str">
        <f>IFERROR(IF(F102="","",(VLOOKUP(F102,'Prod. Frang'!$B$2:$G$499,4,0))),"")</f>
        <v/>
      </c>
      <c r="I102" s="137" t="str">
        <f>IFERROR(IF(H102="","",(VLOOKUP(H102,'Prod. Frang'!$E$2:$F$499,2,0))),"")</f>
        <v/>
      </c>
      <c r="J102" s="137" t="str">
        <f>IFERROR((VLOOKUP(F102,'Prod. Frang'!$B$2:$G$49,6,0)),"")</f>
        <v/>
      </c>
      <c r="K102" s="143" t="str">
        <f>IF(H102="","",IF('Coz. Ind.L4, 5 E 8'!M56="","",'Coz. Ind.L4, 5 E 8'!M56))</f>
        <v/>
      </c>
      <c r="L102" s="138" t="str">
        <f t="shared" si="27"/>
        <v/>
      </c>
      <c r="M102" s="144"/>
    </row>
    <row r="103" spans="2:13" ht="15" customHeight="1" thickBot="1">
      <c r="B103" s="15" t="s">
        <v>2321</v>
      </c>
      <c r="C103" s="53"/>
      <c r="D103" s="53"/>
      <c r="E103" s="54"/>
      <c r="F103" s="54"/>
      <c r="G103" s="54"/>
      <c r="H103" s="55"/>
      <c r="I103" s="54"/>
      <c r="J103" s="56"/>
      <c r="K103" s="56"/>
      <c r="L103" s="57"/>
      <c r="M103" s="58"/>
    </row>
    <row r="104" spans="2:13" ht="15" customHeight="1">
      <c r="B104" s="15" t="str">
        <f t="shared" si="23"/>
        <v>X</v>
      </c>
      <c r="C104" s="139">
        <f>'Coz. Ind.L4, 5 E 8'!E79</f>
        <v>43956</v>
      </c>
      <c r="D104" s="139">
        <f>IF(C104="","",C104-1)</f>
        <v>43955</v>
      </c>
      <c r="E104" s="158"/>
      <c r="F104" s="145" t="str">
        <f>IF('Coz. Ind.L4, 5 E 8'!I79="","",'Coz. Ind.L4, 5 E 8'!I79)</f>
        <v/>
      </c>
      <c r="G104" s="134" t="str">
        <f>IF('Coz. Ind.L4, 5 E 8'!L79="","",'Coz. Ind.L4, 5 E 8'!L79)</f>
        <v/>
      </c>
      <c r="H104" s="155" t="str">
        <f>IFERROR(IF(F104="","",(VLOOKUP(F104,'Prod. Frang'!$B$2:$G$499,4,0))),"")</f>
        <v/>
      </c>
      <c r="I104" s="134" t="str">
        <f>IFERROR(IF(H104="","",(VLOOKUP(H104,'Prod. Frang'!$E$2:$F$499,2,0))),"")</f>
        <v/>
      </c>
      <c r="J104" s="134" t="str">
        <f>IFERROR((VLOOKUP(F104,'Prod. Frang'!$B$2:$G$49,6,0)),"")</f>
        <v/>
      </c>
      <c r="K104" s="140" t="str">
        <f>IF(H104="","",IF('Coz. Ind.L4, 5 E 8'!M79="","",'Coz. Ind.L4, 5 E 8'!M79))</f>
        <v/>
      </c>
      <c r="L104" s="135" t="str">
        <f>IFERROR((K104*J104),"")</f>
        <v/>
      </c>
      <c r="M104" s="141"/>
    </row>
    <row r="105" spans="2:13" ht="15" customHeight="1">
      <c r="B105" s="15" t="str">
        <f t="shared" si="23"/>
        <v/>
      </c>
      <c r="C105" s="139" t="str">
        <f>'Coz. Ind.L4, 5 E 8'!E80</f>
        <v/>
      </c>
      <c r="D105" s="139" t="str">
        <f t="shared" ref="D105:D113" si="28">IF(C105="","",C105-1)</f>
        <v/>
      </c>
      <c r="E105" s="133"/>
      <c r="F105" s="145" t="str">
        <f>IF('Coz. Ind.L4, 5 E 8'!I80="","",'Coz. Ind.L4, 5 E 8'!I80)</f>
        <v/>
      </c>
      <c r="G105" s="134" t="str">
        <f>IF('Coz. Ind.L4, 5 E 8'!L80="","",'Coz. Ind.L4, 5 E 8'!L80)</f>
        <v/>
      </c>
      <c r="H105" s="134" t="str">
        <f>IFERROR(IF(F105="","",(VLOOKUP(F105,'Prod. Frang'!$B$2:$G$499,4,0))),"")</f>
        <v/>
      </c>
      <c r="I105" s="134" t="str">
        <f>IFERROR(IF(H105="","",(VLOOKUP(H105,'Prod. Frang'!$E$2:$F$499,2,0))),"")</f>
        <v/>
      </c>
      <c r="J105" s="134" t="str">
        <f>IFERROR((VLOOKUP(F105,'Prod. Frang'!$B$2:$G$49,6,0)),"")</f>
        <v/>
      </c>
      <c r="K105" s="140" t="str">
        <f>IF(H105="","",IF('Coz. Ind.L4, 5 E 8'!M80="","",'Coz. Ind.L4, 5 E 8'!M80))</f>
        <v/>
      </c>
      <c r="L105" s="135" t="str">
        <f t="shared" ref="L105:L113" si="29">IFERROR((K105*J105),"")</f>
        <v/>
      </c>
      <c r="M105" s="141"/>
    </row>
    <row r="106" spans="2:13" ht="15" customHeight="1">
      <c r="B106" s="15" t="str">
        <f t="shared" si="23"/>
        <v/>
      </c>
      <c r="C106" s="139" t="str">
        <f>'Coz. Ind.L4, 5 E 8'!E81</f>
        <v/>
      </c>
      <c r="D106" s="139" t="str">
        <f t="shared" si="28"/>
        <v/>
      </c>
      <c r="E106" s="133"/>
      <c r="F106" s="145" t="str">
        <f>IF('Coz. Ind.L4, 5 E 8'!I81="","",'Coz. Ind.L4, 5 E 8'!I81)</f>
        <v/>
      </c>
      <c r="G106" s="134" t="str">
        <f>IF('Coz. Ind.L4, 5 E 8'!L81="","",'Coz. Ind.L4, 5 E 8'!L81)</f>
        <v/>
      </c>
      <c r="H106" s="134" t="str">
        <f>IFERROR(IF(F106="","",(VLOOKUP(F106,'Prod. Frang'!$B$2:$G$499,4,0))),"")</f>
        <v/>
      </c>
      <c r="I106" s="134" t="str">
        <f>IFERROR(IF(H106="","",(VLOOKUP(H106,'Prod. Frang'!$E$2:$F$499,2,0))),"")</f>
        <v/>
      </c>
      <c r="J106" s="134" t="str">
        <f>IFERROR((VLOOKUP(F106,'Prod. Frang'!$B$2:$G$49,6,0)),"")</f>
        <v/>
      </c>
      <c r="K106" s="140" t="str">
        <f>IF(H106="","",IF('Coz. Ind.L4, 5 E 8'!M81="","",'Coz. Ind.L4, 5 E 8'!M81))</f>
        <v/>
      </c>
      <c r="L106" s="135" t="str">
        <f t="shared" si="29"/>
        <v/>
      </c>
      <c r="M106" s="141"/>
    </row>
    <row r="107" spans="2:13" ht="15" customHeight="1">
      <c r="B107" s="15" t="str">
        <f t="shared" si="23"/>
        <v/>
      </c>
      <c r="C107" s="139" t="str">
        <f>'Coz. Ind.L4, 5 E 8'!E82</f>
        <v/>
      </c>
      <c r="D107" s="139" t="str">
        <f t="shared" si="28"/>
        <v/>
      </c>
      <c r="E107" s="133"/>
      <c r="F107" s="145" t="str">
        <f>IF('Coz. Ind.L4, 5 E 8'!I82="","",'Coz. Ind.L4, 5 E 8'!I82)</f>
        <v/>
      </c>
      <c r="G107" s="134" t="str">
        <f>IF('Coz. Ind.L4, 5 E 8'!L82="","",'Coz. Ind.L4, 5 E 8'!L82)</f>
        <v/>
      </c>
      <c r="H107" s="134" t="str">
        <f>IFERROR(IF(F107="","",(VLOOKUP(F107,'Prod. Frang'!$B$2:$G$499,4,0))),"")</f>
        <v/>
      </c>
      <c r="I107" s="134" t="str">
        <f>IFERROR(IF(H107="","",(VLOOKUP(H107,'Prod. Frang'!$E$2:$F$499,2,0))),"")</f>
        <v/>
      </c>
      <c r="J107" s="134" t="str">
        <f>IFERROR((VLOOKUP(F107,'Prod. Frang'!$B$2:$G$49,6,0)),"")</f>
        <v/>
      </c>
      <c r="K107" s="140" t="str">
        <f>IF(H107="","",IF('Coz. Ind.L4, 5 E 8'!M82="","",'Coz. Ind.L4, 5 E 8'!M82))</f>
        <v/>
      </c>
      <c r="L107" s="135" t="str">
        <f t="shared" si="29"/>
        <v/>
      </c>
      <c r="M107" s="141"/>
    </row>
    <row r="108" spans="2:13" ht="15" customHeight="1">
      <c r="B108" s="15" t="str">
        <f t="shared" si="23"/>
        <v/>
      </c>
      <c r="C108" s="139" t="str">
        <f>'Coz. Ind.L4, 5 E 8'!E83</f>
        <v/>
      </c>
      <c r="D108" s="139" t="str">
        <f t="shared" si="28"/>
        <v/>
      </c>
      <c r="E108" s="133"/>
      <c r="F108" s="145" t="str">
        <f>IF('Coz. Ind.L4, 5 E 8'!I83="","",'Coz. Ind.L4, 5 E 8'!I83)</f>
        <v/>
      </c>
      <c r="G108" s="134" t="str">
        <f>IF('Coz. Ind.L4, 5 E 8'!L83="","",'Coz. Ind.L4, 5 E 8'!L83)</f>
        <v/>
      </c>
      <c r="H108" s="134" t="str">
        <f>IFERROR(IF(F108="","",(VLOOKUP(F108,'Prod. Frang'!$B$2:$G$499,4,0))),"")</f>
        <v/>
      </c>
      <c r="I108" s="134" t="str">
        <f>IFERROR(IF(H108="","",(VLOOKUP(H108,'Prod. Frang'!$E$2:$F$499,2,0))),"")</f>
        <v/>
      </c>
      <c r="J108" s="134" t="str">
        <f>IFERROR((VLOOKUP(F108,'Prod. Frang'!$B$2:$G$49,6,0)),"")</f>
        <v/>
      </c>
      <c r="K108" s="140" t="str">
        <f>IF(H108="","",IF('Coz. Ind.L4, 5 E 8'!M83="","",'Coz. Ind.L4, 5 E 8'!M83))</f>
        <v/>
      </c>
      <c r="L108" s="135" t="str">
        <f t="shared" si="29"/>
        <v/>
      </c>
      <c r="M108" s="141"/>
    </row>
    <row r="109" spans="2:13" ht="15" customHeight="1">
      <c r="B109" s="15" t="str">
        <f t="shared" si="23"/>
        <v/>
      </c>
      <c r="C109" s="139" t="str">
        <f>'Coz. Ind.L4, 5 E 8'!E84</f>
        <v/>
      </c>
      <c r="D109" s="139" t="str">
        <f t="shared" si="28"/>
        <v/>
      </c>
      <c r="E109" s="133"/>
      <c r="F109" s="145" t="str">
        <f>IF('Coz. Ind.L4, 5 E 8'!I84="","",'Coz. Ind.L4, 5 E 8'!I84)</f>
        <v/>
      </c>
      <c r="G109" s="134" t="str">
        <f>IF('Coz. Ind.L4, 5 E 8'!L84="","",'Coz. Ind.L4, 5 E 8'!L84)</f>
        <v/>
      </c>
      <c r="H109" s="134" t="str">
        <f>IFERROR(IF(F109="","",(VLOOKUP(F109,'Prod. Frang'!$B$2:$G$499,4,0))),"")</f>
        <v/>
      </c>
      <c r="I109" s="134" t="str">
        <f>IFERROR(IF(H109="","",(VLOOKUP(H109,'Prod. Frang'!$E$2:$F$499,2,0))),"")</f>
        <v/>
      </c>
      <c r="J109" s="134" t="str">
        <f>IFERROR((VLOOKUP(F109,'Prod. Frang'!$B$2:$G$49,6,0)),"")</f>
        <v/>
      </c>
      <c r="K109" s="140" t="str">
        <f>IF(H109="","",IF('Coz. Ind.L4, 5 E 8'!M84="","",'Coz. Ind.L4, 5 E 8'!M84))</f>
        <v/>
      </c>
      <c r="L109" s="135" t="str">
        <f t="shared" si="29"/>
        <v/>
      </c>
      <c r="M109" s="141"/>
    </row>
    <row r="110" spans="2:13" ht="15" customHeight="1">
      <c r="B110" s="15" t="str">
        <f t="shared" si="23"/>
        <v/>
      </c>
      <c r="C110" s="139" t="str">
        <f>'Coz. Ind.L4, 5 E 8'!E85</f>
        <v/>
      </c>
      <c r="D110" s="139" t="str">
        <f t="shared" si="28"/>
        <v/>
      </c>
      <c r="E110" s="133"/>
      <c r="F110" s="145" t="str">
        <f>IF('Coz. Ind.L4, 5 E 8'!I85="","",'Coz. Ind.L4, 5 E 8'!I85)</f>
        <v/>
      </c>
      <c r="G110" s="134" t="str">
        <f>IF('Coz. Ind.L4, 5 E 8'!L85="","",'Coz. Ind.L4, 5 E 8'!L85)</f>
        <v/>
      </c>
      <c r="H110" s="134" t="str">
        <f>IFERROR(IF(F110="","",(VLOOKUP(F110,'Prod. Frang'!$B$2:$G$499,4,0))),"")</f>
        <v/>
      </c>
      <c r="I110" s="134" t="str">
        <f>IFERROR(IF(H110="","",(VLOOKUP(H110,'Prod. Frang'!$E$2:$F$499,2,0))),"")</f>
        <v/>
      </c>
      <c r="J110" s="134" t="str">
        <f>IFERROR((VLOOKUP(F110,'Prod. Frang'!$B$2:$G$49,6,0)),"")</f>
        <v/>
      </c>
      <c r="K110" s="140" t="str">
        <f>IF(H110="","",IF('Coz. Ind.L4, 5 E 8'!M85="","",'Coz. Ind.L4, 5 E 8'!M85))</f>
        <v/>
      </c>
      <c r="L110" s="135" t="str">
        <f t="shared" si="29"/>
        <v/>
      </c>
      <c r="M110" s="141"/>
    </row>
    <row r="111" spans="2:13" ht="15" customHeight="1">
      <c r="B111" s="15" t="str">
        <f t="shared" si="23"/>
        <v/>
      </c>
      <c r="C111" s="139" t="str">
        <f>'Coz. Ind.L4, 5 E 8'!E86</f>
        <v/>
      </c>
      <c r="D111" s="139" t="str">
        <f t="shared" si="28"/>
        <v/>
      </c>
      <c r="E111" s="133"/>
      <c r="F111" s="145" t="str">
        <f>IF('Coz. Ind.L4, 5 E 8'!I86="","",'Coz. Ind.L4, 5 E 8'!I86)</f>
        <v/>
      </c>
      <c r="G111" s="134" t="str">
        <f>IF('Coz. Ind.L4, 5 E 8'!L86="","",'Coz. Ind.L4, 5 E 8'!L86)</f>
        <v/>
      </c>
      <c r="H111" s="134" t="str">
        <f>IFERROR(IF(F111="","",(VLOOKUP(F111,'Prod. Frang'!$B$2:$G$499,4,0))),"")</f>
        <v/>
      </c>
      <c r="I111" s="134" t="str">
        <f>IFERROR(IF(H111="","",(VLOOKUP(H111,'Prod. Frang'!$E$2:$F$499,2,0))),"")</f>
        <v/>
      </c>
      <c r="J111" s="134" t="str">
        <f>IFERROR((VLOOKUP(F111,'Prod. Frang'!$B$2:$G$49,6,0)),"")</f>
        <v/>
      </c>
      <c r="K111" s="140" t="str">
        <f>IF(H111="","",IF('Coz. Ind.L4, 5 E 8'!M86="","",'Coz. Ind.L4, 5 E 8'!M86))</f>
        <v/>
      </c>
      <c r="L111" s="135" t="str">
        <f t="shared" si="29"/>
        <v/>
      </c>
      <c r="M111" s="141"/>
    </row>
    <row r="112" spans="2:13" ht="15" customHeight="1">
      <c r="B112" s="15" t="str">
        <f t="shared" si="23"/>
        <v/>
      </c>
      <c r="C112" s="139" t="str">
        <f>'Coz. Ind.L4, 5 E 8'!E87</f>
        <v/>
      </c>
      <c r="D112" s="139" t="str">
        <f t="shared" si="28"/>
        <v/>
      </c>
      <c r="E112" s="133"/>
      <c r="F112" s="145" t="str">
        <f>IF('Coz. Ind.L4, 5 E 8'!I87="","",'Coz. Ind.L4, 5 E 8'!I87)</f>
        <v/>
      </c>
      <c r="G112" s="134" t="str">
        <f>IF('Coz. Ind.L4, 5 E 8'!L87="","",'Coz. Ind.L4, 5 E 8'!L87)</f>
        <v/>
      </c>
      <c r="H112" s="134" t="str">
        <f>IFERROR(IF(F112="","",(VLOOKUP(F112,'Prod. Frang'!$B$2:$G$499,4,0))),"")</f>
        <v/>
      </c>
      <c r="I112" s="134" t="str">
        <f>IFERROR(IF(H112="","",(VLOOKUP(H112,'Prod. Frang'!$E$2:$F$499,2,0))),"")</f>
        <v/>
      </c>
      <c r="J112" s="134" t="str">
        <f>IFERROR((VLOOKUP(F112,'Prod. Frang'!$B$2:$G$49,6,0)),"")</f>
        <v/>
      </c>
      <c r="K112" s="140" t="str">
        <f>IF(H112="","",IF('Coz. Ind.L4, 5 E 8'!M87="","",'Coz. Ind.L4, 5 E 8'!M87))</f>
        <v/>
      </c>
      <c r="L112" s="135" t="str">
        <f t="shared" si="29"/>
        <v/>
      </c>
      <c r="M112" s="141"/>
    </row>
    <row r="113" spans="2:13" ht="15" customHeight="1" thickBot="1">
      <c r="B113" s="15" t="str">
        <f t="shared" si="23"/>
        <v/>
      </c>
      <c r="C113" s="142" t="str">
        <f>'Coz. Ind.L4, 5 E 8'!E88</f>
        <v/>
      </c>
      <c r="D113" s="139" t="str">
        <f t="shared" si="28"/>
        <v/>
      </c>
      <c r="E113" s="136"/>
      <c r="F113" s="146" t="str">
        <f>IF('Coz. Ind.L4, 5 E 8'!I88="","",'Coz. Ind.L4, 5 E 8'!I88)</f>
        <v/>
      </c>
      <c r="G113" s="137" t="str">
        <f>IF('Coz. Ind.L4, 5 E 8'!L88="","",'Coz. Ind.L4, 5 E 8'!L88)</f>
        <v/>
      </c>
      <c r="H113" s="137" t="str">
        <f>IFERROR(IF(F113="","",(VLOOKUP(F113,'Prod. Frang'!$B$2:$G$499,4,0))),"")</f>
        <v/>
      </c>
      <c r="I113" s="137" t="str">
        <f>IFERROR(IF(H113="","",(VLOOKUP(H113,'Prod. Frang'!$E$2:$F$499,2,0))),"")</f>
        <v/>
      </c>
      <c r="J113" s="137" t="str">
        <f>IFERROR((VLOOKUP(F113,'Prod. Frang'!$B$2:$G$49,6,0)),"")</f>
        <v/>
      </c>
      <c r="K113" s="143" t="str">
        <f>IF(H113="","",IF('Coz. Ind.L4, 5 E 8'!M88="","",'Coz. Ind.L4, 5 E 8'!M88))</f>
        <v/>
      </c>
      <c r="L113" s="138" t="str">
        <f t="shared" si="29"/>
        <v/>
      </c>
      <c r="M113" s="144"/>
    </row>
    <row r="114" spans="2:13" ht="15" customHeight="1" thickBot="1">
      <c r="B114" s="15" t="s">
        <v>2321</v>
      </c>
      <c r="C114" s="53"/>
      <c r="D114" s="53"/>
      <c r="E114" s="54"/>
      <c r="F114" s="54"/>
      <c r="G114" s="54"/>
      <c r="H114" s="55"/>
      <c r="I114" s="54"/>
      <c r="J114" s="56"/>
      <c r="K114" s="56"/>
      <c r="L114" s="57"/>
      <c r="M114" s="58"/>
    </row>
    <row r="115" spans="2:13" ht="15" customHeight="1">
      <c r="B115" s="15" t="str">
        <f t="shared" si="23"/>
        <v>X</v>
      </c>
      <c r="C115" s="139">
        <f>'Coz. Ind.L4, 5 E 8'!E112</f>
        <v>43957</v>
      </c>
      <c r="D115" s="139">
        <f>IF(C115="","",C115-1)</f>
        <v>43956</v>
      </c>
      <c r="E115" s="158"/>
      <c r="F115" s="145" t="str">
        <f>IF('Coz. Ind.L4, 5 E 8'!I112="","",'Coz. Ind.L4, 5 E 8'!I112)</f>
        <v/>
      </c>
      <c r="G115" s="134" t="str">
        <f>IF('Coz. Ind.L4, 5 E 8'!L112="","",'Coz. Ind.L4, 5 E 8'!L112)</f>
        <v/>
      </c>
      <c r="H115" s="155" t="str">
        <f>IFERROR(IF(F115="","",(VLOOKUP(F115,'Prod. Frang'!$B$2:$G$499,4,0))),"")</f>
        <v/>
      </c>
      <c r="I115" s="134" t="str">
        <f>IFERROR(IF(H115="","",(VLOOKUP(H115,'Prod. Frang'!$E$2:$F$499,2,0))),"")</f>
        <v/>
      </c>
      <c r="J115" s="134" t="str">
        <f>IFERROR((VLOOKUP(F115,'Prod. Frang'!$B$2:$G$49,6,0)),"")</f>
        <v/>
      </c>
      <c r="K115" s="140" t="str">
        <f>IF(H115="","",IF('Coz. Ind.L4, 5 E 8'!M112="","",'Coz. Ind.L4, 5 E 8'!M112))</f>
        <v/>
      </c>
      <c r="L115" s="135" t="str">
        <f>IFERROR((K115*J115),"")</f>
        <v/>
      </c>
      <c r="M115" s="141"/>
    </row>
    <row r="116" spans="2:13" ht="15" customHeight="1">
      <c r="B116" s="15" t="str">
        <f t="shared" si="23"/>
        <v/>
      </c>
      <c r="C116" s="139" t="str">
        <f>'Coz. Ind.L4, 5 E 8'!E113</f>
        <v/>
      </c>
      <c r="D116" s="139" t="str">
        <f t="shared" ref="D116:D124" si="30">IF(C116="","",C116-1)</f>
        <v/>
      </c>
      <c r="E116" s="133"/>
      <c r="F116" s="145" t="str">
        <f>IF('Coz. Ind.L4, 5 E 8'!I113="","",'Coz. Ind.L4, 5 E 8'!I113)</f>
        <v/>
      </c>
      <c r="G116" s="134" t="str">
        <f>IF('Coz. Ind.L4, 5 E 8'!L113="","",'Coz. Ind.L4, 5 E 8'!L113)</f>
        <v/>
      </c>
      <c r="H116" s="134" t="str">
        <f>IFERROR(IF(F116="","",(VLOOKUP(F116,'Prod. Frang'!$B$2:$G$499,4,0))),"")</f>
        <v/>
      </c>
      <c r="I116" s="134" t="str">
        <f>IFERROR(IF(H116="","",(VLOOKUP(H116,'Prod. Frang'!$E$2:$F$499,2,0))),"")</f>
        <v/>
      </c>
      <c r="J116" s="134" t="str">
        <f>IFERROR((VLOOKUP(F116,'Prod. Frang'!$B$2:$G$49,6,0)),"")</f>
        <v/>
      </c>
      <c r="K116" s="140" t="str">
        <f>IF(H116="","",IF('Coz. Ind.L4, 5 E 8'!M113="","",'Coz. Ind.L4, 5 E 8'!M113))</f>
        <v/>
      </c>
      <c r="L116" s="135" t="str">
        <f t="shared" ref="L116:L124" si="31">IFERROR((K116*J116),"")</f>
        <v/>
      </c>
      <c r="M116" s="141"/>
    </row>
    <row r="117" spans="2:13" ht="15" customHeight="1">
      <c r="B117" s="15" t="str">
        <f t="shared" si="23"/>
        <v/>
      </c>
      <c r="C117" s="139" t="str">
        <f>'Coz. Ind.L4, 5 E 8'!E114</f>
        <v/>
      </c>
      <c r="D117" s="139" t="str">
        <f t="shared" si="30"/>
        <v/>
      </c>
      <c r="E117" s="133"/>
      <c r="F117" s="145" t="str">
        <f>IF('Coz. Ind.L4, 5 E 8'!I114="","",'Coz. Ind.L4, 5 E 8'!I114)</f>
        <v/>
      </c>
      <c r="G117" s="134" t="str">
        <f>IF('Coz. Ind.L4, 5 E 8'!L114="","",'Coz. Ind.L4, 5 E 8'!L114)</f>
        <v/>
      </c>
      <c r="H117" s="134" t="str">
        <f>IFERROR(IF(F117="","",(VLOOKUP(F117,'Prod. Frang'!$B$2:$G$499,4,0))),"")</f>
        <v/>
      </c>
      <c r="I117" s="134" t="str">
        <f>IFERROR(IF(H117="","",(VLOOKUP(H117,'Prod. Frang'!$E$2:$F$499,2,0))),"")</f>
        <v/>
      </c>
      <c r="J117" s="134" t="str">
        <f>IFERROR((VLOOKUP(F117,'Prod. Frang'!$B$2:$G$49,6,0)),"")</f>
        <v/>
      </c>
      <c r="K117" s="140" t="str">
        <f>IF(H117="","",IF('Coz. Ind.L4, 5 E 8'!M114="","",'Coz. Ind.L4, 5 E 8'!M114))</f>
        <v/>
      </c>
      <c r="L117" s="135" t="str">
        <f t="shared" si="31"/>
        <v/>
      </c>
      <c r="M117" s="141"/>
    </row>
    <row r="118" spans="2:13" ht="15" customHeight="1">
      <c r="B118" s="15" t="str">
        <f t="shared" si="23"/>
        <v/>
      </c>
      <c r="C118" s="139" t="str">
        <f>'Coz. Ind.L4, 5 E 8'!E115</f>
        <v/>
      </c>
      <c r="D118" s="139" t="str">
        <f t="shared" si="30"/>
        <v/>
      </c>
      <c r="E118" s="133"/>
      <c r="F118" s="145" t="str">
        <f>IF('Coz. Ind.L4, 5 E 8'!I115="","",'Coz. Ind.L4, 5 E 8'!I115)</f>
        <v/>
      </c>
      <c r="G118" s="134" t="str">
        <f>IF('Coz. Ind.L4, 5 E 8'!L115="","",'Coz. Ind.L4, 5 E 8'!L115)</f>
        <v/>
      </c>
      <c r="H118" s="134" t="str">
        <f>IFERROR(IF(F118="","",(VLOOKUP(F118,'Prod. Frang'!$B$2:$G$499,4,0))),"")</f>
        <v/>
      </c>
      <c r="I118" s="134" t="str">
        <f>IFERROR(IF(H118="","",(VLOOKUP(H118,'Prod. Frang'!$E$2:$F$499,2,0))),"")</f>
        <v/>
      </c>
      <c r="J118" s="134" t="str">
        <f>IFERROR((VLOOKUP(F118,'Prod. Frang'!$B$2:$G$49,6,0)),"")</f>
        <v/>
      </c>
      <c r="K118" s="140" t="str">
        <f>IF(H118="","",IF('Coz. Ind.L4, 5 E 8'!M115="","",'Coz. Ind.L4, 5 E 8'!M115))</f>
        <v/>
      </c>
      <c r="L118" s="135" t="str">
        <f t="shared" si="31"/>
        <v/>
      </c>
      <c r="M118" s="141"/>
    </row>
    <row r="119" spans="2:13" ht="15" customHeight="1">
      <c r="B119" s="15" t="str">
        <f t="shared" si="23"/>
        <v/>
      </c>
      <c r="C119" s="139" t="str">
        <f>'Coz. Ind.L4, 5 E 8'!E116</f>
        <v/>
      </c>
      <c r="D119" s="139" t="str">
        <f t="shared" si="30"/>
        <v/>
      </c>
      <c r="E119" s="133"/>
      <c r="F119" s="145" t="str">
        <f>IF('Coz. Ind.L4, 5 E 8'!I116="","",'Coz. Ind.L4, 5 E 8'!I116)</f>
        <v/>
      </c>
      <c r="G119" s="134" t="str">
        <f>IF('Coz. Ind.L4, 5 E 8'!L116="","",'Coz. Ind.L4, 5 E 8'!L116)</f>
        <v/>
      </c>
      <c r="H119" s="134" t="str">
        <f>IFERROR(IF(F119="","",(VLOOKUP(F119,'Prod. Frang'!$B$2:$G$499,4,0))),"")</f>
        <v/>
      </c>
      <c r="I119" s="134" t="str">
        <f>IFERROR(IF(H119="","",(VLOOKUP(H119,'Prod. Frang'!$E$2:$F$499,2,0))),"")</f>
        <v/>
      </c>
      <c r="J119" s="134" t="str">
        <f>IFERROR((VLOOKUP(F119,'Prod. Frang'!$B$2:$G$49,6,0)),"")</f>
        <v/>
      </c>
      <c r="K119" s="140" t="str">
        <f>IF(H119="","",IF('Coz. Ind.L4, 5 E 8'!M116="","",'Coz. Ind.L4, 5 E 8'!M116))</f>
        <v/>
      </c>
      <c r="L119" s="135" t="str">
        <f t="shared" si="31"/>
        <v/>
      </c>
      <c r="M119" s="141"/>
    </row>
    <row r="120" spans="2:13" ht="15" customHeight="1">
      <c r="B120" s="15" t="str">
        <f t="shared" si="23"/>
        <v/>
      </c>
      <c r="C120" s="139" t="str">
        <f>'Coz. Ind.L4, 5 E 8'!E117</f>
        <v/>
      </c>
      <c r="D120" s="139" t="str">
        <f t="shared" si="30"/>
        <v/>
      </c>
      <c r="E120" s="133"/>
      <c r="F120" s="145" t="str">
        <f>IF('Coz. Ind.L4, 5 E 8'!I117="","",'Coz. Ind.L4, 5 E 8'!I117)</f>
        <v/>
      </c>
      <c r="G120" s="134" t="str">
        <f>IF('Coz. Ind.L4, 5 E 8'!L117="","",'Coz. Ind.L4, 5 E 8'!L117)</f>
        <v/>
      </c>
      <c r="H120" s="134" t="str">
        <f>IFERROR(IF(F120="","",(VLOOKUP(F120,'Prod. Frang'!$B$2:$G$499,4,0))),"")</f>
        <v/>
      </c>
      <c r="I120" s="134" t="str">
        <f>IFERROR(IF(H120="","",(VLOOKUP(H120,'Prod. Frang'!$E$2:$F$499,2,0))),"")</f>
        <v/>
      </c>
      <c r="J120" s="134" t="str">
        <f>IFERROR((VLOOKUP(F120,'Prod. Frang'!$B$2:$G$49,6,0)),"")</f>
        <v/>
      </c>
      <c r="K120" s="140" t="str">
        <f>IF(H120="","",IF('Coz. Ind.L4, 5 E 8'!M117="","",'Coz. Ind.L4, 5 E 8'!M117))</f>
        <v/>
      </c>
      <c r="L120" s="135" t="str">
        <f t="shared" si="31"/>
        <v/>
      </c>
      <c r="M120" s="141"/>
    </row>
    <row r="121" spans="2:13" ht="15" customHeight="1">
      <c r="B121" s="15" t="str">
        <f t="shared" si="23"/>
        <v/>
      </c>
      <c r="C121" s="139" t="str">
        <f>'Coz. Ind.L4, 5 E 8'!E118</f>
        <v/>
      </c>
      <c r="D121" s="139" t="str">
        <f t="shared" si="30"/>
        <v/>
      </c>
      <c r="E121" s="133"/>
      <c r="F121" s="145" t="str">
        <f>IF('Coz. Ind.L4, 5 E 8'!I118="","",'Coz. Ind.L4, 5 E 8'!I118)</f>
        <v/>
      </c>
      <c r="G121" s="134" t="str">
        <f>IF('Coz. Ind.L4, 5 E 8'!L118="","",'Coz. Ind.L4, 5 E 8'!L118)</f>
        <v/>
      </c>
      <c r="H121" s="134" t="str">
        <f>IFERROR(IF(F121="","",(VLOOKUP(F121,'Prod. Frang'!$B$2:$G$499,4,0))),"")</f>
        <v/>
      </c>
      <c r="I121" s="134" t="str">
        <f>IFERROR(IF(H121="","",(VLOOKUP(H121,'Prod. Frang'!$E$2:$F$499,2,0))),"")</f>
        <v/>
      </c>
      <c r="J121" s="134" t="str">
        <f>IFERROR((VLOOKUP(F121,'Prod. Frang'!$B$2:$G$49,6,0)),"")</f>
        <v/>
      </c>
      <c r="K121" s="140" t="str">
        <f>IF(H121="","",IF('Coz. Ind.L4, 5 E 8'!M118="","",'Coz. Ind.L4, 5 E 8'!M118))</f>
        <v/>
      </c>
      <c r="L121" s="135" t="str">
        <f t="shared" si="31"/>
        <v/>
      </c>
      <c r="M121" s="141"/>
    </row>
    <row r="122" spans="2:13" ht="15" customHeight="1">
      <c r="B122" s="15" t="str">
        <f t="shared" si="23"/>
        <v/>
      </c>
      <c r="C122" s="139" t="str">
        <f>'Coz. Ind.L4, 5 E 8'!E119</f>
        <v/>
      </c>
      <c r="D122" s="139" t="str">
        <f t="shared" si="30"/>
        <v/>
      </c>
      <c r="E122" s="133"/>
      <c r="F122" s="145" t="str">
        <f>IF('Coz. Ind.L4, 5 E 8'!I119="","",'Coz. Ind.L4, 5 E 8'!I119)</f>
        <v/>
      </c>
      <c r="G122" s="134" t="str">
        <f>IF('Coz. Ind.L4, 5 E 8'!L119="","",'Coz. Ind.L4, 5 E 8'!L119)</f>
        <v/>
      </c>
      <c r="H122" s="134" t="str">
        <f>IFERROR(IF(F122="","",(VLOOKUP(F122,'Prod. Frang'!$B$2:$G$499,4,0))),"")</f>
        <v/>
      </c>
      <c r="I122" s="134" t="str">
        <f>IFERROR(IF(H122="","",(VLOOKUP(H122,'Prod. Frang'!$E$2:$F$499,2,0))),"")</f>
        <v/>
      </c>
      <c r="J122" s="134" t="str">
        <f>IFERROR((VLOOKUP(F122,'Prod. Frang'!$B$2:$G$49,6,0)),"")</f>
        <v/>
      </c>
      <c r="K122" s="140" t="str">
        <f>IF(H122="","",IF('Coz. Ind.L4, 5 E 8'!M119="","",'Coz. Ind.L4, 5 E 8'!M119))</f>
        <v/>
      </c>
      <c r="L122" s="135" t="str">
        <f t="shared" si="31"/>
        <v/>
      </c>
      <c r="M122" s="141"/>
    </row>
    <row r="123" spans="2:13" ht="15" customHeight="1">
      <c r="B123" s="15" t="str">
        <f t="shared" si="23"/>
        <v/>
      </c>
      <c r="C123" s="139" t="str">
        <f>'Coz. Ind.L4, 5 E 8'!E120</f>
        <v/>
      </c>
      <c r="D123" s="139" t="str">
        <f t="shared" si="30"/>
        <v/>
      </c>
      <c r="E123" s="133"/>
      <c r="F123" s="145" t="str">
        <f>IF('Coz. Ind.L4, 5 E 8'!I120="","",'Coz. Ind.L4, 5 E 8'!I120)</f>
        <v/>
      </c>
      <c r="G123" s="134" t="str">
        <f>IF('Coz. Ind.L4, 5 E 8'!L120="","",'Coz. Ind.L4, 5 E 8'!L120)</f>
        <v/>
      </c>
      <c r="H123" s="134" t="str">
        <f>IFERROR(IF(F123="","",(VLOOKUP(F123,'Prod. Frang'!$B$2:$G$499,4,0))),"")</f>
        <v/>
      </c>
      <c r="I123" s="134" t="str">
        <f>IFERROR(IF(H123="","",(VLOOKUP(H123,'Prod. Frang'!$E$2:$F$499,2,0))),"")</f>
        <v/>
      </c>
      <c r="J123" s="134" t="str">
        <f>IFERROR((VLOOKUP(F123,'Prod. Frang'!$B$2:$G$49,6,0)),"")</f>
        <v/>
      </c>
      <c r="K123" s="140" t="str">
        <f>IF(H123="","",IF('Coz. Ind.L4, 5 E 8'!M120="","",'Coz. Ind.L4, 5 E 8'!M120))</f>
        <v/>
      </c>
      <c r="L123" s="135" t="str">
        <f t="shared" si="31"/>
        <v/>
      </c>
      <c r="M123" s="141"/>
    </row>
    <row r="124" spans="2:13" ht="15" customHeight="1" thickBot="1">
      <c r="B124" s="15" t="str">
        <f t="shared" si="23"/>
        <v/>
      </c>
      <c r="C124" s="142" t="str">
        <f>'Coz. Ind.L4, 5 E 8'!E121</f>
        <v/>
      </c>
      <c r="D124" s="139" t="str">
        <f t="shared" si="30"/>
        <v/>
      </c>
      <c r="E124" s="136"/>
      <c r="F124" s="146" t="str">
        <f>IF('Coz. Ind.L4, 5 E 8'!I121="","",'Coz. Ind.L4, 5 E 8'!I121)</f>
        <v/>
      </c>
      <c r="G124" s="137" t="str">
        <f>IF('Coz. Ind.L4, 5 E 8'!L121="","",'Coz. Ind.L4, 5 E 8'!L121)</f>
        <v/>
      </c>
      <c r="H124" s="137" t="str">
        <f>IFERROR(IF(F124="","",(VLOOKUP(F124,'Prod. Frang'!$B$2:$G$499,4,0))),"")</f>
        <v/>
      </c>
      <c r="I124" s="137" t="str">
        <f>IFERROR(IF(H124="","",(VLOOKUP(H124,'Prod. Frang'!$E$2:$F$499,2,0))),"")</f>
        <v/>
      </c>
      <c r="J124" s="137" t="str">
        <f>IFERROR((VLOOKUP(F124,'Prod. Frang'!$B$2:$G$49,6,0)),"")</f>
        <v/>
      </c>
      <c r="K124" s="143" t="str">
        <f>IF(H124="","",IF('Coz. Ind.L4, 5 E 8'!M121="","",'Coz. Ind.L4, 5 E 8'!M121))</f>
        <v/>
      </c>
      <c r="L124" s="138" t="str">
        <f t="shared" si="31"/>
        <v/>
      </c>
      <c r="M124" s="144"/>
    </row>
    <row r="125" spans="2:13" ht="15" customHeight="1" thickBot="1">
      <c r="B125" s="15" t="s">
        <v>2321</v>
      </c>
      <c r="C125" s="53"/>
      <c r="D125" s="53"/>
      <c r="E125" s="54"/>
      <c r="F125" s="54"/>
      <c r="G125" s="54"/>
      <c r="H125" s="55"/>
      <c r="I125" s="54"/>
      <c r="J125" s="56"/>
      <c r="K125" s="56"/>
      <c r="L125" s="57"/>
      <c r="M125" s="58"/>
    </row>
    <row r="126" spans="2:13" ht="15" customHeight="1">
      <c r="B126" s="15" t="str">
        <f t="shared" si="23"/>
        <v>X</v>
      </c>
      <c r="C126" s="139">
        <f>'Coz. Ind.L4, 5 E 8'!E145</f>
        <v>43958</v>
      </c>
      <c r="D126" s="139">
        <f>IF(C126="","",C126-1)</f>
        <v>43957</v>
      </c>
      <c r="E126" s="158"/>
      <c r="F126" s="145" t="str">
        <f>IF('Coz. Ind.L4, 5 E 8'!I145="","",'Coz. Ind.L4, 5 E 8'!I145)</f>
        <v/>
      </c>
      <c r="G126" s="134" t="str">
        <f>IF('Coz. Ind.L4, 5 E 8'!L145="","",'Coz. Ind.L4, 5 E 8'!L145)</f>
        <v/>
      </c>
      <c r="H126" s="155" t="str">
        <f>IFERROR(IF(F126="","",(VLOOKUP(F126,'Prod. Frang'!$B$2:$G$499,4,0))),"")</f>
        <v/>
      </c>
      <c r="I126" s="134" t="str">
        <f>IFERROR(IF(H126="","",(VLOOKUP(H126,'Prod. Frang'!$E$2:$F$499,2,0))),"")</f>
        <v/>
      </c>
      <c r="J126" s="134" t="str">
        <f>IFERROR((VLOOKUP(F126,'Prod. Frang'!$B$2:$G$49,6,0)),"")</f>
        <v/>
      </c>
      <c r="K126" s="140" t="str">
        <f>IF(H126="","",IF('Coz. Ind.L4, 5 E 8'!M145="","",'Coz. Ind.L4, 5 E 8'!M145))</f>
        <v/>
      </c>
      <c r="L126" s="135" t="str">
        <f>IFERROR((K126*J126),"")</f>
        <v/>
      </c>
      <c r="M126" s="141"/>
    </row>
    <row r="127" spans="2:13" ht="15" customHeight="1">
      <c r="B127" s="15" t="str">
        <f t="shared" si="23"/>
        <v/>
      </c>
      <c r="C127" s="139" t="str">
        <f>'Coz. Ind.L4, 5 E 8'!E146</f>
        <v/>
      </c>
      <c r="D127" s="139" t="str">
        <f t="shared" ref="D127:D135" si="32">IF(C127="","",C127-1)</f>
        <v/>
      </c>
      <c r="E127" s="133"/>
      <c r="F127" s="145" t="str">
        <f>IF('Coz. Ind.L4, 5 E 8'!I146="","",'Coz. Ind.L4, 5 E 8'!I146)</f>
        <v/>
      </c>
      <c r="G127" s="134" t="str">
        <f>IF('Coz. Ind.L4, 5 E 8'!L146="","",'Coz. Ind.L4, 5 E 8'!L146)</f>
        <v/>
      </c>
      <c r="H127" s="134" t="str">
        <f>IFERROR(IF(F127="","",(VLOOKUP(F127,'Prod. Frang'!$B$2:$G$499,4,0))),"")</f>
        <v/>
      </c>
      <c r="I127" s="134" t="str">
        <f>IFERROR(IF(H127="","",(VLOOKUP(H127,'Prod. Frang'!$E$2:$F$499,2,0))),"")</f>
        <v/>
      </c>
      <c r="J127" s="134" t="str">
        <f>IFERROR((VLOOKUP(F127,'Prod. Frang'!$B$2:$G$49,6,0)),"")</f>
        <v/>
      </c>
      <c r="K127" s="140" t="str">
        <f>IF(H127="","",IF('Coz. Ind.L4, 5 E 8'!M146="","",'Coz. Ind.L4, 5 E 8'!M146))</f>
        <v/>
      </c>
      <c r="L127" s="135" t="str">
        <f t="shared" ref="L127:L135" si="33">IFERROR((K127*J127),"")</f>
        <v/>
      </c>
      <c r="M127" s="141"/>
    </row>
    <row r="128" spans="2:13" ht="15" customHeight="1">
      <c r="B128" s="15" t="str">
        <f t="shared" si="23"/>
        <v/>
      </c>
      <c r="C128" s="139" t="str">
        <f>'Coz. Ind.L4, 5 E 8'!E147</f>
        <v/>
      </c>
      <c r="D128" s="139" t="str">
        <f t="shared" si="32"/>
        <v/>
      </c>
      <c r="E128" s="133"/>
      <c r="F128" s="145" t="str">
        <f>IF('Coz. Ind.L4, 5 E 8'!I147="","",'Coz. Ind.L4, 5 E 8'!I147)</f>
        <v/>
      </c>
      <c r="G128" s="134" t="str">
        <f>IF('Coz. Ind.L4, 5 E 8'!L147="","",'Coz. Ind.L4, 5 E 8'!L147)</f>
        <v/>
      </c>
      <c r="H128" s="134" t="str">
        <f>IFERROR(IF(F128="","",(VLOOKUP(F128,'Prod. Frang'!$B$2:$G$499,4,0))),"")</f>
        <v/>
      </c>
      <c r="I128" s="134" t="str">
        <f>IFERROR(IF(H128="","",(VLOOKUP(H128,'Prod. Frang'!$E$2:$F$499,2,0))),"")</f>
        <v/>
      </c>
      <c r="J128" s="134" t="str">
        <f>IFERROR((VLOOKUP(F128,'Prod. Frang'!$B$2:$G$49,6,0)),"")</f>
        <v/>
      </c>
      <c r="K128" s="140" t="str">
        <f>IF(H128="","",IF('Coz. Ind.L4, 5 E 8'!M147="","",'Coz. Ind.L4, 5 E 8'!M147))</f>
        <v/>
      </c>
      <c r="L128" s="135" t="str">
        <f t="shared" si="33"/>
        <v/>
      </c>
      <c r="M128" s="141"/>
    </row>
    <row r="129" spans="2:13" ht="15" customHeight="1">
      <c r="B129" s="15" t="str">
        <f t="shared" si="23"/>
        <v/>
      </c>
      <c r="C129" s="139" t="str">
        <f>'Coz. Ind.L4, 5 E 8'!E148</f>
        <v/>
      </c>
      <c r="D129" s="139" t="str">
        <f t="shared" si="32"/>
        <v/>
      </c>
      <c r="E129" s="133"/>
      <c r="F129" s="145" t="str">
        <f>IF('Coz. Ind.L4, 5 E 8'!I148="","",'Coz. Ind.L4, 5 E 8'!I148)</f>
        <v/>
      </c>
      <c r="G129" s="134" t="str">
        <f>IF('Coz. Ind.L4, 5 E 8'!L148="","",'Coz. Ind.L4, 5 E 8'!L148)</f>
        <v/>
      </c>
      <c r="H129" s="134" t="str">
        <f>IFERROR(IF(F129="","",(VLOOKUP(F129,'Prod. Frang'!$B$2:$G$499,4,0))),"")</f>
        <v/>
      </c>
      <c r="I129" s="134" t="str">
        <f>IFERROR(IF(H129="","",(VLOOKUP(H129,'Prod. Frang'!$E$2:$F$499,2,0))),"")</f>
        <v/>
      </c>
      <c r="J129" s="134" t="str">
        <f>IFERROR((VLOOKUP(F129,'Prod. Frang'!$B$2:$G$49,6,0)),"")</f>
        <v/>
      </c>
      <c r="K129" s="140" t="str">
        <f>IF(H129="","",IF('Coz. Ind.L4, 5 E 8'!M148="","",'Coz. Ind.L4, 5 E 8'!M148))</f>
        <v/>
      </c>
      <c r="L129" s="135" t="str">
        <f t="shared" si="33"/>
        <v/>
      </c>
      <c r="M129" s="141"/>
    </row>
    <row r="130" spans="2:13" ht="15" customHeight="1">
      <c r="B130" s="15" t="str">
        <f t="shared" si="23"/>
        <v/>
      </c>
      <c r="C130" s="139" t="str">
        <f>'Coz. Ind.L4, 5 E 8'!E149</f>
        <v/>
      </c>
      <c r="D130" s="139" t="str">
        <f t="shared" si="32"/>
        <v/>
      </c>
      <c r="E130" s="133"/>
      <c r="F130" s="145" t="str">
        <f>IF('Coz. Ind.L4, 5 E 8'!I149="","",'Coz. Ind.L4, 5 E 8'!I149)</f>
        <v/>
      </c>
      <c r="G130" s="134" t="str">
        <f>IF('Coz. Ind.L4, 5 E 8'!L149="","",'Coz. Ind.L4, 5 E 8'!L149)</f>
        <v/>
      </c>
      <c r="H130" s="134" t="str">
        <f>IFERROR(IF(F130="","",(VLOOKUP(F130,'Prod. Frang'!$B$2:$G$499,4,0))),"")</f>
        <v/>
      </c>
      <c r="I130" s="134" t="str">
        <f>IFERROR(IF(H130="","",(VLOOKUP(H130,'Prod. Frang'!$E$2:$F$499,2,0))),"")</f>
        <v/>
      </c>
      <c r="J130" s="134" t="str">
        <f>IFERROR((VLOOKUP(F130,'Prod. Frang'!$B$2:$G$49,6,0)),"")</f>
        <v/>
      </c>
      <c r="K130" s="140" t="str">
        <f>IF(H130="","",IF('Coz. Ind.L4, 5 E 8'!M149="","",'Coz. Ind.L4, 5 E 8'!M149))</f>
        <v/>
      </c>
      <c r="L130" s="135" t="str">
        <f t="shared" si="33"/>
        <v/>
      </c>
      <c r="M130" s="141"/>
    </row>
    <row r="131" spans="2:13" ht="15" customHeight="1">
      <c r="B131" s="15" t="str">
        <f t="shared" si="23"/>
        <v/>
      </c>
      <c r="C131" s="139" t="str">
        <f>'Coz. Ind.L4, 5 E 8'!E150</f>
        <v/>
      </c>
      <c r="D131" s="139" t="str">
        <f t="shared" si="32"/>
        <v/>
      </c>
      <c r="E131" s="133"/>
      <c r="F131" s="145" t="str">
        <f>IF('Coz. Ind.L4, 5 E 8'!I150="","",'Coz. Ind.L4, 5 E 8'!I150)</f>
        <v/>
      </c>
      <c r="G131" s="134" t="str">
        <f>IF('Coz. Ind.L4, 5 E 8'!L150="","",'Coz. Ind.L4, 5 E 8'!L150)</f>
        <v/>
      </c>
      <c r="H131" s="134" t="str">
        <f>IFERROR(IF(F131="","",(VLOOKUP(F131,'Prod. Frang'!$B$2:$G$499,4,0))),"")</f>
        <v/>
      </c>
      <c r="I131" s="134" t="str">
        <f>IFERROR(IF(H131="","",(VLOOKUP(H131,'Prod. Frang'!$E$2:$F$499,2,0))),"")</f>
        <v/>
      </c>
      <c r="J131" s="134" t="str">
        <f>IFERROR((VLOOKUP(F131,'Prod. Frang'!$B$2:$G$49,6,0)),"")</f>
        <v/>
      </c>
      <c r="K131" s="140" t="str">
        <f>IF(H131="","",IF('Coz. Ind.L4, 5 E 8'!M150="","",'Coz. Ind.L4, 5 E 8'!M150))</f>
        <v/>
      </c>
      <c r="L131" s="135" t="str">
        <f t="shared" si="33"/>
        <v/>
      </c>
      <c r="M131" s="141"/>
    </row>
    <row r="132" spans="2:13" ht="15" customHeight="1">
      <c r="B132" s="15" t="str">
        <f t="shared" si="23"/>
        <v/>
      </c>
      <c r="C132" s="139" t="str">
        <f>'Coz. Ind.L4, 5 E 8'!E151</f>
        <v/>
      </c>
      <c r="D132" s="139" t="str">
        <f t="shared" si="32"/>
        <v/>
      </c>
      <c r="E132" s="133"/>
      <c r="F132" s="145" t="str">
        <f>IF('Coz. Ind.L4, 5 E 8'!I151="","",'Coz. Ind.L4, 5 E 8'!I151)</f>
        <v/>
      </c>
      <c r="G132" s="134" t="str">
        <f>IF('Coz. Ind.L4, 5 E 8'!L151="","",'Coz. Ind.L4, 5 E 8'!L151)</f>
        <v/>
      </c>
      <c r="H132" s="134" t="str">
        <f>IFERROR(IF(F132="","",(VLOOKUP(F132,'Prod. Frang'!$B$2:$G$499,4,0))),"")</f>
        <v/>
      </c>
      <c r="I132" s="134" t="str">
        <f>IFERROR(IF(H132="","",(VLOOKUP(H132,'Prod. Frang'!$E$2:$F$499,2,0))),"")</f>
        <v/>
      </c>
      <c r="J132" s="134" t="str">
        <f>IFERROR((VLOOKUP(F132,'Prod. Frang'!$B$2:$G$49,6,0)),"")</f>
        <v/>
      </c>
      <c r="K132" s="140" t="str">
        <f>IF(H132="","",IF('Coz. Ind.L4, 5 E 8'!M151="","",'Coz. Ind.L4, 5 E 8'!M151))</f>
        <v/>
      </c>
      <c r="L132" s="135" t="str">
        <f t="shared" si="33"/>
        <v/>
      </c>
      <c r="M132" s="141"/>
    </row>
    <row r="133" spans="2:13" ht="15" customHeight="1">
      <c r="B133" s="15" t="str">
        <f t="shared" si="23"/>
        <v/>
      </c>
      <c r="C133" s="139" t="str">
        <f>'Coz. Ind.L4, 5 E 8'!E152</f>
        <v/>
      </c>
      <c r="D133" s="139" t="str">
        <f t="shared" si="32"/>
        <v/>
      </c>
      <c r="E133" s="133"/>
      <c r="F133" s="145" t="str">
        <f>IF('Coz. Ind.L4, 5 E 8'!I152="","",'Coz. Ind.L4, 5 E 8'!I152)</f>
        <v/>
      </c>
      <c r="G133" s="134" t="str">
        <f>IF('Coz. Ind.L4, 5 E 8'!L152="","",'Coz. Ind.L4, 5 E 8'!L152)</f>
        <v/>
      </c>
      <c r="H133" s="134" t="str">
        <f>IFERROR(IF(F133="","",(VLOOKUP(F133,'Prod. Frang'!$B$2:$G$499,4,0))),"")</f>
        <v/>
      </c>
      <c r="I133" s="134" t="str">
        <f>IFERROR(IF(H133="","",(VLOOKUP(H133,'Prod. Frang'!$E$2:$F$499,2,0))),"")</f>
        <v/>
      </c>
      <c r="J133" s="134" t="str">
        <f>IFERROR((VLOOKUP(F133,'Prod. Frang'!$B$2:$G$49,6,0)),"")</f>
        <v/>
      </c>
      <c r="K133" s="140" t="str">
        <f>IF(H133="","",IF('Coz. Ind.L4, 5 E 8'!M152="","",'Coz. Ind.L4, 5 E 8'!M152))</f>
        <v/>
      </c>
      <c r="L133" s="135" t="str">
        <f t="shared" si="33"/>
        <v/>
      </c>
      <c r="M133" s="141"/>
    </row>
    <row r="134" spans="2:13" ht="15" customHeight="1">
      <c r="B134" s="15" t="str">
        <f t="shared" si="23"/>
        <v/>
      </c>
      <c r="C134" s="139" t="str">
        <f>'Coz. Ind.L4, 5 E 8'!E153</f>
        <v/>
      </c>
      <c r="D134" s="139" t="str">
        <f t="shared" si="32"/>
        <v/>
      </c>
      <c r="E134" s="133"/>
      <c r="F134" s="145" t="str">
        <f>IF('Coz. Ind.L4, 5 E 8'!I153="","",'Coz. Ind.L4, 5 E 8'!I153)</f>
        <v/>
      </c>
      <c r="G134" s="134" t="str">
        <f>IF('Coz. Ind.L4, 5 E 8'!L153="","",'Coz. Ind.L4, 5 E 8'!L153)</f>
        <v/>
      </c>
      <c r="H134" s="134" t="str">
        <f>IFERROR(IF(F134="","",(VLOOKUP(F134,'Prod. Frang'!$B$2:$G$499,4,0))),"")</f>
        <v/>
      </c>
      <c r="I134" s="134" t="str">
        <f>IFERROR(IF(H134="","",(VLOOKUP(H134,'Prod. Frang'!$E$2:$F$499,2,0))),"")</f>
        <v/>
      </c>
      <c r="J134" s="134" t="str">
        <f>IFERROR((VLOOKUP(F134,'Prod. Frang'!$B$2:$G$49,6,0)),"")</f>
        <v/>
      </c>
      <c r="K134" s="140" t="str">
        <f>IF(H134="","",IF('Coz. Ind.L4, 5 E 8'!M153="","",'Coz. Ind.L4, 5 E 8'!M153))</f>
        <v/>
      </c>
      <c r="L134" s="135" t="str">
        <f t="shared" si="33"/>
        <v/>
      </c>
      <c r="M134" s="141"/>
    </row>
    <row r="135" spans="2:13" ht="15" customHeight="1" thickBot="1">
      <c r="B135" s="15" t="str">
        <f t="shared" si="23"/>
        <v/>
      </c>
      <c r="C135" s="142" t="str">
        <f>'Coz. Ind.L4, 5 E 8'!E154</f>
        <v/>
      </c>
      <c r="D135" s="139" t="str">
        <f t="shared" si="32"/>
        <v/>
      </c>
      <c r="E135" s="136"/>
      <c r="F135" s="146" t="str">
        <f>IF('Coz. Ind.L4, 5 E 8'!I154="","",'Coz. Ind.L4, 5 E 8'!I154)</f>
        <v/>
      </c>
      <c r="G135" s="137" t="str">
        <f>IF('Coz. Ind.L4, 5 E 8'!L154="","",'Coz. Ind.L4, 5 E 8'!L154)</f>
        <v/>
      </c>
      <c r="H135" s="137" t="str">
        <f>IFERROR(IF(F135="","",(VLOOKUP(F135,'Prod. Frang'!$B$2:$G$499,4,0))),"")</f>
        <v/>
      </c>
      <c r="I135" s="137" t="str">
        <f>IFERROR(IF(H135="","",(VLOOKUP(H135,'Prod. Frang'!$E$2:$F$499,2,0))),"")</f>
        <v/>
      </c>
      <c r="J135" s="137" t="str">
        <f>IFERROR((VLOOKUP(F135,'Prod. Frang'!$B$2:$G$49,6,0)),"")</f>
        <v/>
      </c>
      <c r="K135" s="143" t="str">
        <f>IF(H135="","",IF('Coz. Ind.L4, 5 E 8'!M154="","",'Coz. Ind.L4, 5 E 8'!M154))</f>
        <v/>
      </c>
      <c r="L135" s="138" t="str">
        <f t="shared" si="33"/>
        <v/>
      </c>
      <c r="M135" s="144"/>
    </row>
    <row r="136" spans="2:13" ht="15" customHeight="1" thickBot="1">
      <c r="B136" s="15" t="s">
        <v>2321</v>
      </c>
      <c r="C136" s="53"/>
      <c r="D136" s="53"/>
      <c r="E136" s="54"/>
      <c r="F136" s="54"/>
      <c r="G136" s="54"/>
      <c r="H136" s="55"/>
      <c r="I136" s="54"/>
      <c r="J136" s="56"/>
      <c r="K136" s="56"/>
      <c r="L136" s="57"/>
      <c r="M136" s="58"/>
    </row>
    <row r="137" spans="2:13" ht="15" customHeight="1">
      <c r="B137" s="15" t="str">
        <f t="shared" si="23"/>
        <v>X</v>
      </c>
      <c r="C137" s="139">
        <f>'Coz. Ind.L4, 5 E 8'!E178</f>
        <v>43959</v>
      </c>
      <c r="D137" s="139">
        <f>IF(C137="","",C137-1)</f>
        <v>43958</v>
      </c>
      <c r="E137" s="158"/>
      <c r="F137" s="145" t="str">
        <f>IF('Coz. Ind.L4, 5 E 8'!I178="","",'Coz. Ind.L4, 5 E 8'!I178)</f>
        <v/>
      </c>
      <c r="G137" s="134" t="str">
        <f>IF('Coz. Ind.L4, 5 E 8'!L178="","",'Coz. Ind.L4, 5 E 8'!L178)</f>
        <v/>
      </c>
      <c r="H137" s="155" t="str">
        <f>IFERROR(IF(F137="","",(VLOOKUP(F137,'Prod. Frang'!$B$2:$G$499,4,0))),"")</f>
        <v/>
      </c>
      <c r="I137" s="134" t="str">
        <f>IFERROR(IF(H137="","",(VLOOKUP(H137,'Prod. Frang'!$E$2:$F$499,2,0))),"")</f>
        <v/>
      </c>
      <c r="J137" s="134" t="str">
        <f>IFERROR((VLOOKUP(F137,'Prod. Frang'!$B$2:$G$49,6,0)),"")</f>
        <v/>
      </c>
      <c r="K137" s="140" t="str">
        <f>IF(H137="","",IF('Coz. Ind.L4, 5 E 8'!M178="","",'Coz. Ind.L4, 5 E 8'!M178))</f>
        <v/>
      </c>
      <c r="L137" s="135" t="str">
        <f>IFERROR((K137*J137),"")</f>
        <v/>
      </c>
      <c r="M137" s="141"/>
    </row>
    <row r="138" spans="2:13" ht="15" customHeight="1">
      <c r="B138" s="15" t="str">
        <f t="shared" si="23"/>
        <v/>
      </c>
      <c r="C138" s="139" t="str">
        <f>'Coz. Ind.L4, 5 E 8'!E179</f>
        <v/>
      </c>
      <c r="D138" s="139" t="str">
        <f t="shared" ref="D138:D146" si="34">IF(C138="","",C138-1)</f>
        <v/>
      </c>
      <c r="E138" s="133"/>
      <c r="F138" s="145" t="str">
        <f>IF('Coz. Ind.L4, 5 E 8'!I179="","",'Coz. Ind.L4, 5 E 8'!I179)</f>
        <v/>
      </c>
      <c r="G138" s="134" t="str">
        <f>IF('Coz. Ind.L4, 5 E 8'!L179="","",'Coz. Ind.L4, 5 E 8'!L179)</f>
        <v/>
      </c>
      <c r="H138" s="134" t="str">
        <f>IFERROR(IF(F138="","",(VLOOKUP(F138,'Prod. Frang'!$B$2:$G$499,4,0))),"")</f>
        <v/>
      </c>
      <c r="I138" s="134" t="str">
        <f>IFERROR(IF(H138="","",(VLOOKUP(H138,'Prod. Frang'!$E$2:$F$499,2,0))),"")</f>
        <v/>
      </c>
      <c r="J138" s="134" t="str">
        <f>IFERROR((VLOOKUP(F138,'Prod. Frang'!$B$2:$G$49,6,0)),"")</f>
        <v/>
      </c>
      <c r="K138" s="140" t="str">
        <f>IF(H138="","",IF('Coz. Ind.L4, 5 E 8'!M179="","",'Coz. Ind.L4, 5 E 8'!M179))</f>
        <v/>
      </c>
      <c r="L138" s="135" t="str">
        <f t="shared" ref="L138:L146" si="35">IFERROR((K138*J138),"")</f>
        <v/>
      </c>
      <c r="M138" s="141"/>
    </row>
    <row r="139" spans="2:13" ht="15" customHeight="1">
      <c r="B139" s="15" t="str">
        <f t="shared" si="23"/>
        <v/>
      </c>
      <c r="C139" s="139" t="str">
        <f>'Coz. Ind.L4, 5 E 8'!E180</f>
        <v/>
      </c>
      <c r="D139" s="139" t="str">
        <f t="shared" si="34"/>
        <v/>
      </c>
      <c r="E139" s="133"/>
      <c r="F139" s="145" t="str">
        <f>IF('Coz. Ind.L4, 5 E 8'!I180="","",'Coz. Ind.L4, 5 E 8'!I180)</f>
        <v/>
      </c>
      <c r="G139" s="134" t="str">
        <f>IF('Coz. Ind.L4, 5 E 8'!L180="","",'Coz. Ind.L4, 5 E 8'!L180)</f>
        <v/>
      </c>
      <c r="H139" s="134" t="str">
        <f>IFERROR(IF(F139="","",(VLOOKUP(F139,'Prod. Frang'!$B$2:$G$499,4,0))),"")</f>
        <v/>
      </c>
      <c r="I139" s="134" t="str">
        <f>IFERROR(IF(H139="","",(VLOOKUP(H139,'Prod. Frang'!$E$2:$F$499,2,0))),"")</f>
        <v/>
      </c>
      <c r="J139" s="134" t="str">
        <f>IFERROR((VLOOKUP(F139,'Prod. Frang'!$B$2:$G$49,6,0)),"")</f>
        <v/>
      </c>
      <c r="K139" s="140" t="str">
        <f>IF(H139="","",IF('Coz. Ind.L4, 5 E 8'!M180="","",'Coz. Ind.L4, 5 E 8'!M180))</f>
        <v/>
      </c>
      <c r="L139" s="135" t="str">
        <f t="shared" si="35"/>
        <v/>
      </c>
      <c r="M139" s="141"/>
    </row>
    <row r="140" spans="2:13" ht="15" customHeight="1">
      <c r="B140" s="15" t="str">
        <f t="shared" si="23"/>
        <v/>
      </c>
      <c r="C140" s="139" t="str">
        <f>'Coz. Ind.L4, 5 E 8'!E181</f>
        <v/>
      </c>
      <c r="D140" s="139" t="str">
        <f t="shared" si="34"/>
        <v/>
      </c>
      <c r="E140" s="133"/>
      <c r="F140" s="145" t="str">
        <f>IF('Coz. Ind.L4, 5 E 8'!I181="","",'Coz. Ind.L4, 5 E 8'!I181)</f>
        <v/>
      </c>
      <c r="G140" s="134" t="str">
        <f>IF('Coz. Ind.L4, 5 E 8'!L181="","",'Coz. Ind.L4, 5 E 8'!L181)</f>
        <v/>
      </c>
      <c r="H140" s="134" t="str">
        <f>IFERROR(IF(F140="","",(VLOOKUP(F140,'Prod. Frang'!$B$2:$G$499,4,0))),"")</f>
        <v/>
      </c>
      <c r="I140" s="134" t="str">
        <f>IFERROR(IF(H140="","",(VLOOKUP(H140,'Prod. Frang'!$E$2:$F$499,2,0))),"")</f>
        <v/>
      </c>
      <c r="J140" s="134" t="str">
        <f>IFERROR((VLOOKUP(F140,'Prod. Frang'!$B$2:$G$49,6,0)),"")</f>
        <v/>
      </c>
      <c r="K140" s="140" t="str">
        <f>IF(H140="","",IF('Coz. Ind.L4, 5 E 8'!M181="","",'Coz. Ind.L4, 5 E 8'!M181))</f>
        <v/>
      </c>
      <c r="L140" s="135" t="str">
        <f t="shared" si="35"/>
        <v/>
      </c>
      <c r="M140" s="141"/>
    </row>
    <row r="141" spans="2:13" ht="15" customHeight="1">
      <c r="B141" s="15" t="str">
        <f t="shared" si="23"/>
        <v/>
      </c>
      <c r="C141" s="139" t="str">
        <f>'Coz. Ind.L4, 5 E 8'!E182</f>
        <v/>
      </c>
      <c r="D141" s="139" t="str">
        <f t="shared" si="34"/>
        <v/>
      </c>
      <c r="E141" s="133"/>
      <c r="F141" s="145" t="str">
        <f>IF('Coz. Ind.L4, 5 E 8'!I182="","",'Coz. Ind.L4, 5 E 8'!I182)</f>
        <v/>
      </c>
      <c r="G141" s="134" t="str">
        <f>IF('Coz. Ind.L4, 5 E 8'!L182="","",'Coz. Ind.L4, 5 E 8'!L182)</f>
        <v/>
      </c>
      <c r="H141" s="134" t="str">
        <f>IFERROR(IF(F141="","",(VLOOKUP(F141,'Prod. Frang'!$B$2:$G$499,4,0))),"")</f>
        <v/>
      </c>
      <c r="I141" s="134" t="str">
        <f>IFERROR(IF(H141="","",(VLOOKUP(H141,'Prod. Frang'!$E$2:$F$499,2,0))),"")</f>
        <v/>
      </c>
      <c r="J141" s="134" t="str">
        <f>IFERROR((VLOOKUP(F141,'Prod. Frang'!$B$2:$G$49,6,0)),"")</f>
        <v/>
      </c>
      <c r="K141" s="140" t="str">
        <f>IF(H141="","",IF('Coz. Ind.L4, 5 E 8'!M182="","",'Coz. Ind.L4, 5 E 8'!M182))</f>
        <v/>
      </c>
      <c r="L141" s="135" t="str">
        <f t="shared" si="35"/>
        <v/>
      </c>
      <c r="M141" s="141"/>
    </row>
    <row r="142" spans="2:13" ht="15" customHeight="1">
      <c r="B142" s="15" t="str">
        <f t="shared" si="23"/>
        <v/>
      </c>
      <c r="C142" s="139" t="str">
        <f>'Coz. Ind.L4, 5 E 8'!E183</f>
        <v/>
      </c>
      <c r="D142" s="139" t="str">
        <f t="shared" si="34"/>
        <v/>
      </c>
      <c r="E142" s="133"/>
      <c r="F142" s="145" t="str">
        <f>IF('Coz. Ind.L4, 5 E 8'!I183="","",'Coz. Ind.L4, 5 E 8'!I183)</f>
        <v/>
      </c>
      <c r="G142" s="134" t="str">
        <f>IF('Coz. Ind.L4, 5 E 8'!L183="","",'Coz. Ind.L4, 5 E 8'!L183)</f>
        <v/>
      </c>
      <c r="H142" s="134" t="str">
        <f>IFERROR(IF(F142="","",(VLOOKUP(F142,'Prod. Frang'!$B$2:$G$499,4,0))),"")</f>
        <v/>
      </c>
      <c r="I142" s="134" t="str">
        <f>IFERROR(IF(H142="","",(VLOOKUP(H142,'Prod. Frang'!$E$2:$F$499,2,0))),"")</f>
        <v/>
      </c>
      <c r="J142" s="134" t="str">
        <f>IFERROR((VLOOKUP(F142,'Prod. Frang'!$B$2:$G$49,6,0)),"")</f>
        <v/>
      </c>
      <c r="K142" s="140" t="str">
        <f>IF(H142="","",IF('Coz. Ind.L4, 5 E 8'!M183="","",'Coz. Ind.L4, 5 E 8'!M183))</f>
        <v/>
      </c>
      <c r="L142" s="135" t="str">
        <f t="shared" si="35"/>
        <v/>
      </c>
      <c r="M142" s="141"/>
    </row>
    <row r="143" spans="2:13" ht="15" customHeight="1">
      <c r="B143" s="15" t="str">
        <f t="shared" si="23"/>
        <v/>
      </c>
      <c r="C143" s="139" t="str">
        <f>'Coz. Ind.L4, 5 E 8'!E184</f>
        <v/>
      </c>
      <c r="D143" s="139" t="str">
        <f t="shared" si="34"/>
        <v/>
      </c>
      <c r="E143" s="133"/>
      <c r="F143" s="145" t="str">
        <f>IF('Coz. Ind.L4, 5 E 8'!I184="","",'Coz. Ind.L4, 5 E 8'!I184)</f>
        <v/>
      </c>
      <c r="G143" s="134" t="str">
        <f>IF('Coz. Ind.L4, 5 E 8'!L184="","",'Coz. Ind.L4, 5 E 8'!L184)</f>
        <v/>
      </c>
      <c r="H143" s="134" t="str">
        <f>IFERROR(IF(F143="","",(VLOOKUP(F143,'Prod. Frang'!$B$2:$G$499,4,0))),"")</f>
        <v/>
      </c>
      <c r="I143" s="134" t="str">
        <f>IFERROR(IF(H143="","",(VLOOKUP(H143,'Prod. Frang'!$E$2:$F$499,2,0))),"")</f>
        <v/>
      </c>
      <c r="J143" s="134" t="str">
        <f>IFERROR((VLOOKUP(F143,'Prod. Frang'!$B$2:$G$49,6,0)),"")</f>
        <v/>
      </c>
      <c r="K143" s="140" t="str">
        <f>IF(H143="","",IF('Coz. Ind.L4, 5 E 8'!M184="","",'Coz. Ind.L4, 5 E 8'!M184))</f>
        <v/>
      </c>
      <c r="L143" s="135" t="str">
        <f t="shared" si="35"/>
        <v/>
      </c>
      <c r="M143" s="141"/>
    </row>
    <row r="144" spans="2:13" ht="15" customHeight="1">
      <c r="B144" s="15" t="str">
        <f t="shared" si="23"/>
        <v/>
      </c>
      <c r="C144" s="139" t="str">
        <f>'Coz. Ind.L4, 5 E 8'!E185</f>
        <v/>
      </c>
      <c r="D144" s="139" t="str">
        <f t="shared" si="34"/>
        <v/>
      </c>
      <c r="E144" s="133"/>
      <c r="F144" s="145" t="str">
        <f>IF('Coz. Ind.L4, 5 E 8'!I185="","",'Coz. Ind.L4, 5 E 8'!I185)</f>
        <v/>
      </c>
      <c r="G144" s="134" t="str">
        <f>IF('Coz. Ind.L4, 5 E 8'!L185="","",'Coz. Ind.L4, 5 E 8'!L185)</f>
        <v/>
      </c>
      <c r="H144" s="134" t="str">
        <f>IFERROR(IF(F144="","",(VLOOKUP(F144,'Prod. Frang'!$B$2:$G$499,4,0))),"")</f>
        <v/>
      </c>
      <c r="I144" s="134" t="str">
        <f>IFERROR(IF(H144="","",(VLOOKUP(H144,'Prod. Frang'!$E$2:$F$499,2,0))),"")</f>
        <v/>
      </c>
      <c r="J144" s="134" t="str">
        <f>IFERROR((VLOOKUP(F144,'Prod. Frang'!$B$2:$G$49,6,0)),"")</f>
        <v/>
      </c>
      <c r="K144" s="140" t="str">
        <f>IF(H144="","",IF('Coz. Ind.L4, 5 E 8'!M185="","",'Coz. Ind.L4, 5 E 8'!M185))</f>
        <v/>
      </c>
      <c r="L144" s="135" t="str">
        <f t="shared" si="35"/>
        <v/>
      </c>
      <c r="M144" s="141"/>
    </row>
    <row r="145" spans="2:13" ht="15" customHeight="1">
      <c r="B145" s="15" t="str">
        <f t="shared" ref="B145:B157" si="36">IF(C145&lt;&gt;"","X","")</f>
        <v/>
      </c>
      <c r="C145" s="139" t="str">
        <f>'Coz. Ind.L4, 5 E 8'!E186</f>
        <v/>
      </c>
      <c r="D145" s="139" t="str">
        <f t="shared" si="34"/>
        <v/>
      </c>
      <c r="E145" s="133"/>
      <c r="F145" s="145" t="str">
        <f>IF('Coz. Ind.L4, 5 E 8'!I186="","",'Coz. Ind.L4, 5 E 8'!I186)</f>
        <v/>
      </c>
      <c r="G145" s="134" t="str">
        <f>IF('Coz. Ind.L4, 5 E 8'!L186="","",'Coz. Ind.L4, 5 E 8'!L186)</f>
        <v/>
      </c>
      <c r="H145" s="134" t="str">
        <f>IFERROR(IF(F145="","",(VLOOKUP(F145,'Prod. Frang'!$B$2:$G$499,4,0))),"")</f>
        <v/>
      </c>
      <c r="I145" s="134" t="str">
        <f>IFERROR(IF(H145="","",(VLOOKUP(H145,'Prod. Frang'!$E$2:$F$499,2,0))),"")</f>
        <v/>
      </c>
      <c r="J145" s="134" t="str">
        <f>IFERROR((VLOOKUP(F145,'Prod. Frang'!$B$2:$G$49,6,0)),"")</f>
        <v/>
      </c>
      <c r="K145" s="140" t="str">
        <f>IF(H145="","",IF('Coz. Ind.L4, 5 E 8'!M186="","",'Coz. Ind.L4, 5 E 8'!M186))</f>
        <v/>
      </c>
      <c r="L145" s="135" t="str">
        <f t="shared" si="35"/>
        <v/>
      </c>
      <c r="M145" s="141"/>
    </row>
    <row r="146" spans="2:13" ht="15" customHeight="1" thickBot="1">
      <c r="B146" s="15" t="str">
        <f t="shared" si="36"/>
        <v/>
      </c>
      <c r="C146" s="142" t="str">
        <f>'Coz. Ind.L4, 5 E 8'!E187</f>
        <v/>
      </c>
      <c r="D146" s="139" t="str">
        <f t="shared" si="34"/>
        <v/>
      </c>
      <c r="E146" s="136"/>
      <c r="F146" s="146" t="str">
        <f>IF('Coz. Ind.L4, 5 E 8'!I187="","",'Coz. Ind.L4, 5 E 8'!I187)</f>
        <v/>
      </c>
      <c r="G146" s="137" t="str">
        <f>IF('Coz. Ind.L4, 5 E 8'!L187="","",'Coz. Ind.L4, 5 E 8'!L187)</f>
        <v/>
      </c>
      <c r="H146" s="137" t="str">
        <f>IFERROR(IF(F146="","",(VLOOKUP(F146,'Prod. Frang'!$B$2:$G$499,4,0))),"")</f>
        <v/>
      </c>
      <c r="I146" s="137" t="str">
        <f>IFERROR(IF(H146="","",(VLOOKUP(H146,'Prod. Frang'!$E$2:$F$499,2,0))),"")</f>
        <v/>
      </c>
      <c r="J146" s="137" t="str">
        <f>IFERROR((VLOOKUP(F146,'Prod. Frang'!$B$2:$G$49,6,0)),"")</f>
        <v/>
      </c>
      <c r="K146" s="143" t="str">
        <f>IF(H146="","",IF('Coz. Ind.L4, 5 E 8'!M187="","",'Coz. Ind.L4, 5 E 8'!M187))</f>
        <v/>
      </c>
      <c r="L146" s="138" t="str">
        <f t="shared" si="35"/>
        <v/>
      </c>
      <c r="M146" s="144"/>
    </row>
    <row r="147" spans="2:13" ht="15" customHeight="1" thickBot="1">
      <c r="B147" s="15" t="s">
        <v>2321</v>
      </c>
      <c r="C147" s="53"/>
      <c r="D147" s="53"/>
      <c r="E147" s="54"/>
      <c r="F147" s="54"/>
      <c r="G147" s="54"/>
      <c r="H147" s="55"/>
      <c r="I147" s="54"/>
      <c r="J147" s="56"/>
      <c r="K147" s="56"/>
      <c r="L147" s="57"/>
      <c r="M147" s="58"/>
    </row>
    <row r="148" spans="2:13" ht="15" customHeight="1">
      <c r="B148" s="15" t="str">
        <f t="shared" si="36"/>
        <v>X</v>
      </c>
      <c r="C148" s="139">
        <f>'Coz. Ind.L4, 5 E 8'!E211</f>
        <v>43960</v>
      </c>
      <c r="D148" s="139">
        <f>IF(C148="","",C148-1)</f>
        <v>43959</v>
      </c>
      <c r="E148" s="158"/>
      <c r="F148" s="145" t="str">
        <f>IF('Coz. Ind.L4, 5 E 8'!I211="","",'Coz. Ind.L4, 5 E 8'!I211)</f>
        <v/>
      </c>
      <c r="G148" s="134" t="str">
        <f>IF('Coz. Ind.L4, 5 E 8'!L211="","",'Coz. Ind.L4, 5 E 8'!L211)</f>
        <v/>
      </c>
      <c r="H148" s="155" t="str">
        <f>IFERROR(IF(F148="","",(VLOOKUP(F148,'Prod. Frang'!$B$2:$G$499,4,0))),"")</f>
        <v/>
      </c>
      <c r="I148" s="134" t="str">
        <f>IFERROR(IF(H148="","",(VLOOKUP(H148,'Prod. Frang'!$E$2:$F$499,2,0))),"")</f>
        <v/>
      </c>
      <c r="J148" s="134" t="str">
        <f>IFERROR((VLOOKUP(F148,'Prod. Frang'!$B$2:$G$49,6,0)),"")</f>
        <v/>
      </c>
      <c r="K148" s="140" t="str">
        <f>IF(H148="","",IF('Coz. Ind.L4, 5 E 8'!M211="","",'Coz. Ind.L4, 5 E 8'!M211))</f>
        <v/>
      </c>
      <c r="L148" s="135" t="str">
        <f>IFERROR((K148*J148),"")</f>
        <v/>
      </c>
      <c r="M148" s="141"/>
    </row>
    <row r="149" spans="2:13" ht="15" customHeight="1">
      <c r="B149" s="15" t="str">
        <f t="shared" si="36"/>
        <v/>
      </c>
      <c r="C149" s="139" t="str">
        <f>'Coz. Ind.L4, 5 E 8'!E212</f>
        <v/>
      </c>
      <c r="D149" s="139" t="str">
        <f t="shared" ref="D149:D157" si="37">IF(C149="","",C149-1)</f>
        <v/>
      </c>
      <c r="E149" s="133"/>
      <c r="F149" s="145" t="str">
        <f>IF('Coz. Ind.L4, 5 E 8'!I212="","",'Coz. Ind.L4, 5 E 8'!I212)</f>
        <v/>
      </c>
      <c r="G149" s="134" t="str">
        <f>IF('Coz. Ind.L4, 5 E 8'!L212="","",'Coz. Ind.L4, 5 E 8'!L212)</f>
        <v/>
      </c>
      <c r="H149" s="134" t="str">
        <f>IFERROR(IF(F149="","",(VLOOKUP(F149,'Prod. Frang'!$B$2:$G$499,4,0))),"")</f>
        <v/>
      </c>
      <c r="I149" s="134" t="str">
        <f>IFERROR(IF(H149="","",(VLOOKUP(H149,'Prod. Frang'!$E$2:$F$499,2,0))),"")</f>
        <v/>
      </c>
      <c r="J149" s="134" t="str">
        <f>IFERROR((VLOOKUP(F149,'Prod. Frang'!$B$2:$G$49,6,0)),"")</f>
        <v/>
      </c>
      <c r="K149" s="140" t="str">
        <f>IF(H149="","",IF('Coz. Ind.L4, 5 E 8'!M212="","",'Coz. Ind.L4, 5 E 8'!M212))</f>
        <v/>
      </c>
      <c r="L149" s="135" t="str">
        <f t="shared" ref="L149:L157" si="38">IFERROR((K149*J149),"")</f>
        <v/>
      </c>
      <c r="M149" s="141"/>
    </row>
    <row r="150" spans="2:13" ht="15" customHeight="1">
      <c r="B150" s="15" t="str">
        <f t="shared" si="36"/>
        <v/>
      </c>
      <c r="C150" s="139" t="str">
        <f>'Coz. Ind.L4, 5 E 8'!E213</f>
        <v/>
      </c>
      <c r="D150" s="139" t="str">
        <f t="shared" si="37"/>
        <v/>
      </c>
      <c r="E150" s="133"/>
      <c r="F150" s="145" t="str">
        <f>IF('Coz. Ind.L4, 5 E 8'!I213="","",'Coz. Ind.L4, 5 E 8'!I213)</f>
        <v/>
      </c>
      <c r="G150" s="134" t="str">
        <f>IF('Coz. Ind.L4, 5 E 8'!L213="","",'Coz. Ind.L4, 5 E 8'!L213)</f>
        <v/>
      </c>
      <c r="H150" s="134" t="str">
        <f>IFERROR(IF(F150="","",(VLOOKUP(F150,'Prod. Frang'!$B$2:$G$499,4,0))),"")</f>
        <v/>
      </c>
      <c r="I150" s="134" t="str">
        <f>IFERROR(IF(H150="","",(VLOOKUP(H150,'Prod. Frang'!$E$2:$F$499,2,0))),"")</f>
        <v/>
      </c>
      <c r="J150" s="134" t="str">
        <f>IFERROR((VLOOKUP(F150,'Prod. Frang'!$B$2:$G$49,6,0)),"")</f>
        <v/>
      </c>
      <c r="K150" s="140" t="str">
        <f>IF(H150="","",IF('Coz. Ind.L4, 5 E 8'!M213="","",'Coz. Ind.L4, 5 E 8'!M213))</f>
        <v/>
      </c>
      <c r="L150" s="135" t="str">
        <f t="shared" si="38"/>
        <v/>
      </c>
      <c r="M150" s="141"/>
    </row>
    <row r="151" spans="2:13" ht="15" customHeight="1">
      <c r="B151" s="15" t="str">
        <f t="shared" si="36"/>
        <v/>
      </c>
      <c r="C151" s="139" t="str">
        <f>'Coz. Ind.L4, 5 E 8'!E214</f>
        <v/>
      </c>
      <c r="D151" s="139" t="str">
        <f t="shared" si="37"/>
        <v/>
      </c>
      <c r="E151" s="133"/>
      <c r="F151" s="145" t="str">
        <f>IF('Coz. Ind.L4, 5 E 8'!I214="","",'Coz. Ind.L4, 5 E 8'!I214)</f>
        <v/>
      </c>
      <c r="G151" s="134" t="str">
        <f>IF('Coz. Ind.L4, 5 E 8'!L214="","",'Coz. Ind.L4, 5 E 8'!L214)</f>
        <v/>
      </c>
      <c r="H151" s="134" t="str">
        <f>IFERROR(IF(F151="","",(VLOOKUP(F151,'Prod. Frang'!$B$2:$G$499,4,0))),"")</f>
        <v/>
      </c>
      <c r="I151" s="134" t="str">
        <f>IFERROR(IF(H151="","",(VLOOKUP(H151,'Prod. Frang'!$E$2:$F$499,2,0))),"")</f>
        <v/>
      </c>
      <c r="J151" s="134" t="str">
        <f>IFERROR((VLOOKUP(F151,'Prod. Frang'!$B$2:$G$49,6,0)),"")</f>
        <v/>
      </c>
      <c r="K151" s="140" t="str">
        <f>IF(H151="","",IF('Coz. Ind.L4, 5 E 8'!M214="","",'Coz. Ind.L4, 5 E 8'!M214))</f>
        <v/>
      </c>
      <c r="L151" s="135" t="str">
        <f t="shared" si="38"/>
        <v/>
      </c>
      <c r="M151" s="141"/>
    </row>
    <row r="152" spans="2:13" ht="15" customHeight="1">
      <c r="B152" s="15" t="str">
        <f t="shared" si="36"/>
        <v/>
      </c>
      <c r="C152" s="139" t="str">
        <f>'Coz. Ind.L4, 5 E 8'!E215</f>
        <v/>
      </c>
      <c r="D152" s="139" t="str">
        <f t="shared" si="37"/>
        <v/>
      </c>
      <c r="E152" s="133"/>
      <c r="F152" s="145" t="str">
        <f>IF('Coz. Ind.L4, 5 E 8'!I215="","",'Coz. Ind.L4, 5 E 8'!I215)</f>
        <v/>
      </c>
      <c r="G152" s="134" t="str">
        <f>IF('Coz. Ind.L4, 5 E 8'!L215="","",'Coz. Ind.L4, 5 E 8'!L215)</f>
        <v/>
      </c>
      <c r="H152" s="134" t="str">
        <f>IFERROR(IF(F152="","",(VLOOKUP(F152,'Prod. Frang'!$B$2:$G$499,4,0))),"")</f>
        <v/>
      </c>
      <c r="I152" s="134" t="str">
        <f>IFERROR(IF(H152="","",(VLOOKUP(H152,'Prod. Frang'!$E$2:$F$499,2,0))),"")</f>
        <v/>
      </c>
      <c r="J152" s="134" t="str">
        <f>IFERROR((VLOOKUP(F152,'Prod. Frang'!$B$2:$G$49,6,0)),"")</f>
        <v/>
      </c>
      <c r="K152" s="140" t="str">
        <f>IF(H152="","",IF('Coz. Ind.L4, 5 E 8'!M215="","",'Coz. Ind.L4, 5 E 8'!M215))</f>
        <v/>
      </c>
      <c r="L152" s="135" t="str">
        <f t="shared" si="38"/>
        <v/>
      </c>
      <c r="M152" s="141"/>
    </row>
    <row r="153" spans="2:13" ht="15" customHeight="1">
      <c r="B153" s="15" t="str">
        <f t="shared" si="36"/>
        <v/>
      </c>
      <c r="C153" s="139" t="str">
        <f>'Coz. Ind.L4, 5 E 8'!E216</f>
        <v/>
      </c>
      <c r="D153" s="139" t="str">
        <f t="shared" si="37"/>
        <v/>
      </c>
      <c r="E153" s="133"/>
      <c r="F153" s="145" t="str">
        <f>IF('Coz. Ind.L4, 5 E 8'!I216="","",'Coz. Ind.L4, 5 E 8'!I216)</f>
        <v/>
      </c>
      <c r="G153" s="134" t="str">
        <f>IF('Coz. Ind.L4, 5 E 8'!L216="","",'Coz. Ind.L4, 5 E 8'!L216)</f>
        <v/>
      </c>
      <c r="H153" s="134" t="str">
        <f>IFERROR(IF(F153="","",(VLOOKUP(F153,'Prod. Frang'!$B$2:$G$499,4,0))),"")</f>
        <v/>
      </c>
      <c r="I153" s="134" t="str">
        <f>IFERROR(IF(H153="","",(VLOOKUP(H153,'Prod. Frang'!$E$2:$F$499,2,0))),"")</f>
        <v/>
      </c>
      <c r="J153" s="134" t="str">
        <f>IFERROR((VLOOKUP(F153,'Prod. Frang'!$B$2:$G$49,6,0)),"")</f>
        <v/>
      </c>
      <c r="K153" s="140" t="str">
        <f>IF(H153="","",IF('Coz. Ind.L4, 5 E 8'!M216="","",'Coz. Ind.L4, 5 E 8'!M216))</f>
        <v/>
      </c>
      <c r="L153" s="135" t="str">
        <f t="shared" si="38"/>
        <v/>
      </c>
      <c r="M153" s="141"/>
    </row>
    <row r="154" spans="2:13" ht="15" customHeight="1">
      <c r="B154" s="15" t="str">
        <f t="shared" si="36"/>
        <v/>
      </c>
      <c r="C154" s="139" t="str">
        <f>'Coz. Ind.L4, 5 E 8'!E217</f>
        <v/>
      </c>
      <c r="D154" s="139" t="str">
        <f t="shared" si="37"/>
        <v/>
      </c>
      <c r="E154" s="133"/>
      <c r="F154" s="145" t="str">
        <f>IF('Coz. Ind.L4, 5 E 8'!I217="","",'Coz. Ind.L4, 5 E 8'!I217)</f>
        <v/>
      </c>
      <c r="G154" s="134" t="str">
        <f>IF('Coz. Ind.L4, 5 E 8'!L217="","",'Coz. Ind.L4, 5 E 8'!L217)</f>
        <v/>
      </c>
      <c r="H154" s="134" t="str">
        <f>IFERROR(IF(F154="","",(VLOOKUP(F154,'Prod. Frang'!$B$2:$G$499,4,0))),"")</f>
        <v/>
      </c>
      <c r="I154" s="134" t="str">
        <f>IFERROR(IF(H154="","",(VLOOKUP(H154,'Prod. Frang'!$E$2:$F$499,2,0))),"")</f>
        <v/>
      </c>
      <c r="J154" s="134" t="str">
        <f>IFERROR((VLOOKUP(F154,'Prod. Frang'!$B$2:$G$49,6,0)),"")</f>
        <v/>
      </c>
      <c r="K154" s="140" t="str">
        <f>IF(H154="","",IF('Coz. Ind.L4, 5 E 8'!M217="","",'Coz. Ind.L4, 5 E 8'!M217))</f>
        <v/>
      </c>
      <c r="L154" s="135" t="str">
        <f t="shared" si="38"/>
        <v/>
      </c>
      <c r="M154" s="141"/>
    </row>
    <row r="155" spans="2:13" ht="15" customHeight="1">
      <c r="B155" s="15" t="str">
        <f t="shared" si="36"/>
        <v/>
      </c>
      <c r="C155" s="139" t="str">
        <f>'Coz. Ind.L4, 5 E 8'!E218</f>
        <v/>
      </c>
      <c r="D155" s="139" t="str">
        <f t="shared" si="37"/>
        <v/>
      </c>
      <c r="E155" s="133"/>
      <c r="F155" s="145" t="str">
        <f>IF('Coz. Ind.L4, 5 E 8'!I218="","",'Coz. Ind.L4, 5 E 8'!I218)</f>
        <v/>
      </c>
      <c r="G155" s="134" t="str">
        <f>IF('Coz. Ind.L4, 5 E 8'!L218="","",'Coz. Ind.L4, 5 E 8'!L218)</f>
        <v/>
      </c>
      <c r="H155" s="134" t="str">
        <f>IFERROR(IF(F155="","",(VLOOKUP(F155,'Prod. Frang'!$B$2:$G$499,4,0))),"")</f>
        <v/>
      </c>
      <c r="I155" s="134" t="str">
        <f>IFERROR(IF(H155="","",(VLOOKUP(H155,'Prod. Frang'!$E$2:$F$499,2,0))),"")</f>
        <v/>
      </c>
      <c r="J155" s="134" t="str">
        <f>IFERROR((VLOOKUP(F155,'Prod. Frang'!$B$2:$G$49,6,0)),"")</f>
        <v/>
      </c>
      <c r="K155" s="140" t="str">
        <f>IF(H155="","",IF('Coz. Ind.L4, 5 E 8'!M218="","",'Coz. Ind.L4, 5 E 8'!M218))</f>
        <v/>
      </c>
      <c r="L155" s="135" t="str">
        <f t="shared" si="38"/>
        <v/>
      </c>
      <c r="M155" s="141"/>
    </row>
    <row r="156" spans="2:13" ht="15" customHeight="1">
      <c r="B156" s="15" t="str">
        <f t="shared" si="36"/>
        <v/>
      </c>
      <c r="C156" s="139" t="str">
        <f>'Coz. Ind.L4, 5 E 8'!E219</f>
        <v/>
      </c>
      <c r="D156" s="139" t="str">
        <f t="shared" si="37"/>
        <v/>
      </c>
      <c r="E156" s="133"/>
      <c r="F156" s="145" t="str">
        <f>IF('Coz. Ind.L4, 5 E 8'!I219="","",'Coz. Ind.L4, 5 E 8'!I219)</f>
        <v/>
      </c>
      <c r="G156" s="134" t="str">
        <f>IF('Coz. Ind.L4, 5 E 8'!L219="","",'Coz. Ind.L4, 5 E 8'!L219)</f>
        <v/>
      </c>
      <c r="H156" s="134" t="str">
        <f>IFERROR(IF(F156="","",(VLOOKUP(F156,'Prod. Frang'!$B$2:$G$499,4,0))),"")</f>
        <v/>
      </c>
      <c r="I156" s="134" t="str">
        <f>IFERROR(IF(H156="","",(VLOOKUP(H156,'Prod. Frang'!$E$2:$F$499,2,0))),"")</f>
        <v/>
      </c>
      <c r="J156" s="134" t="str">
        <f>IFERROR((VLOOKUP(F156,'Prod. Frang'!$B$2:$G$49,6,0)),"")</f>
        <v/>
      </c>
      <c r="K156" s="140" t="str">
        <f>IF(H156="","",IF('Coz. Ind.L4, 5 E 8'!M219="","",'Coz. Ind.L4, 5 E 8'!M219))</f>
        <v/>
      </c>
      <c r="L156" s="135" t="str">
        <f t="shared" si="38"/>
        <v/>
      </c>
      <c r="M156" s="141"/>
    </row>
    <row r="157" spans="2:13" ht="15" customHeight="1" thickBot="1">
      <c r="B157" s="15" t="str">
        <f t="shared" si="36"/>
        <v/>
      </c>
      <c r="C157" s="142" t="str">
        <f>'Coz. Ind.L4, 5 E 8'!E220</f>
        <v/>
      </c>
      <c r="D157" s="139" t="str">
        <f t="shared" si="37"/>
        <v/>
      </c>
      <c r="E157" s="136"/>
      <c r="F157" s="146" t="str">
        <f>IF('Coz. Ind.L4, 5 E 8'!I220="","",'Coz. Ind.L4, 5 E 8'!I220)</f>
        <v/>
      </c>
      <c r="G157" s="137" t="str">
        <f>IF('Coz. Ind.L4, 5 E 8'!L220="","",'Coz. Ind.L4, 5 E 8'!L220)</f>
        <v/>
      </c>
      <c r="H157" s="137" t="str">
        <f>IFERROR(IF(F157="","",(VLOOKUP(F157,'Prod. Frang'!$B$2:$G$499,4,0))),"")</f>
        <v/>
      </c>
      <c r="I157" s="137" t="str">
        <f>IFERROR(IF(H157="","",(VLOOKUP(H157,'Prod. Frang'!$E$2:$F$499,2,0))),"")</f>
        <v/>
      </c>
      <c r="J157" s="137" t="str">
        <f>IFERROR((VLOOKUP(F157,'Prod. Frang'!$B$2:$G$49,6,0)),"")</f>
        <v/>
      </c>
      <c r="K157" s="143" t="str">
        <f>IF(H157="","",IF('Coz. Ind.L4, 5 E 8'!M220="","",'Coz. Ind.L4, 5 E 8'!M220))</f>
        <v/>
      </c>
      <c r="L157" s="138" t="str">
        <f t="shared" si="38"/>
        <v/>
      </c>
      <c r="M157" s="144"/>
    </row>
    <row r="158" spans="2:13" ht="15" customHeight="1" thickBot="1">
      <c r="B158" s="15" t="s">
        <v>2321</v>
      </c>
      <c r="C158" s="53"/>
      <c r="D158" s="53"/>
      <c r="E158" s="54"/>
      <c r="F158" s="54"/>
      <c r="G158" s="54"/>
      <c r="H158" s="59"/>
      <c r="I158" s="54"/>
      <c r="J158" s="56"/>
      <c r="K158" s="56"/>
      <c r="L158" s="57"/>
      <c r="M158" s="58"/>
    </row>
  </sheetData>
  <autoFilter ref="B2:B158"/>
  <printOptions horizontalCentered="1"/>
  <pageMargins left="0.31496062992125984" right="0.31496062992125984" top="0.78740157480314965" bottom="0.59055118110236227" header="0.31496062992125984" footer="0.31496062992125984"/>
  <pageSetup paperSize="9" scale="69" orientation="landscape" r:id="rId1"/>
  <headerFooter differentOddEven="1">
    <oddHeader>&amp;L&amp;G</oddHeader>
    <oddFooter>&amp;L&amp;"Arial,Negrito"Dados elaborados pelo PCP&amp;C&amp;"Arial Black,Normal"&amp;D - &amp;T&amp;R&amp;"Arial,Negrito"PlanejamentoRamal: 8265</oddFooter>
  </headerFooter>
  <legacyDrawingHF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U315"/>
  <sheetViews>
    <sheetView showGridLines="0" zoomScale="70" zoomScaleNormal="70" zoomScaleSheetLayoutView="106" workbookViewId="0">
      <pane xSplit="14" ySplit="2" topLeftCell="O3" activePane="bottomRight" state="frozen"/>
      <selection pane="topRight" activeCell="O1" sqref="O1"/>
      <selection pane="bottomLeft" activeCell="A3" sqref="A3"/>
      <selection pane="bottomRight" activeCell="F14" sqref="F14"/>
    </sheetView>
  </sheetViews>
  <sheetFormatPr defaultColWidth="0" defaultRowHeight="14.25" customHeight="1" zeroHeight="1" outlineLevelCol="1"/>
  <cols>
    <col min="1" max="1" width="3" style="417" customWidth="1"/>
    <col min="2" max="2" width="4.375" style="538" customWidth="1"/>
    <col min="3" max="3" width="28.25" style="417" hidden="1" customWidth="1" outlineLevel="1"/>
    <col min="4" max="4" width="22" style="448" hidden="1" customWidth="1" outlineLevel="1"/>
    <col min="5" max="5" width="27.75" style="417" customWidth="1" collapsed="1"/>
    <col min="6" max="6" width="8.875" style="417" customWidth="1"/>
    <col min="7" max="7" width="15.75" style="417" hidden="1" customWidth="1" outlineLevel="1"/>
    <col min="8" max="8" width="10.875" style="417" hidden="1" customWidth="1" outlineLevel="1"/>
    <col min="9" max="9" width="16.625" style="417" customWidth="1" collapsed="1"/>
    <col min="10" max="10" width="40.625" style="417" bestFit="1" customWidth="1"/>
    <col min="11" max="11" width="9" style="417" hidden="1" customWidth="1" outlineLevel="1"/>
    <col min="12" max="12" width="10" style="417" customWidth="1" collapsed="1"/>
    <col min="13" max="13" width="8.75" style="417" hidden="1" customWidth="1" outlineLevel="1"/>
    <col min="14" max="14" width="42.625" style="452" bestFit="1" customWidth="1" collapsed="1"/>
    <col min="15" max="15" width="9.5" style="417" customWidth="1"/>
    <col min="16" max="19" width="9" style="417" hidden="1" customWidth="1"/>
    <col min="20" max="20" width="10.75" style="417" hidden="1" customWidth="1"/>
    <col min="21" max="21" width="30.75" style="417" hidden="1" customWidth="1"/>
    <col min="22" max="16384" width="9" style="417" hidden="1"/>
  </cols>
  <sheetData>
    <row r="1" spans="1:14" ht="42.75" customHeight="1" thickBot="1">
      <c r="B1" s="423" t="str">
        <f t="shared" ref="B1" si="0">IF(C1&lt;&gt;"","X","")</f>
        <v/>
      </c>
      <c r="C1" s="552"/>
      <c r="D1" s="549" t="str">
        <f>IFERROR(("Semana "&amp;(WEEKNUM(D3))),"")</f>
        <v>Semana 19</v>
      </c>
      <c r="E1" s="547" t="str">
        <f>IFERROR(("Semana "&amp;(WEEKNUM(E3))),"")</f>
        <v>Semana 19</v>
      </c>
      <c r="F1" s="548"/>
      <c r="G1" s="548"/>
      <c r="H1" s="548"/>
      <c r="I1" s="548" t="s">
        <v>2377</v>
      </c>
      <c r="J1" s="548"/>
      <c r="K1" s="548"/>
      <c r="L1" s="548"/>
      <c r="M1" s="548"/>
      <c r="N1" s="549"/>
    </row>
    <row r="2" spans="1:14" ht="42.75" customHeight="1" thickBot="1">
      <c r="A2" s="418"/>
      <c r="B2" s="536"/>
      <c r="C2" s="550" t="s">
        <v>2325</v>
      </c>
      <c r="D2" s="551" t="s">
        <v>2351</v>
      </c>
      <c r="E2" s="451" t="s">
        <v>336</v>
      </c>
      <c r="F2" s="451" t="s">
        <v>0</v>
      </c>
      <c r="G2" s="451" t="s">
        <v>160</v>
      </c>
      <c r="H2" s="451" t="s">
        <v>335</v>
      </c>
      <c r="I2" s="451" t="s">
        <v>332</v>
      </c>
      <c r="J2" s="451" t="s">
        <v>333</v>
      </c>
      <c r="K2" s="451" t="s">
        <v>2308</v>
      </c>
      <c r="L2" s="451" t="s">
        <v>168</v>
      </c>
      <c r="M2" s="451" t="s">
        <v>334</v>
      </c>
      <c r="N2" s="545" t="s">
        <v>337</v>
      </c>
    </row>
    <row r="3" spans="1:14" ht="27" customHeight="1">
      <c r="A3" s="423" t="str">
        <f>IF(C3="","",ROUNDDOWN(C3,0)&amp;G3)</f>
        <v>4395540.31.0001</v>
      </c>
      <c r="B3" s="423" t="str">
        <f>IF(G3&lt;&gt;"","X","")</f>
        <v>X</v>
      </c>
      <c r="C3" s="424">
        <f>'Linha 6 e 7'!B4</f>
        <v>43955.375</v>
      </c>
      <c r="D3" s="425">
        <f>IF(I3="","",'Linha 6 e 7'!L4)</f>
        <v>43955.416666666664</v>
      </c>
      <c r="E3" s="424">
        <f>IF(C3="","",C3)</f>
        <v>43955.375</v>
      </c>
      <c r="F3" s="575">
        <v>97000</v>
      </c>
      <c r="G3" s="427" t="str">
        <f>IF('Linha 6 e 7'!D4="","",'Linha 6 e 7'!D4)</f>
        <v>40.31.0001</v>
      </c>
      <c r="H3" s="428">
        <f>IF('Linha 6 e 7'!G4="","",'Linha 6 e 7'!G4)</f>
        <v>3900</v>
      </c>
      <c r="I3" s="428" t="str">
        <f>IFERROR(IF(G3="","",(VLOOKUP(G3,[2]Recheio!$B$8:$I$150,3,0))),"")</f>
        <v>30.02.0053/54/59</v>
      </c>
      <c r="J3" s="540" t="str">
        <f>IFERROR(IF(G3="","",(VLOOKUP(G3,[2]Recheio!$B$8:$I$150,4,0))),"")</f>
        <v>Molho Bolonhesa + Molho Bechamel+ Molho Sugo</v>
      </c>
      <c r="K3" s="428" t="str">
        <f>IFERROR((VLOOKUP(I3,[2]Recheio!$B$8:$I$150,4,0)),"")</f>
        <v/>
      </c>
      <c r="L3" s="427">
        <f>IF('Linha 6 e 7'!I4="","",'Linha 6 e 7'!I4)</f>
        <v>12199.824000000001</v>
      </c>
      <c r="M3" s="430" t="str">
        <f>IFERROR((L3/K3),"")</f>
        <v/>
      </c>
      <c r="N3" s="563" t="s">
        <v>2409</v>
      </c>
    </row>
    <row r="4" spans="1:14" ht="25.5" customHeight="1" thickBot="1">
      <c r="A4" s="423" t="str">
        <f t="shared" ref="A4:A12" si="1">IF(C4="","",ROUNDDOWN(C4,0)&amp;G4)</f>
        <v/>
      </c>
      <c r="B4" s="423" t="str">
        <f>IF(OR($G3="40.31.0001",I4&lt;&gt;""),"X","")</f>
        <v>X</v>
      </c>
      <c r="C4" s="424" t="str">
        <f>'Linha 6 e 7'!B5</f>
        <v/>
      </c>
      <c r="D4" s="425" t="str">
        <f>IF(I4="","",'Linha 6 e 7'!L5)</f>
        <v/>
      </c>
      <c r="E4" s="424" t="str">
        <f t="shared" ref="E4:E12" si="2">IF(C4="","",C4)</f>
        <v/>
      </c>
      <c r="F4" s="426"/>
      <c r="G4" s="427" t="str">
        <f>IF('Linha 6 e 7'!D5="","",'Linha 6 e 7'!D5)</f>
        <v/>
      </c>
      <c r="H4" s="428" t="str">
        <f>IF('Linha 6 e 7'!G5="","",'Linha 6 e 7'!G5)</f>
        <v/>
      </c>
      <c r="I4" s="428" t="str">
        <f>IFERROR(IF(G4="","",(VLOOKUP(G4,[2]Recheio!$B$8:$I$150,3,0))),"")</f>
        <v/>
      </c>
      <c r="J4" s="540" t="str">
        <f>IFERROR(IF(G4="","",(VLOOKUP(G4,[2]Recheio!$B$8:$I$150,4,0))),"")</f>
        <v/>
      </c>
      <c r="K4" s="428" t="str">
        <f>IFERROR((VLOOKUP(I4,[2]Recheio!$B$8:$I$150,4,0)),"")</f>
        <v/>
      </c>
      <c r="L4" s="427" t="str">
        <f>IF('Linha 6 e 7'!I5="","",'Linha 6 e 7'!I5)</f>
        <v/>
      </c>
      <c r="M4" s="430" t="str">
        <f>IFERROR((L4/K4),"")</f>
        <v/>
      </c>
      <c r="N4" s="563"/>
    </row>
    <row r="5" spans="1:14" ht="25.5" hidden="1" customHeight="1">
      <c r="A5" s="423" t="str">
        <f t="shared" si="1"/>
        <v/>
      </c>
      <c r="B5" s="423" t="str">
        <f t="shared" ref="B5:B12" si="3">IF(I5&lt;&gt;"","X","")</f>
        <v/>
      </c>
      <c r="C5" s="424" t="str">
        <f>'Linha 6 e 7'!B6</f>
        <v/>
      </c>
      <c r="D5" s="425" t="str">
        <f>IF(I5="","",'Linha 6 e 7'!L6)</f>
        <v/>
      </c>
      <c r="E5" s="424" t="str">
        <f t="shared" si="2"/>
        <v/>
      </c>
      <c r="F5" s="426"/>
      <c r="G5" s="427" t="str">
        <f>IF('Linha 6 e 7'!D6="","",'Linha 6 e 7'!D6)</f>
        <v/>
      </c>
      <c r="H5" s="428" t="str">
        <f>IF('Linha 6 e 7'!G6="","",'Linha 6 e 7'!G6)</f>
        <v/>
      </c>
      <c r="I5" s="428" t="str">
        <f>IFERROR(IF(G5="","",(VLOOKUP(G5,[2]Recheio!$B$8:$I$150,3,0))),"")</f>
        <v/>
      </c>
      <c r="J5" s="540" t="str">
        <f>IFERROR(IF(G5="","",(VLOOKUP(G5,[2]Recheio!$B$8:$I$150,4,0))),"")</f>
        <v/>
      </c>
      <c r="K5" s="428" t="str">
        <f>IFERROR((VLOOKUP(I5,[2]Recheio!$B$8:$I$150,4,0)),"")</f>
        <v/>
      </c>
      <c r="L5" s="427" t="str">
        <f>IF('Linha 6 e 7'!I6="","",'Linha 6 e 7'!I6)</f>
        <v/>
      </c>
      <c r="M5" s="430" t="str">
        <f t="shared" ref="M5:M12" si="4">IFERROR((L5/K5),"")</f>
        <v/>
      </c>
      <c r="N5" s="454"/>
    </row>
    <row r="6" spans="1:14" ht="25.5" hidden="1" customHeight="1">
      <c r="A6" s="423" t="str">
        <f t="shared" si="1"/>
        <v/>
      </c>
      <c r="B6" s="423" t="str">
        <f t="shared" si="3"/>
        <v/>
      </c>
      <c r="C6" s="424" t="str">
        <f>'Linha 6 e 7'!B7</f>
        <v/>
      </c>
      <c r="D6" s="425" t="str">
        <f>IF(I6="","",'Linha 6 e 7'!L7)</f>
        <v/>
      </c>
      <c r="E6" s="424" t="str">
        <f t="shared" si="2"/>
        <v/>
      </c>
      <c r="F6" s="426"/>
      <c r="G6" s="427" t="str">
        <f>IF('Linha 6 e 7'!D7="","",'Linha 6 e 7'!D7)</f>
        <v/>
      </c>
      <c r="H6" s="428" t="str">
        <f>IF('Linha 6 e 7'!G7="","",'Linha 6 e 7'!G7)</f>
        <v/>
      </c>
      <c r="I6" s="428" t="str">
        <f>IFERROR(IF(G6="","",(VLOOKUP(G6,[2]Recheio!$B$8:$I$150,3,0))),"")</f>
        <v/>
      </c>
      <c r="J6" s="540" t="str">
        <f>IFERROR(IF(G6="","",(VLOOKUP(G6,[2]Recheio!$B$8:$I$150,4,0))),"")</f>
        <v/>
      </c>
      <c r="K6" s="428" t="str">
        <f>IFERROR((VLOOKUP(I6,[2]Recheio!$B$8:$I$150,4,0)),"")</f>
        <v/>
      </c>
      <c r="L6" s="427" t="str">
        <f>IF('Linha 6 e 7'!I7="","",'Linha 6 e 7'!I7)</f>
        <v/>
      </c>
      <c r="M6" s="430" t="str">
        <f t="shared" si="4"/>
        <v/>
      </c>
      <c r="N6" s="454"/>
    </row>
    <row r="7" spans="1:14" ht="25.5" hidden="1" customHeight="1">
      <c r="A7" s="423" t="str">
        <f t="shared" si="1"/>
        <v/>
      </c>
      <c r="B7" s="423" t="str">
        <f t="shared" si="3"/>
        <v/>
      </c>
      <c r="C7" s="424" t="str">
        <f>'Linha 6 e 7'!B8</f>
        <v/>
      </c>
      <c r="D7" s="425" t="str">
        <f>IF(I7="","",'Linha 6 e 7'!L8)</f>
        <v/>
      </c>
      <c r="E7" s="424" t="str">
        <f t="shared" si="2"/>
        <v/>
      </c>
      <c r="F7" s="426"/>
      <c r="G7" s="427" t="str">
        <f>IF('Linha 6 e 7'!D8="","",'Linha 6 e 7'!D8)</f>
        <v/>
      </c>
      <c r="H7" s="428" t="str">
        <f>IF('Linha 6 e 7'!G8="","",'Linha 6 e 7'!G8)</f>
        <v/>
      </c>
      <c r="I7" s="428" t="str">
        <f>IFERROR(IF(G7="","",(VLOOKUP(G7,[2]Recheio!$B$8:$I$150,3,0))),"")</f>
        <v/>
      </c>
      <c r="J7" s="540" t="str">
        <f>IFERROR(IF(G7="","",(VLOOKUP(G7,[2]Recheio!$B$8:$I$150,4,0))),"")</f>
        <v/>
      </c>
      <c r="K7" s="428" t="str">
        <f>IFERROR((VLOOKUP(I7,[2]Recheio!$B$8:$I$150,4,0)),"")</f>
        <v/>
      </c>
      <c r="L7" s="427" t="str">
        <f>IF('Linha 6 e 7'!I8="","",'Linha 6 e 7'!I8)</f>
        <v/>
      </c>
      <c r="M7" s="430" t="str">
        <f t="shared" si="4"/>
        <v/>
      </c>
      <c r="N7" s="454"/>
    </row>
    <row r="8" spans="1:14" ht="25.5" hidden="1" customHeight="1">
      <c r="A8" s="423" t="str">
        <f t="shared" si="1"/>
        <v/>
      </c>
      <c r="B8" s="423" t="str">
        <f t="shared" si="3"/>
        <v/>
      </c>
      <c r="C8" s="424" t="str">
        <f>'Linha 6 e 7'!B9</f>
        <v/>
      </c>
      <c r="D8" s="425" t="str">
        <f>IF(I8="","",'Linha 6 e 7'!L9)</f>
        <v/>
      </c>
      <c r="E8" s="424" t="str">
        <f t="shared" si="2"/>
        <v/>
      </c>
      <c r="F8" s="426"/>
      <c r="G8" s="427" t="str">
        <f>IF('Linha 6 e 7'!D9="","",'Linha 6 e 7'!D9)</f>
        <v/>
      </c>
      <c r="H8" s="428" t="str">
        <f>IF('Linha 6 e 7'!G9="","",'Linha 6 e 7'!G9)</f>
        <v/>
      </c>
      <c r="I8" s="428" t="str">
        <f>IFERROR(IF(G8="","",(VLOOKUP(G8,[2]Recheio!$B$8:$I$150,3,0))),"")</f>
        <v/>
      </c>
      <c r="J8" s="540" t="str">
        <f>IFERROR(IF(G8="","",(VLOOKUP(G8,[2]Recheio!$B$8:$I$150,4,0))),"")</f>
        <v/>
      </c>
      <c r="K8" s="428" t="str">
        <f>IFERROR((VLOOKUP(I8,[2]Recheio!$B$8:$I$150,4,0)),"")</f>
        <v/>
      </c>
      <c r="L8" s="427" t="str">
        <f>IF('Linha 6 e 7'!I9="","",'Linha 6 e 7'!I9)</f>
        <v/>
      </c>
      <c r="M8" s="430" t="str">
        <f t="shared" si="4"/>
        <v/>
      </c>
      <c r="N8" s="454"/>
    </row>
    <row r="9" spans="1:14" ht="25.5" hidden="1" customHeight="1">
      <c r="A9" s="423" t="str">
        <f t="shared" si="1"/>
        <v/>
      </c>
      <c r="B9" s="423" t="str">
        <f t="shared" si="3"/>
        <v/>
      </c>
      <c r="C9" s="424" t="str">
        <f>'Linha 6 e 7'!B10</f>
        <v/>
      </c>
      <c r="D9" s="425" t="str">
        <f>IF(I9="","",'Linha 6 e 7'!L10)</f>
        <v/>
      </c>
      <c r="E9" s="424" t="str">
        <f t="shared" si="2"/>
        <v/>
      </c>
      <c r="F9" s="426"/>
      <c r="G9" s="427" t="str">
        <f>IF('Linha 6 e 7'!D10="","",'Linha 6 e 7'!D10)</f>
        <v/>
      </c>
      <c r="H9" s="428" t="str">
        <f>IF('Linha 6 e 7'!G10="","",'Linha 6 e 7'!G10)</f>
        <v/>
      </c>
      <c r="I9" s="428" t="str">
        <f>IFERROR(IF(G9="","",(VLOOKUP(G9,[2]Recheio!$B$8:$I$150,3,0))),"")</f>
        <v/>
      </c>
      <c r="J9" s="540" t="str">
        <f>IFERROR(IF(G9="","",(VLOOKUP(G9,[2]Recheio!$B$8:$I$150,4,0))),"")</f>
        <v/>
      </c>
      <c r="K9" s="428" t="str">
        <f>IFERROR((VLOOKUP(I9,[2]Recheio!$B$8:$I$150,4,0)),"")</f>
        <v/>
      </c>
      <c r="L9" s="427" t="str">
        <f>IF('Linha 6 e 7'!I10="","",'Linha 6 e 7'!I10)</f>
        <v/>
      </c>
      <c r="M9" s="430" t="str">
        <f t="shared" si="4"/>
        <v/>
      </c>
      <c r="N9" s="454"/>
    </row>
    <row r="10" spans="1:14" ht="25.5" hidden="1" customHeight="1">
      <c r="A10" s="423" t="str">
        <f t="shared" si="1"/>
        <v/>
      </c>
      <c r="B10" s="423" t="str">
        <f t="shared" si="3"/>
        <v/>
      </c>
      <c r="C10" s="424" t="str">
        <f>'Linha 6 e 7'!B11</f>
        <v/>
      </c>
      <c r="D10" s="425" t="str">
        <f>IF(I10="","",'Linha 6 e 7'!L11)</f>
        <v/>
      </c>
      <c r="E10" s="424" t="str">
        <f t="shared" si="2"/>
        <v/>
      </c>
      <c r="F10" s="426"/>
      <c r="G10" s="427" t="str">
        <f>IF('Linha 6 e 7'!D11="","",'Linha 6 e 7'!D11)</f>
        <v/>
      </c>
      <c r="H10" s="428" t="str">
        <f>IF('Linha 6 e 7'!G11="","",'Linha 6 e 7'!G11)</f>
        <v/>
      </c>
      <c r="I10" s="428" t="str">
        <f>IFERROR(IF(G10="","",(VLOOKUP(G10,[2]Recheio!$B$8:$I$150,3,0))),"")</f>
        <v/>
      </c>
      <c r="J10" s="540" t="str">
        <f>IFERROR(IF(G10="","",(VLOOKUP(G10,[2]Recheio!$B$8:$I$150,4,0))),"")</f>
        <v/>
      </c>
      <c r="K10" s="428" t="str">
        <f>IFERROR((VLOOKUP(I10,[2]Recheio!$B$8:$I$150,4,0)),"")</f>
        <v/>
      </c>
      <c r="L10" s="427" t="str">
        <f>IF('Linha 6 e 7'!I11="","",'Linha 6 e 7'!I11)</f>
        <v/>
      </c>
      <c r="M10" s="430" t="str">
        <f t="shared" si="4"/>
        <v/>
      </c>
      <c r="N10" s="454"/>
    </row>
    <row r="11" spans="1:14" ht="25.5" hidden="1" customHeight="1">
      <c r="A11" s="423" t="str">
        <f t="shared" si="1"/>
        <v/>
      </c>
      <c r="B11" s="423" t="str">
        <f t="shared" si="3"/>
        <v/>
      </c>
      <c r="C11" s="424" t="str">
        <f>'Linha 6 e 7'!B12</f>
        <v/>
      </c>
      <c r="D11" s="425" t="str">
        <f>IF(I11="","",'Linha 6 e 7'!L12)</f>
        <v/>
      </c>
      <c r="E11" s="424" t="str">
        <f t="shared" si="2"/>
        <v/>
      </c>
      <c r="F11" s="426"/>
      <c r="G11" s="427" t="str">
        <f>IF('Linha 6 e 7'!D12="","",'Linha 6 e 7'!D12)</f>
        <v/>
      </c>
      <c r="H11" s="428" t="str">
        <f>IF('Linha 6 e 7'!G12="","",'Linha 6 e 7'!G12)</f>
        <v/>
      </c>
      <c r="I11" s="428" t="str">
        <f>IFERROR(IF(G11="","",(VLOOKUP(G11,[2]Recheio!$B$8:$I$150,3,0))),"")</f>
        <v/>
      </c>
      <c r="J11" s="540" t="str">
        <f>IFERROR(IF(G11="","",(VLOOKUP(G11,[2]Recheio!$B$8:$I$150,4,0))),"")</f>
        <v/>
      </c>
      <c r="K11" s="428" t="str">
        <f>IFERROR((VLOOKUP(I11,[2]Recheio!$B$8:$I$150,4,0)),"")</f>
        <v/>
      </c>
      <c r="L11" s="427" t="str">
        <f>IF('Linha 6 e 7'!I12="","",'Linha 6 e 7'!I12)</f>
        <v/>
      </c>
      <c r="M11" s="430" t="str">
        <f t="shared" si="4"/>
        <v/>
      </c>
      <c r="N11" s="454"/>
    </row>
    <row r="12" spans="1:14" ht="25.5" hidden="1" customHeight="1" thickBot="1">
      <c r="A12" s="423" t="str">
        <f t="shared" si="1"/>
        <v/>
      </c>
      <c r="B12" s="423" t="str">
        <f t="shared" si="3"/>
        <v/>
      </c>
      <c r="C12" s="424" t="str">
        <f>'Linha 6 e 7'!B13</f>
        <v/>
      </c>
      <c r="D12" s="425" t="str">
        <f>IF(I12="","",'Linha 6 e 7'!L13)</f>
        <v/>
      </c>
      <c r="E12" s="424" t="str">
        <f t="shared" si="2"/>
        <v/>
      </c>
      <c r="F12" s="432"/>
      <c r="G12" s="433" t="str">
        <f>IF('Linha 6 e 7'!D13="","",'Linha 6 e 7'!D13)</f>
        <v/>
      </c>
      <c r="H12" s="434" t="str">
        <f>IF('Linha 6 e 7'!G13="","",'Linha 6 e 7'!G13)</f>
        <v/>
      </c>
      <c r="I12" s="434" t="str">
        <f>IFERROR(IF(G12="","",(VLOOKUP(G12,[2]Recheio!$B$8:$I$150,3,0))),"")</f>
        <v/>
      </c>
      <c r="J12" s="541" t="str">
        <f>IFERROR(IF(G12="","",(VLOOKUP(G12,[2]Recheio!$B$8:$I$150,4,0))),"")</f>
        <v/>
      </c>
      <c r="K12" s="434" t="str">
        <f>IFERROR((VLOOKUP(I12,[2]Recheio!$B$8:$I$150,4,0)),"")</f>
        <v/>
      </c>
      <c r="L12" s="433" t="str">
        <f>IF('Linha 6 e 7'!I13="","",'Linha 6 e 7'!I13)</f>
        <v/>
      </c>
      <c r="M12" s="435" t="str">
        <f t="shared" si="4"/>
        <v/>
      </c>
      <c r="N12" s="455"/>
    </row>
    <row r="13" spans="1:14" ht="25.5" customHeight="1" thickBot="1">
      <c r="A13" s="436"/>
      <c r="B13" s="436" t="str">
        <f>IF(G14="","","X")</f>
        <v>X</v>
      </c>
      <c r="C13" s="437"/>
      <c r="D13" s="438"/>
      <c r="E13" s="437"/>
      <c r="F13" s="439"/>
      <c r="G13" s="439"/>
      <c r="H13" s="439"/>
      <c r="I13" s="440"/>
      <c r="J13" s="542"/>
      <c r="K13" s="441"/>
      <c r="L13" s="441"/>
      <c r="M13" s="442"/>
      <c r="N13" s="456"/>
    </row>
    <row r="14" spans="1:14" ht="25.5" customHeight="1" thickBot="1">
      <c r="A14" s="423" t="str">
        <f>IF(C14="","",ROUNDDOWN(C14,0)&amp;G14)</f>
        <v>4395640.30.0027</v>
      </c>
      <c r="B14" s="423" t="str">
        <f>IF(G14&lt;&gt;"","X","")</f>
        <v>X</v>
      </c>
      <c r="C14" s="424">
        <f>'Linha 6 e 7'!B15</f>
        <v>43956.375</v>
      </c>
      <c r="D14" s="425">
        <f>IF(I14="","",'Linha 6 e 7'!L15)</f>
        <v>43956.25</v>
      </c>
      <c r="E14" s="424">
        <f>IF(C14="","",C14)</f>
        <v>43956.375</v>
      </c>
      <c r="F14" s="575">
        <v>97049</v>
      </c>
      <c r="G14" s="427" t="str">
        <f>IF('Linha 6 e 7'!D15="","",'Linha 6 e 7'!D15)</f>
        <v>40.30.0027</v>
      </c>
      <c r="H14" s="428">
        <f>IF('Linha 6 e 7'!G15="","",'Linha 6 e 7'!G15)</f>
        <v>1700</v>
      </c>
      <c r="I14" s="449" t="str">
        <f>IFERROR(IF(G14="","",(VLOOKUP(G14,[2]Recheio!$B$8:$I$150,3,0))),"")</f>
        <v>30.02.0037</v>
      </c>
      <c r="J14" s="540" t="str">
        <f>IFERROR(IF(G14="","",(VLOOKUP(G14,[2]Recheio!$B$8:$I$150,4,0))),"")</f>
        <v>Recheio de Ricota, Parmesao e Castanha do Para p/ Massas</v>
      </c>
      <c r="K14" s="428" t="str">
        <f>IFERROR((VLOOKUP(I14,[2]Recheio!$B$8:$I$150,4,0)),"")</f>
        <v/>
      </c>
      <c r="L14" s="427">
        <f>IF('Linha 6 e 7'!I15="","",'Linha 6 e 7'!I15)</f>
        <v>2056.7068965517242</v>
      </c>
      <c r="M14" s="430" t="str">
        <f>IFERROR((L14/K14),"")</f>
        <v/>
      </c>
      <c r="N14" s="454"/>
    </row>
    <row r="15" spans="1:14" ht="25.5" hidden="1" customHeight="1">
      <c r="A15" s="423" t="str">
        <f t="shared" ref="A15:A23" si="5">IF(C15="","",ROUNDDOWN(C15,0)&amp;G15)</f>
        <v/>
      </c>
      <c r="B15" s="423" t="str">
        <f>IF(OR($G14="40.31.0001",I15&lt;&gt;""),"X","")</f>
        <v/>
      </c>
      <c r="C15" s="424" t="str">
        <f>'Linha 6 e 7'!B16</f>
        <v/>
      </c>
      <c r="D15" s="425" t="str">
        <f>IF(I15="","",'Linha 6 e 7'!L16)</f>
        <v/>
      </c>
      <c r="E15" s="424" t="str">
        <f t="shared" ref="E15:E23" si="6">IF(C15="","",C15)</f>
        <v/>
      </c>
      <c r="F15" s="426"/>
      <c r="G15" s="427" t="str">
        <f>IF('Linha 6 e 7'!D16="","",'Linha 6 e 7'!D16)</f>
        <v/>
      </c>
      <c r="H15" s="428" t="str">
        <f>IF('Linha 6 e 7'!G16="","",'Linha 6 e 7'!G16)</f>
        <v/>
      </c>
      <c r="I15" s="428" t="str">
        <f>IFERROR(IF(G15="","",(VLOOKUP(G15,[2]Recheio!$B$8:$I$150,3,0))),"")</f>
        <v/>
      </c>
      <c r="J15" s="540" t="str">
        <f>IFERROR(IF(G15="","",(VLOOKUP(G15,[2]Recheio!$B$8:$I$150,4,0))),"")</f>
        <v/>
      </c>
      <c r="K15" s="428" t="str">
        <f>IFERROR((VLOOKUP(I15,[2]Recheio!$B$8:$I$150,4,0)),"")</f>
        <v/>
      </c>
      <c r="L15" s="427" t="str">
        <f>IF('Linha 6 e 7'!I16="","",'Linha 6 e 7'!I16)</f>
        <v/>
      </c>
      <c r="M15" s="430" t="str">
        <f>IFERROR((L15/K15),"")</f>
        <v/>
      </c>
      <c r="N15" s="454"/>
    </row>
    <row r="16" spans="1:14" ht="25.5" hidden="1" customHeight="1">
      <c r="A16" s="423" t="str">
        <f t="shared" si="5"/>
        <v/>
      </c>
      <c r="B16" s="423" t="str">
        <f t="shared" ref="B16:B23" si="7">IF(I16&lt;&gt;"","X","")</f>
        <v/>
      </c>
      <c r="C16" s="424" t="str">
        <f>'Linha 6 e 7'!B17</f>
        <v/>
      </c>
      <c r="D16" s="425" t="str">
        <f>IF(I16="","",'Linha 6 e 7'!L17)</f>
        <v/>
      </c>
      <c r="E16" s="424" t="str">
        <f t="shared" si="6"/>
        <v/>
      </c>
      <c r="F16" s="426"/>
      <c r="G16" s="427" t="str">
        <f>IF('Linha 6 e 7'!D17="","",'Linha 6 e 7'!D17)</f>
        <v/>
      </c>
      <c r="H16" s="428" t="str">
        <f>IF('Linha 6 e 7'!G17="","",'Linha 6 e 7'!G17)</f>
        <v/>
      </c>
      <c r="I16" s="428" t="str">
        <f>IFERROR(IF(G16="","",(VLOOKUP(G16,[2]Recheio!$B$8:$I$150,3,0))),"")</f>
        <v/>
      </c>
      <c r="J16" s="540" t="str">
        <f>IFERROR(IF(G16="","",(VLOOKUP(G16,[2]Recheio!$B$8:$I$150,4,0))),"")</f>
        <v/>
      </c>
      <c r="K16" s="428" t="str">
        <f>IFERROR((VLOOKUP(I16,[2]Recheio!$B$8:$I$150,4,0)),"")</f>
        <v/>
      </c>
      <c r="L16" s="427" t="str">
        <f>IF('Linha 6 e 7'!I17="","",'Linha 6 e 7'!I17)</f>
        <v/>
      </c>
      <c r="M16" s="430" t="str">
        <f t="shared" ref="M16:M23" si="8">IFERROR((L16/K16),"")</f>
        <v/>
      </c>
      <c r="N16" s="454"/>
    </row>
    <row r="17" spans="1:14" ht="25.5" hidden="1" customHeight="1">
      <c r="A17" s="423" t="str">
        <f t="shared" si="5"/>
        <v/>
      </c>
      <c r="B17" s="423" t="str">
        <f t="shared" si="7"/>
        <v/>
      </c>
      <c r="C17" s="424" t="str">
        <f>'Linha 6 e 7'!B18</f>
        <v/>
      </c>
      <c r="D17" s="425" t="str">
        <f>IF(I17="","",'Linha 6 e 7'!L18)</f>
        <v/>
      </c>
      <c r="E17" s="424" t="str">
        <f t="shared" si="6"/>
        <v/>
      </c>
      <c r="F17" s="426"/>
      <c r="G17" s="427" t="str">
        <f>IF('Linha 6 e 7'!D18="","",'Linha 6 e 7'!D18)</f>
        <v/>
      </c>
      <c r="H17" s="428" t="str">
        <f>IF('Linha 6 e 7'!G18="","",'Linha 6 e 7'!G18)</f>
        <v/>
      </c>
      <c r="I17" s="428" t="str">
        <f>IFERROR(IF(G17="","",(VLOOKUP(G17,[2]Recheio!$B$8:$I$150,3,0))),"")</f>
        <v/>
      </c>
      <c r="J17" s="540" t="str">
        <f>IFERROR(IF(G17="","",(VLOOKUP(G17,[2]Recheio!$B$8:$I$150,4,0))),"")</f>
        <v/>
      </c>
      <c r="K17" s="428" t="str">
        <f>IFERROR((VLOOKUP(I17,[2]Recheio!$B$8:$I$150,4,0)),"")</f>
        <v/>
      </c>
      <c r="L17" s="427" t="str">
        <f>IF('Linha 6 e 7'!I18="","",'Linha 6 e 7'!I18)</f>
        <v/>
      </c>
      <c r="M17" s="430" t="str">
        <f t="shared" si="8"/>
        <v/>
      </c>
      <c r="N17" s="454"/>
    </row>
    <row r="18" spans="1:14" ht="25.5" hidden="1" customHeight="1">
      <c r="A18" s="423" t="str">
        <f t="shared" si="5"/>
        <v/>
      </c>
      <c r="B18" s="423" t="str">
        <f t="shared" si="7"/>
        <v/>
      </c>
      <c r="C18" s="424" t="str">
        <f>'Linha 6 e 7'!B19</f>
        <v/>
      </c>
      <c r="D18" s="425" t="str">
        <f>IF(I18="","",'Linha 6 e 7'!L19)</f>
        <v/>
      </c>
      <c r="E18" s="424" t="str">
        <f t="shared" si="6"/>
        <v/>
      </c>
      <c r="F18" s="426"/>
      <c r="G18" s="427" t="str">
        <f>IF('Linha 6 e 7'!D19="","",'Linha 6 e 7'!D19)</f>
        <v/>
      </c>
      <c r="H18" s="428" t="str">
        <f>IF('Linha 6 e 7'!G19="","",'Linha 6 e 7'!G19)</f>
        <v/>
      </c>
      <c r="I18" s="428" t="str">
        <f>IFERROR(IF(G18="","",(VLOOKUP(G18,[2]Recheio!$B$8:$I$150,3,0))),"")</f>
        <v/>
      </c>
      <c r="J18" s="540" t="str">
        <f>IFERROR(IF(G18="","",(VLOOKUP(G18,[2]Recheio!$B$8:$I$150,4,0))),"")</f>
        <v/>
      </c>
      <c r="K18" s="428" t="str">
        <f>IFERROR((VLOOKUP(I18,[2]Recheio!$B$8:$I$150,4,0)),"")</f>
        <v/>
      </c>
      <c r="L18" s="427" t="str">
        <f>IF('Linha 6 e 7'!I19="","",'Linha 6 e 7'!I19)</f>
        <v/>
      </c>
      <c r="M18" s="430" t="str">
        <f t="shared" si="8"/>
        <v/>
      </c>
      <c r="N18" s="454"/>
    </row>
    <row r="19" spans="1:14" ht="25.5" hidden="1" customHeight="1">
      <c r="A19" s="423" t="str">
        <f t="shared" si="5"/>
        <v/>
      </c>
      <c r="B19" s="423" t="str">
        <f t="shared" si="7"/>
        <v/>
      </c>
      <c r="C19" s="424" t="str">
        <f>'Linha 6 e 7'!B20</f>
        <v/>
      </c>
      <c r="D19" s="425" t="str">
        <f>IF(I19="","",'Linha 6 e 7'!L20)</f>
        <v/>
      </c>
      <c r="E19" s="424" t="str">
        <f t="shared" si="6"/>
        <v/>
      </c>
      <c r="F19" s="426"/>
      <c r="G19" s="427" t="str">
        <f>IF('Linha 6 e 7'!D20="","",'Linha 6 e 7'!D20)</f>
        <v/>
      </c>
      <c r="H19" s="428" t="str">
        <f>IF('Linha 6 e 7'!G20="","",'Linha 6 e 7'!G20)</f>
        <v/>
      </c>
      <c r="I19" s="428" t="str">
        <f>IFERROR(IF(G19="","",(VLOOKUP(G19,[2]Recheio!$B$8:$I$150,3,0))),"")</f>
        <v/>
      </c>
      <c r="J19" s="540" t="str">
        <f>IFERROR(IF(G19="","",(VLOOKUP(G19,[2]Recheio!$B$8:$I$150,4,0))),"")</f>
        <v/>
      </c>
      <c r="K19" s="428" t="str">
        <f>IFERROR((VLOOKUP(I19,[2]Recheio!$B$8:$I$150,4,0)),"")</f>
        <v/>
      </c>
      <c r="L19" s="427" t="str">
        <f>IF('Linha 6 e 7'!I20="","",'Linha 6 e 7'!I20)</f>
        <v/>
      </c>
      <c r="M19" s="430" t="str">
        <f t="shared" si="8"/>
        <v/>
      </c>
      <c r="N19" s="454"/>
    </row>
    <row r="20" spans="1:14" ht="25.5" hidden="1" customHeight="1">
      <c r="A20" s="423" t="str">
        <f t="shared" si="5"/>
        <v/>
      </c>
      <c r="B20" s="423" t="str">
        <f t="shared" si="7"/>
        <v/>
      </c>
      <c r="C20" s="424" t="str">
        <f>'Linha 6 e 7'!B21</f>
        <v/>
      </c>
      <c r="D20" s="425" t="str">
        <f>IF(I20="","",'Linha 6 e 7'!L21)</f>
        <v/>
      </c>
      <c r="E20" s="424" t="str">
        <f t="shared" si="6"/>
        <v/>
      </c>
      <c r="F20" s="426"/>
      <c r="G20" s="427" t="str">
        <f>IF('Linha 6 e 7'!D21="","",'Linha 6 e 7'!D21)</f>
        <v/>
      </c>
      <c r="H20" s="428" t="str">
        <f>IF('Linha 6 e 7'!G21="","",'Linha 6 e 7'!G21)</f>
        <v/>
      </c>
      <c r="I20" s="428" t="str">
        <f>IFERROR(IF(G20="","",(VLOOKUP(G20,[2]Recheio!$B$8:$I$150,3,0))),"")</f>
        <v/>
      </c>
      <c r="J20" s="540" t="str">
        <f>IFERROR(IF(G20="","",(VLOOKUP(G20,[2]Recheio!$B$8:$I$150,4,0))),"")</f>
        <v/>
      </c>
      <c r="K20" s="428" t="str">
        <f>IFERROR((VLOOKUP(I20,[2]Recheio!$B$8:$I$150,4,0)),"")</f>
        <v/>
      </c>
      <c r="L20" s="427" t="str">
        <f>IF('Linha 6 e 7'!I21="","",'Linha 6 e 7'!I21)</f>
        <v/>
      </c>
      <c r="M20" s="430" t="str">
        <f t="shared" si="8"/>
        <v/>
      </c>
      <c r="N20" s="454"/>
    </row>
    <row r="21" spans="1:14" ht="25.5" hidden="1" customHeight="1">
      <c r="A21" s="423" t="str">
        <f t="shared" si="5"/>
        <v/>
      </c>
      <c r="B21" s="423" t="str">
        <f t="shared" si="7"/>
        <v/>
      </c>
      <c r="C21" s="424" t="str">
        <f>'Linha 6 e 7'!B22</f>
        <v/>
      </c>
      <c r="D21" s="425" t="str">
        <f>IF(I21="","",'Linha 6 e 7'!L22)</f>
        <v/>
      </c>
      <c r="E21" s="424" t="str">
        <f t="shared" si="6"/>
        <v/>
      </c>
      <c r="F21" s="426"/>
      <c r="G21" s="427" t="str">
        <f>IF('Linha 6 e 7'!D22="","",'Linha 6 e 7'!D22)</f>
        <v/>
      </c>
      <c r="H21" s="428" t="str">
        <f>IF('Linha 6 e 7'!G22="","",'Linha 6 e 7'!G22)</f>
        <v/>
      </c>
      <c r="I21" s="428" t="str">
        <f>IFERROR(IF(G21="","",(VLOOKUP(G21,[2]Recheio!$B$8:$I$150,3,0))),"")</f>
        <v/>
      </c>
      <c r="J21" s="540" t="str">
        <f>IFERROR(IF(G21="","",(VLOOKUP(G21,[2]Recheio!$B$8:$I$150,4,0))),"")</f>
        <v/>
      </c>
      <c r="K21" s="428" t="str">
        <f>IFERROR((VLOOKUP(I21,[2]Recheio!$B$8:$I$150,4,0)),"")</f>
        <v/>
      </c>
      <c r="L21" s="427" t="str">
        <f>IF('Linha 6 e 7'!I22="","",'Linha 6 e 7'!I22)</f>
        <v/>
      </c>
      <c r="M21" s="430" t="str">
        <f t="shared" si="8"/>
        <v/>
      </c>
      <c r="N21" s="454"/>
    </row>
    <row r="22" spans="1:14" ht="25.5" hidden="1" customHeight="1">
      <c r="A22" s="423" t="str">
        <f t="shared" si="5"/>
        <v/>
      </c>
      <c r="B22" s="423" t="str">
        <f t="shared" si="7"/>
        <v/>
      </c>
      <c r="C22" s="424" t="str">
        <f>'Linha 6 e 7'!B23</f>
        <v/>
      </c>
      <c r="D22" s="425" t="str">
        <f>IF(I22="","",'Linha 6 e 7'!L23)</f>
        <v/>
      </c>
      <c r="E22" s="424" t="str">
        <f t="shared" si="6"/>
        <v/>
      </c>
      <c r="F22" s="426"/>
      <c r="G22" s="427" t="str">
        <f>IF('Linha 6 e 7'!D23="","",'Linha 6 e 7'!D23)</f>
        <v/>
      </c>
      <c r="H22" s="428" t="str">
        <f>IF('Linha 6 e 7'!G23="","",'Linha 6 e 7'!G23)</f>
        <v/>
      </c>
      <c r="I22" s="428" t="str">
        <f>IFERROR(IF(G22="","",(VLOOKUP(G22,[2]Recheio!$B$8:$I$150,3,0))),"")</f>
        <v/>
      </c>
      <c r="J22" s="540" t="str">
        <f>IFERROR(IF(G22="","",(VLOOKUP(G22,[2]Recheio!$B$8:$I$150,4,0))),"")</f>
        <v/>
      </c>
      <c r="K22" s="428" t="str">
        <f>IFERROR((VLOOKUP(I22,[2]Recheio!$B$8:$I$150,4,0)),"")</f>
        <v/>
      </c>
      <c r="L22" s="427" t="str">
        <f>IF('Linha 6 e 7'!I23="","",'Linha 6 e 7'!I23)</f>
        <v/>
      </c>
      <c r="M22" s="430" t="str">
        <f t="shared" si="8"/>
        <v/>
      </c>
      <c r="N22" s="454"/>
    </row>
    <row r="23" spans="1:14" ht="25.5" hidden="1" customHeight="1" thickBot="1">
      <c r="A23" s="423" t="str">
        <f t="shared" si="5"/>
        <v/>
      </c>
      <c r="B23" s="423" t="str">
        <f t="shared" si="7"/>
        <v/>
      </c>
      <c r="C23" s="424" t="str">
        <f>'Linha 6 e 7'!B24</f>
        <v/>
      </c>
      <c r="D23" s="425" t="str">
        <f>IF(I23="","",'Linha 6 e 7'!L24)</f>
        <v/>
      </c>
      <c r="E23" s="424" t="str">
        <f t="shared" si="6"/>
        <v/>
      </c>
      <c r="F23" s="432"/>
      <c r="G23" s="433" t="str">
        <f>IF('Linha 6 e 7'!D24="","",'Linha 6 e 7'!D24)</f>
        <v/>
      </c>
      <c r="H23" s="434" t="str">
        <f>IF('Linha 6 e 7'!G24="","",'Linha 6 e 7'!G24)</f>
        <v/>
      </c>
      <c r="I23" s="434" t="str">
        <f>IFERROR(IF(G23="","",(VLOOKUP(G23,[2]Recheio!$B$8:$I$150,3,0))),"")</f>
        <v/>
      </c>
      <c r="J23" s="541" t="str">
        <f>IFERROR(IF(G23="","",(VLOOKUP(G23,[2]Recheio!$B$8:$I$150,4,0))),"")</f>
        <v/>
      </c>
      <c r="K23" s="434" t="str">
        <f>IFERROR((VLOOKUP(I23,[2]Recheio!$B$8:$I$150,4,0)),"")</f>
        <v/>
      </c>
      <c r="L23" s="433" t="str">
        <f>IF('Linha 6 e 7'!I24="","",'Linha 6 e 7'!I24)</f>
        <v/>
      </c>
      <c r="M23" s="435" t="str">
        <f t="shared" si="8"/>
        <v/>
      </c>
      <c r="N23" s="455"/>
    </row>
    <row r="24" spans="1:14" ht="25.5" customHeight="1" thickBot="1">
      <c r="A24" s="436"/>
      <c r="B24" s="436" t="str">
        <f>IF(G25="","","X")</f>
        <v>X</v>
      </c>
      <c r="C24" s="437"/>
      <c r="D24" s="438"/>
      <c r="E24" s="437"/>
      <c r="F24" s="439"/>
      <c r="G24" s="439"/>
      <c r="H24" s="439"/>
      <c r="I24" s="440"/>
      <c r="J24" s="542"/>
      <c r="K24" s="441"/>
      <c r="L24" s="441"/>
      <c r="M24" s="442"/>
      <c r="N24" s="456"/>
    </row>
    <row r="25" spans="1:14" ht="25.5" customHeight="1" thickBot="1">
      <c r="A25" s="423" t="str">
        <f>IF(C25="","",ROUNDDOWN(C25,0)&amp;G25)</f>
        <v>4395740.30.0028</v>
      </c>
      <c r="B25" s="423" t="str">
        <f>IF(G25&lt;&gt;"","X","")</f>
        <v>X</v>
      </c>
      <c r="C25" s="424">
        <f>'Linha 6 e 7'!B26</f>
        <v>43957.375</v>
      </c>
      <c r="D25" s="425">
        <f>IF(I25="","",'Linha 6 e 7'!L26)</f>
        <v>43957.25</v>
      </c>
      <c r="E25" s="424">
        <f>IF(C25="","",C25)</f>
        <v>43957.375</v>
      </c>
      <c r="F25" s="574">
        <v>97050</v>
      </c>
      <c r="G25" s="427" t="str">
        <f>IF('Linha 6 e 7'!D26="","",'Linha 6 e 7'!D26)</f>
        <v>40.30.0028</v>
      </c>
      <c r="H25" s="428">
        <f>IF('Linha 6 e 7'!G26="","",'Linha 6 e 7'!G26)</f>
        <v>1700</v>
      </c>
      <c r="I25" s="449" t="str">
        <f>IFERROR(IF(G25="","",(VLOOKUP(G25,[2]Recheio!$B$8:$I$150,3,0))),"")</f>
        <v>30.02.0036</v>
      </c>
      <c r="J25" s="540" t="str">
        <f>IFERROR(IF(G25="","",(VLOOKUP(G25,[2]Recheio!$B$8:$I$150,4,0))),"")</f>
        <v>Recheio Mussarela Bufala, Tomate Seco &amp; Manjericao p/ Massas</v>
      </c>
      <c r="K25" s="428" t="str">
        <f>IFERROR((VLOOKUP(I25,[2]Recheio!$B$8:$I$150,4,0)),"")</f>
        <v/>
      </c>
      <c r="L25" s="427">
        <f>IF('Linha 6 e 7'!I26="","",'Linha 6 e 7'!I26)</f>
        <v>1776.3827586206899</v>
      </c>
      <c r="M25" s="430" t="str">
        <f>IFERROR((L25/K25),"")</f>
        <v/>
      </c>
      <c r="N25" s="454"/>
    </row>
    <row r="26" spans="1:14" ht="25.5" hidden="1" customHeight="1">
      <c r="A26" s="423" t="str">
        <f t="shared" ref="A26:A34" si="9">IF(C26="","",ROUNDDOWN(C26,0)&amp;G26)</f>
        <v/>
      </c>
      <c r="B26" s="423" t="str">
        <f>IF(OR($G25="40.31.0001",I26&lt;&gt;""),"X","")</f>
        <v/>
      </c>
      <c r="C26" s="424" t="str">
        <f>'Linha 6 e 7'!B27</f>
        <v/>
      </c>
      <c r="D26" s="425" t="str">
        <f>IF(I26="","",'Linha 6 e 7'!L27)</f>
        <v/>
      </c>
      <c r="E26" s="424" t="str">
        <f t="shared" ref="E26:E34" si="10">IF(C26="","",C26)</f>
        <v/>
      </c>
      <c r="F26" s="426"/>
      <c r="G26" s="427" t="str">
        <f>IF('Linha 6 e 7'!D27="","",'Linha 6 e 7'!D27)</f>
        <v/>
      </c>
      <c r="H26" s="428" t="str">
        <f>IF('Linha 6 e 7'!G27="","",'Linha 6 e 7'!G27)</f>
        <v/>
      </c>
      <c r="I26" s="428" t="str">
        <f>IFERROR(IF(G26="","",(VLOOKUP(G26,[2]Recheio!$B$8:$I$150,3,0))),"")</f>
        <v/>
      </c>
      <c r="J26" s="540" t="str">
        <f>IFERROR(IF(G26="","",(VLOOKUP(G26,[2]Recheio!$B$8:$I$150,4,0))),"")</f>
        <v/>
      </c>
      <c r="K26" s="428" t="str">
        <f>IFERROR((VLOOKUP(I26,[2]Recheio!$B$8:$I$150,4,0)),"")</f>
        <v/>
      </c>
      <c r="L26" s="427" t="str">
        <f>IF('Linha 6 e 7'!I27="","",'Linha 6 e 7'!I27)</f>
        <v/>
      </c>
      <c r="M26" s="430" t="str">
        <f>IFERROR((L26/K26),"")</f>
        <v/>
      </c>
      <c r="N26" s="454"/>
    </row>
    <row r="27" spans="1:14" ht="25.5" hidden="1" customHeight="1">
      <c r="A27" s="423" t="str">
        <f t="shared" si="9"/>
        <v/>
      </c>
      <c r="B27" s="423" t="str">
        <f t="shared" ref="B27:B34" si="11">IF(I27&lt;&gt;"","X","")</f>
        <v/>
      </c>
      <c r="C27" s="424" t="str">
        <f>'Linha 6 e 7'!B28</f>
        <v/>
      </c>
      <c r="D27" s="425" t="str">
        <f>IF(I27="","",'Linha 6 e 7'!L28)</f>
        <v/>
      </c>
      <c r="E27" s="424" t="str">
        <f t="shared" si="10"/>
        <v/>
      </c>
      <c r="F27" s="426"/>
      <c r="G27" s="427" t="str">
        <f>IF('Linha 6 e 7'!D28="","",'Linha 6 e 7'!D28)</f>
        <v/>
      </c>
      <c r="H27" s="428" t="str">
        <f>IF('Linha 6 e 7'!G28="","",'Linha 6 e 7'!G28)</f>
        <v/>
      </c>
      <c r="I27" s="428" t="str">
        <f>IFERROR(IF(G27="","",(VLOOKUP(G27,[2]Recheio!$B$8:$I$150,3,0))),"")</f>
        <v/>
      </c>
      <c r="J27" s="540" t="str">
        <f>IFERROR(IF(G27="","",(VLOOKUP(G27,[2]Recheio!$B$8:$I$150,4,0))),"")</f>
        <v/>
      </c>
      <c r="K27" s="428" t="str">
        <f>IFERROR((VLOOKUP(I27,[2]Recheio!$B$8:$I$150,4,0)),"")</f>
        <v/>
      </c>
      <c r="L27" s="427" t="str">
        <f>IF('Linha 6 e 7'!I28="","",'Linha 6 e 7'!I28)</f>
        <v/>
      </c>
      <c r="M27" s="430" t="str">
        <f t="shared" ref="M27:M34" si="12">IFERROR((L27/K27),"")</f>
        <v/>
      </c>
      <c r="N27" s="454"/>
    </row>
    <row r="28" spans="1:14" ht="25.5" hidden="1" customHeight="1">
      <c r="A28" s="423" t="str">
        <f t="shared" si="9"/>
        <v/>
      </c>
      <c r="B28" s="423" t="str">
        <f t="shared" si="11"/>
        <v/>
      </c>
      <c r="C28" s="424" t="str">
        <f>'Linha 6 e 7'!B29</f>
        <v/>
      </c>
      <c r="D28" s="425" t="str">
        <f>IF(I28="","",'Linha 6 e 7'!L29)</f>
        <v/>
      </c>
      <c r="E28" s="424" t="str">
        <f t="shared" si="10"/>
        <v/>
      </c>
      <c r="F28" s="426"/>
      <c r="G28" s="427" t="str">
        <f>IF('Linha 6 e 7'!D29="","",'Linha 6 e 7'!D29)</f>
        <v/>
      </c>
      <c r="H28" s="428" t="str">
        <f>IF('Linha 6 e 7'!G29="","",'Linha 6 e 7'!G29)</f>
        <v/>
      </c>
      <c r="I28" s="428" t="str">
        <f>IFERROR(IF(G28="","",(VLOOKUP(G28,[2]Recheio!$B$8:$I$150,3,0))),"")</f>
        <v/>
      </c>
      <c r="J28" s="540" t="str">
        <f>IFERROR(IF(G28="","",(VLOOKUP(G28,[2]Recheio!$B$8:$I$150,4,0))),"")</f>
        <v/>
      </c>
      <c r="K28" s="428" t="str">
        <f>IFERROR((VLOOKUP(I28,[2]Recheio!$B$8:$I$150,4,0)),"")</f>
        <v/>
      </c>
      <c r="L28" s="427" t="str">
        <f>IF('Linha 6 e 7'!I29="","",'Linha 6 e 7'!I29)</f>
        <v/>
      </c>
      <c r="M28" s="430" t="str">
        <f t="shared" si="12"/>
        <v/>
      </c>
      <c r="N28" s="454"/>
    </row>
    <row r="29" spans="1:14" ht="25.5" hidden="1" customHeight="1">
      <c r="A29" s="423" t="str">
        <f t="shared" si="9"/>
        <v/>
      </c>
      <c r="B29" s="423" t="str">
        <f t="shared" si="11"/>
        <v/>
      </c>
      <c r="C29" s="424" t="str">
        <f>'Linha 6 e 7'!B30</f>
        <v/>
      </c>
      <c r="D29" s="425" t="str">
        <f>IF(I29="","",'Linha 6 e 7'!L30)</f>
        <v/>
      </c>
      <c r="E29" s="424" t="str">
        <f t="shared" si="10"/>
        <v/>
      </c>
      <c r="F29" s="426"/>
      <c r="G29" s="427" t="str">
        <f>IF('Linha 6 e 7'!D30="","",'Linha 6 e 7'!D30)</f>
        <v/>
      </c>
      <c r="H29" s="428" t="str">
        <f>IF('Linha 6 e 7'!G30="","",'Linha 6 e 7'!G30)</f>
        <v/>
      </c>
      <c r="I29" s="428" t="str">
        <f>IFERROR(IF(G29="","",(VLOOKUP(G29,[2]Recheio!$B$8:$I$150,3,0))),"")</f>
        <v/>
      </c>
      <c r="J29" s="540" t="str">
        <f>IFERROR(IF(G29="","",(VLOOKUP(G29,[2]Recheio!$B$8:$I$150,4,0))),"")</f>
        <v/>
      </c>
      <c r="K29" s="428" t="str">
        <f>IFERROR((VLOOKUP(I29,[2]Recheio!$B$8:$I$150,4,0)),"")</f>
        <v/>
      </c>
      <c r="L29" s="427" t="str">
        <f>IF('Linha 6 e 7'!I30="","",'Linha 6 e 7'!I30)</f>
        <v/>
      </c>
      <c r="M29" s="430" t="str">
        <f t="shared" si="12"/>
        <v/>
      </c>
      <c r="N29" s="454"/>
    </row>
    <row r="30" spans="1:14" ht="25.5" hidden="1" customHeight="1">
      <c r="A30" s="423" t="str">
        <f t="shared" si="9"/>
        <v/>
      </c>
      <c r="B30" s="423" t="str">
        <f t="shared" si="11"/>
        <v/>
      </c>
      <c r="C30" s="424" t="str">
        <f>'Linha 6 e 7'!B31</f>
        <v/>
      </c>
      <c r="D30" s="425" t="str">
        <f>IF(I30="","",'Linha 6 e 7'!L31)</f>
        <v/>
      </c>
      <c r="E30" s="424" t="str">
        <f t="shared" si="10"/>
        <v/>
      </c>
      <c r="F30" s="426"/>
      <c r="G30" s="427" t="str">
        <f>IF('Linha 6 e 7'!D31="","",'Linha 6 e 7'!D31)</f>
        <v/>
      </c>
      <c r="H30" s="428" t="str">
        <f>IF('Linha 6 e 7'!G31="","",'Linha 6 e 7'!G31)</f>
        <v/>
      </c>
      <c r="I30" s="428" t="str">
        <f>IFERROR(IF(G30="","",(VLOOKUP(G30,[2]Recheio!$B$8:$I$150,3,0))),"")</f>
        <v/>
      </c>
      <c r="J30" s="540" t="str">
        <f>IFERROR(IF(G30="","",(VLOOKUP(G30,[2]Recheio!$B$8:$I$150,4,0))),"")</f>
        <v/>
      </c>
      <c r="K30" s="428" t="str">
        <f>IFERROR((VLOOKUP(I30,[2]Recheio!$B$8:$I$150,4,0)),"")</f>
        <v/>
      </c>
      <c r="L30" s="427" t="str">
        <f>IF('Linha 6 e 7'!I31="","",'Linha 6 e 7'!I31)</f>
        <v/>
      </c>
      <c r="M30" s="430" t="str">
        <f t="shared" si="12"/>
        <v/>
      </c>
      <c r="N30" s="454"/>
    </row>
    <row r="31" spans="1:14" ht="25.5" hidden="1" customHeight="1">
      <c r="A31" s="423" t="str">
        <f t="shared" si="9"/>
        <v/>
      </c>
      <c r="B31" s="423" t="str">
        <f t="shared" si="11"/>
        <v/>
      </c>
      <c r="C31" s="424" t="str">
        <f>'Linha 6 e 7'!B32</f>
        <v/>
      </c>
      <c r="D31" s="425" t="str">
        <f>IF(I31="","",'Linha 6 e 7'!L32)</f>
        <v/>
      </c>
      <c r="E31" s="424" t="str">
        <f t="shared" si="10"/>
        <v/>
      </c>
      <c r="F31" s="426"/>
      <c r="G31" s="427" t="str">
        <f>IF('Linha 6 e 7'!D32="","",'Linha 6 e 7'!D32)</f>
        <v/>
      </c>
      <c r="H31" s="428" t="str">
        <f>IF('Linha 6 e 7'!G32="","",'Linha 6 e 7'!G32)</f>
        <v/>
      </c>
      <c r="I31" s="428" t="str">
        <f>IFERROR(IF(G31="","",(VLOOKUP(G31,[2]Recheio!$B$8:$I$150,3,0))),"")</f>
        <v/>
      </c>
      <c r="J31" s="540" t="str">
        <f>IFERROR(IF(G31="","",(VLOOKUP(G31,[2]Recheio!$B$8:$I$150,4,0))),"")</f>
        <v/>
      </c>
      <c r="K31" s="428" t="str">
        <f>IFERROR((VLOOKUP(I31,[2]Recheio!$B$8:$I$150,4,0)),"")</f>
        <v/>
      </c>
      <c r="L31" s="427" t="str">
        <f>IF('Linha 6 e 7'!I32="","",'Linha 6 e 7'!I32)</f>
        <v/>
      </c>
      <c r="M31" s="430" t="str">
        <f t="shared" si="12"/>
        <v/>
      </c>
      <c r="N31" s="454"/>
    </row>
    <row r="32" spans="1:14" ht="25.5" hidden="1" customHeight="1">
      <c r="A32" s="423" t="str">
        <f t="shared" si="9"/>
        <v/>
      </c>
      <c r="B32" s="423" t="str">
        <f t="shared" si="11"/>
        <v/>
      </c>
      <c r="C32" s="424" t="str">
        <f>'Linha 6 e 7'!B33</f>
        <v/>
      </c>
      <c r="D32" s="425" t="str">
        <f>IF(I32="","",'Linha 6 e 7'!L33)</f>
        <v/>
      </c>
      <c r="E32" s="424" t="str">
        <f t="shared" si="10"/>
        <v/>
      </c>
      <c r="F32" s="426"/>
      <c r="G32" s="427" t="str">
        <f>IF('Linha 6 e 7'!D33="","",'Linha 6 e 7'!D33)</f>
        <v/>
      </c>
      <c r="H32" s="428" t="str">
        <f>IF('Linha 6 e 7'!G33="","",'Linha 6 e 7'!G33)</f>
        <v/>
      </c>
      <c r="I32" s="428" t="str">
        <f>IFERROR(IF(G32="","",(VLOOKUP(G32,[2]Recheio!$B$8:$I$150,3,0))),"")</f>
        <v/>
      </c>
      <c r="J32" s="540" t="str">
        <f>IFERROR(IF(G32="","",(VLOOKUP(G32,[2]Recheio!$B$8:$I$150,4,0))),"")</f>
        <v/>
      </c>
      <c r="K32" s="428" t="str">
        <f>IFERROR((VLOOKUP(I32,[2]Recheio!$B$8:$I$150,4,0)),"")</f>
        <v/>
      </c>
      <c r="L32" s="427" t="str">
        <f>IF('Linha 6 e 7'!I33="","",'Linha 6 e 7'!I33)</f>
        <v/>
      </c>
      <c r="M32" s="430" t="str">
        <f t="shared" si="12"/>
        <v/>
      </c>
      <c r="N32" s="454"/>
    </row>
    <row r="33" spans="1:14" ht="25.5" hidden="1" customHeight="1">
      <c r="A33" s="423" t="str">
        <f t="shared" si="9"/>
        <v/>
      </c>
      <c r="B33" s="423" t="str">
        <f t="shared" si="11"/>
        <v/>
      </c>
      <c r="C33" s="424" t="str">
        <f>'Linha 6 e 7'!B34</f>
        <v/>
      </c>
      <c r="D33" s="425" t="str">
        <f>IF(I33="","",'Linha 6 e 7'!L34)</f>
        <v/>
      </c>
      <c r="E33" s="424" t="str">
        <f t="shared" si="10"/>
        <v/>
      </c>
      <c r="F33" s="426"/>
      <c r="G33" s="427" t="str">
        <f>IF('Linha 6 e 7'!D34="","",'Linha 6 e 7'!D34)</f>
        <v/>
      </c>
      <c r="H33" s="428" t="str">
        <f>IF('Linha 6 e 7'!G34="","",'Linha 6 e 7'!G34)</f>
        <v/>
      </c>
      <c r="I33" s="428" t="str">
        <f>IFERROR(IF(G33="","",(VLOOKUP(G33,[2]Recheio!$B$8:$I$150,3,0))),"")</f>
        <v/>
      </c>
      <c r="J33" s="540" t="str">
        <f>IFERROR(IF(G33="","",(VLOOKUP(G33,[2]Recheio!$B$8:$I$150,4,0))),"")</f>
        <v/>
      </c>
      <c r="K33" s="428" t="str">
        <f>IFERROR((VLOOKUP(I33,[2]Recheio!$B$8:$I$150,4,0)),"")</f>
        <v/>
      </c>
      <c r="L33" s="427" t="str">
        <f>IF('Linha 6 e 7'!I34="","",'Linha 6 e 7'!I34)</f>
        <v/>
      </c>
      <c r="M33" s="430" t="str">
        <f t="shared" si="12"/>
        <v/>
      </c>
      <c r="N33" s="454"/>
    </row>
    <row r="34" spans="1:14" ht="25.5" hidden="1" customHeight="1" thickBot="1">
      <c r="A34" s="423" t="str">
        <f t="shared" si="9"/>
        <v/>
      </c>
      <c r="B34" s="423" t="str">
        <f t="shared" si="11"/>
        <v/>
      </c>
      <c r="C34" s="424" t="str">
        <f>'Linha 6 e 7'!B35</f>
        <v/>
      </c>
      <c r="D34" s="425" t="str">
        <f>IF(I34="","",'Linha 6 e 7'!L35)</f>
        <v/>
      </c>
      <c r="E34" s="424" t="str">
        <f t="shared" si="10"/>
        <v/>
      </c>
      <c r="F34" s="432"/>
      <c r="G34" s="433" t="str">
        <f>IF('Linha 6 e 7'!D35="","",'Linha 6 e 7'!D35)</f>
        <v/>
      </c>
      <c r="H34" s="434" t="str">
        <f>IF('Linha 6 e 7'!G35="","",'Linha 6 e 7'!G35)</f>
        <v/>
      </c>
      <c r="I34" s="434" t="str">
        <f>IFERROR(IF(G34="","",(VLOOKUP(G34,[2]Recheio!$B$8:$I$150,3,0))),"")</f>
        <v/>
      </c>
      <c r="J34" s="541" t="str">
        <f>IFERROR(IF(G34="","",(VLOOKUP(G34,[2]Recheio!$B$8:$I$150,4,0))),"")</f>
        <v/>
      </c>
      <c r="K34" s="434" t="str">
        <f>IFERROR((VLOOKUP(I34,[2]Recheio!$B$8:$I$150,4,0)),"")</f>
        <v/>
      </c>
      <c r="L34" s="433" t="str">
        <f>IF('Linha 6 e 7'!I35="","",'Linha 6 e 7'!I35)</f>
        <v/>
      </c>
      <c r="M34" s="435" t="str">
        <f t="shared" si="12"/>
        <v/>
      </c>
      <c r="N34" s="455"/>
    </row>
    <row r="35" spans="1:14" ht="25.5" customHeight="1" thickBot="1">
      <c r="A35" s="436"/>
      <c r="B35" s="436" t="str">
        <f>IF(G36="","","X")</f>
        <v>X</v>
      </c>
      <c r="C35" s="437"/>
      <c r="D35" s="438"/>
      <c r="E35" s="437"/>
      <c r="F35" s="439"/>
      <c r="G35" s="439"/>
      <c r="H35" s="439"/>
      <c r="I35" s="440"/>
      <c r="J35" s="542"/>
      <c r="K35" s="441"/>
      <c r="L35" s="441"/>
      <c r="M35" s="442"/>
      <c r="N35" s="456"/>
    </row>
    <row r="36" spans="1:14" ht="25.5" customHeight="1" thickBot="1">
      <c r="A36" s="423" t="str">
        <f>IF(C36="","",ROUNDDOWN(C36,0)&amp;G36)</f>
        <v>4395840.30.0016</v>
      </c>
      <c r="B36" s="423" t="str">
        <f>IF(G36&lt;&gt;"","X","")</f>
        <v>X</v>
      </c>
      <c r="C36" s="424">
        <f>'Linha 6 e 7'!B37</f>
        <v>43958.375</v>
      </c>
      <c r="D36" s="425">
        <f>IF(I36="","",'Linha 6 e 7'!L37)</f>
        <v>43958.25</v>
      </c>
      <c r="E36" s="424">
        <f>IF(C36="","",C36)</f>
        <v>43958.375</v>
      </c>
      <c r="F36" s="574">
        <v>97051</v>
      </c>
      <c r="G36" s="427" t="str">
        <f>IF('Linha 6 e 7'!D37="","",'Linha 6 e 7'!D37)</f>
        <v>40.30.0016</v>
      </c>
      <c r="H36" s="428">
        <f>IF('Linha 6 e 7'!G37="","",'Linha 6 e 7'!G37)</f>
        <v>1200</v>
      </c>
      <c r="I36" s="449" t="str">
        <f>IFERROR(IF(G36="","",(VLOOKUP(G36,[2]Recheio!$B$8:$I$150,3,0))),"")</f>
        <v>30.02.0033</v>
      </c>
      <c r="J36" s="540" t="str">
        <f>IFERROR(IF(G36="","",(VLOOKUP(G36,[2]Recheio!$B$8:$I$150,4,0))),"")</f>
        <v>Recheio de Carne com Ervas de Provence p/ Massas</v>
      </c>
      <c r="K36" s="428" t="str">
        <f>IFERROR((VLOOKUP(I36,[2]Recheio!$B$8:$I$150,4,0)),"")</f>
        <v/>
      </c>
      <c r="L36" s="427">
        <f>IF('Linha 6 e 7'!I37="","",'Linha 6 e 7'!I37)</f>
        <v>980.06896551724139</v>
      </c>
      <c r="M36" s="430" t="str">
        <f>IFERROR((L36/K36),"")</f>
        <v/>
      </c>
      <c r="N36" s="454"/>
    </row>
    <row r="37" spans="1:14" ht="25.5" hidden="1" customHeight="1">
      <c r="A37" s="423" t="str">
        <f t="shared" ref="A37:A45" si="13">IF(C37="","",ROUNDDOWN(C37,0)&amp;G37)</f>
        <v>439589</v>
      </c>
      <c r="B37" s="423" t="str">
        <f>IF(OR($G36="40.31.0001",I37&lt;&gt;""),"X","")</f>
        <v/>
      </c>
      <c r="C37" s="424">
        <f>'Linha 6 e 7'!B38</f>
        <v>43958.375</v>
      </c>
      <c r="D37" s="425" t="str">
        <f>IF(I37="","",'Linha 6 e 7'!L38)</f>
        <v/>
      </c>
      <c r="E37" s="424">
        <f t="shared" ref="E37:E45" si="14">IF(C37="","",C37)</f>
        <v>43958.375</v>
      </c>
      <c r="F37" s="426"/>
      <c r="G37" s="427">
        <f>IF('Linha 6 e 7'!D38="","",'Linha 6 e 7'!D38)</f>
        <v>9</v>
      </c>
      <c r="H37" s="428">
        <f>IF('Linha 6 e 7'!G38="","",'Linha 6 e 7'!G38)</f>
        <v>2</v>
      </c>
      <c r="I37" s="428" t="str">
        <f>IFERROR(IF(G37="","",(VLOOKUP(G37,[2]Recheio!$B$8:$I$150,3,0))),"")</f>
        <v/>
      </c>
      <c r="J37" s="540" t="str">
        <f>IFERROR(IF(G37="","",(VLOOKUP(G37,[2]Recheio!$B$8:$I$150,4,0))),"")</f>
        <v/>
      </c>
      <c r="K37" s="428" t="str">
        <f>IFERROR((VLOOKUP(I37,[2]Recheio!$B$8:$I$150,4,0)),"")</f>
        <v/>
      </c>
      <c r="L37" s="427" t="str">
        <f>IF('Linha 6 e 7'!I38="","",'Linha 6 e 7'!I38)</f>
        <v/>
      </c>
      <c r="M37" s="430" t="str">
        <f>IFERROR((L37/K37),"")</f>
        <v/>
      </c>
      <c r="N37" s="454"/>
    </row>
    <row r="38" spans="1:14" ht="25.5" hidden="1" customHeight="1">
      <c r="A38" s="423" t="str">
        <f t="shared" si="13"/>
        <v/>
      </c>
      <c r="B38" s="423" t="str">
        <f t="shared" ref="B38:B45" si="15">IF(I38&lt;&gt;"","X","")</f>
        <v/>
      </c>
      <c r="C38" s="424" t="str">
        <f>'Linha 6 e 7'!B39</f>
        <v/>
      </c>
      <c r="D38" s="425" t="str">
        <f>IF(I38="","",'Linha 6 e 7'!L39)</f>
        <v/>
      </c>
      <c r="E38" s="424" t="str">
        <f t="shared" si="14"/>
        <v/>
      </c>
      <c r="F38" s="426"/>
      <c r="G38" s="427" t="str">
        <f>IF('Linha 6 e 7'!D39="","",'Linha 6 e 7'!D39)</f>
        <v/>
      </c>
      <c r="H38" s="428" t="str">
        <f>IF('Linha 6 e 7'!G39="","",'Linha 6 e 7'!G39)</f>
        <v/>
      </c>
      <c r="I38" s="428" t="str">
        <f>IFERROR(IF(G38="","",(VLOOKUP(G38,[2]Recheio!$B$8:$I$150,3,0))),"")</f>
        <v/>
      </c>
      <c r="J38" s="540" t="str">
        <f>IFERROR(IF(G38="","",(VLOOKUP(G38,[2]Recheio!$B$8:$I$150,4,0))),"")</f>
        <v/>
      </c>
      <c r="K38" s="428" t="str">
        <f>IFERROR((VLOOKUP(I38,[2]Recheio!$B$8:$I$150,4,0)),"")</f>
        <v/>
      </c>
      <c r="L38" s="427" t="str">
        <f>IF('Linha 6 e 7'!I39="","",'Linha 6 e 7'!I39)</f>
        <v/>
      </c>
      <c r="M38" s="430" t="str">
        <f t="shared" ref="M38:M45" si="16">IFERROR((L38/K38),"")</f>
        <v/>
      </c>
      <c r="N38" s="454"/>
    </row>
    <row r="39" spans="1:14" ht="25.5" hidden="1" customHeight="1">
      <c r="A39" s="423" t="str">
        <f t="shared" si="13"/>
        <v/>
      </c>
      <c r="B39" s="423" t="str">
        <f t="shared" si="15"/>
        <v/>
      </c>
      <c r="C39" s="424" t="str">
        <f>'Linha 6 e 7'!B40</f>
        <v/>
      </c>
      <c r="D39" s="425" t="str">
        <f>IF(I39="","",'Linha 6 e 7'!L40)</f>
        <v/>
      </c>
      <c r="E39" s="424" t="str">
        <f t="shared" si="14"/>
        <v/>
      </c>
      <c r="F39" s="426"/>
      <c r="G39" s="427" t="str">
        <f>IF('Linha 6 e 7'!D40="","",'Linha 6 e 7'!D40)</f>
        <v/>
      </c>
      <c r="H39" s="428" t="str">
        <f>IF('Linha 6 e 7'!G40="","",'Linha 6 e 7'!G40)</f>
        <v/>
      </c>
      <c r="I39" s="428" t="str">
        <f>IFERROR(IF(G39="","",(VLOOKUP(G39,[2]Recheio!$B$8:$I$150,3,0))),"")</f>
        <v/>
      </c>
      <c r="J39" s="540" t="str">
        <f>IFERROR(IF(G39="","",(VLOOKUP(G39,[2]Recheio!$B$8:$I$150,4,0))),"")</f>
        <v/>
      </c>
      <c r="K39" s="428" t="str">
        <f>IFERROR((VLOOKUP(I39,[2]Recheio!$B$8:$I$150,4,0)),"")</f>
        <v/>
      </c>
      <c r="L39" s="427" t="str">
        <f>IF('Linha 6 e 7'!I40="","",'Linha 6 e 7'!I40)</f>
        <v/>
      </c>
      <c r="M39" s="430" t="str">
        <f t="shared" si="16"/>
        <v/>
      </c>
      <c r="N39" s="454"/>
    </row>
    <row r="40" spans="1:14" ht="25.5" hidden="1" customHeight="1">
      <c r="A40" s="423" t="str">
        <f t="shared" si="13"/>
        <v/>
      </c>
      <c r="B40" s="423" t="str">
        <f t="shared" si="15"/>
        <v/>
      </c>
      <c r="C40" s="424" t="str">
        <f>'Linha 6 e 7'!B41</f>
        <v/>
      </c>
      <c r="D40" s="425" t="str">
        <f>IF(I40="","",'Linha 6 e 7'!L41)</f>
        <v/>
      </c>
      <c r="E40" s="424" t="str">
        <f t="shared" si="14"/>
        <v/>
      </c>
      <c r="F40" s="426"/>
      <c r="G40" s="427" t="str">
        <f>IF('Linha 6 e 7'!D41="","",'Linha 6 e 7'!D41)</f>
        <v/>
      </c>
      <c r="H40" s="428" t="str">
        <f>IF('Linha 6 e 7'!G41="","",'Linha 6 e 7'!G41)</f>
        <v/>
      </c>
      <c r="I40" s="428" t="str">
        <f>IFERROR(IF(G40="","",(VLOOKUP(G40,[2]Recheio!$B$8:$I$150,3,0))),"")</f>
        <v/>
      </c>
      <c r="J40" s="540" t="str">
        <f>IFERROR(IF(G40="","",(VLOOKUP(G40,[2]Recheio!$B$8:$I$150,4,0))),"")</f>
        <v/>
      </c>
      <c r="K40" s="428" t="str">
        <f>IFERROR((VLOOKUP(I40,[2]Recheio!$B$8:$I$150,4,0)),"")</f>
        <v/>
      </c>
      <c r="L40" s="427" t="str">
        <f>IF('Linha 6 e 7'!I41="","",'Linha 6 e 7'!I41)</f>
        <v/>
      </c>
      <c r="M40" s="430" t="str">
        <f t="shared" si="16"/>
        <v/>
      </c>
      <c r="N40" s="454"/>
    </row>
    <row r="41" spans="1:14" ht="25.5" hidden="1" customHeight="1">
      <c r="A41" s="423" t="str">
        <f t="shared" si="13"/>
        <v/>
      </c>
      <c r="B41" s="423" t="str">
        <f t="shared" si="15"/>
        <v/>
      </c>
      <c r="C41" s="424" t="str">
        <f>'Linha 6 e 7'!B42</f>
        <v/>
      </c>
      <c r="D41" s="425" t="str">
        <f>IF(I41="","",'Linha 6 e 7'!L42)</f>
        <v/>
      </c>
      <c r="E41" s="424" t="str">
        <f t="shared" si="14"/>
        <v/>
      </c>
      <c r="F41" s="426"/>
      <c r="G41" s="427" t="str">
        <f>IF('Linha 6 e 7'!D42="","",'Linha 6 e 7'!D42)</f>
        <v/>
      </c>
      <c r="H41" s="428" t="str">
        <f>IF('Linha 6 e 7'!G42="","",'Linha 6 e 7'!G42)</f>
        <v/>
      </c>
      <c r="I41" s="428" t="str">
        <f>IFERROR(IF(G41="","",(VLOOKUP(G41,[2]Recheio!$B$8:$I$150,3,0))),"")</f>
        <v/>
      </c>
      <c r="J41" s="540" t="str">
        <f>IFERROR(IF(G41="","",(VLOOKUP(G41,[2]Recheio!$B$8:$I$150,4,0))),"")</f>
        <v/>
      </c>
      <c r="K41" s="428" t="str">
        <f>IFERROR((VLOOKUP(I41,[2]Recheio!$B$8:$I$150,4,0)),"")</f>
        <v/>
      </c>
      <c r="L41" s="427" t="str">
        <f>IF('Linha 6 e 7'!I42="","",'Linha 6 e 7'!I42)</f>
        <v/>
      </c>
      <c r="M41" s="430" t="str">
        <f t="shared" si="16"/>
        <v/>
      </c>
      <c r="N41" s="454"/>
    </row>
    <row r="42" spans="1:14" ht="25.5" hidden="1" customHeight="1">
      <c r="A42" s="423" t="str">
        <f t="shared" si="13"/>
        <v/>
      </c>
      <c r="B42" s="423" t="str">
        <f t="shared" si="15"/>
        <v/>
      </c>
      <c r="C42" s="424" t="str">
        <f>'Linha 6 e 7'!B43</f>
        <v/>
      </c>
      <c r="D42" s="425" t="str">
        <f>IF(I42="","",'Linha 6 e 7'!L43)</f>
        <v/>
      </c>
      <c r="E42" s="424" t="str">
        <f t="shared" si="14"/>
        <v/>
      </c>
      <c r="F42" s="426"/>
      <c r="G42" s="427" t="str">
        <f>IF('Linha 6 e 7'!D43="","",'Linha 6 e 7'!D43)</f>
        <v/>
      </c>
      <c r="H42" s="428" t="str">
        <f>IF('Linha 6 e 7'!G43="","",'Linha 6 e 7'!G43)</f>
        <v/>
      </c>
      <c r="I42" s="428" t="str">
        <f>IFERROR(IF(G42="","",(VLOOKUP(G42,[2]Recheio!$B$8:$I$150,3,0))),"")</f>
        <v/>
      </c>
      <c r="J42" s="540" t="str">
        <f>IFERROR(IF(G42="","",(VLOOKUP(G42,[2]Recheio!$B$8:$I$150,4,0))),"")</f>
        <v/>
      </c>
      <c r="K42" s="428" t="str">
        <f>IFERROR((VLOOKUP(I42,[2]Recheio!$B$8:$I$150,4,0)),"")</f>
        <v/>
      </c>
      <c r="L42" s="427" t="str">
        <f>IF('Linha 6 e 7'!I43="","",'Linha 6 e 7'!I43)</f>
        <v/>
      </c>
      <c r="M42" s="430" t="str">
        <f t="shared" si="16"/>
        <v/>
      </c>
      <c r="N42" s="454"/>
    </row>
    <row r="43" spans="1:14" ht="25.5" hidden="1" customHeight="1">
      <c r="A43" s="423" t="str">
        <f t="shared" si="13"/>
        <v/>
      </c>
      <c r="B43" s="423" t="str">
        <f t="shared" si="15"/>
        <v/>
      </c>
      <c r="C43" s="424" t="str">
        <f>'Linha 6 e 7'!B44</f>
        <v/>
      </c>
      <c r="D43" s="425" t="str">
        <f>IF(I43="","",'Linha 6 e 7'!L44)</f>
        <v/>
      </c>
      <c r="E43" s="424" t="str">
        <f t="shared" si="14"/>
        <v/>
      </c>
      <c r="F43" s="426"/>
      <c r="G43" s="427" t="str">
        <f>IF('Linha 6 e 7'!D44="","",'Linha 6 e 7'!D44)</f>
        <v/>
      </c>
      <c r="H43" s="428" t="str">
        <f>IF('Linha 6 e 7'!G44="","",'Linha 6 e 7'!G44)</f>
        <v/>
      </c>
      <c r="I43" s="428" t="str">
        <f>IFERROR(IF(G43="","",(VLOOKUP(G43,[2]Recheio!$B$8:$I$150,3,0))),"")</f>
        <v/>
      </c>
      <c r="J43" s="540" t="str">
        <f>IFERROR(IF(G43="","",(VLOOKUP(G43,[2]Recheio!$B$8:$I$150,4,0))),"")</f>
        <v/>
      </c>
      <c r="K43" s="428" t="str">
        <f>IFERROR((VLOOKUP(I43,[2]Recheio!$B$8:$I$150,4,0)),"")</f>
        <v/>
      </c>
      <c r="L43" s="427" t="str">
        <f>IF('Linha 6 e 7'!I44="","",'Linha 6 e 7'!I44)</f>
        <v/>
      </c>
      <c r="M43" s="430" t="str">
        <f t="shared" si="16"/>
        <v/>
      </c>
      <c r="N43" s="454"/>
    </row>
    <row r="44" spans="1:14" ht="25.5" hidden="1" customHeight="1">
      <c r="A44" s="423" t="str">
        <f t="shared" si="13"/>
        <v/>
      </c>
      <c r="B44" s="423" t="str">
        <f t="shared" si="15"/>
        <v/>
      </c>
      <c r="C44" s="424" t="str">
        <f>'Linha 6 e 7'!B45</f>
        <v/>
      </c>
      <c r="D44" s="425" t="str">
        <f>IF(I44="","",'Linha 6 e 7'!L45)</f>
        <v/>
      </c>
      <c r="E44" s="424" t="str">
        <f t="shared" si="14"/>
        <v/>
      </c>
      <c r="F44" s="426"/>
      <c r="G44" s="427" t="str">
        <f>IF('Linha 6 e 7'!D45="","",'Linha 6 e 7'!D45)</f>
        <v/>
      </c>
      <c r="H44" s="428" t="str">
        <f>IF('Linha 6 e 7'!G45="","",'Linha 6 e 7'!G45)</f>
        <v/>
      </c>
      <c r="I44" s="428" t="str">
        <f>IFERROR(IF(G44="","",(VLOOKUP(G44,[2]Recheio!$B$8:$I$150,3,0))),"")</f>
        <v/>
      </c>
      <c r="J44" s="540" t="str">
        <f>IFERROR(IF(G44="","",(VLOOKUP(G44,[2]Recheio!$B$8:$I$150,4,0))),"")</f>
        <v/>
      </c>
      <c r="K44" s="428" t="str">
        <f>IFERROR((VLOOKUP(I44,[2]Recheio!$B$8:$I$150,4,0)),"")</f>
        <v/>
      </c>
      <c r="L44" s="427" t="str">
        <f>IF('Linha 6 e 7'!I45="","",'Linha 6 e 7'!I45)</f>
        <v/>
      </c>
      <c r="M44" s="430" t="str">
        <f t="shared" si="16"/>
        <v/>
      </c>
      <c r="N44" s="454"/>
    </row>
    <row r="45" spans="1:14" ht="25.5" hidden="1" customHeight="1" thickBot="1">
      <c r="A45" s="423" t="str">
        <f t="shared" si="13"/>
        <v/>
      </c>
      <c r="B45" s="423" t="str">
        <f t="shared" si="15"/>
        <v/>
      </c>
      <c r="C45" s="424" t="str">
        <f>'Linha 6 e 7'!B46</f>
        <v/>
      </c>
      <c r="D45" s="425" t="str">
        <f>IF(I45="","",'Linha 6 e 7'!L46)</f>
        <v/>
      </c>
      <c r="E45" s="424" t="str">
        <f t="shared" si="14"/>
        <v/>
      </c>
      <c r="F45" s="432"/>
      <c r="G45" s="433" t="str">
        <f>IF('Linha 6 e 7'!D46="","",'Linha 6 e 7'!D46)</f>
        <v/>
      </c>
      <c r="H45" s="434" t="str">
        <f>IF('Linha 6 e 7'!G46="","",'Linha 6 e 7'!G46)</f>
        <v/>
      </c>
      <c r="I45" s="434" t="str">
        <f>IFERROR(IF(G45="","",(VLOOKUP(G45,[2]Recheio!$B$8:$I$150,3,0))),"")</f>
        <v/>
      </c>
      <c r="J45" s="541" t="str">
        <f>IFERROR(IF(G45="","",(VLOOKUP(G45,[2]Recheio!$B$8:$I$150,4,0))),"")</f>
        <v/>
      </c>
      <c r="K45" s="434" t="str">
        <f>IFERROR((VLOOKUP(I45,[2]Recheio!$B$8:$I$150,4,0)),"")</f>
        <v/>
      </c>
      <c r="L45" s="433" t="str">
        <f>IF('Linha 6 e 7'!I46="","",'Linha 6 e 7'!I46)</f>
        <v/>
      </c>
      <c r="M45" s="435" t="str">
        <f t="shared" si="16"/>
        <v/>
      </c>
      <c r="N45" s="455"/>
    </row>
    <row r="46" spans="1:14" ht="25.5" hidden="1" customHeight="1" thickBot="1">
      <c r="A46" s="436"/>
      <c r="B46" s="436" t="str">
        <f>IF(G47="","","X")</f>
        <v>X</v>
      </c>
      <c r="C46" s="437"/>
      <c r="D46" s="438"/>
      <c r="E46" s="437"/>
      <c r="F46" s="439"/>
      <c r="G46" s="439"/>
      <c r="H46" s="439"/>
      <c r="I46" s="440"/>
      <c r="J46" s="542"/>
      <c r="K46" s="441"/>
      <c r="L46" s="441"/>
      <c r="M46" s="442"/>
      <c r="N46" s="456"/>
    </row>
    <row r="47" spans="1:14" ht="25.5" hidden="1" customHeight="1">
      <c r="A47" s="423" t="str">
        <f>IF(C47="","",ROUNDDOWN(C47,0)&amp;G47)</f>
        <v>439599</v>
      </c>
      <c r="B47" s="423" t="str">
        <f>IF(G47&lt;&gt;"","X","")</f>
        <v>X</v>
      </c>
      <c r="C47" s="424">
        <f>'Linha 6 e 7'!B48</f>
        <v>43959.375</v>
      </c>
      <c r="D47" s="425" t="str">
        <f>IF(I47="","",'Linha 6 e 7'!L48)</f>
        <v/>
      </c>
      <c r="E47" s="424">
        <f>IF(C47="","",C47)</f>
        <v>43959.375</v>
      </c>
      <c r="F47" s="426"/>
      <c r="G47" s="427">
        <f>IF('Linha 6 e 7'!D48="","",'Linha 6 e 7'!D48)</f>
        <v>9</v>
      </c>
      <c r="H47" s="428">
        <f>IF('Linha 6 e 7'!G48="","",'Linha 6 e 7'!G48)</f>
        <v>6</v>
      </c>
      <c r="I47" s="449" t="str">
        <f>IFERROR(IF(G47="","",(VLOOKUP(G47,[2]Recheio!$B$8:$I$150,3,0))),"")</f>
        <v/>
      </c>
      <c r="J47" s="540" t="str">
        <f>IFERROR(IF(G47="","",(VLOOKUP(G47,[2]Recheio!$B$8:$I$150,4,0))),"")</f>
        <v/>
      </c>
      <c r="K47" s="428" t="str">
        <f>IFERROR((VLOOKUP(I47,[2]Recheio!$B$8:$I$150,4,0)),"")</f>
        <v/>
      </c>
      <c r="L47" s="427" t="str">
        <f>IF('Linha 6 e 7'!I48="","",'Linha 6 e 7'!I48)</f>
        <v/>
      </c>
      <c r="M47" s="430" t="str">
        <f>IFERROR((L47/K47),"")</f>
        <v/>
      </c>
      <c r="N47" s="454"/>
    </row>
    <row r="48" spans="1:14" ht="25.5" hidden="1" customHeight="1">
      <c r="A48" s="423" t="str">
        <f t="shared" ref="A48:A56" si="17">IF(C48="","",ROUNDDOWN(C48,0)&amp;G48)</f>
        <v>439596</v>
      </c>
      <c r="B48" s="423" t="str">
        <f>IF(OR($G47="40.31.0001",I48&lt;&gt;""),"X","")</f>
        <v/>
      </c>
      <c r="C48" s="424">
        <f>'Linha 6 e 7'!B49</f>
        <v>43959.375</v>
      </c>
      <c r="D48" s="425" t="str">
        <f>IF(I48="","",'Linha 6 e 7'!L49)</f>
        <v/>
      </c>
      <c r="E48" s="424">
        <f t="shared" ref="E48:E56" si="18">IF(C48="","",C48)</f>
        <v>43959.375</v>
      </c>
      <c r="F48" s="426"/>
      <c r="G48" s="427">
        <f>IF('Linha 6 e 7'!D49="","",'Linha 6 e 7'!D49)</f>
        <v>6</v>
      </c>
      <c r="H48" s="428">
        <f>IF('Linha 6 e 7'!G49="","",'Linha 6 e 7'!G49)</f>
        <v>18</v>
      </c>
      <c r="I48" s="428" t="str">
        <f>IFERROR(IF(G48="","",(VLOOKUP(G48,[2]Recheio!$B$8:$I$150,3,0))),"")</f>
        <v/>
      </c>
      <c r="J48" s="540" t="str">
        <f>IFERROR(IF(G48="","",(VLOOKUP(G48,[2]Recheio!$B$8:$I$150,4,0))),"")</f>
        <v/>
      </c>
      <c r="K48" s="428" t="str">
        <f>IFERROR((VLOOKUP(I48,[2]Recheio!$B$8:$I$150,4,0)),"")</f>
        <v/>
      </c>
      <c r="L48" s="427" t="str">
        <f>IF('Linha 6 e 7'!I49="","",'Linha 6 e 7'!I49)</f>
        <v/>
      </c>
      <c r="M48" s="430" t="str">
        <f>IFERROR((L48/K48),"")</f>
        <v/>
      </c>
      <c r="N48" s="454"/>
    </row>
    <row r="49" spans="1:14" ht="25.5" hidden="1" customHeight="1">
      <c r="A49" s="423" t="str">
        <f t="shared" si="17"/>
        <v/>
      </c>
      <c r="B49" s="423" t="str">
        <f t="shared" ref="B49:B56" si="19">IF(I49&lt;&gt;"","X","")</f>
        <v/>
      </c>
      <c r="C49" s="424" t="str">
        <f>'Linha 6 e 7'!B50</f>
        <v/>
      </c>
      <c r="D49" s="425" t="str">
        <f>IF(I49="","",'Linha 6 e 7'!L50)</f>
        <v/>
      </c>
      <c r="E49" s="424" t="str">
        <f t="shared" si="18"/>
        <v/>
      </c>
      <c r="F49" s="426"/>
      <c r="G49" s="427" t="str">
        <f>IF('Linha 6 e 7'!D50="","",'Linha 6 e 7'!D50)</f>
        <v/>
      </c>
      <c r="H49" s="428" t="str">
        <f>IF('Linha 6 e 7'!G50="","",'Linha 6 e 7'!G50)</f>
        <v/>
      </c>
      <c r="I49" s="428" t="str">
        <f>IFERROR(IF(G49="","",(VLOOKUP(G49,[2]Recheio!$B$8:$I$150,3,0))),"")</f>
        <v/>
      </c>
      <c r="J49" s="540" t="str">
        <f>IFERROR(IF(G49="","",(VLOOKUP(G49,[2]Recheio!$B$8:$I$150,4,0))),"")</f>
        <v/>
      </c>
      <c r="K49" s="428" t="str">
        <f>IFERROR((VLOOKUP(I49,[2]Recheio!$B$8:$I$150,4,0)),"")</f>
        <v/>
      </c>
      <c r="L49" s="427" t="str">
        <f>IF('Linha 6 e 7'!I50="","",'Linha 6 e 7'!I50)</f>
        <v/>
      </c>
      <c r="M49" s="430" t="str">
        <f t="shared" ref="M49:M56" si="20">IFERROR((L49/K49),"")</f>
        <v/>
      </c>
      <c r="N49" s="454"/>
    </row>
    <row r="50" spans="1:14" ht="25.5" hidden="1" customHeight="1">
      <c r="A50" s="423" t="str">
        <f t="shared" si="17"/>
        <v/>
      </c>
      <c r="B50" s="423" t="str">
        <f t="shared" si="19"/>
        <v/>
      </c>
      <c r="C50" s="424" t="str">
        <f>'Linha 6 e 7'!B51</f>
        <v/>
      </c>
      <c r="D50" s="425" t="str">
        <f>IF(I50="","",'Linha 6 e 7'!L51)</f>
        <v/>
      </c>
      <c r="E50" s="424" t="str">
        <f t="shared" si="18"/>
        <v/>
      </c>
      <c r="F50" s="426"/>
      <c r="G50" s="427" t="str">
        <f>IF('Linha 6 e 7'!D51="","",'Linha 6 e 7'!D51)</f>
        <v/>
      </c>
      <c r="H50" s="428" t="str">
        <f>IF('Linha 6 e 7'!G51="","",'Linha 6 e 7'!G51)</f>
        <v/>
      </c>
      <c r="I50" s="428" t="str">
        <f>IFERROR(IF(G50="","",(VLOOKUP(G50,[2]Recheio!$B$8:$I$150,3,0))),"")</f>
        <v/>
      </c>
      <c r="J50" s="540" t="str">
        <f>IFERROR(IF(G50="","",(VLOOKUP(G50,[2]Recheio!$B$8:$I$150,4,0))),"")</f>
        <v/>
      </c>
      <c r="K50" s="428" t="str">
        <f>IFERROR((VLOOKUP(I50,[2]Recheio!$B$8:$I$150,4,0)),"")</f>
        <v/>
      </c>
      <c r="L50" s="427" t="str">
        <f>IF('Linha 6 e 7'!I51="","",'Linha 6 e 7'!I51)</f>
        <v/>
      </c>
      <c r="M50" s="430" t="str">
        <f t="shared" si="20"/>
        <v/>
      </c>
      <c r="N50" s="454"/>
    </row>
    <row r="51" spans="1:14" ht="25.5" hidden="1" customHeight="1">
      <c r="A51" s="423" t="str">
        <f t="shared" si="17"/>
        <v/>
      </c>
      <c r="B51" s="423" t="str">
        <f t="shared" si="19"/>
        <v/>
      </c>
      <c r="C51" s="424" t="str">
        <f>'Linha 6 e 7'!B52</f>
        <v/>
      </c>
      <c r="D51" s="425" t="str">
        <f>IF(I51="","",'Linha 6 e 7'!L52)</f>
        <v/>
      </c>
      <c r="E51" s="424" t="str">
        <f t="shared" si="18"/>
        <v/>
      </c>
      <c r="F51" s="426"/>
      <c r="G51" s="427" t="str">
        <f>IF('Linha 6 e 7'!D52="","",'Linha 6 e 7'!D52)</f>
        <v/>
      </c>
      <c r="H51" s="428" t="str">
        <f>IF('Linha 6 e 7'!G52="","",'Linha 6 e 7'!G52)</f>
        <v/>
      </c>
      <c r="I51" s="428" t="str">
        <f>IFERROR(IF(G51="","",(VLOOKUP(G51,[2]Recheio!$B$8:$I$150,3,0))),"")</f>
        <v/>
      </c>
      <c r="J51" s="540" t="str">
        <f>IFERROR(IF(G51="","",(VLOOKUP(G51,[2]Recheio!$B$8:$I$150,4,0))),"")</f>
        <v/>
      </c>
      <c r="K51" s="428" t="str">
        <f>IFERROR((VLOOKUP(I51,[2]Recheio!$B$8:$I$150,4,0)),"")</f>
        <v/>
      </c>
      <c r="L51" s="427" t="str">
        <f>IF('Linha 6 e 7'!I52="","",'Linha 6 e 7'!I52)</f>
        <v/>
      </c>
      <c r="M51" s="430" t="str">
        <f t="shared" si="20"/>
        <v/>
      </c>
      <c r="N51" s="454"/>
    </row>
    <row r="52" spans="1:14" ht="25.5" hidden="1" customHeight="1">
      <c r="A52" s="423" t="str">
        <f t="shared" si="17"/>
        <v/>
      </c>
      <c r="B52" s="423" t="str">
        <f t="shared" si="19"/>
        <v/>
      </c>
      <c r="C52" s="424" t="str">
        <f>'Linha 6 e 7'!B53</f>
        <v/>
      </c>
      <c r="D52" s="425" t="str">
        <f>IF(I52="","",'Linha 6 e 7'!L53)</f>
        <v/>
      </c>
      <c r="E52" s="424" t="str">
        <f t="shared" si="18"/>
        <v/>
      </c>
      <c r="F52" s="426"/>
      <c r="G52" s="427" t="str">
        <f>IF('Linha 6 e 7'!D53="","",'Linha 6 e 7'!D53)</f>
        <v/>
      </c>
      <c r="H52" s="428" t="str">
        <f>IF('Linha 6 e 7'!G53="","",'Linha 6 e 7'!G53)</f>
        <v/>
      </c>
      <c r="I52" s="428" t="str">
        <f>IFERROR(IF(G52="","",(VLOOKUP(G52,[2]Recheio!$B$8:$I$150,3,0))),"")</f>
        <v/>
      </c>
      <c r="J52" s="540" t="str">
        <f>IFERROR(IF(G52="","",(VLOOKUP(G52,[2]Recheio!$B$8:$I$150,4,0))),"")</f>
        <v/>
      </c>
      <c r="K52" s="428" t="str">
        <f>IFERROR((VLOOKUP(I52,[2]Recheio!$B$8:$I$150,4,0)),"")</f>
        <v/>
      </c>
      <c r="L52" s="427" t="str">
        <f>IF('Linha 6 e 7'!I53="","",'Linha 6 e 7'!I53)</f>
        <v/>
      </c>
      <c r="M52" s="430" t="str">
        <f t="shared" si="20"/>
        <v/>
      </c>
      <c r="N52" s="454"/>
    </row>
    <row r="53" spans="1:14" ht="25.5" hidden="1" customHeight="1">
      <c r="A53" s="423" t="str">
        <f t="shared" si="17"/>
        <v/>
      </c>
      <c r="B53" s="423" t="str">
        <f t="shared" si="19"/>
        <v/>
      </c>
      <c r="C53" s="424" t="str">
        <f>'Linha 6 e 7'!B54</f>
        <v/>
      </c>
      <c r="D53" s="425" t="str">
        <f>IF(I53="","",'Linha 6 e 7'!L54)</f>
        <v/>
      </c>
      <c r="E53" s="424" t="str">
        <f t="shared" si="18"/>
        <v/>
      </c>
      <c r="F53" s="426"/>
      <c r="G53" s="427" t="str">
        <f>IF('Linha 6 e 7'!D54="","",'Linha 6 e 7'!D54)</f>
        <v/>
      </c>
      <c r="H53" s="428" t="str">
        <f>IF('Linha 6 e 7'!G54="","",'Linha 6 e 7'!G54)</f>
        <v/>
      </c>
      <c r="I53" s="428" t="str">
        <f>IFERROR(IF(G53="","",(VLOOKUP(G53,[2]Recheio!$B$8:$I$150,3,0))),"")</f>
        <v/>
      </c>
      <c r="J53" s="540" t="str">
        <f>IFERROR(IF(G53="","",(VLOOKUP(G53,[2]Recheio!$B$8:$I$150,4,0))),"")</f>
        <v/>
      </c>
      <c r="K53" s="428" t="str">
        <f>IFERROR((VLOOKUP(I53,[2]Recheio!$B$8:$I$150,4,0)),"")</f>
        <v/>
      </c>
      <c r="L53" s="427" t="str">
        <f>IF('Linha 6 e 7'!I54="","",'Linha 6 e 7'!I54)</f>
        <v/>
      </c>
      <c r="M53" s="430" t="str">
        <f t="shared" si="20"/>
        <v/>
      </c>
      <c r="N53" s="454"/>
    </row>
    <row r="54" spans="1:14" ht="25.5" hidden="1" customHeight="1">
      <c r="A54" s="423" t="str">
        <f t="shared" si="17"/>
        <v/>
      </c>
      <c r="B54" s="423" t="str">
        <f t="shared" si="19"/>
        <v/>
      </c>
      <c r="C54" s="424" t="str">
        <f>'Linha 6 e 7'!B55</f>
        <v/>
      </c>
      <c r="D54" s="425" t="str">
        <f>IF(I54="","",'Linha 6 e 7'!L55)</f>
        <v/>
      </c>
      <c r="E54" s="424" t="str">
        <f t="shared" si="18"/>
        <v/>
      </c>
      <c r="F54" s="426"/>
      <c r="G54" s="427" t="str">
        <f>IF('Linha 6 e 7'!D55="","",'Linha 6 e 7'!D55)</f>
        <v/>
      </c>
      <c r="H54" s="428" t="str">
        <f>IF('Linha 6 e 7'!G55="","",'Linha 6 e 7'!G55)</f>
        <v/>
      </c>
      <c r="I54" s="428" t="str">
        <f>IFERROR(IF(G54="","",(VLOOKUP(G54,[2]Recheio!$B$8:$I$150,3,0))),"")</f>
        <v/>
      </c>
      <c r="J54" s="540" t="str">
        <f>IFERROR(IF(G54="","",(VLOOKUP(G54,[2]Recheio!$B$8:$I$150,4,0))),"")</f>
        <v/>
      </c>
      <c r="K54" s="428" t="str">
        <f>IFERROR((VLOOKUP(I54,[2]Recheio!$B$8:$I$150,4,0)),"")</f>
        <v/>
      </c>
      <c r="L54" s="427" t="str">
        <f>IF('Linha 6 e 7'!I55="","",'Linha 6 e 7'!I55)</f>
        <v/>
      </c>
      <c r="M54" s="430" t="str">
        <f t="shared" si="20"/>
        <v/>
      </c>
      <c r="N54" s="454"/>
    </row>
    <row r="55" spans="1:14" ht="25.5" hidden="1" customHeight="1">
      <c r="A55" s="423" t="str">
        <f t="shared" si="17"/>
        <v/>
      </c>
      <c r="B55" s="423" t="str">
        <f t="shared" si="19"/>
        <v/>
      </c>
      <c r="C55" s="424" t="str">
        <f>'Linha 6 e 7'!B56</f>
        <v/>
      </c>
      <c r="D55" s="425" t="str">
        <f>IF(I55="","",'Linha 6 e 7'!L56)</f>
        <v/>
      </c>
      <c r="E55" s="424" t="str">
        <f t="shared" si="18"/>
        <v/>
      </c>
      <c r="F55" s="426"/>
      <c r="G55" s="427" t="str">
        <f>IF('Linha 6 e 7'!D56="","",'Linha 6 e 7'!D56)</f>
        <v/>
      </c>
      <c r="H55" s="428" t="str">
        <f>IF('Linha 6 e 7'!G56="","",'Linha 6 e 7'!G56)</f>
        <v/>
      </c>
      <c r="I55" s="428" t="str">
        <f>IFERROR(IF(G55="","",(VLOOKUP(G55,[2]Recheio!$B$8:$I$150,3,0))),"")</f>
        <v/>
      </c>
      <c r="J55" s="540" t="str">
        <f>IFERROR(IF(G55="","",(VLOOKUP(G55,[2]Recheio!$B$8:$I$150,4,0))),"")</f>
        <v/>
      </c>
      <c r="K55" s="428" t="str">
        <f>IFERROR((VLOOKUP(I55,[2]Recheio!$B$8:$I$150,4,0)),"")</f>
        <v/>
      </c>
      <c r="L55" s="427" t="str">
        <f>IF('Linha 6 e 7'!I56="","",'Linha 6 e 7'!I56)</f>
        <v/>
      </c>
      <c r="M55" s="430" t="str">
        <f t="shared" si="20"/>
        <v/>
      </c>
      <c r="N55" s="454"/>
    </row>
    <row r="56" spans="1:14" ht="25.5" hidden="1" customHeight="1" thickBot="1">
      <c r="A56" s="423" t="str">
        <f t="shared" si="17"/>
        <v/>
      </c>
      <c r="B56" s="423" t="str">
        <f t="shared" si="19"/>
        <v/>
      </c>
      <c r="C56" s="424" t="str">
        <f>'Linha 6 e 7'!B57</f>
        <v/>
      </c>
      <c r="D56" s="425" t="str">
        <f>IF(I56="","",'Linha 6 e 7'!L57)</f>
        <v/>
      </c>
      <c r="E56" s="424" t="str">
        <f t="shared" si="18"/>
        <v/>
      </c>
      <c r="F56" s="432"/>
      <c r="G56" s="433" t="str">
        <f>IF('Linha 6 e 7'!D57="","",'Linha 6 e 7'!D57)</f>
        <v/>
      </c>
      <c r="H56" s="434" t="str">
        <f>IF('Linha 6 e 7'!G57="","",'Linha 6 e 7'!G57)</f>
        <v/>
      </c>
      <c r="I56" s="434" t="str">
        <f>IFERROR(IF(G56="","",(VLOOKUP(G56,[2]Recheio!$B$8:$I$150,3,0))),"")</f>
        <v/>
      </c>
      <c r="J56" s="541" t="str">
        <f>IFERROR(IF(G56="","",(VLOOKUP(G56,[2]Recheio!$B$8:$I$150,4,0))),"")</f>
        <v/>
      </c>
      <c r="K56" s="434" t="str">
        <f>IFERROR((VLOOKUP(I56,[2]Recheio!$B$8:$I$150,4,0)),"")</f>
        <v/>
      </c>
      <c r="L56" s="433" t="str">
        <f>IF('Linha 6 e 7'!I57="","",'Linha 6 e 7'!I57)</f>
        <v/>
      </c>
      <c r="M56" s="435" t="str">
        <f t="shared" si="20"/>
        <v/>
      </c>
      <c r="N56" s="455"/>
    </row>
    <row r="57" spans="1:14" ht="25.5" customHeight="1" thickBot="1">
      <c r="A57" s="436"/>
      <c r="B57" s="436" t="str">
        <f>IF(G58="","","X")</f>
        <v>X</v>
      </c>
      <c r="C57" s="437"/>
      <c r="D57" s="438"/>
      <c r="E57" s="437"/>
      <c r="F57" s="439"/>
      <c r="G57" s="439"/>
      <c r="H57" s="439"/>
      <c r="I57" s="440"/>
      <c r="J57" s="542"/>
      <c r="K57" s="441"/>
      <c r="L57" s="441"/>
      <c r="M57" s="442"/>
      <c r="N57" s="456"/>
    </row>
    <row r="58" spans="1:14" ht="25.5" customHeight="1">
      <c r="A58" s="423" t="str">
        <f>IF(C58="","",ROUNDDOWN(C58,0)&amp;G58)</f>
        <v>439606</v>
      </c>
      <c r="B58" s="423" t="str">
        <f>IF(G58&lt;&gt;"","X","")</f>
        <v>X</v>
      </c>
      <c r="C58" s="424">
        <f>'Linha 6 e 7'!B59</f>
        <v>43960.375</v>
      </c>
      <c r="D58" s="425" t="str">
        <f>IF(I58="","",'Linha 6 e 7'!L59)</f>
        <v/>
      </c>
      <c r="E58" s="424">
        <f>IF(C58="","",C58)</f>
        <v>43960.375</v>
      </c>
      <c r="F58" s="426"/>
      <c r="G58" s="427">
        <f>IF('Linha 6 e 7'!D59="","",'Linha 6 e 7'!D59)</f>
        <v>6</v>
      </c>
      <c r="H58" s="428">
        <f>IF('Linha 6 e 7'!G59="","",'Linha 6 e 7'!G59)</f>
        <v>24</v>
      </c>
      <c r="I58" s="449" t="str">
        <f>IFERROR(IF(G58="","",(VLOOKUP(G58,[2]Recheio!$B$8:$I$150,3,0))),"")</f>
        <v/>
      </c>
      <c r="J58" s="540" t="str">
        <f>IFERROR(IF(G58="","",(VLOOKUP(G58,[2]Recheio!$B$8:$I$150,4,0))),"")</f>
        <v/>
      </c>
      <c r="K58" s="428" t="str">
        <f>IFERROR((VLOOKUP(I58,[2]Recheio!$B$8:$I$150,4,0)),"")</f>
        <v/>
      </c>
      <c r="L58" s="427" t="str">
        <f>IF('Linha 6 e 7'!I59="","",'Linha 6 e 7'!I59)</f>
        <v/>
      </c>
      <c r="M58" s="430" t="str">
        <f>IFERROR((L58/K58),"")</f>
        <v/>
      </c>
      <c r="N58" s="454"/>
    </row>
    <row r="59" spans="1:14" ht="25.5" hidden="1" customHeight="1">
      <c r="A59" s="423" t="str">
        <f t="shared" ref="A59:A67" si="21">IF(C59="","",ROUNDDOWN(C59,0)&amp;G59)</f>
        <v/>
      </c>
      <c r="B59" s="423" t="str">
        <f>IF(OR($G58="40.31.0001",I59&lt;&gt;""),"X","")</f>
        <v/>
      </c>
      <c r="C59" s="424" t="str">
        <f>'Linha 6 e 7'!B60</f>
        <v/>
      </c>
      <c r="D59" s="425" t="str">
        <f>IF(I59="","",'Linha 6 e 7'!L60)</f>
        <v/>
      </c>
      <c r="E59" s="424" t="str">
        <f t="shared" ref="E59:E67" si="22">IF(C59="","",C59)</f>
        <v/>
      </c>
      <c r="F59" s="426"/>
      <c r="G59" s="427" t="str">
        <f>IF('Linha 6 e 7'!D60="","",'Linha 6 e 7'!D60)</f>
        <v/>
      </c>
      <c r="H59" s="428" t="str">
        <f>IF('Linha 6 e 7'!G60="","",'Linha 6 e 7'!G60)</f>
        <v/>
      </c>
      <c r="I59" s="428" t="str">
        <f>IFERROR(IF(G59="","",(VLOOKUP(G59,[2]Recheio!$B$8:$I$150,3,0))),"")</f>
        <v/>
      </c>
      <c r="J59" s="540" t="str">
        <f>IFERROR(IF(G59="","",(VLOOKUP(G59,[2]Recheio!$B$8:$I$150,4,0))),"")</f>
        <v/>
      </c>
      <c r="K59" s="428" t="str">
        <f>IFERROR((VLOOKUP(I59,[2]Recheio!$B$8:$I$150,4,0)),"")</f>
        <v/>
      </c>
      <c r="L59" s="427" t="str">
        <f>IF('Linha 6 e 7'!I60="","",'Linha 6 e 7'!I60)</f>
        <v/>
      </c>
      <c r="M59" s="430" t="str">
        <f>IFERROR((L59/K59),"")</f>
        <v/>
      </c>
      <c r="N59" s="454"/>
    </row>
    <row r="60" spans="1:14" ht="25.5" hidden="1" customHeight="1">
      <c r="A60" s="423" t="str">
        <f t="shared" si="21"/>
        <v/>
      </c>
      <c r="B60" s="423" t="str">
        <f t="shared" ref="B60:B67" si="23">IF(I60&lt;&gt;"","X","")</f>
        <v/>
      </c>
      <c r="C60" s="424" t="str">
        <f>'Linha 6 e 7'!B61</f>
        <v/>
      </c>
      <c r="D60" s="425" t="str">
        <f>IF(I60="","",'Linha 6 e 7'!L61)</f>
        <v/>
      </c>
      <c r="E60" s="424" t="str">
        <f t="shared" si="22"/>
        <v/>
      </c>
      <c r="F60" s="426"/>
      <c r="G60" s="427" t="str">
        <f>IF('Linha 6 e 7'!D61="","",'Linha 6 e 7'!D61)</f>
        <v/>
      </c>
      <c r="H60" s="428" t="str">
        <f>IF('Linha 6 e 7'!G61="","",'Linha 6 e 7'!G61)</f>
        <v/>
      </c>
      <c r="I60" s="428" t="str">
        <f>IFERROR(IF(G60="","",(VLOOKUP(G60,[2]Recheio!$B$8:$I$150,3,0))),"")</f>
        <v/>
      </c>
      <c r="J60" s="540" t="str">
        <f>IFERROR(IF(G60="","",(VLOOKUP(G60,[2]Recheio!$B$8:$I$150,4,0))),"")</f>
        <v/>
      </c>
      <c r="K60" s="428" t="str">
        <f>IFERROR((VLOOKUP(I60,[2]Recheio!$B$8:$I$150,4,0)),"")</f>
        <v/>
      </c>
      <c r="L60" s="427" t="str">
        <f>IF('Linha 6 e 7'!I61="","",'Linha 6 e 7'!I61)</f>
        <v/>
      </c>
      <c r="M60" s="430" t="str">
        <f t="shared" ref="M60:M67" si="24">IFERROR((L60/K60),"")</f>
        <v/>
      </c>
      <c r="N60" s="454"/>
    </row>
    <row r="61" spans="1:14" ht="25.5" hidden="1" customHeight="1">
      <c r="A61" s="423" t="str">
        <f t="shared" si="21"/>
        <v/>
      </c>
      <c r="B61" s="423" t="str">
        <f t="shared" si="23"/>
        <v/>
      </c>
      <c r="C61" s="424" t="str">
        <f>'Linha 6 e 7'!B62</f>
        <v/>
      </c>
      <c r="D61" s="425" t="str">
        <f>IF(I61="","",'Linha 6 e 7'!L62)</f>
        <v/>
      </c>
      <c r="E61" s="424" t="str">
        <f t="shared" si="22"/>
        <v/>
      </c>
      <c r="F61" s="426"/>
      <c r="G61" s="427" t="str">
        <f>IF('Linha 6 e 7'!D62="","",'Linha 6 e 7'!D62)</f>
        <v/>
      </c>
      <c r="H61" s="428" t="str">
        <f>IF('Linha 6 e 7'!G62="","",'Linha 6 e 7'!G62)</f>
        <v/>
      </c>
      <c r="I61" s="428" t="str">
        <f>IFERROR(IF(G61="","",(VLOOKUP(G61,[2]Recheio!$B$8:$I$150,3,0))),"")</f>
        <v/>
      </c>
      <c r="J61" s="540" t="str">
        <f>IFERROR(IF(G61="","",(VLOOKUP(G61,[2]Recheio!$B$8:$I$150,4,0))),"")</f>
        <v/>
      </c>
      <c r="K61" s="428" t="str">
        <f>IFERROR((VLOOKUP(I61,[2]Recheio!$B$8:$I$150,4,0)),"")</f>
        <v/>
      </c>
      <c r="L61" s="427" t="str">
        <f>IF('Linha 6 e 7'!I62="","",'Linha 6 e 7'!I62)</f>
        <v/>
      </c>
      <c r="M61" s="430" t="str">
        <f t="shared" si="24"/>
        <v/>
      </c>
      <c r="N61" s="454"/>
    </row>
    <row r="62" spans="1:14" ht="25.5" hidden="1" customHeight="1">
      <c r="A62" s="423" t="str">
        <f t="shared" si="21"/>
        <v/>
      </c>
      <c r="B62" s="423" t="str">
        <f t="shared" si="23"/>
        <v/>
      </c>
      <c r="C62" s="424" t="str">
        <f>'Linha 6 e 7'!B63</f>
        <v/>
      </c>
      <c r="D62" s="425" t="str">
        <f>IF(I62="","",'Linha 6 e 7'!L63)</f>
        <v/>
      </c>
      <c r="E62" s="424" t="str">
        <f t="shared" si="22"/>
        <v/>
      </c>
      <c r="F62" s="426"/>
      <c r="G62" s="427" t="str">
        <f>IF('Linha 6 e 7'!D63="","",'Linha 6 e 7'!D63)</f>
        <v/>
      </c>
      <c r="H62" s="428" t="str">
        <f>IF('Linha 6 e 7'!G63="","",'Linha 6 e 7'!G63)</f>
        <v/>
      </c>
      <c r="I62" s="428" t="str">
        <f>IFERROR(IF(G62="","",(VLOOKUP(G62,[2]Recheio!$B$8:$I$150,3,0))),"")</f>
        <v/>
      </c>
      <c r="J62" s="540" t="str">
        <f>IFERROR(IF(G62="","",(VLOOKUP(G62,[2]Recheio!$B$8:$I$150,4,0))),"")</f>
        <v/>
      </c>
      <c r="K62" s="428" t="str">
        <f>IFERROR((VLOOKUP(I62,[2]Recheio!$B$8:$I$150,4,0)),"")</f>
        <v/>
      </c>
      <c r="L62" s="427" t="str">
        <f>IF('Linha 6 e 7'!I63="","",'Linha 6 e 7'!I63)</f>
        <v/>
      </c>
      <c r="M62" s="430" t="str">
        <f t="shared" si="24"/>
        <v/>
      </c>
      <c r="N62" s="454"/>
    </row>
    <row r="63" spans="1:14" ht="25.5" hidden="1" customHeight="1">
      <c r="A63" s="423" t="str">
        <f t="shared" si="21"/>
        <v/>
      </c>
      <c r="B63" s="423" t="str">
        <f t="shared" si="23"/>
        <v/>
      </c>
      <c r="C63" s="424" t="str">
        <f>'Linha 6 e 7'!B64</f>
        <v/>
      </c>
      <c r="D63" s="425" t="str">
        <f>IF(I63="","",'Linha 6 e 7'!L64)</f>
        <v/>
      </c>
      <c r="E63" s="424" t="str">
        <f t="shared" si="22"/>
        <v/>
      </c>
      <c r="F63" s="426"/>
      <c r="G63" s="427" t="str">
        <f>IF('Linha 6 e 7'!D64="","",'Linha 6 e 7'!D64)</f>
        <v/>
      </c>
      <c r="H63" s="428" t="str">
        <f>IF('Linha 6 e 7'!G64="","",'Linha 6 e 7'!G64)</f>
        <v/>
      </c>
      <c r="I63" s="428" t="str">
        <f>IFERROR(IF(G63="","",(VLOOKUP(G63,[2]Recheio!$B$8:$I$150,3,0))),"")</f>
        <v/>
      </c>
      <c r="J63" s="540" t="str">
        <f>IFERROR(IF(G63="","",(VLOOKUP(G63,[2]Recheio!$B$8:$I$150,4,0))),"")</f>
        <v/>
      </c>
      <c r="K63" s="428" t="str">
        <f>IFERROR((VLOOKUP(I63,[2]Recheio!$B$8:$I$150,4,0)),"")</f>
        <v/>
      </c>
      <c r="L63" s="427" t="str">
        <f>IF('Linha 6 e 7'!I64="","",'Linha 6 e 7'!I64)</f>
        <v/>
      </c>
      <c r="M63" s="430" t="str">
        <f t="shared" si="24"/>
        <v/>
      </c>
      <c r="N63" s="454"/>
    </row>
    <row r="64" spans="1:14" ht="25.5" hidden="1" customHeight="1">
      <c r="A64" s="423" t="str">
        <f t="shared" si="21"/>
        <v/>
      </c>
      <c r="B64" s="423" t="str">
        <f t="shared" si="23"/>
        <v/>
      </c>
      <c r="C64" s="424" t="str">
        <f>'Linha 6 e 7'!B65</f>
        <v/>
      </c>
      <c r="D64" s="425" t="str">
        <f>IF(I64="","",'Linha 6 e 7'!L65)</f>
        <v/>
      </c>
      <c r="E64" s="424" t="str">
        <f t="shared" si="22"/>
        <v/>
      </c>
      <c r="F64" s="426"/>
      <c r="G64" s="427" t="str">
        <f>IF('Linha 6 e 7'!D65="","",'Linha 6 e 7'!D65)</f>
        <v/>
      </c>
      <c r="H64" s="428" t="str">
        <f>IF('Linha 6 e 7'!G65="","",'Linha 6 e 7'!G65)</f>
        <v/>
      </c>
      <c r="I64" s="428" t="str">
        <f>IFERROR(IF(G64="","",(VLOOKUP(G64,[2]Recheio!$B$8:$I$150,3,0))),"")</f>
        <v/>
      </c>
      <c r="J64" s="540" t="str">
        <f>IFERROR(IF(G64="","",(VLOOKUP(G64,[2]Recheio!$B$8:$I$150,4,0))),"")</f>
        <v/>
      </c>
      <c r="K64" s="428" t="str">
        <f>IFERROR((VLOOKUP(I64,[2]Recheio!$B$8:$I$150,4,0)),"")</f>
        <v/>
      </c>
      <c r="L64" s="427" t="str">
        <f>IF('Linha 6 e 7'!I65="","",'Linha 6 e 7'!I65)</f>
        <v/>
      </c>
      <c r="M64" s="430" t="str">
        <f t="shared" si="24"/>
        <v/>
      </c>
      <c r="N64" s="454"/>
    </row>
    <row r="65" spans="1:14" ht="25.5" hidden="1" customHeight="1">
      <c r="A65" s="423" t="str">
        <f t="shared" si="21"/>
        <v/>
      </c>
      <c r="B65" s="423" t="str">
        <f t="shared" si="23"/>
        <v/>
      </c>
      <c r="C65" s="424" t="str">
        <f>'Linha 6 e 7'!B66</f>
        <v/>
      </c>
      <c r="D65" s="425" t="str">
        <f>IF(I65="","",'Linha 6 e 7'!L66)</f>
        <v/>
      </c>
      <c r="E65" s="424" t="str">
        <f t="shared" si="22"/>
        <v/>
      </c>
      <c r="F65" s="426"/>
      <c r="G65" s="427" t="str">
        <f>IF('Linha 6 e 7'!D66="","",'Linha 6 e 7'!D66)</f>
        <v/>
      </c>
      <c r="H65" s="428" t="str">
        <f>IF('Linha 6 e 7'!G66="","",'Linha 6 e 7'!G66)</f>
        <v/>
      </c>
      <c r="I65" s="428" t="str">
        <f>IFERROR(IF(G65="","",(VLOOKUP(G65,[2]Recheio!$B$8:$I$150,3,0))),"")</f>
        <v/>
      </c>
      <c r="J65" s="540" t="str">
        <f>IFERROR(IF(G65="","",(VLOOKUP(G65,[2]Recheio!$B$8:$I$150,4,0))),"")</f>
        <v/>
      </c>
      <c r="K65" s="428" t="str">
        <f>IFERROR((VLOOKUP(I65,[2]Recheio!$B$8:$I$150,4,0)),"")</f>
        <v/>
      </c>
      <c r="L65" s="427" t="str">
        <f>IF('Linha 6 e 7'!I66="","",'Linha 6 e 7'!I66)</f>
        <v/>
      </c>
      <c r="M65" s="430" t="str">
        <f t="shared" si="24"/>
        <v/>
      </c>
      <c r="N65" s="454"/>
    </row>
    <row r="66" spans="1:14" ht="25.5" hidden="1" customHeight="1">
      <c r="A66" s="423" t="str">
        <f t="shared" si="21"/>
        <v/>
      </c>
      <c r="B66" s="423" t="str">
        <f t="shared" si="23"/>
        <v/>
      </c>
      <c r="C66" s="424" t="str">
        <f>'Linha 6 e 7'!B67</f>
        <v/>
      </c>
      <c r="D66" s="425" t="str">
        <f>IF(I66="","",'Linha 6 e 7'!L67)</f>
        <v/>
      </c>
      <c r="E66" s="424" t="str">
        <f t="shared" si="22"/>
        <v/>
      </c>
      <c r="F66" s="426"/>
      <c r="G66" s="427" t="str">
        <f>IF('Linha 6 e 7'!D67="","",'Linha 6 e 7'!D67)</f>
        <v/>
      </c>
      <c r="H66" s="428" t="str">
        <f>IF('Linha 6 e 7'!G67="","",'Linha 6 e 7'!G67)</f>
        <v/>
      </c>
      <c r="I66" s="428" t="str">
        <f>IFERROR(IF(G66="","",(VLOOKUP(G66,[2]Recheio!$B$8:$I$150,3,0))),"")</f>
        <v/>
      </c>
      <c r="J66" s="540" t="str">
        <f>IFERROR(IF(G66="","",(VLOOKUP(G66,[2]Recheio!$B$8:$I$150,4,0))),"")</f>
        <v/>
      </c>
      <c r="K66" s="428" t="str">
        <f>IFERROR((VLOOKUP(I66,[2]Recheio!$B$8:$I$150,4,0)),"")</f>
        <v/>
      </c>
      <c r="L66" s="427" t="str">
        <f>IF('Linha 6 e 7'!I67="","",'Linha 6 e 7'!I67)</f>
        <v/>
      </c>
      <c r="M66" s="430" t="str">
        <f t="shared" si="24"/>
        <v/>
      </c>
      <c r="N66" s="454"/>
    </row>
    <row r="67" spans="1:14" ht="25.5" hidden="1" customHeight="1" thickBot="1">
      <c r="A67" s="423" t="str">
        <f t="shared" si="21"/>
        <v/>
      </c>
      <c r="B67" s="423" t="str">
        <f t="shared" si="23"/>
        <v/>
      </c>
      <c r="C67" s="424" t="str">
        <f>'Linha 6 e 7'!B68</f>
        <v/>
      </c>
      <c r="D67" s="425" t="str">
        <f>IF(I67="","",'Linha 6 e 7'!L68)</f>
        <v/>
      </c>
      <c r="E67" s="424" t="str">
        <f t="shared" si="22"/>
        <v/>
      </c>
      <c r="F67" s="432"/>
      <c r="G67" s="433" t="str">
        <f>IF('Linha 6 e 7'!D68="","",'Linha 6 e 7'!D68)</f>
        <v/>
      </c>
      <c r="H67" s="434" t="str">
        <f>IF('Linha 6 e 7'!G68="","",'Linha 6 e 7'!G68)</f>
        <v/>
      </c>
      <c r="I67" s="434" t="str">
        <f>IFERROR(IF(G67="","",(VLOOKUP(G67,[2]Recheio!$B$8:$I$150,3,0))),"")</f>
        <v/>
      </c>
      <c r="J67" s="541" t="str">
        <f>IFERROR(IF(G67="","",(VLOOKUP(G67,[2]Recheio!$B$8:$I$150,4,0))),"")</f>
        <v/>
      </c>
      <c r="K67" s="434" t="str">
        <f>IFERROR((VLOOKUP(I67,[2]Recheio!$B$8:$I$150,4,0)),"")</f>
        <v/>
      </c>
      <c r="L67" s="433" t="str">
        <f>IF('Linha 6 e 7'!I68="","",'Linha 6 e 7'!I68)</f>
        <v/>
      </c>
      <c r="M67" s="435" t="str">
        <f t="shared" si="24"/>
        <v/>
      </c>
      <c r="N67" s="455"/>
    </row>
    <row r="68" spans="1:14" ht="25.5" hidden="1" customHeight="1" thickBot="1">
      <c r="A68" s="436"/>
      <c r="B68" s="436" t="str">
        <f>IF(G69="","","X")</f>
        <v/>
      </c>
      <c r="C68" s="437"/>
      <c r="D68" s="438"/>
      <c r="E68" s="437"/>
      <c r="F68" s="439"/>
      <c r="G68" s="439"/>
      <c r="H68" s="439"/>
      <c r="I68" s="439"/>
      <c r="J68" s="542"/>
      <c r="K68" s="441"/>
      <c r="L68" s="441"/>
      <c r="M68" s="442"/>
      <c r="N68" s="456"/>
    </row>
    <row r="69" spans="1:14" ht="25.5" hidden="1" customHeight="1">
      <c r="A69" s="423" t="str">
        <f>IF(C69="","",ROUNDDOWN(C69,0)&amp;G69)</f>
        <v>43961</v>
      </c>
      <c r="B69" s="423" t="str">
        <f>IF(G69&lt;&gt;"","X","")</f>
        <v/>
      </c>
      <c r="C69" s="424">
        <f>'Linha 6 e 7'!B70</f>
        <v>43961.375</v>
      </c>
      <c r="D69" s="425" t="s">
        <v>2356</v>
      </c>
      <c r="E69" s="424">
        <f>IF(C69="","",C69)</f>
        <v>43961.375</v>
      </c>
      <c r="F69" s="426"/>
      <c r="G69" s="427" t="str">
        <f>IF('Linha 6 e 7'!D70="","",'Linha 6 e 7'!D70)</f>
        <v/>
      </c>
      <c r="H69" s="428" t="str">
        <f>IF('Linha 6 e 7'!G70="","",'Linha 6 e 7'!G70)</f>
        <v/>
      </c>
      <c r="I69" s="449" t="str">
        <f>IFERROR(IF(G69="","",(VLOOKUP(G69,[2]Recheio!$B$8:$I$150,3,0))),"")</f>
        <v/>
      </c>
      <c r="J69" s="540" t="str">
        <f>IFERROR(IF(G69="","",(VLOOKUP(G69,[2]Recheio!$B$8:$I$150,4,0))),"")</f>
        <v/>
      </c>
      <c r="K69" s="428" t="str">
        <f>IFERROR((VLOOKUP(I69,[2]Recheio!$B$8:$I$150,4,0)),"")</f>
        <v/>
      </c>
      <c r="L69" s="427" t="str">
        <f>IF('Linha 6 e 7'!I70="","",'Linha 6 e 7'!I70)</f>
        <v/>
      </c>
      <c r="M69" s="430" t="str">
        <f>IFERROR((L69/K69),"")</f>
        <v/>
      </c>
      <c r="N69" s="454"/>
    </row>
    <row r="70" spans="1:14" ht="25.5" hidden="1" customHeight="1">
      <c r="A70" s="423" t="str">
        <f t="shared" ref="A70:A78" si="25">IF(C70="","",ROUNDDOWN(C70,0)&amp;G70)</f>
        <v/>
      </c>
      <c r="B70" s="423" t="str">
        <f>IF(OR($G69="40.31.0001",I70&lt;&gt;""),"X","")</f>
        <v/>
      </c>
      <c r="C70" s="424" t="str">
        <f>'Linha 6 e 7'!B71</f>
        <v/>
      </c>
      <c r="D70" s="425" t="s">
        <v>2356</v>
      </c>
      <c r="E70" s="424" t="str">
        <f t="shared" ref="E70:E78" si="26">IF(C70="","",C70)</f>
        <v/>
      </c>
      <c r="F70" s="426"/>
      <c r="G70" s="427" t="str">
        <f>IF('Linha 6 e 7'!D71="","",'Linha 6 e 7'!D71)</f>
        <v/>
      </c>
      <c r="H70" s="428" t="str">
        <f>IF('Linha 6 e 7'!G71="","",'Linha 6 e 7'!G71)</f>
        <v/>
      </c>
      <c r="I70" s="428" t="str">
        <f>IFERROR(IF(G70="","",(VLOOKUP(G70,[2]Recheio!$B$8:$I$150,3,0))),"")</f>
        <v/>
      </c>
      <c r="J70" s="540" t="str">
        <f>IFERROR(IF(G70="","",(VLOOKUP(G70,[2]Recheio!$B$8:$I$150,4,0))),"")</f>
        <v/>
      </c>
      <c r="K70" s="428" t="str">
        <f>IFERROR((VLOOKUP(I70,[2]Recheio!$B$8:$I$150,4,0)),"")</f>
        <v/>
      </c>
      <c r="L70" s="427" t="str">
        <f>IF('Linha 6 e 7'!I71="","",'Linha 6 e 7'!I71)</f>
        <v/>
      </c>
      <c r="M70" s="430" t="str">
        <f>IFERROR((L70/K70),"")</f>
        <v/>
      </c>
      <c r="N70" s="454"/>
    </row>
    <row r="71" spans="1:14" ht="25.5" hidden="1" customHeight="1">
      <c r="A71" s="423" t="str">
        <f t="shared" si="25"/>
        <v/>
      </c>
      <c r="B71" s="423" t="str">
        <f t="shared" ref="B71:B78" si="27">IF(I71&lt;&gt;"","X","")</f>
        <v/>
      </c>
      <c r="C71" s="424" t="str">
        <f>'Linha 6 e 7'!B72</f>
        <v/>
      </c>
      <c r="D71" s="425" t="s">
        <v>2356</v>
      </c>
      <c r="E71" s="424" t="str">
        <f t="shared" si="26"/>
        <v/>
      </c>
      <c r="F71" s="426"/>
      <c r="G71" s="427" t="str">
        <f>IF('Linha 6 e 7'!D72="","",'Linha 6 e 7'!D72)</f>
        <v/>
      </c>
      <c r="H71" s="428" t="str">
        <f>IF('Linha 6 e 7'!G72="","",'Linha 6 e 7'!G72)</f>
        <v/>
      </c>
      <c r="I71" s="428" t="str">
        <f>IFERROR(IF(G71="","",(VLOOKUP(G71,[2]Recheio!$B$8:$I$150,3,0))),"")</f>
        <v/>
      </c>
      <c r="J71" s="540" t="str">
        <f>IFERROR(IF(G71="","",(VLOOKUP(G71,[2]Recheio!$B$8:$I$150,4,0))),"")</f>
        <v/>
      </c>
      <c r="K71" s="428" t="str">
        <f>IFERROR((VLOOKUP(I71,[2]Recheio!$B$8:$I$150,4,0)),"")</f>
        <v/>
      </c>
      <c r="L71" s="427" t="str">
        <f>IF('Linha 6 e 7'!I72="","",'Linha 6 e 7'!I72)</f>
        <v/>
      </c>
      <c r="M71" s="430" t="str">
        <f t="shared" ref="M71:M78" si="28">IFERROR((L71/K71),"")</f>
        <v/>
      </c>
      <c r="N71" s="454"/>
    </row>
    <row r="72" spans="1:14" ht="25.5" hidden="1" customHeight="1">
      <c r="A72" s="423" t="str">
        <f t="shared" si="25"/>
        <v/>
      </c>
      <c r="B72" s="423" t="str">
        <f t="shared" si="27"/>
        <v/>
      </c>
      <c r="C72" s="424" t="str">
        <f>'Linha 6 e 7'!B73</f>
        <v/>
      </c>
      <c r="D72" s="425" t="s">
        <v>2356</v>
      </c>
      <c r="E72" s="424" t="str">
        <f t="shared" si="26"/>
        <v/>
      </c>
      <c r="F72" s="426"/>
      <c r="G72" s="427" t="str">
        <f>IF('Linha 6 e 7'!D73="","",'Linha 6 e 7'!D73)</f>
        <v/>
      </c>
      <c r="H72" s="428" t="str">
        <f>IF('Linha 6 e 7'!G73="","",'Linha 6 e 7'!G73)</f>
        <v/>
      </c>
      <c r="I72" s="428" t="str">
        <f>IFERROR(IF(G72="","",(VLOOKUP(G72,[2]Recheio!$B$8:$I$150,3,0))),"")</f>
        <v/>
      </c>
      <c r="J72" s="540" t="str">
        <f>IFERROR(IF(G72="","",(VLOOKUP(G72,[2]Recheio!$B$8:$I$150,4,0))),"")</f>
        <v/>
      </c>
      <c r="K72" s="428" t="str">
        <f>IFERROR((VLOOKUP(I72,[2]Recheio!$B$8:$I$150,4,0)),"")</f>
        <v/>
      </c>
      <c r="L72" s="427" t="str">
        <f>IF('Linha 6 e 7'!I73="","",'Linha 6 e 7'!I73)</f>
        <v/>
      </c>
      <c r="M72" s="430" t="str">
        <f t="shared" si="28"/>
        <v/>
      </c>
      <c r="N72" s="454"/>
    </row>
    <row r="73" spans="1:14" ht="25.5" hidden="1" customHeight="1">
      <c r="A73" s="423" t="str">
        <f t="shared" si="25"/>
        <v/>
      </c>
      <c r="B73" s="423" t="str">
        <f t="shared" si="27"/>
        <v/>
      </c>
      <c r="C73" s="424" t="str">
        <f>'Linha 6 e 7'!B74</f>
        <v/>
      </c>
      <c r="D73" s="425" t="s">
        <v>2356</v>
      </c>
      <c r="E73" s="424" t="str">
        <f t="shared" si="26"/>
        <v/>
      </c>
      <c r="F73" s="426"/>
      <c r="G73" s="427" t="str">
        <f>IF('Linha 6 e 7'!D74="","",'Linha 6 e 7'!D74)</f>
        <v/>
      </c>
      <c r="H73" s="428" t="str">
        <f>IF('Linha 6 e 7'!G74="","",'Linha 6 e 7'!G74)</f>
        <v/>
      </c>
      <c r="I73" s="428" t="str">
        <f>IFERROR(IF(G73="","",(VLOOKUP(G73,[2]Recheio!$B$8:$I$150,3,0))),"")</f>
        <v/>
      </c>
      <c r="J73" s="540" t="str">
        <f>IFERROR(IF(G73="","",(VLOOKUP(G73,[2]Recheio!$B$8:$I$150,4,0))),"")</f>
        <v/>
      </c>
      <c r="K73" s="428" t="str">
        <f>IFERROR((VLOOKUP(I73,[2]Recheio!$B$8:$I$150,4,0)),"")</f>
        <v/>
      </c>
      <c r="L73" s="427" t="str">
        <f>IF('Linha 6 e 7'!I74="","",'Linha 6 e 7'!I74)</f>
        <v/>
      </c>
      <c r="M73" s="430" t="str">
        <f t="shared" si="28"/>
        <v/>
      </c>
      <c r="N73" s="454"/>
    </row>
    <row r="74" spans="1:14" ht="25.5" hidden="1" customHeight="1">
      <c r="A74" s="423" t="str">
        <f t="shared" si="25"/>
        <v/>
      </c>
      <c r="B74" s="423" t="str">
        <f t="shared" si="27"/>
        <v/>
      </c>
      <c r="C74" s="424" t="str">
        <f>'Linha 6 e 7'!B75</f>
        <v/>
      </c>
      <c r="D74" s="425" t="s">
        <v>2356</v>
      </c>
      <c r="E74" s="424" t="str">
        <f t="shared" si="26"/>
        <v/>
      </c>
      <c r="F74" s="426"/>
      <c r="G74" s="427" t="str">
        <f>IF('Linha 6 e 7'!D75="","",'Linha 6 e 7'!D75)</f>
        <v/>
      </c>
      <c r="H74" s="428" t="str">
        <f>IF('Linha 6 e 7'!G75="","",'Linha 6 e 7'!G75)</f>
        <v/>
      </c>
      <c r="I74" s="428" t="str">
        <f>IFERROR(IF(G74="","",(VLOOKUP(G74,[2]Recheio!$B$8:$I$150,3,0))),"")</f>
        <v/>
      </c>
      <c r="J74" s="540" t="str">
        <f>IFERROR(IF(G74="","",(VLOOKUP(G74,[2]Recheio!$B$8:$I$150,4,0))),"")</f>
        <v/>
      </c>
      <c r="K74" s="428" t="str">
        <f>IFERROR((VLOOKUP(I74,[2]Recheio!$B$8:$I$150,4,0)),"")</f>
        <v/>
      </c>
      <c r="L74" s="427" t="str">
        <f>IF('Linha 6 e 7'!I75="","",'Linha 6 e 7'!I75)</f>
        <v/>
      </c>
      <c r="M74" s="430" t="str">
        <f t="shared" si="28"/>
        <v/>
      </c>
      <c r="N74" s="454"/>
    </row>
    <row r="75" spans="1:14" ht="25.5" hidden="1" customHeight="1">
      <c r="A75" s="423" t="str">
        <f t="shared" si="25"/>
        <v/>
      </c>
      <c r="B75" s="423" t="str">
        <f t="shared" si="27"/>
        <v/>
      </c>
      <c r="C75" s="424" t="str">
        <f>'Linha 6 e 7'!B76</f>
        <v/>
      </c>
      <c r="D75" s="425" t="s">
        <v>2356</v>
      </c>
      <c r="E75" s="424" t="str">
        <f t="shared" si="26"/>
        <v/>
      </c>
      <c r="F75" s="426"/>
      <c r="G75" s="427" t="str">
        <f>IF('Linha 6 e 7'!D76="","",'Linha 6 e 7'!D76)</f>
        <v/>
      </c>
      <c r="H75" s="428" t="str">
        <f>IF('Linha 6 e 7'!G76="","",'Linha 6 e 7'!G76)</f>
        <v/>
      </c>
      <c r="I75" s="428" t="str">
        <f>IFERROR(IF(G75="","",(VLOOKUP(G75,[2]Recheio!$B$8:$I$150,3,0))),"")</f>
        <v/>
      </c>
      <c r="J75" s="540" t="str">
        <f>IFERROR(IF(G75="","",(VLOOKUP(G75,[2]Recheio!$B$8:$I$150,4,0))),"")</f>
        <v/>
      </c>
      <c r="K75" s="428" t="str">
        <f>IFERROR((VLOOKUP(I75,[2]Recheio!$B$8:$I$150,4,0)),"")</f>
        <v/>
      </c>
      <c r="L75" s="427" t="str">
        <f>IF('Linha 6 e 7'!I76="","",'Linha 6 e 7'!I76)</f>
        <v/>
      </c>
      <c r="M75" s="430" t="str">
        <f t="shared" si="28"/>
        <v/>
      </c>
      <c r="N75" s="454"/>
    </row>
    <row r="76" spans="1:14" ht="25.5" hidden="1" customHeight="1">
      <c r="A76" s="423" t="str">
        <f t="shared" si="25"/>
        <v/>
      </c>
      <c r="B76" s="423" t="str">
        <f t="shared" si="27"/>
        <v/>
      </c>
      <c r="C76" s="424" t="str">
        <f>'Linha 6 e 7'!B77</f>
        <v/>
      </c>
      <c r="D76" s="425" t="s">
        <v>2356</v>
      </c>
      <c r="E76" s="424" t="str">
        <f t="shared" si="26"/>
        <v/>
      </c>
      <c r="F76" s="426"/>
      <c r="G76" s="427" t="str">
        <f>IF('Linha 6 e 7'!D77="","",'Linha 6 e 7'!D77)</f>
        <v/>
      </c>
      <c r="H76" s="428" t="str">
        <f>IF('Linha 6 e 7'!G77="","",'Linha 6 e 7'!G77)</f>
        <v/>
      </c>
      <c r="I76" s="428" t="str">
        <f>IFERROR(IF(G76="","",(VLOOKUP(G76,[2]Recheio!$B$8:$I$150,3,0))),"")</f>
        <v/>
      </c>
      <c r="J76" s="540" t="str">
        <f>IFERROR(IF(G76="","",(VLOOKUP(G76,[2]Recheio!$B$8:$I$150,4,0))),"")</f>
        <v/>
      </c>
      <c r="K76" s="428" t="str">
        <f>IFERROR((VLOOKUP(I76,[2]Recheio!$B$8:$I$150,4,0)),"")</f>
        <v/>
      </c>
      <c r="L76" s="427" t="str">
        <f>IF('Linha 6 e 7'!I77="","",'Linha 6 e 7'!I77)</f>
        <v/>
      </c>
      <c r="M76" s="430" t="str">
        <f t="shared" si="28"/>
        <v/>
      </c>
      <c r="N76" s="454"/>
    </row>
    <row r="77" spans="1:14" ht="25.5" hidden="1" customHeight="1">
      <c r="A77" s="423" t="str">
        <f t="shared" si="25"/>
        <v/>
      </c>
      <c r="B77" s="423" t="str">
        <f t="shared" si="27"/>
        <v/>
      </c>
      <c r="C77" s="424" t="str">
        <f>'Linha 6 e 7'!B78</f>
        <v/>
      </c>
      <c r="D77" s="425" t="s">
        <v>2356</v>
      </c>
      <c r="E77" s="424" t="str">
        <f t="shared" si="26"/>
        <v/>
      </c>
      <c r="F77" s="426"/>
      <c r="G77" s="427" t="str">
        <f>IF('Linha 6 e 7'!D78="","",'Linha 6 e 7'!D78)</f>
        <v/>
      </c>
      <c r="H77" s="428" t="str">
        <f>IF('Linha 6 e 7'!G78="","",'Linha 6 e 7'!G78)</f>
        <v/>
      </c>
      <c r="I77" s="428" t="str">
        <f>IFERROR(IF(G77="","",(VLOOKUP(G77,[2]Recheio!$B$8:$I$150,3,0))),"")</f>
        <v/>
      </c>
      <c r="J77" s="540" t="str">
        <f>IFERROR(IF(G77="","",(VLOOKUP(G77,[2]Recheio!$B$8:$I$150,4,0))),"")</f>
        <v/>
      </c>
      <c r="K77" s="428" t="str">
        <f>IFERROR((VLOOKUP(I77,[2]Recheio!$B$8:$I$150,4,0)),"")</f>
        <v/>
      </c>
      <c r="L77" s="427" t="str">
        <f>IF('Linha 6 e 7'!I78="","",'Linha 6 e 7'!I78)</f>
        <v/>
      </c>
      <c r="M77" s="430" t="str">
        <f t="shared" si="28"/>
        <v/>
      </c>
      <c r="N77" s="454"/>
    </row>
    <row r="78" spans="1:14" ht="25.5" hidden="1" customHeight="1" thickBot="1">
      <c r="A78" s="423" t="str">
        <f t="shared" si="25"/>
        <v/>
      </c>
      <c r="B78" s="423" t="str">
        <f t="shared" si="27"/>
        <v/>
      </c>
      <c r="C78" s="424" t="str">
        <f>'Linha 6 e 7'!B79</f>
        <v/>
      </c>
      <c r="D78" s="425" t="s">
        <v>2356</v>
      </c>
      <c r="E78" s="424" t="str">
        <f t="shared" si="26"/>
        <v/>
      </c>
      <c r="F78" s="432"/>
      <c r="G78" s="433" t="str">
        <f>IF('Linha 6 e 7'!D79="","",'Linha 6 e 7'!D79)</f>
        <v/>
      </c>
      <c r="H78" s="434" t="str">
        <f>IF('Linha 6 e 7'!G79="","",'Linha 6 e 7'!G79)</f>
        <v/>
      </c>
      <c r="I78" s="434" t="str">
        <f>IFERROR(IF(G78="","",(VLOOKUP(G78,[2]Recheio!$B$8:$I$150,3,0))),"")</f>
        <v/>
      </c>
      <c r="J78" s="541" t="str">
        <f>IFERROR(IF(G78="","",(VLOOKUP(G78,[2]Recheio!$B$8:$I$150,4,0))),"")</f>
        <v/>
      </c>
      <c r="K78" s="434" t="str">
        <f>IFERROR((VLOOKUP(I78,[2]Recheio!$B$8:$I$150,4,0)),"")</f>
        <v/>
      </c>
      <c r="L78" s="433" t="str">
        <f>IF('Linha 6 e 7'!I79="","",'Linha 6 e 7'!I79)</f>
        <v/>
      </c>
      <c r="M78" s="435" t="str">
        <f t="shared" si="28"/>
        <v/>
      </c>
      <c r="N78" s="455"/>
    </row>
    <row r="79" spans="1:14" ht="25.5" hidden="1" customHeight="1" thickBot="1">
      <c r="A79" s="436"/>
      <c r="B79" s="436" t="str">
        <f>IF(G80="","","X")</f>
        <v/>
      </c>
      <c r="C79" s="437"/>
      <c r="D79" s="438"/>
      <c r="E79" s="437"/>
      <c r="F79" s="439"/>
      <c r="G79" s="439"/>
      <c r="H79" s="439"/>
      <c r="I79" s="439"/>
      <c r="J79" s="439"/>
      <c r="K79" s="441"/>
      <c r="L79" s="441"/>
      <c r="M79" s="442"/>
      <c r="N79" s="456"/>
    </row>
    <row r="80" spans="1:14" s="457" customFormat="1" ht="15" customHeight="1">
      <c r="B80" s="537"/>
      <c r="D80" s="458"/>
      <c r="N80" s="459"/>
    </row>
    <row r="81" spans="2:14" s="457" customFormat="1" ht="15" customHeight="1">
      <c r="B81" s="537"/>
      <c r="D81" s="458"/>
      <c r="N81" s="459"/>
    </row>
    <row r="82" spans="2:14" s="457" customFormat="1" ht="15" customHeight="1">
      <c r="B82" s="537"/>
      <c r="D82" s="458"/>
      <c r="N82" s="459"/>
    </row>
    <row r="83" spans="2:14" s="457" customFormat="1" ht="15" customHeight="1">
      <c r="B83" s="537"/>
      <c r="D83" s="458"/>
      <c r="N83" s="459"/>
    </row>
    <row r="84" spans="2:14" s="457" customFormat="1" ht="15" customHeight="1">
      <c r="B84" s="537"/>
      <c r="D84" s="458"/>
      <c r="N84" s="459"/>
    </row>
    <row r="85" spans="2:14" hidden="1"/>
    <row r="86" spans="2:14" hidden="1"/>
    <row r="87" spans="2:14" hidden="1"/>
    <row r="88" spans="2:14" hidden="1"/>
    <row r="89" spans="2:14" hidden="1"/>
    <row r="90" spans="2:14" hidden="1"/>
    <row r="91" spans="2:14" hidden="1"/>
    <row r="92" spans="2:14" hidden="1"/>
    <row r="93" spans="2:14" hidden="1"/>
    <row r="94" spans="2:14" hidden="1"/>
    <row r="95" spans="2:14" hidden="1"/>
    <row r="96" spans="2:14" hidden="1"/>
    <row r="97" hidden="1"/>
    <row r="98" hidden="1"/>
    <row r="99" hidden="1"/>
    <row r="100" hidden="1"/>
    <row r="101" hidden="1"/>
    <row r="102" hidden="1"/>
    <row r="103" hidden="1"/>
    <row r="104" hidden="1"/>
    <row r="105" hidden="1"/>
    <row r="106" hidden="1"/>
    <row r="107" hidden="1"/>
    <row r="108" hidden="1"/>
    <row r="109" hidden="1"/>
    <row r="110" hidden="1"/>
    <row r="111" hidden="1"/>
    <row r="112" hidden="1"/>
    <row r="113" hidden="1"/>
    <row r="114" hidden="1"/>
    <row r="115" hidden="1"/>
    <row r="116" hidden="1"/>
    <row r="117" hidden="1"/>
    <row r="118" hidden="1"/>
    <row r="119" hidden="1"/>
    <row r="120" hidden="1"/>
    <row r="121" hidden="1"/>
    <row r="122" hidden="1"/>
    <row r="123" hidden="1"/>
    <row r="124" hidden="1"/>
    <row r="125" hidden="1"/>
    <row r="126" hidden="1"/>
    <row r="127" hidden="1"/>
    <row r="128" hidden="1"/>
    <row r="129" hidden="1"/>
    <row r="130" hidden="1"/>
    <row r="131" hidden="1"/>
    <row r="132" hidden="1"/>
    <row r="133" hidden="1"/>
    <row r="134" hidden="1"/>
    <row r="135" hidden="1"/>
    <row r="136" hidden="1"/>
    <row r="137" hidden="1"/>
    <row r="138" hidden="1"/>
    <row r="139" hidden="1"/>
    <row r="140" hidden="1"/>
    <row r="141" hidden="1"/>
    <row r="142" hidden="1"/>
    <row r="143" hidden="1"/>
    <row r="144" hidden="1"/>
    <row r="145" hidden="1"/>
    <row r="146" hidden="1"/>
    <row r="147" hidden="1"/>
    <row r="148" hidden="1"/>
    <row r="149" hidden="1"/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hidden="1" customHeight="1"/>
    <row r="201" ht="14.25" hidden="1" customHeight="1"/>
    <row r="202" ht="14.25" hidden="1" customHeight="1"/>
    <row r="203" ht="14.25" hidden="1" customHeight="1"/>
    <row r="204" ht="14.25" hidden="1" customHeight="1"/>
    <row r="205" ht="14.25" hidden="1" customHeight="1"/>
    <row r="206" ht="14.25" hidden="1" customHeight="1"/>
    <row r="207" ht="14.25" hidden="1" customHeight="1"/>
    <row r="208" ht="14.25" hidden="1" customHeight="1"/>
    <row r="209" ht="14.25" hidden="1" customHeight="1"/>
    <row r="210" ht="14.25" hidden="1" customHeight="1"/>
    <row r="211" ht="14.25" hidden="1" customHeight="1"/>
    <row r="212" ht="14.25" hidden="1" customHeight="1"/>
    <row r="213" ht="14.25" hidden="1" customHeight="1"/>
    <row r="214" ht="14.25" hidden="1" customHeight="1"/>
    <row r="215" ht="14.25" hidden="1" customHeight="1"/>
    <row r="216" ht="14.25" hidden="1" customHeight="1"/>
    <row r="217" ht="14.25" hidden="1" customHeight="1"/>
    <row r="218" ht="14.25" hidden="1" customHeight="1"/>
    <row r="219" ht="14.25" hidden="1" customHeight="1"/>
    <row r="220" ht="14.25" hidden="1" customHeight="1"/>
    <row r="221" ht="14.25" hidden="1" customHeight="1"/>
    <row r="222" ht="14.25" hidden="1" customHeight="1"/>
    <row r="223" ht="14.25" hidden="1" customHeight="1"/>
    <row r="224" ht="14.25" hidden="1" customHeight="1"/>
    <row r="225" ht="14.25" hidden="1" customHeight="1"/>
    <row r="226" ht="14.25" hidden="1" customHeight="1"/>
    <row r="227" ht="14.25" hidden="1" customHeight="1"/>
    <row r="228" ht="14.25" hidden="1" customHeight="1"/>
    <row r="229" ht="14.25" hidden="1" customHeight="1"/>
    <row r="230" ht="14.25" hidden="1" customHeight="1"/>
    <row r="231" ht="14.25" hidden="1" customHeight="1"/>
    <row r="232" ht="14.25" hidden="1" customHeight="1"/>
    <row r="233" ht="14.25" hidden="1" customHeight="1"/>
    <row r="234" ht="14.25" hidden="1" customHeight="1"/>
    <row r="235" ht="14.25" hidden="1" customHeight="1"/>
    <row r="236" ht="14.25" hidden="1" customHeight="1"/>
    <row r="237" ht="14.25" hidden="1" customHeight="1"/>
    <row r="238" ht="14.25" hidden="1" customHeight="1"/>
    <row r="239" ht="14.25" hidden="1" customHeight="1"/>
    <row r="240" ht="14.25" hidden="1" customHeight="1"/>
    <row r="241" ht="14.25" hidden="1" customHeight="1"/>
    <row r="242" ht="14.25" hidden="1" customHeight="1"/>
    <row r="243" ht="14.25" hidden="1" customHeight="1"/>
    <row r="244" ht="14.25" hidden="1" customHeight="1"/>
    <row r="245" ht="14.25" hidden="1" customHeight="1"/>
    <row r="246" ht="14.25" hidden="1" customHeight="1"/>
    <row r="247" ht="14.25" hidden="1" customHeight="1"/>
    <row r="248" ht="14.25" hidden="1" customHeight="1"/>
    <row r="249" ht="14.25" hidden="1" customHeight="1"/>
    <row r="250" ht="14.25" hidden="1" customHeight="1"/>
    <row r="251" ht="14.25" hidden="1" customHeight="1"/>
    <row r="252" ht="14.25" hidden="1" customHeight="1"/>
    <row r="253" ht="14.25" hidden="1" customHeight="1"/>
    <row r="254" ht="14.25" hidden="1" customHeight="1"/>
    <row r="255" ht="14.25" hidden="1" customHeight="1"/>
    <row r="256" ht="14.25" hidden="1" customHeight="1"/>
    <row r="257" ht="14.25" hidden="1" customHeight="1"/>
    <row r="258" ht="14.25" hidden="1" customHeight="1"/>
    <row r="259" ht="14.25" hidden="1" customHeight="1"/>
    <row r="260" ht="14.25" hidden="1" customHeight="1"/>
    <row r="261" ht="14.25" hidden="1" customHeight="1"/>
    <row r="262" ht="14.25" hidden="1" customHeight="1"/>
    <row r="263" ht="14.25" hidden="1" customHeight="1"/>
    <row r="264" ht="14.25" hidden="1" customHeight="1"/>
    <row r="265" ht="14.25" hidden="1" customHeight="1"/>
    <row r="266" ht="14.25" hidden="1" customHeight="1"/>
    <row r="267" ht="14.25" hidden="1" customHeight="1"/>
    <row r="268" ht="14.25" hidden="1" customHeight="1"/>
    <row r="269" ht="14.25" hidden="1" customHeight="1"/>
    <row r="270" ht="14.25" hidden="1" customHeight="1"/>
    <row r="271" ht="14.25" hidden="1" customHeight="1"/>
    <row r="272" ht="14.25" hidden="1" customHeight="1"/>
    <row r="273" ht="14.25" hidden="1" customHeight="1"/>
    <row r="274" ht="14.25" hidden="1" customHeight="1"/>
    <row r="275" ht="14.25" hidden="1" customHeight="1"/>
    <row r="276" ht="14.25" hidden="1" customHeight="1"/>
    <row r="277" ht="14.25" hidden="1" customHeight="1"/>
    <row r="278" ht="14.25" hidden="1" customHeight="1"/>
    <row r="279" ht="14.25" hidden="1" customHeight="1"/>
    <row r="280" ht="14.25" hidden="1" customHeight="1"/>
    <row r="281" ht="14.25" hidden="1" customHeight="1"/>
    <row r="282" ht="14.25" hidden="1" customHeight="1"/>
    <row r="283" ht="14.25" hidden="1" customHeight="1"/>
    <row r="284" ht="14.25" hidden="1" customHeight="1"/>
    <row r="285" ht="14.25" hidden="1" customHeight="1"/>
    <row r="286" ht="14.25" hidden="1" customHeight="1"/>
    <row r="287" ht="14.25" hidden="1" customHeight="1"/>
    <row r="288" ht="14.25" hidden="1" customHeight="1"/>
    <row r="289" ht="14.25" hidden="1" customHeight="1"/>
    <row r="290" ht="14.25" hidden="1" customHeight="1"/>
    <row r="291" ht="14.25" hidden="1" customHeight="1"/>
    <row r="292" ht="14.25" hidden="1" customHeight="1"/>
    <row r="293" ht="14.25" hidden="1" customHeight="1"/>
    <row r="294" ht="14.25" hidden="1" customHeight="1"/>
    <row r="295" ht="14.25" hidden="1" customHeight="1"/>
    <row r="296" ht="14.25" hidden="1" customHeight="1"/>
    <row r="297" ht="14.25" hidden="1" customHeight="1"/>
    <row r="298" ht="14.25" hidden="1" customHeight="1"/>
    <row r="299" ht="14.25" hidden="1" customHeight="1"/>
    <row r="300" ht="14.25" hidden="1" customHeight="1"/>
    <row r="301" ht="14.25" hidden="1" customHeight="1"/>
    <row r="302" ht="14.25" hidden="1" customHeight="1"/>
    <row r="303" ht="14.25" hidden="1" customHeight="1"/>
    <row r="304" ht="14.25" hidden="1" customHeight="1"/>
    <row r="305" ht="14.25" hidden="1" customHeight="1"/>
    <row r="306" ht="14.25" hidden="1" customHeight="1"/>
    <row r="307" ht="14.25" hidden="1" customHeight="1"/>
    <row r="308" ht="14.25" hidden="1" customHeight="1"/>
    <row r="309" ht="14.25" hidden="1" customHeight="1"/>
    <row r="310" ht="14.25" hidden="1" customHeight="1"/>
    <row r="311" ht="14.25" hidden="1" customHeight="1"/>
    <row r="312" ht="14.25" hidden="1" customHeight="1"/>
    <row r="313" ht="14.25" hidden="1" customHeight="1"/>
    <row r="314" ht="14.25" hidden="1" customHeight="1"/>
    <row r="315" ht="14.25" hidden="1" customHeight="1"/>
  </sheetData>
  <autoFilter ref="B2:B79">
    <filterColumn colId="0">
      <customFilters>
        <customFilter operator="notEqual" val=" "/>
      </customFilters>
    </filterColumn>
  </autoFilter>
  <printOptions horizontalCentered="1"/>
  <pageMargins left="0.51181102362204722" right="0.51181102362204722" top="0.78740157480314965" bottom="0.78740157480314965" header="0.31496062992125984" footer="0.31496062992125984"/>
  <pageSetup paperSize="9" scale="10" orientation="landscape" r:id="rId1"/>
  <headerFooter differentOddEven="1">
    <oddHeader>&amp;L&amp;G</oddHeader>
    <oddFooter>&amp;L&amp;"Arial,Negrito"Dados elaborados pelo PCP&amp;C&amp;"Arial Black,Normal"&amp;D - &amp;T
&amp;F&amp;R&amp;"Arial,Negrito"PlanejamentoRamal: 8265</oddFooter>
  </headerFooter>
  <legacyDrawingHF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" filterMode="1">
    <tabColor theme="4" tint="0.39997558519241921"/>
  </sheetPr>
  <dimension ref="A1:J645"/>
  <sheetViews>
    <sheetView showGridLines="0" showZeros="0" workbookViewId="0">
      <pane xSplit="1" ySplit="2" topLeftCell="B255" activePane="bottomRight" state="frozen"/>
      <selection pane="topRight" activeCell="B1" sqref="B1"/>
      <selection pane="bottomLeft" activeCell="A3" sqref="A3"/>
      <selection pane="bottomRight" activeCell="G277" sqref="G277"/>
    </sheetView>
  </sheetViews>
  <sheetFormatPr defaultColWidth="5" defaultRowHeight="14.25" zeroHeight="1"/>
  <cols>
    <col min="1" max="1" width="8.125" style="161" bestFit="1" customWidth="1"/>
    <col min="2" max="2" width="9.875" style="554" customWidth="1"/>
    <col min="3" max="3" width="9.875" style="162" bestFit="1" customWidth="1"/>
    <col min="4" max="4" width="11.875" style="159" customWidth="1"/>
    <col min="5" max="5" width="13.125" style="159" customWidth="1"/>
    <col min="6" max="6" width="15.375" style="159" bestFit="1" customWidth="1"/>
    <col min="7" max="7" width="21.875" style="163" customWidth="1"/>
    <col min="8" max="8" width="5" style="160"/>
    <col min="9" max="10" width="0" style="160" hidden="1" customWidth="1"/>
    <col min="11" max="16384" width="5" style="160"/>
  </cols>
  <sheetData>
    <row r="1" spans="1:10">
      <c r="A1" s="172"/>
    </row>
    <row r="2" spans="1:10" ht="15">
      <c r="A2" s="173"/>
      <c r="B2" s="460" t="s">
        <v>2333</v>
      </c>
      <c r="C2" s="467" t="s">
        <v>2329</v>
      </c>
      <c r="D2" s="460" t="s">
        <v>2330</v>
      </c>
      <c r="E2" s="460" t="s">
        <v>2331</v>
      </c>
      <c r="F2" s="460" t="s">
        <v>2332</v>
      </c>
      <c r="G2" s="461" t="s">
        <v>2350</v>
      </c>
    </row>
    <row r="3" spans="1:10" hidden="1">
      <c r="A3" s="161" t="str">
        <f>VLOOKUP(E3,'Linha 0'!$D$3:$E$85,2,0)</f>
        <v>Túnel</v>
      </c>
      <c r="B3" s="554" t="str">
        <f t="shared" ref="B3:B34" si="0">IFERROR((VLOOKUP(A3,$I$79:$J$87,2,0)),"")</f>
        <v/>
      </c>
      <c r="C3" s="162">
        <f>'Linha 0'!B4</f>
        <v>43955.34375</v>
      </c>
      <c r="D3" s="163" t="str">
        <f>IFERROR(('Linha 0'!C3),"")</f>
        <v>OP</v>
      </c>
      <c r="E3" s="163" t="str">
        <f>IFERROR(('Linha 0'!D3),"")</f>
        <v>Produto</v>
      </c>
      <c r="F3" s="595">
        <f>IFERROR(('Linha 0'!G3),"")</f>
        <v>0</v>
      </c>
      <c r="G3" s="163" t="str">
        <f>IFERROR(('Linha 0'!H3),"")</f>
        <v>Cx</v>
      </c>
      <c r="I3" s="160" t="s">
        <v>2312</v>
      </c>
      <c r="J3" s="160">
        <v>1</v>
      </c>
    </row>
    <row r="4" spans="1:10" hidden="1">
      <c r="A4" s="161" t="str">
        <f>VLOOKUP(E4,'Linha 0'!$D$3:$E$85,2,0)</f>
        <v>Túnel 0</v>
      </c>
      <c r="B4" s="554">
        <f t="shared" si="0"/>
        <v>0</v>
      </c>
      <c r="C4" s="162" t="str">
        <f>'Linha 0'!B5</f>
        <v/>
      </c>
      <c r="D4" s="163">
        <f>IFERROR(('Linha 0'!C4),"")</f>
        <v>0</v>
      </c>
      <c r="E4" s="163">
        <f>IFERROR(('Linha 0'!D4),"")</f>
        <v>9</v>
      </c>
      <c r="F4" s="595">
        <f>IFERROR(('Linha 0'!G4),"")</f>
        <v>24</v>
      </c>
      <c r="G4" s="163">
        <f>IFERROR(('Linha 0'!H4),"")</f>
        <v>24</v>
      </c>
      <c r="I4" s="160" t="s">
        <v>2313</v>
      </c>
      <c r="J4" s="160" t="s">
        <v>2352</v>
      </c>
    </row>
    <row r="5" spans="1:10" hidden="1">
      <c r="A5" s="161" t="e">
        <f>VLOOKUP(E5,'Linha 0'!$D$3:$E$85,2,0)</f>
        <v>#N/A</v>
      </c>
      <c r="B5" s="554" t="str">
        <f t="shared" si="0"/>
        <v/>
      </c>
      <c r="C5" s="162" t="str">
        <f>'Linha 0'!B6</f>
        <v/>
      </c>
      <c r="D5" s="163">
        <f>IFERROR(('Linha 0'!C5),"")</f>
        <v>0</v>
      </c>
      <c r="E5" s="163">
        <f>IFERROR(('Linha 0'!D5),"")</f>
        <v>0</v>
      </c>
      <c r="F5" s="595">
        <f>IFERROR(('Linha 0'!G5),"")</f>
        <v>1080</v>
      </c>
      <c r="G5" s="163" t="str">
        <f>IFERROR(('Linha 0'!H5),"")</f>
        <v/>
      </c>
      <c r="I5" s="160" t="s">
        <v>2314</v>
      </c>
      <c r="J5" s="160" t="s">
        <v>2352</v>
      </c>
    </row>
    <row r="6" spans="1:10" hidden="1">
      <c r="A6" s="161" t="e">
        <f>VLOOKUP(E6,'Linha 0'!$D$3:$E$85,2,0)</f>
        <v>#N/A</v>
      </c>
      <c r="B6" s="554" t="str">
        <f t="shared" si="0"/>
        <v/>
      </c>
      <c r="C6" s="162" t="str">
        <f>'Linha 0'!B7</f>
        <v/>
      </c>
      <c r="D6" s="163">
        <f>IFERROR(('Linha 0'!C6),"")</f>
        <v>0</v>
      </c>
      <c r="E6" s="163">
        <f>IFERROR(('Linha 0'!D6),"")</f>
        <v>0</v>
      </c>
      <c r="F6" s="595">
        <f>IFERROR(('Linha 0'!G6),"")</f>
        <v>0</v>
      </c>
      <c r="G6" s="163" t="str">
        <f>IFERROR(('Linha 0'!H6),"")</f>
        <v/>
      </c>
      <c r="I6" s="160" t="s">
        <v>2315</v>
      </c>
      <c r="J6" s="160">
        <v>4</v>
      </c>
    </row>
    <row r="7" spans="1:10" hidden="1">
      <c r="A7" s="161" t="e">
        <f>VLOOKUP(E7,'Linha 0'!$D$3:$E$85,2,0)</f>
        <v>#N/A</v>
      </c>
      <c r="B7" s="554" t="str">
        <f t="shared" si="0"/>
        <v/>
      </c>
      <c r="C7" s="162" t="str">
        <f>'Linha 0'!B8</f>
        <v/>
      </c>
      <c r="D7" s="163">
        <f>IFERROR(('Linha 0'!C7),"")</f>
        <v>0</v>
      </c>
      <c r="E7" s="163">
        <f>IFERROR(('Linha 0'!D7),"")</f>
        <v>0</v>
      </c>
      <c r="F7" s="595">
        <f>IFERROR(('Linha 0'!G7),"")</f>
        <v>0</v>
      </c>
      <c r="G7" s="163" t="str">
        <f>IFERROR(('Linha 0'!H7),"")</f>
        <v/>
      </c>
      <c r="I7" s="160" t="s">
        <v>162</v>
      </c>
      <c r="J7" s="160">
        <v>5</v>
      </c>
    </row>
    <row r="8" spans="1:10" hidden="1">
      <c r="A8" s="161" t="e">
        <f>VLOOKUP(E8,'Linha 0'!$D$3:$E$85,2,0)</f>
        <v>#N/A</v>
      </c>
      <c r="B8" s="554" t="str">
        <f t="shared" si="0"/>
        <v/>
      </c>
      <c r="C8" s="162" t="str">
        <f>'Linha 0'!B9</f>
        <v/>
      </c>
      <c r="D8" s="163">
        <f>IFERROR(('Linha 0'!C8),"")</f>
        <v>0</v>
      </c>
      <c r="E8" s="163">
        <f>IFERROR(('Linha 0'!D8),"")</f>
        <v>0</v>
      </c>
      <c r="F8" s="595">
        <f>IFERROR(('Linha 0'!G8),"")</f>
        <v>0</v>
      </c>
      <c r="G8" s="163" t="str">
        <f>IFERROR(('Linha 0'!H8),"")</f>
        <v/>
      </c>
      <c r="I8" s="160" t="s">
        <v>2316</v>
      </c>
      <c r="J8" s="160">
        <v>6</v>
      </c>
    </row>
    <row r="9" spans="1:10" hidden="1">
      <c r="A9" s="161" t="e">
        <f>VLOOKUP(E9,'Linha 0'!$D$3:$E$85,2,0)</f>
        <v>#N/A</v>
      </c>
      <c r="B9" s="554" t="str">
        <f t="shared" si="0"/>
        <v/>
      </c>
      <c r="C9" s="162" t="str">
        <f>'Linha 0'!B10</f>
        <v/>
      </c>
      <c r="D9" s="163">
        <f>IFERROR(('Linha 0'!C9),"")</f>
        <v>0</v>
      </c>
      <c r="E9" s="163">
        <f>IFERROR(('Linha 0'!D9),"")</f>
        <v>0</v>
      </c>
      <c r="F9" s="595">
        <f>IFERROR(('Linha 0'!G9),"")</f>
        <v>0</v>
      </c>
      <c r="G9" s="163" t="str">
        <f>IFERROR(('Linha 0'!H9),"")</f>
        <v/>
      </c>
      <c r="I9" s="160" t="s">
        <v>2355</v>
      </c>
      <c r="J9" s="160">
        <v>7</v>
      </c>
    </row>
    <row r="10" spans="1:10" hidden="1">
      <c r="A10" s="161" t="e">
        <f>VLOOKUP(E10,'Linha 0'!$D$3:$E$85,2,0)</f>
        <v>#N/A</v>
      </c>
      <c r="B10" s="554" t="str">
        <f t="shared" si="0"/>
        <v/>
      </c>
      <c r="C10" s="162" t="str">
        <f>'Linha 0'!B11</f>
        <v/>
      </c>
      <c r="D10" s="163">
        <f>IFERROR(('Linha 0'!C10),"")</f>
        <v>0</v>
      </c>
      <c r="E10" s="163">
        <f>IFERROR(('Linha 0'!D10),"")</f>
        <v>0</v>
      </c>
      <c r="F10" s="595">
        <f>IFERROR(('Linha 0'!G10),"")</f>
        <v>0</v>
      </c>
      <c r="G10" s="163" t="str">
        <f>IFERROR(('Linha 0'!H10),"")</f>
        <v/>
      </c>
      <c r="I10" s="160" t="s">
        <v>2384</v>
      </c>
      <c r="J10" s="160">
        <v>8</v>
      </c>
    </row>
    <row r="11" spans="1:10" hidden="1">
      <c r="A11" s="161" t="e">
        <f>VLOOKUP(E11,'Linha 0'!$D$3:$E$85,2,0)</f>
        <v>#N/A</v>
      </c>
      <c r="B11" s="554" t="str">
        <f t="shared" si="0"/>
        <v/>
      </c>
      <c r="C11" s="162" t="str">
        <f>'Linha 0'!B12</f>
        <v/>
      </c>
      <c r="D11" s="163">
        <f>IFERROR(('Linha 0'!C11),"")</f>
        <v>0</v>
      </c>
      <c r="E11" s="163">
        <f>IFERROR(('Linha 0'!D11),"")</f>
        <v>0</v>
      </c>
      <c r="F11" s="595">
        <f>IFERROR(('Linha 0'!G11),"")</f>
        <v>0</v>
      </c>
      <c r="G11" s="163" t="str">
        <f>IFERROR(('Linha 0'!H11),"")</f>
        <v/>
      </c>
    </row>
    <row r="12" spans="1:10" hidden="1">
      <c r="A12" s="161" t="e">
        <f>VLOOKUP(E12,'Linha 0'!$D$3:$E$85,2,0)</f>
        <v>#N/A</v>
      </c>
      <c r="B12" s="554" t="str">
        <f t="shared" si="0"/>
        <v/>
      </c>
      <c r="C12" s="162" t="str">
        <f>'Linha 0'!B13</f>
        <v/>
      </c>
      <c r="D12" s="163">
        <f>IFERROR(('Linha 0'!C12),"")</f>
        <v>0</v>
      </c>
      <c r="E12" s="163">
        <f>IFERROR(('Linha 0'!D12),"")</f>
        <v>0</v>
      </c>
      <c r="F12" s="595">
        <f>IFERROR(('Linha 0'!G12),"")</f>
        <v>0</v>
      </c>
      <c r="G12" s="163" t="str">
        <f>IFERROR(('Linha 0'!H12),"")</f>
        <v/>
      </c>
    </row>
    <row r="13" spans="1:10" hidden="1">
      <c r="A13" s="161" t="e">
        <f>VLOOKUP(E13,'Linha 0'!$D$3:$E$85,2,0)</f>
        <v>#N/A</v>
      </c>
      <c r="B13" s="554" t="str">
        <f t="shared" si="0"/>
        <v/>
      </c>
      <c r="C13" s="162">
        <f>'Linha 0'!B14</f>
        <v>0</v>
      </c>
      <c r="D13" s="163">
        <f>IFERROR(('Linha 0'!C13),"")</f>
        <v>0</v>
      </c>
      <c r="E13" s="163">
        <f>IFERROR(('Linha 0'!D13),"")</f>
        <v>0</v>
      </c>
      <c r="F13" s="595">
        <f>IFERROR(('Linha 0'!G13),"")</f>
        <v>0</v>
      </c>
      <c r="G13" s="163" t="str">
        <f>IFERROR(('Linha 0'!H13),"")</f>
        <v/>
      </c>
    </row>
    <row r="14" spans="1:10" hidden="1">
      <c r="A14" s="161" t="e">
        <f>VLOOKUP(E14,'Linha 0'!$D$3:$E$85,2,0)</f>
        <v>#N/A</v>
      </c>
      <c r="B14" s="554" t="str">
        <f t="shared" si="0"/>
        <v/>
      </c>
      <c r="C14" s="162">
        <f>'Linha 0'!B15</f>
        <v>43956</v>
      </c>
      <c r="D14" s="163">
        <f>IFERROR(('Linha 0'!C14),"")</f>
        <v>0</v>
      </c>
      <c r="E14" s="163">
        <f>IFERROR(('Linha 0'!D14),"")</f>
        <v>0</v>
      </c>
      <c r="F14" s="595">
        <f>IFERROR(('Linha 0'!G14),"")</f>
        <v>0</v>
      </c>
      <c r="G14" s="163">
        <f>IFERROR(('Linha 0'!H14),"")</f>
        <v>0</v>
      </c>
    </row>
    <row r="15" spans="1:10" hidden="1">
      <c r="A15" s="161" t="str">
        <f>VLOOKUP(E15,'Linha 0'!$D$3:$E$85,2,0)</f>
        <v>Túnel 0</v>
      </c>
      <c r="B15" s="554">
        <f t="shared" si="0"/>
        <v>0</v>
      </c>
      <c r="C15" s="162">
        <f>'Linha 0'!B16</f>
        <v>43956</v>
      </c>
      <c r="D15" s="163">
        <f>IFERROR(('Linha 0'!C15),"")</f>
        <v>0</v>
      </c>
      <c r="E15" s="163">
        <f>IFERROR(('Linha 0'!D15),"")</f>
        <v>3</v>
      </c>
      <c r="F15" s="595">
        <f>IFERROR(('Linha 0'!G15),"")</f>
        <v>13</v>
      </c>
      <c r="G15" s="163">
        <f>IFERROR(('Linha 0'!H15),"")</f>
        <v>13</v>
      </c>
    </row>
    <row r="16" spans="1:10" hidden="1">
      <c r="A16" s="161" t="str">
        <f>VLOOKUP(E16,'Linha 0'!$D$3:$E$85,2,0)</f>
        <v>Túnel 0</v>
      </c>
      <c r="B16" s="554">
        <f t="shared" si="0"/>
        <v>0</v>
      </c>
      <c r="C16" s="162">
        <f>'Linha 0'!B17</f>
        <v>43956</v>
      </c>
      <c r="D16" s="163">
        <f>IFERROR(('Linha 0'!C16),"")</f>
        <v>0</v>
      </c>
      <c r="E16" s="163">
        <f>IFERROR(('Linha 0'!D16),"")</f>
        <v>4</v>
      </c>
      <c r="F16" s="595">
        <f>IFERROR(('Linha 0'!G16),"")</f>
        <v>1</v>
      </c>
      <c r="G16" s="163">
        <f>IFERROR(('Linha 0'!H16),"")</f>
        <v>1</v>
      </c>
    </row>
    <row r="17" spans="1:7" hidden="1">
      <c r="A17" s="161" t="str">
        <f>VLOOKUP(E17,'Linha 0'!$D$3:$E$85,2,0)</f>
        <v>Túnel 0</v>
      </c>
      <c r="B17" s="554">
        <f t="shared" si="0"/>
        <v>0</v>
      </c>
      <c r="C17" s="162">
        <f>'Linha 0'!B18</f>
        <v>43956</v>
      </c>
      <c r="D17" s="163">
        <f>IFERROR(('Linha 0'!C17),"")</f>
        <v>97003</v>
      </c>
      <c r="E17" s="163" t="str">
        <f>IFERROR(('Linha 0'!D17),"")</f>
        <v>40.05.0037</v>
      </c>
      <c r="F17" s="595">
        <f>IFERROR(('Linha 0'!G17),"")</f>
        <v>627</v>
      </c>
      <c r="G17" s="163">
        <f>IFERROR(('Linha 0'!H17),"")</f>
        <v>660</v>
      </c>
    </row>
    <row r="18" spans="1:7" hidden="1">
      <c r="A18" s="161" t="str">
        <f>VLOOKUP(E18,'Linha 0'!$D$3:$E$85,2,0)</f>
        <v>Túnel 0</v>
      </c>
      <c r="B18" s="554">
        <f t="shared" si="0"/>
        <v>0</v>
      </c>
      <c r="C18" s="162" t="str">
        <f>'Linha 0'!B19</f>
        <v/>
      </c>
      <c r="D18" s="163">
        <f>IFERROR(('Linha 0'!C18),"")</f>
        <v>0</v>
      </c>
      <c r="E18" s="163">
        <f>IFERROR(('Linha 0'!D18),"")</f>
        <v>9</v>
      </c>
      <c r="F18" s="595">
        <f>IFERROR(('Linha 0'!G18),"")</f>
        <v>2</v>
      </c>
      <c r="G18" s="163">
        <f>IFERROR(('Linha 0'!H18),"")</f>
        <v>2</v>
      </c>
    </row>
    <row r="19" spans="1:7" hidden="1">
      <c r="A19" s="161" t="e">
        <f>VLOOKUP(E19,'Linha 0'!$D$3:$E$85,2,0)</f>
        <v>#N/A</v>
      </c>
      <c r="B19" s="554" t="str">
        <f t="shared" si="0"/>
        <v/>
      </c>
      <c r="C19" s="162" t="str">
        <f>'Linha 0'!B20</f>
        <v/>
      </c>
      <c r="D19" s="163">
        <f>IFERROR(('Linha 0'!C19),"")</f>
        <v>0</v>
      </c>
      <c r="E19" s="163">
        <f>IFERROR(('Linha 0'!D19),"")</f>
        <v>0</v>
      </c>
      <c r="F19" s="595">
        <f>IFERROR(('Linha 0'!G19),"")</f>
        <v>0</v>
      </c>
      <c r="G19" s="163" t="str">
        <f>IFERROR(('Linha 0'!H19),"")</f>
        <v/>
      </c>
    </row>
    <row r="20" spans="1:7" hidden="1">
      <c r="A20" s="161" t="e">
        <f>VLOOKUP(E20,'Linha 0'!$D$3:$E$85,2,0)</f>
        <v>#N/A</v>
      </c>
      <c r="B20" s="554" t="str">
        <f t="shared" si="0"/>
        <v/>
      </c>
      <c r="C20" s="162" t="str">
        <f>'Linha 0'!B21</f>
        <v/>
      </c>
      <c r="D20" s="163">
        <f>IFERROR(('Linha 0'!C20),"")</f>
        <v>0</v>
      </c>
      <c r="E20" s="163">
        <f>IFERROR(('Linha 0'!D20),"")</f>
        <v>0</v>
      </c>
      <c r="F20" s="595">
        <f>IFERROR(('Linha 0'!G20),"")</f>
        <v>0</v>
      </c>
      <c r="G20" s="163" t="str">
        <f>IFERROR(('Linha 0'!H20),"")</f>
        <v/>
      </c>
    </row>
    <row r="21" spans="1:7" hidden="1">
      <c r="A21" s="161" t="e">
        <f>VLOOKUP(E21,'Linha 0'!$D$3:$E$85,2,0)</f>
        <v>#N/A</v>
      </c>
      <c r="B21" s="554" t="str">
        <f t="shared" si="0"/>
        <v/>
      </c>
      <c r="C21" s="162" t="str">
        <f>'Linha 0'!B22</f>
        <v/>
      </c>
      <c r="D21" s="163">
        <f>IFERROR(('Linha 0'!C21),"")</f>
        <v>0</v>
      </c>
      <c r="E21" s="163">
        <f>IFERROR(('Linha 0'!D21),"")</f>
        <v>0</v>
      </c>
      <c r="F21" s="595">
        <f>IFERROR(('Linha 0'!G21),"")</f>
        <v>0</v>
      </c>
      <c r="G21" s="163" t="str">
        <f>IFERROR(('Linha 0'!H21),"")</f>
        <v/>
      </c>
    </row>
    <row r="22" spans="1:7" hidden="1">
      <c r="A22" s="161" t="e">
        <f>VLOOKUP(E22,'Linha 0'!$D$3:$E$85,2,0)</f>
        <v>#N/A</v>
      </c>
      <c r="B22" s="554" t="str">
        <f t="shared" si="0"/>
        <v/>
      </c>
      <c r="C22" s="162" t="str">
        <f>'Linha 0'!B23</f>
        <v/>
      </c>
      <c r="D22" s="163">
        <f>IFERROR(('Linha 0'!C22),"")</f>
        <v>0</v>
      </c>
      <c r="E22" s="163">
        <f>IFERROR(('Linha 0'!D22),"")</f>
        <v>0</v>
      </c>
      <c r="F22" s="595">
        <f>IFERROR(('Linha 0'!G22),"")</f>
        <v>0</v>
      </c>
      <c r="G22" s="163" t="str">
        <f>IFERROR(('Linha 0'!H22),"")</f>
        <v/>
      </c>
    </row>
    <row r="23" spans="1:7" hidden="1">
      <c r="A23" s="161" t="e">
        <f>VLOOKUP(E23,'Linha 0'!$D$3:$E$85,2,0)</f>
        <v>#N/A</v>
      </c>
      <c r="B23" s="554" t="str">
        <f t="shared" si="0"/>
        <v/>
      </c>
      <c r="C23" s="162" t="str">
        <f>'Linha 0'!B24</f>
        <v/>
      </c>
      <c r="D23" s="163">
        <f>IFERROR(('Linha 0'!C23),"")</f>
        <v>0</v>
      </c>
      <c r="E23" s="163">
        <f>IFERROR(('Linha 0'!D23),"")</f>
        <v>0</v>
      </c>
      <c r="F23" s="595">
        <f>IFERROR(('Linha 0'!G23),"")</f>
        <v>0</v>
      </c>
      <c r="G23" s="163" t="str">
        <f>IFERROR(('Linha 0'!H23),"")</f>
        <v/>
      </c>
    </row>
    <row r="24" spans="1:7" hidden="1">
      <c r="A24" s="161" t="e">
        <f>VLOOKUP(E24,'Linha 0'!$D$3:$E$85,2,0)</f>
        <v>#N/A</v>
      </c>
      <c r="B24" s="554" t="str">
        <f t="shared" si="0"/>
        <v/>
      </c>
      <c r="C24" s="162">
        <f>'Linha 0'!B25</f>
        <v>0</v>
      </c>
      <c r="D24" s="163">
        <f>IFERROR(('Linha 0'!C24),"")</f>
        <v>0</v>
      </c>
      <c r="E24" s="163">
        <f>IFERROR(('Linha 0'!D24),"")</f>
        <v>0</v>
      </c>
      <c r="F24" s="595">
        <f>IFERROR(('Linha 0'!G24),"")</f>
        <v>0</v>
      </c>
      <c r="G24" s="163" t="str">
        <f>IFERROR(('Linha 0'!H24),"")</f>
        <v/>
      </c>
    </row>
    <row r="25" spans="1:7" hidden="1">
      <c r="A25" s="161" t="e">
        <f>VLOOKUP(E25,'Linha 0'!$D$3:$E$85,2,0)</f>
        <v>#N/A</v>
      </c>
      <c r="B25" s="554" t="str">
        <f t="shared" si="0"/>
        <v/>
      </c>
      <c r="C25" s="162">
        <f>'Linha 0'!B26</f>
        <v>43957</v>
      </c>
      <c r="D25" s="163">
        <f>IFERROR(('Linha 0'!C25),"")</f>
        <v>0</v>
      </c>
      <c r="E25" s="163">
        <f>IFERROR(('Linha 0'!D25),"")</f>
        <v>0</v>
      </c>
      <c r="F25" s="595">
        <f>IFERROR(('Linha 0'!G25),"")</f>
        <v>0</v>
      </c>
      <c r="G25" s="163">
        <f>IFERROR(('Linha 0'!H25),"")</f>
        <v>0</v>
      </c>
    </row>
    <row r="26" spans="1:7" hidden="1">
      <c r="A26" s="161" t="str">
        <f>VLOOKUP(E26,'Linha 0'!$D$3:$E$85,2,0)</f>
        <v>Túnel 0</v>
      </c>
      <c r="B26" s="554">
        <f t="shared" si="0"/>
        <v>0</v>
      </c>
      <c r="C26" s="162">
        <f>'Linha 0'!B27</f>
        <v>43957</v>
      </c>
      <c r="D26" s="163">
        <f>IFERROR(('Linha 0'!C26),"")</f>
        <v>0</v>
      </c>
      <c r="E26" s="163">
        <f>IFERROR(('Linha 0'!D26),"")</f>
        <v>7</v>
      </c>
      <c r="F26" s="595">
        <f>IFERROR(('Linha 0'!G26),"")</f>
        <v>6</v>
      </c>
      <c r="G26" s="163">
        <f>IFERROR(('Linha 0'!H26),"")</f>
        <v>6</v>
      </c>
    </row>
    <row r="27" spans="1:7" hidden="1">
      <c r="A27" s="161" t="str">
        <f>VLOOKUP(E27,'Linha 0'!$D$3:$E$85,2,0)</f>
        <v>Túnel 0</v>
      </c>
      <c r="B27" s="554">
        <f t="shared" si="0"/>
        <v>0</v>
      </c>
      <c r="C27" s="162">
        <f>'Linha 0'!B28</f>
        <v>43957</v>
      </c>
      <c r="D27" s="163">
        <f>IFERROR(('Linha 0'!C27),"")</f>
        <v>97004</v>
      </c>
      <c r="E27" s="163" t="str">
        <f>IFERROR(('Linha 0'!D27),"")</f>
        <v>40.05.0037</v>
      </c>
      <c r="F27" s="595">
        <f>IFERROR(('Linha 0'!G27),"")</f>
        <v>1255</v>
      </c>
      <c r="G27" s="163">
        <f>IFERROR(('Linha 0'!H27),"")</f>
        <v>1321.0526315789475</v>
      </c>
    </row>
    <row r="28" spans="1:7" hidden="1">
      <c r="A28" s="161" t="str">
        <f>VLOOKUP(E28,'Linha 0'!$D$3:$E$85,2,0)</f>
        <v>Túnel 0</v>
      </c>
      <c r="B28" s="554">
        <f t="shared" si="0"/>
        <v>0</v>
      </c>
      <c r="C28" s="162" t="str">
        <f>'Linha 0'!B29</f>
        <v/>
      </c>
      <c r="D28" s="163">
        <f>IFERROR(('Linha 0'!C28),"")</f>
        <v>0</v>
      </c>
      <c r="E28" s="163">
        <f>IFERROR(('Linha 0'!D28),"")</f>
        <v>9</v>
      </c>
      <c r="F28" s="595">
        <f>IFERROR(('Linha 0'!G28),"")</f>
        <v>2</v>
      </c>
      <c r="G28" s="163">
        <f>IFERROR(('Linha 0'!H28),"")</f>
        <v>2</v>
      </c>
    </row>
    <row r="29" spans="1:7" hidden="1">
      <c r="A29" s="161" t="e">
        <f>VLOOKUP(E29,'Linha 0'!$D$3:$E$85,2,0)</f>
        <v>#N/A</v>
      </c>
      <c r="B29" s="554" t="str">
        <f t="shared" si="0"/>
        <v/>
      </c>
      <c r="C29" s="162" t="str">
        <f>'Linha 0'!B30</f>
        <v/>
      </c>
      <c r="D29" s="163">
        <f>IFERROR(('Linha 0'!C29),"")</f>
        <v>0</v>
      </c>
      <c r="E29" s="163">
        <f>IFERROR(('Linha 0'!D29),"")</f>
        <v>0</v>
      </c>
      <c r="F29" s="595">
        <f>IFERROR(('Linha 0'!G29),"")</f>
        <v>0</v>
      </c>
      <c r="G29" s="163" t="str">
        <f>IFERROR(('Linha 0'!H29),"")</f>
        <v/>
      </c>
    </row>
    <row r="30" spans="1:7" hidden="1">
      <c r="A30" s="161" t="e">
        <f>VLOOKUP(E30,'Linha 0'!$D$3:$E$85,2,0)</f>
        <v>#N/A</v>
      </c>
      <c r="B30" s="554" t="str">
        <f t="shared" si="0"/>
        <v/>
      </c>
      <c r="C30" s="162" t="str">
        <f>'Linha 0'!B31</f>
        <v/>
      </c>
      <c r="D30" s="163">
        <f>IFERROR(('Linha 0'!C30),"")</f>
        <v>0</v>
      </c>
      <c r="E30" s="163">
        <f>IFERROR(('Linha 0'!D30),"")</f>
        <v>0</v>
      </c>
      <c r="F30" s="595">
        <f>IFERROR(('Linha 0'!G30),"")</f>
        <v>0</v>
      </c>
      <c r="G30" s="163" t="str">
        <f>IFERROR(('Linha 0'!H30),"")</f>
        <v/>
      </c>
    </row>
    <row r="31" spans="1:7" hidden="1">
      <c r="A31" s="161" t="e">
        <f>VLOOKUP(E31,'Linha 0'!$D$3:$E$85,2,0)</f>
        <v>#N/A</v>
      </c>
      <c r="B31" s="554" t="str">
        <f t="shared" si="0"/>
        <v/>
      </c>
      <c r="C31" s="162" t="str">
        <f>'Linha 0'!B32</f>
        <v/>
      </c>
      <c r="D31" s="163">
        <f>IFERROR(('Linha 0'!C31),"")</f>
        <v>0</v>
      </c>
      <c r="E31" s="163">
        <f>IFERROR(('Linha 0'!D31),"")</f>
        <v>0</v>
      </c>
      <c r="F31" s="595">
        <f>IFERROR(('Linha 0'!G31),"")</f>
        <v>0</v>
      </c>
      <c r="G31" s="163" t="str">
        <f>IFERROR(('Linha 0'!H31),"")</f>
        <v/>
      </c>
    </row>
    <row r="32" spans="1:7" hidden="1">
      <c r="A32" s="161" t="e">
        <f>VLOOKUP(E32,'Linha 0'!$D$3:$E$85,2,0)</f>
        <v>#N/A</v>
      </c>
      <c r="B32" s="554" t="str">
        <f t="shared" si="0"/>
        <v/>
      </c>
      <c r="C32" s="162" t="str">
        <f>'Linha 0'!B33</f>
        <v/>
      </c>
      <c r="D32" s="163">
        <f>IFERROR(('Linha 0'!C32),"")</f>
        <v>0</v>
      </c>
      <c r="E32" s="163">
        <f>IFERROR(('Linha 0'!D32),"")</f>
        <v>0</v>
      </c>
      <c r="F32" s="595">
        <f>IFERROR(('Linha 0'!G32),"")</f>
        <v>0</v>
      </c>
      <c r="G32" s="163" t="str">
        <f>IFERROR(('Linha 0'!H32),"")</f>
        <v/>
      </c>
    </row>
    <row r="33" spans="1:7" hidden="1">
      <c r="A33" s="161" t="e">
        <f>VLOOKUP(E33,'Linha 0'!$D$3:$E$85,2,0)</f>
        <v>#N/A</v>
      </c>
      <c r="B33" s="554" t="str">
        <f t="shared" si="0"/>
        <v/>
      </c>
      <c r="C33" s="162" t="str">
        <f>'Linha 0'!B34</f>
        <v/>
      </c>
      <c r="D33" s="163">
        <f>IFERROR(('Linha 0'!C33),"")</f>
        <v>0</v>
      </c>
      <c r="E33" s="163">
        <f>IFERROR(('Linha 0'!D33),"")</f>
        <v>0</v>
      </c>
      <c r="F33" s="595">
        <f>IFERROR(('Linha 0'!G33),"")</f>
        <v>0</v>
      </c>
      <c r="G33" s="163" t="str">
        <f>IFERROR(('Linha 0'!H33),"")</f>
        <v/>
      </c>
    </row>
    <row r="34" spans="1:7" hidden="1">
      <c r="A34" s="161" t="e">
        <f>VLOOKUP(E34,'Linha 0'!$D$3:$E$85,2,0)</f>
        <v>#N/A</v>
      </c>
      <c r="B34" s="554" t="str">
        <f t="shared" si="0"/>
        <v/>
      </c>
      <c r="C34" s="162" t="str">
        <f>'Linha 0'!B35</f>
        <v/>
      </c>
      <c r="D34" s="163">
        <f>IFERROR(('Linha 0'!C34),"")</f>
        <v>0</v>
      </c>
      <c r="E34" s="163">
        <f>IFERROR(('Linha 0'!D34),"")</f>
        <v>0</v>
      </c>
      <c r="F34" s="595">
        <f>IFERROR(('Linha 0'!G34),"")</f>
        <v>0</v>
      </c>
      <c r="G34" s="163" t="str">
        <f>IFERROR(('Linha 0'!H34),"")</f>
        <v/>
      </c>
    </row>
    <row r="35" spans="1:7" hidden="1">
      <c r="A35" s="161" t="e">
        <f>VLOOKUP(E35,'Linha 0'!$D$3:$E$85,2,0)</f>
        <v>#N/A</v>
      </c>
      <c r="B35" s="554" t="str">
        <f t="shared" ref="B35:B66" si="1">IFERROR((VLOOKUP(A35,$I$79:$J$87,2,0)),"")</f>
        <v/>
      </c>
      <c r="C35" s="162">
        <f>'Linha 0'!B36</f>
        <v>0</v>
      </c>
      <c r="D35" s="163">
        <f>IFERROR(('Linha 0'!C35),"")</f>
        <v>0</v>
      </c>
      <c r="E35" s="163">
        <f>IFERROR(('Linha 0'!D35),"")</f>
        <v>0</v>
      </c>
      <c r="F35" s="595">
        <f>IFERROR(('Linha 0'!G35),"")</f>
        <v>0</v>
      </c>
      <c r="G35" s="163" t="str">
        <f>IFERROR(('Linha 0'!H35),"")</f>
        <v/>
      </c>
    </row>
    <row r="36" spans="1:7" hidden="1">
      <c r="A36" s="161" t="e">
        <f>VLOOKUP(E36,'Linha 0'!$D$3:$E$85,2,0)</f>
        <v>#N/A</v>
      </c>
      <c r="B36" s="554" t="str">
        <f t="shared" si="1"/>
        <v/>
      </c>
      <c r="C36" s="162">
        <f>'Linha 0'!B37</f>
        <v>43958</v>
      </c>
      <c r="D36" s="163">
        <f>IFERROR(('Linha 0'!C36),"")</f>
        <v>0</v>
      </c>
      <c r="E36" s="163">
        <f>IFERROR(('Linha 0'!D36),"")</f>
        <v>0</v>
      </c>
      <c r="F36" s="595">
        <f>IFERROR(('Linha 0'!G36),"")</f>
        <v>0</v>
      </c>
      <c r="G36" s="163">
        <f>IFERROR(('Linha 0'!H36),"")</f>
        <v>0</v>
      </c>
    </row>
    <row r="37" spans="1:7" hidden="1">
      <c r="A37" s="161" t="str">
        <f>VLOOKUP(E37,'Linha 0'!$D$3:$E$85,2,0)</f>
        <v>Túnel 0</v>
      </c>
      <c r="B37" s="554">
        <f t="shared" si="1"/>
        <v>0</v>
      </c>
      <c r="C37" s="162">
        <f>'Linha 0'!B38</f>
        <v>43958</v>
      </c>
      <c r="D37" s="163">
        <f>IFERROR(('Linha 0'!C37),"")</f>
        <v>0</v>
      </c>
      <c r="E37" s="163">
        <f>IFERROR(('Linha 0'!D37),"")</f>
        <v>7</v>
      </c>
      <c r="F37" s="595">
        <f>IFERROR(('Linha 0'!G37),"")</f>
        <v>6</v>
      </c>
      <c r="G37" s="163">
        <f>IFERROR(('Linha 0'!H37),"")</f>
        <v>6</v>
      </c>
    </row>
    <row r="38" spans="1:7" hidden="1">
      <c r="A38" s="161" t="str">
        <f>VLOOKUP(E38,'Linha 0'!$D$3:$E$85,2,0)</f>
        <v>Túnel 0</v>
      </c>
      <c r="B38" s="554">
        <f t="shared" si="1"/>
        <v>0</v>
      </c>
      <c r="C38" s="162">
        <f>'Linha 0'!B39</f>
        <v>43958</v>
      </c>
      <c r="D38" s="163">
        <f>IFERROR(('Linha 0'!C38),"")</f>
        <v>97005</v>
      </c>
      <c r="E38" s="163" t="str">
        <f>IFERROR(('Linha 0'!D38),"")</f>
        <v>40.05.0037</v>
      </c>
      <c r="F38" s="595">
        <f>IFERROR(('Linha 0'!G38),"")</f>
        <v>1255</v>
      </c>
      <c r="G38" s="163">
        <f>IFERROR(('Linha 0'!H38),"")</f>
        <v>1321.0526315789475</v>
      </c>
    </row>
    <row r="39" spans="1:7" hidden="1">
      <c r="A39" s="161" t="str">
        <f>VLOOKUP(E39,'Linha 0'!$D$3:$E$85,2,0)</f>
        <v>Túnel 0</v>
      </c>
      <c r="B39" s="554">
        <f t="shared" si="1"/>
        <v>0</v>
      </c>
      <c r="C39" s="162" t="str">
        <f>'Linha 0'!B40</f>
        <v/>
      </c>
      <c r="D39" s="163">
        <f>IFERROR(('Linha 0'!C39),"")</f>
        <v>0</v>
      </c>
      <c r="E39" s="163">
        <f>IFERROR(('Linha 0'!D39),"")</f>
        <v>9</v>
      </c>
      <c r="F39" s="595">
        <f>IFERROR(('Linha 0'!G39),"")</f>
        <v>2</v>
      </c>
      <c r="G39" s="163">
        <f>IFERROR(('Linha 0'!H39),"")</f>
        <v>2</v>
      </c>
    </row>
    <row r="40" spans="1:7" hidden="1">
      <c r="A40" s="161" t="e">
        <f>VLOOKUP(E40,'Linha 0'!$D$3:$E$85,2,0)</f>
        <v>#N/A</v>
      </c>
      <c r="B40" s="554" t="str">
        <f t="shared" si="1"/>
        <v/>
      </c>
      <c r="C40" s="162" t="str">
        <f>'Linha 0'!B41</f>
        <v/>
      </c>
      <c r="D40" s="163">
        <f>IFERROR(('Linha 0'!C40),"")</f>
        <v>0</v>
      </c>
      <c r="E40" s="163">
        <f>IFERROR(('Linha 0'!D40),"")</f>
        <v>0</v>
      </c>
      <c r="F40" s="595">
        <f>IFERROR(('Linha 0'!G40),"")</f>
        <v>0</v>
      </c>
      <c r="G40" s="163" t="str">
        <f>IFERROR(('Linha 0'!H40),"")</f>
        <v/>
      </c>
    </row>
    <row r="41" spans="1:7" hidden="1">
      <c r="A41" s="161" t="e">
        <f>VLOOKUP(E41,'Linha 0'!$D$3:$E$85,2,0)</f>
        <v>#N/A</v>
      </c>
      <c r="B41" s="554" t="str">
        <f t="shared" si="1"/>
        <v/>
      </c>
      <c r="C41" s="162" t="str">
        <f>'Linha 0'!B42</f>
        <v/>
      </c>
      <c r="D41" s="163">
        <f>IFERROR(('Linha 0'!C41),"")</f>
        <v>0</v>
      </c>
      <c r="E41" s="163">
        <f>IFERROR(('Linha 0'!D41),"")</f>
        <v>0</v>
      </c>
      <c r="F41" s="595">
        <f>IFERROR(('Linha 0'!G41),"")</f>
        <v>0</v>
      </c>
      <c r="G41" s="163" t="str">
        <f>IFERROR(('Linha 0'!H41),"")</f>
        <v/>
      </c>
    </row>
    <row r="42" spans="1:7" hidden="1">
      <c r="A42" s="161" t="e">
        <f>VLOOKUP(E42,'Linha 0'!$D$3:$E$85,2,0)</f>
        <v>#N/A</v>
      </c>
      <c r="B42" s="554" t="str">
        <f t="shared" si="1"/>
        <v/>
      </c>
      <c r="C42" s="162" t="str">
        <f>'Linha 0'!B43</f>
        <v/>
      </c>
      <c r="D42" s="163">
        <f>IFERROR(('Linha 0'!C42),"")</f>
        <v>0</v>
      </c>
      <c r="E42" s="163">
        <f>IFERROR(('Linha 0'!D42),"")</f>
        <v>0</v>
      </c>
      <c r="F42" s="595">
        <f>IFERROR(('Linha 0'!G42),"")</f>
        <v>0</v>
      </c>
      <c r="G42" s="163" t="str">
        <f>IFERROR(('Linha 0'!H42),"")</f>
        <v/>
      </c>
    </row>
    <row r="43" spans="1:7" hidden="1">
      <c r="A43" s="161" t="e">
        <f>VLOOKUP(E43,'Linha 0'!$D$3:$E$85,2,0)</f>
        <v>#N/A</v>
      </c>
      <c r="B43" s="554" t="str">
        <f t="shared" si="1"/>
        <v/>
      </c>
      <c r="C43" s="162" t="str">
        <f>'Linha 0'!B44</f>
        <v/>
      </c>
      <c r="D43" s="163">
        <f>IFERROR(('Linha 0'!C43),"")</f>
        <v>0</v>
      </c>
      <c r="E43" s="163">
        <f>IFERROR(('Linha 0'!D43),"")</f>
        <v>0</v>
      </c>
      <c r="F43" s="595">
        <f>IFERROR(('Linha 0'!G43),"")</f>
        <v>0</v>
      </c>
      <c r="G43" s="163" t="str">
        <f>IFERROR(('Linha 0'!H43),"")</f>
        <v/>
      </c>
    </row>
    <row r="44" spans="1:7" hidden="1">
      <c r="A44" s="161" t="e">
        <f>VLOOKUP(E44,'Linha 0'!$D$3:$E$85,2,0)</f>
        <v>#N/A</v>
      </c>
      <c r="B44" s="554" t="str">
        <f t="shared" si="1"/>
        <v/>
      </c>
      <c r="C44" s="162" t="str">
        <f>'Linha 0'!B45</f>
        <v/>
      </c>
      <c r="D44" s="163">
        <f>IFERROR(('Linha 0'!C44),"")</f>
        <v>0</v>
      </c>
      <c r="E44" s="163">
        <f>IFERROR(('Linha 0'!D44),"")</f>
        <v>0</v>
      </c>
      <c r="F44" s="595">
        <f>IFERROR(('Linha 0'!G44),"")</f>
        <v>0</v>
      </c>
      <c r="G44" s="163" t="str">
        <f>IFERROR(('Linha 0'!H44),"")</f>
        <v/>
      </c>
    </row>
    <row r="45" spans="1:7" hidden="1">
      <c r="A45" s="161" t="e">
        <f>VLOOKUP(E45,'Linha 0'!$D$3:$E$85,2,0)</f>
        <v>#N/A</v>
      </c>
      <c r="B45" s="554" t="str">
        <f t="shared" si="1"/>
        <v/>
      </c>
      <c r="C45" s="162" t="str">
        <f>'Linha 0'!B46</f>
        <v/>
      </c>
      <c r="D45" s="163">
        <f>IFERROR(('Linha 0'!C45),"")</f>
        <v>0</v>
      </c>
      <c r="E45" s="163">
        <f>IFERROR(('Linha 0'!D45),"")</f>
        <v>0</v>
      </c>
      <c r="F45" s="595">
        <f>IFERROR(('Linha 0'!G45),"")</f>
        <v>0</v>
      </c>
      <c r="G45" s="163" t="str">
        <f>IFERROR(('Linha 0'!H45),"")</f>
        <v/>
      </c>
    </row>
    <row r="46" spans="1:7" hidden="1">
      <c r="A46" s="161" t="e">
        <f>VLOOKUP(E46,'Linha 0'!$D$3:$E$85,2,0)</f>
        <v>#N/A</v>
      </c>
      <c r="B46" s="554" t="str">
        <f t="shared" si="1"/>
        <v/>
      </c>
      <c r="C46" s="162">
        <f>'Linha 0'!B47</f>
        <v>0</v>
      </c>
      <c r="D46" s="163">
        <f>IFERROR(('Linha 0'!C46),"")</f>
        <v>0</v>
      </c>
      <c r="E46" s="163">
        <f>IFERROR(('Linha 0'!D46),"")</f>
        <v>0</v>
      </c>
      <c r="F46" s="595">
        <f>IFERROR(('Linha 0'!G46),"")</f>
        <v>0</v>
      </c>
      <c r="G46" s="163" t="str">
        <f>IFERROR(('Linha 0'!H46),"")</f>
        <v/>
      </c>
    </row>
    <row r="47" spans="1:7" hidden="1">
      <c r="A47" s="161" t="e">
        <f>VLOOKUP(E47,'Linha 0'!$D$3:$E$85,2,0)</f>
        <v>#N/A</v>
      </c>
      <c r="B47" s="554" t="str">
        <f t="shared" si="1"/>
        <v/>
      </c>
      <c r="C47" s="162">
        <f>'Linha 0'!B48</f>
        <v>43959</v>
      </c>
      <c r="D47" s="163">
        <f>IFERROR(('Linha 0'!C47),"")</f>
        <v>0</v>
      </c>
      <c r="E47" s="163">
        <f>IFERROR(('Linha 0'!D47),"")</f>
        <v>0</v>
      </c>
      <c r="F47" s="595">
        <f>IFERROR(('Linha 0'!G47),"")</f>
        <v>0</v>
      </c>
      <c r="G47" s="163">
        <f>IFERROR(('Linha 0'!H47),"")</f>
        <v>0</v>
      </c>
    </row>
    <row r="48" spans="1:7" hidden="1">
      <c r="A48" s="161" t="str">
        <f>VLOOKUP(E48,'Linha 0'!$D$3:$E$85,2,0)</f>
        <v>Túnel 0</v>
      </c>
      <c r="B48" s="554">
        <f t="shared" si="1"/>
        <v>0</v>
      </c>
      <c r="C48" s="162">
        <f>'Linha 0'!B49</f>
        <v>43959</v>
      </c>
      <c r="D48" s="163">
        <f>IFERROR(('Linha 0'!C48),"")</f>
        <v>0</v>
      </c>
      <c r="E48" s="163">
        <f>IFERROR(('Linha 0'!D48),"")</f>
        <v>9</v>
      </c>
      <c r="F48" s="595">
        <f>IFERROR(('Linha 0'!G48),"")</f>
        <v>6</v>
      </c>
      <c r="G48" s="163">
        <f>IFERROR(('Linha 0'!H48),"")</f>
        <v>6</v>
      </c>
    </row>
    <row r="49" spans="1:7" hidden="1">
      <c r="A49" s="161" t="str">
        <f>VLOOKUP(E49,'Linha 0'!$D$3:$E$85,2,0)</f>
        <v>Túnel l</v>
      </c>
      <c r="B49" s="554">
        <f t="shared" si="1"/>
        <v>1</v>
      </c>
      <c r="C49" s="162" t="str">
        <f>'Linha 0'!B50</f>
        <v/>
      </c>
      <c r="D49" s="163">
        <f>IFERROR(('Linha 0'!C49),"")</f>
        <v>0</v>
      </c>
      <c r="E49" s="163">
        <f>IFERROR(('Linha 0'!D49),"")</f>
        <v>6</v>
      </c>
      <c r="F49" s="595">
        <f>IFERROR(('Linha 0'!G49),"")</f>
        <v>18</v>
      </c>
      <c r="G49" s="163">
        <f>IFERROR(('Linha 0'!H49),"")</f>
        <v>18</v>
      </c>
    </row>
    <row r="50" spans="1:7" hidden="1">
      <c r="A50" s="161" t="e">
        <f>VLOOKUP(E50,'Linha 0'!$D$3:$E$85,2,0)</f>
        <v>#N/A</v>
      </c>
      <c r="B50" s="554" t="str">
        <f t="shared" si="1"/>
        <v/>
      </c>
      <c r="C50" s="162" t="str">
        <f>'Linha 0'!B51</f>
        <v/>
      </c>
      <c r="D50" s="163">
        <f>IFERROR(('Linha 0'!C50),"")</f>
        <v>0</v>
      </c>
      <c r="E50" s="163">
        <f>IFERROR(('Linha 0'!D50),"")</f>
        <v>0</v>
      </c>
      <c r="F50" s="595">
        <f>IFERROR(('Linha 0'!G50),"")</f>
        <v>0</v>
      </c>
      <c r="G50" s="163" t="str">
        <f>IFERROR(('Linha 0'!H50),"")</f>
        <v/>
      </c>
    </row>
    <row r="51" spans="1:7" hidden="1">
      <c r="A51" s="161" t="e">
        <f>VLOOKUP(E51,'Linha 0'!$D$3:$E$85,2,0)</f>
        <v>#N/A</v>
      </c>
      <c r="B51" s="554" t="str">
        <f t="shared" si="1"/>
        <v/>
      </c>
      <c r="C51" s="162" t="str">
        <f>'Linha 0'!B52</f>
        <v/>
      </c>
      <c r="D51" s="163">
        <f>IFERROR(('Linha 0'!C51),"")</f>
        <v>0</v>
      </c>
      <c r="E51" s="163">
        <f>IFERROR(('Linha 0'!D51),"")</f>
        <v>0</v>
      </c>
      <c r="F51" s="595">
        <f>IFERROR(('Linha 0'!G51),"")</f>
        <v>0</v>
      </c>
      <c r="G51" s="163" t="str">
        <f>IFERROR(('Linha 0'!H51),"")</f>
        <v/>
      </c>
    </row>
    <row r="52" spans="1:7" hidden="1">
      <c r="A52" s="161" t="e">
        <f>VLOOKUP(E52,'Linha 0'!$D$3:$E$85,2,0)</f>
        <v>#N/A</v>
      </c>
      <c r="B52" s="554" t="str">
        <f t="shared" si="1"/>
        <v/>
      </c>
      <c r="C52" s="162" t="str">
        <f>'Linha 0'!B53</f>
        <v/>
      </c>
      <c r="D52" s="163">
        <f>IFERROR(('Linha 0'!C52),"")</f>
        <v>0</v>
      </c>
      <c r="E52" s="163">
        <f>IFERROR(('Linha 0'!D52),"")</f>
        <v>0</v>
      </c>
      <c r="F52" s="595">
        <f>IFERROR(('Linha 0'!G52),"")</f>
        <v>0</v>
      </c>
      <c r="G52" s="163" t="str">
        <f>IFERROR(('Linha 0'!H52),"")</f>
        <v/>
      </c>
    </row>
    <row r="53" spans="1:7" hidden="1">
      <c r="A53" s="161" t="e">
        <f>VLOOKUP(E53,'Linha 0'!$D$3:$E$85,2,0)</f>
        <v>#N/A</v>
      </c>
      <c r="B53" s="554" t="str">
        <f t="shared" si="1"/>
        <v/>
      </c>
      <c r="C53" s="162" t="str">
        <f>'Linha 0'!B54</f>
        <v/>
      </c>
      <c r="D53" s="163">
        <f>IFERROR(('Linha 0'!C53),"")</f>
        <v>0</v>
      </c>
      <c r="E53" s="163">
        <f>IFERROR(('Linha 0'!D53),"")</f>
        <v>0</v>
      </c>
      <c r="F53" s="595">
        <f>IFERROR(('Linha 0'!G53),"")</f>
        <v>0</v>
      </c>
      <c r="G53" s="163" t="str">
        <f>IFERROR(('Linha 0'!H53),"")</f>
        <v/>
      </c>
    </row>
    <row r="54" spans="1:7" hidden="1">
      <c r="A54" s="161" t="e">
        <f>VLOOKUP(E54,'Linha 0'!$D$3:$E$85,2,0)</f>
        <v>#N/A</v>
      </c>
      <c r="B54" s="554" t="str">
        <f t="shared" si="1"/>
        <v/>
      </c>
      <c r="C54" s="162" t="str">
        <f>'Linha 0'!B55</f>
        <v/>
      </c>
      <c r="D54" s="163">
        <f>IFERROR(('Linha 0'!C54),"")</f>
        <v>0</v>
      </c>
      <c r="E54" s="163">
        <f>IFERROR(('Linha 0'!D54),"")</f>
        <v>0</v>
      </c>
      <c r="F54" s="595">
        <f>IFERROR(('Linha 0'!G54),"")</f>
        <v>0</v>
      </c>
      <c r="G54" s="163" t="str">
        <f>IFERROR(('Linha 0'!H54),"")</f>
        <v/>
      </c>
    </row>
    <row r="55" spans="1:7" hidden="1">
      <c r="A55" s="161" t="e">
        <f>VLOOKUP(E55,'Linha 0'!$D$3:$E$85,2,0)</f>
        <v>#N/A</v>
      </c>
      <c r="B55" s="554" t="str">
        <f t="shared" si="1"/>
        <v/>
      </c>
      <c r="C55" s="162" t="str">
        <f>'Linha 0'!B56</f>
        <v/>
      </c>
      <c r="D55" s="163">
        <f>IFERROR(('Linha 0'!C55),"")</f>
        <v>0</v>
      </c>
      <c r="E55" s="163">
        <f>IFERROR(('Linha 0'!D55),"")</f>
        <v>0</v>
      </c>
      <c r="F55" s="595">
        <f>IFERROR(('Linha 0'!G55),"")</f>
        <v>0</v>
      </c>
      <c r="G55" s="163" t="str">
        <f>IFERROR(('Linha 0'!H55),"")</f>
        <v/>
      </c>
    </row>
    <row r="56" spans="1:7" hidden="1">
      <c r="A56" s="161" t="e">
        <f>VLOOKUP(E56,'Linha 0'!$D$3:$E$85,2,0)</f>
        <v>#N/A</v>
      </c>
      <c r="B56" s="554" t="str">
        <f t="shared" si="1"/>
        <v/>
      </c>
      <c r="C56" s="162" t="str">
        <f>'Linha 0'!B57</f>
        <v/>
      </c>
      <c r="D56" s="163">
        <f>IFERROR(('Linha 0'!C56),"")</f>
        <v>0</v>
      </c>
      <c r="E56" s="163">
        <f>IFERROR(('Linha 0'!D56),"")</f>
        <v>0</v>
      </c>
      <c r="F56" s="595">
        <f>IFERROR(('Linha 0'!G56),"")</f>
        <v>0</v>
      </c>
      <c r="G56" s="163" t="str">
        <f>IFERROR(('Linha 0'!H56),"")</f>
        <v/>
      </c>
    </row>
    <row r="57" spans="1:7" hidden="1">
      <c r="A57" s="161" t="e">
        <f>VLOOKUP(E57,'Linha 0'!$D$3:$E$85,2,0)</f>
        <v>#N/A</v>
      </c>
      <c r="B57" s="554" t="str">
        <f t="shared" si="1"/>
        <v/>
      </c>
      <c r="C57" s="162">
        <f>'Linha 0'!B58</f>
        <v>0</v>
      </c>
      <c r="D57" s="163">
        <f>IFERROR(('Linha 0'!C57),"")</f>
        <v>0</v>
      </c>
      <c r="E57" s="163">
        <f>IFERROR(('Linha 0'!D57),"")</f>
        <v>0</v>
      </c>
      <c r="F57" s="595">
        <f>IFERROR(('Linha 0'!G57),"")</f>
        <v>0</v>
      </c>
      <c r="G57" s="163" t="str">
        <f>IFERROR(('Linha 0'!H57),"")</f>
        <v/>
      </c>
    </row>
    <row r="58" spans="1:7" hidden="1">
      <c r="A58" s="161" t="e">
        <f>VLOOKUP(E58,'Linha 0'!$D$3:$E$85,2,0)</f>
        <v>#N/A</v>
      </c>
      <c r="B58" s="554" t="str">
        <f t="shared" si="1"/>
        <v/>
      </c>
      <c r="C58" s="162">
        <f>'Linha 0'!B59</f>
        <v>43960</v>
      </c>
      <c r="D58" s="163">
        <f>IFERROR(('Linha 0'!C58),"")</f>
        <v>0</v>
      </c>
      <c r="E58" s="163">
        <f>IFERROR(('Linha 0'!D58),"")</f>
        <v>0</v>
      </c>
      <c r="F58" s="595">
        <f>IFERROR(('Linha 0'!G58),"")</f>
        <v>0</v>
      </c>
      <c r="G58" s="163">
        <f>IFERROR(('Linha 0'!H58),"")</f>
        <v>0</v>
      </c>
    </row>
    <row r="59" spans="1:7" hidden="1">
      <c r="A59" s="161" t="str">
        <f>VLOOKUP(E59,'Linha 0'!$D$3:$E$85,2,0)</f>
        <v>Túnel l</v>
      </c>
      <c r="B59" s="554">
        <f t="shared" si="1"/>
        <v>1</v>
      </c>
      <c r="C59" s="162" t="str">
        <f>'Linha 0'!B60</f>
        <v/>
      </c>
      <c r="D59" s="163">
        <f>IFERROR(('Linha 0'!C59),"")</f>
        <v>0</v>
      </c>
      <c r="E59" s="163">
        <f>IFERROR(('Linha 0'!D59),"")</f>
        <v>6</v>
      </c>
      <c r="F59" s="595">
        <f>IFERROR(('Linha 0'!G59),"")</f>
        <v>24</v>
      </c>
      <c r="G59" s="163">
        <f>IFERROR(('Linha 0'!H59),"")</f>
        <v>24</v>
      </c>
    </row>
    <row r="60" spans="1:7" hidden="1">
      <c r="A60" s="161" t="e">
        <f>VLOOKUP(E60,'Linha 0'!$D$3:$E$85,2,0)</f>
        <v>#N/A</v>
      </c>
      <c r="B60" s="554" t="str">
        <f t="shared" si="1"/>
        <v/>
      </c>
      <c r="C60" s="162" t="str">
        <f>'Linha 0'!B61</f>
        <v/>
      </c>
      <c r="D60" s="163">
        <f>IFERROR(('Linha 0'!C60),"")</f>
        <v>0</v>
      </c>
      <c r="E60" s="163">
        <f>IFERROR(('Linha 0'!D60),"")</f>
        <v>0</v>
      </c>
      <c r="F60" s="595">
        <f>IFERROR(('Linha 0'!G60),"")</f>
        <v>3118</v>
      </c>
      <c r="G60" s="163" t="str">
        <f>IFERROR(('Linha 0'!H60),"")</f>
        <v/>
      </c>
    </row>
    <row r="61" spans="1:7" hidden="1">
      <c r="A61" s="161" t="e">
        <f>VLOOKUP(E61,'Linha 0'!$D$3:$E$85,2,0)</f>
        <v>#N/A</v>
      </c>
      <c r="B61" s="554" t="str">
        <f t="shared" si="1"/>
        <v/>
      </c>
      <c r="C61" s="162" t="str">
        <f>'Linha 0'!B62</f>
        <v/>
      </c>
      <c r="D61" s="163">
        <f>IFERROR(('Linha 0'!C61),"")</f>
        <v>0</v>
      </c>
      <c r="E61" s="163">
        <f>IFERROR(('Linha 0'!D61),"")</f>
        <v>0</v>
      </c>
      <c r="F61" s="595">
        <f>IFERROR(('Linha 0'!G61),"")</f>
        <v>0</v>
      </c>
      <c r="G61" s="163" t="str">
        <f>IFERROR(('Linha 0'!H61),"")</f>
        <v/>
      </c>
    </row>
    <row r="62" spans="1:7" hidden="1">
      <c r="A62" s="161" t="e">
        <f>VLOOKUP(E62,'Linha 0'!$D$3:$E$85,2,0)</f>
        <v>#N/A</v>
      </c>
      <c r="B62" s="554" t="str">
        <f t="shared" si="1"/>
        <v/>
      </c>
      <c r="C62" s="162" t="str">
        <f>'Linha 0'!B63</f>
        <v/>
      </c>
      <c r="D62" s="163">
        <f>IFERROR(('Linha 0'!C62),"")</f>
        <v>0</v>
      </c>
      <c r="E62" s="163">
        <f>IFERROR(('Linha 0'!D62),"")</f>
        <v>0</v>
      </c>
      <c r="F62" s="595">
        <f>IFERROR(('Linha 0'!G62),"")</f>
        <v>0</v>
      </c>
      <c r="G62" s="163" t="str">
        <f>IFERROR(('Linha 0'!H62),"")</f>
        <v/>
      </c>
    </row>
    <row r="63" spans="1:7" hidden="1">
      <c r="A63" s="161" t="e">
        <f>VLOOKUP(E63,'Linha 0'!$D$3:$E$85,2,0)</f>
        <v>#N/A</v>
      </c>
      <c r="B63" s="554" t="str">
        <f t="shared" si="1"/>
        <v/>
      </c>
      <c r="C63" s="162" t="str">
        <f>'Linha 0'!B64</f>
        <v/>
      </c>
      <c r="D63" s="163">
        <f>IFERROR(('Linha 0'!C63),"")</f>
        <v>0</v>
      </c>
      <c r="E63" s="163">
        <f>IFERROR(('Linha 0'!D63),"")</f>
        <v>0</v>
      </c>
      <c r="F63" s="595">
        <f>IFERROR(('Linha 0'!G63),"")</f>
        <v>0</v>
      </c>
      <c r="G63" s="163" t="str">
        <f>IFERROR(('Linha 0'!H63),"")</f>
        <v/>
      </c>
    </row>
    <row r="64" spans="1:7" hidden="1">
      <c r="A64" s="161" t="e">
        <f>VLOOKUP(E64,'Linha 0'!$D$3:$E$85,2,0)</f>
        <v>#N/A</v>
      </c>
      <c r="B64" s="554" t="str">
        <f t="shared" si="1"/>
        <v/>
      </c>
      <c r="C64" s="162" t="str">
        <f>'Linha 0'!B65</f>
        <v/>
      </c>
      <c r="D64" s="163">
        <f>IFERROR(('Linha 0'!C64),"")</f>
        <v>0</v>
      </c>
      <c r="E64" s="163">
        <f>IFERROR(('Linha 0'!D64),"")</f>
        <v>0</v>
      </c>
      <c r="F64" s="595">
        <f>IFERROR(('Linha 0'!G64),"")</f>
        <v>0</v>
      </c>
      <c r="G64" s="163" t="str">
        <f>IFERROR(('Linha 0'!H64),"")</f>
        <v/>
      </c>
    </row>
    <row r="65" spans="1:10" hidden="1">
      <c r="A65" s="161" t="e">
        <f>VLOOKUP(E65,'Linha 0'!$D$3:$E$85,2,0)</f>
        <v>#N/A</v>
      </c>
      <c r="B65" s="554" t="str">
        <f t="shared" si="1"/>
        <v/>
      </c>
      <c r="C65" s="162" t="str">
        <f>'Linha 0'!B66</f>
        <v/>
      </c>
      <c r="D65" s="163">
        <f>IFERROR(('Linha 0'!C65),"")</f>
        <v>0</v>
      </c>
      <c r="E65" s="163">
        <f>IFERROR(('Linha 0'!D65),"")</f>
        <v>0</v>
      </c>
      <c r="F65" s="595">
        <f>IFERROR(('Linha 0'!G65),"")</f>
        <v>0</v>
      </c>
      <c r="G65" s="163" t="str">
        <f>IFERROR(('Linha 0'!H65),"")</f>
        <v/>
      </c>
    </row>
    <row r="66" spans="1:10" hidden="1">
      <c r="A66" s="161" t="e">
        <f>VLOOKUP(E66,'Linha 0'!$D$3:$E$85,2,0)</f>
        <v>#N/A</v>
      </c>
      <c r="B66" s="554" t="str">
        <f t="shared" si="1"/>
        <v/>
      </c>
      <c r="C66" s="162" t="str">
        <f>'Linha 0'!B67</f>
        <v/>
      </c>
      <c r="D66" s="163">
        <f>IFERROR(('Linha 0'!C66),"")</f>
        <v>0</v>
      </c>
      <c r="E66" s="163">
        <f>IFERROR(('Linha 0'!D66),"")</f>
        <v>0</v>
      </c>
      <c r="F66" s="595">
        <f>IFERROR(('Linha 0'!G66),"")</f>
        <v>0</v>
      </c>
      <c r="G66" s="163" t="str">
        <f>IFERROR(('Linha 0'!H66),"")</f>
        <v/>
      </c>
    </row>
    <row r="67" spans="1:10" hidden="1">
      <c r="A67" s="161" t="e">
        <f>VLOOKUP(E67,'Linha 0'!$D$3:$E$85,2,0)</f>
        <v>#N/A</v>
      </c>
      <c r="B67" s="554" t="str">
        <f t="shared" ref="B67:B84" si="2">IFERROR((VLOOKUP(A67,$I$79:$J$87,2,0)),"")</f>
        <v/>
      </c>
      <c r="C67" s="162" t="str">
        <f>'Linha 0'!B68</f>
        <v/>
      </c>
      <c r="D67" s="163">
        <f>IFERROR(('Linha 0'!C67),"")</f>
        <v>0</v>
      </c>
      <c r="E67" s="163">
        <f>IFERROR(('Linha 0'!D67),"")</f>
        <v>0</v>
      </c>
      <c r="F67" s="595">
        <f>IFERROR(('Linha 0'!G67),"")</f>
        <v>0</v>
      </c>
      <c r="G67" s="163" t="str">
        <f>IFERROR(('Linha 0'!H67),"")</f>
        <v/>
      </c>
    </row>
    <row r="68" spans="1:10" hidden="1">
      <c r="A68" s="161" t="e">
        <f>VLOOKUP(E68,'Linha 0'!$D$3:$E$85,2,0)</f>
        <v>#N/A</v>
      </c>
      <c r="B68" s="554" t="str">
        <f t="shared" si="2"/>
        <v/>
      </c>
      <c r="C68" s="162">
        <f>'Linha 0'!B69</f>
        <v>0</v>
      </c>
      <c r="D68" s="163">
        <f>IFERROR(('Linha 0'!C68),"")</f>
        <v>0</v>
      </c>
      <c r="E68" s="163">
        <f>IFERROR(('Linha 0'!D68),"")</f>
        <v>0</v>
      </c>
      <c r="F68" s="595">
        <f>IFERROR(('Linha 0'!G68),"")</f>
        <v>0</v>
      </c>
      <c r="G68" s="163" t="str">
        <f>IFERROR(('Linha 0'!H68),"")</f>
        <v/>
      </c>
    </row>
    <row r="69" spans="1:10" hidden="1">
      <c r="A69" s="161" t="e">
        <f>VLOOKUP(E69,'Linha 0'!$D$3:$E$85,2,0)</f>
        <v>#N/A</v>
      </c>
      <c r="B69" s="554" t="str">
        <f t="shared" si="2"/>
        <v/>
      </c>
      <c r="C69" s="162">
        <f>'Linha 0'!B70</f>
        <v>43961</v>
      </c>
      <c r="D69" s="163">
        <f>IFERROR(('Linha 0'!C69),"")</f>
        <v>0</v>
      </c>
      <c r="E69" s="163">
        <f>IFERROR(('Linha 0'!D69),"")</f>
        <v>0</v>
      </c>
      <c r="F69" s="595">
        <f>IFERROR(('Linha 0'!G69),"")</f>
        <v>0</v>
      </c>
      <c r="G69" s="163">
        <f>IFERROR(('Linha 0'!H69),"")</f>
        <v>0</v>
      </c>
    </row>
    <row r="70" spans="1:10" hidden="1">
      <c r="A70" s="161" t="e">
        <f>VLOOKUP(E70,'Linha 0'!$D$3:$E$85,2,0)</f>
        <v>#N/A</v>
      </c>
      <c r="B70" s="554" t="str">
        <f t="shared" si="2"/>
        <v/>
      </c>
      <c r="C70" s="162" t="str">
        <f>'Linha 0'!B71</f>
        <v/>
      </c>
      <c r="D70" s="163">
        <f>IFERROR(('Linha 0'!C70),"")</f>
        <v>0</v>
      </c>
      <c r="E70" s="163">
        <f>IFERROR(('Linha 0'!D70),"")</f>
        <v>0</v>
      </c>
      <c r="F70" s="595">
        <f>IFERROR(('Linha 0'!G70),"")</f>
        <v>0</v>
      </c>
      <c r="G70" s="163" t="str">
        <f>IFERROR(('Linha 0'!H70),"")</f>
        <v/>
      </c>
    </row>
    <row r="71" spans="1:10" hidden="1">
      <c r="A71" s="161" t="e">
        <f>VLOOKUP(E71,'Linha 0'!$D$3:$E$85,2,0)</f>
        <v>#N/A</v>
      </c>
      <c r="B71" s="554" t="str">
        <f t="shared" si="2"/>
        <v/>
      </c>
      <c r="C71" s="162" t="str">
        <f>'Linha 0'!B72</f>
        <v/>
      </c>
      <c r="D71" s="163">
        <f>IFERROR(('Linha 0'!C71),"")</f>
        <v>0</v>
      </c>
      <c r="E71" s="163">
        <f>IFERROR(('Linha 0'!D71),"")</f>
        <v>0</v>
      </c>
      <c r="F71" s="595">
        <f>IFERROR(('Linha 0'!G71),"")</f>
        <v>0</v>
      </c>
      <c r="G71" s="163" t="str">
        <f>IFERROR(('Linha 0'!H71),"")</f>
        <v/>
      </c>
    </row>
    <row r="72" spans="1:10" hidden="1">
      <c r="A72" s="161" t="e">
        <f>VLOOKUP(E72,'Linha 0'!$D$3:$E$85,2,0)</f>
        <v>#N/A</v>
      </c>
      <c r="B72" s="554" t="str">
        <f t="shared" si="2"/>
        <v/>
      </c>
      <c r="C72" s="162" t="str">
        <f>'Linha 0'!B73</f>
        <v/>
      </c>
      <c r="D72" s="163">
        <f>IFERROR(('Linha 0'!C72),"")</f>
        <v>0</v>
      </c>
      <c r="E72" s="163">
        <f>IFERROR(('Linha 0'!D72),"")</f>
        <v>0</v>
      </c>
      <c r="F72" s="595">
        <f>IFERROR(('Linha 0'!G72),"")</f>
        <v>0</v>
      </c>
      <c r="G72" s="163" t="str">
        <f>IFERROR(('Linha 0'!H72),"")</f>
        <v/>
      </c>
    </row>
    <row r="73" spans="1:10" hidden="1">
      <c r="A73" s="161" t="e">
        <f>VLOOKUP(E73,'Linha 0'!$D$3:$E$85,2,0)</f>
        <v>#N/A</v>
      </c>
      <c r="B73" s="554" t="str">
        <f t="shared" si="2"/>
        <v/>
      </c>
      <c r="C73" s="162" t="str">
        <f>'Linha 0'!B74</f>
        <v/>
      </c>
      <c r="D73" s="163">
        <f>IFERROR(('Linha 0'!C73),"")</f>
        <v>0</v>
      </c>
      <c r="E73" s="163">
        <f>IFERROR(('Linha 0'!D73),"")</f>
        <v>0</v>
      </c>
      <c r="F73" s="595">
        <f>IFERROR(('Linha 0'!G73),"")</f>
        <v>0</v>
      </c>
      <c r="G73" s="163" t="str">
        <f>IFERROR(('Linha 0'!H73),"")</f>
        <v/>
      </c>
    </row>
    <row r="74" spans="1:10" hidden="1">
      <c r="A74" s="161" t="e">
        <f>VLOOKUP(E74,'Linha 0'!$D$3:$E$85,2,0)</f>
        <v>#N/A</v>
      </c>
      <c r="B74" s="554" t="str">
        <f t="shared" si="2"/>
        <v/>
      </c>
      <c r="C74" s="162" t="str">
        <f>'Linha 0'!B75</f>
        <v/>
      </c>
      <c r="D74" s="163">
        <f>IFERROR(('Linha 0'!C74),"")</f>
        <v>0</v>
      </c>
      <c r="E74" s="163">
        <f>IFERROR(('Linha 0'!D74),"")</f>
        <v>0</v>
      </c>
      <c r="F74" s="595">
        <f>IFERROR(('Linha 0'!G74),"")</f>
        <v>0</v>
      </c>
      <c r="G74" s="163" t="str">
        <f>IFERROR(('Linha 0'!H74),"")</f>
        <v/>
      </c>
    </row>
    <row r="75" spans="1:10" hidden="1">
      <c r="A75" s="161" t="e">
        <f>VLOOKUP(E75,'Linha 0'!$D$3:$E$85,2,0)</f>
        <v>#N/A</v>
      </c>
      <c r="B75" s="554" t="str">
        <f t="shared" si="2"/>
        <v/>
      </c>
      <c r="C75" s="162" t="str">
        <f>'Linha 0'!B76</f>
        <v/>
      </c>
      <c r="D75" s="163">
        <f>IFERROR(('Linha 0'!C75),"")</f>
        <v>0</v>
      </c>
      <c r="E75" s="163">
        <f>IFERROR(('Linha 0'!D75),"")</f>
        <v>0</v>
      </c>
      <c r="F75" s="595">
        <f>IFERROR(('Linha 0'!G75),"")</f>
        <v>0</v>
      </c>
      <c r="G75" s="163" t="str">
        <f>IFERROR(('Linha 0'!H75),"")</f>
        <v/>
      </c>
    </row>
    <row r="76" spans="1:10" hidden="1">
      <c r="A76" s="161" t="e">
        <f>VLOOKUP(E76,'Linha 0'!$D$3:$E$85,2,0)</f>
        <v>#N/A</v>
      </c>
      <c r="B76" s="554" t="str">
        <f t="shared" si="2"/>
        <v/>
      </c>
      <c r="C76" s="162" t="str">
        <f>'Linha 0'!B77</f>
        <v/>
      </c>
      <c r="D76" s="163">
        <f>IFERROR(('Linha 0'!C76),"")</f>
        <v>0</v>
      </c>
      <c r="E76" s="163">
        <f>IFERROR(('Linha 0'!D76),"")</f>
        <v>0</v>
      </c>
      <c r="F76" s="595">
        <f>IFERROR(('Linha 0'!G76),"")</f>
        <v>0</v>
      </c>
      <c r="G76" s="163" t="str">
        <f>IFERROR(('Linha 0'!H76),"")</f>
        <v/>
      </c>
    </row>
    <row r="77" spans="1:10" hidden="1">
      <c r="A77" s="161" t="e">
        <f>VLOOKUP(E77,'Linha 0'!$D$3:$E$85,2,0)</f>
        <v>#N/A</v>
      </c>
      <c r="B77" s="554" t="str">
        <f t="shared" si="2"/>
        <v/>
      </c>
      <c r="C77" s="162" t="str">
        <f>'Linha 0'!B78</f>
        <v/>
      </c>
      <c r="D77" s="163">
        <f>IFERROR(('Linha 0'!C77),"")</f>
        <v>0</v>
      </c>
      <c r="E77" s="163">
        <f>IFERROR(('Linha 0'!D77),"")</f>
        <v>0</v>
      </c>
      <c r="F77" s="595">
        <f>IFERROR(('Linha 0'!G77),"")</f>
        <v>0</v>
      </c>
      <c r="G77" s="163" t="str">
        <f>IFERROR(('Linha 0'!H77),"")</f>
        <v/>
      </c>
    </row>
    <row r="78" spans="1:10" s="544" customFormat="1" ht="15" hidden="1" customHeight="1">
      <c r="A78" s="161" t="e">
        <f>VLOOKUP(E78,'Linha 0'!$D$3:$E$85,2,0)</f>
        <v>#N/A</v>
      </c>
      <c r="B78" s="554" t="str">
        <f t="shared" si="2"/>
        <v/>
      </c>
      <c r="C78" s="162" t="str">
        <f>'Linha 0'!B79</f>
        <v/>
      </c>
      <c r="D78" s="163">
        <f>IFERROR(('Linha 0'!C78),"")</f>
        <v>0</v>
      </c>
      <c r="E78" s="163">
        <f>IFERROR(('Linha 0'!D78),"")</f>
        <v>0</v>
      </c>
      <c r="F78" s="595">
        <f>IFERROR(('Linha 0'!G78),"")</f>
        <v>0</v>
      </c>
      <c r="G78" s="163" t="str">
        <f>IFERROR(('Linha 0'!H78),"")</f>
        <v/>
      </c>
      <c r="H78" s="160"/>
    </row>
    <row r="79" spans="1:10">
      <c r="A79" s="586" t="str">
        <f>VLOOKUP(E79,'Linha 1'!$D$3:$E$85,2,0)</f>
        <v>Túnel l</v>
      </c>
      <c r="B79" s="589">
        <f t="shared" si="2"/>
        <v>1</v>
      </c>
      <c r="C79" s="587">
        <f>'Linha 1'!B4</f>
        <v>43955.34375</v>
      </c>
      <c r="D79" s="588">
        <f>IFERROR(('Linha 1'!$C4),"")</f>
        <v>97006</v>
      </c>
      <c r="E79" s="588" t="str">
        <f>IFERROR(('Linha 1'!$D4),"")</f>
        <v>40.16.0016</v>
      </c>
      <c r="F79" s="588">
        <f>IFERROR(('Linha 1'!G4),"")</f>
        <v>2395</v>
      </c>
      <c r="G79" s="588">
        <f>IFERROR(('Linha 1'!H4),"")</f>
        <v>2521.0526315789475</v>
      </c>
      <c r="I79" s="160" t="s">
        <v>2395</v>
      </c>
      <c r="J79" s="596">
        <v>0</v>
      </c>
    </row>
    <row r="80" spans="1:10" hidden="1">
      <c r="A80" s="161" t="e">
        <f>VLOOKUP(E80,'Linha 1'!$D$3:$E$85,2,0)</f>
        <v>#N/A</v>
      </c>
      <c r="B80" s="554" t="str">
        <f t="shared" si="2"/>
        <v/>
      </c>
      <c r="C80" s="162" t="str">
        <f>'Linha 1'!B5</f>
        <v/>
      </c>
      <c r="D80" s="163">
        <f>IFERROR(('Linha 1'!$C5),"")</f>
        <v>0</v>
      </c>
      <c r="E80" s="163">
        <f>IFERROR(('Linha 1'!$D5),"")</f>
        <v>0</v>
      </c>
      <c r="F80" s="163">
        <f>IFERROR(('Linha 1'!G5),"")</f>
        <v>1080</v>
      </c>
      <c r="G80" s="163" t="str">
        <f>IFERROR(('Linha 1'!H5),"")</f>
        <v/>
      </c>
      <c r="I80" s="160" t="s">
        <v>2312</v>
      </c>
      <c r="J80" s="160">
        <v>1</v>
      </c>
    </row>
    <row r="81" spans="1:10" hidden="1">
      <c r="A81" s="161" t="e">
        <f>VLOOKUP(E81,'Linha 1'!$D$3:$E$85,2,0)</f>
        <v>#N/A</v>
      </c>
      <c r="B81" s="554" t="str">
        <f t="shared" si="2"/>
        <v/>
      </c>
      <c r="C81" s="162" t="str">
        <f>'Linha 1'!B6</f>
        <v/>
      </c>
      <c r="D81" s="163">
        <f>IFERROR(('Linha 1'!$C6),"")</f>
        <v>0</v>
      </c>
      <c r="E81" s="163">
        <f>IFERROR(('Linha 1'!$D6),"")</f>
        <v>0</v>
      </c>
      <c r="F81" s="163">
        <f>IFERROR(('Linha 1'!G6),"")</f>
        <v>0</v>
      </c>
      <c r="G81" s="163" t="str">
        <f>IFERROR(('Linha 1'!H6),"")</f>
        <v/>
      </c>
      <c r="I81" s="160" t="s">
        <v>2313</v>
      </c>
      <c r="J81" s="160" t="s">
        <v>2352</v>
      </c>
    </row>
    <row r="82" spans="1:10" hidden="1">
      <c r="A82" s="161" t="e">
        <f>VLOOKUP(E82,'Linha 1'!$D$3:$E$85,2,0)</f>
        <v>#N/A</v>
      </c>
      <c r="B82" s="554" t="str">
        <f t="shared" si="2"/>
        <v/>
      </c>
      <c r="C82" s="162" t="str">
        <f>'Linha 1'!B7</f>
        <v/>
      </c>
      <c r="D82" s="163">
        <f>IFERROR(('Linha 1'!$C7),"")</f>
        <v>0</v>
      </c>
      <c r="E82" s="163">
        <f>IFERROR(('Linha 1'!$D7),"")</f>
        <v>0</v>
      </c>
      <c r="F82" s="163">
        <f>IFERROR(('Linha 1'!G7),"")</f>
        <v>0</v>
      </c>
      <c r="G82" s="163" t="str">
        <f>IFERROR(('Linha 1'!H7),"")</f>
        <v/>
      </c>
      <c r="I82" s="160" t="s">
        <v>2314</v>
      </c>
      <c r="J82" s="160" t="s">
        <v>2352</v>
      </c>
    </row>
    <row r="83" spans="1:10" hidden="1">
      <c r="A83" s="161" t="e">
        <f>VLOOKUP(E83,'Linha 1'!$D$3:$E$85,2,0)</f>
        <v>#N/A</v>
      </c>
      <c r="B83" s="554" t="str">
        <f t="shared" si="2"/>
        <v/>
      </c>
      <c r="C83" s="162" t="str">
        <f>'Linha 1'!B8</f>
        <v/>
      </c>
      <c r="D83" s="163">
        <f>IFERROR(('Linha 1'!$C8),"")</f>
        <v>0</v>
      </c>
      <c r="E83" s="163">
        <f>IFERROR(('Linha 1'!$D8),"")</f>
        <v>0</v>
      </c>
      <c r="F83" s="163">
        <f>IFERROR(('Linha 1'!G8),"")</f>
        <v>0</v>
      </c>
      <c r="G83" s="163" t="str">
        <f>IFERROR(('Linha 1'!H8),"")</f>
        <v/>
      </c>
      <c r="I83" s="160" t="s">
        <v>2315</v>
      </c>
      <c r="J83" s="160">
        <v>4</v>
      </c>
    </row>
    <row r="84" spans="1:10" hidden="1">
      <c r="A84" s="161" t="e">
        <f>VLOOKUP(E84,'Linha 1'!$D$3:$E$85,2,0)</f>
        <v>#N/A</v>
      </c>
      <c r="B84" s="554" t="str">
        <f t="shared" si="2"/>
        <v/>
      </c>
      <c r="C84" s="162" t="str">
        <f>'Linha 1'!B9</f>
        <v/>
      </c>
      <c r="D84" s="163">
        <f>IFERROR(('Linha 1'!$C9),"")</f>
        <v>0</v>
      </c>
      <c r="E84" s="163">
        <f>IFERROR(('Linha 1'!$D9),"")</f>
        <v>0</v>
      </c>
      <c r="F84" s="163">
        <f>IFERROR(('Linha 1'!G9),"")</f>
        <v>0</v>
      </c>
      <c r="G84" s="163" t="str">
        <f>IFERROR(('Linha 1'!H9),"")</f>
        <v/>
      </c>
      <c r="I84" s="160" t="s">
        <v>162</v>
      </c>
      <c r="J84" s="160">
        <v>5</v>
      </c>
    </row>
    <row r="85" spans="1:10" hidden="1">
      <c r="A85" s="161" t="e">
        <f>VLOOKUP(E85,'Linha 1'!$D$3:$E$85,2,0)</f>
        <v>#N/A</v>
      </c>
      <c r="B85" s="554" t="str">
        <f>IFERROR((VLOOKUP(A87,$I$79:$J$87,2,0)),"")</f>
        <v/>
      </c>
      <c r="C85" s="162" t="str">
        <f>'Linha 1'!B10</f>
        <v/>
      </c>
      <c r="D85" s="163">
        <f>IFERROR(('Linha 1'!$C10),"")</f>
        <v>0</v>
      </c>
      <c r="E85" s="163">
        <f>IFERROR(('Linha 1'!$D10),"")</f>
        <v>0</v>
      </c>
      <c r="F85" s="163">
        <f>IFERROR(('Linha 1'!G10),"")</f>
        <v>0</v>
      </c>
      <c r="G85" s="163" t="str">
        <f>IFERROR(('Linha 1'!H10),"")</f>
        <v/>
      </c>
      <c r="I85" s="160" t="s">
        <v>2316</v>
      </c>
      <c r="J85" s="160">
        <v>6</v>
      </c>
    </row>
    <row r="86" spans="1:10" hidden="1">
      <c r="A86" s="161" t="e">
        <f>VLOOKUP(E86,'Linha 1'!$D$3:$E$85,2,0)</f>
        <v>#N/A</v>
      </c>
      <c r="B86" s="554" t="str">
        <f>IFERROR((VLOOKUP(A86,$I$79:$J$87,2,0)),"")</f>
        <v/>
      </c>
      <c r="C86" s="162" t="str">
        <f>'Linha 1'!B11</f>
        <v/>
      </c>
      <c r="D86" s="163">
        <f>IFERROR(('Linha 1'!$C11),"")</f>
        <v>0</v>
      </c>
      <c r="E86" s="163">
        <f>IFERROR(('Linha 1'!$D11),"")</f>
        <v>0</v>
      </c>
      <c r="F86" s="163">
        <f>IFERROR(('Linha 1'!G11),"")</f>
        <v>0</v>
      </c>
      <c r="G86" s="163" t="str">
        <f>IFERROR(('Linha 1'!H11),"")</f>
        <v/>
      </c>
      <c r="I86" s="160" t="s">
        <v>2355</v>
      </c>
      <c r="J86" s="160">
        <v>7</v>
      </c>
    </row>
    <row r="87" spans="1:10" hidden="1">
      <c r="A87" s="161" t="e">
        <f>VLOOKUP(E87,'Linha 1'!$D$3:$E$85,2,0)</f>
        <v>#N/A</v>
      </c>
      <c r="B87" s="554" t="str">
        <f>IFERROR((VLOOKUP(A87,$I$79:$J$87,2,0)),"")</f>
        <v/>
      </c>
      <c r="C87" s="162" t="str">
        <f>'Linha 1'!B12</f>
        <v/>
      </c>
      <c r="D87" s="163">
        <f>IFERROR(('Linha 1'!$C12),"")</f>
        <v>0</v>
      </c>
      <c r="E87" s="163">
        <f>IFERROR(('Linha 1'!$D12),"")</f>
        <v>0</v>
      </c>
      <c r="F87" s="163">
        <f>IFERROR(('Linha 1'!G12),"")</f>
        <v>0</v>
      </c>
      <c r="G87" s="163" t="str">
        <f>IFERROR(('Linha 1'!H12),"")</f>
        <v/>
      </c>
      <c r="I87" s="160" t="s">
        <v>2384</v>
      </c>
      <c r="J87" s="160">
        <v>8</v>
      </c>
    </row>
    <row r="88" spans="1:10" hidden="1">
      <c r="A88" s="161" t="e">
        <f>VLOOKUP(E88,'Linha 1'!$D$3:$E$85,2,0)</f>
        <v>#N/A</v>
      </c>
      <c r="B88" s="554" t="str">
        <f>IFERROR((VLOOKUP(A88,$I$79:$J$87,2,0)),"")</f>
        <v/>
      </c>
      <c r="C88" s="162" t="str">
        <f>'Linha 1'!B13</f>
        <v/>
      </c>
      <c r="D88" s="163">
        <f>IFERROR(('Linha 1'!$C13),"")</f>
        <v>0</v>
      </c>
      <c r="E88" s="163">
        <f>IFERROR(('Linha 1'!$D13),"")</f>
        <v>0</v>
      </c>
      <c r="F88" s="163">
        <f>IFERROR(('Linha 1'!G13),"")</f>
        <v>0</v>
      </c>
      <c r="G88" s="163" t="str">
        <f>IFERROR(('Linha 1'!H13),"")</f>
        <v/>
      </c>
    </row>
    <row r="89" spans="1:10" hidden="1">
      <c r="A89" s="161" t="e">
        <f>VLOOKUP(E89,'Linha 1'!$D$3:$E$85,2,0)</f>
        <v>#N/A</v>
      </c>
      <c r="B89" s="555"/>
      <c r="C89" s="162">
        <f>'Linha 1'!B14</f>
        <v>0</v>
      </c>
      <c r="D89" s="163">
        <f>IFERROR(('Linha 1'!$C14),"")</f>
        <v>0</v>
      </c>
      <c r="E89" s="163">
        <f>IFERROR(('Linha 1'!$D14),"")</f>
        <v>0</v>
      </c>
      <c r="F89" s="163">
        <f>IFERROR(('Linha 1'!G14),"")</f>
        <v>0</v>
      </c>
      <c r="G89" s="163">
        <f>IFERROR(('Linha 1'!H14),"")</f>
        <v>0</v>
      </c>
    </row>
    <row r="90" spans="1:10">
      <c r="A90" s="161" t="str">
        <f>VLOOKUP(E90,'Linha 1'!$D$3:$E$85,2,0)</f>
        <v>Túnel l</v>
      </c>
      <c r="B90" s="554">
        <f t="shared" ref="B90:B99" si="3">IFERROR((VLOOKUP(A90,$I$79:$J$87,2,0)),"")</f>
        <v>1</v>
      </c>
      <c r="C90" s="162">
        <f>'Linha 1'!B15</f>
        <v>43956</v>
      </c>
      <c r="D90" s="163">
        <f>IFERROR(('Linha 1'!$C15),"")</f>
        <v>0</v>
      </c>
      <c r="E90" s="163">
        <f>IFERROR(('Linha 1'!$D15),"")</f>
        <v>14</v>
      </c>
      <c r="F90" s="163">
        <f>IFERROR(('Linha 1'!G15),"")</f>
        <v>1.5</v>
      </c>
      <c r="G90" s="163">
        <f>IFERROR(('Linha 1'!H15),"")</f>
        <v>1.5</v>
      </c>
    </row>
    <row r="91" spans="1:10">
      <c r="A91" s="161" t="str">
        <f>VLOOKUP(E91,'Linha 1'!$D$3:$E$85,2,0)</f>
        <v>Túnel l</v>
      </c>
      <c r="B91" s="554">
        <f t="shared" si="3"/>
        <v>1</v>
      </c>
      <c r="C91" s="162">
        <f>'Linha 1'!B16</f>
        <v>43956</v>
      </c>
      <c r="D91" s="163">
        <f>IFERROR(('Linha 1'!$C16),"")</f>
        <v>97009</v>
      </c>
      <c r="E91" s="163" t="str">
        <f>IFERROR(('Linha 1'!$D16),"")</f>
        <v>40.16.0014</v>
      </c>
      <c r="F91" s="163">
        <f>IFERROR(('Linha 1'!G16),"")</f>
        <v>3420</v>
      </c>
      <c r="G91" s="163">
        <f>IFERROR(('Linha 1'!H16),"")</f>
        <v>3600</v>
      </c>
    </row>
    <row r="92" spans="1:10" hidden="1">
      <c r="A92" s="161" t="e">
        <f>VLOOKUP(E92,'Linha 1'!$D$3:$E$85,2,0)</f>
        <v>#N/A</v>
      </c>
      <c r="B92" s="554" t="str">
        <f t="shared" si="3"/>
        <v/>
      </c>
      <c r="C92" s="162" t="str">
        <f>'Linha 1'!B17</f>
        <v/>
      </c>
      <c r="D92" s="163">
        <f>IFERROR(('Linha 1'!$C17),"")</f>
        <v>0</v>
      </c>
      <c r="E92" s="163">
        <f>IFERROR(('Linha 1'!$D17),"")</f>
        <v>0</v>
      </c>
      <c r="F92" s="163">
        <f>IFERROR(('Linha 1'!G17),"")</f>
        <v>2640</v>
      </c>
      <c r="G92" s="163" t="str">
        <f>IFERROR(('Linha 1'!H17),"")</f>
        <v/>
      </c>
    </row>
    <row r="93" spans="1:10" hidden="1">
      <c r="A93" s="161" t="e">
        <f>VLOOKUP(E93,'Linha 1'!$D$3:$E$85,2,0)</f>
        <v>#N/A</v>
      </c>
      <c r="B93" s="554" t="str">
        <f t="shared" si="3"/>
        <v/>
      </c>
      <c r="C93" s="162" t="str">
        <f>'Linha 1'!B18</f>
        <v/>
      </c>
      <c r="D93" s="163">
        <f>IFERROR(('Linha 1'!$C18),"")</f>
        <v>0</v>
      </c>
      <c r="E93" s="163">
        <f>IFERROR(('Linha 1'!$D18),"")</f>
        <v>0</v>
      </c>
      <c r="F93" s="163">
        <f>IFERROR(('Linha 1'!G18),"")</f>
        <v>0</v>
      </c>
      <c r="G93" s="163" t="str">
        <f>IFERROR(('Linha 1'!H18),"")</f>
        <v/>
      </c>
    </row>
    <row r="94" spans="1:10" hidden="1">
      <c r="A94" s="161" t="e">
        <f>VLOOKUP(E94,'Linha 1'!$D$3:$E$85,2,0)</f>
        <v>#N/A</v>
      </c>
      <c r="B94" s="554" t="str">
        <f t="shared" si="3"/>
        <v/>
      </c>
      <c r="C94" s="162" t="str">
        <f>'Linha 1'!B19</f>
        <v/>
      </c>
      <c r="D94" s="163">
        <f>IFERROR(('Linha 1'!$C19),"")</f>
        <v>0</v>
      </c>
      <c r="E94" s="163">
        <f>IFERROR(('Linha 1'!$D19),"")</f>
        <v>0</v>
      </c>
      <c r="F94" s="163">
        <f>IFERROR(('Linha 1'!G19),"")</f>
        <v>0</v>
      </c>
      <c r="G94" s="163" t="str">
        <f>IFERROR(('Linha 1'!H19),"")</f>
        <v/>
      </c>
    </row>
    <row r="95" spans="1:10" hidden="1">
      <c r="A95" s="161" t="e">
        <f>VLOOKUP(E95,'Linha 1'!$D$3:$E$85,2,0)</f>
        <v>#N/A</v>
      </c>
      <c r="B95" s="554" t="str">
        <f t="shared" si="3"/>
        <v/>
      </c>
      <c r="C95" s="162" t="str">
        <f>'Linha 1'!B20</f>
        <v/>
      </c>
      <c r="D95" s="163">
        <f>IFERROR(('Linha 1'!$C20),"")</f>
        <v>0</v>
      </c>
      <c r="E95" s="163">
        <f>IFERROR(('Linha 1'!$D20),"")</f>
        <v>0</v>
      </c>
      <c r="F95" s="163">
        <f>IFERROR(('Linha 1'!G20),"")</f>
        <v>0</v>
      </c>
      <c r="G95" s="163" t="str">
        <f>IFERROR(('Linha 1'!H20),"")</f>
        <v/>
      </c>
    </row>
    <row r="96" spans="1:10" hidden="1">
      <c r="A96" s="161" t="e">
        <f>VLOOKUP(E96,'Linha 1'!$D$3:$E$85,2,0)</f>
        <v>#N/A</v>
      </c>
      <c r="B96" s="554" t="str">
        <f t="shared" si="3"/>
        <v/>
      </c>
      <c r="C96" s="162" t="str">
        <f>'Linha 1'!B21</f>
        <v/>
      </c>
      <c r="D96" s="163">
        <f>IFERROR(('Linha 1'!$C21),"")</f>
        <v>0</v>
      </c>
      <c r="E96" s="163">
        <f>IFERROR(('Linha 1'!$D21),"")</f>
        <v>0</v>
      </c>
      <c r="F96" s="163">
        <f>IFERROR(('Linha 1'!G21),"")</f>
        <v>0</v>
      </c>
      <c r="G96" s="163" t="str">
        <f>IFERROR(('Linha 1'!H21),"")</f>
        <v/>
      </c>
    </row>
    <row r="97" spans="1:7" hidden="1">
      <c r="A97" s="161" t="e">
        <f>VLOOKUP(E97,'Linha 1'!$D$3:$E$85,2,0)</f>
        <v>#N/A</v>
      </c>
      <c r="B97" s="554" t="str">
        <f t="shared" si="3"/>
        <v/>
      </c>
      <c r="C97" s="162" t="str">
        <f>'Linha 1'!B22</f>
        <v/>
      </c>
      <c r="D97" s="163">
        <f>IFERROR(('Linha 1'!$C22),"")</f>
        <v>0</v>
      </c>
      <c r="E97" s="163">
        <f>IFERROR(('Linha 1'!$D22),"")</f>
        <v>0</v>
      </c>
      <c r="F97" s="163">
        <f>IFERROR(('Linha 1'!G22),"")</f>
        <v>0</v>
      </c>
      <c r="G97" s="163" t="str">
        <f>IFERROR(('Linha 1'!H22),"")</f>
        <v/>
      </c>
    </row>
    <row r="98" spans="1:7" hidden="1">
      <c r="A98" s="161" t="e">
        <f>VLOOKUP(E98,'Linha 1'!$D$3:$E$85,2,0)</f>
        <v>#N/A</v>
      </c>
      <c r="B98" s="554" t="str">
        <f t="shared" si="3"/>
        <v/>
      </c>
      <c r="C98" s="162" t="str">
        <f>'Linha 1'!B23</f>
        <v/>
      </c>
      <c r="D98" s="163">
        <f>IFERROR(('Linha 1'!$C23),"")</f>
        <v>0</v>
      </c>
      <c r="E98" s="163">
        <f>IFERROR(('Linha 1'!$D23),"")</f>
        <v>0</v>
      </c>
      <c r="F98" s="163">
        <f>IFERROR(('Linha 1'!G23),"")</f>
        <v>0</v>
      </c>
      <c r="G98" s="163" t="str">
        <f>IFERROR(('Linha 1'!H23),"")</f>
        <v/>
      </c>
    </row>
    <row r="99" spans="1:7" hidden="1">
      <c r="A99" s="161" t="e">
        <f>VLOOKUP(E99,'Linha 1'!$D$3:$E$85,2,0)</f>
        <v>#N/A</v>
      </c>
      <c r="B99" s="554" t="str">
        <f t="shared" si="3"/>
        <v/>
      </c>
      <c r="C99" s="162" t="str">
        <f>'Linha 1'!B24</f>
        <v/>
      </c>
      <c r="D99" s="163">
        <f>IFERROR(('Linha 1'!$C24),"")</f>
        <v>0</v>
      </c>
      <c r="E99" s="163">
        <f>IFERROR(('Linha 1'!$D24),"")</f>
        <v>0</v>
      </c>
      <c r="F99" s="163">
        <f>IFERROR(('Linha 1'!G24),"")</f>
        <v>0</v>
      </c>
      <c r="G99" s="163" t="str">
        <f>IFERROR(('Linha 1'!H24),"")</f>
        <v/>
      </c>
    </row>
    <row r="100" spans="1:7" hidden="1">
      <c r="A100" s="161" t="e">
        <f>VLOOKUP(E100,'Linha 1'!$D$3:$E$85,2,0)</f>
        <v>#N/A</v>
      </c>
      <c r="B100" s="555"/>
      <c r="C100" s="162">
        <f>'Linha 1'!B25</f>
        <v>0</v>
      </c>
      <c r="D100" s="163">
        <f>IFERROR(('Linha 1'!$C25),"")</f>
        <v>0</v>
      </c>
      <c r="E100" s="163">
        <f>IFERROR(('Linha 1'!$D25),"")</f>
        <v>0</v>
      </c>
      <c r="F100" s="163">
        <f>IFERROR(('Linha 1'!G25),"")</f>
        <v>0</v>
      </c>
      <c r="G100" s="163">
        <f>IFERROR(('Linha 1'!H25),"")</f>
        <v>0</v>
      </c>
    </row>
    <row r="101" spans="1:7">
      <c r="A101" s="161" t="str">
        <f>VLOOKUP(E101,'Linha 1'!$D$3:$E$85,2,0)</f>
        <v>Túnel l</v>
      </c>
      <c r="B101" s="554">
        <f t="shared" ref="B101:B110" si="4">IFERROR((VLOOKUP(A101,$I$79:$J$87,2,0)),"")</f>
        <v>1</v>
      </c>
      <c r="C101" s="162">
        <f>'Linha 1'!B26</f>
        <v>43957</v>
      </c>
      <c r="D101" s="163">
        <f>IFERROR(('Linha 1'!$C26),"")</f>
        <v>0</v>
      </c>
      <c r="E101" s="163">
        <f>IFERROR(('Linha 1'!$D26),"")</f>
        <v>14</v>
      </c>
      <c r="F101" s="163">
        <f>IFERROR(('Linha 1'!G26),"")</f>
        <v>1.5</v>
      </c>
      <c r="G101" s="163">
        <f>IFERROR(('Linha 1'!H26),"")</f>
        <v>1.5</v>
      </c>
    </row>
    <row r="102" spans="1:7">
      <c r="A102" s="161" t="str">
        <f>VLOOKUP(E102,'Linha 1'!$D$3:$E$85,2,0)</f>
        <v>Túnel l</v>
      </c>
      <c r="B102" s="554">
        <f t="shared" si="4"/>
        <v>1</v>
      </c>
      <c r="C102" s="162">
        <f>'Linha 1'!B27</f>
        <v>43957</v>
      </c>
      <c r="D102" s="163">
        <f>IFERROR(('Linha 1'!$C27),"")</f>
        <v>97011</v>
      </c>
      <c r="E102" s="163" t="str">
        <f>IFERROR(('Linha 1'!$D27),"")</f>
        <v>40.16.0014</v>
      </c>
      <c r="F102" s="163">
        <f>IFERROR(('Linha 1'!G27),"")</f>
        <v>3420</v>
      </c>
      <c r="G102" s="163">
        <f>IFERROR(('Linha 1'!H27),"")</f>
        <v>3600</v>
      </c>
    </row>
    <row r="103" spans="1:7" hidden="1">
      <c r="A103" s="161" t="e">
        <f>VLOOKUP(E103,'Linha 1'!$D$3:$E$85,2,0)</f>
        <v>#N/A</v>
      </c>
      <c r="B103" s="554" t="str">
        <f t="shared" si="4"/>
        <v/>
      </c>
      <c r="C103" s="162" t="str">
        <f>'Linha 1'!B28</f>
        <v/>
      </c>
      <c r="D103" s="163">
        <f>IFERROR(('Linha 1'!$C28),"")</f>
        <v>0</v>
      </c>
      <c r="E103" s="163">
        <f>IFERROR(('Linha 1'!$D28),"")</f>
        <v>0</v>
      </c>
      <c r="F103" s="163">
        <f>IFERROR(('Linha 1'!G28),"")</f>
        <v>0</v>
      </c>
      <c r="G103" s="163" t="str">
        <f>IFERROR(('Linha 1'!H28),"")</f>
        <v/>
      </c>
    </row>
    <row r="104" spans="1:7" hidden="1">
      <c r="A104" s="161" t="e">
        <f>VLOOKUP(E104,'Linha 1'!$D$3:$E$85,2,0)</f>
        <v>#N/A</v>
      </c>
      <c r="B104" s="554" t="str">
        <f t="shared" si="4"/>
        <v/>
      </c>
      <c r="C104" s="162" t="str">
        <f>'Linha 1'!B29</f>
        <v/>
      </c>
      <c r="D104" s="163">
        <f>IFERROR(('Linha 1'!$C29),"")</f>
        <v>0</v>
      </c>
      <c r="E104" s="163">
        <f>IFERROR(('Linha 1'!$D29),"")</f>
        <v>0</v>
      </c>
      <c r="F104" s="163">
        <f>IFERROR(('Linha 1'!G29),"")</f>
        <v>0</v>
      </c>
      <c r="G104" s="163" t="str">
        <f>IFERROR(('Linha 1'!H29),"")</f>
        <v/>
      </c>
    </row>
    <row r="105" spans="1:7" hidden="1">
      <c r="A105" s="161" t="e">
        <f>VLOOKUP(E105,'Linha 1'!$D$3:$E$85,2,0)</f>
        <v>#N/A</v>
      </c>
      <c r="B105" s="554" t="str">
        <f t="shared" si="4"/>
        <v/>
      </c>
      <c r="C105" s="162" t="str">
        <f>'Linha 1'!B30</f>
        <v/>
      </c>
      <c r="D105" s="163">
        <f>IFERROR(('Linha 1'!$C30),"")</f>
        <v>0</v>
      </c>
      <c r="E105" s="163">
        <f>IFERROR(('Linha 1'!$D30),"")</f>
        <v>0</v>
      </c>
      <c r="F105" s="163">
        <f>IFERROR(('Linha 1'!G30),"")</f>
        <v>0</v>
      </c>
      <c r="G105" s="163" t="str">
        <f>IFERROR(('Linha 1'!H30),"")</f>
        <v/>
      </c>
    </row>
    <row r="106" spans="1:7" hidden="1">
      <c r="A106" s="161" t="e">
        <f>VLOOKUP(E106,'Linha 1'!$D$3:$E$85,2,0)</f>
        <v>#N/A</v>
      </c>
      <c r="B106" s="554" t="str">
        <f t="shared" si="4"/>
        <v/>
      </c>
      <c r="C106" s="162" t="str">
        <f>'Linha 1'!B31</f>
        <v/>
      </c>
      <c r="D106" s="163">
        <f>IFERROR(('Linha 1'!$C31),"")</f>
        <v>0</v>
      </c>
      <c r="E106" s="163">
        <f>IFERROR(('Linha 1'!$D31),"")</f>
        <v>0</v>
      </c>
      <c r="F106" s="163">
        <f>IFERROR(('Linha 1'!G31),"")</f>
        <v>0</v>
      </c>
      <c r="G106" s="163" t="str">
        <f>IFERROR(('Linha 1'!H31),"")</f>
        <v/>
      </c>
    </row>
    <row r="107" spans="1:7" hidden="1">
      <c r="A107" s="161" t="e">
        <f>VLOOKUP(E107,'Linha 1'!$D$3:$E$85,2,0)</f>
        <v>#N/A</v>
      </c>
      <c r="B107" s="554" t="str">
        <f t="shared" si="4"/>
        <v/>
      </c>
      <c r="C107" s="162" t="str">
        <f>'Linha 1'!B32</f>
        <v/>
      </c>
      <c r="D107" s="163">
        <f>IFERROR(('Linha 1'!$C32),"")</f>
        <v>0</v>
      </c>
      <c r="E107" s="163">
        <f>IFERROR(('Linha 1'!$D32),"")</f>
        <v>0</v>
      </c>
      <c r="F107" s="163">
        <f>IFERROR(('Linha 1'!G32),"")</f>
        <v>0</v>
      </c>
      <c r="G107" s="163" t="str">
        <f>IFERROR(('Linha 1'!H32),"")</f>
        <v/>
      </c>
    </row>
    <row r="108" spans="1:7" hidden="1">
      <c r="A108" s="161" t="e">
        <f>VLOOKUP(E108,'Linha 1'!$D$3:$E$85,2,0)</f>
        <v>#N/A</v>
      </c>
      <c r="B108" s="554" t="str">
        <f t="shared" si="4"/>
        <v/>
      </c>
      <c r="C108" s="162" t="str">
        <f>'Linha 1'!B33</f>
        <v/>
      </c>
      <c r="D108" s="163">
        <f>IFERROR(('Linha 1'!$C33),"")</f>
        <v>0</v>
      </c>
      <c r="E108" s="163">
        <f>IFERROR(('Linha 1'!$D33),"")</f>
        <v>0</v>
      </c>
      <c r="F108" s="163">
        <f>IFERROR(('Linha 1'!G33),"")</f>
        <v>0</v>
      </c>
      <c r="G108" s="163" t="str">
        <f>IFERROR(('Linha 1'!H33),"")</f>
        <v/>
      </c>
    </row>
    <row r="109" spans="1:7" hidden="1">
      <c r="A109" s="161" t="e">
        <f>VLOOKUP(E109,'Linha 1'!$D$3:$E$85,2,0)</f>
        <v>#N/A</v>
      </c>
      <c r="B109" s="554" t="str">
        <f t="shared" si="4"/>
        <v/>
      </c>
      <c r="C109" s="162" t="str">
        <f>'Linha 1'!B34</f>
        <v/>
      </c>
      <c r="D109" s="163">
        <f>IFERROR(('Linha 1'!$C34),"")</f>
        <v>0</v>
      </c>
      <c r="E109" s="163">
        <f>IFERROR(('Linha 1'!$D34),"")</f>
        <v>0</v>
      </c>
      <c r="F109" s="163">
        <f>IFERROR(('Linha 1'!G34),"")</f>
        <v>0</v>
      </c>
      <c r="G109" s="163" t="str">
        <f>IFERROR(('Linha 1'!H34),"")</f>
        <v/>
      </c>
    </row>
    <row r="110" spans="1:7" hidden="1">
      <c r="A110" s="161" t="e">
        <f>VLOOKUP(E110,'Linha 1'!$D$3:$E$85,2,0)</f>
        <v>#N/A</v>
      </c>
      <c r="B110" s="554" t="str">
        <f t="shared" si="4"/>
        <v/>
      </c>
      <c r="C110" s="162" t="str">
        <f>'Linha 1'!B35</f>
        <v/>
      </c>
      <c r="D110" s="163">
        <f>IFERROR(('Linha 1'!$C35),"")</f>
        <v>0</v>
      </c>
      <c r="E110" s="163">
        <f>IFERROR(('Linha 1'!$D35),"")</f>
        <v>0</v>
      </c>
      <c r="F110" s="163">
        <f>IFERROR(('Linha 1'!G35),"")</f>
        <v>0</v>
      </c>
      <c r="G110" s="163" t="str">
        <f>IFERROR(('Linha 1'!H35),"")</f>
        <v/>
      </c>
    </row>
    <row r="111" spans="1:7" hidden="1">
      <c r="A111" s="161" t="e">
        <f>VLOOKUP(E111,'Linha 1'!$D$3:$E$85,2,0)</f>
        <v>#N/A</v>
      </c>
      <c r="B111" s="555"/>
      <c r="C111" s="162">
        <f>'Linha 1'!B36</f>
        <v>0</v>
      </c>
      <c r="D111" s="163">
        <f>IFERROR(('Linha 1'!$C36),"")</f>
        <v>0</v>
      </c>
      <c r="E111" s="163">
        <f>IFERROR(('Linha 1'!$D36),"")</f>
        <v>0</v>
      </c>
      <c r="F111" s="163">
        <f>IFERROR(('Linha 1'!G36),"")</f>
        <v>0</v>
      </c>
      <c r="G111" s="163">
        <f>IFERROR(('Linha 1'!H36),"")</f>
        <v>0</v>
      </c>
    </row>
    <row r="112" spans="1:7">
      <c r="A112" s="161" t="str">
        <f>VLOOKUP(E112,'Linha 1'!$D$3:$E$85,2,0)</f>
        <v>Túnel l</v>
      </c>
      <c r="B112" s="554">
        <f t="shared" ref="B112:B121" si="5">IFERROR((VLOOKUP(A112,$I$79:$J$87,2,0)),"")</f>
        <v>1</v>
      </c>
      <c r="C112" s="162">
        <f>'Linha 1'!B37</f>
        <v>43958</v>
      </c>
      <c r="D112" s="163">
        <f>IFERROR(('Linha 1'!$C37),"")</f>
        <v>0</v>
      </c>
      <c r="E112" s="163">
        <f>IFERROR(('Linha 1'!$D37),"")</f>
        <v>14</v>
      </c>
      <c r="F112" s="163">
        <f>IFERROR(('Linha 1'!G37),"")</f>
        <v>1.5</v>
      </c>
      <c r="G112" s="163">
        <f>IFERROR(('Linha 1'!H37),"")</f>
        <v>1.5</v>
      </c>
    </row>
    <row r="113" spans="1:7">
      <c r="A113" s="161" t="str">
        <f>VLOOKUP(E113,'Linha 1'!$D$3:$E$85,2,0)</f>
        <v>Túnel l</v>
      </c>
      <c r="B113" s="554">
        <f t="shared" si="5"/>
        <v>1</v>
      </c>
      <c r="C113" s="162">
        <f>'Linha 1'!B38</f>
        <v>43958</v>
      </c>
      <c r="D113" s="163">
        <f>IFERROR(('Linha 1'!$C38),"")</f>
        <v>97012</v>
      </c>
      <c r="E113" s="163" t="str">
        <f>IFERROR(('Linha 1'!$D38),"")</f>
        <v>40.16.0016</v>
      </c>
      <c r="F113" s="163">
        <f>IFERROR(('Linha 1'!G38),"")</f>
        <v>2965</v>
      </c>
      <c r="G113" s="163">
        <f>IFERROR(('Linha 1'!H38),"")</f>
        <v>3121.0526315789475</v>
      </c>
    </row>
    <row r="114" spans="1:7">
      <c r="A114" s="161" t="str">
        <f>VLOOKUP(E114,'Linha 1'!$D$3:$E$85,2,0)</f>
        <v>Túnel l</v>
      </c>
      <c r="B114" s="554">
        <f t="shared" si="5"/>
        <v>1</v>
      </c>
      <c r="C114" s="162">
        <f>'Linha 1'!B39</f>
        <v>43958</v>
      </c>
      <c r="D114" s="163">
        <f>IFERROR(('Linha 1'!$C39),"")</f>
        <v>0</v>
      </c>
      <c r="E114" s="163">
        <f>IFERROR(('Linha 1'!$D39),"")</f>
        <v>9</v>
      </c>
      <c r="F114" s="163">
        <f>IFERROR(('Linha 1'!G39),"")</f>
        <v>3</v>
      </c>
      <c r="G114" s="163">
        <f>IFERROR(('Linha 1'!H39),"")</f>
        <v>3</v>
      </c>
    </row>
    <row r="115" spans="1:7" hidden="1">
      <c r="A115" s="161" t="e">
        <f>VLOOKUP(E115,'Linha 1'!$D$3:$E$85,2,0)</f>
        <v>#N/A</v>
      </c>
      <c r="B115" s="554" t="str">
        <f t="shared" si="5"/>
        <v/>
      </c>
      <c r="C115" s="162" t="str">
        <f>'Linha 1'!B40</f>
        <v/>
      </c>
      <c r="D115" s="163">
        <f>IFERROR(('Linha 1'!$C40),"")</f>
        <v>0</v>
      </c>
      <c r="E115" s="163">
        <f>IFERROR(('Linha 1'!$D40),"")</f>
        <v>0</v>
      </c>
      <c r="F115" s="163">
        <f>IFERROR(('Linha 1'!G40),"")</f>
        <v>0</v>
      </c>
      <c r="G115" s="163" t="str">
        <f>IFERROR(('Linha 1'!H40),"")</f>
        <v/>
      </c>
    </row>
    <row r="116" spans="1:7" hidden="1">
      <c r="A116" s="161" t="e">
        <f>VLOOKUP(E116,'Linha 1'!$D$3:$E$85,2,0)</f>
        <v>#N/A</v>
      </c>
      <c r="B116" s="554" t="str">
        <f t="shared" si="5"/>
        <v/>
      </c>
      <c r="C116" s="162" t="str">
        <f>'Linha 1'!B41</f>
        <v/>
      </c>
      <c r="D116" s="163">
        <f>IFERROR(('Linha 1'!$C41),"")</f>
        <v>0</v>
      </c>
      <c r="E116" s="163">
        <f>IFERROR(('Linha 1'!$D41),"")</f>
        <v>0</v>
      </c>
      <c r="F116" s="163">
        <f>IFERROR(('Linha 1'!G41),"")</f>
        <v>0</v>
      </c>
      <c r="G116" s="163" t="str">
        <f>IFERROR(('Linha 1'!H41),"")</f>
        <v/>
      </c>
    </row>
    <row r="117" spans="1:7" hidden="1">
      <c r="A117" s="161" t="e">
        <f>VLOOKUP(E117,'Linha 1'!$D$3:$E$85,2,0)</f>
        <v>#N/A</v>
      </c>
      <c r="B117" s="554" t="str">
        <f t="shared" si="5"/>
        <v/>
      </c>
      <c r="C117" s="162" t="str">
        <f>'Linha 1'!B42</f>
        <v/>
      </c>
      <c r="D117" s="163">
        <f>IFERROR(('Linha 1'!$C42),"")</f>
        <v>0</v>
      </c>
      <c r="E117" s="163">
        <f>IFERROR(('Linha 1'!$D42),"")</f>
        <v>0</v>
      </c>
      <c r="F117" s="163">
        <f>IFERROR(('Linha 1'!G42),"")</f>
        <v>0</v>
      </c>
      <c r="G117" s="163" t="str">
        <f>IFERROR(('Linha 1'!H42),"")</f>
        <v/>
      </c>
    </row>
    <row r="118" spans="1:7" hidden="1">
      <c r="A118" s="161" t="e">
        <f>VLOOKUP(E118,'Linha 1'!$D$3:$E$85,2,0)</f>
        <v>#N/A</v>
      </c>
      <c r="B118" s="554" t="str">
        <f t="shared" si="5"/>
        <v/>
      </c>
      <c r="C118" s="162" t="str">
        <f>'Linha 1'!B43</f>
        <v/>
      </c>
      <c r="D118" s="163">
        <f>IFERROR(('Linha 1'!$C43),"")</f>
        <v>0</v>
      </c>
      <c r="E118" s="163">
        <f>IFERROR(('Linha 1'!$D43),"")</f>
        <v>0</v>
      </c>
      <c r="F118" s="163">
        <f>IFERROR(('Linha 1'!G43),"")</f>
        <v>0</v>
      </c>
      <c r="G118" s="163" t="str">
        <f>IFERROR(('Linha 1'!H43),"")</f>
        <v/>
      </c>
    </row>
    <row r="119" spans="1:7" hidden="1">
      <c r="A119" s="161" t="e">
        <f>VLOOKUP(E119,'Linha 1'!$D$3:$E$85,2,0)</f>
        <v>#N/A</v>
      </c>
      <c r="B119" s="554" t="str">
        <f t="shared" si="5"/>
        <v/>
      </c>
      <c r="C119" s="162" t="str">
        <f>'Linha 1'!B44</f>
        <v/>
      </c>
      <c r="D119" s="163">
        <f>IFERROR(('Linha 1'!$C44),"")</f>
        <v>0</v>
      </c>
      <c r="E119" s="163">
        <f>IFERROR(('Linha 1'!$D44),"")</f>
        <v>0</v>
      </c>
      <c r="F119" s="163">
        <f>IFERROR(('Linha 1'!G44),"")</f>
        <v>0</v>
      </c>
      <c r="G119" s="163" t="str">
        <f>IFERROR(('Linha 1'!H44),"")</f>
        <v/>
      </c>
    </row>
    <row r="120" spans="1:7" hidden="1">
      <c r="A120" s="161" t="e">
        <f>VLOOKUP(E120,'Linha 1'!$D$3:$E$85,2,0)</f>
        <v>#N/A</v>
      </c>
      <c r="B120" s="554" t="str">
        <f t="shared" si="5"/>
        <v/>
      </c>
      <c r="C120" s="162" t="str">
        <f>'Linha 1'!B45</f>
        <v/>
      </c>
      <c r="D120" s="163">
        <f>IFERROR(('Linha 1'!$C45),"")</f>
        <v>0</v>
      </c>
      <c r="E120" s="163">
        <f>IFERROR(('Linha 1'!$D45),"")</f>
        <v>0</v>
      </c>
      <c r="F120" s="163">
        <f>IFERROR(('Linha 1'!G45),"")</f>
        <v>0</v>
      </c>
      <c r="G120" s="163" t="str">
        <f>IFERROR(('Linha 1'!H45),"")</f>
        <v/>
      </c>
    </row>
    <row r="121" spans="1:7" hidden="1">
      <c r="A121" s="161" t="e">
        <f>VLOOKUP(E121,'Linha 1'!$D$3:$E$85,2,0)</f>
        <v>#N/A</v>
      </c>
      <c r="B121" s="554" t="str">
        <f t="shared" si="5"/>
        <v/>
      </c>
      <c r="C121" s="162" t="str">
        <f>'Linha 1'!B46</f>
        <v/>
      </c>
      <c r="D121" s="163">
        <f>IFERROR(('Linha 1'!$C46),"")</f>
        <v>0</v>
      </c>
      <c r="E121" s="163">
        <f>IFERROR(('Linha 1'!$D46),"")</f>
        <v>0</v>
      </c>
      <c r="F121" s="163">
        <f>IFERROR(('Linha 1'!G46),"")</f>
        <v>0</v>
      </c>
      <c r="G121" s="163" t="str">
        <f>IFERROR(('Linha 1'!H46),"")</f>
        <v/>
      </c>
    </row>
    <row r="122" spans="1:7" hidden="1">
      <c r="A122" s="161" t="e">
        <f>VLOOKUP(E122,'Linha 1'!$D$3:$E$85,2,0)</f>
        <v>#N/A</v>
      </c>
      <c r="B122" s="555"/>
      <c r="C122" s="162">
        <f>'Linha 1'!B47</f>
        <v>0</v>
      </c>
      <c r="D122" s="163">
        <f>IFERROR(('Linha 1'!$C47),"")</f>
        <v>0</v>
      </c>
      <c r="E122" s="163">
        <f>IFERROR(('Linha 1'!$D47),"")</f>
        <v>0</v>
      </c>
      <c r="F122" s="163">
        <f>IFERROR(('Linha 1'!G47),"")</f>
        <v>0</v>
      </c>
      <c r="G122" s="163">
        <f>IFERROR(('Linha 1'!H47),"")</f>
        <v>0</v>
      </c>
    </row>
    <row r="123" spans="1:7">
      <c r="A123" s="161" t="str">
        <f>VLOOKUP(E123,'Linha 1'!$D$3:$E$85,2,0)</f>
        <v>Túnel l</v>
      </c>
      <c r="B123" s="554">
        <f t="shared" ref="B123:B132" si="6">IFERROR((VLOOKUP(A123,$I$79:$J$87,2,0)),"")</f>
        <v>1</v>
      </c>
      <c r="C123" s="162">
        <f>'Linha 1'!B48</f>
        <v>43959</v>
      </c>
      <c r="D123" s="163">
        <f>IFERROR(('Linha 1'!$C48),"")</f>
        <v>0</v>
      </c>
      <c r="E123" s="163">
        <f>IFERROR(('Linha 1'!$D48),"")</f>
        <v>9</v>
      </c>
      <c r="F123" s="163">
        <f>IFERROR(('Linha 1'!G48),"")</f>
        <v>6</v>
      </c>
      <c r="G123" s="163">
        <f>IFERROR(('Linha 1'!H48),"")</f>
        <v>6</v>
      </c>
    </row>
    <row r="124" spans="1:7" hidden="1">
      <c r="A124" s="161" t="e">
        <f>VLOOKUP(E124,'Linha 1'!$D$3:$E$85,2,0)</f>
        <v>#N/A</v>
      </c>
      <c r="B124" s="554" t="str">
        <f t="shared" si="6"/>
        <v/>
      </c>
      <c r="C124" s="162" t="str">
        <f>'Linha 1'!B49</f>
        <v/>
      </c>
      <c r="D124" s="163">
        <f>IFERROR(('Linha 1'!$C49),"")</f>
        <v>0</v>
      </c>
      <c r="E124" s="163">
        <f>IFERROR(('Linha 1'!$D49),"")</f>
        <v>0</v>
      </c>
      <c r="F124" s="163">
        <f>IFERROR(('Linha 1'!G49),"")</f>
        <v>0</v>
      </c>
      <c r="G124" s="163" t="str">
        <f>IFERROR(('Linha 1'!H49),"")</f>
        <v/>
      </c>
    </row>
    <row r="125" spans="1:7" hidden="1">
      <c r="A125" s="161" t="e">
        <f>VLOOKUP(E125,'Linha 1'!$D$3:$E$85,2,0)</f>
        <v>#N/A</v>
      </c>
      <c r="B125" s="554" t="str">
        <f t="shared" si="6"/>
        <v/>
      </c>
      <c r="C125" s="162" t="str">
        <f>'Linha 1'!B50</f>
        <v/>
      </c>
      <c r="D125" s="163">
        <f>IFERROR(('Linha 1'!$C50),"")</f>
        <v>0</v>
      </c>
      <c r="E125" s="163">
        <f>IFERROR(('Linha 1'!$D50),"")</f>
        <v>0</v>
      </c>
      <c r="F125" s="163">
        <f>IFERROR(('Linha 1'!G50),"")</f>
        <v>0</v>
      </c>
      <c r="G125" s="163" t="str">
        <f>IFERROR(('Linha 1'!H50),"")</f>
        <v/>
      </c>
    </row>
    <row r="126" spans="1:7" hidden="1">
      <c r="A126" s="161" t="e">
        <f>VLOOKUP(E126,'Linha 1'!$D$3:$E$85,2,0)</f>
        <v>#N/A</v>
      </c>
      <c r="B126" s="554" t="str">
        <f t="shared" si="6"/>
        <v/>
      </c>
      <c r="C126" s="162" t="str">
        <f>'Linha 1'!B51</f>
        <v/>
      </c>
      <c r="D126" s="163">
        <f>IFERROR(('Linha 1'!$C51),"")</f>
        <v>0</v>
      </c>
      <c r="E126" s="163">
        <f>IFERROR(('Linha 1'!$D51),"")</f>
        <v>0</v>
      </c>
      <c r="F126" s="163">
        <f>IFERROR(('Linha 1'!G51),"")</f>
        <v>0</v>
      </c>
      <c r="G126" s="163" t="str">
        <f>IFERROR(('Linha 1'!H51),"")</f>
        <v/>
      </c>
    </row>
    <row r="127" spans="1:7" hidden="1">
      <c r="A127" s="161" t="e">
        <f>VLOOKUP(E127,'Linha 1'!$D$3:$E$85,2,0)</f>
        <v>#N/A</v>
      </c>
      <c r="B127" s="554" t="str">
        <f t="shared" si="6"/>
        <v/>
      </c>
      <c r="C127" s="162" t="str">
        <f>'Linha 1'!B52</f>
        <v/>
      </c>
      <c r="D127" s="163">
        <f>IFERROR(('Linha 1'!$C52),"")</f>
        <v>0</v>
      </c>
      <c r="E127" s="163">
        <f>IFERROR(('Linha 1'!$D52),"")</f>
        <v>0</v>
      </c>
      <c r="F127" s="163">
        <f>IFERROR(('Linha 1'!G52),"")</f>
        <v>0</v>
      </c>
      <c r="G127" s="163" t="str">
        <f>IFERROR(('Linha 1'!H52),"")</f>
        <v/>
      </c>
    </row>
    <row r="128" spans="1:7" hidden="1">
      <c r="A128" s="161" t="e">
        <f>VLOOKUP(E128,'Linha 1'!$D$3:$E$85,2,0)</f>
        <v>#N/A</v>
      </c>
      <c r="B128" s="554" t="str">
        <f t="shared" si="6"/>
        <v/>
      </c>
      <c r="C128" s="162" t="str">
        <f>'Linha 1'!B53</f>
        <v/>
      </c>
      <c r="D128" s="163">
        <f>IFERROR(('Linha 1'!$C53),"")</f>
        <v>0</v>
      </c>
      <c r="E128" s="163">
        <f>IFERROR(('Linha 1'!$D53),"")</f>
        <v>0</v>
      </c>
      <c r="F128" s="163">
        <f>IFERROR(('Linha 1'!G53),"")</f>
        <v>0</v>
      </c>
      <c r="G128" s="163" t="str">
        <f>IFERROR(('Linha 1'!H53),"")</f>
        <v/>
      </c>
    </row>
    <row r="129" spans="1:7" hidden="1">
      <c r="A129" s="161" t="e">
        <f>VLOOKUP(E129,'Linha 1'!$D$3:$E$85,2,0)</f>
        <v>#N/A</v>
      </c>
      <c r="B129" s="554" t="str">
        <f t="shared" si="6"/>
        <v/>
      </c>
      <c r="C129" s="162" t="str">
        <f>'Linha 1'!B54</f>
        <v/>
      </c>
      <c r="D129" s="163">
        <f>IFERROR(('Linha 1'!$C54),"")</f>
        <v>0</v>
      </c>
      <c r="E129" s="163">
        <f>IFERROR(('Linha 1'!$D54),"")</f>
        <v>0</v>
      </c>
      <c r="F129" s="163">
        <f>IFERROR(('Linha 1'!G54),"")</f>
        <v>0</v>
      </c>
      <c r="G129" s="163" t="str">
        <f>IFERROR(('Linha 1'!H54),"")</f>
        <v/>
      </c>
    </row>
    <row r="130" spans="1:7" hidden="1">
      <c r="A130" s="161" t="e">
        <f>VLOOKUP(E130,'Linha 1'!$D$3:$E$85,2,0)</f>
        <v>#N/A</v>
      </c>
      <c r="B130" s="554" t="str">
        <f t="shared" si="6"/>
        <v/>
      </c>
      <c r="C130" s="162" t="str">
        <f>'Linha 1'!B55</f>
        <v/>
      </c>
      <c r="D130" s="163">
        <f>IFERROR(('Linha 1'!$C55),"")</f>
        <v>0</v>
      </c>
      <c r="E130" s="163">
        <f>IFERROR(('Linha 1'!$D55),"")</f>
        <v>0</v>
      </c>
      <c r="F130" s="163">
        <f>IFERROR(('Linha 1'!G55),"")</f>
        <v>0</v>
      </c>
      <c r="G130" s="163" t="str">
        <f>IFERROR(('Linha 1'!H55),"")</f>
        <v/>
      </c>
    </row>
    <row r="131" spans="1:7" hidden="1">
      <c r="A131" s="161" t="e">
        <f>VLOOKUP(E131,'Linha 1'!$D$3:$E$85,2,0)</f>
        <v>#N/A</v>
      </c>
      <c r="B131" s="554" t="str">
        <f t="shared" si="6"/>
        <v/>
      </c>
      <c r="C131" s="162" t="str">
        <f>'Linha 1'!B56</f>
        <v/>
      </c>
      <c r="D131" s="163">
        <f>IFERROR(('Linha 1'!$C56),"")</f>
        <v>0</v>
      </c>
      <c r="E131" s="163">
        <f>IFERROR(('Linha 1'!$D56),"")</f>
        <v>0</v>
      </c>
      <c r="F131" s="163">
        <f>IFERROR(('Linha 1'!G56),"")</f>
        <v>0</v>
      </c>
      <c r="G131" s="163" t="str">
        <f>IFERROR(('Linha 1'!H56),"")</f>
        <v/>
      </c>
    </row>
    <row r="132" spans="1:7" hidden="1">
      <c r="A132" s="161" t="e">
        <f>VLOOKUP(E132,'Linha 1'!$D$3:$E$85,2,0)</f>
        <v>#N/A</v>
      </c>
      <c r="B132" s="554" t="str">
        <f t="shared" si="6"/>
        <v/>
      </c>
      <c r="C132" s="162" t="str">
        <f>'Linha 1'!B57</f>
        <v/>
      </c>
      <c r="D132" s="163">
        <f>IFERROR(('Linha 1'!$C57),"")</f>
        <v>0</v>
      </c>
      <c r="E132" s="163">
        <f>IFERROR(('Linha 1'!$D57),"")</f>
        <v>0</v>
      </c>
      <c r="F132" s="163">
        <f>IFERROR(('Linha 1'!G57),"")</f>
        <v>0</v>
      </c>
      <c r="G132" s="163" t="str">
        <f>IFERROR(('Linha 1'!H57),"")</f>
        <v/>
      </c>
    </row>
    <row r="133" spans="1:7" hidden="1">
      <c r="A133" s="161" t="e">
        <f>VLOOKUP(E133,'Linha 1'!$D$3:$E$85,2,0)</f>
        <v>#N/A</v>
      </c>
      <c r="B133" s="555"/>
      <c r="C133" s="162">
        <f>'Linha 1'!B58</f>
        <v>0</v>
      </c>
      <c r="D133" s="163">
        <f>IFERROR(('Linha 1'!$C58),"")</f>
        <v>0</v>
      </c>
      <c r="E133" s="163">
        <f>IFERROR(('Linha 1'!$D58),"")</f>
        <v>0</v>
      </c>
      <c r="F133" s="163">
        <f>IFERROR(('Linha 1'!G58),"")</f>
        <v>0</v>
      </c>
      <c r="G133" s="163">
        <f>IFERROR(('Linha 1'!H58),"")</f>
        <v>0</v>
      </c>
    </row>
    <row r="134" spans="1:7">
      <c r="A134" s="161" t="str">
        <f>VLOOKUP(E134,'Linha 1'!$D$3:$E$85,2,0)</f>
        <v>Túnel l</v>
      </c>
      <c r="B134" s="554">
        <f t="shared" ref="B134:B143" si="7">IFERROR((VLOOKUP(A134,$I$79:$J$87,2,0)),"")</f>
        <v>1</v>
      </c>
      <c r="C134" s="162">
        <f>'Linha 1'!B59</f>
        <v>43960</v>
      </c>
      <c r="D134" s="163">
        <f>IFERROR(('Linha 1'!$C59),"")</f>
        <v>0</v>
      </c>
      <c r="E134" s="163">
        <f>IFERROR(('Linha 1'!$D59),"")</f>
        <v>14</v>
      </c>
      <c r="F134" s="163">
        <f>IFERROR(('Linha 1'!G59),"")</f>
        <v>1</v>
      </c>
      <c r="G134" s="163">
        <f>IFERROR(('Linha 1'!H59),"")</f>
        <v>1</v>
      </c>
    </row>
    <row r="135" spans="1:7">
      <c r="A135" s="161" t="str">
        <f>VLOOKUP(E135,'Linha 1'!$D$3:$E$85,2,0)</f>
        <v>Túnel l</v>
      </c>
      <c r="B135" s="554">
        <f t="shared" si="7"/>
        <v>1</v>
      </c>
      <c r="C135" s="162">
        <f>'Linha 1'!B60</f>
        <v>43960</v>
      </c>
      <c r="D135" s="163">
        <f>IFERROR(('Linha 1'!$C60),"")</f>
        <v>0</v>
      </c>
      <c r="E135" s="163">
        <f>IFERROR(('Linha 1'!$D60),"")</f>
        <v>9</v>
      </c>
      <c r="F135" s="163">
        <f>IFERROR(('Linha 1'!G60),"")</f>
        <v>7</v>
      </c>
      <c r="G135" s="163">
        <f>IFERROR(('Linha 1'!H60),"")</f>
        <v>7</v>
      </c>
    </row>
    <row r="136" spans="1:7" hidden="1">
      <c r="A136" s="161" t="e">
        <f>VLOOKUP(E136,'Linha 1'!$D$3:$E$85,2,0)</f>
        <v>#N/A</v>
      </c>
      <c r="B136" s="554" t="str">
        <f t="shared" si="7"/>
        <v/>
      </c>
      <c r="C136" s="162" t="str">
        <f>'Linha 1'!B61</f>
        <v/>
      </c>
      <c r="D136" s="163">
        <f>IFERROR(('Linha 1'!$C61),"")</f>
        <v>0</v>
      </c>
      <c r="E136" s="163">
        <f>IFERROR(('Linha 1'!$D61),"")</f>
        <v>0</v>
      </c>
      <c r="F136" s="163">
        <f>IFERROR(('Linha 1'!G61),"")</f>
        <v>0</v>
      </c>
      <c r="G136" s="163" t="str">
        <f>IFERROR(('Linha 1'!H61),"")</f>
        <v/>
      </c>
    </row>
    <row r="137" spans="1:7" hidden="1">
      <c r="A137" s="161" t="e">
        <f>VLOOKUP(E137,'Linha 1'!$D$3:$E$85,2,0)</f>
        <v>#N/A</v>
      </c>
      <c r="B137" s="554" t="str">
        <f t="shared" si="7"/>
        <v/>
      </c>
      <c r="C137" s="162" t="str">
        <f>'Linha 1'!B62</f>
        <v/>
      </c>
      <c r="D137" s="163">
        <f>IFERROR(('Linha 1'!$C62),"")</f>
        <v>0</v>
      </c>
      <c r="E137" s="163">
        <f>IFERROR(('Linha 1'!$D62),"")</f>
        <v>0</v>
      </c>
      <c r="F137" s="163">
        <f>IFERROR(('Linha 1'!G62),"")</f>
        <v>0</v>
      </c>
      <c r="G137" s="163" t="str">
        <f>IFERROR(('Linha 1'!H62),"")</f>
        <v/>
      </c>
    </row>
    <row r="138" spans="1:7" hidden="1">
      <c r="A138" s="161" t="e">
        <f>VLOOKUP(E138,'Linha 1'!$D$3:$E$85,2,0)</f>
        <v>#N/A</v>
      </c>
      <c r="B138" s="554" t="str">
        <f t="shared" si="7"/>
        <v/>
      </c>
      <c r="C138" s="162" t="str">
        <f>'Linha 1'!B63</f>
        <v/>
      </c>
      <c r="D138" s="163">
        <f>IFERROR(('Linha 1'!$C63),"")</f>
        <v>0</v>
      </c>
      <c r="E138" s="163">
        <f>IFERROR(('Linha 1'!$D63),"")</f>
        <v>0</v>
      </c>
      <c r="F138" s="163">
        <f>IFERROR(('Linha 1'!G63),"")</f>
        <v>0</v>
      </c>
      <c r="G138" s="163" t="str">
        <f>IFERROR(('Linha 1'!H63),"")</f>
        <v/>
      </c>
    </row>
    <row r="139" spans="1:7" hidden="1">
      <c r="A139" s="161" t="e">
        <f>VLOOKUP(E139,'Linha 1'!$D$3:$E$85,2,0)</f>
        <v>#N/A</v>
      </c>
      <c r="B139" s="554" t="str">
        <f t="shared" si="7"/>
        <v/>
      </c>
      <c r="C139" s="162" t="str">
        <f>'Linha 1'!B64</f>
        <v/>
      </c>
      <c r="D139" s="163">
        <f>IFERROR(('Linha 1'!$C64),"")</f>
        <v>0</v>
      </c>
      <c r="E139" s="163">
        <f>IFERROR(('Linha 1'!$D64),"")</f>
        <v>0</v>
      </c>
      <c r="F139" s="163">
        <f>IFERROR(('Linha 1'!G64),"")</f>
        <v>0</v>
      </c>
      <c r="G139" s="163" t="str">
        <f>IFERROR(('Linha 1'!H64),"")</f>
        <v/>
      </c>
    </row>
    <row r="140" spans="1:7" hidden="1">
      <c r="A140" s="161" t="e">
        <f>VLOOKUP(E140,'Linha 1'!$D$3:$E$85,2,0)</f>
        <v>#N/A</v>
      </c>
      <c r="B140" s="554" t="str">
        <f t="shared" si="7"/>
        <v/>
      </c>
      <c r="C140" s="162" t="str">
        <f>'Linha 1'!B65</f>
        <v/>
      </c>
      <c r="D140" s="163">
        <f>IFERROR(('Linha 1'!$C65),"")</f>
        <v>0</v>
      </c>
      <c r="E140" s="163">
        <f>IFERROR(('Linha 1'!$D65),"")</f>
        <v>0</v>
      </c>
      <c r="F140" s="163">
        <f>IFERROR(('Linha 1'!G65),"")</f>
        <v>0</v>
      </c>
      <c r="G140" s="163" t="str">
        <f>IFERROR(('Linha 1'!H65),"")</f>
        <v/>
      </c>
    </row>
    <row r="141" spans="1:7" hidden="1">
      <c r="A141" s="161" t="e">
        <f>VLOOKUP(E141,'Linha 1'!$D$3:$E$85,2,0)</f>
        <v>#N/A</v>
      </c>
      <c r="B141" s="554" t="str">
        <f t="shared" si="7"/>
        <v/>
      </c>
      <c r="C141" s="162" t="str">
        <f>'Linha 1'!B66</f>
        <v/>
      </c>
      <c r="D141" s="163">
        <f>IFERROR(('Linha 1'!$C66),"")</f>
        <v>0</v>
      </c>
      <c r="E141" s="163">
        <f>IFERROR(('Linha 1'!$D66),"")</f>
        <v>0</v>
      </c>
      <c r="F141" s="163">
        <f>IFERROR(('Linha 1'!G66),"")</f>
        <v>0</v>
      </c>
      <c r="G141" s="163" t="str">
        <f>IFERROR(('Linha 1'!H66),"")</f>
        <v/>
      </c>
    </row>
    <row r="142" spans="1:7" hidden="1">
      <c r="A142" s="161" t="e">
        <f>VLOOKUP(E142,'Linha 1'!$D$3:$E$85,2,0)</f>
        <v>#N/A</v>
      </c>
      <c r="B142" s="554" t="str">
        <f t="shared" si="7"/>
        <v/>
      </c>
      <c r="C142" s="162" t="str">
        <f>'Linha 1'!B67</f>
        <v/>
      </c>
      <c r="D142" s="163">
        <f>IFERROR(('Linha 1'!$C67),"")</f>
        <v>0</v>
      </c>
      <c r="E142" s="163">
        <f>IFERROR(('Linha 1'!$D67),"")</f>
        <v>0</v>
      </c>
      <c r="F142" s="163">
        <f>IFERROR(('Linha 1'!G67),"")</f>
        <v>0</v>
      </c>
      <c r="G142" s="163" t="str">
        <f>IFERROR(('Linha 1'!H67),"")</f>
        <v/>
      </c>
    </row>
    <row r="143" spans="1:7" hidden="1">
      <c r="A143" s="161" t="e">
        <f>VLOOKUP(E143,'Linha 1'!$D$3:$E$85,2,0)</f>
        <v>#N/A</v>
      </c>
      <c r="B143" s="554" t="str">
        <f t="shared" si="7"/>
        <v/>
      </c>
      <c r="C143" s="162" t="str">
        <f>'Linha 1'!B68</f>
        <v/>
      </c>
      <c r="D143" s="163">
        <f>IFERROR(('Linha 1'!$C68),"")</f>
        <v>0</v>
      </c>
      <c r="E143" s="163">
        <f>IFERROR(('Linha 1'!$D68),"")</f>
        <v>0</v>
      </c>
      <c r="F143" s="163">
        <f>IFERROR(('Linha 1'!G68),"")</f>
        <v>0</v>
      </c>
      <c r="G143" s="163" t="str">
        <f>IFERROR(('Linha 1'!H68),"")</f>
        <v/>
      </c>
    </row>
    <row r="144" spans="1:7" hidden="1">
      <c r="A144" s="161" t="e">
        <f>VLOOKUP(E144,'Linha 1'!$D$3:$E$85,2,0)</f>
        <v>#N/A</v>
      </c>
      <c r="B144" s="555"/>
      <c r="C144" s="162">
        <f>'Linha 1'!B69</f>
        <v>0</v>
      </c>
      <c r="D144" s="163">
        <f>IFERROR(('Linha 1'!$C69),"")</f>
        <v>0</v>
      </c>
      <c r="E144" s="163">
        <f>IFERROR(('Linha 1'!$D69),"")</f>
        <v>0</v>
      </c>
      <c r="F144" s="163">
        <f>IFERROR(('Linha 1'!G69),"")</f>
        <v>0</v>
      </c>
      <c r="G144" s="163">
        <f>IFERROR(('Linha 1'!H69),"")</f>
        <v>0</v>
      </c>
    </row>
    <row r="145" spans="1:8" hidden="1">
      <c r="A145" s="161" t="e">
        <f>VLOOKUP(E145,'Linha 1'!$D$3:$E$85,2,0)</f>
        <v>#N/A</v>
      </c>
      <c r="B145" s="554" t="str">
        <f t="shared" ref="B145:B184" si="8">IFERROR((VLOOKUP(A145,$I$79:$J$87,2,0)),"")</f>
        <v/>
      </c>
      <c r="C145" s="162">
        <f>'Linha 1'!B70</f>
        <v>43961</v>
      </c>
      <c r="D145" s="163">
        <f>IFERROR(('Linha 1'!$C70),"")</f>
        <v>0</v>
      </c>
      <c r="E145" s="163">
        <f>IFERROR(('Linha 1'!$D70),"")</f>
        <v>0</v>
      </c>
      <c r="F145" s="163">
        <f>IFERROR(('Linha 1'!G70),"")</f>
        <v>0</v>
      </c>
      <c r="G145" s="163" t="str">
        <f>IFERROR(('Linha 1'!H70),"")</f>
        <v/>
      </c>
    </row>
    <row r="146" spans="1:8" hidden="1">
      <c r="A146" s="161" t="e">
        <f>VLOOKUP(E146,'Linha 1'!$D$3:$E$85,2,0)</f>
        <v>#N/A</v>
      </c>
      <c r="B146" s="554" t="str">
        <f t="shared" si="8"/>
        <v/>
      </c>
      <c r="C146" s="162" t="str">
        <f>'Linha 1'!B71</f>
        <v/>
      </c>
      <c r="D146" s="163">
        <f>IFERROR(('Linha 1'!$C71),"")</f>
        <v>0</v>
      </c>
      <c r="E146" s="163">
        <f>IFERROR(('Linha 1'!$D71),"")</f>
        <v>0</v>
      </c>
      <c r="F146" s="163">
        <f>IFERROR(('Linha 1'!G71),"")</f>
        <v>0</v>
      </c>
      <c r="G146" s="163" t="str">
        <f>IFERROR(('Linha 1'!H71),"")</f>
        <v/>
      </c>
    </row>
    <row r="147" spans="1:8" hidden="1">
      <c r="A147" s="161" t="e">
        <f>VLOOKUP(E147,'Linha 1'!$D$3:$E$85,2,0)</f>
        <v>#N/A</v>
      </c>
      <c r="B147" s="554" t="str">
        <f t="shared" si="8"/>
        <v/>
      </c>
      <c r="C147" s="162" t="str">
        <f>'Linha 1'!B72</f>
        <v/>
      </c>
      <c r="D147" s="163">
        <f>IFERROR(('Linha 1'!$C72),"")</f>
        <v>0</v>
      </c>
      <c r="E147" s="163">
        <f>IFERROR(('Linha 1'!$D72),"")</f>
        <v>0</v>
      </c>
      <c r="F147" s="163">
        <f>IFERROR(('Linha 1'!G72),"")</f>
        <v>0</v>
      </c>
      <c r="G147" s="163" t="str">
        <f>IFERROR(('Linha 1'!H72),"")</f>
        <v/>
      </c>
    </row>
    <row r="148" spans="1:8" hidden="1">
      <c r="A148" s="161" t="e">
        <f>VLOOKUP(E148,'Linha 1'!$D$3:$E$85,2,0)</f>
        <v>#N/A</v>
      </c>
      <c r="B148" s="554" t="str">
        <f t="shared" si="8"/>
        <v/>
      </c>
      <c r="C148" s="162" t="str">
        <f>'Linha 1'!B73</f>
        <v/>
      </c>
      <c r="D148" s="163">
        <f>IFERROR(('Linha 1'!$C73),"")</f>
        <v>0</v>
      </c>
      <c r="E148" s="163">
        <f>IFERROR(('Linha 1'!$D73),"")</f>
        <v>0</v>
      </c>
      <c r="F148" s="163">
        <f>IFERROR(('Linha 1'!G73),"")</f>
        <v>0</v>
      </c>
      <c r="G148" s="163" t="str">
        <f>IFERROR(('Linha 1'!H73),"")</f>
        <v/>
      </c>
    </row>
    <row r="149" spans="1:8" hidden="1">
      <c r="A149" s="161" t="e">
        <f>VLOOKUP(E149,'Linha 1'!$D$3:$E$85,2,0)</f>
        <v>#N/A</v>
      </c>
      <c r="B149" s="554" t="str">
        <f t="shared" si="8"/>
        <v/>
      </c>
      <c r="C149" s="162" t="str">
        <f>'Linha 1'!B74</f>
        <v/>
      </c>
      <c r="D149" s="163">
        <f>IFERROR(('Linha 1'!$C74),"")</f>
        <v>0</v>
      </c>
      <c r="E149" s="163">
        <f>IFERROR(('Linha 1'!$D74),"")</f>
        <v>0</v>
      </c>
      <c r="F149" s="163">
        <f>IFERROR(('Linha 1'!G74),"")</f>
        <v>0</v>
      </c>
      <c r="G149" s="163" t="str">
        <f>IFERROR(('Linha 1'!H74),"")</f>
        <v/>
      </c>
    </row>
    <row r="150" spans="1:8" hidden="1">
      <c r="A150" s="161" t="e">
        <f>VLOOKUP(E150,'Linha 1'!$D$3:$E$85,2,0)</f>
        <v>#N/A</v>
      </c>
      <c r="B150" s="554" t="str">
        <f t="shared" si="8"/>
        <v/>
      </c>
      <c r="C150" s="162" t="str">
        <f>'Linha 1'!B75</f>
        <v/>
      </c>
      <c r="D150" s="163">
        <f>IFERROR(('Linha 1'!$C75),"")</f>
        <v>0</v>
      </c>
      <c r="E150" s="163">
        <f>IFERROR(('Linha 1'!$D75),"")</f>
        <v>0</v>
      </c>
      <c r="F150" s="163">
        <f>IFERROR(('Linha 1'!G75),"")</f>
        <v>0</v>
      </c>
      <c r="G150" s="163" t="str">
        <f>IFERROR(('Linha 1'!H75),"")</f>
        <v/>
      </c>
    </row>
    <row r="151" spans="1:8" hidden="1">
      <c r="A151" s="161" t="e">
        <f>VLOOKUP(E151,'Linha 1'!$D$3:$E$85,2,0)</f>
        <v>#N/A</v>
      </c>
      <c r="B151" s="554" t="str">
        <f t="shared" si="8"/>
        <v/>
      </c>
      <c r="C151" s="162" t="str">
        <f>'Linha 1'!B76</f>
        <v/>
      </c>
      <c r="D151" s="163">
        <f>IFERROR(('Linha 1'!$C76),"")</f>
        <v>0</v>
      </c>
      <c r="E151" s="163">
        <f>IFERROR(('Linha 1'!$D76),"")</f>
        <v>0</v>
      </c>
      <c r="F151" s="163">
        <f>IFERROR(('Linha 1'!G76),"")</f>
        <v>0</v>
      </c>
      <c r="G151" s="163" t="str">
        <f>IFERROR(('Linha 1'!H76),"")</f>
        <v/>
      </c>
    </row>
    <row r="152" spans="1:8" hidden="1">
      <c r="A152" s="161" t="e">
        <f>VLOOKUP(E152,'Linha 1'!$D$3:$E$85,2,0)</f>
        <v>#N/A</v>
      </c>
      <c r="B152" s="554" t="str">
        <f t="shared" si="8"/>
        <v/>
      </c>
      <c r="C152" s="162" t="str">
        <f>'Linha 1'!B77</f>
        <v/>
      </c>
      <c r="D152" s="163">
        <f>IFERROR(('Linha 1'!$C77),"")</f>
        <v>0</v>
      </c>
      <c r="E152" s="163">
        <f>IFERROR(('Linha 1'!$D77),"")</f>
        <v>0</v>
      </c>
      <c r="F152" s="163">
        <f>IFERROR(('Linha 1'!G77),"")</f>
        <v>0</v>
      </c>
      <c r="G152" s="163" t="str">
        <f>IFERROR(('Linha 1'!H77),"")</f>
        <v/>
      </c>
    </row>
    <row r="153" spans="1:8" hidden="1">
      <c r="A153" s="161" t="e">
        <f>VLOOKUP(E153,'Linha 1'!$D$3:$E$85,2,0)</f>
        <v>#N/A</v>
      </c>
      <c r="B153" s="554" t="str">
        <f t="shared" si="8"/>
        <v/>
      </c>
      <c r="C153" s="162" t="str">
        <f>'Linha 1'!B78</f>
        <v/>
      </c>
      <c r="D153" s="163">
        <f>IFERROR(('Linha 1'!$C78),"")</f>
        <v>0</v>
      </c>
      <c r="E153" s="163">
        <f>IFERROR(('Linha 1'!$D78),"")</f>
        <v>0</v>
      </c>
      <c r="F153" s="163">
        <f>IFERROR(('Linha 1'!G78),"")</f>
        <v>0</v>
      </c>
      <c r="G153" s="163" t="str">
        <f>IFERROR(('Linha 1'!H78),"")</f>
        <v/>
      </c>
    </row>
    <row r="154" spans="1:8" s="544" customFormat="1" hidden="1">
      <c r="A154" s="161" t="e">
        <f>VLOOKUP(E154,'Linha 1'!$D$3:$E$85,2,0)</f>
        <v>#N/A</v>
      </c>
      <c r="B154" s="554" t="str">
        <f t="shared" si="8"/>
        <v/>
      </c>
      <c r="C154" s="591" t="str">
        <f>'Linha 1'!B79</f>
        <v/>
      </c>
      <c r="D154" s="592">
        <f>IFERROR(('Linha 1'!$C79),"")</f>
        <v>0</v>
      </c>
      <c r="E154" s="592">
        <f>IFERROR(('Linha 1'!$D79),"")</f>
        <v>0</v>
      </c>
      <c r="F154" s="592">
        <f>IFERROR(('Linha 1'!G79),"")</f>
        <v>0</v>
      </c>
      <c r="G154" s="592" t="str">
        <f>IFERROR(('Linha 1'!H79),"")</f>
        <v/>
      </c>
      <c r="H154" s="160"/>
    </row>
    <row r="155" spans="1:8">
      <c r="A155" s="161" t="str">
        <f>VLOOKUP(E155,'Linha 2 e 3'!$D$3:$E$180,2,0)</f>
        <v>Túnel ll</v>
      </c>
      <c r="B155" s="593" t="str">
        <f t="shared" si="8"/>
        <v>2 e 3</v>
      </c>
      <c r="C155" s="594">
        <f>'Linha 2 e 3'!B4</f>
        <v>43955.333333333336</v>
      </c>
      <c r="D155" s="595">
        <f>IFERROR(('Linha 2 e 3'!$C4),"")</f>
        <v>0</v>
      </c>
      <c r="E155" s="595">
        <f>IFERROR(('Linha 2 e 3'!$D4),"")</f>
        <v>7</v>
      </c>
      <c r="F155" s="595">
        <f>IFERROR(('Linha 2 e 3'!G4),"")</f>
        <v>0</v>
      </c>
      <c r="G155" s="595">
        <f>IFERROR(('Linha 2 e 3'!H4),"")</f>
        <v>0</v>
      </c>
    </row>
    <row r="156" spans="1:8">
      <c r="A156" s="161" t="str">
        <f>VLOOKUP(E156,'Linha 2 e 3'!$D$3:$E$180,2,0)</f>
        <v>Túnel ll</v>
      </c>
      <c r="B156" s="554" t="str">
        <f t="shared" si="8"/>
        <v>2 e 3</v>
      </c>
      <c r="C156" s="162">
        <f>'Linha 2 e 3'!B5</f>
        <v>43955.333333333336</v>
      </c>
      <c r="D156" s="163">
        <f>IFERROR(('Linha 2 e 3'!$C5),"")</f>
        <v>0</v>
      </c>
      <c r="E156" s="163">
        <f>IFERROR(('Linha 2 e 3'!$D5),"")</f>
        <v>9</v>
      </c>
      <c r="F156" s="163">
        <f>IFERROR(('Linha 2 e 3'!G5),"")</f>
        <v>2</v>
      </c>
      <c r="G156" s="163">
        <f>IFERROR(('Linha 2 e 3'!H5),"")</f>
        <v>2</v>
      </c>
    </row>
    <row r="157" spans="1:8" ht="13.5" customHeight="1">
      <c r="A157" s="161" t="str">
        <f>VLOOKUP(E157,'Linha 2 e 3'!$D$3:$E$180,2,0)</f>
        <v>Túnel ll</v>
      </c>
      <c r="B157" s="554" t="str">
        <f t="shared" si="8"/>
        <v>2 e 3</v>
      </c>
      <c r="C157" s="162">
        <f>'Linha 2 e 3'!B6</f>
        <v>43955.333333333336</v>
      </c>
      <c r="D157" s="163">
        <f>IFERROR(('Linha 2 e 3'!$C6),"")</f>
        <v>97014</v>
      </c>
      <c r="E157" s="163" t="str">
        <f>IFERROR(('Linha 2 e 3'!$D6),"")</f>
        <v>40.05.0087</v>
      </c>
      <c r="F157" s="163">
        <f>IFERROR(('Linha 2 e 3'!G6),"")</f>
        <v>135</v>
      </c>
      <c r="G157" s="163">
        <f>IFERROR(('Linha 2 e 3'!H6),"")</f>
        <v>150</v>
      </c>
    </row>
    <row r="158" spans="1:8">
      <c r="A158" s="161" t="str">
        <f>VLOOKUP(E158,'Linha 2 e 3'!$D$3:$E$180,2,0)</f>
        <v>Túnel ll</v>
      </c>
      <c r="B158" s="554" t="str">
        <f t="shared" si="8"/>
        <v>2 e 3</v>
      </c>
      <c r="C158" s="162">
        <f>'Linha 2 e 3'!B7</f>
        <v>43955.333333333336</v>
      </c>
      <c r="D158" s="163">
        <f>IFERROR(('Linha 2 e 3'!$C7),"")</f>
        <v>97016</v>
      </c>
      <c r="E158" s="163" t="str">
        <f>IFERROR(('Linha 2 e 3'!$D7),"")</f>
        <v>40.05.3100</v>
      </c>
      <c r="F158" s="163">
        <f>IFERROR(('Linha 2 e 3'!G7),"")</f>
        <v>135</v>
      </c>
      <c r="G158" s="163">
        <f>IFERROR(('Linha 2 e 3'!H7),"")</f>
        <v>150</v>
      </c>
    </row>
    <row r="159" spans="1:8">
      <c r="A159" s="161" t="str">
        <f>VLOOKUP(E159,'Linha 2 e 3'!$D$3:$E$180,2,0)</f>
        <v>Túnel ll</v>
      </c>
      <c r="B159" s="554" t="str">
        <f t="shared" si="8"/>
        <v>2 e 3</v>
      </c>
      <c r="C159" s="162">
        <f>'Linha 2 e 3'!B8</f>
        <v>43955.333333333336</v>
      </c>
      <c r="D159" s="163">
        <f>IFERROR(('Linha 2 e 3'!$C8),"")</f>
        <v>97017</v>
      </c>
      <c r="E159" s="163" t="str">
        <f>IFERROR(('Linha 2 e 3'!$D8),"")</f>
        <v>40.05.3101</v>
      </c>
      <c r="F159" s="163">
        <f>IFERROR(('Linha 2 e 3'!G8),"")</f>
        <v>1035</v>
      </c>
      <c r="G159" s="163">
        <f>IFERROR(('Linha 2 e 3'!H8),"")</f>
        <v>1150</v>
      </c>
    </row>
    <row r="160" spans="1:8">
      <c r="A160" s="161" t="str">
        <f>VLOOKUP(E160,'Linha 2 e 3'!$D$3:$E$180,2,0)</f>
        <v>Túnel ll</v>
      </c>
      <c r="B160" s="554" t="str">
        <f t="shared" si="8"/>
        <v>2 e 3</v>
      </c>
      <c r="C160" s="162">
        <f>'Linha 2 e 3'!B9</f>
        <v>43955.333333333336</v>
      </c>
      <c r="D160" s="163">
        <f>IFERROR(('Linha 2 e 3'!$C9),"")</f>
        <v>97018</v>
      </c>
      <c r="E160" s="163" t="str">
        <f>IFERROR(('Linha 2 e 3'!$D9),"")</f>
        <v>40.05.0090</v>
      </c>
      <c r="F160" s="163">
        <f>IFERROR(('Linha 2 e 3'!G9),"")</f>
        <v>602.1</v>
      </c>
      <c r="G160" s="163">
        <f>IFERROR(('Linha 2 e 3'!H9),"")</f>
        <v>669</v>
      </c>
    </row>
    <row r="161" spans="1:7" hidden="1">
      <c r="A161" s="161" t="e">
        <f>VLOOKUP(E161,'Linha 2 e 3'!$D$3:$E$180,2,0)</f>
        <v>#N/A</v>
      </c>
      <c r="B161" s="554" t="str">
        <f t="shared" si="8"/>
        <v/>
      </c>
      <c r="C161" s="162" t="str">
        <f>'Linha 2 e 3'!B10</f>
        <v/>
      </c>
      <c r="D161" s="163">
        <f>IFERROR(('Linha 2 e 3'!$C10),"")</f>
        <v>0</v>
      </c>
      <c r="E161" s="163">
        <f>IFERROR(('Linha 2 e 3'!$D10),"")</f>
        <v>0</v>
      </c>
      <c r="F161" s="163">
        <f>IFERROR(('Linha 2 e 3'!G10),"")</f>
        <v>0</v>
      </c>
      <c r="G161" s="163" t="str">
        <f>IFERROR(('Linha 2 e 3'!H10),"")</f>
        <v/>
      </c>
    </row>
    <row r="162" spans="1:7" hidden="1">
      <c r="A162" s="161" t="e">
        <f>VLOOKUP(E162,'Linha 2 e 3'!$D$3:$E$180,2,0)</f>
        <v>#N/A</v>
      </c>
      <c r="B162" s="554" t="str">
        <f t="shared" si="8"/>
        <v/>
      </c>
      <c r="C162" s="162" t="str">
        <f>'Linha 2 e 3'!B11</f>
        <v/>
      </c>
      <c r="D162" s="163">
        <f>IFERROR(('Linha 2 e 3'!$C11),"")</f>
        <v>0</v>
      </c>
      <c r="E162" s="163">
        <f>IFERROR(('Linha 2 e 3'!$D11),"")</f>
        <v>0</v>
      </c>
      <c r="F162" s="163">
        <f>IFERROR(('Linha 2 e 3'!G11),"")</f>
        <v>0</v>
      </c>
      <c r="G162" s="163" t="str">
        <f>IFERROR(('Linha 2 e 3'!H11),"")</f>
        <v/>
      </c>
    </row>
    <row r="163" spans="1:7" hidden="1">
      <c r="A163" s="161" t="e">
        <f>VLOOKUP(E163,'Linha 2 e 3'!$D$3:$E$180,2,0)</f>
        <v>#N/A</v>
      </c>
      <c r="B163" s="554" t="str">
        <f t="shared" si="8"/>
        <v/>
      </c>
      <c r="C163" s="162" t="str">
        <f>'Linha 2 e 3'!B12</f>
        <v/>
      </c>
      <c r="D163" s="163">
        <f>IFERROR(('Linha 2 e 3'!$C12),"")</f>
        <v>0</v>
      </c>
      <c r="E163" s="163">
        <f>IFERROR(('Linha 2 e 3'!$D12),"")</f>
        <v>0</v>
      </c>
      <c r="F163" s="163">
        <f>IFERROR(('Linha 2 e 3'!G12),"")</f>
        <v>0</v>
      </c>
      <c r="G163" s="163" t="str">
        <f>IFERROR(('Linha 2 e 3'!H12),"")</f>
        <v/>
      </c>
    </row>
    <row r="164" spans="1:7" hidden="1">
      <c r="A164" s="161" t="e">
        <f>VLOOKUP(E164,'Linha 2 e 3'!$D$3:$E$180,2,0)</f>
        <v>#N/A</v>
      </c>
      <c r="B164" s="554" t="str">
        <f t="shared" si="8"/>
        <v/>
      </c>
      <c r="C164" s="162" t="str">
        <f>'Linha 2 e 3'!B13</f>
        <v/>
      </c>
      <c r="D164" s="163">
        <f>IFERROR(('Linha 2 e 3'!$C13),"")</f>
        <v>0</v>
      </c>
      <c r="E164" s="163">
        <f>IFERROR(('Linha 2 e 3'!$D13),"")</f>
        <v>0</v>
      </c>
      <c r="F164" s="163">
        <f>IFERROR(('Linha 2 e 3'!G13),"")</f>
        <v>0</v>
      </c>
      <c r="G164" s="163" t="str">
        <f>IFERROR(('Linha 2 e 3'!H13),"")</f>
        <v/>
      </c>
    </row>
    <row r="165" spans="1:7" hidden="1">
      <c r="A165" s="161" t="e">
        <f>VLOOKUP(E165,'Linha 2 e 3'!$D$3:$E$180,2,0)</f>
        <v>#N/A</v>
      </c>
      <c r="B165" s="554" t="str">
        <f t="shared" si="8"/>
        <v/>
      </c>
      <c r="C165" s="162">
        <f>'Linha 2 e 3'!B14</f>
        <v>0</v>
      </c>
      <c r="D165" s="163">
        <f>IFERROR(('Linha 2 e 3'!$C14),"")</f>
        <v>0</v>
      </c>
      <c r="E165" s="163">
        <f>IFERROR(('Linha 2 e 3'!$D14),"")</f>
        <v>0</v>
      </c>
      <c r="F165" s="163">
        <f>IFERROR(('Linha 2 e 3'!G14),"")</f>
        <v>0</v>
      </c>
      <c r="G165" s="163">
        <f>IFERROR(('Linha 2 e 3'!H14),"")</f>
        <v>0</v>
      </c>
    </row>
    <row r="166" spans="1:7">
      <c r="A166" s="161" t="str">
        <f>VLOOKUP(E166,'Linha 2 e 3'!$D$3:$E$180,2,0)</f>
        <v>Túnel ll</v>
      </c>
      <c r="B166" s="554" t="str">
        <f t="shared" si="8"/>
        <v>2 e 3</v>
      </c>
      <c r="C166" s="162">
        <f>'Linha 2 e 3'!B15</f>
        <v>43956.25</v>
      </c>
      <c r="D166" s="163">
        <f>IFERROR(('Linha 2 e 3'!$C15),"")</f>
        <v>97023</v>
      </c>
      <c r="E166" s="163" t="str">
        <f>IFERROR(('Linha 2 e 3'!$D15),"")</f>
        <v>40.05.0095</v>
      </c>
      <c r="F166" s="163">
        <f>IFERROR(('Linha 2 e 3'!G15),"")</f>
        <v>1000</v>
      </c>
      <c r="G166" s="163">
        <f>IFERROR(('Linha 2 e 3'!H15),"")</f>
        <v>1111.1111111111111</v>
      </c>
    </row>
    <row r="167" spans="1:7">
      <c r="A167" s="161" t="str">
        <f>VLOOKUP(E167,'Linha 2 e 3'!$D$3:$E$180,2,0)</f>
        <v>Túnel ll</v>
      </c>
      <c r="B167" s="554" t="str">
        <f t="shared" si="8"/>
        <v>2 e 3</v>
      </c>
      <c r="C167" s="162">
        <f>'Linha 2 e 3'!B16</f>
        <v>43956.25</v>
      </c>
      <c r="D167" s="163">
        <f>IFERROR(('Linha 2 e 3'!$C16),"")</f>
        <v>97021</v>
      </c>
      <c r="E167" s="163" t="str">
        <f>IFERROR(('Linha 2 e 3'!$D16),"")</f>
        <v>40.05.1100</v>
      </c>
      <c r="F167" s="163">
        <f>IFERROR(('Linha 2 e 3'!G16),"")</f>
        <v>1652</v>
      </c>
      <c r="G167" s="163">
        <f>IFERROR(('Linha 2 e 3'!H16),"")</f>
        <v>1835.5555555555554</v>
      </c>
    </row>
    <row r="168" spans="1:7" hidden="1">
      <c r="A168" s="161" t="str">
        <f>VLOOKUP(E168,'Linha 2 e 3'!$D$3:$E$180,2,0)</f>
        <v>Túnel ll</v>
      </c>
      <c r="B168" s="554" t="str">
        <f t="shared" si="8"/>
        <v>2 e 3</v>
      </c>
      <c r="C168" s="162">
        <f>'Linha 2 e 3'!B17</f>
        <v>43956.25</v>
      </c>
      <c r="D168" s="163">
        <f>IFERROR(('Linha 2 e 3'!$C17),"")</f>
        <v>97024</v>
      </c>
      <c r="E168" s="163" t="str">
        <f>IFERROR(('Linha 2 e 3'!$D17),"")</f>
        <v>40.10.1000</v>
      </c>
      <c r="F168" s="163">
        <f>IFERROR(('Linha 2 e 3'!G17),"")</f>
        <v>192</v>
      </c>
      <c r="G168" s="163">
        <f>IFERROR(('Linha 2 e 3'!H17),"")</f>
        <v>213.33333333333331</v>
      </c>
    </row>
    <row r="169" spans="1:7" hidden="1">
      <c r="A169" s="161" t="e">
        <f>VLOOKUP(E169,'Linha 2 e 3'!$D$3:$E$180,2,0)</f>
        <v>#N/A</v>
      </c>
      <c r="B169" s="554" t="str">
        <f t="shared" si="8"/>
        <v/>
      </c>
      <c r="C169" s="162" t="str">
        <f>'Linha 2 e 3'!B18</f>
        <v/>
      </c>
      <c r="D169" s="163">
        <f>IFERROR(('Linha 2 e 3'!$C18),"")</f>
        <v>0</v>
      </c>
      <c r="E169" s="163">
        <f>IFERROR(('Linha 2 e 3'!$D18),"")</f>
        <v>0</v>
      </c>
      <c r="F169" s="163">
        <f>IFERROR(('Linha 2 e 3'!G18),"")</f>
        <v>0</v>
      </c>
      <c r="G169" s="163" t="str">
        <f>IFERROR(('Linha 2 e 3'!H18),"")</f>
        <v/>
      </c>
    </row>
    <row r="170" spans="1:7" hidden="1">
      <c r="A170" s="161" t="e">
        <f>VLOOKUP(E170,'Linha 2 e 3'!$D$3:$E$180,2,0)</f>
        <v>#N/A</v>
      </c>
      <c r="B170" s="554" t="str">
        <f t="shared" si="8"/>
        <v/>
      </c>
      <c r="C170" s="162" t="str">
        <f>'Linha 2 e 3'!B19</f>
        <v/>
      </c>
      <c r="D170" s="163">
        <f>IFERROR(('Linha 2 e 3'!$C19),"")</f>
        <v>0</v>
      </c>
      <c r="E170" s="163">
        <f>IFERROR(('Linha 2 e 3'!$D19),"")</f>
        <v>0</v>
      </c>
      <c r="F170" s="163">
        <f>IFERROR(('Linha 2 e 3'!G19),"")</f>
        <v>0</v>
      </c>
      <c r="G170" s="163" t="str">
        <f>IFERROR(('Linha 2 e 3'!H19),"")</f>
        <v/>
      </c>
    </row>
    <row r="171" spans="1:7" hidden="1">
      <c r="A171" s="161" t="e">
        <f>VLOOKUP(E171,'Linha 2 e 3'!$D$3:$E$180,2,0)</f>
        <v>#N/A</v>
      </c>
      <c r="B171" s="554" t="str">
        <f t="shared" si="8"/>
        <v/>
      </c>
      <c r="C171" s="162" t="str">
        <f>'Linha 2 e 3'!B20</f>
        <v/>
      </c>
      <c r="D171" s="163">
        <f>IFERROR(('Linha 2 e 3'!$C20),"")</f>
        <v>0</v>
      </c>
      <c r="E171" s="163">
        <f>IFERROR(('Linha 2 e 3'!$D20),"")</f>
        <v>0</v>
      </c>
      <c r="F171" s="163">
        <f>IFERROR(('Linha 2 e 3'!G20),"")</f>
        <v>0</v>
      </c>
      <c r="G171" s="163" t="str">
        <f>IFERROR(('Linha 2 e 3'!H20),"")</f>
        <v/>
      </c>
    </row>
    <row r="172" spans="1:7" hidden="1">
      <c r="A172" s="161" t="e">
        <f>VLOOKUP(E172,'Linha 2 e 3'!$D$3:$E$180,2,0)</f>
        <v>#N/A</v>
      </c>
      <c r="B172" s="554" t="str">
        <f t="shared" si="8"/>
        <v/>
      </c>
      <c r="C172" s="162" t="str">
        <f>'Linha 2 e 3'!B21</f>
        <v/>
      </c>
      <c r="D172" s="163">
        <f>IFERROR(('Linha 2 e 3'!$C21),"")</f>
        <v>0</v>
      </c>
      <c r="E172" s="163">
        <f>IFERROR(('Linha 2 e 3'!$D21),"")</f>
        <v>0</v>
      </c>
      <c r="F172" s="163">
        <f>IFERROR(('Linha 2 e 3'!G21),"")</f>
        <v>0</v>
      </c>
      <c r="G172" s="163" t="str">
        <f>IFERROR(('Linha 2 e 3'!H21),"")</f>
        <v/>
      </c>
    </row>
    <row r="173" spans="1:7" hidden="1">
      <c r="A173" s="161" t="e">
        <f>VLOOKUP(E173,'Linha 2 e 3'!$D$3:$E$180,2,0)</f>
        <v>#N/A</v>
      </c>
      <c r="B173" s="554" t="str">
        <f t="shared" si="8"/>
        <v/>
      </c>
      <c r="C173" s="162" t="str">
        <f>'Linha 2 e 3'!B22</f>
        <v/>
      </c>
      <c r="D173" s="163">
        <f>IFERROR(('Linha 2 e 3'!$C22),"")</f>
        <v>0</v>
      </c>
      <c r="E173" s="163">
        <f>IFERROR(('Linha 2 e 3'!$D22),"")</f>
        <v>0</v>
      </c>
      <c r="F173" s="163">
        <f>IFERROR(('Linha 2 e 3'!G22),"")</f>
        <v>0</v>
      </c>
      <c r="G173" s="163" t="str">
        <f>IFERROR(('Linha 2 e 3'!H22),"")</f>
        <v/>
      </c>
    </row>
    <row r="174" spans="1:7" hidden="1">
      <c r="A174" s="161" t="e">
        <f>VLOOKUP(E174,'Linha 2 e 3'!$D$3:$E$180,2,0)</f>
        <v>#N/A</v>
      </c>
      <c r="B174" s="554" t="str">
        <f t="shared" si="8"/>
        <v/>
      </c>
      <c r="C174" s="162" t="str">
        <f>'Linha 2 e 3'!B23</f>
        <v/>
      </c>
      <c r="D174" s="163">
        <f>IFERROR(('Linha 2 e 3'!$C23),"")</f>
        <v>0</v>
      </c>
      <c r="E174" s="163">
        <f>IFERROR(('Linha 2 e 3'!$D23),"")</f>
        <v>0</v>
      </c>
      <c r="F174" s="163">
        <f>IFERROR(('Linha 2 e 3'!G23),"")</f>
        <v>0</v>
      </c>
      <c r="G174" s="163" t="str">
        <f>IFERROR(('Linha 2 e 3'!H23),"")</f>
        <v/>
      </c>
    </row>
    <row r="175" spans="1:7" hidden="1">
      <c r="A175" s="161" t="e">
        <f>VLOOKUP(E175,'Linha 2 e 3'!$D$3:$E$180,2,0)</f>
        <v>#N/A</v>
      </c>
      <c r="B175" s="554" t="str">
        <f t="shared" si="8"/>
        <v/>
      </c>
      <c r="C175" s="162" t="str">
        <f>'Linha 2 e 3'!B24</f>
        <v/>
      </c>
      <c r="D175" s="163">
        <f>IFERROR(('Linha 2 e 3'!$C24),"")</f>
        <v>0</v>
      </c>
      <c r="E175" s="163">
        <f>IFERROR(('Linha 2 e 3'!$D24),"")</f>
        <v>0</v>
      </c>
      <c r="F175" s="163">
        <f>IFERROR(('Linha 2 e 3'!G24),"")</f>
        <v>0</v>
      </c>
      <c r="G175" s="163" t="str">
        <f>IFERROR(('Linha 2 e 3'!H24),"")</f>
        <v/>
      </c>
    </row>
    <row r="176" spans="1:7" hidden="1">
      <c r="A176" s="161" t="e">
        <f>VLOOKUP(E176,'Linha 2 e 3'!$D$3:$E$180,2,0)</f>
        <v>#N/A</v>
      </c>
      <c r="B176" s="554" t="str">
        <f t="shared" si="8"/>
        <v/>
      </c>
      <c r="C176" s="162">
        <f>'Linha 2 e 3'!B25</f>
        <v>0</v>
      </c>
      <c r="D176" s="163">
        <f>IFERROR(('Linha 2 e 3'!$C25),"")</f>
        <v>0</v>
      </c>
      <c r="E176" s="163">
        <f>IFERROR(('Linha 2 e 3'!$D25),"")</f>
        <v>0</v>
      </c>
      <c r="F176" s="163">
        <f>IFERROR(('Linha 2 e 3'!G25),"")</f>
        <v>0</v>
      </c>
      <c r="G176" s="163">
        <f>IFERROR(('Linha 2 e 3'!H25),"")</f>
        <v>0</v>
      </c>
    </row>
    <row r="177" spans="1:7">
      <c r="A177" s="161" t="str">
        <f>VLOOKUP(E177,'Linha 2 e 3'!$D$3:$E$180,2,0)</f>
        <v>Túnel ll</v>
      </c>
      <c r="B177" s="554" t="str">
        <f t="shared" si="8"/>
        <v>2 e 3</v>
      </c>
      <c r="C177" s="162">
        <f>'Linha 2 e 3'!B26</f>
        <v>43957</v>
      </c>
      <c r="D177" s="163">
        <f>IFERROR(('Linha 2 e 3'!$C26),"")</f>
        <v>97024</v>
      </c>
      <c r="E177" s="163" t="str">
        <f>IFERROR(('Linha 2 e 3'!$D26),"")</f>
        <v>40.10.1000</v>
      </c>
      <c r="F177" s="163">
        <f>IFERROR(('Linha 2 e 3'!G26),"")</f>
        <v>864</v>
      </c>
      <c r="G177" s="163">
        <f>IFERROR(('Linha 2 e 3'!H26),"")</f>
        <v>960</v>
      </c>
    </row>
    <row r="178" spans="1:7">
      <c r="A178" s="161" t="str">
        <f>VLOOKUP(E178,'Linha 2 e 3'!$D$3:$E$180,2,0)</f>
        <v>Túnel ll</v>
      </c>
      <c r="B178" s="554" t="str">
        <f t="shared" si="8"/>
        <v>2 e 3</v>
      </c>
      <c r="C178" s="162">
        <f>'Linha 2 e 3'!B27</f>
        <v>43957</v>
      </c>
      <c r="D178" s="163">
        <f>IFERROR(('Linha 2 e 3'!$C27),"")</f>
        <v>97027</v>
      </c>
      <c r="E178" s="163" t="str">
        <f>IFERROR(('Linha 2 e 3'!$D27),"")</f>
        <v>40.05.1101</v>
      </c>
      <c r="F178" s="163">
        <f>IFERROR(('Linha 2 e 3'!G27),"")</f>
        <v>2855</v>
      </c>
      <c r="G178" s="163">
        <f>IFERROR(('Linha 2 e 3'!H27),"")</f>
        <v>3172.2222222222222</v>
      </c>
    </row>
    <row r="179" spans="1:7" hidden="1">
      <c r="A179" s="161" t="e">
        <f>VLOOKUP(E179,'Linha 2 e 3'!$D$3:$E$180,2,0)</f>
        <v>#N/A</v>
      </c>
      <c r="B179" s="554" t="str">
        <f t="shared" si="8"/>
        <v/>
      </c>
      <c r="C179" s="162" t="str">
        <f>'Linha 2 e 3'!B28</f>
        <v/>
      </c>
      <c r="D179" s="163">
        <f>IFERROR(('Linha 2 e 3'!$C28),"")</f>
        <v>0</v>
      </c>
      <c r="E179" s="163">
        <f>IFERROR(('Linha 2 e 3'!$D28),"")</f>
        <v>0</v>
      </c>
      <c r="F179" s="163">
        <f>IFERROR(('Linha 2 e 3'!G28),"")</f>
        <v>400</v>
      </c>
      <c r="G179" s="163" t="str">
        <f>IFERROR(('Linha 2 e 3'!H28),"")</f>
        <v/>
      </c>
    </row>
    <row r="180" spans="1:7" hidden="1">
      <c r="A180" s="161" t="e">
        <f>VLOOKUP(E180,'Linha 2 e 3'!$D$3:$E$180,2,0)</f>
        <v>#N/A</v>
      </c>
      <c r="B180" s="554" t="str">
        <f t="shared" si="8"/>
        <v/>
      </c>
      <c r="C180" s="162" t="str">
        <f>'Linha 2 e 3'!B29</f>
        <v/>
      </c>
      <c r="D180" s="163">
        <f>IFERROR(('Linha 2 e 3'!$C29),"")</f>
        <v>0</v>
      </c>
      <c r="E180" s="163">
        <f>IFERROR(('Linha 2 e 3'!$D29),"")</f>
        <v>0</v>
      </c>
      <c r="F180" s="163">
        <f>IFERROR(('Linha 2 e 3'!G29),"")</f>
        <v>1900</v>
      </c>
      <c r="G180" s="163" t="str">
        <f>IFERROR(('Linha 2 e 3'!H29),"")</f>
        <v/>
      </c>
    </row>
    <row r="181" spans="1:7" hidden="1">
      <c r="A181" s="161" t="e">
        <f>VLOOKUP(E181,'Linha 2 e 3'!$D$3:$E$180,2,0)</f>
        <v>#N/A</v>
      </c>
      <c r="B181" s="554" t="str">
        <f t="shared" si="8"/>
        <v/>
      </c>
      <c r="C181" s="162" t="str">
        <f>'Linha 2 e 3'!B30</f>
        <v/>
      </c>
      <c r="D181" s="163">
        <f>IFERROR(('Linha 2 e 3'!$C30),"")</f>
        <v>0</v>
      </c>
      <c r="E181" s="163">
        <f>IFERROR(('Linha 2 e 3'!$D30),"")</f>
        <v>0</v>
      </c>
      <c r="F181" s="163">
        <f>IFERROR(('Linha 2 e 3'!G30),"")</f>
        <v>0</v>
      </c>
      <c r="G181" s="163" t="str">
        <f>IFERROR(('Linha 2 e 3'!H30),"")</f>
        <v/>
      </c>
    </row>
    <row r="182" spans="1:7" hidden="1">
      <c r="A182" s="161" t="e">
        <f>VLOOKUP(E182,'Linha 2 e 3'!$D$3:$E$180,2,0)</f>
        <v>#N/A</v>
      </c>
      <c r="B182" s="554" t="str">
        <f t="shared" si="8"/>
        <v/>
      </c>
      <c r="C182" s="162" t="str">
        <f>'Linha 2 e 3'!B31</f>
        <v/>
      </c>
      <c r="D182" s="163">
        <f>IFERROR(('Linha 2 e 3'!$C31),"")</f>
        <v>0</v>
      </c>
      <c r="E182" s="163">
        <f>IFERROR(('Linha 2 e 3'!$D31),"")</f>
        <v>0</v>
      </c>
      <c r="F182" s="163">
        <f>IFERROR(('Linha 2 e 3'!G31),"")</f>
        <v>0</v>
      </c>
      <c r="G182" s="163" t="str">
        <f>IFERROR(('Linha 2 e 3'!H31),"")</f>
        <v/>
      </c>
    </row>
    <row r="183" spans="1:7" hidden="1">
      <c r="A183" s="161" t="e">
        <f>VLOOKUP(E183,'Linha 2 e 3'!$D$3:$E$180,2,0)</f>
        <v>#N/A</v>
      </c>
      <c r="B183" s="554" t="str">
        <f t="shared" si="8"/>
        <v/>
      </c>
      <c r="C183" s="162" t="str">
        <f>'Linha 2 e 3'!B32</f>
        <v/>
      </c>
      <c r="D183" s="163">
        <f>IFERROR(('Linha 2 e 3'!$C32),"")</f>
        <v>0</v>
      </c>
      <c r="E183" s="163">
        <f>IFERROR(('Linha 2 e 3'!$D32),"")</f>
        <v>0</v>
      </c>
      <c r="F183" s="163">
        <f>IFERROR(('Linha 2 e 3'!G32),"")</f>
        <v>0</v>
      </c>
      <c r="G183" s="163" t="str">
        <f>IFERROR(('Linha 2 e 3'!H32),"")</f>
        <v/>
      </c>
    </row>
    <row r="184" spans="1:7" hidden="1">
      <c r="A184" s="161" t="e">
        <f>VLOOKUP(E184,'Linha 2 e 3'!$D$3:$E$180,2,0)</f>
        <v>#N/A</v>
      </c>
      <c r="B184" s="554" t="str">
        <f t="shared" si="8"/>
        <v/>
      </c>
      <c r="C184" s="162" t="str">
        <f>'Linha 2 e 3'!B33</f>
        <v/>
      </c>
      <c r="D184" s="163">
        <f>IFERROR(('Linha 2 e 3'!$C33),"")</f>
        <v>0</v>
      </c>
      <c r="E184" s="163">
        <f>IFERROR(('Linha 2 e 3'!$D33),"")</f>
        <v>0</v>
      </c>
      <c r="F184" s="163">
        <f>IFERROR(('Linha 2 e 3'!G33),"")</f>
        <v>0</v>
      </c>
      <c r="G184" s="163" t="str">
        <f>IFERROR(('Linha 2 e 3'!H33),"")</f>
        <v/>
      </c>
    </row>
    <row r="185" spans="1:7" hidden="1">
      <c r="A185" s="161" t="e">
        <f>VLOOKUP(E185,'Linha 2 e 3'!$D$3:$E$180,2,0)</f>
        <v>#N/A</v>
      </c>
      <c r="B185" s="554" t="str">
        <f>IFERROR((VLOOKUP(A187,$I$79:$J$87,2,0)),"")</f>
        <v/>
      </c>
      <c r="C185" s="162" t="str">
        <f>'Linha 2 e 3'!B34</f>
        <v/>
      </c>
      <c r="D185" s="163">
        <f>IFERROR(('Linha 2 e 3'!$C34),"")</f>
        <v>0</v>
      </c>
      <c r="E185" s="163">
        <f>IFERROR(('Linha 2 e 3'!$D34),"")</f>
        <v>0</v>
      </c>
      <c r="F185" s="163">
        <f>IFERROR(('Linha 2 e 3'!G34),"")</f>
        <v>0</v>
      </c>
      <c r="G185" s="163" t="str">
        <f>IFERROR(('Linha 2 e 3'!H34),"")</f>
        <v/>
      </c>
    </row>
    <row r="186" spans="1:7" hidden="1">
      <c r="A186" s="161" t="e">
        <f>VLOOKUP(E186,'Linha 2 e 3'!$D$3:$E$180,2,0)</f>
        <v>#N/A</v>
      </c>
      <c r="B186" s="554" t="str">
        <f t="shared" ref="B186:B217" si="9">IFERROR((VLOOKUP(A186,$I$79:$J$87,2,0)),"")</f>
        <v/>
      </c>
      <c r="C186" s="162" t="str">
        <f>'Linha 2 e 3'!B35</f>
        <v/>
      </c>
      <c r="D186" s="163">
        <f>IFERROR(('Linha 2 e 3'!$C35),"")</f>
        <v>0</v>
      </c>
      <c r="E186" s="163">
        <f>IFERROR(('Linha 2 e 3'!$D35),"")</f>
        <v>0</v>
      </c>
      <c r="F186" s="163">
        <f>IFERROR(('Linha 2 e 3'!G35),"")</f>
        <v>0</v>
      </c>
      <c r="G186" s="163" t="str">
        <f>IFERROR(('Linha 2 e 3'!H35),"")</f>
        <v/>
      </c>
    </row>
    <row r="187" spans="1:7" hidden="1">
      <c r="A187" s="161" t="e">
        <f>VLOOKUP(E187,'Linha 2 e 3'!$D$3:$E$180,2,0)</f>
        <v>#N/A</v>
      </c>
      <c r="B187" s="554" t="str">
        <f t="shared" si="9"/>
        <v/>
      </c>
      <c r="C187" s="162">
        <f>'Linha 2 e 3'!B36</f>
        <v>0</v>
      </c>
      <c r="D187" s="163">
        <f>IFERROR(('Linha 2 e 3'!$C36),"")</f>
        <v>0</v>
      </c>
      <c r="E187" s="163">
        <f>IFERROR(('Linha 2 e 3'!$D36),"")</f>
        <v>0</v>
      </c>
      <c r="F187" s="163">
        <f>IFERROR(('Linha 2 e 3'!G36),"")</f>
        <v>0</v>
      </c>
      <c r="G187" s="163">
        <f>IFERROR(('Linha 2 e 3'!H36),"")</f>
        <v>0</v>
      </c>
    </row>
    <row r="188" spans="1:7">
      <c r="A188" s="161" t="str">
        <f>VLOOKUP(E188,'Linha 2 e 3'!$D$3:$E$180,2,0)</f>
        <v>Túnel ll</v>
      </c>
      <c r="B188" s="554" t="str">
        <f t="shared" si="9"/>
        <v>2 e 3</v>
      </c>
      <c r="C188" s="162">
        <f>'Linha 2 e 3'!B37</f>
        <v>43958.25</v>
      </c>
      <c r="D188" s="163">
        <f>IFERROR(('Linha 2 e 3'!$C37),"")</f>
        <v>97034</v>
      </c>
      <c r="E188" s="163" t="str">
        <f>IFERROR(('Linha 2 e 3'!$D37),"")</f>
        <v>40.05.0061</v>
      </c>
      <c r="F188" s="163">
        <f>IFERROR(('Linha 2 e 3'!G37),"")</f>
        <v>2130</v>
      </c>
      <c r="G188" s="163">
        <f>IFERROR(('Linha 2 e 3'!H37),"")</f>
        <v>2366.6666666666665</v>
      </c>
    </row>
    <row r="189" spans="1:7">
      <c r="A189" s="161" t="str">
        <f>VLOOKUP(E189,'Linha 2 e 3'!$D$3:$E$180,2,0)</f>
        <v>Túnel ll</v>
      </c>
      <c r="B189" s="554" t="str">
        <f t="shared" si="9"/>
        <v>2 e 3</v>
      </c>
      <c r="C189" s="162">
        <f>'Linha 2 e 3'!B38</f>
        <v>43958.25</v>
      </c>
      <c r="D189" s="163">
        <f>IFERROR(('Linha 2 e 3'!$C38),"")</f>
        <v>97035</v>
      </c>
      <c r="E189" s="163" t="str">
        <f>IFERROR(('Linha 2 e 3'!$D38),"")</f>
        <v>40.05.1100</v>
      </c>
      <c r="F189" s="163">
        <f>IFERROR(('Linha 2 e 3'!G38),"")</f>
        <v>805</v>
      </c>
      <c r="G189" s="163">
        <f>IFERROR(('Linha 2 e 3'!H38),"")</f>
        <v>894.44444444444446</v>
      </c>
    </row>
    <row r="190" spans="1:7">
      <c r="A190" s="161" t="str">
        <f>VLOOKUP(E190,'Linha 2 e 3'!$D$3:$E$180,2,0)</f>
        <v>Túnel ll</v>
      </c>
      <c r="B190" s="554" t="str">
        <f t="shared" si="9"/>
        <v>2 e 3</v>
      </c>
      <c r="C190" s="162">
        <f>'Linha 2 e 3'!B39</f>
        <v>43958.25</v>
      </c>
      <c r="D190" s="163">
        <f>IFERROR(('Linha 2 e 3'!$C39),"")</f>
        <v>0</v>
      </c>
      <c r="E190" s="163">
        <f>IFERROR(('Linha 2 e 3'!$D39),"")</f>
        <v>9</v>
      </c>
      <c r="F190" s="163">
        <f>IFERROR(('Linha 2 e 3'!G39),"")</f>
        <v>2</v>
      </c>
      <c r="G190" s="163">
        <f>IFERROR(('Linha 2 e 3'!H39),"")</f>
        <v>2</v>
      </c>
    </row>
    <row r="191" spans="1:7" hidden="1">
      <c r="A191" s="161" t="e">
        <f>VLOOKUP(E191,'Linha 2 e 3'!$D$3:$E$180,2,0)</f>
        <v>#N/A</v>
      </c>
      <c r="B191" s="554" t="str">
        <f t="shared" si="9"/>
        <v/>
      </c>
      <c r="C191" s="162" t="str">
        <f>'Linha 2 e 3'!B40</f>
        <v/>
      </c>
      <c r="D191" s="163">
        <f>IFERROR(('Linha 2 e 3'!$C40),"")</f>
        <v>0</v>
      </c>
      <c r="E191" s="163">
        <f>IFERROR(('Linha 2 e 3'!$D40),"")</f>
        <v>0</v>
      </c>
      <c r="F191" s="163">
        <f>IFERROR(('Linha 2 e 3'!G40),"")</f>
        <v>0</v>
      </c>
      <c r="G191" s="163" t="str">
        <f>IFERROR(('Linha 2 e 3'!H40),"")</f>
        <v/>
      </c>
    </row>
    <row r="192" spans="1:7" hidden="1">
      <c r="A192" s="161" t="e">
        <f>VLOOKUP(E192,'Linha 2 e 3'!$D$3:$E$180,2,0)</f>
        <v>#N/A</v>
      </c>
      <c r="B192" s="554" t="str">
        <f t="shared" si="9"/>
        <v/>
      </c>
      <c r="C192" s="162" t="str">
        <f>'Linha 2 e 3'!B41</f>
        <v/>
      </c>
      <c r="D192" s="163">
        <f>IFERROR(('Linha 2 e 3'!$C41),"")</f>
        <v>0</v>
      </c>
      <c r="E192" s="163">
        <f>IFERROR(('Linha 2 e 3'!$D41),"")</f>
        <v>0</v>
      </c>
      <c r="F192" s="163">
        <f>IFERROR(('Linha 2 e 3'!G41),"")</f>
        <v>0</v>
      </c>
      <c r="G192" s="163" t="str">
        <f>IFERROR(('Linha 2 e 3'!H41),"")</f>
        <v/>
      </c>
    </row>
    <row r="193" spans="1:7" hidden="1">
      <c r="A193" s="161" t="e">
        <f>VLOOKUP(E193,'Linha 2 e 3'!$D$3:$E$180,2,0)</f>
        <v>#N/A</v>
      </c>
      <c r="B193" s="554" t="str">
        <f t="shared" si="9"/>
        <v/>
      </c>
      <c r="C193" s="162" t="str">
        <f>'Linha 2 e 3'!B42</f>
        <v/>
      </c>
      <c r="D193" s="163">
        <f>IFERROR(('Linha 2 e 3'!$C42),"")</f>
        <v>0</v>
      </c>
      <c r="E193" s="163">
        <f>IFERROR(('Linha 2 e 3'!$D42),"")</f>
        <v>0</v>
      </c>
      <c r="F193" s="163">
        <f>IFERROR(('Linha 2 e 3'!G42),"")</f>
        <v>0</v>
      </c>
      <c r="G193" s="163" t="str">
        <f>IFERROR(('Linha 2 e 3'!H42),"")</f>
        <v/>
      </c>
    </row>
    <row r="194" spans="1:7" hidden="1">
      <c r="A194" s="161" t="e">
        <f>VLOOKUP(E194,'Linha 2 e 3'!$D$3:$E$180,2,0)</f>
        <v>#N/A</v>
      </c>
      <c r="B194" s="554" t="str">
        <f t="shared" si="9"/>
        <v/>
      </c>
      <c r="C194" s="162" t="str">
        <f>'Linha 2 e 3'!B43</f>
        <v/>
      </c>
      <c r="D194" s="163">
        <f>IFERROR(('Linha 2 e 3'!$C43),"")</f>
        <v>0</v>
      </c>
      <c r="E194" s="163">
        <f>IFERROR(('Linha 2 e 3'!$D43),"")</f>
        <v>0</v>
      </c>
      <c r="F194" s="163">
        <f>IFERROR(('Linha 2 e 3'!G43),"")</f>
        <v>0</v>
      </c>
      <c r="G194" s="163" t="str">
        <f>IFERROR(('Linha 2 e 3'!H43),"")</f>
        <v/>
      </c>
    </row>
    <row r="195" spans="1:7" hidden="1">
      <c r="A195" s="161" t="e">
        <f>VLOOKUP(E195,'Linha 2 e 3'!$D$3:$E$180,2,0)</f>
        <v>#N/A</v>
      </c>
      <c r="B195" s="554" t="str">
        <f t="shared" si="9"/>
        <v/>
      </c>
      <c r="C195" s="162" t="str">
        <f>'Linha 2 e 3'!B44</f>
        <v/>
      </c>
      <c r="D195" s="163">
        <f>IFERROR(('Linha 2 e 3'!$C44),"")</f>
        <v>0</v>
      </c>
      <c r="E195" s="163">
        <f>IFERROR(('Linha 2 e 3'!$D44),"")</f>
        <v>0</v>
      </c>
      <c r="F195" s="163">
        <f>IFERROR(('Linha 2 e 3'!G44),"")</f>
        <v>0</v>
      </c>
      <c r="G195" s="163" t="str">
        <f>IFERROR(('Linha 2 e 3'!H44),"")</f>
        <v/>
      </c>
    </row>
    <row r="196" spans="1:7" hidden="1">
      <c r="A196" s="161" t="e">
        <f>VLOOKUP(E196,'Linha 2 e 3'!$D$3:$E$180,2,0)</f>
        <v>#N/A</v>
      </c>
      <c r="B196" s="554" t="str">
        <f t="shared" si="9"/>
        <v/>
      </c>
      <c r="C196" s="162" t="str">
        <f>'Linha 2 e 3'!B45</f>
        <v/>
      </c>
      <c r="D196" s="163">
        <f>IFERROR(('Linha 2 e 3'!$C45),"")</f>
        <v>0</v>
      </c>
      <c r="E196" s="163">
        <f>IFERROR(('Linha 2 e 3'!$D45),"")</f>
        <v>0</v>
      </c>
      <c r="F196" s="163">
        <f>IFERROR(('Linha 2 e 3'!G45),"")</f>
        <v>0</v>
      </c>
      <c r="G196" s="163" t="str">
        <f>IFERROR(('Linha 2 e 3'!H45),"")</f>
        <v/>
      </c>
    </row>
    <row r="197" spans="1:7" hidden="1">
      <c r="A197" s="161" t="e">
        <f>VLOOKUP(E197,'Linha 2 e 3'!$D$3:$E$180,2,0)</f>
        <v>#N/A</v>
      </c>
      <c r="B197" s="554" t="str">
        <f t="shared" si="9"/>
        <v/>
      </c>
      <c r="C197" s="162" t="str">
        <f>'Linha 2 e 3'!B46</f>
        <v/>
      </c>
      <c r="D197" s="163">
        <f>IFERROR(('Linha 2 e 3'!$C46),"")</f>
        <v>0</v>
      </c>
      <c r="E197" s="163">
        <f>IFERROR(('Linha 2 e 3'!$D46),"")</f>
        <v>0</v>
      </c>
      <c r="F197" s="163">
        <f>IFERROR(('Linha 2 e 3'!G46),"")</f>
        <v>0</v>
      </c>
      <c r="G197" s="163" t="str">
        <f>IFERROR(('Linha 2 e 3'!H46),"")</f>
        <v/>
      </c>
    </row>
    <row r="198" spans="1:7" hidden="1">
      <c r="A198" s="161" t="e">
        <f>VLOOKUP(E198,'Linha 2 e 3'!$D$3:$E$180,2,0)</f>
        <v>#N/A</v>
      </c>
      <c r="B198" s="554" t="str">
        <f t="shared" si="9"/>
        <v/>
      </c>
      <c r="C198" s="162">
        <f>'Linha 2 e 3'!B47</f>
        <v>0</v>
      </c>
      <c r="D198" s="163">
        <f>IFERROR(('Linha 2 e 3'!$C47),"")</f>
        <v>0</v>
      </c>
      <c r="E198" s="163">
        <f>IFERROR(('Linha 2 e 3'!$D47),"")</f>
        <v>0</v>
      </c>
      <c r="F198" s="163">
        <f>IFERROR(('Linha 2 e 3'!G47),"")</f>
        <v>0</v>
      </c>
      <c r="G198" s="163">
        <f>IFERROR(('Linha 2 e 3'!H47),"")</f>
        <v>0</v>
      </c>
    </row>
    <row r="199" spans="1:7">
      <c r="A199" s="161" t="str">
        <f>VLOOKUP(E199,'Linha 2 e 3'!$D$3:$E$180,2,0)</f>
        <v>Túnel ll</v>
      </c>
      <c r="B199" s="554" t="str">
        <f t="shared" si="9"/>
        <v>2 e 3</v>
      </c>
      <c r="C199" s="162">
        <f>'Linha 2 e 3'!B48</f>
        <v>43959</v>
      </c>
      <c r="D199" s="163">
        <f>IFERROR(('Linha 2 e 3'!$C48),"")</f>
        <v>0</v>
      </c>
      <c r="E199" s="163">
        <f>IFERROR(('Linha 2 e 3'!$D48),"")</f>
        <v>9</v>
      </c>
      <c r="F199" s="163">
        <f>IFERROR(('Linha 2 e 3'!G48),"")</f>
        <v>6</v>
      </c>
      <c r="G199" s="163">
        <f>IFERROR(('Linha 2 e 3'!H48),"")</f>
        <v>6</v>
      </c>
    </row>
    <row r="200" spans="1:7" hidden="1">
      <c r="A200" s="161" t="e">
        <f>VLOOKUP(E200,'Linha 2 e 3'!$D$3:$E$180,2,0)</f>
        <v>#N/A</v>
      </c>
      <c r="B200" s="554" t="str">
        <f t="shared" si="9"/>
        <v/>
      </c>
      <c r="C200" s="162" t="str">
        <f>'Linha 2 e 3'!B49</f>
        <v/>
      </c>
      <c r="D200" s="163">
        <f>IFERROR(('Linha 2 e 3'!$C49),"")</f>
        <v>0</v>
      </c>
      <c r="E200" s="163">
        <f>IFERROR(('Linha 2 e 3'!$D49),"")</f>
        <v>0</v>
      </c>
      <c r="F200" s="163">
        <f>IFERROR(('Linha 2 e 3'!G49),"")</f>
        <v>800</v>
      </c>
      <c r="G200" s="163" t="str">
        <f>IFERROR(('Linha 2 e 3'!H49),"")</f>
        <v/>
      </c>
    </row>
    <row r="201" spans="1:7" hidden="1">
      <c r="A201" s="161" t="e">
        <f>VLOOKUP(E201,'Linha 2 e 3'!$D$3:$E$180,2,0)</f>
        <v>#N/A</v>
      </c>
      <c r="B201" s="554" t="str">
        <f t="shared" si="9"/>
        <v/>
      </c>
      <c r="C201" s="162" t="str">
        <f>'Linha 2 e 3'!B50</f>
        <v/>
      </c>
      <c r="D201" s="163">
        <f>IFERROR(('Linha 2 e 3'!$C50),"")</f>
        <v>0</v>
      </c>
      <c r="E201" s="163">
        <f>IFERROR(('Linha 2 e 3'!$D50),"")</f>
        <v>0</v>
      </c>
      <c r="F201" s="163">
        <f>IFERROR(('Linha 2 e 3'!G50),"")</f>
        <v>400</v>
      </c>
      <c r="G201" s="163" t="str">
        <f>IFERROR(('Linha 2 e 3'!H50),"")</f>
        <v/>
      </c>
    </row>
    <row r="202" spans="1:7" hidden="1">
      <c r="A202" s="161" t="e">
        <f>VLOOKUP(E202,'Linha 2 e 3'!$D$3:$E$180,2,0)</f>
        <v>#N/A</v>
      </c>
      <c r="B202" s="554" t="str">
        <f t="shared" si="9"/>
        <v/>
      </c>
      <c r="C202" s="162" t="str">
        <f>'Linha 2 e 3'!B51</f>
        <v/>
      </c>
      <c r="D202" s="163">
        <f>IFERROR(('Linha 2 e 3'!$C51),"")</f>
        <v>0</v>
      </c>
      <c r="E202" s="163">
        <f>IFERROR(('Linha 2 e 3'!$D51),"")</f>
        <v>0</v>
      </c>
      <c r="F202" s="163">
        <f>IFERROR(('Linha 2 e 3'!G51),"")</f>
        <v>1900</v>
      </c>
      <c r="G202" s="163" t="str">
        <f>IFERROR(('Linha 2 e 3'!H51),"")</f>
        <v/>
      </c>
    </row>
    <row r="203" spans="1:7" hidden="1">
      <c r="A203" s="161" t="e">
        <f>VLOOKUP(E203,'Linha 2 e 3'!$D$3:$E$180,2,0)</f>
        <v>#N/A</v>
      </c>
      <c r="B203" s="554" t="str">
        <f t="shared" si="9"/>
        <v/>
      </c>
      <c r="C203" s="162" t="str">
        <f>'Linha 2 e 3'!B52</f>
        <v/>
      </c>
      <c r="D203" s="163">
        <f>IFERROR(('Linha 2 e 3'!$C52),"")</f>
        <v>0</v>
      </c>
      <c r="E203" s="163">
        <f>IFERROR(('Linha 2 e 3'!$D52),"")</f>
        <v>0</v>
      </c>
      <c r="F203" s="163">
        <f>IFERROR(('Linha 2 e 3'!G52),"")</f>
        <v>0</v>
      </c>
      <c r="G203" s="163" t="str">
        <f>IFERROR(('Linha 2 e 3'!H52),"")</f>
        <v/>
      </c>
    </row>
    <row r="204" spans="1:7" hidden="1">
      <c r="A204" s="161" t="e">
        <f>VLOOKUP(E204,'Linha 2 e 3'!$D$3:$E$180,2,0)</f>
        <v>#N/A</v>
      </c>
      <c r="B204" s="554" t="str">
        <f t="shared" si="9"/>
        <v/>
      </c>
      <c r="C204" s="162" t="str">
        <f>'Linha 2 e 3'!B53</f>
        <v/>
      </c>
      <c r="D204" s="163">
        <f>IFERROR(('Linha 2 e 3'!$C53),"")</f>
        <v>0</v>
      </c>
      <c r="E204" s="163">
        <f>IFERROR(('Linha 2 e 3'!$D53),"")</f>
        <v>0</v>
      </c>
      <c r="F204" s="163">
        <f>IFERROR(('Linha 2 e 3'!G53),"")</f>
        <v>0</v>
      </c>
      <c r="G204" s="163" t="str">
        <f>IFERROR(('Linha 2 e 3'!H53),"")</f>
        <v/>
      </c>
    </row>
    <row r="205" spans="1:7" hidden="1">
      <c r="A205" s="161" t="e">
        <f>VLOOKUP(E205,'Linha 2 e 3'!$D$3:$E$180,2,0)</f>
        <v>#N/A</v>
      </c>
      <c r="B205" s="554" t="str">
        <f t="shared" si="9"/>
        <v/>
      </c>
      <c r="C205" s="162" t="str">
        <f>'Linha 2 e 3'!B54</f>
        <v/>
      </c>
      <c r="D205" s="163">
        <f>IFERROR(('Linha 2 e 3'!$C54),"")</f>
        <v>0</v>
      </c>
      <c r="E205" s="163">
        <f>IFERROR(('Linha 2 e 3'!$D54),"")</f>
        <v>0</v>
      </c>
      <c r="F205" s="163">
        <f>IFERROR(('Linha 2 e 3'!G54),"")</f>
        <v>0</v>
      </c>
      <c r="G205" s="163" t="str">
        <f>IFERROR(('Linha 2 e 3'!H54),"")</f>
        <v/>
      </c>
    </row>
    <row r="206" spans="1:7" hidden="1">
      <c r="A206" s="161" t="e">
        <f>VLOOKUP(E206,'Linha 2 e 3'!$D$3:$E$180,2,0)</f>
        <v>#N/A</v>
      </c>
      <c r="B206" s="554" t="str">
        <f t="shared" si="9"/>
        <v/>
      </c>
      <c r="C206" s="162" t="str">
        <f>'Linha 2 e 3'!B55</f>
        <v/>
      </c>
      <c r="D206" s="163">
        <f>IFERROR(('Linha 2 e 3'!$C55),"")</f>
        <v>0</v>
      </c>
      <c r="E206" s="163">
        <f>IFERROR(('Linha 2 e 3'!$D55),"")</f>
        <v>0</v>
      </c>
      <c r="F206" s="163">
        <f>IFERROR(('Linha 2 e 3'!G55),"")</f>
        <v>0</v>
      </c>
      <c r="G206" s="163" t="str">
        <f>IFERROR(('Linha 2 e 3'!H55),"")</f>
        <v/>
      </c>
    </row>
    <row r="207" spans="1:7" hidden="1">
      <c r="A207" s="161" t="e">
        <f>VLOOKUP(E207,'Linha 2 e 3'!$D$3:$E$180,2,0)</f>
        <v>#N/A</v>
      </c>
      <c r="B207" s="554" t="str">
        <f t="shared" si="9"/>
        <v/>
      </c>
      <c r="C207" s="162" t="str">
        <f>'Linha 2 e 3'!B56</f>
        <v/>
      </c>
      <c r="D207" s="163">
        <f>IFERROR(('Linha 2 e 3'!$C56),"")</f>
        <v>0</v>
      </c>
      <c r="E207" s="163">
        <f>IFERROR(('Linha 2 e 3'!$D56),"")</f>
        <v>0</v>
      </c>
      <c r="F207" s="163">
        <f>IFERROR(('Linha 2 e 3'!G56),"")</f>
        <v>0</v>
      </c>
      <c r="G207" s="163" t="str">
        <f>IFERROR(('Linha 2 e 3'!H56),"")</f>
        <v/>
      </c>
    </row>
    <row r="208" spans="1:7" hidden="1">
      <c r="A208" s="161" t="e">
        <f>VLOOKUP(E208,'Linha 2 e 3'!$D$3:$E$180,2,0)</f>
        <v>#N/A</v>
      </c>
      <c r="B208" s="554" t="str">
        <f t="shared" si="9"/>
        <v/>
      </c>
      <c r="C208" s="162" t="str">
        <f>'Linha 2 e 3'!B57</f>
        <v/>
      </c>
      <c r="D208" s="163">
        <f>IFERROR(('Linha 2 e 3'!$C57),"")</f>
        <v>0</v>
      </c>
      <c r="E208" s="163">
        <f>IFERROR(('Linha 2 e 3'!$D57),"")</f>
        <v>0</v>
      </c>
      <c r="F208" s="163">
        <f>IFERROR(('Linha 2 e 3'!G57),"")</f>
        <v>0</v>
      </c>
      <c r="G208" s="163" t="str">
        <f>IFERROR(('Linha 2 e 3'!H57),"")</f>
        <v/>
      </c>
    </row>
    <row r="209" spans="1:7" hidden="1">
      <c r="A209" s="161" t="e">
        <f>VLOOKUP(E209,'Linha 2 e 3'!$D$3:$E$180,2,0)</f>
        <v>#N/A</v>
      </c>
      <c r="B209" s="554" t="str">
        <f t="shared" si="9"/>
        <v/>
      </c>
      <c r="C209" s="162">
        <f>'Linha 2 e 3'!B58</f>
        <v>0</v>
      </c>
      <c r="D209" s="163">
        <f>IFERROR(('Linha 2 e 3'!$C58),"")</f>
        <v>0</v>
      </c>
      <c r="E209" s="163">
        <f>IFERROR(('Linha 2 e 3'!$D58),"")</f>
        <v>0</v>
      </c>
      <c r="F209" s="163">
        <f>IFERROR(('Linha 2 e 3'!G58),"")</f>
        <v>0</v>
      </c>
      <c r="G209" s="163">
        <f>IFERROR(('Linha 2 e 3'!H58),"")</f>
        <v>0</v>
      </c>
    </row>
    <row r="210" spans="1:7" hidden="1">
      <c r="A210" s="161" t="e">
        <f>VLOOKUP(E210,'Linha 2 e 3'!$D$3:$E$180,2,0)</f>
        <v>#N/A</v>
      </c>
      <c r="B210" s="554" t="str">
        <f t="shared" si="9"/>
        <v/>
      </c>
      <c r="C210" s="162">
        <f>'Linha 2 e 3'!B59</f>
        <v>43960.25</v>
      </c>
      <c r="D210" s="163">
        <f>IFERROR(('Linha 2 e 3'!$C59),"")</f>
        <v>0</v>
      </c>
      <c r="E210" s="163">
        <f>IFERROR(('Linha 2 e 3'!$D59),"")</f>
        <v>0</v>
      </c>
      <c r="F210" s="163">
        <f>IFERROR(('Linha 2 e 3'!G59),"")</f>
        <v>1263</v>
      </c>
      <c r="G210" s="163" t="str">
        <f>IFERROR(('Linha 2 e 3'!H59),"")</f>
        <v/>
      </c>
    </row>
    <row r="211" spans="1:7" hidden="1">
      <c r="A211" s="161" t="e">
        <f>VLOOKUP(E211,'Linha 2 e 3'!$D$3:$E$180,2,0)</f>
        <v>#N/A</v>
      </c>
      <c r="B211" s="554" t="str">
        <f t="shared" si="9"/>
        <v/>
      </c>
      <c r="C211" s="162" t="str">
        <f>'Linha 2 e 3'!B60</f>
        <v/>
      </c>
      <c r="D211" s="163">
        <f>IFERROR(('Linha 2 e 3'!$C60),"")</f>
        <v>0</v>
      </c>
      <c r="E211" s="163">
        <f>IFERROR(('Linha 2 e 3'!$D60),"")</f>
        <v>0</v>
      </c>
      <c r="F211" s="163">
        <f>IFERROR(('Linha 2 e 3'!G60),"")</f>
        <v>0</v>
      </c>
      <c r="G211" s="163" t="str">
        <f>IFERROR(('Linha 2 e 3'!H60),"")</f>
        <v/>
      </c>
    </row>
    <row r="212" spans="1:7" hidden="1">
      <c r="A212" s="161" t="e">
        <f>VLOOKUP(E212,'Linha 2 e 3'!$D$3:$E$180,2,0)</f>
        <v>#N/A</v>
      </c>
      <c r="B212" s="554" t="str">
        <f t="shared" si="9"/>
        <v/>
      </c>
      <c r="C212" s="162" t="str">
        <f>'Linha 2 e 3'!B61</f>
        <v/>
      </c>
      <c r="D212" s="163">
        <f>IFERROR(('Linha 2 e 3'!$C61),"")</f>
        <v>0</v>
      </c>
      <c r="E212" s="163">
        <f>IFERROR(('Linha 2 e 3'!$D61),"")</f>
        <v>0</v>
      </c>
      <c r="F212" s="163">
        <f>IFERROR(('Linha 2 e 3'!G61),"")</f>
        <v>500</v>
      </c>
      <c r="G212" s="163" t="str">
        <f>IFERROR(('Linha 2 e 3'!H61),"")</f>
        <v/>
      </c>
    </row>
    <row r="213" spans="1:7" hidden="1">
      <c r="A213" s="161" t="e">
        <f>VLOOKUP(E213,'Linha 2 e 3'!$D$3:$E$180,2,0)</f>
        <v>#N/A</v>
      </c>
      <c r="B213" s="554" t="str">
        <f t="shared" si="9"/>
        <v/>
      </c>
      <c r="C213" s="162" t="str">
        <f>'Linha 2 e 3'!B62</f>
        <v/>
      </c>
      <c r="D213" s="163">
        <f>IFERROR(('Linha 2 e 3'!$C62),"")</f>
        <v>0</v>
      </c>
      <c r="E213" s="163">
        <f>IFERROR(('Linha 2 e 3'!$D62),"")</f>
        <v>0</v>
      </c>
      <c r="F213" s="163">
        <f>IFERROR(('Linha 2 e 3'!G62),"")</f>
        <v>0</v>
      </c>
      <c r="G213" s="163" t="str">
        <f>IFERROR(('Linha 2 e 3'!H62),"")</f>
        <v/>
      </c>
    </row>
    <row r="214" spans="1:7" hidden="1">
      <c r="A214" s="161" t="e">
        <f>VLOOKUP(E214,'Linha 2 e 3'!$D$3:$E$180,2,0)</f>
        <v>#N/A</v>
      </c>
      <c r="B214" s="554" t="str">
        <f t="shared" si="9"/>
        <v/>
      </c>
      <c r="C214" s="162" t="str">
        <f>'Linha 2 e 3'!B63</f>
        <v/>
      </c>
      <c r="D214" s="163">
        <f>IFERROR(('Linha 2 e 3'!$C63),"")</f>
        <v>0</v>
      </c>
      <c r="E214" s="163">
        <f>IFERROR(('Linha 2 e 3'!$D63),"")</f>
        <v>0</v>
      </c>
      <c r="F214" s="163">
        <f>IFERROR(('Linha 2 e 3'!G63),"")</f>
        <v>0</v>
      </c>
      <c r="G214" s="163" t="str">
        <f>IFERROR(('Linha 2 e 3'!H63),"")</f>
        <v/>
      </c>
    </row>
    <row r="215" spans="1:7" hidden="1">
      <c r="A215" s="161" t="e">
        <f>VLOOKUP(E215,'Linha 2 e 3'!$D$3:$E$180,2,0)</f>
        <v>#N/A</v>
      </c>
      <c r="B215" s="554" t="str">
        <f t="shared" si="9"/>
        <v/>
      </c>
      <c r="C215" s="162" t="str">
        <f>'Linha 2 e 3'!B64</f>
        <v/>
      </c>
      <c r="D215" s="163">
        <f>IFERROR(('Linha 2 e 3'!$C64),"")</f>
        <v>0</v>
      </c>
      <c r="E215" s="163">
        <f>IFERROR(('Linha 2 e 3'!$D64),"")</f>
        <v>0</v>
      </c>
      <c r="F215" s="163">
        <f>IFERROR(('Linha 2 e 3'!G64),"")</f>
        <v>0</v>
      </c>
      <c r="G215" s="163" t="str">
        <f>IFERROR(('Linha 2 e 3'!H64),"")</f>
        <v/>
      </c>
    </row>
    <row r="216" spans="1:7" hidden="1">
      <c r="A216" s="161" t="e">
        <f>VLOOKUP(E216,'Linha 2 e 3'!$D$3:$E$180,2,0)</f>
        <v>#N/A</v>
      </c>
      <c r="B216" s="554" t="str">
        <f t="shared" si="9"/>
        <v/>
      </c>
      <c r="C216" s="162" t="str">
        <f>'Linha 2 e 3'!B65</f>
        <v/>
      </c>
      <c r="D216" s="163">
        <f>IFERROR(('Linha 2 e 3'!$C65),"")</f>
        <v>0</v>
      </c>
      <c r="E216" s="163">
        <f>IFERROR(('Linha 2 e 3'!$D65),"")</f>
        <v>0</v>
      </c>
      <c r="F216" s="163">
        <f>IFERROR(('Linha 2 e 3'!G65),"")</f>
        <v>0</v>
      </c>
      <c r="G216" s="163" t="str">
        <f>IFERROR(('Linha 2 e 3'!H65),"")</f>
        <v/>
      </c>
    </row>
    <row r="217" spans="1:7" hidden="1">
      <c r="A217" s="161" t="e">
        <f>VLOOKUP(E217,'Linha 2 e 3'!$D$3:$E$180,2,0)</f>
        <v>#N/A</v>
      </c>
      <c r="B217" s="554" t="str">
        <f t="shared" si="9"/>
        <v/>
      </c>
      <c r="C217" s="162" t="str">
        <f>'Linha 2 e 3'!B66</f>
        <v/>
      </c>
      <c r="D217" s="163">
        <f>IFERROR(('Linha 2 e 3'!$C66),"")</f>
        <v>0</v>
      </c>
      <c r="E217" s="163">
        <f>IFERROR(('Linha 2 e 3'!$D66),"")</f>
        <v>0</v>
      </c>
      <c r="F217" s="163">
        <f>IFERROR(('Linha 2 e 3'!G66),"")</f>
        <v>0</v>
      </c>
      <c r="G217" s="163" t="str">
        <f>IFERROR(('Linha 2 e 3'!H66),"")</f>
        <v/>
      </c>
    </row>
    <row r="218" spans="1:7" hidden="1">
      <c r="A218" s="161" t="e">
        <f>VLOOKUP(E218,'Linha 2 e 3'!$D$3:$E$180,2,0)</f>
        <v>#N/A</v>
      </c>
      <c r="B218" s="554" t="str">
        <f t="shared" ref="B218:B249" si="10">IFERROR((VLOOKUP(A218,$I$79:$J$87,2,0)),"")</f>
        <v/>
      </c>
      <c r="C218" s="162" t="str">
        <f>'Linha 2 e 3'!B67</f>
        <v/>
      </c>
      <c r="D218" s="163">
        <f>IFERROR(('Linha 2 e 3'!$C67),"")</f>
        <v>0</v>
      </c>
      <c r="E218" s="163">
        <f>IFERROR(('Linha 2 e 3'!$D67),"")</f>
        <v>0</v>
      </c>
      <c r="F218" s="163">
        <f>IFERROR(('Linha 2 e 3'!G67),"")</f>
        <v>0</v>
      </c>
      <c r="G218" s="163" t="str">
        <f>IFERROR(('Linha 2 e 3'!H67),"")</f>
        <v/>
      </c>
    </row>
    <row r="219" spans="1:7" hidden="1">
      <c r="A219" s="161" t="e">
        <f>VLOOKUP(E219,'Linha 2 e 3'!$D$3:$E$180,2,0)</f>
        <v>#N/A</v>
      </c>
      <c r="B219" s="554" t="str">
        <f t="shared" si="10"/>
        <v/>
      </c>
      <c r="C219" s="162" t="str">
        <f>'Linha 2 e 3'!B68</f>
        <v/>
      </c>
      <c r="D219" s="163">
        <f>IFERROR(('Linha 2 e 3'!$C68),"")</f>
        <v>0</v>
      </c>
      <c r="E219" s="163">
        <f>IFERROR(('Linha 2 e 3'!$D68),"")</f>
        <v>0</v>
      </c>
      <c r="F219" s="163">
        <f>IFERROR(('Linha 2 e 3'!G68),"")</f>
        <v>0</v>
      </c>
      <c r="G219" s="163" t="str">
        <f>IFERROR(('Linha 2 e 3'!H68),"")</f>
        <v/>
      </c>
    </row>
    <row r="220" spans="1:7" hidden="1">
      <c r="A220" s="161" t="e">
        <f>VLOOKUP(E220,'Linha 2 e 3'!$D$3:$E$180,2,0)</f>
        <v>#N/A</v>
      </c>
      <c r="B220" s="554" t="str">
        <f t="shared" si="10"/>
        <v/>
      </c>
      <c r="C220" s="162">
        <f>'Linha 2 e 3'!B69</f>
        <v>0</v>
      </c>
      <c r="D220" s="163">
        <f>IFERROR(('Linha 2 e 3'!$C69),"")</f>
        <v>0</v>
      </c>
      <c r="E220" s="163">
        <f>IFERROR(('Linha 2 e 3'!$D69),"")</f>
        <v>0</v>
      </c>
      <c r="F220" s="163">
        <f>IFERROR(('Linha 2 e 3'!G69),"")</f>
        <v>0</v>
      </c>
      <c r="G220" s="163">
        <f>IFERROR(('Linha 2 e 3'!H69),"")</f>
        <v>0</v>
      </c>
    </row>
    <row r="221" spans="1:7" hidden="1">
      <c r="A221" s="161" t="e">
        <f>VLOOKUP(E221,'Linha 2 e 3'!$D$3:$E$180,2,0)</f>
        <v>#N/A</v>
      </c>
      <c r="B221" s="554" t="str">
        <f t="shared" si="10"/>
        <v/>
      </c>
      <c r="C221" s="162">
        <f>'Linha 2 e 3'!B70</f>
        <v>43961.25</v>
      </c>
      <c r="D221" s="163">
        <f>IFERROR(('Linha 2 e 3'!$C70),"")</f>
        <v>0</v>
      </c>
      <c r="E221" s="163">
        <f>IFERROR(('Linha 2 e 3'!$D70),"")</f>
        <v>0</v>
      </c>
      <c r="F221" s="163">
        <f>IFERROR(('Linha 2 e 3'!G70),"")</f>
        <v>0</v>
      </c>
      <c r="G221" s="163" t="str">
        <f>IFERROR(('Linha 2 e 3'!H70),"")</f>
        <v/>
      </c>
    </row>
    <row r="222" spans="1:7" hidden="1">
      <c r="A222" s="161" t="e">
        <f>VLOOKUP(E222,'Linha 2 e 3'!$D$3:$E$180,2,0)</f>
        <v>#N/A</v>
      </c>
      <c r="B222" s="554" t="str">
        <f t="shared" si="10"/>
        <v/>
      </c>
      <c r="C222" s="162" t="str">
        <f>'Linha 2 e 3'!B71</f>
        <v/>
      </c>
      <c r="D222" s="163">
        <f>IFERROR(('Linha 2 e 3'!$C71),"")</f>
        <v>0</v>
      </c>
      <c r="E222" s="163">
        <f>IFERROR(('Linha 2 e 3'!$D71),"")</f>
        <v>0</v>
      </c>
      <c r="F222" s="163">
        <f>IFERROR(('Linha 2 e 3'!G71),"")</f>
        <v>0</v>
      </c>
      <c r="G222" s="163" t="str">
        <f>IFERROR(('Linha 2 e 3'!H71),"")</f>
        <v/>
      </c>
    </row>
    <row r="223" spans="1:7" hidden="1">
      <c r="A223" s="161" t="e">
        <f>VLOOKUP(E223,'Linha 2 e 3'!$D$3:$E$180,2,0)</f>
        <v>#N/A</v>
      </c>
      <c r="B223" s="554" t="str">
        <f t="shared" si="10"/>
        <v/>
      </c>
      <c r="C223" s="162" t="str">
        <f>'Linha 2 e 3'!B72</f>
        <v/>
      </c>
      <c r="D223" s="163">
        <f>IFERROR(('Linha 2 e 3'!$C72),"")</f>
        <v>0</v>
      </c>
      <c r="E223" s="163">
        <f>IFERROR(('Linha 2 e 3'!$D72),"")</f>
        <v>0</v>
      </c>
      <c r="F223" s="163">
        <f>IFERROR(('Linha 2 e 3'!G72),"")</f>
        <v>0</v>
      </c>
      <c r="G223" s="163" t="str">
        <f>IFERROR(('Linha 2 e 3'!H72),"")</f>
        <v/>
      </c>
    </row>
    <row r="224" spans="1:7" hidden="1">
      <c r="A224" s="161" t="e">
        <f>VLOOKUP(E224,'Linha 2 e 3'!$D$3:$E$180,2,0)</f>
        <v>#N/A</v>
      </c>
      <c r="B224" s="554" t="str">
        <f t="shared" si="10"/>
        <v/>
      </c>
      <c r="C224" s="162" t="str">
        <f>'Linha 2 e 3'!B73</f>
        <v/>
      </c>
      <c r="D224" s="163">
        <f>IFERROR(('Linha 2 e 3'!$C73),"")</f>
        <v>0</v>
      </c>
      <c r="E224" s="163">
        <f>IFERROR(('Linha 2 e 3'!$D73),"")</f>
        <v>0</v>
      </c>
      <c r="F224" s="163">
        <f>IFERROR(('Linha 2 e 3'!G73),"")</f>
        <v>0</v>
      </c>
      <c r="G224" s="163" t="str">
        <f>IFERROR(('Linha 2 e 3'!H73),"")</f>
        <v/>
      </c>
    </row>
    <row r="225" spans="1:7" hidden="1">
      <c r="A225" s="161" t="e">
        <f>VLOOKUP(E225,'Linha 2 e 3'!$D$3:$E$180,2,0)</f>
        <v>#N/A</v>
      </c>
      <c r="B225" s="554" t="str">
        <f t="shared" si="10"/>
        <v/>
      </c>
      <c r="C225" s="162" t="str">
        <f>'Linha 2 e 3'!B74</f>
        <v/>
      </c>
      <c r="D225" s="163">
        <f>IFERROR(('Linha 2 e 3'!$C74),"")</f>
        <v>0</v>
      </c>
      <c r="E225" s="163">
        <f>IFERROR(('Linha 2 e 3'!$D74),"")</f>
        <v>0</v>
      </c>
      <c r="F225" s="163">
        <f>IFERROR(('Linha 2 e 3'!G74),"")</f>
        <v>0</v>
      </c>
      <c r="G225" s="163" t="str">
        <f>IFERROR(('Linha 2 e 3'!H74),"")</f>
        <v/>
      </c>
    </row>
    <row r="226" spans="1:7" hidden="1">
      <c r="A226" s="173" t="e">
        <f>VLOOKUP(E226,'Linha 2 e 3'!$D$3:$E$180,2,0)</f>
        <v>#N/A</v>
      </c>
      <c r="B226" s="554" t="str">
        <f t="shared" si="10"/>
        <v/>
      </c>
      <c r="C226" s="162" t="str">
        <f>'Linha 2 e 3'!B75</f>
        <v/>
      </c>
      <c r="D226" s="163">
        <f>IFERROR(('Linha 2 e 3'!$C75),"")</f>
        <v>0</v>
      </c>
      <c r="E226" s="163">
        <f>IFERROR(('Linha 2 e 3'!$D75),"")</f>
        <v>0</v>
      </c>
      <c r="F226" s="163">
        <f>IFERROR(('Linha 2 e 3'!G75),"")</f>
        <v>0</v>
      </c>
      <c r="G226" s="163" t="str">
        <f>IFERROR(('Linha 2 e 3'!H75),"")</f>
        <v/>
      </c>
    </row>
    <row r="227" spans="1:7" hidden="1">
      <c r="A227" s="161" t="e">
        <f>VLOOKUP(E227,'Linha 2 e 3'!$D$3:$E$180,2,0)</f>
        <v>#N/A</v>
      </c>
      <c r="B227" s="554" t="str">
        <f t="shared" si="10"/>
        <v/>
      </c>
      <c r="C227" s="162" t="str">
        <f>'Linha 2 e 3'!B76</f>
        <v/>
      </c>
      <c r="D227" s="163">
        <f>IFERROR(('Linha 2 e 3'!$C76),"")</f>
        <v>0</v>
      </c>
      <c r="E227" s="163">
        <f>IFERROR(('Linha 2 e 3'!$D76),"")</f>
        <v>0</v>
      </c>
      <c r="F227" s="163">
        <f>IFERROR(('Linha 2 e 3'!G76),"")</f>
        <v>0</v>
      </c>
      <c r="G227" s="163" t="str">
        <f>IFERROR(('Linha 2 e 3'!H76),"")</f>
        <v/>
      </c>
    </row>
    <row r="228" spans="1:7" hidden="1">
      <c r="A228" s="161" t="e">
        <f>VLOOKUP(E228,'Linha 2 e 3'!$D$3:$E$180,2,0)</f>
        <v>#N/A</v>
      </c>
      <c r="B228" s="554" t="str">
        <f t="shared" si="10"/>
        <v/>
      </c>
      <c r="C228" s="162" t="str">
        <f>'Linha 2 e 3'!B77</f>
        <v/>
      </c>
      <c r="D228" s="163">
        <f>IFERROR(('Linha 2 e 3'!$C77),"")</f>
        <v>0</v>
      </c>
      <c r="E228" s="163">
        <f>IFERROR(('Linha 2 e 3'!$D77),"")</f>
        <v>0</v>
      </c>
      <c r="F228" s="163">
        <f>IFERROR(('Linha 2 e 3'!G77),"")</f>
        <v>0</v>
      </c>
      <c r="G228" s="163" t="str">
        <f>IFERROR(('Linha 2 e 3'!H77),"")</f>
        <v/>
      </c>
    </row>
    <row r="229" spans="1:7" hidden="1">
      <c r="A229" s="161" t="e">
        <f>VLOOKUP(E229,'Linha 2 e 3'!$D$3:$E$180,2,0)</f>
        <v>#N/A</v>
      </c>
      <c r="B229" s="554" t="str">
        <f t="shared" si="10"/>
        <v/>
      </c>
      <c r="C229" s="162" t="str">
        <f>'Linha 2 e 3'!B78</f>
        <v/>
      </c>
      <c r="D229" s="163">
        <f>IFERROR(('Linha 2 e 3'!$C78),"")</f>
        <v>0</v>
      </c>
      <c r="E229" s="163">
        <f>IFERROR(('Linha 2 e 3'!$D78),"")</f>
        <v>0</v>
      </c>
      <c r="F229" s="163">
        <f>IFERROR(('Linha 2 e 3'!G78),"")</f>
        <v>0</v>
      </c>
      <c r="G229" s="163" t="str">
        <f>IFERROR(('Linha 2 e 3'!H78),"")</f>
        <v/>
      </c>
    </row>
    <row r="230" spans="1:7" hidden="1">
      <c r="A230" s="161" t="e">
        <f>VLOOKUP(E230,'Linha 2 e 3'!$D$3:$E$180,2,0)</f>
        <v>#N/A</v>
      </c>
      <c r="B230" s="554" t="str">
        <f t="shared" si="10"/>
        <v/>
      </c>
      <c r="C230" s="162" t="str">
        <f>'Linha 2 e 3'!B79</f>
        <v/>
      </c>
      <c r="D230" s="163">
        <f>IFERROR(('Linha 2 e 3'!$C79),"")</f>
        <v>0</v>
      </c>
      <c r="E230" s="163">
        <f>IFERROR(('Linha 2 e 3'!$D79),"")</f>
        <v>0</v>
      </c>
      <c r="F230" s="163">
        <f>IFERROR(('Linha 2 e 3'!G79),"")</f>
        <v>0</v>
      </c>
      <c r="G230" s="163" t="str">
        <f>IFERROR(('Linha 2 e 3'!H79),"")</f>
        <v/>
      </c>
    </row>
    <row r="231" spans="1:7" hidden="1">
      <c r="A231" s="161" t="e">
        <f>VLOOKUP(E231,'Linha 2 e 3'!$D$3:$E$180,2,0)</f>
        <v>#N/A</v>
      </c>
      <c r="B231" s="554" t="str">
        <f t="shared" si="10"/>
        <v/>
      </c>
      <c r="C231" s="162">
        <f>'Linha 2 e 3'!B80</f>
        <v>0</v>
      </c>
      <c r="D231" s="163">
        <f>IFERROR(('Linha 2 e 3'!$C80),"")</f>
        <v>0</v>
      </c>
      <c r="E231" s="163">
        <f>IFERROR(('Linha 2 e 3'!$D80),"")</f>
        <v>0</v>
      </c>
      <c r="F231" s="163">
        <f>IFERROR(('Linha 2 e 3'!G80),"")</f>
        <v>0</v>
      </c>
      <c r="G231" s="163">
        <f>IFERROR(('Linha 2 e 3'!H80),"")</f>
        <v>0</v>
      </c>
    </row>
    <row r="232" spans="1:7" hidden="1">
      <c r="A232" s="161" t="e">
        <f>VLOOKUP(E232,'Linha 2 e 3'!$D$3:$E$180,2,0)</f>
        <v>#N/A</v>
      </c>
      <c r="B232" s="554" t="str">
        <f t="shared" si="10"/>
        <v/>
      </c>
      <c r="C232" s="162">
        <f>'Linha 2 e 3'!B81</f>
        <v>0</v>
      </c>
      <c r="D232" s="163">
        <f>IFERROR(('Linha 2 e 3'!$C81),"")</f>
        <v>0</v>
      </c>
      <c r="E232" s="163">
        <f>IFERROR(('Linha 2 e 3'!$D81),"")</f>
        <v>0</v>
      </c>
      <c r="F232" s="163">
        <f>IFERROR(('Linha 2 e 3'!G81),"")</f>
        <v>0</v>
      </c>
      <c r="G232" s="163">
        <f>IFERROR(('Linha 2 e 3'!H81),"")</f>
        <v>0</v>
      </c>
    </row>
    <row r="233" spans="1:7">
      <c r="A233" s="161" t="str">
        <f>VLOOKUP(E233,'Linha 2 e 3'!$D$3:$E$180,2,0)</f>
        <v>Túnel ll</v>
      </c>
      <c r="B233" s="554" t="str">
        <f t="shared" si="10"/>
        <v>2 e 3</v>
      </c>
      <c r="C233" s="162">
        <f>'Linha 2 e 3'!B84</f>
        <v>43955.34375</v>
      </c>
      <c r="D233" s="163">
        <f>IFERROR(('Linha 2 e 3'!$C84),"")</f>
        <v>0</v>
      </c>
      <c r="E233" s="163">
        <f>IFERROR(('Linha 2 e 3'!$D84),"")</f>
        <v>9</v>
      </c>
      <c r="F233" s="163">
        <f>IFERROR(('Linha 2 e 3'!G84),"")</f>
        <v>2</v>
      </c>
      <c r="G233" s="163">
        <f>IFERROR(('Linha 2 e 3'!H84),"")</f>
        <v>2</v>
      </c>
    </row>
    <row r="234" spans="1:7">
      <c r="A234" s="161" t="str">
        <f>VLOOKUP(E234,'Linha 2 e 3'!$D$3:$E$180,2,0)</f>
        <v>Túnel ll</v>
      </c>
      <c r="B234" s="554" t="str">
        <f t="shared" si="10"/>
        <v>2 e 3</v>
      </c>
      <c r="C234" s="162">
        <f>'Linha 2 e 3'!B85</f>
        <v>43955.34375</v>
      </c>
      <c r="D234" s="163">
        <f>IFERROR(('Linha 2 e 3'!$C85),"")</f>
        <v>97014</v>
      </c>
      <c r="E234" s="163" t="str">
        <f>IFERROR(('Linha 2 e 3'!$D85),"")</f>
        <v>40.05.0087</v>
      </c>
      <c r="F234" s="163">
        <f>IFERROR(('Linha 2 e 3'!G85),"")</f>
        <v>135</v>
      </c>
      <c r="G234" s="163">
        <f>IFERROR(('Linha 2 e 3'!H85),"")</f>
        <v>150</v>
      </c>
    </row>
    <row r="235" spans="1:7">
      <c r="A235" s="161" t="str">
        <f>VLOOKUP(E235,'Linha 2 e 3'!$D$3:$E$180,2,0)</f>
        <v>Túnel ll</v>
      </c>
      <c r="B235" s="554" t="str">
        <f t="shared" si="10"/>
        <v>2 e 3</v>
      </c>
      <c r="C235" s="162">
        <f>'Linha 2 e 3'!B86</f>
        <v>43955.34375</v>
      </c>
      <c r="D235" s="163">
        <f>IFERROR(('Linha 2 e 3'!$C86),"")</f>
        <v>97016</v>
      </c>
      <c r="E235" s="163" t="str">
        <f>IFERROR(('Linha 2 e 3'!$D86),"")</f>
        <v>40.05.3100</v>
      </c>
      <c r="F235" s="163">
        <f>IFERROR(('Linha 2 e 3'!G86),"")</f>
        <v>135</v>
      </c>
      <c r="G235" s="163">
        <f>IFERROR(('Linha 2 e 3'!H86),"")</f>
        <v>150</v>
      </c>
    </row>
    <row r="236" spans="1:7">
      <c r="A236" s="161" t="str">
        <f>VLOOKUP(E236,'Linha 2 e 3'!$D$3:$E$180,2,0)</f>
        <v>Túnel ll</v>
      </c>
      <c r="B236" s="554" t="str">
        <f t="shared" si="10"/>
        <v>2 e 3</v>
      </c>
      <c r="C236" s="162">
        <f>'Linha 2 e 3'!B87</f>
        <v>43955.34375</v>
      </c>
      <c r="D236" s="163">
        <f>IFERROR(('Linha 2 e 3'!$C87),"")</f>
        <v>97017</v>
      </c>
      <c r="E236" s="163" t="str">
        <f>IFERROR(('Linha 2 e 3'!$D87),"")</f>
        <v>40.05.3101</v>
      </c>
      <c r="F236" s="163">
        <f>IFERROR(('Linha 2 e 3'!G87),"")</f>
        <v>1035</v>
      </c>
      <c r="G236" s="163">
        <f>IFERROR(('Linha 2 e 3'!H87),"")</f>
        <v>1150</v>
      </c>
    </row>
    <row r="237" spans="1:7">
      <c r="A237" s="161" t="str">
        <f>VLOOKUP(E237,'Linha 2 e 3'!$D$3:$E$180,2,0)</f>
        <v>Túnel ll</v>
      </c>
      <c r="B237" s="554" t="str">
        <f t="shared" si="10"/>
        <v>2 e 3</v>
      </c>
      <c r="C237" s="162">
        <f>'Linha 2 e 3'!B88</f>
        <v>43955.34375</v>
      </c>
      <c r="D237" s="163">
        <f>IFERROR(('Linha 2 e 3'!$C88),"")</f>
        <v>97018</v>
      </c>
      <c r="E237" s="163" t="str">
        <f>IFERROR(('Linha 2 e 3'!$D88),"")</f>
        <v>40.05.0090</v>
      </c>
      <c r="F237" s="163">
        <f>IFERROR(('Linha 2 e 3'!G88),"")</f>
        <v>602.1</v>
      </c>
      <c r="G237" s="163">
        <f>IFERROR(('Linha 2 e 3'!H88),"")</f>
        <v>669</v>
      </c>
    </row>
    <row r="238" spans="1:7">
      <c r="A238" s="161" t="str">
        <f>VLOOKUP(E238,'Linha 2 e 3'!$D$3:$E$180,2,0)</f>
        <v>Túnel ll</v>
      </c>
      <c r="B238" s="554" t="str">
        <f t="shared" si="10"/>
        <v>2 e 3</v>
      </c>
      <c r="C238" s="162">
        <f>'Linha 2 e 3'!B89</f>
        <v>43955.34375</v>
      </c>
      <c r="D238" s="163">
        <f>IFERROR(('Linha 2 e 3'!$C89),"")</f>
        <v>97018</v>
      </c>
      <c r="E238" s="163" t="str">
        <f>IFERROR(('Linha 2 e 3'!$D89),"")</f>
        <v>40.05.0090</v>
      </c>
      <c r="F238" s="163">
        <f>IFERROR(('Linha 2 e 3'!G89),"")</f>
        <v>387</v>
      </c>
      <c r="G238" s="163">
        <f>IFERROR(('Linha 2 e 3'!H89),"")</f>
        <v>430</v>
      </c>
    </row>
    <row r="239" spans="1:7" hidden="1">
      <c r="A239" s="161" t="e">
        <f>VLOOKUP(E239,'Linha 2 e 3'!$D$3:$E$180,2,0)</f>
        <v>#N/A</v>
      </c>
      <c r="B239" s="554" t="str">
        <f t="shared" si="10"/>
        <v/>
      </c>
      <c r="C239" s="162" t="str">
        <f>'Linha 2 e 3'!B90</f>
        <v/>
      </c>
      <c r="D239" s="163">
        <f>IFERROR(('Linha 2 e 3'!$C90),"")</f>
        <v>0</v>
      </c>
      <c r="E239" s="163">
        <f>IFERROR(('Linha 2 e 3'!$D90),"")</f>
        <v>0</v>
      </c>
      <c r="F239" s="163">
        <f>IFERROR(('Linha 2 e 3'!G90),"")</f>
        <v>0</v>
      </c>
      <c r="G239" s="163" t="str">
        <f>IFERROR(('Linha 2 e 3'!H90),"")</f>
        <v/>
      </c>
    </row>
    <row r="240" spans="1:7" hidden="1">
      <c r="A240" s="161" t="e">
        <f>VLOOKUP(E240,'Linha 2 e 3'!$D$3:$E$180,2,0)</f>
        <v>#N/A</v>
      </c>
      <c r="B240" s="554" t="str">
        <f t="shared" si="10"/>
        <v/>
      </c>
      <c r="C240" s="162" t="str">
        <f>'Linha 2 e 3'!B91</f>
        <v/>
      </c>
      <c r="D240" s="163">
        <f>IFERROR(('Linha 2 e 3'!$C91),"")</f>
        <v>0</v>
      </c>
      <c r="E240" s="163">
        <f>IFERROR(('Linha 2 e 3'!$D91),"")</f>
        <v>0</v>
      </c>
      <c r="F240" s="163">
        <f>IFERROR(('Linha 2 e 3'!G91),"")</f>
        <v>0</v>
      </c>
      <c r="G240" s="163" t="str">
        <f>IFERROR(('Linha 2 e 3'!H91),"")</f>
        <v/>
      </c>
    </row>
    <row r="241" spans="1:7" hidden="1">
      <c r="A241" s="161" t="e">
        <f>VLOOKUP(E241,'Linha 2 e 3'!$D$3:$E$180,2,0)</f>
        <v>#N/A</v>
      </c>
      <c r="B241" s="554" t="str">
        <f t="shared" si="10"/>
        <v/>
      </c>
      <c r="C241" s="162" t="str">
        <f>'Linha 2 e 3'!B92</f>
        <v/>
      </c>
      <c r="D241" s="163">
        <f>IFERROR(('Linha 2 e 3'!$C92),"")</f>
        <v>0</v>
      </c>
      <c r="E241" s="163">
        <f>IFERROR(('Linha 2 e 3'!$D92),"")</f>
        <v>0</v>
      </c>
      <c r="F241" s="163">
        <f>IFERROR(('Linha 2 e 3'!G92),"")</f>
        <v>0</v>
      </c>
      <c r="G241" s="163" t="str">
        <f>IFERROR(('Linha 2 e 3'!H92),"")</f>
        <v/>
      </c>
    </row>
    <row r="242" spans="1:7" hidden="1">
      <c r="A242" s="161" t="e">
        <f>VLOOKUP(E242,'Linha 2 e 3'!$D$3:$E$180,2,0)</f>
        <v>#N/A</v>
      </c>
      <c r="B242" s="554" t="str">
        <f t="shared" si="10"/>
        <v/>
      </c>
      <c r="C242" s="162" t="str">
        <f>'Linha 2 e 3'!B93</f>
        <v/>
      </c>
      <c r="D242" s="163">
        <f>IFERROR(('Linha 2 e 3'!$C93),"")</f>
        <v>0</v>
      </c>
      <c r="E242" s="163">
        <f>IFERROR(('Linha 2 e 3'!$D93),"")</f>
        <v>0</v>
      </c>
      <c r="F242" s="163">
        <f>IFERROR(('Linha 2 e 3'!G93),"")</f>
        <v>0</v>
      </c>
      <c r="G242" s="163" t="str">
        <f>IFERROR(('Linha 2 e 3'!H93),"")</f>
        <v/>
      </c>
    </row>
    <row r="243" spans="1:7" hidden="1">
      <c r="A243" s="161" t="e">
        <f>VLOOKUP(E243,'Linha 2 e 3'!$D$3:$E$180,2,0)</f>
        <v>#N/A</v>
      </c>
      <c r="B243" s="554" t="str">
        <f t="shared" si="10"/>
        <v/>
      </c>
      <c r="C243" s="162">
        <f>'Linha 2 e 3'!B94</f>
        <v>0</v>
      </c>
      <c r="D243" s="163">
        <f>IFERROR(('Linha 2 e 3'!$C94),"")</f>
        <v>0</v>
      </c>
      <c r="E243" s="163">
        <f>IFERROR(('Linha 2 e 3'!$D94),"")</f>
        <v>0</v>
      </c>
      <c r="F243" s="163">
        <f>IFERROR(('Linha 2 e 3'!G94),"")</f>
        <v>0</v>
      </c>
      <c r="G243" s="163">
        <f>IFERROR(('Linha 2 e 3'!H94),"")</f>
        <v>0</v>
      </c>
    </row>
    <row r="244" spans="1:7">
      <c r="A244" s="161" t="str">
        <f>VLOOKUP(E244,'Linha 2 e 3'!$D$3:$E$180,2,0)</f>
        <v>Túnel lll</v>
      </c>
      <c r="B244" s="554" t="str">
        <f t="shared" si="10"/>
        <v>2 e 3</v>
      </c>
      <c r="C244" s="162">
        <f>'Linha 2 e 3'!B95</f>
        <v>43956</v>
      </c>
      <c r="D244" s="163">
        <f>IFERROR(('Linha 2 e 3'!$C95),"")</f>
        <v>97020</v>
      </c>
      <c r="E244" s="163" t="str">
        <f>IFERROR(('Linha 2 e 3'!$D95),"")</f>
        <v>40.05.0031</v>
      </c>
      <c r="F244" s="163">
        <f>IFERROR(('Linha 2 e 3'!G95),"")</f>
        <v>696</v>
      </c>
      <c r="G244" s="163">
        <f>IFERROR(('Linha 2 e 3'!H95),"")</f>
        <v>773.33333333333326</v>
      </c>
    </row>
    <row r="245" spans="1:7">
      <c r="A245" s="161" t="str">
        <f>VLOOKUP(E245,'Linha 2 e 3'!$D$3:$E$180,2,0)</f>
        <v>Túnel lll</v>
      </c>
      <c r="B245" s="554" t="str">
        <f t="shared" si="10"/>
        <v>2 e 3</v>
      </c>
      <c r="C245" s="162">
        <f>'Linha 2 e 3'!B96</f>
        <v>43956</v>
      </c>
      <c r="D245" s="163">
        <f>IFERROR(('Linha 2 e 3'!$C96),"")</f>
        <v>97020</v>
      </c>
      <c r="E245" s="163" t="str">
        <f>IFERROR(('Linha 2 e 3'!$D96),"")</f>
        <v>40.05.0031</v>
      </c>
      <c r="F245" s="163">
        <f>IFERROR(('Linha 2 e 3'!G96),"")</f>
        <v>756</v>
      </c>
      <c r="G245" s="163">
        <f>IFERROR(('Linha 2 e 3'!H96),"")</f>
        <v>840</v>
      </c>
    </row>
    <row r="246" spans="1:7">
      <c r="A246" s="161" t="str">
        <f>VLOOKUP(E246,'Linha 2 e 3'!$D$3:$E$180,2,0)</f>
        <v>Túnel lll</v>
      </c>
      <c r="B246" s="554" t="str">
        <f t="shared" si="10"/>
        <v>2 e 3</v>
      </c>
      <c r="C246" s="162">
        <f>'Linha 2 e 3'!B97</f>
        <v>43956</v>
      </c>
      <c r="D246" s="163">
        <f>IFERROR(('Linha 2 e 3'!$C97),"")</f>
        <v>97020</v>
      </c>
      <c r="E246" s="163" t="str">
        <f>IFERROR(('Linha 2 e 3'!$D97),"")</f>
        <v>40.05.0031</v>
      </c>
      <c r="F246" s="163">
        <f>IFERROR(('Linha 2 e 3'!G97),"")</f>
        <v>2000</v>
      </c>
      <c r="G246" s="163">
        <f>IFERROR(('Linha 2 e 3'!H97),"")</f>
        <v>2222.2222222222222</v>
      </c>
    </row>
    <row r="247" spans="1:7">
      <c r="A247" s="161" t="str">
        <f>VLOOKUP(E247,'Linha 2 e 3'!$D$3:$E$180,2,0)</f>
        <v>Túnel ll</v>
      </c>
      <c r="B247" s="554" t="str">
        <f t="shared" si="10"/>
        <v>2 e 3</v>
      </c>
      <c r="C247" s="162">
        <f>'Linha 2 e 3'!B98</f>
        <v>43956</v>
      </c>
      <c r="D247" s="163">
        <f>IFERROR(('Linha 2 e 3'!$C98),"")</f>
        <v>97021</v>
      </c>
      <c r="E247" s="163" t="str">
        <f>IFERROR(('Linha 2 e 3'!$D98),"")</f>
        <v>40.05.1100</v>
      </c>
      <c r="F247" s="163">
        <f>IFERROR(('Linha 2 e 3'!G98),"")</f>
        <v>990</v>
      </c>
      <c r="G247" s="163">
        <f>IFERROR(('Linha 2 e 3'!H98),"")</f>
        <v>1100</v>
      </c>
    </row>
    <row r="248" spans="1:7" hidden="1">
      <c r="A248" s="161" t="e">
        <f>VLOOKUP(E248,'Linha 2 e 3'!$D$3:$E$180,2,0)</f>
        <v>#N/A</v>
      </c>
      <c r="B248" s="554" t="str">
        <f t="shared" si="10"/>
        <v/>
      </c>
      <c r="C248" s="162" t="str">
        <f>'Linha 2 e 3'!B99</f>
        <v/>
      </c>
      <c r="D248" s="163">
        <f>IFERROR(('Linha 2 e 3'!$C99),"")</f>
        <v>0</v>
      </c>
      <c r="E248" s="163">
        <f>IFERROR(('Linha 2 e 3'!$D99),"")</f>
        <v>0</v>
      </c>
      <c r="F248" s="163">
        <f>IFERROR(('Linha 2 e 3'!G99),"")</f>
        <v>0</v>
      </c>
      <c r="G248" s="163" t="str">
        <f>IFERROR(('Linha 2 e 3'!H99),"")</f>
        <v/>
      </c>
    </row>
    <row r="249" spans="1:7" hidden="1">
      <c r="A249" s="161" t="e">
        <f>VLOOKUP(E249,'Linha 2 e 3'!$D$3:$E$180,2,0)</f>
        <v>#N/A</v>
      </c>
      <c r="B249" s="554" t="str">
        <f t="shared" si="10"/>
        <v/>
      </c>
      <c r="C249" s="162" t="str">
        <f>'Linha 2 e 3'!B100</f>
        <v/>
      </c>
      <c r="D249" s="163">
        <f>IFERROR(('Linha 2 e 3'!$C100),"")</f>
        <v>0</v>
      </c>
      <c r="E249" s="163">
        <f>IFERROR(('Linha 2 e 3'!$D100),"")</f>
        <v>0</v>
      </c>
      <c r="F249" s="163">
        <f>IFERROR(('Linha 2 e 3'!G100),"")</f>
        <v>0</v>
      </c>
      <c r="G249" s="163" t="str">
        <f>IFERROR(('Linha 2 e 3'!H100),"")</f>
        <v/>
      </c>
    </row>
    <row r="250" spans="1:7" hidden="1">
      <c r="A250" s="161" t="e">
        <f>VLOOKUP(E250,'Linha 2 e 3'!$D$3:$E$180,2,0)</f>
        <v>#N/A</v>
      </c>
      <c r="B250" s="554" t="str">
        <f t="shared" ref="B250:B281" si="11">IFERROR((VLOOKUP(A250,$I$79:$J$87,2,0)),"")</f>
        <v/>
      </c>
      <c r="C250" s="162" t="str">
        <f>'Linha 2 e 3'!B101</f>
        <v/>
      </c>
      <c r="D250" s="163">
        <f>IFERROR(('Linha 2 e 3'!$C101),"")</f>
        <v>0</v>
      </c>
      <c r="E250" s="163">
        <f>IFERROR(('Linha 2 e 3'!$D101),"")</f>
        <v>0</v>
      </c>
      <c r="F250" s="163">
        <f>IFERROR(('Linha 2 e 3'!G101),"")</f>
        <v>0</v>
      </c>
      <c r="G250" s="163" t="str">
        <f>IFERROR(('Linha 2 e 3'!H101),"")</f>
        <v/>
      </c>
    </row>
    <row r="251" spans="1:7" hidden="1">
      <c r="A251" s="161" t="e">
        <f>VLOOKUP(E251,'Linha 2 e 3'!$D$3:$E$180,2,0)</f>
        <v>#N/A</v>
      </c>
      <c r="B251" s="554" t="str">
        <f t="shared" si="11"/>
        <v/>
      </c>
      <c r="C251" s="162" t="str">
        <f>'Linha 2 e 3'!B102</f>
        <v/>
      </c>
      <c r="D251" s="163">
        <f>IFERROR(('Linha 2 e 3'!$C102),"")</f>
        <v>0</v>
      </c>
      <c r="E251" s="163">
        <f>IFERROR(('Linha 2 e 3'!$D102),"")</f>
        <v>0</v>
      </c>
      <c r="F251" s="163">
        <f>IFERROR(('Linha 2 e 3'!G102),"")</f>
        <v>0</v>
      </c>
      <c r="G251" s="163" t="str">
        <f>IFERROR(('Linha 2 e 3'!H102),"")</f>
        <v/>
      </c>
    </row>
    <row r="252" spans="1:7" hidden="1">
      <c r="A252" s="161" t="e">
        <f>VLOOKUP(E252,'Linha 2 e 3'!$D$3:$E$180,2,0)</f>
        <v>#N/A</v>
      </c>
      <c r="B252" s="554" t="str">
        <f t="shared" si="11"/>
        <v/>
      </c>
      <c r="C252" s="162" t="str">
        <f>'Linha 2 e 3'!B103</f>
        <v/>
      </c>
      <c r="D252" s="163">
        <f>IFERROR(('Linha 2 e 3'!$C103),"")</f>
        <v>0</v>
      </c>
      <c r="E252" s="163">
        <f>IFERROR(('Linha 2 e 3'!$D103),"")</f>
        <v>0</v>
      </c>
      <c r="F252" s="163">
        <f>IFERROR(('Linha 2 e 3'!G103),"")</f>
        <v>0</v>
      </c>
      <c r="G252" s="163" t="str">
        <f>IFERROR(('Linha 2 e 3'!H103),"")</f>
        <v/>
      </c>
    </row>
    <row r="253" spans="1:7" hidden="1">
      <c r="A253" s="161" t="e">
        <f>VLOOKUP(E253,'Linha 2 e 3'!$D$3:$E$180,2,0)</f>
        <v>#N/A</v>
      </c>
      <c r="B253" s="554" t="str">
        <f t="shared" si="11"/>
        <v/>
      </c>
      <c r="C253" s="162" t="str">
        <f>'Linha 2 e 3'!B104</f>
        <v/>
      </c>
      <c r="D253" s="163">
        <f>IFERROR(('Linha 2 e 3'!$C104),"")</f>
        <v>0</v>
      </c>
      <c r="E253" s="163">
        <f>IFERROR(('Linha 2 e 3'!$D104),"")</f>
        <v>0</v>
      </c>
      <c r="F253" s="163">
        <f>IFERROR(('Linha 2 e 3'!G104),"")</f>
        <v>0</v>
      </c>
      <c r="G253" s="163" t="str">
        <f>IFERROR(('Linha 2 e 3'!H104),"")</f>
        <v/>
      </c>
    </row>
    <row r="254" spans="1:7" hidden="1">
      <c r="A254" s="161" t="e">
        <f>VLOOKUP(E254,'Linha 2 e 3'!$D$3:$E$180,2,0)</f>
        <v>#N/A</v>
      </c>
      <c r="B254" s="554" t="str">
        <f t="shared" si="11"/>
        <v/>
      </c>
      <c r="C254" s="162">
        <f>'Linha 2 e 3'!B105</f>
        <v>0</v>
      </c>
      <c r="D254" s="163">
        <f>IFERROR(('Linha 2 e 3'!$C105),"")</f>
        <v>0</v>
      </c>
      <c r="E254" s="163">
        <f>IFERROR(('Linha 2 e 3'!$D105),"")</f>
        <v>0</v>
      </c>
      <c r="F254" s="163">
        <f>IFERROR(('Linha 2 e 3'!G105),"")</f>
        <v>0</v>
      </c>
      <c r="G254" s="163">
        <f>IFERROR(('Linha 2 e 3'!H105),"")</f>
        <v>0</v>
      </c>
    </row>
    <row r="255" spans="1:7">
      <c r="A255" s="161" t="str">
        <f>VLOOKUP(E255,'Linha 2 e 3'!$D$3:$E$180,2,0)</f>
        <v>Túnel lll</v>
      </c>
      <c r="B255" s="554" t="str">
        <f t="shared" si="11"/>
        <v>2 e 3</v>
      </c>
      <c r="C255" s="162">
        <f>'Linha 2 e 3'!B106</f>
        <v>43957.25</v>
      </c>
      <c r="D255" s="163">
        <f>IFERROR(('Linha 2 e 3'!$C106),"")</f>
        <v>97028</v>
      </c>
      <c r="E255" s="163" t="str">
        <f>IFERROR(('Linha 2 e 3'!$D106),"")</f>
        <v>40.05.0001</v>
      </c>
      <c r="F255" s="163">
        <f>IFERROR(('Linha 2 e 3'!G106),"")</f>
        <v>3098</v>
      </c>
      <c r="G255" s="163">
        <f>IFERROR(('Linha 2 e 3'!H106),"")</f>
        <v>3442.2222222222222</v>
      </c>
    </row>
    <row r="256" spans="1:7">
      <c r="A256" s="161" t="str">
        <f>VLOOKUP(E256,'Linha 2 e 3'!$D$3:$E$180,2,0)</f>
        <v>Túnel lll</v>
      </c>
      <c r="B256" s="554" t="str">
        <f t="shared" si="11"/>
        <v>2 e 3</v>
      </c>
      <c r="C256" s="162">
        <f>'Linha 2 e 3'!B107</f>
        <v>43957.25</v>
      </c>
      <c r="D256" s="163">
        <f>IFERROR(('Linha 2 e 3'!$C107),"")</f>
        <v>97029</v>
      </c>
      <c r="E256" s="163" t="str">
        <f>IFERROR(('Linha 2 e 3'!$D107),"")</f>
        <v>40.10.2000</v>
      </c>
      <c r="F256" s="163">
        <f>IFERROR(('Linha 2 e 3'!G107),"")</f>
        <v>280</v>
      </c>
      <c r="G256" s="163">
        <f>IFERROR(('Linha 2 e 3'!H107),"")</f>
        <v>311.11111111111109</v>
      </c>
    </row>
    <row r="257" spans="1:7" hidden="1">
      <c r="A257" s="161" t="e">
        <f>VLOOKUP(E257,'Linha 2 e 3'!$D$3:$E$180,2,0)</f>
        <v>#N/A</v>
      </c>
      <c r="B257" s="554" t="str">
        <f t="shared" si="11"/>
        <v/>
      </c>
      <c r="C257" s="162" t="str">
        <f>'Linha 2 e 3'!B108</f>
        <v/>
      </c>
      <c r="D257" s="163">
        <f>IFERROR(('Linha 2 e 3'!$C108),"")</f>
        <v>0</v>
      </c>
      <c r="E257" s="163">
        <f>IFERROR(('Linha 2 e 3'!$D108),"")</f>
        <v>0</v>
      </c>
      <c r="F257" s="163">
        <f>IFERROR(('Linha 2 e 3'!G108),"")</f>
        <v>0</v>
      </c>
      <c r="G257" s="163" t="str">
        <f>IFERROR(('Linha 2 e 3'!H108),"")</f>
        <v/>
      </c>
    </row>
    <row r="258" spans="1:7" hidden="1">
      <c r="A258" s="161" t="e">
        <f>VLOOKUP(E258,'Linha 2 e 3'!$D$3:$E$180,2,0)</f>
        <v>#N/A</v>
      </c>
      <c r="B258" s="554" t="str">
        <f t="shared" si="11"/>
        <v/>
      </c>
      <c r="C258" s="162" t="str">
        <f>'Linha 2 e 3'!B109</f>
        <v/>
      </c>
      <c r="D258" s="163">
        <f>IFERROR(('Linha 2 e 3'!$C109),"")</f>
        <v>0</v>
      </c>
      <c r="E258" s="163">
        <f>IFERROR(('Linha 2 e 3'!$D109),"")</f>
        <v>0</v>
      </c>
      <c r="F258" s="163">
        <f>IFERROR(('Linha 2 e 3'!G109),"")</f>
        <v>0</v>
      </c>
      <c r="G258" s="163" t="str">
        <f>IFERROR(('Linha 2 e 3'!H109),"")</f>
        <v/>
      </c>
    </row>
    <row r="259" spans="1:7" hidden="1">
      <c r="A259" s="161" t="e">
        <f>VLOOKUP(E259,'Linha 2 e 3'!$D$3:$E$180,2,0)</f>
        <v>#N/A</v>
      </c>
      <c r="B259" s="554" t="str">
        <f t="shared" si="11"/>
        <v/>
      </c>
      <c r="C259" s="162" t="str">
        <f>'Linha 2 e 3'!B110</f>
        <v/>
      </c>
      <c r="D259" s="163">
        <f>IFERROR(('Linha 2 e 3'!$C110),"")</f>
        <v>0</v>
      </c>
      <c r="E259" s="163">
        <f>IFERROR(('Linha 2 e 3'!$D110),"")</f>
        <v>0</v>
      </c>
      <c r="F259" s="163">
        <f>IFERROR(('Linha 2 e 3'!G110),"")</f>
        <v>0</v>
      </c>
      <c r="G259" s="163" t="str">
        <f>IFERROR(('Linha 2 e 3'!H110),"")</f>
        <v/>
      </c>
    </row>
    <row r="260" spans="1:7" hidden="1">
      <c r="A260" s="161" t="e">
        <f>VLOOKUP(E260,'Linha 2 e 3'!$D$3:$E$180,2,0)</f>
        <v>#N/A</v>
      </c>
      <c r="B260" s="554" t="str">
        <f t="shared" si="11"/>
        <v/>
      </c>
      <c r="C260" s="162" t="str">
        <f>'Linha 2 e 3'!B111</f>
        <v/>
      </c>
      <c r="D260" s="163">
        <f>IFERROR(('Linha 2 e 3'!$C111),"")</f>
        <v>0</v>
      </c>
      <c r="E260" s="163">
        <f>IFERROR(('Linha 2 e 3'!$D111),"")</f>
        <v>0</v>
      </c>
      <c r="F260" s="163">
        <f>IFERROR(('Linha 2 e 3'!G111),"")</f>
        <v>0</v>
      </c>
      <c r="G260" s="163" t="str">
        <f>IFERROR(('Linha 2 e 3'!H111),"")</f>
        <v/>
      </c>
    </row>
    <row r="261" spans="1:7" hidden="1">
      <c r="A261" s="161" t="e">
        <f>VLOOKUP(E261,'Linha 2 e 3'!$D$3:$E$180,2,0)</f>
        <v>#N/A</v>
      </c>
      <c r="B261" s="554" t="str">
        <f t="shared" si="11"/>
        <v/>
      </c>
      <c r="C261" s="162" t="str">
        <f>'Linha 2 e 3'!B112</f>
        <v/>
      </c>
      <c r="D261" s="163">
        <f>IFERROR(('Linha 2 e 3'!$C112),"")</f>
        <v>0</v>
      </c>
      <c r="E261" s="163">
        <f>IFERROR(('Linha 2 e 3'!$D112),"")</f>
        <v>0</v>
      </c>
      <c r="F261" s="163">
        <f>IFERROR(('Linha 2 e 3'!G112),"")</f>
        <v>0</v>
      </c>
      <c r="G261" s="163" t="str">
        <f>IFERROR(('Linha 2 e 3'!H112),"")</f>
        <v/>
      </c>
    </row>
    <row r="262" spans="1:7" hidden="1">
      <c r="A262" s="161" t="e">
        <f>VLOOKUP(E262,'Linha 2 e 3'!$D$3:$E$180,2,0)</f>
        <v>#N/A</v>
      </c>
      <c r="B262" s="554" t="str">
        <f t="shared" si="11"/>
        <v/>
      </c>
      <c r="C262" s="162" t="str">
        <f>'Linha 2 e 3'!B113</f>
        <v/>
      </c>
      <c r="D262" s="163">
        <f>IFERROR(('Linha 2 e 3'!$C113),"")</f>
        <v>0</v>
      </c>
      <c r="E262" s="163">
        <f>IFERROR(('Linha 2 e 3'!$D113),"")</f>
        <v>0</v>
      </c>
      <c r="F262" s="163">
        <f>IFERROR(('Linha 2 e 3'!G113),"")</f>
        <v>0</v>
      </c>
      <c r="G262" s="163" t="str">
        <f>IFERROR(('Linha 2 e 3'!H113),"")</f>
        <v/>
      </c>
    </row>
    <row r="263" spans="1:7" hidden="1">
      <c r="A263" s="161" t="e">
        <f>VLOOKUP(E263,'Linha 2 e 3'!$D$3:$E$180,2,0)</f>
        <v>#N/A</v>
      </c>
      <c r="B263" s="554" t="str">
        <f t="shared" si="11"/>
        <v/>
      </c>
      <c r="C263" s="162" t="str">
        <f>'Linha 2 e 3'!B114</f>
        <v/>
      </c>
      <c r="D263" s="163">
        <f>IFERROR(('Linha 2 e 3'!$C114),"")</f>
        <v>0</v>
      </c>
      <c r="E263" s="163">
        <f>IFERROR(('Linha 2 e 3'!$D114),"")</f>
        <v>0</v>
      </c>
      <c r="F263" s="163">
        <f>IFERROR(('Linha 2 e 3'!G114),"")</f>
        <v>0</v>
      </c>
      <c r="G263" s="163" t="str">
        <f>IFERROR(('Linha 2 e 3'!H114),"")</f>
        <v/>
      </c>
    </row>
    <row r="264" spans="1:7" hidden="1">
      <c r="A264" s="161" t="e">
        <f>VLOOKUP(E264,'Linha 2 e 3'!$D$3:$E$180,2,0)</f>
        <v>#N/A</v>
      </c>
      <c r="B264" s="554" t="str">
        <f t="shared" si="11"/>
        <v/>
      </c>
      <c r="C264" s="162" t="str">
        <f>'Linha 2 e 3'!B115</f>
        <v/>
      </c>
      <c r="D264" s="163">
        <f>IFERROR(('Linha 2 e 3'!$C115),"")</f>
        <v>0</v>
      </c>
      <c r="E264" s="163">
        <f>IFERROR(('Linha 2 e 3'!$D115),"")</f>
        <v>0</v>
      </c>
      <c r="F264" s="163">
        <f>IFERROR(('Linha 2 e 3'!G115),"")</f>
        <v>0</v>
      </c>
      <c r="G264" s="163" t="str">
        <f>IFERROR(('Linha 2 e 3'!H115),"")</f>
        <v/>
      </c>
    </row>
    <row r="265" spans="1:7" hidden="1">
      <c r="A265" s="161" t="e">
        <f>VLOOKUP(E265,'Linha 2 e 3'!$D$3:$E$180,2,0)</f>
        <v>#N/A</v>
      </c>
      <c r="B265" s="554" t="str">
        <f t="shared" si="11"/>
        <v/>
      </c>
      <c r="C265" s="162">
        <f>'Linha 2 e 3'!B116</f>
        <v>0</v>
      </c>
      <c r="D265" s="163">
        <f>IFERROR(('Linha 2 e 3'!$C116),"")</f>
        <v>0</v>
      </c>
      <c r="E265" s="163">
        <f>IFERROR(('Linha 2 e 3'!$D116),"")</f>
        <v>0</v>
      </c>
      <c r="F265" s="163">
        <f>IFERROR(('Linha 2 e 3'!G116),"")</f>
        <v>0</v>
      </c>
      <c r="G265" s="163">
        <f>IFERROR(('Linha 2 e 3'!H116),"")</f>
        <v>0</v>
      </c>
    </row>
    <row r="266" spans="1:7">
      <c r="A266" s="161" t="str">
        <f>VLOOKUP(E266,'Linha 2 e 3'!$D$3:$E$180,2,0)</f>
        <v>Túnel lll</v>
      </c>
      <c r="B266" s="554" t="str">
        <f t="shared" si="11"/>
        <v>2 e 3</v>
      </c>
      <c r="C266" s="162">
        <f>'Linha 2 e 3'!B117</f>
        <v>43958</v>
      </c>
      <c r="D266" s="163">
        <f>IFERROR(('Linha 2 e 3'!$C117),"")</f>
        <v>97029</v>
      </c>
      <c r="E266" s="163" t="str">
        <f>IFERROR(('Linha 2 e 3'!$D117),"")</f>
        <v>40.10.2000</v>
      </c>
      <c r="F266" s="163">
        <f>IFERROR(('Linha 2 e 3'!G117),"")</f>
        <v>215</v>
      </c>
      <c r="G266" s="163">
        <f>IFERROR(('Linha 2 e 3'!H117),"")</f>
        <v>238.88888888888889</v>
      </c>
    </row>
    <row r="267" spans="1:7">
      <c r="A267" s="161" t="str">
        <f>VLOOKUP(E267,'Linha 2 e 3'!$D$3:$E$180,2,0)</f>
        <v>Túnel lll</v>
      </c>
      <c r="B267" s="554" t="str">
        <f t="shared" si="11"/>
        <v>2 e 3</v>
      </c>
      <c r="C267" s="162">
        <f>'Linha 2 e 3'!B118</f>
        <v>43958</v>
      </c>
      <c r="D267" s="163">
        <f>IFERROR(('Linha 2 e 3'!$C118),"")</f>
        <v>97031</v>
      </c>
      <c r="E267" s="163" t="str">
        <f>IFERROR(('Linha 2 e 3'!$D118),"")</f>
        <v>40.10.0001</v>
      </c>
      <c r="F267" s="163">
        <f>IFERROR(('Linha 2 e 3'!G118),"")</f>
        <v>700</v>
      </c>
      <c r="G267" s="163">
        <f>IFERROR(('Linha 2 e 3'!H118),"")</f>
        <v>777.77777777777771</v>
      </c>
    </row>
    <row r="268" spans="1:7">
      <c r="A268" s="161" t="str">
        <f>VLOOKUP(E268,'Linha 2 e 3'!$D$3:$E$180,2,0)</f>
        <v>Túnel lll</v>
      </c>
      <c r="B268" s="554" t="str">
        <f t="shared" si="11"/>
        <v>2 e 3</v>
      </c>
      <c r="C268" s="162">
        <f>'Linha 2 e 3'!B119</f>
        <v>43958</v>
      </c>
      <c r="D268" s="163">
        <f>IFERROR(('Linha 2 e 3'!$C119),"")</f>
        <v>97033</v>
      </c>
      <c r="E268" s="163" t="str">
        <f>IFERROR(('Linha 2 e 3'!$D119),"")</f>
        <v>40.05.1007</v>
      </c>
      <c r="F268" s="163">
        <f>IFERROR(('Linha 2 e 3'!G119),"")</f>
        <v>1000</v>
      </c>
      <c r="G268" s="163">
        <f>IFERROR(('Linha 2 e 3'!H119),"")</f>
        <v>1111.1111111111111</v>
      </c>
    </row>
    <row r="269" spans="1:7">
      <c r="A269" s="161" t="str">
        <f>VLOOKUP(E269,'Linha 2 e 3'!$D$3:$E$180,2,0)</f>
        <v>Túnel ll</v>
      </c>
      <c r="B269" s="554" t="str">
        <f t="shared" si="11"/>
        <v>2 e 3</v>
      </c>
      <c r="C269" s="162">
        <f>'Linha 2 e 3'!B120</f>
        <v>43958</v>
      </c>
      <c r="D269" s="163">
        <f>IFERROR(('Linha 2 e 3'!$C120),"")</f>
        <v>97034</v>
      </c>
      <c r="E269" s="163" t="str">
        <f>IFERROR(('Linha 2 e 3'!$D120),"")</f>
        <v>40.05.0061</v>
      </c>
      <c r="F269" s="163">
        <f>IFERROR(('Linha 2 e 3'!G120),"")</f>
        <v>1015</v>
      </c>
      <c r="G269" s="163">
        <f>IFERROR(('Linha 2 e 3'!H120),"")</f>
        <v>1127.7777777777778</v>
      </c>
    </row>
    <row r="270" spans="1:7">
      <c r="A270" s="161" t="str">
        <f>VLOOKUP(E270,'Linha 2 e 3'!$D$3:$E$180,2,0)</f>
        <v>Túnel ll</v>
      </c>
      <c r="B270" s="554" t="str">
        <f t="shared" si="11"/>
        <v>2 e 3</v>
      </c>
      <c r="C270" s="162">
        <f>'Linha 2 e 3'!B121</f>
        <v>43958</v>
      </c>
      <c r="D270" s="163">
        <f>IFERROR(('Linha 2 e 3'!$C121),"")</f>
        <v>97035</v>
      </c>
      <c r="E270" s="163" t="str">
        <f>IFERROR(('Linha 2 e 3'!$D121),"")</f>
        <v>40.05.1100</v>
      </c>
      <c r="F270" s="163">
        <f>IFERROR(('Linha 2 e 3'!G121),"")</f>
        <v>807</v>
      </c>
      <c r="G270" s="163">
        <f>IFERROR(('Linha 2 e 3'!H121),"")</f>
        <v>896.66666666666663</v>
      </c>
    </row>
    <row r="271" spans="1:7" hidden="1">
      <c r="A271" s="161" t="str">
        <f>VLOOKUP(E271,'Linha 2 e 3'!$D$3:$E$180,2,0)</f>
        <v>Túnel ll</v>
      </c>
      <c r="B271" s="554" t="str">
        <f t="shared" si="11"/>
        <v>2 e 3</v>
      </c>
      <c r="C271" s="162">
        <f>'Linha 2 e 3'!B122</f>
        <v>43958</v>
      </c>
      <c r="D271" s="163">
        <f>IFERROR(('Linha 2 e 3'!$C122),"")</f>
        <v>0</v>
      </c>
      <c r="E271" s="163">
        <f>IFERROR(('Linha 2 e 3'!$D122),"")</f>
        <v>9</v>
      </c>
      <c r="F271" s="163">
        <f>IFERROR(('Linha 2 e 3'!G122),"")</f>
        <v>0</v>
      </c>
      <c r="G271" s="163">
        <f>IFERROR(('Linha 2 e 3'!H122),"")</f>
        <v>0</v>
      </c>
    </row>
    <row r="272" spans="1:7" hidden="1">
      <c r="A272" s="161" t="e">
        <f>VLOOKUP(E272,'Linha 2 e 3'!$D$3:$E$180,2,0)</f>
        <v>#N/A</v>
      </c>
      <c r="B272" s="554" t="str">
        <f t="shared" si="11"/>
        <v/>
      </c>
      <c r="C272" s="162" t="str">
        <f>'Linha 2 e 3'!B123</f>
        <v/>
      </c>
      <c r="D272" s="163">
        <f>IFERROR(('Linha 2 e 3'!$C123),"")</f>
        <v>0</v>
      </c>
      <c r="E272" s="163">
        <f>IFERROR(('Linha 2 e 3'!$D123),"")</f>
        <v>0</v>
      </c>
      <c r="F272" s="163">
        <f>IFERROR(('Linha 2 e 3'!G123),"")</f>
        <v>0</v>
      </c>
      <c r="G272" s="163" t="str">
        <f>IFERROR(('Linha 2 e 3'!H123),"")</f>
        <v/>
      </c>
    </row>
    <row r="273" spans="1:7" hidden="1">
      <c r="A273" s="161" t="e">
        <f>VLOOKUP(E273,'Linha 2 e 3'!$D$3:$E$180,2,0)</f>
        <v>#N/A</v>
      </c>
      <c r="B273" s="554" t="str">
        <f t="shared" si="11"/>
        <v/>
      </c>
      <c r="C273" s="162" t="str">
        <f>'Linha 2 e 3'!B124</f>
        <v/>
      </c>
      <c r="D273" s="163">
        <f>IFERROR(('Linha 2 e 3'!$C124),"")</f>
        <v>0</v>
      </c>
      <c r="E273" s="163">
        <f>IFERROR(('Linha 2 e 3'!$D124),"")</f>
        <v>0</v>
      </c>
      <c r="F273" s="163">
        <f>IFERROR(('Linha 2 e 3'!G124),"")</f>
        <v>0</v>
      </c>
      <c r="G273" s="163" t="str">
        <f>IFERROR(('Linha 2 e 3'!H124),"")</f>
        <v/>
      </c>
    </row>
    <row r="274" spans="1:7" hidden="1">
      <c r="A274" s="161" t="e">
        <f>VLOOKUP(E274,'Linha 2 e 3'!$D$3:$E$180,2,0)</f>
        <v>#N/A</v>
      </c>
      <c r="B274" s="554" t="str">
        <f t="shared" si="11"/>
        <v/>
      </c>
      <c r="C274" s="162" t="str">
        <f>'Linha 2 e 3'!B125</f>
        <v/>
      </c>
      <c r="D274" s="163">
        <f>IFERROR(('Linha 2 e 3'!$C125),"")</f>
        <v>0</v>
      </c>
      <c r="E274" s="163">
        <f>IFERROR(('Linha 2 e 3'!$D125),"")</f>
        <v>0</v>
      </c>
      <c r="F274" s="163">
        <f>IFERROR(('Linha 2 e 3'!G125),"")</f>
        <v>0</v>
      </c>
      <c r="G274" s="163" t="str">
        <f>IFERROR(('Linha 2 e 3'!H125),"")</f>
        <v/>
      </c>
    </row>
    <row r="275" spans="1:7" hidden="1">
      <c r="A275" s="161" t="e">
        <f>VLOOKUP(E275,'Linha 2 e 3'!$D$3:$E$180,2,0)</f>
        <v>#N/A</v>
      </c>
      <c r="B275" s="554" t="str">
        <f t="shared" si="11"/>
        <v/>
      </c>
      <c r="C275" s="162" t="str">
        <f>'Linha 2 e 3'!B126</f>
        <v/>
      </c>
      <c r="D275" s="163">
        <f>IFERROR(('Linha 2 e 3'!$C126),"")</f>
        <v>0</v>
      </c>
      <c r="E275" s="163">
        <f>IFERROR(('Linha 2 e 3'!$D126),"")</f>
        <v>0</v>
      </c>
      <c r="F275" s="163">
        <f>IFERROR(('Linha 2 e 3'!G126),"")</f>
        <v>0</v>
      </c>
      <c r="G275" s="163" t="str">
        <f>IFERROR(('Linha 2 e 3'!H126),"")</f>
        <v/>
      </c>
    </row>
    <row r="276" spans="1:7" hidden="1">
      <c r="A276" s="161" t="e">
        <f>VLOOKUP(E276,'Linha 2 e 3'!$D$3:$E$180,2,0)</f>
        <v>#N/A</v>
      </c>
      <c r="B276" s="554" t="str">
        <f t="shared" si="11"/>
        <v/>
      </c>
      <c r="C276" s="162">
        <f>'Linha 2 e 3'!B127</f>
        <v>0</v>
      </c>
      <c r="D276" s="163">
        <f>IFERROR(('Linha 2 e 3'!$C127),"")</f>
        <v>0</v>
      </c>
      <c r="E276" s="163">
        <f>IFERROR(('Linha 2 e 3'!$D127),"")</f>
        <v>0</v>
      </c>
      <c r="F276" s="163">
        <f>IFERROR(('Linha 2 e 3'!G127),"")</f>
        <v>0</v>
      </c>
      <c r="G276" s="163">
        <f>IFERROR(('Linha 2 e 3'!H127),"")</f>
        <v>0</v>
      </c>
    </row>
    <row r="277" spans="1:7">
      <c r="A277" s="161" t="str">
        <f>VLOOKUP(E277,'Linha 2 e 3'!$D$3:$E$180,2,0)</f>
        <v>Túnel ll</v>
      </c>
      <c r="B277" s="554" t="str">
        <f t="shared" si="11"/>
        <v>2 e 3</v>
      </c>
      <c r="C277" s="162">
        <f>'Linha 2 e 3'!B128</f>
        <v>43959.25</v>
      </c>
      <c r="D277" s="163">
        <f>IFERROR(('Linha 2 e 3'!$C128),"")</f>
        <v>0</v>
      </c>
      <c r="E277" s="163">
        <f>IFERROR(('Linha 2 e 3'!$D128),"")</f>
        <v>9</v>
      </c>
      <c r="F277" s="163">
        <f>IFERROR(('Linha 2 e 3'!G128),"")</f>
        <v>0</v>
      </c>
      <c r="G277" s="163">
        <f>IFERROR(('Linha 2 e 3'!H128),"")</f>
        <v>0</v>
      </c>
    </row>
    <row r="278" spans="1:7" hidden="1">
      <c r="A278" s="161" t="e">
        <f>VLOOKUP(E278,'Linha 2 e 3'!$D$3:$E$180,2,0)</f>
        <v>#N/A</v>
      </c>
      <c r="B278" s="554" t="str">
        <f t="shared" si="11"/>
        <v/>
      </c>
      <c r="C278" s="162" t="str">
        <f>'Linha 2 e 3'!B129</f>
        <v/>
      </c>
      <c r="D278" s="163">
        <f>IFERROR(('Linha 2 e 3'!$C129),"")</f>
        <v>0</v>
      </c>
      <c r="E278" s="163">
        <f>IFERROR(('Linha 2 e 3'!$D129),"")</f>
        <v>0</v>
      </c>
      <c r="F278" s="163">
        <f>IFERROR(('Linha 2 e 3'!G129),"")</f>
        <v>2965</v>
      </c>
      <c r="G278" s="163" t="str">
        <f>IFERROR(('Linha 2 e 3'!H129),"")</f>
        <v/>
      </c>
    </row>
    <row r="279" spans="1:7" hidden="1">
      <c r="A279" s="161" t="e">
        <f>VLOOKUP(E279,'Linha 2 e 3'!$D$3:$E$180,2,0)</f>
        <v>#N/A</v>
      </c>
      <c r="B279" s="554" t="str">
        <f t="shared" si="11"/>
        <v/>
      </c>
      <c r="C279" s="162" t="str">
        <f>'Linha 2 e 3'!B130</f>
        <v/>
      </c>
      <c r="D279" s="163">
        <f>IFERROR(('Linha 2 e 3'!$C130),"")</f>
        <v>0</v>
      </c>
      <c r="E279" s="163">
        <f>IFERROR(('Linha 2 e 3'!$D130),"")</f>
        <v>0</v>
      </c>
      <c r="F279" s="163">
        <f>IFERROR(('Linha 2 e 3'!G130),"")</f>
        <v>258</v>
      </c>
      <c r="G279" s="163" t="str">
        <f>IFERROR(('Linha 2 e 3'!H130),"")</f>
        <v/>
      </c>
    </row>
    <row r="280" spans="1:7" hidden="1">
      <c r="A280" s="161" t="e">
        <f>VLOOKUP(E280,'Linha 2 e 3'!$D$3:$E$180,2,0)</f>
        <v>#N/A</v>
      </c>
      <c r="B280" s="554" t="str">
        <f t="shared" si="11"/>
        <v/>
      </c>
      <c r="C280" s="162" t="str">
        <f>'Linha 2 e 3'!B131</f>
        <v/>
      </c>
      <c r="D280" s="163">
        <f>IFERROR(('Linha 2 e 3'!$C131),"")</f>
        <v>0</v>
      </c>
      <c r="E280" s="163">
        <f>IFERROR(('Linha 2 e 3'!$D131),"")</f>
        <v>0</v>
      </c>
      <c r="F280" s="163">
        <f>IFERROR(('Linha 2 e 3'!G131),"")</f>
        <v>0</v>
      </c>
      <c r="G280" s="163" t="str">
        <f>IFERROR(('Linha 2 e 3'!H131),"")</f>
        <v/>
      </c>
    </row>
    <row r="281" spans="1:7" hidden="1">
      <c r="A281" s="161" t="e">
        <f>VLOOKUP(E281,'Linha 2 e 3'!$D$3:$E$180,2,0)</f>
        <v>#N/A</v>
      </c>
      <c r="B281" s="554" t="str">
        <f t="shared" si="11"/>
        <v/>
      </c>
      <c r="C281" s="162" t="str">
        <f>'Linha 2 e 3'!B132</f>
        <v/>
      </c>
      <c r="D281" s="163">
        <f>IFERROR(('Linha 2 e 3'!$C132),"")</f>
        <v>0</v>
      </c>
      <c r="E281" s="163">
        <f>IFERROR(('Linha 2 e 3'!$D132),"")</f>
        <v>0</v>
      </c>
      <c r="F281" s="163">
        <f>IFERROR(('Linha 2 e 3'!G132),"")</f>
        <v>0</v>
      </c>
      <c r="G281" s="163" t="str">
        <f>IFERROR(('Linha 2 e 3'!H132),"")</f>
        <v/>
      </c>
    </row>
    <row r="282" spans="1:7" hidden="1">
      <c r="A282" s="161" t="e">
        <f>VLOOKUP(E282,'Linha 2 e 3'!$D$3:$E$180,2,0)</f>
        <v>#N/A</v>
      </c>
      <c r="B282" s="554" t="str">
        <f t="shared" ref="B282:B284" si="12">IFERROR((VLOOKUP(A282,$I$79:$J$87,2,0)),"")</f>
        <v/>
      </c>
      <c r="C282" s="162" t="str">
        <f>'Linha 2 e 3'!B133</f>
        <v/>
      </c>
      <c r="D282" s="163">
        <f>IFERROR(('Linha 2 e 3'!$C133),"")</f>
        <v>0</v>
      </c>
      <c r="E282" s="163">
        <f>IFERROR(('Linha 2 e 3'!$D133),"")</f>
        <v>0</v>
      </c>
      <c r="F282" s="163">
        <f>IFERROR(('Linha 2 e 3'!G133),"")</f>
        <v>0</v>
      </c>
      <c r="G282" s="163" t="str">
        <f>IFERROR(('Linha 2 e 3'!H133),"")</f>
        <v/>
      </c>
    </row>
    <row r="283" spans="1:7" hidden="1">
      <c r="A283" s="161" t="e">
        <f>VLOOKUP(E283,'Linha 2 e 3'!$D$3:$E$180,2,0)</f>
        <v>#N/A</v>
      </c>
      <c r="B283" s="554" t="str">
        <f t="shared" si="12"/>
        <v/>
      </c>
      <c r="C283" s="162" t="str">
        <f>'Linha 2 e 3'!B134</f>
        <v/>
      </c>
      <c r="D283" s="163">
        <f>IFERROR(('Linha 2 e 3'!$C134),"")</f>
        <v>0</v>
      </c>
      <c r="E283" s="163">
        <f>IFERROR(('Linha 2 e 3'!$D134),"")</f>
        <v>0</v>
      </c>
      <c r="F283" s="163">
        <f>IFERROR(('Linha 2 e 3'!G134),"")</f>
        <v>0</v>
      </c>
      <c r="G283" s="163" t="str">
        <f>IFERROR(('Linha 2 e 3'!H134),"")</f>
        <v/>
      </c>
    </row>
    <row r="284" spans="1:7" hidden="1">
      <c r="A284" s="161" t="e">
        <f>VLOOKUP(E284,'Linha 2 e 3'!$D$3:$E$180,2,0)</f>
        <v>#N/A</v>
      </c>
      <c r="B284" s="554" t="str">
        <f t="shared" si="12"/>
        <v/>
      </c>
      <c r="C284" s="162" t="str">
        <f>'Linha 2 e 3'!B135</f>
        <v/>
      </c>
      <c r="D284" s="163">
        <f>IFERROR(('Linha 2 e 3'!$C135),"")</f>
        <v>0</v>
      </c>
      <c r="E284" s="163">
        <f>IFERROR(('Linha 2 e 3'!$D135),"")</f>
        <v>0</v>
      </c>
      <c r="F284" s="163">
        <f>IFERROR(('Linha 2 e 3'!G135),"")</f>
        <v>0</v>
      </c>
      <c r="G284" s="163" t="str">
        <f>IFERROR(('Linha 2 e 3'!H135),"")</f>
        <v/>
      </c>
    </row>
    <row r="285" spans="1:7" hidden="1">
      <c r="A285" s="161" t="e">
        <f>VLOOKUP(E285,'Linha 2 e 3'!$D$3:$E$180,2,0)</f>
        <v>#N/A</v>
      </c>
      <c r="B285" s="554" t="str">
        <f>IFERROR((VLOOKUP(A287,$I$79:$J$87,2,0)),"")</f>
        <v/>
      </c>
      <c r="C285" s="162" t="str">
        <f>'Linha 2 e 3'!B136</f>
        <v/>
      </c>
      <c r="D285" s="163">
        <f>IFERROR(('Linha 2 e 3'!$C136),"")</f>
        <v>0</v>
      </c>
      <c r="E285" s="163">
        <f>IFERROR(('Linha 2 e 3'!$D136),"")</f>
        <v>0</v>
      </c>
      <c r="F285" s="163">
        <f>IFERROR(('Linha 2 e 3'!G136),"")</f>
        <v>0</v>
      </c>
      <c r="G285" s="163" t="str">
        <f>IFERROR(('Linha 2 e 3'!H136),"")</f>
        <v/>
      </c>
    </row>
    <row r="286" spans="1:7" hidden="1">
      <c r="A286" s="161" t="e">
        <f>VLOOKUP(E286,'Linha 2 e 3'!$D$3:$E$180,2,0)</f>
        <v>#N/A</v>
      </c>
      <c r="B286" s="554" t="str">
        <f t="shared" ref="B286:B317" si="13">IFERROR((VLOOKUP(A286,$I$79:$J$87,2,0)),"")</f>
        <v/>
      </c>
      <c r="C286" s="162" t="str">
        <f>'Linha 2 e 3'!B137</f>
        <v/>
      </c>
      <c r="D286" s="163">
        <f>IFERROR(('Linha 2 e 3'!$C137),"")</f>
        <v>0</v>
      </c>
      <c r="E286" s="163">
        <f>IFERROR(('Linha 2 e 3'!$D137),"")</f>
        <v>0</v>
      </c>
      <c r="F286" s="163">
        <f>IFERROR(('Linha 2 e 3'!G137),"")</f>
        <v>0</v>
      </c>
      <c r="G286" s="163" t="str">
        <f>IFERROR(('Linha 2 e 3'!H137),"")</f>
        <v/>
      </c>
    </row>
    <row r="287" spans="1:7" hidden="1">
      <c r="A287" s="161" t="e">
        <f>VLOOKUP(E287,'Linha 2 e 3'!$D$3:$E$180,2,0)</f>
        <v>#N/A</v>
      </c>
      <c r="B287" s="554" t="str">
        <f t="shared" si="13"/>
        <v/>
      </c>
      <c r="C287" s="162">
        <f>'Linha 2 e 3'!B138</f>
        <v>0</v>
      </c>
      <c r="D287" s="163">
        <f>IFERROR(('Linha 2 e 3'!$C138),"")</f>
        <v>0</v>
      </c>
      <c r="E287" s="163">
        <f>IFERROR(('Linha 2 e 3'!$D138),"")</f>
        <v>0</v>
      </c>
      <c r="F287" s="163">
        <f>IFERROR(('Linha 2 e 3'!G138),"")</f>
        <v>0</v>
      </c>
      <c r="G287" s="163">
        <f>IFERROR(('Linha 2 e 3'!H138),"")</f>
        <v>0</v>
      </c>
    </row>
    <row r="288" spans="1:7" hidden="1">
      <c r="A288" s="161" t="e">
        <f>VLOOKUP(E288,'Linha 2 e 3'!$D$3:$E$180,2,0)</f>
        <v>#N/A</v>
      </c>
      <c r="B288" s="554" t="str">
        <f t="shared" si="13"/>
        <v/>
      </c>
      <c r="C288" s="162">
        <f>'Linha 2 e 3'!B139</f>
        <v>43960</v>
      </c>
      <c r="D288" s="163">
        <f>IFERROR(('Linha 2 e 3'!$C139),"")</f>
        <v>0</v>
      </c>
      <c r="E288" s="163">
        <f>IFERROR(('Linha 2 e 3'!$D139),"")</f>
        <v>0</v>
      </c>
      <c r="F288" s="163">
        <f>IFERROR(('Linha 2 e 3'!G139),"")</f>
        <v>0</v>
      </c>
      <c r="G288" s="163" t="str">
        <f>IFERROR(('Linha 2 e 3'!H139),"")</f>
        <v/>
      </c>
    </row>
    <row r="289" spans="1:7" hidden="1">
      <c r="A289" s="161" t="e">
        <f>VLOOKUP(E289,'Linha 2 e 3'!$D$3:$E$180,2,0)</f>
        <v>#N/A</v>
      </c>
      <c r="B289" s="554" t="str">
        <f t="shared" si="13"/>
        <v/>
      </c>
      <c r="C289" s="162" t="str">
        <f>'Linha 2 e 3'!B140</f>
        <v/>
      </c>
      <c r="D289" s="163">
        <f>IFERROR(('Linha 2 e 3'!$C140),"")</f>
        <v>0</v>
      </c>
      <c r="E289" s="163">
        <f>IFERROR(('Linha 2 e 3'!$D140),"")</f>
        <v>0</v>
      </c>
      <c r="F289" s="163">
        <f>IFERROR(('Linha 2 e 3'!G140),"")</f>
        <v>0</v>
      </c>
      <c r="G289" s="163" t="str">
        <f>IFERROR(('Linha 2 e 3'!H140),"")</f>
        <v/>
      </c>
    </row>
    <row r="290" spans="1:7" hidden="1">
      <c r="A290" s="161" t="e">
        <f>VLOOKUP(E290,'Linha 2 e 3'!$D$3:$E$180,2,0)</f>
        <v>#N/A</v>
      </c>
      <c r="B290" s="554" t="str">
        <f t="shared" si="13"/>
        <v/>
      </c>
      <c r="C290" s="162" t="str">
        <f>'Linha 2 e 3'!B141</f>
        <v/>
      </c>
      <c r="D290" s="163">
        <f>IFERROR(('Linha 2 e 3'!$C141),"")</f>
        <v>0</v>
      </c>
      <c r="E290" s="163">
        <f>IFERROR(('Linha 2 e 3'!$D141),"")</f>
        <v>0</v>
      </c>
      <c r="F290" s="163">
        <f>IFERROR(('Linha 2 e 3'!G141),"")</f>
        <v>0</v>
      </c>
      <c r="G290" s="163" t="str">
        <f>IFERROR(('Linha 2 e 3'!H141),"")</f>
        <v/>
      </c>
    </row>
    <row r="291" spans="1:7" hidden="1">
      <c r="A291" s="161" t="e">
        <f>VLOOKUP(E291,'Linha 2 e 3'!$D$3:$E$180,2,0)</f>
        <v>#N/A</v>
      </c>
      <c r="B291" s="554" t="str">
        <f t="shared" si="13"/>
        <v/>
      </c>
      <c r="C291" s="162" t="str">
        <f>'Linha 2 e 3'!B142</f>
        <v/>
      </c>
      <c r="D291" s="163">
        <f>IFERROR(('Linha 2 e 3'!$C142),"")</f>
        <v>0</v>
      </c>
      <c r="E291" s="163">
        <f>IFERROR(('Linha 2 e 3'!$D142),"")</f>
        <v>0</v>
      </c>
      <c r="F291" s="163">
        <f>IFERROR(('Linha 2 e 3'!G142),"")</f>
        <v>0</v>
      </c>
      <c r="G291" s="163" t="str">
        <f>IFERROR(('Linha 2 e 3'!H142),"")</f>
        <v/>
      </c>
    </row>
    <row r="292" spans="1:7" hidden="1">
      <c r="A292" s="161" t="e">
        <f>VLOOKUP(E292,'Linha 2 e 3'!$D$3:$E$180,2,0)</f>
        <v>#N/A</v>
      </c>
      <c r="B292" s="554" t="str">
        <f t="shared" si="13"/>
        <v/>
      </c>
      <c r="C292" s="162" t="str">
        <f>'Linha 2 e 3'!B143</f>
        <v/>
      </c>
      <c r="D292" s="163">
        <f>IFERROR(('Linha 2 e 3'!$C143),"")</f>
        <v>0</v>
      </c>
      <c r="E292" s="163">
        <f>IFERROR(('Linha 2 e 3'!$D143),"")</f>
        <v>0</v>
      </c>
      <c r="F292" s="163">
        <f>IFERROR(('Linha 2 e 3'!G143),"")</f>
        <v>0</v>
      </c>
      <c r="G292" s="163" t="str">
        <f>IFERROR(('Linha 2 e 3'!H143),"")</f>
        <v/>
      </c>
    </row>
    <row r="293" spans="1:7" hidden="1">
      <c r="A293" s="161" t="e">
        <f>VLOOKUP(E293,'Linha 2 e 3'!$D$3:$E$180,2,0)</f>
        <v>#N/A</v>
      </c>
      <c r="B293" s="554" t="str">
        <f t="shared" si="13"/>
        <v/>
      </c>
      <c r="C293" s="162" t="str">
        <f>'Linha 2 e 3'!B144</f>
        <v/>
      </c>
      <c r="D293" s="163">
        <f>IFERROR(('Linha 2 e 3'!$C144),"")</f>
        <v>0</v>
      </c>
      <c r="E293" s="163">
        <f>IFERROR(('Linha 2 e 3'!$D144),"")</f>
        <v>0</v>
      </c>
      <c r="F293" s="163">
        <f>IFERROR(('Linha 2 e 3'!G144),"")</f>
        <v>0</v>
      </c>
      <c r="G293" s="163" t="str">
        <f>IFERROR(('Linha 2 e 3'!H144),"")</f>
        <v/>
      </c>
    </row>
    <row r="294" spans="1:7" hidden="1">
      <c r="A294" s="161" t="e">
        <f>VLOOKUP(E294,'Linha 2 e 3'!$D$3:$E$180,2,0)</f>
        <v>#N/A</v>
      </c>
      <c r="B294" s="554" t="str">
        <f t="shared" si="13"/>
        <v/>
      </c>
      <c r="C294" s="162" t="str">
        <f>'Linha 2 e 3'!B145</f>
        <v/>
      </c>
      <c r="D294" s="163">
        <f>IFERROR(('Linha 2 e 3'!$C145),"")</f>
        <v>0</v>
      </c>
      <c r="E294" s="163">
        <f>IFERROR(('Linha 2 e 3'!$D145),"")</f>
        <v>0</v>
      </c>
      <c r="F294" s="163">
        <f>IFERROR(('Linha 2 e 3'!G145),"")</f>
        <v>0</v>
      </c>
      <c r="G294" s="163" t="str">
        <f>IFERROR(('Linha 2 e 3'!H145),"")</f>
        <v/>
      </c>
    </row>
    <row r="295" spans="1:7" hidden="1">
      <c r="A295" s="161" t="e">
        <f>VLOOKUP(E295,'Linha 2 e 3'!$D$3:$E$180,2,0)</f>
        <v>#N/A</v>
      </c>
      <c r="B295" s="554" t="str">
        <f t="shared" si="13"/>
        <v/>
      </c>
      <c r="C295" s="162" t="str">
        <f>'Linha 2 e 3'!B146</f>
        <v/>
      </c>
      <c r="D295" s="163">
        <f>IFERROR(('Linha 2 e 3'!$C146),"")</f>
        <v>0</v>
      </c>
      <c r="E295" s="163">
        <f>IFERROR(('Linha 2 e 3'!$D146),"")</f>
        <v>0</v>
      </c>
      <c r="F295" s="163">
        <f>IFERROR(('Linha 2 e 3'!G146),"")</f>
        <v>0</v>
      </c>
      <c r="G295" s="163" t="str">
        <f>IFERROR(('Linha 2 e 3'!H146),"")</f>
        <v/>
      </c>
    </row>
    <row r="296" spans="1:7" hidden="1">
      <c r="A296" s="161" t="e">
        <f>VLOOKUP(E296,'Linha 2 e 3'!$D$3:$E$180,2,0)</f>
        <v>#N/A</v>
      </c>
      <c r="B296" s="554" t="str">
        <f t="shared" si="13"/>
        <v/>
      </c>
      <c r="C296" s="162" t="str">
        <f>'Linha 2 e 3'!B147</f>
        <v/>
      </c>
      <c r="D296" s="163">
        <f>IFERROR(('Linha 2 e 3'!$C147),"")</f>
        <v>0</v>
      </c>
      <c r="E296" s="163">
        <f>IFERROR(('Linha 2 e 3'!$D147),"")</f>
        <v>0</v>
      </c>
      <c r="F296" s="163">
        <f>IFERROR(('Linha 2 e 3'!G147),"")</f>
        <v>0</v>
      </c>
      <c r="G296" s="163" t="str">
        <f>IFERROR(('Linha 2 e 3'!H147),"")</f>
        <v/>
      </c>
    </row>
    <row r="297" spans="1:7" hidden="1">
      <c r="A297" s="161" t="e">
        <f>VLOOKUP(E297,'Linha 2 e 3'!$D$3:$E$180,2,0)</f>
        <v>#N/A</v>
      </c>
      <c r="B297" s="554" t="str">
        <f t="shared" si="13"/>
        <v/>
      </c>
      <c r="C297" s="162" t="str">
        <f>'Linha 2 e 3'!B148</f>
        <v/>
      </c>
      <c r="D297" s="163">
        <f>IFERROR(('Linha 2 e 3'!$C148),"")</f>
        <v>0</v>
      </c>
      <c r="E297" s="163">
        <f>IFERROR(('Linha 2 e 3'!$D148),"")</f>
        <v>0</v>
      </c>
      <c r="F297" s="163">
        <f>IFERROR(('Linha 2 e 3'!G148),"")</f>
        <v>0</v>
      </c>
      <c r="G297" s="163" t="str">
        <f>IFERROR(('Linha 2 e 3'!H148),"")</f>
        <v/>
      </c>
    </row>
    <row r="298" spans="1:7" hidden="1">
      <c r="A298" s="161" t="e">
        <f>VLOOKUP(E298,'Linha 2 e 3'!$D$3:$E$180,2,0)</f>
        <v>#N/A</v>
      </c>
      <c r="B298" s="554" t="str">
        <f t="shared" si="13"/>
        <v/>
      </c>
      <c r="C298" s="162">
        <f>'Linha 2 e 3'!B149</f>
        <v>0</v>
      </c>
      <c r="D298" s="163">
        <f>IFERROR(('Linha 2 e 3'!$C149),"")</f>
        <v>0</v>
      </c>
      <c r="E298" s="163">
        <f>IFERROR(('Linha 2 e 3'!$D149),"")</f>
        <v>0</v>
      </c>
      <c r="F298" s="163">
        <f>IFERROR(('Linha 2 e 3'!G149),"")</f>
        <v>0</v>
      </c>
      <c r="G298" s="163">
        <f>IFERROR(('Linha 2 e 3'!H149),"")</f>
        <v>0</v>
      </c>
    </row>
    <row r="299" spans="1:7" hidden="1">
      <c r="A299" s="161" t="e">
        <f>VLOOKUP(E299,'Linha 2 e 3'!$D$3:$E$180,2,0)</f>
        <v>#N/A</v>
      </c>
      <c r="B299" s="554" t="str">
        <f t="shared" si="13"/>
        <v/>
      </c>
      <c r="C299" s="162">
        <f>'Linha 2 e 3'!B150</f>
        <v>43961.25</v>
      </c>
      <c r="D299" s="163">
        <f>IFERROR(('Linha 2 e 3'!$C150),"")</f>
        <v>0</v>
      </c>
      <c r="E299" s="163">
        <f>IFERROR(('Linha 2 e 3'!$D150),"")</f>
        <v>0</v>
      </c>
      <c r="F299" s="163">
        <f>IFERROR(('Linha 2 e 3'!G150),"")</f>
        <v>0</v>
      </c>
      <c r="G299" s="163" t="str">
        <f>IFERROR(('Linha 2 e 3'!H150),"")</f>
        <v/>
      </c>
    </row>
    <row r="300" spans="1:7" hidden="1">
      <c r="A300" s="161" t="e">
        <f>VLOOKUP(E300,'Linha 2 e 3'!$D$3:$E$180,2,0)</f>
        <v>#N/A</v>
      </c>
      <c r="B300" s="554" t="str">
        <f t="shared" si="13"/>
        <v/>
      </c>
      <c r="C300" s="162" t="str">
        <f>'Linha 2 e 3'!B151</f>
        <v/>
      </c>
      <c r="D300" s="163">
        <f>IFERROR(('Linha 2 e 3'!$C151),"")</f>
        <v>0</v>
      </c>
      <c r="E300" s="163">
        <f>IFERROR(('Linha 2 e 3'!$D151),"")</f>
        <v>0</v>
      </c>
      <c r="F300" s="163">
        <f>IFERROR(('Linha 2 e 3'!G151),"")</f>
        <v>0</v>
      </c>
      <c r="G300" s="163" t="str">
        <f>IFERROR(('Linha 2 e 3'!H151),"")</f>
        <v/>
      </c>
    </row>
    <row r="301" spans="1:7" hidden="1">
      <c r="A301" s="161" t="e">
        <f>VLOOKUP(E301,'Linha 2 e 3'!$D$3:$E$180,2,0)</f>
        <v>#N/A</v>
      </c>
      <c r="B301" s="554" t="str">
        <f t="shared" si="13"/>
        <v/>
      </c>
      <c r="C301" s="162" t="str">
        <f>'Linha 2 e 3'!B152</f>
        <v/>
      </c>
      <c r="D301" s="163">
        <f>IFERROR(('Linha 2 e 3'!$C152),"")</f>
        <v>0</v>
      </c>
      <c r="E301" s="163">
        <f>IFERROR(('Linha 2 e 3'!$D152),"")</f>
        <v>0</v>
      </c>
      <c r="F301" s="163">
        <f>IFERROR(('Linha 2 e 3'!G152),"")</f>
        <v>0</v>
      </c>
      <c r="G301" s="163" t="str">
        <f>IFERROR(('Linha 2 e 3'!H152),"")</f>
        <v/>
      </c>
    </row>
    <row r="302" spans="1:7" hidden="1">
      <c r="A302" s="161" t="e">
        <f>VLOOKUP(E302,'Linha 2 e 3'!$D$3:$E$180,2,0)</f>
        <v>#N/A</v>
      </c>
      <c r="B302" s="554" t="str">
        <f t="shared" si="13"/>
        <v/>
      </c>
      <c r="C302" s="162" t="str">
        <f>'Linha 2 e 3'!B153</f>
        <v/>
      </c>
      <c r="D302" s="163">
        <f>IFERROR(('Linha 2 e 3'!$C153),"")</f>
        <v>0</v>
      </c>
      <c r="E302" s="163">
        <f>IFERROR(('Linha 2 e 3'!$D153),"")</f>
        <v>0</v>
      </c>
      <c r="F302" s="163">
        <f>IFERROR(('Linha 2 e 3'!G153),"")</f>
        <v>0</v>
      </c>
      <c r="G302" s="163" t="str">
        <f>IFERROR(('Linha 2 e 3'!H153),"")</f>
        <v/>
      </c>
    </row>
    <row r="303" spans="1:7" hidden="1">
      <c r="A303" s="161" t="e">
        <f>VLOOKUP(E303,'Linha 2 e 3'!$D$3:$E$180,2,0)</f>
        <v>#N/A</v>
      </c>
      <c r="B303" s="554" t="str">
        <f t="shared" si="13"/>
        <v/>
      </c>
      <c r="C303" s="162" t="str">
        <f>'Linha 2 e 3'!B154</f>
        <v/>
      </c>
      <c r="D303" s="163">
        <f>IFERROR(('Linha 2 e 3'!$C154),"")</f>
        <v>0</v>
      </c>
      <c r="E303" s="163">
        <f>IFERROR(('Linha 2 e 3'!$D154),"")</f>
        <v>0</v>
      </c>
      <c r="F303" s="163">
        <f>IFERROR(('Linha 2 e 3'!G154),"")</f>
        <v>0</v>
      </c>
      <c r="G303" s="163" t="str">
        <f>IFERROR(('Linha 2 e 3'!H154),"")</f>
        <v/>
      </c>
    </row>
    <row r="304" spans="1:7" hidden="1">
      <c r="A304" s="161" t="e">
        <f>VLOOKUP(E304,'Linha 2 e 3'!$D$3:$E$180,2,0)</f>
        <v>#N/A</v>
      </c>
      <c r="B304" s="554" t="str">
        <f t="shared" si="13"/>
        <v/>
      </c>
      <c r="C304" s="162" t="str">
        <f>'Linha 2 e 3'!B155</f>
        <v/>
      </c>
      <c r="D304" s="163">
        <f>IFERROR(('Linha 2 e 3'!$C155),"")</f>
        <v>0</v>
      </c>
      <c r="E304" s="163">
        <f>IFERROR(('Linha 2 e 3'!$D155),"")</f>
        <v>0</v>
      </c>
      <c r="F304" s="163">
        <f>IFERROR(('Linha 2 e 3'!G155),"")</f>
        <v>0</v>
      </c>
      <c r="G304" s="163" t="str">
        <f>IFERROR(('Linha 2 e 3'!H155),"")</f>
        <v/>
      </c>
    </row>
    <row r="305" spans="1:7" hidden="1">
      <c r="A305" s="161" t="e">
        <f>VLOOKUP(E305,'Linha 2 e 3'!$D$3:$E$180,2,0)</f>
        <v>#N/A</v>
      </c>
      <c r="B305" s="554" t="str">
        <f t="shared" si="13"/>
        <v/>
      </c>
      <c r="C305" s="162" t="str">
        <f>'Linha 2 e 3'!B156</f>
        <v/>
      </c>
      <c r="D305" s="163">
        <f>IFERROR(('Linha 2 e 3'!$C156),"")</f>
        <v>0</v>
      </c>
      <c r="E305" s="163">
        <f>IFERROR(('Linha 2 e 3'!$D156),"")</f>
        <v>0</v>
      </c>
      <c r="F305" s="163">
        <f>IFERROR(('Linha 2 e 3'!G156),"")</f>
        <v>0</v>
      </c>
      <c r="G305" s="163" t="str">
        <f>IFERROR(('Linha 2 e 3'!H156),"")</f>
        <v/>
      </c>
    </row>
    <row r="306" spans="1:7" hidden="1">
      <c r="A306" s="161" t="e">
        <f>VLOOKUP(E306,'Linha 2 e 3'!$D$3:$E$180,2,0)</f>
        <v>#N/A</v>
      </c>
      <c r="B306" s="554" t="str">
        <f t="shared" si="13"/>
        <v/>
      </c>
      <c r="C306" s="162" t="str">
        <f>'Linha 2 e 3'!B157</f>
        <v/>
      </c>
      <c r="D306" s="163">
        <f>IFERROR(('Linha 2 e 3'!$C157),"")</f>
        <v>0</v>
      </c>
      <c r="E306" s="163">
        <f>IFERROR(('Linha 2 e 3'!$D157),"")</f>
        <v>0</v>
      </c>
      <c r="F306" s="163">
        <f>IFERROR(('Linha 2 e 3'!G157),"")</f>
        <v>0</v>
      </c>
      <c r="G306" s="163" t="str">
        <f>IFERROR(('Linha 2 e 3'!H157),"")</f>
        <v/>
      </c>
    </row>
    <row r="307" spans="1:7" hidden="1">
      <c r="A307" s="161" t="e">
        <f>VLOOKUP(E307,'Linha 2 e 3'!$D$3:$E$180,2,0)</f>
        <v>#N/A</v>
      </c>
      <c r="B307" s="554" t="str">
        <f t="shared" si="13"/>
        <v/>
      </c>
      <c r="C307" s="162" t="str">
        <f>'Linha 2 e 3'!B158</f>
        <v/>
      </c>
      <c r="D307" s="163">
        <f>IFERROR(('Linha 2 e 3'!$C158),"")</f>
        <v>0</v>
      </c>
      <c r="E307" s="163">
        <f>IFERROR(('Linha 2 e 3'!$D158),"")</f>
        <v>0</v>
      </c>
      <c r="F307" s="163">
        <f>IFERROR(('Linha 2 e 3'!G158),"")</f>
        <v>0</v>
      </c>
      <c r="G307" s="163" t="str">
        <f>IFERROR(('Linha 2 e 3'!H158),"")</f>
        <v/>
      </c>
    </row>
    <row r="308" spans="1:7" hidden="1">
      <c r="A308" s="161" t="e">
        <f>VLOOKUP(E308,'Linha 2 e 3'!$D$3:$E$180,2,0)</f>
        <v>#N/A</v>
      </c>
      <c r="B308" s="554" t="str">
        <f t="shared" si="13"/>
        <v/>
      </c>
      <c r="C308" s="162" t="str">
        <f>'Linha 2 e 3'!B159</f>
        <v/>
      </c>
      <c r="D308" s="163">
        <f>IFERROR(('Linha 2 e 3'!$C159),"")</f>
        <v>0</v>
      </c>
      <c r="E308" s="163">
        <f>IFERROR(('Linha 2 e 3'!$D159),"")</f>
        <v>0</v>
      </c>
      <c r="F308" s="163">
        <f>IFERROR(('Linha 2 e 3'!G159),"")</f>
        <v>0</v>
      </c>
      <c r="G308" s="163" t="str">
        <f>IFERROR(('Linha 2 e 3'!H159),"")</f>
        <v/>
      </c>
    </row>
    <row r="309" spans="1:7">
      <c r="A309" s="586" t="str">
        <f>VLOOKUP(E309,'Linha 4'!$D$3:$E$85,2,0)</f>
        <v>Túnel lV</v>
      </c>
      <c r="B309" s="589">
        <f t="shared" si="13"/>
        <v>4</v>
      </c>
      <c r="C309" s="587">
        <f>'Linha 4'!B4</f>
        <v>43955.34375</v>
      </c>
      <c r="D309" s="588">
        <f>IFERROR(('Linha 4'!$C4),"")</f>
        <v>0</v>
      </c>
      <c r="E309" s="588">
        <f>IFERROR(('Linha 4'!$D4),"")</f>
        <v>7</v>
      </c>
      <c r="F309" s="588">
        <f>IFERROR(('Linha 4'!G4),"")</f>
        <v>16</v>
      </c>
      <c r="G309" s="588">
        <f>IFERROR(('Linha 4'!H4),"")</f>
        <v>16</v>
      </c>
    </row>
    <row r="310" spans="1:7" hidden="1">
      <c r="A310" s="161" t="e">
        <f>VLOOKUP(E310,'Linha 4'!$D$3:$E$85,2,0)</f>
        <v>#N/A</v>
      </c>
      <c r="B310" s="554" t="str">
        <f t="shared" si="13"/>
        <v/>
      </c>
      <c r="C310" s="162" t="str">
        <f>'Linha 4'!B5</f>
        <v/>
      </c>
      <c r="D310" s="163">
        <f>IFERROR(('Linha 4'!$C5),"")</f>
        <v>0</v>
      </c>
      <c r="E310" s="163">
        <f>IFERROR(('Linha 4'!$D5),"")</f>
        <v>0</v>
      </c>
      <c r="F310" s="163">
        <f>IFERROR(('Linha 4'!G5),"")</f>
        <v>1069</v>
      </c>
      <c r="G310" s="163" t="str">
        <f>IFERROR(('Linha 4'!H5),"")</f>
        <v/>
      </c>
    </row>
    <row r="311" spans="1:7" hidden="1">
      <c r="A311" s="161" t="e">
        <f>VLOOKUP(E311,'Linha 4'!$D$3:$E$85,2,0)</f>
        <v>#N/A</v>
      </c>
      <c r="B311" s="554" t="str">
        <f t="shared" si="13"/>
        <v/>
      </c>
      <c r="C311" s="162" t="str">
        <f>'Linha 4'!B6</f>
        <v/>
      </c>
      <c r="D311" s="163">
        <f>IFERROR(('Linha 4'!$C6),"")</f>
        <v>0</v>
      </c>
      <c r="E311" s="163">
        <f>IFERROR(('Linha 4'!$D6),"")</f>
        <v>0</v>
      </c>
      <c r="F311" s="163">
        <f>IFERROR(('Linha 4'!G6),"")</f>
        <v>400</v>
      </c>
      <c r="G311" s="163" t="str">
        <f>IFERROR(('Linha 4'!H6),"")</f>
        <v/>
      </c>
    </row>
    <row r="312" spans="1:7" hidden="1">
      <c r="A312" s="161" t="e">
        <f>VLOOKUP(E312,'Linha 4'!$D$3:$E$85,2,0)</f>
        <v>#N/A</v>
      </c>
      <c r="B312" s="554" t="str">
        <f t="shared" si="13"/>
        <v/>
      </c>
      <c r="C312" s="162" t="str">
        <f>'Linha 4'!B7</f>
        <v/>
      </c>
      <c r="D312" s="163">
        <f>IFERROR(('Linha 4'!$C7),"")</f>
        <v>0</v>
      </c>
      <c r="E312" s="163">
        <f>IFERROR(('Linha 4'!$D7),"")</f>
        <v>0</v>
      </c>
      <c r="F312" s="163">
        <f>IFERROR(('Linha 4'!G7),"")</f>
        <v>0</v>
      </c>
      <c r="G312" s="163" t="str">
        <f>IFERROR(('Linha 4'!H7),"")</f>
        <v/>
      </c>
    </row>
    <row r="313" spans="1:7" hidden="1">
      <c r="A313" s="161" t="e">
        <f>VLOOKUP(E313,'Linha 4'!$D$3:$E$85,2,0)</f>
        <v>#N/A</v>
      </c>
      <c r="B313" s="554" t="str">
        <f t="shared" si="13"/>
        <v/>
      </c>
      <c r="C313" s="162" t="str">
        <f>'Linha 4'!B8</f>
        <v/>
      </c>
      <c r="D313" s="163">
        <f>IFERROR(('Linha 4'!$C8),"")</f>
        <v>0</v>
      </c>
      <c r="E313" s="163">
        <f>IFERROR(('Linha 4'!$D8),"")</f>
        <v>0</v>
      </c>
      <c r="F313" s="163">
        <f>IFERROR(('Linha 4'!G8),"")</f>
        <v>0</v>
      </c>
      <c r="G313" s="163" t="str">
        <f>IFERROR(('Linha 4'!H8),"")</f>
        <v/>
      </c>
    </row>
    <row r="314" spans="1:7" hidden="1">
      <c r="A314" s="161" t="e">
        <f>VLOOKUP(E314,'Linha 4'!$D$3:$E$85,2,0)</f>
        <v>#N/A</v>
      </c>
      <c r="B314" s="554" t="str">
        <f t="shared" si="13"/>
        <v/>
      </c>
      <c r="C314" s="162" t="str">
        <f>'Linha 4'!B9</f>
        <v/>
      </c>
      <c r="D314" s="163">
        <f>IFERROR(('Linha 4'!$C9),"")</f>
        <v>0</v>
      </c>
      <c r="E314" s="163">
        <f>IFERROR(('Linha 4'!$D9),"")</f>
        <v>0</v>
      </c>
      <c r="F314" s="163">
        <f>IFERROR(('Linha 4'!G9),"")</f>
        <v>0</v>
      </c>
      <c r="G314" s="163" t="str">
        <f>IFERROR(('Linha 4'!H9),"")</f>
        <v/>
      </c>
    </row>
    <row r="315" spans="1:7" hidden="1">
      <c r="A315" s="161" t="e">
        <f>VLOOKUP(E315,'Linha 4'!$D$3:$E$85,2,0)</f>
        <v>#N/A</v>
      </c>
      <c r="B315" s="554" t="str">
        <f t="shared" si="13"/>
        <v/>
      </c>
      <c r="C315" s="162" t="str">
        <f>'Linha 4'!B10</f>
        <v/>
      </c>
      <c r="D315" s="163">
        <f>IFERROR(('Linha 4'!$C10),"")</f>
        <v>0</v>
      </c>
      <c r="E315" s="163">
        <f>IFERROR(('Linha 4'!$D10),"")</f>
        <v>0</v>
      </c>
      <c r="F315" s="163">
        <f>IFERROR(('Linha 4'!G10),"")</f>
        <v>0</v>
      </c>
      <c r="G315" s="163" t="str">
        <f>IFERROR(('Linha 4'!H10),"")</f>
        <v/>
      </c>
    </row>
    <row r="316" spans="1:7" hidden="1">
      <c r="A316" s="161" t="e">
        <f>VLOOKUP(E316,'Linha 4'!$D$3:$E$85,2,0)</f>
        <v>#N/A</v>
      </c>
      <c r="B316" s="554" t="str">
        <f t="shared" si="13"/>
        <v/>
      </c>
      <c r="C316" s="162" t="str">
        <f>'Linha 4'!B11</f>
        <v/>
      </c>
      <c r="D316" s="163">
        <f>IFERROR(('Linha 4'!$C11),"")</f>
        <v>0</v>
      </c>
      <c r="E316" s="163">
        <f>IFERROR(('Linha 4'!$D11),"")</f>
        <v>0</v>
      </c>
      <c r="F316" s="163">
        <f>IFERROR(('Linha 4'!G11),"")</f>
        <v>0</v>
      </c>
      <c r="G316" s="163" t="str">
        <f>IFERROR(('Linha 4'!H11),"")</f>
        <v/>
      </c>
    </row>
    <row r="317" spans="1:7" hidden="1">
      <c r="A317" s="161" t="e">
        <f>VLOOKUP(E317,'Linha 4'!$D$3:$E$85,2,0)</f>
        <v>#N/A</v>
      </c>
      <c r="B317" s="554" t="str">
        <f t="shared" si="13"/>
        <v/>
      </c>
      <c r="C317" s="162" t="str">
        <f>'Linha 4'!B12</f>
        <v/>
      </c>
      <c r="D317" s="163">
        <f>IFERROR(('Linha 4'!$C12),"")</f>
        <v>0</v>
      </c>
      <c r="E317" s="163">
        <f>IFERROR(('Linha 4'!$D12),"")</f>
        <v>0</v>
      </c>
      <c r="F317" s="163">
        <f>IFERROR(('Linha 4'!G12),"")</f>
        <v>0</v>
      </c>
      <c r="G317" s="163" t="str">
        <f>IFERROR(('Linha 4'!H12),"")</f>
        <v/>
      </c>
    </row>
    <row r="318" spans="1:7" hidden="1">
      <c r="A318" s="161" t="e">
        <f>VLOOKUP(E318,'Linha 4'!$D$3:$E$85,2,0)</f>
        <v>#N/A</v>
      </c>
      <c r="B318" s="554" t="str">
        <f t="shared" ref="B318:B349" si="14">IFERROR((VLOOKUP(A318,$I$79:$J$87,2,0)),"")</f>
        <v/>
      </c>
      <c r="C318" s="162" t="str">
        <f>'Linha 4'!B13</f>
        <v/>
      </c>
      <c r="D318" s="163">
        <f>IFERROR(('Linha 4'!$C13),"")</f>
        <v>0</v>
      </c>
      <c r="E318" s="163">
        <f>IFERROR(('Linha 4'!$D13),"")</f>
        <v>0</v>
      </c>
      <c r="F318" s="163">
        <f>IFERROR(('Linha 4'!G13),"")</f>
        <v>0</v>
      </c>
      <c r="G318" s="163" t="str">
        <f>IFERROR(('Linha 4'!H13),"")</f>
        <v/>
      </c>
    </row>
    <row r="319" spans="1:7" hidden="1">
      <c r="A319" s="161" t="e">
        <f>VLOOKUP(E319,'Linha 4'!$D$3:$E$85,2,0)</f>
        <v>#N/A</v>
      </c>
      <c r="B319" s="554" t="str">
        <f t="shared" si="14"/>
        <v/>
      </c>
      <c r="C319" s="162">
        <f>'Linha 4'!B14</f>
        <v>0</v>
      </c>
      <c r="D319" s="163">
        <f>IFERROR(('Linha 4'!$C14),"")</f>
        <v>0</v>
      </c>
      <c r="E319" s="163">
        <f>IFERROR(('Linha 4'!$D14),"")</f>
        <v>0</v>
      </c>
      <c r="F319" s="163">
        <f>IFERROR(('Linha 4'!G14),"")</f>
        <v>0</v>
      </c>
      <c r="G319" s="163">
        <f>IFERROR(('Linha 4'!H14),"")</f>
        <v>0</v>
      </c>
    </row>
    <row r="320" spans="1:7">
      <c r="A320" s="161" t="str">
        <f>VLOOKUP(E320,'Linha 4'!$D$3:$E$85,2,0)</f>
        <v>Túnel lV</v>
      </c>
      <c r="B320" s="554">
        <f t="shared" si="14"/>
        <v>4</v>
      </c>
      <c r="C320" s="162">
        <f>'Linha 4'!B15</f>
        <v>43956</v>
      </c>
      <c r="D320" s="163">
        <f>IFERROR(('Linha 4'!$C15),"")</f>
        <v>0</v>
      </c>
      <c r="E320" s="163">
        <f>IFERROR(('Linha 4'!$D15),"")</f>
        <v>7</v>
      </c>
      <c r="F320" s="163">
        <f>IFERROR(('Linha 4'!G15),"")</f>
        <v>24</v>
      </c>
      <c r="G320" s="163">
        <f>IFERROR(('Linha 4'!H15),"")</f>
        <v>24</v>
      </c>
    </row>
    <row r="321" spans="1:7" hidden="1">
      <c r="A321" s="161" t="e">
        <f>VLOOKUP(E321,'Linha 4'!$D$3:$E$85,2,0)</f>
        <v>#N/A</v>
      </c>
      <c r="B321" s="554" t="str">
        <f t="shared" si="14"/>
        <v/>
      </c>
      <c r="C321" s="162" t="str">
        <f>'Linha 4'!B16</f>
        <v/>
      </c>
      <c r="D321" s="163">
        <f>IFERROR(('Linha 4'!$C16),"")</f>
        <v>0</v>
      </c>
      <c r="E321" s="163">
        <f>IFERROR(('Linha 4'!$D16),"")</f>
        <v>0</v>
      </c>
      <c r="F321" s="163">
        <f>IFERROR(('Linha 4'!G16),"")</f>
        <v>445</v>
      </c>
      <c r="G321" s="163" t="str">
        <f>IFERROR(('Linha 4'!H16),"")</f>
        <v/>
      </c>
    </row>
    <row r="322" spans="1:7" hidden="1">
      <c r="A322" s="161" t="e">
        <f>VLOOKUP(E322,'Linha 4'!$D$3:$E$85,2,0)</f>
        <v>#N/A</v>
      </c>
      <c r="B322" s="554" t="str">
        <f t="shared" si="14"/>
        <v/>
      </c>
      <c r="C322" s="162" t="str">
        <f>'Linha 4'!B17</f>
        <v/>
      </c>
      <c r="D322" s="163">
        <f>IFERROR(('Linha 4'!$C17),"")</f>
        <v>0</v>
      </c>
      <c r="E322" s="163">
        <f>IFERROR(('Linha 4'!$D17),"")</f>
        <v>0</v>
      </c>
      <c r="F322" s="163">
        <f>IFERROR(('Linha 4'!G17),"")</f>
        <v>13</v>
      </c>
      <c r="G322" s="163" t="str">
        <f>IFERROR(('Linha 4'!H17),"")</f>
        <v/>
      </c>
    </row>
    <row r="323" spans="1:7" hidden="1">
      <c r="A323" s="161" t="e">
        <f>VLOOKUP(E323,'Linha 4'!$D$3:$E$85,2,0)</f>
        <v>#N/A</v>
      </c>
      <c r="B323" s="554" t="str">
        <f t="shared" si="14"/>
        <v/>
      </c>
      <c r="C323" s="162" t="str">
        <f>'Linha 4'!B18</f>
        <v/>
      </c>
      <c r="D323" s="163">
        <f>IFERROR(('Linha 4'!$C18),"")</f>
        <v>0</v>
      </c>
      <c r="E323" s="163">
        <f>IFERROR(('Linha 4'!$D18),"")</f>
        <v>0</v>
      </c>
      <c r="F323" s="163">
        <f>IFERROR(('Linha 4'!G18),"")</f>
        <v>79</v>
      </c>
      <c r="G323" s="163" t="str">
        <f>IFERROR(('Linha 4'!H18),"")</f>
        <v/>
      </c>
    </row>
    <row r="324" spans="1:7" hidden="1">
      <c r="A324" s="161" t="e">
        <f>VLOOKUP(E324,'Linha 4'!$D$3:$E$85,2,0)</f>
        <v>#N/A</v>
      </c>
      <c r="B324" s="554" t="str">
        <f t="shared" si="14"/>
        <v/>
      </c>
      <c r="C324" s="162" t="str">
        <f>'Linha 4'!B19</f>
        <v/>
      </c>
      <c r="D324" s="163">
        <f>IFERROR(('Linha 4'!$C19),"")</f>
        <v>0</v>
      </c>
      <c r="E324" s="163">
        <f>IFERROR(('Linha 4'!$D19),"")</f>
        <v>0</v>
      </c>
      <c r="F324" s="163">
        <f>IFERROR(('Linha 4'!G19),"")</f>
        <v>1</v>
      </c>
      <c r="G324" s="163" t="str">
        <f>IFERROR(('Linha 4'!H19),"")</f>
        <v/>
      </c>
    </row>
    <row r="325" spans="1:7" hidden="1">
      <c r="A325" s="161" t="e">
        <f>VLOOKUP(E325,'Linha 4'!$D$3:$E$85,2,0)</f>
        <v>#N/A</v>
      </c>
      <c r="B325" s="554" t="str">
        <f t="shared" si="14"/>
        <v/>
      </c>
      <c r="C325" s="162" t="str">
        <f>'Linha 4'!B20</f>
        <v/>
      </c>
      <c r="D325" s="163">
        <f>IFERROR(('Linha 4'!$C20),"")</f>
        <v>0</v>
      </c>
      <c r="E325" s="163">
        <f>IFERROR(('Linha 4'!$D20),"")</f>
        <v>0</v>
      </c>
      <c r="F325" s="163">
        <f>IFERROR(('Linha 4'!G20),"")</f>
        <v>235</v>
      </c>
      <c r="G325" s="163" t="str">
        <f>IFERROR(('Linha 4'!H20),"")</f>
        <v/>
      </c>
    </row>
    <row r="326" spans="1:7" hidden="1">
      <c r="A326" s="161" t="e">
        <f>VLOOKUP(E326,'Linha 4'!$D$3:$E$85,2,0)</f>
        <v>#N/A</v>
      </c>
      <c r="B326" s="554" t="str">
        <f t="shared" si="14"/>
        <v/>
      </c>
      <c r="C326" s="162" t="str">
        <f>'Linha 4'!B21</f>
        <v/>
      </c>
      <c r="D326" s="163">
        <f>IFERROR(('Linha 4'!$C21),"")</f>
        <v>0</v>
      </c>
      <c r="E326" s="163">
        <f>IFERROR(('Linha 4'!$D21),"")</f>
        <v>0</v>
      </c>
      <c r="F326" s="163">
        <f>IFERROR(('Linha 4'!G21),"")</f>
        <v>0</v>
      </c>
      <c r="G326" s="163" t="str">
        <f>IFERROR(('Linha 4'!H21),"")</f>
        <v/>
      </c>
    </row>
    <row r="327" spans="1:7" hidden="1">
      <c r="A327" s="161" t="e">
        <f>VLOOKUP(E327,'Linha 4'!$D$3:$E$85,2,0)</f>
        <v>#N/A</v>
      </c>
      <c r="B327" s="554" t="str">
        <f t="shared" si="14"/>
        <v/>
      </c>
      <c r="C327" s="162" t="str">
        <f>'Linha 4'!B22</f>
        <v/>
      </c>
      <c r="D327" s="163">
        <f>IFERROR(('Linha 4'!$C22),"")</f>
        <v>0</v>
      </c>
      <c r="E327" s="163">
        <f>IFERROR(('Linha 4'!$D22),"")</f>
        <v>0</v>
      </c>
      <c r="F327" s="163">
        <f>IFERROR(('Linha 4'!G22),"")</f>
        <v>0</v>
      </c>
      <c r="G327" s="163" t="str">
        <f>IFERROR(('Linha 4'!H22),"")</f>
        <v/>
      </c>
    </row>
    <row r="328" spans="1:7" hidden="1">
      <c r="A328" s="161" t="e">
        <f>VLOOKUP(E328,'Linha 4'!$D$3:$E$85,2,0)</f>
        <v>#N/A</v>
      </c>
      <c r="B328" s="554" t="str">
        <f t="shared" si="14"/>
        <v/>
      </c>
      <c r="C328" s="162" t="str">
        <f>'Linha 4'!B23</f>
        <v/>
      </c>
      <c r="D328" s="163">
        <f>IFERROR(('Linha 4'!$C23),"")</f>
        <v>0</v>
      </c>
      <c r="E328" s="163">
        <f>IFERROR(('Linha 4'!$D23),"")</f>
        <v>0</v>
      </c>
      <c r="F328" s="163">
        <f>IFERROR(('Linha 4'!G23),"")</f>
        <v>0</v>
      </c>
      <c r="G328" s="163" t="str">
        <f>IFERROR(('Linha 4'!H23),"")</f>
        <v/>
      </c>
    </row>
    <row r="329" spans="1:7" hidden="1">
      <c r="A329" s="161" t="e">
        <f>VLOOKUP(E329,'Linha 4'!$D$3:$E$85,2,0)</f>
        <v>#N/A</v>
      </c>
      <c r="B329" s="554" t="str">
        <f t="shared" si="14"/>
        <v/>
      </c>
      <c r="C329" s="162" t="str">
        <f>'Linha 4'!B24</f>
        <v/>
      </c>
      <c r="D329" s="163">
        <f>IFERROR(('Linha 4'!$C24),"")</f>
        <v>0</v>
      </c>
      <c r="E329" s="163">
        <f>IFERROR(('Linha 4'!$D24),"")</f>
        <v>0</v>
      </c>
      <c r="F329" s="163">
        <f>IFERROR(('Linha 4'!G24),"")</f>
        <v>0</v>
      </c>
      <c r="G329" s="163" t="str">
        <f>IFERROR(('Linha 4'!H24),"")</f>
        <v/>
      </c>
    </row>
    <row r="330" spans="1:7" hidden="1">
      <c r="A330" s="161" t="e">
        <f>VLOOKUP(E330,'Linha 4'!$D$3:$E$85,2,0)</f>
        <v>#N/A</v>
      </c>
      <c r="B330" s="554" t="str">
        <f t="shared" si="14"/>
        <v/>
      </c>
      <c r="C330" s="162">
        <f>'Linha 4'!B25</f>
        <v>0</v>
      </c>
      <c r="D330" s="163">
        <f>IFERROR(('Linha 4'!$C25),"")</f>
        <v>0</v>
      </c>
      <c r="E330" s="163">
        <f>IFERROR(('Linha 4'!$D25),"")</f>
        <v>0</v>
      </c>
      <c r="F330" s="163">
        <f>IFERROR(('Linha 4'!G25),"")</f>
        <v>0</v>
      </c>
      <c r="G330" s="163">
        <f>IFERROR(('Linha 4'!H25),"")</f>
        <v>0</v>
      </c>
    </row>
    <row r="331" spans="1:7">
      <c r="A331" s="161" t="str">
        <f>VLOOKUP(E331,'Linha 4'!$D$3:$E$85,2,0)</f>
        <v>Túnel lV</v>
      </c>
      <c r="B331" s="554">
        <f t="shared" si="14"/>
        <v>4</v>
      </c>
      <c r="C331" s="162">
        <f>'Linha 4'!B26</f>
        <v>43957</v>
      </c>
      <c r="D331" s="163">
        <f>IFERROR(('Linha 4'!$C26),"")</f>
        <v>0</v>
      </c>
      <c r="E331" s="163">
        <f>IFERROR(('Linha 4'!$D26),"")</f>
        <v>7</v>
      </c>
      <c r="F331" s="163">
        <f>IFERROR(('Linha 4'!G26),"")</f>
        <v>24</v>
      </c>
      <c r="G331" s="163">
        <f>IFERROR(('Linha 4'!H26),"")</f>
        <v>24</v>
      </c>
    </row>
    <row r="332" spans="1:7" hidden="1">
      <c r="A332" s="161" t="e">
        <f>VLOOKUP(E332,'Linha 4'!$D$3:$E$85,2,0)</f>
        <v>#N/A</v>
      </c>
      <c r="B332" s="554" t="str">
        <f t="shared" si="14"/>
        <v/>
      </c>
      <c r="C332" s="162" t="str">
        <f>'Linha 4'!B27</f>
        <v/>
      </c>
      <c r="D332" s="163">
        <f>IFERROR(('Linha 4'!$C27),"")</f>
        <v>0</v>
      </c>
      <c r="E332" s="163">
        <f>IFERROR(('Linha 4'!$D27),"")</f>
        <v>0</v>
      </c>
      <c r="F332" s="163">
        <f>IFERROR(('Linha 4'!G27),"")</f>
        <v>2715</v>
      </c>
      <c r="G332" s="163" t="str">
        <f>IFERROR(('Linha 4'!H27),"")</f>
        <v/>
      </c>
    </row>
    <row r="333" spans="1:7" hidden="1">
      <c r="A333" s="161" t="e">
        <f>VLOOKUP(E333,'Linha 4'!$D$3:$E$85,2,0)</f>
        <v>#N/A</v>
      </c>
      <c r="B333" s="554" t="str">
        <f t="shared" si="14"/>
        <v/>
      </c>
      <c r="C333" s="162" t="str">
        <f>'Linha 4'!B28</f>
        <v/>
      </c>
      <c r="D333" s="163">
        <f>IFERROR(('Linha 4'!$C28),"")</f>
        <v>0</v>
      </c>
      <c r="E333" s="163">
        <f>IFERROR(('Linha 4'!$D28),"")</f>
        <v>0</v>
      </c>
      <c r="F333" s="163">
        <f>IFERROR(('Linha 4'!G28),"")</f>
        <v>0</v>
      </c>
      <c r="G333" s="163" t="str">
        <f>IFERROR(('Linha 4'!H28),"")</f>
        <v/>
      </c>
    </row>
    <row r="334" spans="1:7" hidden="1">
      <c r="A334" s="161" t="e">
        <f>VLOOKUP(E334,'Linha 4'!$D$3:$E$85,2,0)</f>
        <v>#N/A</v>
      </c>
      <c r="B334" s="554" t="str">
        <f t="shared" si="14"/>
        <v/>
      </c>
      <c r="C334" s="162" t="str">
        <f>'Linha 4'!B29</f>
        <v/>
      </c>
      <c r="D334" s="163">
        <f>IFERROR(('Linha 4'!$C29),"")</f>
        <v>0</v>
      </c>
      <c r="E334" s="163">
        <f>IFERROR(('Linha 4'!$D29),"")</f>
        <v>0</v>
      </c>
      <c r="F334" s="163">
        <f>IFERROR(('Linha 4'!G29),"")</f>
        <v>0</v>
      </c>
      <c r="G334" s="163" t="str">
        <f>IFERROR(('Linha 4'!H29),"")</f>
        <v/>
      </c>
    </row>
    <row r="335" spans="1:7" hidden="1">
      <c r="A335" s="161" t="e">
        <f>VLOOKUP(E335,'Linha 4'!$D$3:$E$85,2,0)</f>
        <v>#N/A</v>
      </c>
      <c r="B335" s="554" t="str">
        <f t="shared" si="14"/>
        <v/>
      </c>
      <c r="C335" s="162" t="str">
        <f>'Linha 4'!B30</f>
        <v/>
      </c>
      <c r="D335" s="163">
        <f>IFERROR(('Linha 4'!$C30),"")</f>
        <v>0</v>
      </c>
      <c r="E335" s="163">
        <f>IFERROR(('Linha 4'!$D30),"")</f>
        <v>0</v>
      </c>
      <c r="F335" s="163">
        <f>IFERROR(('Linha 4'!G30),"")</f>
        <v>0</v>
      </c>
      <c r="G335" s="163" t="str">
        <f>IFERROR(('Linha 4'!H30),"")</f>
        <v/>
      </c>
    </row>
    <row r="336" spans="1:7" hidden="1">
      <c r="A336" s="161" t="e">
        <f>VLOOKUP(E336,'Linha 4'!$D$3:$E$85,2,0)</f>
        <v>#N/A</v>
      </c>
      <c r="B336" s="554" t="str">
        <f t="shared" si="14"/>
        <v/>
      </c>
      <c r="C336" s="162" t="str">
        <f>'Linha 4'!B31</f>
        <v/>
      </c>
      <c r="D336" s="163">
        <f>IFERROR(('Linha 4'!$C31),"")</f>
        <v>0</v>
      </c>
      <c r="E336" s="163">
        <f>IFERROR(('Linha 4'!$D31),"")</f>
        <v>0</v>
      </c>
      <c r="F336" s="163">
        <f>IFERROR(('Linha 4'!G31),"")</f>
        <v>0</v>
      </c>
      <c r="G336" s="163" t="str">
        <f>IFERROR(('Linha 4'!H31),"")</f>
        <v/>
      </c>
    </row>
    <row r="337" spans="1:7" hidden="1">
      <c r="A337" s="161" t="e">
        <f>VLOOKUP(E337,'Linha 4'!$D$3:$E$85,2,0)</f>
        <v>#N/A</v>
      </c>
      <c r="B337" s="554" t="str">
        <f t="shared" si="14"/>
        <v/>
      </c>
      <c r="C337" s="162" t="str">
        <f>'Linha 4'!B32</f>
        <v/>
      </c>
      <c r="D337" s="163">
        <f>IFERROR(('Linha 4'!$C32),"")</f>
        <v>0</v>
      </c>
      <c r="E337" s="163">
        <f>IFERROR(('Linha 4'!$D32),"")</f>
        <v>0</v>
      </c>
      <c r="F337" s="163">
        <f>IFERROR(('Linha 4'!G32),"")</f>
        <v>0</v>
      </c>
      <c r="G337" s="163" t="str">
        <f>IFERROR(('Linha 4'!H32),"")</f>
        <v/>
      </c>
    </row>
    <row r="338" spans="1:7" hidden="1">
      <c r="A338" s="161" t="e">
        <f>VLOOKUP(E338,'Linha 4'!$D$3:$E$85,2,0)</f>
        <v>#N/A</v>
      </c>
      <c r="B338" s="554" t="str">
        <f t="shared" si="14"/>
        <v/>
      </c>
      <c r="C338" s="162" t="str">
        <f>'Linha 4'!B33</f>
        <v/>
      </c>
      <c r="D338" s="163">
        <f>IFERROR(('Linha 4'!$C33),"")</f>
        <v>0</v>
      </c>
      <c r="E338" s="163">
        <f>IFERROR(('Linha 4'!$D33),"")</f>
        <v>0</v>
      </c>
      <c r="F338" s="163">
        <f>IFERROR(('Linha 4'!G33),"")</f>
        <v>0</v>
      </c>
      <c r="G338" s="163" t="str">
        <f>IFERROR(('Linha 4'!H33),"")</f>
        <v/>
      </c>
    </row>
    <row r="339" spans="1:7" hidden="1">
      <c r="A339" s="161" t="e">
        <f>VLOOKUP(E339,'Linha 4'!$D$3:$E$85,2,0)</f>
        <v>#N/A</v>
      </c>
      <c r="B339" s="554" t="str">
        <f t="shared" si="14"/>
        <v/>
      </c>
      <c r="C339" s="162" t="str">
        <f>'Linha 4'!B34</f>
        <v/>
      </c>
      <c r="D339" s="163">
        <f>IFERROR(('Linha 4'!$C34),"")</f>
        <v>0</v>
      </c>
      <c r="E339" s="163">
        <f>IFERROR(('Linha 4'!$D34),"")</f>
        <v>0</v>
      </c>
      <c r="F339" s="163">
        <f>IFERROR(('Linha 4'!G34),"")</f>
        <v>0</v>
      </c>
      <c r="G339" s="163" t="str">
        <f>IFERROR(('Linha 4'!H34),"")</f>
        <v/>
      </c>
    </row>
    <row r="340" spans="1:7" hidden="1">
      <c r="A340" s="161" t="e">
        <f>VLOOKUP(E340,'Linha 4'!$D$3:$E$85,2,0)</f>
        <v>#N/A</v>
      </c>
      <c r="B340" s="554" t="str">
        <f t="shared" si="14"/>
        <v/>
      </c>
      <c r="C340" s="162" t="str">
        <f>'Linha 4'!B35</f>
        <v/>
      </c>
      <c r="D340" s="163">
        <f>IFERROR(('Linha 4'!$C35),"")</f>
        <v>0</v>
      </c>
      <c r="E340" s="163">
        <f>IFERROR(('Linha 4'!$D35),"")</f>
        <v>0</v>
      </c>
      <c r="F340" s="163">
        <f>IFERROR(('Linha 4'!G35),"")</f>
        <v>0</v>
      </c>
      <c r="G340" s="163" t="str">
        <f>IFERROR(('Linha 4'!H35),"")</f>
        <v/>
      </c>
    </row>
    <row r="341" spans="1:7" hidden="1">
      <c r="A341" s="161" t="e">
        <f>VLOOKUP(E341,'Linha 4'!$D$3:$E$85,2,0)</f>
        <v>#N/A</v>
      </c>
      <c r="B341" s="554" t="str">
        <f t="shared" si="14"/>
        <v/>
      </c>
      <c r="C341" s="162">
        <f>'Linha 4'!B36</f>
        <v>0</v>
      </c>
      <c r="D341" s="163">
        <f>IFERROR(('Linha 4'!$C36),"")</f>
        <v>0</v>
      </c>
      <c r="E341" s="163">
        <f>IFERROR(('Linha 4'!$D36),"")</f>
        <v>0</v>
      </c>
      <c r="F341" s="163">
        <f>IFERROR(('Linha 4'!G36),"")</f>
        <v>0</v>
      </c>
      <c r="G341" s="163">
        <f>IFERROR(('Linha 4'!H36),"")</f>
        <v>0</v>
      </c>
    </row>
    <row r="342" spans="1:7">
      <c r="A342" s="161" t="str">
        <f>VLOOKUP(E342,'Linha 4'!$D$3:$E$85,2,0)</f>
        <v>Túnel lV</v>
      </c>
      <c r="B342" s="554">
        <f t="shared" si="14"/>
        <v>4</v>
      </c>
      <c r="C342" s="162">
        <f>'Linha 4'!B37</f>
        <v>43958</v>
      </c>
      <c r="D342" s="163">
        <f>IFERROR(('Linha 4'!$C37),"")</f>
        <v>0</v>
      </c>
      <c r="E342" s="163">
        <f>IFERROR(('Linha 4'!$D37),"")</f>
        <v>7</v>
      </c>
      <c r="F342" s="163">
        <f>IFERROR(('Linha 4'!G37),"")</f>
        <v>24</v>
      </c>
      <c r="G342" s="163">
        <f>IFERROR(('Linha 4'!H37),"")</f>
        <v>24</v>
      </c>
    </row>
    <row r="343" spans="1:7" hidden="1">
      <c r="A343" s="161" t="e">
        <f>VLOOKUP(E343,'Linha 4'!$D$3:$E$85,2,0)</f>
        <v>#N/A</v>
      </c>
      <c r="B343" s="554" t="str">
        <f t="shared" si="14"/>
        <v/>
      </c>
      <c r="C343" s="162" t="str">
        <f>'Linha 4'!B38</f>
        <v/>
      </c>
      <c r="D343" s="163">
        <f>IFERROR(('Linha 4'!$C38),"")</f>
        <v>0</v>
      </c>
      <c r="E343" s="163">
        <f>IFERROR(('Linha 4'!$D38),"")</f>
        <v>0</v>
      </c>
      <c r="F343" s="163">
        <f>IFERROR(('Linha 4'!G38),"")</f>
        <v>1660</v>
      </c>
      <c r="G343" s="163" t="str">
        <f>IFERROR(('Linha 4'!H38),"")</f>
        <v/>
      </c>
    </row>
    <row r="344" spans="1:7" hidden="1">
      <c r="A344" s="161" t="e">
        <f>VLOOKUP(E344,'Linha 4'!$D$3:$E$85,2,0)</f>
        <v>#N/A</v>
      </c>
      <c r="B344" s="554" t="str">
        <f t="shared" si="14"/>
        <v/>
      </c>
      <c r="C344" s="162" t="str">
        <f>'Linha 4'!B39</f>
        <v/>
      </c>
      <c r="D344" s="163">
        <f>IFERROR(('Linha 4'!$C39),"")</f>
        <v>0</v>
      </c>
      <c r="E344" s="163">
        <f>IFERROR(('Linha 4'!$D39),"")</f>
        <v>0</v>
      </c>
      <c r="F344" s="163">
        <f>IFERROR(('Linha 4'!G39),"")</f>
        <v>1000</v>
      </c>
      <c r="G344" s="163" t="str">
        <f>IFERROR(('Linha 4'!H39),"")</f>
        <v/>
      </c>
    </row>
    <row r="345" spans="1:7" hidden="1">
      <c r="A345" s="161" t="e">
        <f>VLOOKUP(E345,'Linha 4'!$D$3:$E$85,2,0)</f>
        <v>#N/A</v>
      </c>
      <c r="B345" s="554" t="str">
        <f t="shared" si="14"/>
        <v/>
      </c>
      <c r="C345" s="162" t="str">
        <f>'Linha 4'!B40</f>
        <v/>
      </c>
      <c r="D345" s="163">
        <f>IFERROR(('Linha 4'!$C40),"")</f>
        <v>0</v>
      </c>
      <c r="E345" s="163">
        <f>IFERROR(('Linha 4'!$D40),"")</f>
        <v>0</v>
      </c>
      <c r="F345" s="163">
        <f>IFERROR(('Linha 4'!G40),"")</f>
        <v>0</v>
      </c>
      <c r="G345" s="163" t="str">
        <f>IFERROR(('Linha 4'!H40),"")</f>
        <v/>
      </c>
    </row>
    <row r="346" spans="1:7" hidden="1">
      <c r="A346" s="161" t="e">
        <f>VLOOKUP(E346,'Linha 4'!$D$3:$E$85,2,0)</f>
        <v>#N/A</v>
      </c>
      <c r="B346" s="554" t="str">
        <f t="shared" si="14"/>
        <v/>
      </c>
      <c r="C346" s="162" t="str">
        <f>'Linha 4'!B41</f>
        <v/>
      </c>
      <c r="D346" s="163">
        <f>IFERROR(('Linha 4'!$C41),"")</f>
        <v>0</v>
      </c>
      <c r="E346" s="163">
        <f>IFERROR(('Linha 4'!$D41),"")</f>
        <v>0</v>
      </c>
      <c r="F346" s="163">
        <f>IFERROR(('Linha 4'!G41),"")</f>
        <v>0</v>
      </c>
      <c r="G346" s="163" t="str">
        <f>IFERROR(('Linha 4'!H41),"")</f>
        <v/>
      </c>
    </row>
    <row r="347" spans="1:7" hidden="1">
      <c r="A347" s="161" t="e">
        <f>VLOOKUP(E347,'Linha 4'!$D$3:$E$85,2,0)</f>
        <v>#N/A</v>
      </c>
      <c r="B347" s="554" t="str">
        <f t="shared" si="14"/>
        <v/>
      </c>
      <c r="C347" s="162" t="str">
        <f>'Linha 4'!B42</f>
        <v/>
      </c>
      <c r="D347" s="163">
        <f>IFERROR(('Linha 4'!$C42),"")</f>
        <v>0</v>
      </c>
      <c r="E347" s="163">
        <f>IFERROR(('Linha 4'!$D42),"")</f>
        <v>0</v>
      </c>
      <c r="F347" s="163">
        <f>IFERROR(('Linha 4'!G42),"")</f>
        <v>0</v>
      </c>
      <c r="G347" s="163" t="str">
        <f>IFERROR(('Linha 4'!H42),"")</f>
        <v/>
      </c>
    </row>
    <row r="348" spans="1:7" hidden="1">
      <c r="A348" s="161" t="e">
        <f>VLOOKUP(E348,'Linha 4'!$D$3:$E$85,2,0)</f>
        <v>#N/A</v>
      </c>
      <c r="B348" s="554" t="str">
        <f t="shared" si="14"/>
        <v/>
      </c>
      <c r="C348" s="162" t="str">
        <f>'Linha 4'!B43</f>
        <v/>
      </c>
      <c r="D348" s="163">
        <f>IFERROR(('Linha 4'!$C43),"")</f>
        <v>0</v>
      </c>
      <c r="E348" s="163">
        <f>IFERROR(('Linha 4'!$D43),"")</f>
        <v>0</v>
      </c>
      <c r="F348" s="163">
        <f>IFERROR(('Linha 4'!G43),"")</f>
        <v>0</v>
      </c>
      <c r="G348" s="163" t="str">
        <f>IFERROR(('Linha 4'!H43),"")</f>
        <v/>
      </c>
    </row>
    <row r="349" spans="1:7" hidden="1">
      <c r="A349" s="161" t="e">
        <f>VLOOKUP(E349,'Linha 4'!$D$3:$E$85,2,0)</f>
        <v>#N/A</v>
      </c>
      <c r="B349" s="554" t="str">
        <f t="shared" si="14"/>
        <v/>
      </c>
      <c r="C349" s="162" t="str">
        <f>'Linha 4'!B44</f>
        <v/>
      </c>
      <c r="D349" s="163">
        <f>IFERROR(('Linha 4'!$C44),"")</f>
        <v>0</v>
      </c>
      <c r="E349" s="163">
        <f>IFERROR(('Linha 4'!$D44),"")</f>
        <v>0</v>
      </c>
      <c r="F349" s="163">
        <f>IFERROR(('Linha 4'!G44),"")</f>
        <v>0</v>
      </c>
      <c r="G349" s="163" t="str">
        <f>IFERROR(('Linha 4'!H44),"")</f>
        <v/>
      </c>
    </row>
    <row r="350" spans="1:7" hidden="1">
      <c r="A350" s="161" t="e">
        <f>VLOOKUP(E350,'Linha 4'!$D$3:$E$85,2,0)</f>
        <v>#N/A</v>
      </c>
      <c r="B350" s="554" t="str">
        <f t="shared" ref="B350:B381" si="15">IFERROR((VLOOKUP(A350,$I$79:$J$87,2,0)),"")</f>
        <v/>
      </c>
      <c r="C350" s="162" t="str">
        <f>'Linha 4'!B45</f>
        <v/>
      </c>
      <c r="D350" s="163">
        <f>IFERROR(('Linha 4'!$C45),"")</f>
        <v>0</v>
      </c>
      <c r="E350" s="163">
        <f>IFERROR(('Linha 4'!$D45),"")</f>
        <v>0</v>
      </c>
      <c r="F350" s="163">
        <f>IFERROR(('Linha 4'!G45),"")</f>
        <v>0</v>
      </c>
      <c r="G350" s="163" t="str">
        <f>IFERROR(('Linha 4'!H45),"")</f>
        <v/>
      </c>
    </row>
    <row r="351" spans="1:7" hidden="1">
      <c r="A351" s="161" t="e">
        <f>VLOOKUP(E351,'Linha 4'!$D$3:$E$85,2,0)</f>
        <v>#N/A</v>
      </c>
      <c r="B351" s="554" t="str">
        <f t="shared" si="15"/>
        <v/>
      </c>
      <c r="C351" s="162" t="str">
        <f>'Linha 4'!B46</f>
        <v/>
      </c>
      <c r="D351" s="163">
        <f>IFERROR(('Linha 4'!$C46),"")</f>
        <v>0</v>
      </c>
      <c r="E351" s="163">
        <f>IFERROR(('Linha 4'!$D46),"")</f>
        <v>0</v>
      </c>
      <c r="F351" s="163">
        <f>IFERROR(('Linha 4'!G46),"")</f>
        <v>0</v>
      </c>
      <c r="G351" s="163" t="str">
        <f>IFERROR(('Linha 4'!H46),"")</f>
        <v/>
      </c>
    </row>
    <row r="352" spans="1:7" hidden="1">
      <c r="A352" s="161" t="e">
        <f>VLOOKUP(E352,'Linha 4'!$D$3:$E$85,2,0)</f>
        <v>#N/A</v>
      </c>
      <c r="B352" s="554" t="str">
        <f t="shared" si="15"/>
        <v/>
      </c>
      <c r="C352" s="162">
        <f>'Linha 4'!B47</f>
        <v>0</v>
      </c>
      <c r="D352" s="163">
        <f>IFERROR(('Linha 4'!$C47),"")</f>
        <v>0</v>
      </c>
      <c r="E352" s="163">
        <f>IFERROR(('Linha 4'!$D47),"")</f>
        <v>0</v>
      </c>
      <c r="F352" s="163">
        <f>IFERROR(('Linha 4'!G47),"")</f>
        <v>0</v>
      </c>
      <c r="G352" s="163">
        <f>IFERROR(('Linha 4'!H47),"")</f>
        <v>0</v>
      </c>
    </row>
    <row r="353" spans="1:7">
      <c r="A353" s="161" t="str">
        <f>VLOOKUP(E353,'Linha 4'!$D$3:$E$85,2,0)</f>
        <v>Túnel lV</v>
      </c>
      <c r="B353" s="554">
        <f t="shared" si="15"/>
        <v>4</v>
      </c>
      <c r="C353" s="162">
        <f>'Linha 4'!B48</f>
        <v>43959</v>
      </c>
      <c r="D353" s="163">
        <f>IFERROR(('Linha 4'!$C48),"")</f>
        <v>0</v>
      </c>
      <c r="E353" s="163">
        <f>IFERROR(('Linha 4'!$D48),"")</f>
        <v>7</v>
      </c>
      <c r="F353" s="163">
        <f>IFERROR(('Linha 4'!G48),"")</f>
        <v>24</v>
      </c>
      <c r="G353" s="163">
        <f>IFERROR(('Linha 4'!H48),"")</f>
        <v>24</v>
      </c>
    </row>
    <row r="354" spans="1:7" hidden="1">
      <c r="A354" s="161" t="e">
        <f>VLOOKUP(E354,'Linha 4'!$D$3:$E$85,2,0)</f>
        <v>#N/A</v>
      </c>
      <c r="B354" s="554" t="str">
        <f t="shared" si="15"/>
        <v/>
      </c>
      <c r="C354" s="162" t="str">
        <f>'Linha 4'!B49</f>
        <v/>
      </c>
      <c r="D354" s="163">
        <f>IFERROR(('Linha 4'!$C49),"")</f>
        <v>0</v>
      </c>
      <c r="E354" s="163">
        <f>IFERROR(('Linha 4'!$D49),"")</f>
        <v>0</v>
      </c>
      <c r="F354" s="163">
        <f>IFERROR(('Linha 4'!G49),"")</f>
        <v>800</v>
      </c>
      <c r="G354" s="163" t="str">
        <f>IFERROR(('Linha 4'!H49),"")</f>
        <v/>
      </c>
    </row>
    <row r="355" spans="1:7" hidden="1">
      <c r="A355" s="161" t="e">
        <f>VLOOKUP(E355,'Linha 4'!$D$3:$E$85,2,0)</f>
        <v>#N/A</v>
      </c>
      <c r="B355" s="554" t="str">
        <f t="shared" si="15"/>
        <v/>
      </c>
      <c r="C355" s="162" t="str">
        <f>'Linha 4'!B50</f>
        <v/>
      </c>
      <c r="D355" s="163">
        <f>IFERROR(('Linha 4'!$C50),"")</f>
        <v>0</v>
      </c>
      <c r="E355" s="163">
        <f>IFERROR(('Linha 4'!$D50),"")</f>
        <v>0</v>
      </c>
      <c r="F355" s="163">
        <f>IFERROR(('Linha 4'!G50),"")</f>
        <v>200</v>
      </c>
      <c r="G355" s="163" t="str">
        <f>IFERROR(('Linha 4'!H50),"")</f>
        <v/>
      </c>
    </row>
    <row r="356" spans="1:7" hidden="1">
      <c r="A356" s="161" t="e">
        <f>VLOOKUP(E356,'Linha 4'!$D$3:$E$85,2,0)</f>
        <v>#N/A</v>
      </c>
      <c r="B356" s="554" t="str">
        <f t="shared" si="15"/>
        <v/>
      </c>
      <c r="C356" s="162" t="str">
        <f>'Linha 4'!B51</f>
        <v/>
      </c>
      <c r="D356" s="163">
        <f>IFERROR(('Linha 4'!$C51),"")</f>
        <v>0</v>
      </c>
      <c r="E356" s="163">
        <f>IFERROR(('Linha 4'!$D51),"")</f>
        <v>0</v>
      </c>
      <c r="F356" s="163">
        <f>IFERROR(('Linha 4'!G51),"")</f>
        <v>782</v>
      </c>
      <c r="G356" s="163" t="str">
        <f>IFERROR(('Linha 4'!H51),"")</f>
        <v/>
      </c>
    </row>
    <row r="357" spans="1:7" hidden="1">
      <c r="A357" s="161" t="e">
        <f>VLOOKUP(E357,'Linha 4'!$D$3:$E$85,2,0)</f>
        <v>#N/A</v>
      </c>
      <c r="B357" s="554" t="str">
        <f t="shared" si="15"/>
        <v/>
      </c>
      <c r="C357" s="162" t="str">
        <f>'Linha 4'!B52</f>
        <v/>
      </c>
      <c r="D357" s="163">
        <f>IFERROR(('Linha 4'!$C52),"")</f>
        <v>0</v>
      </c>
      <c r="E357" s="163">
        <f>IFERROR(('Linha 4'!$D52),"")</f>
        <v>0</v>
      </c>
      <c r="F357" s="163">
        <f>IFERROR(('Linha 4'!G52),"")</f>
        <v>0</v>
      </c>
      <c r="G357" s="163" t="str">
        <f>IFERROR(('Linha 4'!H52),"")</f>
        <v/>
      </c>
    </row>
    <row r="358" spans="1:7" hidden="1">
      <c r="A358" s="161" t="e">
        <f>VLOOKUP(E358,'Linha 4'!$D$3:$E$85,2,0)</f>
        <v>#N/A</v>
      </c>
      <c r="B358" s="554" t="str">
        <f t="shared" si="15"/>
        <v/>
      </c>
      <c r="C358" s="162" t="str">
        <f>'Linha 4'!B53</f>
        <v/>
      </c>
      <c r="D358" s="163">
        <f>IFERROR(('Linha 4'!$C53),"")</f>
        <v>0</v>
      </c>
      <c r="E358" s="163">
        <f>IFERROR(('Linha 4'!$D53),"")</f>
        <v>0</v>
      </c>
      <c r="F358" s="163">
        <f>IFERROR(('Linha 4'!G53),"")</f>
        <v>0</v>
      </c>
      <c r="G358" s="163" t="str">
        <f>IFERROR(('Linha 4'!H53),"")</f>
        <v/>
      </c>
    </row>
    <row r="359" spans="1:7" hidden="1">
      <c r="A359" s="161" t="e">
        <f>VLOOKUP(E359,'Linha 4'!$D$3:$E$85,2,0)</f>
        <v>#N/A</v>
      </c>
      <c r="B359" s="554" t="str">
        <f t="shared" si="15"/>
        <v/>
      </c>
      <c r="C359" s="162" t="str">
        <f>'Linha 4'!B54</f>
        <v/>
      </c>
      <c r="D359" s="163">
        <f>IFERROR(('Linha 4'!$C54),"")</f>
        <v>0</v>
      </c>
      <c r="E359" s="163">
        <f>IFERROR(('Linha 4'!$D54),"")</f>
        <v>0</v>
      </c>
      <c r="F359" s="163">
        <f>IFERROR(('Linha 4'!G54),"")</f>
        <v>0</v>
      </c>
      <c r="G359" s="163" t="str">
        <f>IFERROR(('Linha 4'!H54),"")</f>
        <v/>
      </c>
    </row>
    <row r="360" spans="1:7" hidden="1">
      <c r="A360" s="161" t="e">
        <f>VLOOKUP(E360,'Linha 4'!$D$3:$E$85,2,0)</f>
        <v>#N/A</v>
      </c>
      <c r="B360" s="554" t="str">
        <f t="shared" si="15"/>
        <v/>
      </c>
      <c r="C360" s="162" t="str">
        <f>'Linha 4'!B55</f>
        <v/>
      </c>
      <c r="D360" s="163">
        <f>IFERROR(('Linha 4'!$C55),"")</f>
        <v>0</v>
      </c>
      <c r="E360" s="163">
        <f>IFERROR(('Linha 4'!$D55),"")</f>
        <v>0</v>
      </c>
      <c r="F360" s="163">
        <f>IFERROR(('Linha 4'!G55),"")</f>
        <v>0</v>
      </c>
      <c r="G360" s="163" t="str">
        <f>IFERROR(('Linha 4'!H55),"")</f>
        <v/>
      </c>
    </row>
    <row r="361" spans="1:7" hidden="1">
      <c r="A361" s="161" t="e">
        <f>VLOOKUP(E361,'Linha 4'!$D$3:$E$85,2,0)</f>
        <v>#N/A</v>
      </c>
      <c r="B361" s="554" t="str">
        <f t="shared" si="15"/>
        <v/>
      </c>
      <c r="C361" s="162" t="str">
        <f>'Linha 4'!B56</f>
        <v/>
      </c>
      <c r="D361" s="163">
        <f>IFERROR(('Linha 4'!$C56),"")</f>
        <v>0</v>
      </c>
      <c r="E361" s="163">
        <f>IFERROR(('Linha 4'!$D56),"")</f>
        <v>0</v>
      </c>
      <c r="F361" s="163">
        <f>IFERROR(('Linha 4'!G56),"")</f>
        <v>0</v>
      </c>
      <c r="G361" s="163" t="str">
        <f>IFERROR(('Linha 4'!H56),"")</f>
        <v/>
      </c>
    </row>
    <row r="362" spans="1:7" hidden="1">
      <c r="A362" s="161" t="e">
        <f>VLOOKUP(E362,'Linha 4'!$D$3:$E$85,2,0)</f>
        <v>#N/A</v>
      </c>
      <c r="B362" s="554" t="str">
        <f t="shared" si="15"/>
        <v/>
      </c>
      <c r="C362" s="162" t="str">
        <f>'Linha 4'!B57</f>
        <v/>
      </c>
      <c r="D362" s="163">
        <f>IFERROR(('Linha 4'!$C57),"")</f>
        <v>0</v>
      </c>
      <c r="E362" s="163">
        <f>IFERROR(('Linha 4'!$D57),"")</f>
        <v>0</v>
      </c>
      <c r="F362" s="163">
        <f>IFERROR(('Linha 4'!G57),"")</f>
        <v>0</v>
      </c>
      <c r="G362" s="163" t="str">
        <f>IFERROR(('Linha 4'!H57),"")</f>
        <v/>
      </c>
    </row>
    <row r="363" spans="1:7" hidden="1">
      <c r="A363" s="161" t="e">
        <f>VLOOKUP(E363,'Linha 4'!$D$3:$E$85,2,0)</f>
        <v>#N/A</v>
      </c>
      <c r="B363" s="554" t="str">
        <f t="shared" si="15"/>
        <v/>
      </c>
      <c r="C363" s="162">
        <f>'Linha 4'!B58</f>
        <v>0</v>
      </c>
      <c r="D363" s="163">
        <f>IFERROR(('Linha 4'!$C58),"")</f>
        <v>0</v>
      </c>
      <c r="E363" s="163">
        <f>IFERROR(('Linha 4'!$D58),"")</f>
        <v>0</v>
      </c>
      <c r="F363" s="163">
        <f>IFERROR(('Linha 4'!G58),"")</f>
        <v>0</v>
      </c>
      <c r="G363" s="163">
        <f>IFERROR(('Linha 4'!H58),"")</f>
        <v>0</v>
      </c>
    </row>
    <row r="364" spans="1:7">
      <c r="A364" s="161" t="str">
        <f>VLOOKUP(E364,'Linha 4'!$D$3:$E$85,2,0)</f>
        <v>Túnel lV</v>
      </c>
      <c r="B364" s="554">
        <f t="shared" si="15"/>
        <v>4</v>
      </c>
      <c r="C364" s="162">
        <f>'Linha 4'!B59</f>
        <v>43960</v>
      </c>
      <c r="D364" s="163">
        <f>IFERROR(('Linha 4'!$C59),"")</f>
        <v>0</v>
      </c>
      <c r="E364" s="163">
        <f>IFERROR(('Linha 4'!$D59),"")</f>
        <v>9</v>
      </c>
      <c r="F364" s="163">
        <f>IFERROR(('Linha 4'!G59),"")</f>
        <v>6</v>
      </c>
      <c r="G364" s="163">
        <f>IFERROR(('Linha 4'!H59),"")</f>
        <v>6</v>
      </c>
    </row>
    <row r="365" spans="1:7" hidden="1">
      <c r="A365" s="161" t="e">
        <f>VLOOKUP(E365,'Linha 4'!$D$3:$E$85,2,0)</f>
        <v>#N/A</v>
      </c>
      <c r="B365" s="554" t="str">
        <f t="shared" si="15"/>
        <v/>
      </c>
      <c r="C365" s="162" t="str">
        <f>'Linha 4'!B60</f>
        <v/>
      </c>
      <c r="D365" s="163">
        <f>IFERROR(('Linha 4'!$C60),"")</f>
        <v>0</v>
      </c>
      <c r="E365" s="163">
        <f>IFERROR(('Linha 4'!$D60),"")</f>
        <v>0</v>
      </c>
      <c r="F365" s="163">
        <f>IFERROR(('Linha 4'!G60),"")</f>
        <v>0</v>
      </c>
      <c r="G365" s="163" t="str">
        <f>IFERROR(('Linha 4'!H60),"")</f>
        <v/>
      </c>
    </row>
    <row r="366" spans="1:7" hidden="1">
      <c r="A366" s="161" t="e">
        <f>VLOOKUP(E366,'Linha 4'!$D$3:$E$85,2,0)</f>
        <v>#N/A</v>
      </c>
      <c r="B366" s="554" t="str">
        <f t="shared" si="15"/>
        <v/>
      </c>
      <c r="C366" s="162" t="str">
        <f>'Linha 4'!B61</f>
        <v/>
      </c>
      <c r="D366" s="163">
        <f>IFERROR(('Linha 4'!$C61),"")</f>
        <v>0</v>
      </c>
      <c r="E366" s="163">
        <f>IFERROR(('Linha 4'!$D61),"")</f>
        <v>0</v>
      </c>
      <c r="F366" s="163">
        <f>IFERROR(('Linha 4'!G61),"")</f>
        <v>0</v>
      </c>
      <c r="G366" s="163" t="str">
        <f>IFERROR(('Linha 4'!H61),"")</f>
        <v/>
      </c>
    </row>
    <row r="367" spans="1:7" hidden="1">
      <c r="A367" s="161" t="e">
        <f>VLOOKUP(E367,'Linha 4'!$D$3:$E$85,2,0)</f>
        <v>#N/A</v>
      </c>
      <c r="B367" s="554" t="str">
        <f t="shared" si="15"/>
        <v/>
      </c>
      <c r="C367" s="162" t="str">
        <f>'Linha 4'!B62</f>
        <v/>
      </c>
      <c r="D367" s="163">
        <f>IFERROR(('Linha 4'!$C62),"")</f>
        <v>0</v>
      </c>
      <c r="E367" s="163">
        <f>IFERROR(('Linha 4'!$D62),"")</f>
        <v>0</v>
      </c>
      <c r="F367" s="163">
        <f>IFERROR(('Linha 4'!G62),"")</f>
        <v>0</v>
      </c>
      <c r="G367" s="163" t="str">
        <f>IFERROR(('Linha 4'!H62),"")</f>
        <v/>
      </c>
    </row>
    <row r="368" spans="1:7" hidden="1">
      <c r="A368" s="161" t="e">
        <f>VLOOKUP(E368,'Linha 4'!$D$3:$E$85,2,0)</f>
        <v>#N/A</v>
      </c>
      <c r="B368" s="554" t="str">
        <f t="shared" si="15"/>
        <v/>
      </c>
      <c r="C368" s="162" t="str">
        <f>'Linha 4'!B63</f>
        <v/>
      </c>
      <c r="D368" s="163">
        <f>IFERROR(('Linha 4'!$C63),"")</f>
        <v>0</v>
      </c>
      <c r="E368" s="163">
        <f>IFERROR(('Linha 4'!$D63),"")</f>
        <v>0</v>
      </c>
      <c r="F368" s="163">
        <f>IFERROR(('Linha 4'!G63),"")</f>
        <v>0</v>
      </c>
      <c r="G368" s="163" t="str">
        <f>IFERROR(('Linha 4'!H63),"")</f>
        <v/>
      </c>
    </row>
    <row r="369" spans="1:7" hidden="1">
      <c r="A369" s="161" t="e">
        <f>VLOOKUP(E369,'Linha 4'!$D$3:$E$85,2,0)</f>
        <v>#N/A</v>
      </c>
      <c r="B369" s="554" t="str">
        <f t="shared" si="15"/>
        <v/>
      </c>
      <c r="C369" s="162" t="str">
        <f>'Linha 4'!B64</f>
        <v/>
      </c>
      <c r="D369" s="163">
        <f>IFERROR(('Linha 4'!$C64),"")</f>
        <v>0</v>
      </c>
      <c r="E369" s="163">
        <f>IFERROR(('Linha 4'!$D64),"")</f>
        <v>0</v>
      </c>
      <c r="F369" s="163">
        <f>IFERROR(('Linha 4'!G64),"")</f>
        <v>0</v>
      </c>
      <c r="G369" s="163" t="str">
        <f>IFERROR(('Linha 4'!H64),"")</f>
        <v/>
      </c>
    </row>
    <row r="370" spans="1:7" hidden="1">
      <c r="A370" s="161" t="e">
        <f>VLOOKUP(E370,'Linha 4'!$D$3:$E$85,2,0)</f>
        <v>#N/A</v>
      </c>
      <c r="B370" s="554" t="str">
        <f t="shared" si="15"/>
        <v/>
      </c>
      <c r="C370" s="162" t="str">
        <f>'Linha 4'!B65</f>
        <v/>
      </c>
      <c r="D370" s="163">
        <f>IFERROR(('Linha 4'!$C65),"")</f>
        <v>0</v>
      </c>
      <c r="E370" s="163">
        <f>IFERROR(('Linha 4'!$D65),"")</f>
        <v>0</v>
      </c>
      <c r="F370" s="163">
        <f>IFERROR(('Linha 4'!G65),"")</f>
        <v>0</v>
      </c>
      <c r="G370" s="163" t="str">
        <f>IFERROR(('Linha 4'!H65),"")</f>
        <v/>
      </c>
    </row>
    <row r="371" spans="1:7" hidden="1">
      <c r="A371" s="161" t="e">
        <f>VLOOKUP(E371,'Linha 4'!$D$3:$E$85,2,0)</f>
        <v>#N/A</v>
      </c>
      <c r="B371" s="554" t="str">
        <f t="shared" si="15"/>
        <v/>
      </c>
      <c r="C371" s="162" t="str">
        <f>'Linha 4'!B66</f>
        <v/>
      </c>
      <c r="D371" s="163">
        <f>IFERROR(('Linha 4'!$C66),"")</f>
        <v>0</v>
      </c>
      <c r="E371" s="163">
        <f>IFERROR(('Linha 4'!$D66),"")</f>
        <v>0</v>
      </c>
      <c r="F371" s="163">
        <f>IFERROR(('Linha 4'!G66),"")</f>
        <v>0</v>
      </c>
      <c r="G371" s="163" t="str">
        <f>IFERROR(('Linha 4'!H66),"")</f>
        <v/>
      </c>
    </row>
    <row r="372" spans="1:7" hidden="1">
      <c r="A372" s="161" t="e">
        <f>VLOOKUP(E372,'Linha 4'!$D$3:$E$85,2,0)</f>
        <v>#N/A</v>
      </c>
      <c r="B372" s="554" t="str">
        <f t="shared" si="15"/>
        <v/>
      </c>
      <c r="C372" s="162" t="str">
        <f>'Linha 4'!B67</f>
        <v/>
      </c>
      <c r="D372" s="163">
        <f>IFERROR(('Linha 4'!$C67),"")</f>
        <v>0</v>
      </c>
      <c r="E372" s="163">
        <f>IFERROR(('Linha 4'!$D67),"")</f>
        <v>0</v>
      </c>
      <c r="F372" s="163">
        <f>IFERROR(('Linha 4'!G67),"")</f>
        <v>0</v>
      </c>
      <c r="G372" s="163" t="str">
        <f>IFERROR(('Linha 4'!H67),"")</f>
        <v/>
      </c>
    </row>
    <row r="373" spans="1:7" hidden="1">
      <c r="A373" s="161" t="e">
        <f>VLOOKUP(E373,'Linha 4'!$D$3:$E$85,2,0)</f>
        <v>#N/A</v>
      </c>
      <c r="B373" s="554" t="str">
        <f t="shared" si="15"/>
        <v/>
      </c>
      <c r="C373" s="162" t="str">
        <f>'Linha 4'!B68</f>
        <v/>
      </c>
      <c r="D373" s="163">
        <f>IFERROR(('Linha 4'!$C68),"")</f>
        <v>0</v>
      </c>
      <c r="E373" s="163">
        <f>IFERROR(('Linha 4'!$D68),"")</f>
        <v>0</v>
      </c>
      <c r="F373" s="163">
        <f>IFERROR(('Linha 4'!G68),"")</f>
        <v>0</v>
      </c>
      <c r="G373" s="163" t="str">
        <f>IFERROR(('Linha 4'!H68),"")</f>
        <v/>
      </c>
    </row>
    <row r="374" spans="1:7" hidden="1">
      <c r="A374" s="161" t="e">
        <f>VLOOKUP(E374,'Linha 4'!$D$3:$E$85,2,0)</f>
        <v>#N/A</v>
      </c>
      <c r="B374" s="554" t="str">
        <f t="shared" si="15"/>
        <v/>
      </c>
      <c r="C374" s="162">
        <f>'Linha 4'!B69</f>
        <v>0</v>
      </c>
      <c r="D374" s="163">
        <f>IFERROR(('Linha 4'!$C69),"")</f>
        <v>0</v>
      </c>
      <c r="E374" s="163">
        <f>IFERROR(('Linha 4'!$D69),"")</f>
        <v>0</v>
      </c>
      <c r="F374" s="163">
        <f>IFERROR(('Linha 4'!G69),"")</f>
        <v>0</v>
      </c>
      <c r="G374" s="163">
        <f>IFERROR(('Linha 4'!H69),"")</f>
        <v>0</v>
      </c>
    </row>
    <row r="375" spans="1:7" hidden="1">
      <c r="A375" s="161" t="e">
        <f>VLOOKUP(E375,'Linha 4'!$D$3:$E$85,2,0)</f>
        <v>#N/A</v>
      </c>
      <c r="B375" s="554" t="str">
        <f t="shared" si="15"/>
        <v/>
      </c>
      <c r="C375" s="162">
        <f>'Linha 4'!B70</f>
        <v>43961</v>
      </c>
      <c r="D375" s="163">
        <f>IFERROR(('Linha 4'!$C70),"")</f>
        <v>0</v>
      </c>
      <c r="E375" s="163">
        <f>IFERROR(('Linha 4'!$D70),"")</f>
        <v>0</v>
      </c>
      <c r="F375" s="163">
        <f>IFERROR(('Linha 4'!G70),"")</f>
        <v>0</v>
      </c>
      <c r="G375" s="163" t="str">
        <f>IFERROR(('Linha 4'!H70),"")</f>
        <v/>
      </c>
    </row>
    <row r="376" spans="1:7" hidden="1">
      <c r="A376" s="161" t="e">
        <f>VLOOKUP(E376,'Linha 4'!$D$3:$E$85,2,0)</f>
        <v>#N/A</v>
      </c>
      <c r="B376" s="554" t="str">
        <f t="shared" si="15"/>
        <v/>
      </c>
      <c r="C376" s="162" t="str">
        <f>'Linha 4'!B71</f>
        <v/>
      </c>
      <c r="D376" s="163">
        <f>IFERROR(('Linha 4'!$C71),"")</f>
        <v>0</v>
      </c>
      <c r="E376" s="163">
        <f>IFERROR(('Linha 4'!$D71),"")</f>
        <v>0</v>
      </c>
      <c r="F376" s="163">
        <f>IFERROR(('Linha 4'!G71),"")</f>
        <v>0</v>
      </c>
      <c r="G376" s="163" t="str">
        <f>IFERROR(('Linha 4'!H71),"")</f>
        <v/>
      </c>
    </row>
    <row r="377" spans="1:7" hidden="1">
      <c r="A377" s="161" t="e">
        <f>VLOOKUP(E377,'Linha 4'!$D$3:$E$85,2,0)</f>
        <v>#N/A</v>
      </c>
      <c r="B377" s="554" t="str">
        <f t="shared" si="15"/>
        <v/>
      </c>
      <c r="C377" s="162" t="str">
        <f>'Linha 4'!B72</f>
        <v/>
      </c>
      <c r="D377" s="163">
        <f>IFERROR(('Linha 4'!$C72),"")</f>
        <v>0</v>
      </c>
      <c r="E377" s="163">
        <f>IFERROR(('Linha 4'!$D72),"")</f>
        <v>0</v>
      </c>
      <c r="F377" s="163">
        <f>IFERROR(('Linha 4'!G72),"")</f>
        <v>0</v>
      </c>
      <c r="G377" s="163" t="str">
        <f>IFERROR(('Linha 4'!H72),"")</f>
        <v/>
      </c>
    </row>
    <row r="378" spans="1:7" hidden="1">
      <c r="A378" s="161" t="e">
        <f>VLOOKUP(E378,'Linha 4'!$D$3:$E$85,2,0)</f>
        <v>#N/A</v>
      </c>
      <c r="B378" s="554" t="str">
        <f t="shared" si="15"/>
        <v/>
      </c>
      <c r="C378" s="162" t="str">
        <f>'Linha 4'!B73</f>
        <v/>
      </c>
      <c r="D378" s="163">
        <f>IFERROR(('Linha 4'!$C73),"")</f>
        <v>0</v>
      </c>
      <c r="E378" s="163">
        <f>IFERROR(('Linha 4'!$D73),"")</f>
        <v>0</v>
      </c>
      <c r="F378" s="163">
        <f>IFERROR(('Linha 4'!G73),"")</f>
        <v>0</v>
      </c>
      <c r="G378" s="163" t="str">
        <f>IFERROR(('Linha 4'!H73),"")</f>
        <v/>
      </c>
    </row>
    <row r="379" spans="1:7" hidden="1">
      <c r="A379" s="161" t="e">
        <f>VLOOKUP(E379,'Linha 4'!$D$3:$E$85,2,0)</f>
        <v>#N/A</v>
      </c>
      <c r="B379" s="554" t="str">
        <f t="shared" si="15"/>
        <v/>
      </c>
      <c r="C379" s="162" t="str">
        <f>'Linha 4'!B74</f>
        <v/>
      </c>
      <c r="D379" s="163">
        <f>IFERROR(('Linha 4'!$C74),"")</f>
        <v>0</v>
      </c>
      <c r="E379" s="163">
        <f>IFERROR(('Linha 4'!$D74),"")</f>
        <v>0</v>
      </c>
      <c r="F379" s="163">
        <f>IFERROR(('Linha 4'!G74),"")</f>
        <v>0</v>
      </c>
      <c r="G379" s="163" t="str">
        <f>IFERROR(('Linha 4'!H74),"")</f>
        <v/>
      </c>
    </row>
    <row r="380" spans="1:7" hidden="1">
      <c r="A380" s="161" t="e">
        <f>VLOOKUP(E380,'Linha 4'!$D$3:$E$85,2,0)</f>
        <v>#N/A</v>
      </c>
      <c r="B380" s="554" t="str">
        <f t="shared" si="15"/>
        <v/>
      </c>
      <c r="C380" s="162" t="str">
        <f>'Linha 4'!B75</f>
        <v/>
      </c>
      <c r="D380" s="163">
        <f>IFERROR(('Linha 4'!$C75),"")</f>
        <v>0</v>
      </c>
      <c r="E380" s="163">
        <f>IFERROR(('Linha 4'!$D75),"")</f>
        <v>0</v>
      </c>
      <c r="F380" s="163">
        <f>IFERROR(('Linha 4'!G75),"")</f>
        <v>0</v>
      </c>
      <c r="G380" s="163" t="str">
        <f>IFERROR(('Linha 4'!H75),"")</f>
        <v/>
      </c>
    </row>
    <row r="381" spans="1:7" hidden="1">
      <c r="A381" s="161" t="e">
        <f>VLOOKUP(E381,'Linha 4'!$D$3:$E$85,2,0)</f>
        <v>#N/A</v>
      </c>
      <c r="B381" s="554" t="str">
        <f t="shared" si="15"/>
        <v/>
      </c>
      <c r="C381" s="162" t="str">
        <f>'Linha 4'!B76</f>
        <v/>
      </c>
      <c r="D381" s="163">
        <f>IFERROR(('Linha 4'!$C76),"")</f>
        <v>0</v>
      </c>
      <c r="E381" s="163">
        <f>IFERROR(('Linha 4'!$D76),"")</f>
        <v>0</v>
      </c>
      <c r="F381" s="163">
        <f>IFERROR(('Linha 4'!G76),"")</f>
        <v>0</v>
      </c>
      <c r="G381" s="163" t="str">
        <f>IFERROR(('Linha 4'!H76),"")</f>
        <v/>
      </c>
    </row>
    <row r="382" spans="1:7" hidden="1">
      <c r="A382" s="161" t="e">
        <f>VLOOKUP(E382,'Linha 4'!$D$3:$E$85,2,0)</f>
        <v>#N/A</v>
      </c>
      <c r="B382" s="554" t="str">
        <f t="shared" ref="B382:B384" si="16">IFERROR((VLOOKUP(A382,$I$79:$J$87,2,0)),"")</f>
        <v/>
      </c>
      <c r="C382" s="162" t="str">
        <f>'Linha 4'!B77</f>
        <v/>
      </c>
      <c r="D382" s="163">
        <f>IFERROR(('Linha 4'!$C77),"")</f>
        <v>0</v>
      </c>
      <c r="E382" s="163">
        <f>IFERROR(('Linha 4'!$D77),"")</f>
        <v>0</v>
      </c>
      <c r="F382" s="163">
        <f>IFERROR(('Linha 4'!G77),"")</f>
        <v>0</v>
      </c>
      <c r="G382" s="163" t="str">
        <f>IFERROR(('Linha 4'!H77),"")</f>
        <v/>
      </c>
    </row>
    <row r="383" spans="1:7" hidden="1">
      <c r="A383" s="161" t="e">
        <f>VLOOKUP(E383,'Linha 4'!$D$3:$E$85,2,0)</f>
        <v>#N/A</v>
      </c>
      <c r="B383" s="554" t="str">
        <f t="shared" si="16"/>
        <v/>
      </c>
      <c r="C383" s="162" t="str">
        <f>'Linha 4'!B78</f>
        <v/>
      </c>
      <c r="D383" s="163">
        <f>IFERROR(('Linha 4'!$C78),"")</f>
        <v>0</v>
      </c>
      <c r="E383" s="163">
        <f>IFERROR(('Linha 4'!$D78),"")</f>
        <v>0</v>
      </c>
      <c r="F383" s="163">
        <f>IFERROR(('Linha 4'!G78),"")</f>
        <v>0</v>
      </c>
      <c r="G383" s="163" t="str">
        <f>IFERROR(('Linha 4'!H78),"")</f>
        <v/>
      </c>
    </row>
    <row r="384" spans="1:7" hidden="1">
      <c r="A384" s="161" t="e">
        <f>VLOOKUP(E384,'Linha 4'!$D$3:$E$85,2,0)</f>
        <v>#N/A</v>
      </c>
      <c r="B384" s="554" t="str">
        <f t="shared" si="16"/>
        <v/>
      </c>
      <c r="C384" s="162" t="str">
        <f>'Linha 4'!B79</f>
        <v/>
      </c>
      <c r="D384" s="163">
        <f>IFERROR(('Linha 4'!$C79),"")</f>
        <v>0</v>
      </c>
      <c r="E384" s="163">
        <f>IFERROR(('Linha 4'!$D79),"")</f>
        <v>0</v>
      </c>
      <c r="F384" s="163">
        <f>IFERROR(('Linha 4'!G79),"")</f>
        <v>0</v>
      </c>
      <c r="G384" s="163" t="str">
        <f>IFERROR(('Linha 4'!H79),"")</f>
        <v/>
      </c>
    </row>
    <row r="385" spans="1:7" hidden="1">
      <c r="A385" s="161" t="e">
        <f>VLOOKUP(E385,'Linha 4'!$D$3:$E$85,2,0)</f>
        <v>#N/A</v>
      </c>
      <c r="B385" s="554" t="str">
        <f>IFERROR((VLOOKUP(A387,$I$79:$J$87,2,0)),"")</f>
        <v/>
      </c>
      <c r="C385" s="162">
        <f>'Linha 4'!B80</f>
        <v>0</v>
      </c>
      <c r="D385" s="163">
        <f>IFERROR(('Linha 4'!$C80),"")</f>
        <v>0</v>
      </c>
      <c r="E385" s="163">
        <f>IFERROR(('Linha 4'!$D80),"")</f>
        <v>0</v>
      </c>
      <c r="F385" s="163">
        <f>IFERROR(('Linha 4'!G80),"")</f>
        <v>0</v>
      </c>
      <c r="G385" s="163">
        <f>IFERROR(('Linha 4'!H80),"")</f>
        <v>0</v>
      </c>
    </row>
    <row r="386" spans="1:7" hidden="1">
      <c r="A386" s="161" t="e">
        <f>VLOOKUP(E386,'Linha 4'!$D$3:$E$85,2,0)</f>
        <v>#N/A</v>
      </c>
      <c r="B386" s="554" t="str">
        <f t="shared" ref="B386:B417" si="17">IFERROR((VLOOKUP(A386,$I$79:$J$87,2,0)),"")</f>
        <v/>
      </c>
      <c r="C386" s="162">
        <f>'Linha 4'!B81</f>
        <v>0</v>
      </c>
      <c r="D386" s="163">
        <f>IFERROR(('Linha 4'!$C81),"")</f>
        <v>0</v>
      </c>
      <c r="E386" s="163">
        <f>IFERROR(('Linha 4'!$D81),"")</f>
        <v>0</v>
      </c>
      <c r="F386" s="163">
        <f>IFERROR(('Linha 4'!G81),"")</f>
        <v>0</v>
      </c>
      <c r="G386" s="163">
        <f>IFERROR(('Linha 4'!H81),"")</f>
        <v>0</v>
      </c>
    </row>
    <row r="387" spans="1:7" hidden="1">
      <c r="A387" s="586" t="e">
        <f>VLOOKUP(E387,'Linha 4'!$D$3:$E$85,2,0)</f>
        <v>#N/A</v>
      </c>
      <c r="B387" s="589" t="str">
        <f t="shared" si="17"/>
        <v/>
      </c>
      <c r="C387" s="587">
        <f>'Linha 4'!B82</f>
        <v>0</v>
      </c>
      <c r="D387" s="588">
        <f>IFERROR(('Linha 4'!$C82),"")</f>
        <v>0</v>
      </c>
      <c r="E387" s="588">
        <f>IFERROR(('Linha 4'!$D82),"")</f>
        <v>0</v>
      </c>
      <c r="F387" s="588">
        <f>IFERROR(('Linha 4'!G82),"")</f>
        <v>0</v>
      </c>
      <c r="G387" s="588">
        <f>IFERROR(('Linha 4'!H82),"")</f>
        <v>0</v>
      </c>
    </row>
    <row r="388" spans="1:7">
      <c r="A388" s="161" t="str">
        <f>VLOOKUP(E388,'Linha 5'!$D$3:$E$85,2,0)</f>
        <v>Túnel V</v>
      </c>
      <c r="B388" s="554">
        <f t="shared" si="17"/>
        <v>5</v>
      </c>
      <c r="C388" s="162">
        <f>'Linha 5'!B4</f>
        <v>43955.34375</v>
      </c>
      <c r="D388" s="163">
        <f>IFERROR(('Linha 5'!$C4),"")</f>
        <v>0</v>
      </c>
      <c r="E388" s="163">
        <f>IFERROR(('Linha 5'!$D4),"")</f>
        <v>7</v>
      </c>
      <c r="F388" s="163">
        <f>IFERROR(('Linha 5'!G4),"")</f>
        <v>24</v>
      </c>
      <c r="G388" s="163">
        <f>IFERROR(('Linha 5'!H4),"")</f>
        <v>24</v>
      </c>
    </row>
    <row r="389" spans="1:7" hidden="1">
      <c r="A389" s="161" t="e">
        <f>VLOOKUP(E389,'Linha 5'!$D$3:$E$85,2,0)</f>
        <v>#N/A</v>
      </c>
      <c r="B389" s="554" t="str">
        <f t="shared" si="17"/>
        <v/>
      </c>
      <c r="C389" s="162" t="str">
        <f>'Linha 5'!B5</f>
        <v/>
      </c>
      <c r="D389" s="163">
        <f>IFERROR(('Linha 5'!$C5),"")</f>
        <v>0</v>
      </c>
      <c r="E389" s="163">
        <f>IFERROR(('Linha 5'!$D5),"")</f>
        <v>0</v>
      </c>
      <c r="F389" s="163">
        <f>IFERROR(('Linha 5'!G5),"")</f>
        <v>90</v>
      </c>
      <c r="G389" s="163" t="str">
        <f>IFERROR(('Linha 5'!H5),"")</f>
        <v/>
      </c>
    </row>
    <row r="390" spans="1:7" hidden="1">
      <c r="A390" s="161" t="e">
        <f>VLOOKUP(E390,'Linha 5'!$D$3:$E$85,2,0)</f>
        <v>#N/A</v>
      </c>
      <c r="B390" s="554" t="str">
        <f t="shared" si="17"/>
        <v/>
      </c>
      <c r="C390" s="162" t="str">
        <f>'Linha 5'!B6</f>
        <v/>
      </c>
      <c r="D390" s="163">
        <f>IFERROR(('Linha 5'!$C6),"")</f>
        <v>0</v>
      </c>
      <c r="E390" s="163">
        <f>IFERROR(('Linha 5'!$D6),"")</f>
        <v>0</v>
      </c>
      <c r="F390" s="163">
        <f>IFERROR(('Linha 5'!G6),"")</f>
        <v>1</v>
      </c>
      <c r="G390" s="163" t="str">
        <f>IFERROR(('Linha 5'!H6),"")</f>
        <v/>
      </c>
    </row>
    <row r="391" spans="1:7" hidden="1">
      <c r="A391" s="161" t="e">
        <f>VLOOKUP(E391,'Linha 5'!$D$3:$E$85,2,0)</f>
        <v>#N/A</v>
      </c>
      <c r="B391" s="554" t="str">
        <f t="shared" si="17"/>
        <v/>
      </c>
      <c r="C391" s="162" t="str">
        <f>'Linha 5'!B7</f>
        <v/>
      </c>
      <c r="D391" s="163">
        <f>IFERROR(('Linha 5'!$C7),"")</f>
        <v>0</v>
      </c>
      <c r="E391" s="163">
        <f>IFERROR(('Linha 5'!$D7),"")</f>
        <v>0</v>
      </c>
      <c r="F391" s="163">
        <f>IFERROR(('Linha 5'!G7),"")</f>
        <v>266</v>
      </c>
      <c r="G391" s="163" t="str">
        <f>IFERROR(('Linha 5'!H7),"")</f>
        <v/>
      </c>
    </row>
    <row r="392" spans="1:7" hidden="1">
      <c r="A392" s="161" t="e">
        <f>VLOOKUP(E392,'Linha 5'!$D$3:$E$85,2,0)</f>
        <v>#N/A</v>
      </c>
      <c r="B392" s="554" t="str">
        <f t="shared" si="17"/>
        <v/>
      </c>
      <c r="C392" s="162" t="str">
        <f>'Linha 5'!B8</f>
        <v/>
      </c>
      <c r="D392" s="163">
        <f>IFERROR(('Linha 5'!$C8),"")</f>
        <v>0</v>
      </c>
      <c r="E392" s="163">
        <f>IFERROR(('Linha 5'!$D8),"")</f>
        <v>0</v>
      </c>
      <c r="F392" s="163">
        <f>IFERROR(('Linha 5'!G8),"")</f>
        <v>0</v>
      </c>
      <c r="G392" s="163" t="str">
        <f>IFERROR(('Linha 5'!H8),"")</f>
        <v/>
      </c>
    </row>
    <row r="393" spans="1:7" hidden="1">
      <c r="A393" s="161" t="e">
        <f>VLOOKUP(E393,'Linha 5'!$D$3:$E$85,2,0)</f>
        <v>#N/A</v>
      </c>
      <c r="B393" s="554" t="str">
        <f t="shared" si="17"/>
        <v/>
      </c>
      <c r="C393" s="162" t="str">
        <f>'Linha 5'!B9</f>
        <v/>
      </c>
      <c r="D393" s="163">
        <f>IFERROR(('Linha 5'!$C9),"")</f>
        <v>0</v>
      </c>
      <c r="E393" s="163">
        <f>IFERROR(('Linha 5'!$D9),"")</f>
        <v>0</v>
      </c>
      <c r="F393" s="163">
        <f>IFERROR(('Linha 5'!G9),"")</f>
        <v>0</v>
      </c>
      <c r="G393" s="163" t="str">
        <f>IFERROR(('Linha 5'!H9),"")</f>
        <v/>
      </c>
    </row>
    <row r="394" spans="1:7" hidden="1">
      <c r="A394" s="161" t="e">
        <f>VLOOKUP(E394,'Linha 5'!$D$3:$E$85,2,0)</f>
        <v>#N/A</v>
      </c>
      <c r="B394" s="554" t="str">
        <f t="shared" si="17"/>
        <v/>
      </c>
      <c r="C394" s="162" t="str">
        <f>'Linha 5'!B10</f>
        <v/>
      </c>
      <c r="D394" s="163">
        <f>IFERROR(('Linha 5'!$C10),"")</f>
        <v>0</v>
      </c>
      <c r="E394" s="163">
        <f>IFERROR(('Linha 5'!$D10),"")</f>
        <v>0</v>
      </c>
      <c r="F394" s="163">
        <f>IFERROR(('Linha 5'!G10),"")</f>
        <v>0</v>
      </c>
      <c r="G394" s="163" t="str">
        <f>IFERROR(('Linha 5'!H10),"")</f>
        <v/>
      </c>
    </row>
    <row r="395" spans="1:7" hidden="1">
      <c r="A395" s="161" t="e">
        <f>VLOOKUP(E395,'Linha 5'!$D$3:$E$85,2,0)</f>
        <v>#N/A</v>
      </c>
      <c r="B395" s="554" t="str">
        <f t="shared" si="17"/>
        <v/>
      </c>
      <c r="C395" s="162" t="str">
        <f>'Linha 5'!B11</f>
        <v/>
      </c>
      <c r="D395" s="163">
        <f>IFERROR(('Linha 5'!$C11),"")</f>
        <v>0</v>
      </c>
      <c r="E395" s="163">
        <f>IFERROR(('Linha 5'!$D11),"")</f>
        <v>0</v>
      </c>
      <c r="F395" s="163">
        <f>IFERROR(('Linha 5'!G11),"")</f>
        <v>0</v>
      </c>
      <c r="G395" s="163" t="str">
        <f>IFERROR(('Linha 5'!H11),"")</f>
        <v/>
      </c>
    </row>
    <row r="396" spans="1:7" hidden="1">
      <c r="A396" s="161" t="e">
        <f>VLOOKUP(E396,'Linha 5'!$D$3:$E$85,2,0)</f>
        <v>#N/A</v>
      </c>
      <c r="B396" s="554" t="str">
        <f t="shared" si="17"/>
        <v/>
      </c>
      <c r="C396" s="162" t="str">
        <f>'Linha 5'!B12</f>
        <v/>
      </c>
      <c r="D396" s="163">
        <f>IFERROR(('Linha 5'!$C12),"")</f>
        <v>0</v>
      </c>
      <c r="E396" s="163">
        <f>IFERROR(('Linha 5'!$D12),"")</f>
        <v>0</v>
      </c>
      <c r="F396" s="163">
        <f>IFERROR(('Linha 5'!G12),"")</f>
        <v>0</v>
      </c>
      <c r="G396" s="163" t="str">
        <f>IFERROR(('Linha 5'!H12),"")</f>
        <v/>
      </c>
    </row>
    <row r="397" spans="1:7" hidden="1">
      <c r="A397" s="161" t="e">
        <f>VLOOKUP(E397,'Linha 5'!$D$3:$E$85,2,0)</f>
        <v>#N/A</v>
      </c>
      <c r="B397" s="554" t="str">
        <f t="shared" si="17"/>
        <v/>
      </c>
      <c r="C397" s="162" t="str">
        <f>'Linha 5'!B13</f>
        <v/>
      </c>
      <c r="D397" s="163">
        <f>IFERROR(('Linha 5'!$C13),"")</f>
        <v>0</v>
      </c>
      <c r="E397" s="163">
        <f>IFERROR(('Linha 5'!$D13),"")</f>
        <v>0</v>
      </c>
      <c r="F397" s="163">
        <f>IFERROR(('Linha 5'!G13),"")</f>
        <v>0</v>
      </c>
      <c r="G397" s="163" t="str">
        <f>IFERROR(('Linha 5'!H13),"")</f>
        <v/>
      </c>
    </row>
    <row r="398" spans="1:7" hidden="1">
      <c r="A398" s="161" t="e">
        <f>VLOOKUP(E398,'Linha 5'!$D$3:$E$85,2,0)</f>
        <v>#N/A</v>
      </c>
      <c r="B398" s="554" t="str">
        <f t="shared" si="17"/>
        <v/>
      </c>
      <c r="C398" s="162">
        <f>'Linha 5'!B14</f>
        <v>0</v>
      </c>
      <c r="D398" s="163">
        <f>IFERROR(('Linha 5'!$C14),"")</f>
        <v>0</v>
      </c>
      <c r="E398" s="163">
        <f>IFERROR(('Linha 5'!$D14),"")</f>
        <v>0</v>
      </c>
      <c r="F398" s="163">
        <f>IFERROR(('Linha 5'!G14),"")</f>
        <v>0</v>
      </c>
      <c r="G398" s="163">
        <f>IFERROR(('Linha 5'!H14),"")</f>
        <v>0</v>
      </c>
    </row>
    <row r="399" spans="1:7">
      <c r="A399" s="161" t="str">
        <f>VLOOKUP(E399,'Linha 5'!$D$3:$E$85,2,0)</f>
        <v>Túnel V</v>
      </c>
      <c r="B399" s="554">
        <f t="shared" si="17"/>
        <v>5</v>
      </c>
      <c r="C399" s="162">
        <f>'Linha 5'!B15</f>
        <v>43956</v>
      </c>
      <c r="D399" s="163">
        <f>IFERROR(('Linha 5'!$C15),"")</f>
        <v>0</v>
      </c>
      <c r="E399" s="163">
        <f>IFERROR(('Linha 5'!$D15),"")</f>
        <v>7</v>
      </c>
      <c r="F399" s="163">
        <f>IFERROR(('Linha 5'!G15),"")</f>
        <v>24</v>
      </c>
      <c r="G399" s="163">
        <f>IFERROR(('Linha 5'!H15),"")</f>
        <v>24</v>
      </c>
    </row>
    <row r="400" spans="1:7" hidden="1">
      <c r="A400" s="161" t="e">
        <f>VLOOKUP(E400,'Linha 5'!$D$3:$E$85,2,0)</f>
        <v>#N/A</v>
      </c>
      <c r="B400" s="554" t="str">
        <f t="shared" si="17"/>
        <v/>
      </c>
      <c r="C400" s="162" t="str">
        <f>'Linha 5'!B16</f>
        <v/>
      </c>
      <c r="D400" s="163">
        <f>IFERROR(('Linha 5'!$C16),"")</f>
        <v>0</v>
      </c>
      <c r="E400" s="163">
        <f>IFERROR(('Linha 5'!$D16),"")</f>
        <v>0</v>
      </c>
      <c r="F400" s="163">
        <f>IFERROR(('Linha 5'!G16),"")</f>
        <v>1000</v>
      </c>
      <c r="G400" s="163" t="str">
        <f>IFERROR(('Linha 5'!H16),"")</f>
        <v/>
      </c>
    </row>
    <row r="401" spans="1:7" hidden="1">
      <c r="A401" s="161" t="e">
        <f>VLOOKUP(E401,'Linha 5'!$D$3:$E$85,2,0)</f>
        <v>#N/A</v>
      </c>
      <c r="B401" s="554" t="str">
        <f t="shared" si="17"/>
        <v/>
      </c>
      <c r="C401" s="162" t="str">
        <f>'Linha 5'!B17</f>
        <v/>
      </c>
      <c r="D401" s="163">
        <f>IFERROR(('Linha 5'!$C17),"")</f>
        <v>0</v>
      </c>
      <c r="E401" s="163">
        <f>IFERROR(('Linha 5'!$D17),"")</f>
        <v>0</v>
      </c>
      <c r="F401" s="163">
        <f>IFERROR(('Linha 5'!G17),"")</f>
        <v>0.5</v>
      </c>
      <c r="G401" s="163" t="str">
        <f>IFERROR(('Linha 5'!H17),"")</f>
        <v/>
      </c>
    </row>
    <row r="402" spans="1:7" hidden="1">
      <c r="A402" s="161" t="e">
        <f>VLOOKUP(E402,'Linha 5'!$D$3:$E$85,2,0)</f>
        <v>#N/A</v>
      </c>
      <c r="B402" s="554" t="str">
        <f t="shared" si="17"/>
        <v/>
      </c>
      <c r="C402" s="162" t="str">
        <f>'Linha 5'!B18</f>
        <v/>
      </c>
      <c r="D402" s="163">
        <f>IFERROR(('Linha 5'!$C18),"")</f>
        <v>0</v>
      </c>
      <c r="E402" s="163">
        <f>IFERROR(('Linha 5'!$D18),"")</f>
        <v>0</v>
      </c>
      <c r="F402" s="163">
        <f>IFERROR(('Linha 5'!G18),"")</f>
        <v>3095</v>
      </c>
      <c r="G402" s="163" t="str">
        <f>IFERROR(('Linha 5'!H18),"")</f>
        <v/>
      </c>
    </row>
    <row r="403" spans="1:7" hidden="1">
      <c r="A403" s="161" t="e">
        <f>VLOOKUP(E403,'Linha 5'!$D$3:$E$85,2,0)</f>
        <v>#N/A</v>
      </c>
      <c r="B403" s="554" t="str">
        <f t="shared" si="17"/>
        <v/>
      </c>
      <c r="C403" s="162" t="str">
        <f>'Linha 5'!B19</f>
        <v/>
      </c>
      <c r="D403" s="163">
        <f>IFERROR(('Linha 5'!$C19),"")</f>
        <v>0</v>
      </c>
      <c r="E403" s="163">
        <f>IFERROR(('Linha 5'!$D19),"")</f>
        <v>0</v>
      </c>
      <c r="F403" s="163">
        <f>IFERROR(('Linha 5'!G19),"")</f>
        <v>0</v>
      </c>
      <c r="G403" s="163" t="str">
        <f>IFERROR(('Linha 5'!H19),"")</f>
        <v/>
      </c>
    </row>
    <row r="404" spans="1:7" hidden="1">
      <c r="A404" s="161" t="e">
        <f>VLOOKUP(E404,'Linha 5'!$D$3:$E$85,2,0)</f>
        <v>#N/A</v>
      </c>
      <c r="B404" s="554" t="str">
        <f t="shared" si="17"/>
        <v/>
      </c>
      <c r="C404" s="162" t="str">
        <f>'Linha 5'!B20</f>
        <v/>
      </c>
      <c r="D404" s="163">
        <f>IFERROR(('Linha 5'!$C20),"")</f>
        <v>0</v>
      </c>
      <c r="E404" s="163">
        <f>IFERROR(('Linha 5'!$D20),"")</f>
        <v>0</v>
      </c>
      <c r="F404" s="163">
        <f>IFERROR(('Linha 5'!G20),"")</f>
        <v>0</v>
      </c>
      <c r="G404" s="163" t="str">
        <f>IFERROR(('Linha 5'!H20),"")</f>
        <v/>
      </c>
    </row>
    <row r="405" spans="1:7" hidden="1">
      <c r="A405" s="161" t="e">
        <f>VLOOKUP(E405,'Linha 5'!$D$3:$E$85,2,0)</f>
        <v>#N/A</v>
      </c>
      <c r="B405" s="554" t="str">
        <f t="shared" si="17"/>
        <v/>
      </c>
      <c r="C405" s="162" t="str">
        <f>'Linha 5'!B21</f>
        <v/>
      </c>
      <c r="D405" s="163">
        <f>IFERROR(('Linha 5'!$C21),"")</f>
        <v>0</v>
      </c>
      <c r="E405" s="163">
        <f>IFERROR(('Linha 5'!$D21),"")</f>
        <v>0</v>
      </c>
      <c r="F405" s="163">
        <f>IFERROR(('Linha 5'!G21),"")</f>
        <v>0</v>
      </c>
      <c r="G405" s="163" t="str">
        <f>IFERROR(('Linha 5'!H21),"")</f>
        <v/>
      </c>
    </row>
    <row r="406" spans="1:7" hidden="1">
      <c r="A406" s="161" t="e">
        <f>VLOOKUP(E406,'Linha 5'!$D$3:$E$85,2,0)</f>
        <v>#N/A</v>
      </c>
      <c r="B406" s="554" t="str">
        <f t="shared" si="17"/>
        <v/>
      </c>
      <c r="C406" s="162" t="str">
        <f>'Linha 5'!B22</f>
        <v/>
      </c>
      <c r="D406" s="163">
        <f>IFERROR(('Linha 5'!$C22),"")</f>
        <v>0</v>
      </c>
      <c r="E406" s="163">
        <f>IFERROR(('Linha 5'!$D22),"")</f>
        <v>0</v>
      </c>
      <c r="F406" s="163">
        <f>IFERROR(('Linha 5'!G22),"")</f>
        <v>0</v>
      </c>
      <c r="G406" s="163" t="str">
        <f>IFERROR(('Linha 5'!H22),"")</f>
        <v/>
      </c>
    </row>
    <row r="407" spans="1:7" hidden="1">
      <c r="A407" s="161" t="e">
        <f>VLOOKUP(E407,'Linha 5'!$D$3:$E$85,2,0)</f>
        <v>#N/A</v>
      </c>
      <c r="B407" s="554" t="str">
        <f t="shared" si="17"/>
        <v/>
      </c>
      <c r="C407" s="162" t="str">
        <f>'Linha 5'!B23</f>
        <v/>
      </c>
      <c r="D407" s="163">
        <f>IFERROR(('Linha 5'!$C23),"")</f>
        <v>0</v>
      </c>
      <c r="E407" s="163">
        <f>IFERROR(('Linha 5'!$D23),"")</f>
        <v>0</v>
      </c>
      <c r="F407" s="163">
        <f>IFERROR(('Linha 5'!G23),"")</f>
        <v>0</v>
      </c>
      <c r="G407" s="163" t="str">
        <f>IFERROR(('Linha 5'!H23),"")</f>
        <v/>
      </c>
    </row>
    <row r="408" spans="1:7" hidden="1">
      <c r="A408" s="161" t="e">
        <f>VLOOKUP(E408,'Linha 5'!$D$3:$E$85,2,0)</f>
        <v>#N/A</v>
      </c>
      <c r="B408" s="554" t="str">
        <f t="shared" si="17"/>
        <v/>
      </c>
      <c r="C408" s="162" t="str">
        <f>'Linha 5'!B24</f>
        <v/>
      </c>
      <c r="D408" s="163">
        <f>IFERROR(('Linha 5'!$C24),"")</f>
        <v>0</v>
      </c>
      <c r="E408" s="163">
        <f>IFERROR(('Linha 5'!$D24),"")</f>
        <v>0</v>
      </c>
      <c r="F408" s="163">
        <f>IFERROR(('Linha 5'!G24),"")</f>
        <v>0</v>
      </c>
      <c r="G408" s="163" t="str">
        <f>IFERROR(('Linha 5'!H24),"")</f>
        <v/>
      </c>
    </row>
    <row r="409" spans="1:7" hidden="1">
      <c r="A409" s="161" t="e">
        <f>VLOOKUP(E409,'Linha 5'!$D$3:$E$85,2,0)</f>
        <v>#N/A</v>
      </c>
      <c r="B409" s="554" t="str">
        <f t="shared" si="17"/>
        <v/>
      </c>
      <c r="C409" s="162">
        <f>'Linha 5'!B25</f>
        <v>0</v>
      </c>
      <c r="D409" s="163">
        <f>IFERROR(('Linha 5'!$C25),"")</f>
        <v>0</v>
      </c>
      <c r="E409" s="163">
        <f>IFERROR(('Linha 5'!$D25),"")</f>
        <v>0</v>
      </c>
      <c r="F409" s="163">
        <f>IFERROR(('Linha 5'!G25),"")</f>
        <v>0</v>
      </c>
      <c r="G409" s="163">
        <f>IFERROR(('Linha 5'!H25),"")</f>
        <v>0</v>
      </c>
    </row>
    <row r="410" spans="1:7">
      <c r="A410" s="161" t="str">
        <f>VLOOKUP(E410,'Linha 5'!$D$3:$E$85,2,0)</f>
        <v>Túnel V</v>
      </c>
      <c r="B410" s="554">
        <f t="shared" si="17"/>
        <v>5</v>
      </c>
      <c r="C410" s="162">
        <f>'Linha 5'!B26</f>
        <v>43957</v>
      </c>
      <c r="D410" s="163">
        <f>IFERROR(('Linha 5'!$C26),"")</f>
        <v>0</v>
      </c>
      <c r="E410" s="163">
        <f>IFERROR(('Linha 5'!$D26),"")</f>
        <v>7</v>
      </c>
      <c r="F410" s="163">
        <f>IFERROR(('Linha 5'!G26),"")</f>
        <v>24</v>
      </c>
      <c r="G410" s="163">
        <f>IFERROR(('Linha 5'!H26),"")</f>
        <v>24</v>
      </c>
    </row>
    <row r="411" spans="1:7" hidden="1">
      <c r="A411" s="161" t="e">
        <f>VLOOKUP(E411,'Linha 5'!$D$3:$E$85,2,0)</f>
        <v>#N/A</v>
      </c>
      <c r="B411" s="554" t="str">
        <f t="shared" si="17"/>
        <v/>
      </c>
      <c r="C411" s="162" t="str">
        <f>'Linha 5'!B27</f>
        <v/>
      </c>
      <c r="D411" s="163">
        <f>IFERROR(('Linha 5'!$C27),"")</f>
        <v>0</v>
      </c>
      <c r="E411" s="163">
        <f>IFERROR(('Linha 5'!$D27),"")</f>
        <v>0</v>
      </c>
      <c r="F411" s="163">
        <f>IFERROR(('Linha 5'!G27),"")</f>
        <v>0</v>
      </c>
      <c r="G411" s="163" t="str">
        <f>IFERROR(('Linha 5'!H27),"")</f>
        <v/>
      </c>
    </row>
    <row r="412" spans="1:7" hidden="1">
      <c r="A412" s="161" t="e">
        <f>VLOOKUP(E412,'Linha 5'!$D$3:$E$85,2,0)</f>
        <v>#N/A</v>
      </c>
      <c r="B412" s="554" t="str">
        <f t="shared" si="17"/>
        <v/>
      </c>
      <c r="C412" s="162" t="str">
        <f>'Linha 5'!B28</f>
        <v/>
      </c>
      <c r="D412" s="163">
        <f>IFERROR(('Linha 5'!$C28),"")</f>
        <v>0</v>
      </c>
      <c r="E412" s="163">
        <f>IFERROR(('Linha 5'!$D28),"")</f>
        <v>0</v>
      </c>
      <c r="F412" s="163">
        <f>IFERROR(('Linha 5'!G28),"")</f>
        <v>0</v>
      </c>
      <c r="G412" s="163" t="str">
        <f>IFERROR(('Linha 5'!H28),"")</f>
        <v/>
      </c>
    </row>
    <row r="413" spans="1:7" hidden="1">
      <c r="A413" s="161" t="e">
        <f>VLOOKUP(E413,'Linha 5'!$D$3:$E$85,2,0)</f>
        <v>#N/A</v>
      </c>
      <c r="B413" s="554" t="str">
        <f t="shared" si="17"/>
        <v/>
      </c>
      <c r="C413" s="162" t="str">
        <f>'Linha 5'!B29</f>
        <v/>
      </c>
      <c r="D413" s="163">
        <f>IFERROR(('Linha 5'!$C29),"")</f>
        <v>0</v>
      </c>
      <c r="E413" s="163">
        <f>IFERROR(('Linha 5'!$D29),"")</f>
        <v>0</v>
      </c>
      <c r="F413" s="163">
        <f>IFERROR(('Linha 5'!G29),"")</f>
        <v>0</v>
      </c>
      <c r="G413" s="163" t="str">
        <f>IFERROR(('Linha 5'!H29),"")</f>
        <v/>
      </c>
    </row>
    <row r="414" spans="1:7" hidden="1">
      <c r="A414" s="161" t="e">
        <f>VLOOKUP(E414,'Linha 5'!$D$3:$E$85,2,0)</f>
        <v>#N/A</v>
      </c>
      <c r="B414" s="554" t="str">
        <f t="shared" si="17"/>
        <v/>
      </c>
      <c r="C414" s="162" t="str">
        <f>'Linha 5'!B30</f>
        <v/>
      </c>
      <c r="D414" s="163">
        <f>IFERROR(('Linha 5'!$C30),"")</f>
        <v>0</v>
      </c>
      <c r="E414" s="163">
        <f>IFERROR(('Linha 5'!$D30),"")</f>
        <v>0</v>
      </c>
      <c r="F414" s="163">
        <f>IFERROR(('Linha 5'!G30),"")</f>
        <v>266</v>
      </c>
      <c r="G414" s="163" t="str">
        <f>IFERROR(('Linha 5'!H30),"")</f>
        <v/>
      </c>
    </row>
    <row r="415" spans="1:7" hidden="1">
      <c r="A415" s="161" t="e">
        <f>VLOOKUP(E415,'Linha 5'!$D$3:$E$85,2,0)</f>
        <v>#N/A</v>
      </c>
      <c r="B415" s="554" t="str">
        <f t="shared" si="17"/>
        <v/>
      </c>
      <c r="C415" s="162" t="str">
        <f>'Linha 5'!B31</f>
        <v/>
      </c>
      <c r="D415" s="163">
        <f>IFERROR(('Linha 5'!$C31),"")</f>
        <v>0</v>
      </c>
      <c r="E415" s="163">
        <f>IFERROR(('Linha 5'!$D31),"")</f>
        <v>0</v>
      </c>
      <c r="F415" s="163">
        <f>IFERROR(('Linha 5'!G31),"")</f>
        <v>0</v>
      </c>
      <c r="G415" s="163" t="str">
        <f>IFERROR(('Linha 5'!H31),"")</f>
        <v/>
      </c>
    </row>
    <row r="416" spans="1:7" hidden="1">
      <c r="A416" s="161" t="e">
        <f>VLOOKUP(E416,'Linha 5'!$D$3:$E$85,2,0)</f>
        <v>#N/A</v>
      </c>
      <c r="B416" s="554" t="str">
        <f t="shared" si="17"/>
        <v/>
      </c>
      <c r="C416" s="162" t="str">
        <f>'Linha 5'!B32</f>
        <v/>
      </c>
      <c r="D416" s="163">
        <f>IFERROR(('Linha 5'!$C32),"")</f>
        <v>0</v>
      </c>
      <c r="E416" s="163">
        <f>IFERROR(('Linha 5'!$D32),"")</f>
        <v>0</v>
      </c>
      <c r="F416" s="163">
        <f>IFERROR(('Linha 5'!G32),"")</f>
        <v>0</v>
      </c>
      <c r="G416" s="163" t="str">
        <f>IFERROR(('Linha 5'!H32),"")</f>
        <v/>
      </c>
    </row>
    <row r="417" spans="1:7" hidden="1">
      <c r="A417" s="161" t="e">
        <f>VLOOKUP(E417,'Linha 5'!$D$3:$E$85,2,0)</f>
        <v>#N/A</v>
      </c>
      <c r="B417" s="554" t="str">
        <f t="shared" si="17"/>
        <v/>
      </c>
      <c r="C417" s="162" t="str">
        <f>'Linha 5'!B33</f>
        <v/>
      </c>
      <c r="D417" s="163">
        <f>IFERROR(('Linha 5'!$C33),"")</f>
        <v>0</v>
      </c>
      <c r="E417" s="163">
        <f>IFERROR(('Linha 5'!$D33),"")</f>
        <v>0</v>
      </c>
      <c r="F417" s="163">
        <f>IFERROR(('Linha 5'!G33),"")</f>
        <v>0</v>
      </c>
      <c r="G417" s="163" t="str">
        <f>IFERROR(('Linha 5'!H33),"")</f>
        <v/>
      </c>
    </row>
    <row r="418" spans="1:7" hidden="1">
      <c r="A418" s="161" t="e">
        <f>VLOOKUP(E418,'Linha 5'!$D$3:$E$85,2,0)</f>
        <v>#N/A</v>
      </c>
      <c r="B418" s="554" t="str">
        <f t="shared" ref="B418:B449" si="18">IFERROR((VLOOKUP(A418,$I$79:$J$87,2,0)),"")</f>
        <v/>
      </c>
      <c r="C418" s="162" t="str">
        <f>'Linha 5'!B34</f>
        <v/>
      </c>
      <c r="D418" s="163">
        <f>IFERROR(('Linha 5'!$C34),"")</f>
        <v>0</v>
      </c>
      <c r="E418" s="163">
        <f>IFERROR(('Linha 5'!$D34),"")</f>
        <v>0</v>
      </c>
      <c r="F418" s="163">
        <f>IFERROR(('Linha 5'!G34),"")</f>
        <v>0</v>
      </c>
      <c r="G418" s="163" t="str">
        <f>IFERROR(('Linha 5'!H34),"")</f>
        <v/>
      </c>
    </row>
    <row r="419" spans="1:7" hidden="1">
      <c r="A419" s="161" t="e">
        <f>VLOOKUP(E419,'Linha 5'!$D$3:$E$85,2,0)</f>
        <v>#N/A</v>
      </c>
      <c r="B419" s="554" t="str">
        <f t="shared" si="18"/>
        <v/>
      </c>
      <c r="C419" s="162" t="str">
        <f>'Linha 5'!B35</f>
        <v/>
      </c>
      <c r="D419" s="163">
        <f>IFERROR(('Linha 5'!$C35),"")</f>
        <v>0</v>
      </c>
      <c r="E419" s="163">
        <f>IFERROR(('Linha 5'!$D35),"")</f>
        <v>0</v>
      </c>
      <c r="F419" s="163">
        <f>IFERROR(('Linha 5'!G35),"")</f>
        <v>0</v>
      </c>
      <c r="G419" s="163" t="str">
        <f>IFERROR(('Linha 5'!H35),"")</f>
        <v/>
      </c>
    </row>
    <row r="420" spans="1:7" hidden="1">
      <c r="A420" s="161" t="e">
        <f>VLOOKUP(E420,'Linha 5'!$D$3:$E$85,2,0)</f>
        <v>#N/A</v>
      </c>
      <c r="B420" s="554" t="str">
        <f t="shared" si="18"/>
        <v/>
      </c>
      <c r="C420" s="162">
        <f>'Linha 5'!B36</f>
        <v>0</v>
      </c>
      <c r="D420" s="163">
        <f>IFERROR(('Linha 5'!$C36),"")</f>
        <v>0</v>
      </c>
      <c r="E420" s="163">
        <f>IFERROR(('Linha 5'!$D36),"")</f>
        <v>0</v>
      </c>
      <c r="F420" s="163">
        <f>IFERROR(('Linha 5'!G36),"")</f>
        <v>0</v>
      </c>
      <c r="G420" s="163">
        <f>IFERROR(('Linha 5'!H36),"")</f>
        <v>0</v>
      </c>
    </row>
    <row r="421" spans="1:7">
      <c r="A421" s="161" t="str">
        <f>VLOOKUP(E421,'Linha 5'!$D$3:$E$85,2,0)</f>
        <v>Túnel V</v>
      </c>
      <c r="B421" s="554">
        <f t="shared" si="18"/>
        <v>5</v>
      </c>
      <c r="C421" s="162">
        <f>'Linha 5'!B37</f>
        <v>43958</v>
      </c>
      <c r="D421" s="163">
        <f>IFERROR(('Linha 5'!$C37),"")</f>
        <v>0</v>
      </c>
      <c r="E421" s="163">
        <f>IFERROR(('Linha 5'!$D37),"")</f>
        <v>7</v>
      </c>
      <c r="F421" s="163">
        <f>IFERROR(('Linha 5'!G37),"")</f>
        <v>24</v>
      </c>
      <c r="G421" s="163">
        <f>IFERROR(('Linha 5'!H37),"")</f>
        <v>24</v>
      </c>
    </row>
    <row r="422" spans="1:7" hidden="1">
      <c r="A422" s="161" t="e">
        <f>VLOOKUP(E422,'Linha 5'!$D$3:$E$85,2,0)</f>
        <v>#N/A</v>
      </c>
      <c r="B422" s="554" t="str">
        <f t="shared" si="18"/>
        <v/>
      </c>
      <c r="C422" s="162" t="str">
        <f>'Linha 5'!B38</f>
        <v/>
      </c>
      <c r="D422" s="163">
        <f>IFERROR(('Linha 5'!$C38),"")</f>
        <v>0</v>
      </c>
      <c r="E422" s="163">
        <f>IFERROR(('Linha 5'!$D38),"")</f>
        <v>0</v>
      </c>
      <c r="F422" s="163">
        <f>IFERROR(('Linha 5'!G38),"")</f>
        <v>3435</v>
      </c>
      <c r="G422" s="163" t="str">
        <f>IFERROR(('Linha 5'!H38),"")</f>
        <v/>
      </c>
    </row>
    <row r="423" spans="1:7" hidden="1">
      <c r="A423" s="161" t="e">
        <f>VLOOKUP(E423,'Linha 5'!$D$3:$E$85,2,0)</f>
        <v>#N/A</v>
      </c>
      <c r="B423" s="554" t="str">
        <f t="shared" si="18"/>
        <v/>
      </c>
      <c r="C423" s="162" t="str">
        <f>'Linha 5'!B39</f>
        <v/>
      </c>
      <c r="D423" s="163">
        <f>IFERROR(('Linha 5'!$C39),"")</f>
        <v>0</v>
      </c>
      <c r="E423" s="163">
        <f>IFERROR(('Linha 5'!$D39),"")</f>
        <v>0</v>
      </c>
      <c r="F423" s="163">
        <f>IFERROR(('Linha 5'!G39),"")</f>
        <v>485</v>
      </c>
      <c r="G423" s="163" t="str">
        <f>IFERROR(('Linha 5'!H39),"")</f>
        <v/>
      </c>
    </row>
    <row r="424" spans="1:7" hidden="1">
      <c r="A424" s="161" t="e">
        <f>VLOOKUP(E424,'Linha 5'!$D$3:$E$85,2,0)</f>
        <v>#N/A</v>
      </c>
      <c r="B424" s="554" t="str">
        <f t="shared" si="18"/>
        <v/>
      </c>
      <c r="C424" s="162" t="str">
        <f>'Linha 5'!B40</f>
        <v/>
      </c>
      <c r="D424" s="163">
        <f>IFERROR(('Linha 5'!$C40),"")</f>
        <v>0</v>
      </c>
      <c r="E424" s="163">
        <f>IFERROR(('Linha 5'!$D40),"")</f>
        <v>0</v>
      </c>
      <c r="F424" s="163">
        <f>IFERROR(('Linha 5'!G40),"")</f>
        <v>0</v>
      </c>
      <c r="G424" s="163" t="str">
        <f>IFERROR(('Linha 5'!H40),"")</f>
        <v/>
      </c>
    </row>
    <row r="425" spans="1:7" hidden="1">
      <c r="A425" s="161" t="e">
        <f>VLOOKUP(E425,'Linha 5'!$D$3:$E$85,2,0)</f>
        <v>#N/A</v>
      </c>
      <c r="B425" s="554" t="str">
        <f t="shared" si="18"/>
        <v/>
      </c>
      <c r="C425" s="162" t="str">
        <f>'Linha 5'!B41</f>
        <v/>
      </c>
      <c r="D425" s="163">
        <f>IFERROR(('Linha 5'!$C41),"")</f>
        <v>0</v>
      </c>
      <c r="E425" s="163">
        <f>IFERROR(('Linha 5'!$D41),"")</f>
        <v>0</v>
      </c>
      <c r="F425" s="163">
        <f>IFERROR(('Linha 5'!G41),"")</f>
        <v>0</v>
      </c>
      <c r="G425" s="163" t="str">
        <f>IFERROR(('Linha 5'!H41),"")</f>
        <v/>
      </c>
    </row>
    <row r="426" spans="1:7" hidden="1">
      <c r="A426" s="161" t="e">
        <f>VLOOKUP(E426,'Linha 5'!$D$3:$E$85,2,0)</f>
        <v>#N/A</v>
      </c>
      <c r="B426" s="554" t="str">
        <f t="shared" si="18"/>
        <v/>
      </c>
      <c r="C426" s="162" t="str">
        <f>'Linha 5'!B42</f>
        <v/>
      </c>
      <c r="D426" s="163">
        <f>IFERROR(('Linha 5'!$C42),"")</f>
        <v>0</v>
      </c>
      <c r="E426" s="163">
        <f>IFERROR(('Linha 5'!$D42),"")</f>
        <v>0</v>
      </c>
      <c r="F426" s="163">
        <f>IFERROR(('Linha 5'!G42),"")</f>
        <v>0</v>
      </c>
      <c r="G426" s="163" t="str">
        <f>IFERROR(('Linha 5'!H42),"")</f>
        <v/>
      </c>
    </row>
    <row r="427" spans="1:7" hidden="1">
      <c r="A427" s="161" t="e">
        <f>VLOOKUP(E427,'Linha 5'!$D$3:$E$85,2,0)</f>
        <v>#N/A</v>
      </c>
      <c r="B427" s="554" t="str">
        <f t="shared" si="18"/>
        <v/>
      </c>
      <c r="C427" s="162" t="str">
        <f>'Linha 5'!B43</f>
        <v/>
      </c>
      <c r="D427" s="163">
        <f>IFERROR(('Linha 5'!$C43),"")</f>
        <v>0</v>
      </c>
      <c r="E427" s="163">
        <f>IFERROR(('Linha 5'!$D43),"")</f>
        <v>0</v>
      </c>
      <c r="F427" s="163">
        <f>IFERROR(('Linha 5'!G43),"")</f>
        <v>0</v>
      </c>
      <c r="G427" s="163" t="str">
        <f>IFERROR(('Linha 5'!H43),"")</f>
        <v/>
      </c>
    </row>
    <row r="428" spans="1:7" hidden="1">
      <c r="A428" s="161" t="e">
        <f>VLOOKUP(E428,'Linha 5'!$D$3:$E$85,2,0)</f>
        <v>#N/A</v>
      </c>
      <c r="B428" s="554" t="str">
        <f t="shared" si="18"/>
        <v/>
      </c>
      <c r="C428" s="162" t="str">
        <f>'Linha 5'!B44</f>
        <v/>
      </c>
      <c r="D428" s="163">
        <f>IFERROR(('Linha 5'!$C44),"")</f>
        <v>0</v>
      </c>
      <c r="E428" s="163">
        <f>IFERROR(('Linha 5'!$D44),"")</f>
        <v>0</v>
      </c>
      <c r="F428" s="163">
        <f>IFERROR(('Linha 5'!G44),"")</f>
        <v>0</v>
      </c>
      <c r="G428" s="163" t="str">
        <f>IFERROR(('Linha 5'!H44),"")</f>
        <v/>
      </c>
    </row>
    <row r="429" spans="1:7" hidden="1">
      <c r="A429" s="161" t="e">
        <f>VLOOKUP(E429,'Linha 5'!$D$3:$E$85,2,0)</f>
        <v>#N/A</v>
      </c>
      <c r="B429" s="554" t="str">
        <f t="shared" si="18"/>
        <v/>
      </c>
      <c r="C429" s="162" t="str">
        <f>'Linha 5'!B45</f>
        <v/>
      </c>
      <c r="D429" s="163">
        <f>IFERROR(('Linha 5'!$C45),"")</f>
        <v>0</v>
      </c>
      <c r="E429" s="163">
        <f>IFERROR(('Linha 5'!$D45),"")</f>
        <v>0</v>
      </c>
      <c r="F429" s="163">
        <f>IFERROR(('Linha 5'!G45),"")</f>
        <v>0</v>
      </c>
      <c r="G429" s="163" t="str">
        <f>IFERROR(('Linha 5'!H45),"")</f>
        <v/>
      </c>
    </row>
    <row r="430" spans="1:7" hidden="1">
      <c r="A430" s="161" t="e">
        <f>VLOOKUP(E430,'Linha 5'!$D$3:$E$85,2,0)</f>
        <v>#N/A</v>
      </c>
      <c r="B430" s="554" t="str">
        <f t="shared" si="18"/>
        <v/>
      </c>
      <c r="C430" s="162" t="str">
        <f>'Linha 5'!B46</f>
        <v/>
      </c>
      <c r="D430" s="163">
        <f>IFERROR(('Linha 5'!$C46),"")</f>
        <v>0</v>
      </c>
      <c r="E430" s="163">
        <f>IFERROR(('Linha 5'!$D46),"")</f>
        <v>0</v>
      </c>
      <c r="F430" s="163">
        <f>IFERROR(('Linha 5'!G46),"")</f>
        <v>0</v>
      </c>
      <c r="G430" s="163" t="str">
        <f>IFERROR(('Linha 5'!H46),"")</f>
        <v/>
      </c>
    </row>
    <row r="431" spans="1:7" hidden="1">
      <c r="A431" s="161" t="e">
        <f>VLOOKUP(E431,'Linha 5'!$D$3:$E$85,2,0)</f>
        <v>#N/A</v>
      </c>
      <c r="B431" s="554" t="str">
        <f t="shared" si="18"/>
        <v/>
      </c>
      <c r="C431" s="162">
        <f>'Linha 5'!B47</f>
        <v>0</v>
      </c>
      <c r="D431" s="163">
        <f>IFERROR(('Linha 5'!$C47),"")</f>
        <v>0</v>
      </c>
      <c r="E431" s="163">
        <f>IFERROR(('Linha 5'!$D47),"")</f>
        <v>0</v>
      </c>
      <c r="F431" s="163">
        <f>IFERROR(('Linha 5'!G47),"")</f>
        <v>0</v>
      </c>
      <c r="G431" s="163">
        <f>IFERROR(('Linha 5'!H47),"")</f>
        <v>0</v>
      </c>
    </row>
    <row r="432" spans="1:7">
      <c r="A432" s="161" t="str">
        <f>VLOOKUP(E432,'Linha 5'!$D$3:$E$85,2,0)</f>
        <v>Túnel V</v>
      </c>
      <c r="B432" s="554">
        <f t="shared" si="18"/>
        <v>5</v>
      </c>
      <c r="C432" s="162">
        <f>'Linha 5'!B48</f>
        <v>43959</v>
      </c>
      <c r="D432" s="163">
        <f>IFERROR(('Linha 5'!$C48),"")</f>
        <v>0</v>
      </c>
      <c r="E432" s="163">
        <f>IFERROR(('Linha 5'!$D48),"")</f>
        <v>7</v>
      </c>
      <c r="F432" s="163">
        <f>IFERROR(('Linha 5'!G48),"")</f>
        <v>24</v>
      </c>
      <c r="G432" s="163">
        <f>IFERROR(('Linha 5'!H48),"")</f>
        <v>24</v>
      </c>
    </row>
    <row r="433" spans="1:7" hidden="1">
      <c r="A433" s="161" t="e">
        <f>VLOOKUP(E433,'Linha 5'!$D$3:$E$85,2,0)</f>
        <v>#N/A</v>
      </c>
      <c r="B433" s="554" t="str">
        <f t="shared" si="18"/>
        <v/>
      </c>
      <c r="C433" s="162" t="str">
        <f>'Linha 5'!B49</f>
        <v/>
      </c>
      <c r="D433" s="163">
        <f>IFERROR(('Linha 5'!$C49),"")</f>
        <v>0</v>
      </c>
      <c r="E433" s="163">
        <f>IFERROR(('Linha 5'!$D49),"")</f>
        <v>0</v>
      </c>
      <c r="F433" s="163">
        <f>IFERROR(('Linha 5'!G49),"")</f>
        <v>3</v>
      </c>
      <c r="G433" s="163" t="str">
        <f>IFERROR(('Linha 5'!H49),"")</f>
        <v/>
      </c>
    </row>
    <row r="434" spans="1:7" hidden="1">
      <c r="A434" s="161" t="e">
        <f>VLOOKUP(E434,'Linha 5'!$D$3:$E$85,2,0)</f>
        <v>#N/A</v>
      </c>
      <c r="B434" s="554" t="str">
        <f t="shared" si="18"/>
        <v/>
      </c>
      <c r="C434" s="162" t="str">
        <f>'Linha 5'!B50</f>
        <v/>
      </c>
      <c r="D434" s="163">
        <f>IFERROR(('Linha 5'!$C50),"")</f>
        <v>0</v>
      </c>
      <c r="E434" s="163">
        <f>IFERROR(('Linha 5'!$D50),"")</f>
        <v>0</v>
      </c>
      <c r="F434" s="163">
        <f>IFERROR(('Linha 5'!G50),"")</f>
        <v>2262</v>
      </c>
      <c r="G434" s="163" t="str">
        <f>IFERROR(('Linha 5'!H50),"")</f>
        <v/>
      </c>
    </row>
    <row r="435" spans="1:7" hidden="1">
      <c r="A435" s="161" t="e">
        <f>VLOOKUP(E435,'Linha 5'!$D$3:$E$85,2,0)</f>
        <v>#N/A</v>
      </c>
      <c r="B435" s="554" t="str">
        <f t="shared" si="18"/>
        <v/>
      </c>
      <c r="C435" s="162" t="str">
        <f>'Linha 5'!B51</f>
        <v/>
      </c>
      <c r="D435" s="163">
        <f>IFERROR(('Linha 5'!$C51),"")</f>
        <v>0</v>
      </c>
      <c r="E435" s="163">
        <f>IFERROR(('Linha 5'!$D51),"")</f>
        <v>0</v>
      </c>
      <c r="F435" s="163">
        <f>IFERROR(('Linha 5'!G51),"")</f>
        <v>2262</v>
      </c>
      <c r="G435" s="163" t="str">
        <f>IFERROR(('Linha 5'!H51),"")</f>
        <v/>
      </c>
    </row>
    <row r="436" spans="1:7" hidden="1">
      <c r="A436" s="161" t="e">
        <f>VLOOKUP(E436,'Linha 5'!$D$3:$E$85,2,0)</f>
        <v>#N/A</v>
      </c>
      <c r="B436" s="554" t="str">
        <f t="shared" si="18"/>
        <v/>
      </c>
      <c r="C436" s="162" t="str">
        <f>'Linha 5'!B52</f>
        <v/>
      </c>
      <c r="D436" s="163">
        <f>IFERROR(('Linha 5'!$C52),"")</f>
        <v>0</v>
      </c>
      <c r="E436" s="163">
        <f>IFERROR(('Linha 5'!$D52),"")</f>
        <v>0</v>
      </c>
      <c r="F436" s="163">
        <f>IFERROR(('Linha 5'!G52),"")</f>
        <v>0</v>
      </c>
      <c r="G436" s="163" t="str">
        <f>IFERROR(('Linha 5'!H52),"")</f>
        <v/>
      </c>
    </row>
    <row r="437" spans="1:7" hidden="1">
      <c r="A437" s="161" t="e">
        <f>VLOOKUP(E437,'Linha 5'!$D$3:$E$85,2,0)</f>
        <v>#N/A</v>
      </c>
      <c r="B437" s="554" t="str">
        <f t="shared" si="18"/>
        <v/>
      </c>
      <c r="C437" s="162" t="str">
        <f>'Linha 5'!B53</f>
        <v/>
      </c>
      <c r="D437" s="163">
        <f>IFERROR(('Linha 5'!$C53),"")</f>
        <v>0</v>
      </c>
      <c r="E437" s="163">
        <f>IFERROR(('Linha 5'!$D53),"")</f>
        <v>0</v>
      </c>
      <c r="F437" s="163">
        <f>IFERROR(('Linha 5'!G53),"")</f>
        <v>0</v>
      </c>
      <c r="G437" s="163" t="str">
        <f>IFERROR(('Linha 5'!H53),"")</f>
        <v/>
      </c>
    </row>
    <row r="438" spans="1:7" hidden="1">
      <c r="A438" s="161" t="e">
        <f>VLOOKUP(E438,'Linha 5'!$D$3:$E$85,2,0)</f>
        <v>#N/A</v>
      </c>
      <c r="B438" s="554" t="str">
        <f t="shared" si="18"/>
        <v/>
      </c>
      <c r="C438" s="162" t="str">
        <f>'Linha 5'!B54</f>
        <v/>
      </c>
      <c r="D438" s="163">
        <f>IFERROR(('Linha 5'!$C54),"")</f>
        <v>0</v>
      </c>
      <c r="E438" s="163">
        <f>IFERROR(('Linha 5'!$D54),"")</f>
        <v>0</v>
      </c>
      <c r="F438" s="163">
        <f>IFERROR(('Linha 5'!G54),"")</f>
        <v>0</v>
      </c>
      <c r="G438" s="163" t="str">
        <f>IFERROR(('Linha 5'!H54),"")</f>
        <v/>
      </c>
    </row>
    <row r="439" spans="1:7" hidden="1">
      <c r="A439" s="161" t="e">
        <f>VLOOKUP(E439,'Linha 5'!$D$3:$E$85,2,0)</f>
        <v>#N/A</v>
      </c>
      <c r="B439" s="554" t="str">
        <f t="shared" si="18"/>
        <v/>
      </c>
      <c r="C439" s="162" t="str">
        <f>'Linha 5'!B55</f>
        <v/>
      </c>
      <c r="D439" s="163">
        <f>IFERROR(('Linha 5'!$C55),"")</f>
        <v>0</v>
      </c>
      <c r="E439" s="163">
        <f>IFERROR(('Linha 5'!$D55),"")</f>
        <v>0</v>
      </c>
      <c r="F439" s="163">
        <f>IFERROR(('Linha 5'!G55),"")</f>
        <v>0</v>
      </c>
      <c r="G439" s="163" t="str">
        <f>IFERROR(('Linha 5'!H55),"")</f>
        <v/>
      </c>
    </row>
    <row r="440" spans="1:7" hidden="1">
      <c r="A440" s="161" t="e">
        <f>VLOOKUP(E440,'Linha 5'!$D$3:$E$85,2,0)</f>
        <v>#N/A</v>
      </c>
      <c r="B440" s="554" t="str">
        <f t="shared" si="18"/>
        <v/>
      </c>
      <c r="C440" s="162" t="str">
        <f>'Linha 5'!B56</f>
        <v/>
      </c>
      <c r="D440" s="163">
        <f>IFERROR(('Linha 5'!$C56),"")</f>
        <v>0</v>
      </c>
      <c r="E440" s="163">
        <f>IFERROR(('Linha 5'!$D56),"")</f>
        <v>0</v>
      </c>
      <c r="F440" s="163">
        <f>IFERROR(('Linha 5'!G56),"")</f>
        <v>0</v>
      </c>
      <c r="G440" s="163" t="str">
        <f>IFERROR(('Linha 5'!H56),"")</f>
        <v/>
      </c>
    </row>
    <row r="441" spans="1:7" hidden="1">
      <c r="A441" s="161" t="e">
        <f>VLOOKUP(E441,'Linha 5'!$D$3:$E$85,2,0)</f>
        <v>#N/A</v>
      </c>
      <c r="B441" s="554" t="str">
        <f t="shared" si="18"/>
        <v/>
      </c>
      <c r="C441" s="162" t="str">
        <f>'Linha 5'!B57</f>
        <v/>
      </c>
      <c r="D441" s="163">
        <f>IFERROR(('Linha 5'!$C57),"")</f>
        <v>0</v>
      </c>
      <c r="E441" s="163">
        <f>IFERROR(('Linha 5'!$D57),"")</f>
        <v>0</v>
      </c>
      <c r="F441" s="163">
        <f>IFERROR(('Linha 5'!G57),"")</f>
        <v>0</v>
      </c>
      <c r="G441" s="163" t="str">
        <f>IFERROR(('Linha 5'!H57),"")</f>
        <v/>
      </c>
    </row>
    <row r="442" spans="1:7" hidden="1">
      <c r="A442" s="161" t="e">
        <f>VLOOKUP(E442,'Linha 5'!$D$3:$E$85,2,0)</f>
        <v>#N/A</v>
      </c>
      <c r="B442" s="554" t="str">
        <f t="shared" si="18"/>
        <v/>
      </c>
      <c r="C442" s="162">
        <f>'Linha 5'!B58</f>
        <v>0</v>
      </c>
      <c r="D442" s="163">
        <f>IFERROR(('Linha 5'!$C58),"")</f>
        <v>0</v>
      </c>
      <c r="E442" s="163">
        <f>IFERROR(('Linha 5'!$D58),"")</f>
        <v>0</v>
      </c>
      <c r="F442" s="163">
        <f>IFERROR(('Linha 5'!G58),"")</f>
        <v>0</v>
      </c>
      <c r="G442" s="163">
        <f>IFERROR(('Linha 5'!H58),"")</f>
        <v>0</v>
      </c>
    </row>
    <row r="443" spans="1:7" hidden="1">
      <c r="A443" s="161" t="e">
        <f>VLOOKUP(E443,'Linha 5'!$D$3:$E$85,2,0)</f>
        <v>#N/A</v>
      </c>
      <c r="B443" s="554" t="str">
        <f t="shared" si="18"/>
        <v/>
      </c>
      <c r="C443" s="162">
        <f>'Linha 5'!B59</f>
        <v>43960</v>
      </c>
      <c r="D443" s="163">
        <f>IFERROR(('Linha 5'!$C59),"")</f>
        <v>0</v>
      </c>
      <c r="E443" s="163">
        <f>IFERROR(('Linha 5'!$D59),"")</f>
        <v>0</v>
      </c>
      <c r="F443" s="163">
        <f>IFERROR(('Linha 5'!G59),"")</f>
        <v>1510</v>
      </c>
      <c r="G443" s="163" t="str">
        <f>IFERROR(('Linha 5'!H59),"")</f>
        <v/>
      </c>
    </row>
    <row r="444" spans="1:7" hidden="1">
      <c r="A444" s="161" t="e">
        <f>VLOOKUP(E444,'Linha 5'!$D$3:$E$85,2,0)</f>
        <v>#N/A</v>
      </c>
      <c r="B444" s="554" t="str">
        <f t="shared" si="18"/>
        <v/>
      </c>
      <c r="C444" s="162" t="str">
        <f>'Linha 5'!B60</f>
        <v/>
      </c>
      <c r="D444" s="163">
        <f>IFERROR(('Linha 5'!$C60),"")</f>
        <v>0</v>
      </c>
      <c r="E444" s="163">
        <f>IFERROR(('Linha 5'!$D60),"")</f>
        <v>0</v>
      </c>
      <c r="F444" s="163">
        <f>IFERROR(('Linha 5'!G60),"")</f>
        <v>560</v>
      </c>
      <c r="G444" s="163" t="str">
        <f>IFERROR(('Linha 5'!H60),"")</f>
        <v/>
      </c>
    </row>
    <row r="445" spans="1:7" hidden="1">
      <c r="A445" s="161" t="e">
        <f>VLOOKUP(E445,'Linha 5'!$D$3:$E$85,2,0)</f>
        <v>#N/A</v>
      </c>
      <c r="B445" s="554" t="str">
        <f t="shared" si="18"/>
        <v/>
      </c>
      <c r="C445" s="162" t="str">
        <f>'Linha 5'!B61</f>
        <v/>
      </c>
      <c r="D445" s="163">
        <f>IFERROR(('Linha 5'!$C61),"")</f>
        <v>0</v>
      </c>
      <c r="E445" s="163">
        <f>IFERROR(('Linha 5'!$D61),"")</f>
        <v>0</v>
      </c>
      <c r="F445" s="163">
        <f>IFERROR(('Linha 5'!G61),"")</f>
        <v>0</v>
      </c>
      <c r="G445" s="163" t="str">
        <f>IFERROR(('Linha 5'!H61),"")</f>
        <v/>
      </c>
    </row>
    <row r="446" spans="1:7" hidden="1">
      <c r="A446" s="161" t="e">
        <f>VLOOKUP(E446,'Linha 5'!$D$3:$E$85,2,0)</f>
        <v>#N/A</v>
      </c>
      <c r="B446" s="554" t="str">
        <f t="shared" si="18"/>
        <v/>
      </c>
      <c r="C446" s="162" t="str">
        <f>'Linha 5'!B62</f>
        <v/>
      </c>
      <c r="D446" s="163">
        <f>IFERROR(('Linha 5'!$C62),"")</f>
        <v>0</v>
      </c>
      <c r="E446" s="163">
        <f>IFERROR(('Linha 5'!$D62),"")</f>
        <v>0</v>
      </c>
      <c r="F446" s="163">
        <f>IFERROR(('Linha 5'!G62),"")</f>
        <v>0</v>
      </c>
      <c r="G446" s="163" t="str">
        <f>IFERROR(('Linha 5'!H62),"")</f>
        <v/>
      </c>
    </row>
    <row r="447" spans="1:7" hidden="1">
      <c r="A447" s="161" t="e">
        <f>VLOOKUP(E447,'Linha 5'!$D$3:$E$85,2,0)</f>
        <v>#N/A</v>
      </c>
      <c r="B447" s="554" t="str">
        <f t="shared" si="18"/>
        <v/>
      </c>
      <c r="C447" s="162" t="str">
        <f>'Linha 5'!B63</f>
        <v/>
      </c>
      <c r="D447" s="163">
        <f>IFERROR(('Linha 5'!$C63),"")</f>
        <v>0</v>
      </c>
      <c r="E447" s="163">
        <f>IFERROR(('Linha 5'!$D63),"")</f>
        <v>0</v>
      </c>
      <c r="F447" s="163">
        <f>IFERROR(('Linha 5'!G63),"")</f>
        <v>0</v>
      </c>
      <c r="G447" s="163" t="str">
        <f>IFERROR(('Linha 5'!H63),"")</f>
        <v/>
      </c>
    </row>
    <row r="448" spans="1:7" hidden="1">
      <c r="A448" s="161" t="e">
        <f>VLOOKUP(E448,'Linha 5'!$D$3:$E$85,2,0)</f>
        <v>#N/A</v>
      </c>
      <c r="B448" s="554" t="str">
        <f t="shared" si="18"/>
        <v/>
      </c>
      <c r="C448" s="162" t="str">
        <f>'Linha 5'!B64</f>
        <v/>
      </c>
      <c r="D448" s="159">
        <f>IFERROR(('Linha 5'!$C64),"")</f>
        <v>0</v>
      </c>
      <c r="E448" s="159">
        <f>IFERROR(('Linha 5'!$D64),"")</f>
        <v>0</v>
      </c>
      <c r="F448" s="159">
        <f>IFERROR(('Linha 5'!G64),"")</f>
        <v>0</v>
      </c>
      <c r="G448" s="163" t="str">
        <f>IFERROR(('Linha 5'!H64),"")</f>
        <v/>
      </c>
    </row>
    <row r="449" spans="1:7" hidden="1">
      <c r="A449" s="161" t="e">
        <f>VLOOKUP(E449,'Linha 5'!$D$3:$E$85,2,0)</f>
        <v>#N/A</v>
      </c>
      <c r="B449" s="554" t="str">
        <f t="shared" si="18"/>
        <v/>
      </c>
      <c r="C449" s="162" t="str">
        <f>'Linha 5'!B65</f>
        <v/>
      </c>
      <c r="D449" s="159">
        <f>IFERROR(('Linha 5'!$C65),"")</f>
        <v>0</v>
      </c>
      <c r="E449" s="159">
        <f>IFERROR(('Linha 5'!$D65),"")</f>
        <v>0</v>
      </c>
      <c r="F449" s="159">
        <f>IFERROR(('Linha 5'!G65),"")</f>
        <v>0</v>
      </c>
      <c r="G449" s="163" t="str">
        <f>IFERROR(('Linha 5'!H65),"")</f>
        <v/>
      </c>
    </row>
    <row r="450" spans="1:7" hidden="1">
      <c r="A450" s="161" t="e">
        <f>VLOOKUP(E450,'Linha 5'!$D$3:$E$85,2,0)</f>
        <v>#N/A</v>
      </c>
      <c r="B450" s="554" t="str">
        <f t="shared" ref="B450:B481" si="19">IFERROR((VLOOKUP(A450,$I$79:$J$87,2,0)),"")</f>
        <v/>
      </c>
      <c r="C450" s="162" t="str">
        <f>'Linha 5'!B66</f>
        <v/>
      </c>
      <c r="D450" s="159">
        <f>IFERROR(('Linha 5'!$C66),"")</f>
        <v>0</v>
      </c>
      <c r="E450" s="159">
        <f>IFERROR(('Linha 5'!$D66),"")</f>
        <v>0</v>
      </c>
      <c r="F450" s="159">
        <f>IFERROR(('Linha 5'!G66),"")</f>
        <v>0</v>
      </c>
      <c r="G450" s="163" t="str">
        <f>IFERROR(('Linha 5'!H66),"")</f>
        <v/>
      </c>
    </row>
    <row r="451" spans="1:7" hidden="1">
      <c r="A451" s="161" t="e">
        <f>VLOOKUP(E451,'Linha 5'!$D$3:$E$85,2,0)</f>
        <v>#N/A</v>
      </c>
      <c r="B451" s="554" t="str">
        <f t="shared" si="19"/>
        <v/>
      </c>
      <c r="C451" s="162" t="str">
        <f>'Linha 5'!B67</f>
        <v/>
      </c>
      <c r="D451" s="159">
        <f>IFERROR(('Linha 5'!$C67),"")</f>
        <v>0</v>
      </c>
      <c r="E451" s="159">
        <f>IFERROR(('Linha 5'!$D67),"")</f>
        <v>0</v>
      </c>
      <c r="F451" s="159">
        <f>IFERROR(('Linha 5'!G67),"")</f>
        <v>0</v>
      </c>
      <c r="G451" s="163" t="str">
        <f>IFERROR(('Linha 5'!H67),"")</f>
        <v/>
      </c>
    </row>
    <row r="452" spans="1:7" hidden="1">
      <c r="A452" s="161" t="e">
        <f>VLOOKUP(E452,'Linha 5'!$D$3:$E$85,2,0)</f>
        <v>#N/A</v>
      </c>
      <c r="B452" s="554" t="str">
        <f t="shared" si="19"/>
        <v/>
      </c>
      <c r="C452" s="162" t="str">
        <f>'Linha 5'!B68</f>
        <v/>
      </c>
      <c r="D452" s="159">
        <f>IFERROR(('Linha 5'!$C68),"")</f>
        <v>0</v>
      </c>
      <c r="E452" s="159">
        <f>IFERROR(('Linha 5'!$D68),"")</f>
        <v>0</v>
      </c>
      <c r="F452" s="159">
        <f>IFERROR(('Linha 5'!G68),"")</f>
        <v>0</v>
      </c>
      <c r="G452" s="163" t="str">
        <f>IFERROR(('Linha 5'!H68),"")</f>
        <v/>
      </c>
    </row>
    <row r="453" spans="1:7" hidden="1">
      <c r="A453" s="161" t="e">
        <f>VLOOKUP(E453,'Linha 5'!$D$3:$E$85,2,0)</f>
        <v>#N/A</v>
      </c>
      <c r="B453" s="554" t="str">
        <f t="shared" si="19"/>
        <v/>
      </c>
      <c r="C453" s="162">
        <f>'Linha 5'!B69</f>
        <v>0</v>
      </c>
      <c r="D453" s="159">
        <f>IFERROR(('Linha 5'!$C69),"")</f>
        <v>0</v>
      </c>
      <c r="E453" s="159">
        <f>IFERROR(('Linha 5'!$D69),"")</f>
        <v>0</v>
      </c>
      <c r="F453" s="159">
        <f>IFERROR(('Linha 5'!G69),"")</f>
        <v>0</v>
      </c>
      <c r="G453" s="163">
        <f>IFERROR(('Linha 5'!H69),"")</f>
        <v>0</v>
      </c>
    </row>
    <row r="454" spans="1:7" hidden="1">
      <c r="A454" s="161" t="e">
        <f>VLOOKUP(E454,'Linha 5'!$D$3:$E$85,2,0)</f>
        <v>#N/A</v>
      </c>
      <c r="B454" s="554" t="str">
        <f t="shared" si="19"/>
        <v/>
      </c>
      <c r="C454" s="162">
        <f>'Linha 5'!B70</f>
        <v>43961</v>
      </c>
      <c r="D454" s="159">
        <f>IFERROR(('Linha 5'!$C70),"")</f>
        <v>0</v>
      </c>
      <c r="E454" s="159">
        <f>IFERROR(('Linha 5'!$D70),"")</f>
        <v>0</v>
      </c>
      <c r="F454" s="159">
        <f>IFERROR(('Linha 5'!G70),"")</f>
        <v>0</v>
      </c>
      <c r="G454" s="163" t="str">
        <f>IFERROR(('Linha 5'!H70),"")</f>
        <v/>
      </c>
    </row>
    <row r="455" spans="1:7" hidden="1">
      <c r="A455" s="161" t="e">
        <f>VLOOKUP(E455,'Linha 5'!$D$3:$E$85,2,0)</f>
        <v>#N/A</v>
      </c>
      <c r="B455" s="554" t="str">
        <f t="shared" si="19"/>
        <v/>
      </c>
      <c r="C455" s="162" t="str">
        <f>'Linha 5'!B71</f>
        <v/>
      </c>
      <c r="D455" s="159">
        <f>IFERROR(('Linha 5'!$C71),"")</f>
        <v>0</v>
      </c>
      <c r="E455" s="159">
        <f>IFERROR(('Linha 5'!$D71),"")</f>
        <v>0</v>
      </c>
      <c r="F455" s="159">
        <f>IFERROR(('Linha 5'!G71),"")</f>
        <v>0</v>
      </c>
      <c r="G455" s="163" t="str">
        <f>IFERROR(('Linha 5'!H71),"")</f>
        <v/>
      </c>
    </row>
    <row r="456" spans="1:7" hidden="1">
      <c r="A456" s="161" t="e">
        <f>VLOOKUP(E456,'Linha 5'!$D$3:$E$85,2,0)</f>
        <v>#N/A</v>
      </c>
      <c r="B456" s="554" t="str">
        <f t="shared" si="19"/>
        <v/>
      </c>
      <c r="C456" s="162" t="str">
        <f>'Linha 5'!B72</f>
        <v/>
      </c>
      <c r="D456" s="159">
        <f>IFERROR(('Linha 5'!$C72),"")</f>
        <v>0</v>
      </c>
      <c r="E456" s="159">
        <f>IFERROR(('Linha 5'!$D72),"")</f>
        <v>0</v>
      </c>
      <c r="F456" s="159">
        <f>IFERROR(('Linha 5'!G72),"")</f>
        <v>0</v>
      </c>
      <c r="G456" s="163" t="str">
        <f>IFERROR(('Linha 5'!H72),"")</f>
        <v/>
      </c>
    </row>
    <row r="457" spans="1:7" hidden="1">
      <c r="A457" s="161" t="e">
        <f>VLOOKUP(E457,'Linha 5'!$D$3:$E$85,2,0)</f>
        <v>#N/A</v>
      </c>
      <c r="B457" s="554" t="str">
        <f t="shared" si="19"/>
        <v/>
      </c>
      <c r="C457" s="162" t="str">
        <f>'Linha 5'!B73</f>
        <v/>
      </c>
      <c r="D457" s="159">
        <f>IFERROR(('Linha 5'!$C73),"")</f>
        <v>0</v>
      </c>
      <c r="E457" s="159">
        <f>IFERROR(('Linha 5'!$D73),"")</f>
        <v>0</v>
      </c>
      <c r="F457" s="159">
        <f>IFERROR(('Linha 5'!G73),"")</f>
        <v>0</v>
      </c>
      <c r="G457" s="163" t="str">
        <f>IFERROR(('Linha 5'!H73),"")</f>
        <v/>
      </c>
    </row>
    <row r="458" spans="1:7" hidden="1">
      <c r="A458" s="161" t="e">
        <f>VLOOKUP(E458,'Linha 5'!$D$3:$E$85,2,0)</f>
        <v>#N/A</v>
      </c>
      <c r="B458" s="554" t="str">
        <f t="shared" si="19"/>
        <v/>
      </c>
      <c r="C458" s="162" t="str">
        <f>'Linha 5'!B74</f>
        <v/>
      </c>
      <c r="D458" s="159">
        <f>IFERROR(('Linha 5'!$C74),"")</f>
        <v>0</v>
      </c>
      <c r="E458" s="159">
        <f>IFERROR(('Linha 5'!$D74),"")</f>
        <v>0</v>
      </c>
      <c r="F458" s="159">
        <f>IFERROR(('Linha 5'!G74),"")</f>
        <v>0</v>
      </c>
      <c r="G458" s="163" t="str">
        <f>IFERROR(('Linha 5'!H74),"")</f>
        <v/>
      </c>
    </row>
    <row r="459" spans="1:7" hidden="1">
      <c r="A459" s="161" t="e">
        <f>VLOOKUP(E459,'Linha 5'!$D$3:$E$85,2,0)</f>
        <v>#N/A</v>
      </c>
      <c r="B459" s="554" t="str">
        <f t="shared" si="19"/>
        <v/>
      </c>
      <c r="C459" s="162" t="str">
        <f>'Linha 5'!B75</f>
        <v/>
      </c>
      <c r="D459" s="159">
        <f>IFERROR(('Linha 5'!$C75),"")</f>
        <v>0</v>
      </c>
      <c r="E459" s="159">
        <f>IFERROR(('Linha 5'!$D75),"")</f>
        <v>0</v>
      </c>
      <c r="F459" s="159">
        <f>IFERROR(('Linha 5'!G75),"")</f>
        <v>0</v>
      </c>
      <c r="G459" s="163" t="str">
        <f>IFERROR(('Linha 5'!H75),"")</f>
        <v/>
      </c>
    </row>
    <row r="460" spans="1:7" hidden="1">
      <c r="A460" s="161" t="e">
        <f>VLOOKUP(E460,'Linha 5'!$D$3:$E$85,2,0)</f>
        <v>#N/A</v>
      </c>
      <c r="B460" s="554" t="str">
        <f t="shared" si="19"/>
        <v/>
      </c>
      <c r="C460" s="162" t="str">
        <f>'Linha 5'!B76</f>
        <v/>
      </c>
      <c r="D460" s="159">
        <f>IFERROR(('Linha 5'!$C76),"")</f>
        <v>0</v>
      </c>
      <c r="E460" s="159">
        <f>IFERROR(('Linha 5'!$D76),"")</f>
        <v>0</v>
      </c>
      <c r="F460" s="159">
        <f>IFERROR(('Linha 5'!G76),"")</f>
        <v>0</v>
      </c>
      <c r="G460" s="163" t="str">
        <f>IFERROR(('Linha 5'!H76),"")</f>
        <v/>
      </c>
    </row>
    <row r="461" spans="1:7" hidden="1">
      <c r="A461" s="161" t="e">
        <f>VLOOKUP(E461,'Linha 5'!$D$3:$E$85,2,0)</f>
        <v>#N/A</v>
      </c>
      <c r="B461" s="554" t="str">
        <f t="shared" si="19"/>
        <v/>
      </c>
      <c r="C461" s="162" t="str">
        <f>'Linha 5'!B77</f>
        <v/>
      </c>
      <c r="D461" s="159">
        <f>IFERROR(('Linha 5'!$C77),"")</f>
        <v>0</v>
      </c>
      <c r="E461" s="159">
        <f>IFERROR(('Linha 5'!$D77),"")</f>
        <v>0</v>
      </c>
      <c r="F461" s="159">
        <f>IFERROR(('Linha 5'!G77),"")</f>
        <v>0</v>
      </c>
      <c r="G461" s="163" t="str">
        <f>IFERROR(('Linha 5'!H77),"")</f>
        <v/>
      </c>
    </row>
    <row r="462" spans="1:7" hidden="1">
      <c r="A462" s="161" t="e">
        <f>VLOOKUP(E462,'Linha 5'!$D$3:$E$85,2,0)</f>
        <v>#N/A</v>
      </c>
      <c r="B462" s="554" t="str">
        <f t="shared" si="19"/>
        <v/>
      </c>
      <c r="C462" s="162" t="str">
        <f>'Linha 5'!B78</f>
        <v/>
      </c>
      <c r="D462" s="159">
        <f>IFERROR(('Linha 5'!$C78),"")</f>
        <v>0</v>
      </c>
      <c r="E462" s="159">
        <f>IFERROR(('Linha 5'!$D78),"")</f>
        <v>0</v>
      </c>
      <c r="F462" s="159">
        <f>IFERROR(('Linha 5'!G78),"")</f>
        <v>0</v>
      </c>
      <c r="G462" s="163" t="str">
        <f>IFERROR(('Linha 5'!H78),"")</f>
        <v/>
      </c>
    </row>
    <row r="463" spans="1:7" hidden="1">
      <c r="A463" s="161" t="e">
        <f>VLOOKUP(E463,'Linha 5'!$D$3:$E$85,2,0)</f>
        <v>#N/A</v>
      </c>
      <c r="B463" s="554" t="str">
        <f t="shared" si="19"/>
        <v/>
      </c>
      <c r="C463" s="162" t="str">
        <f>'Linha 5'!B79</f>
        <v/>
      </c>
      <c r="D463" s="159">
        <f>IFERROR(('Linha 5'!$C79),"")</f>
        <v>0</v>
      </c>
      <c r="E463" s="159">
        <f>IFERROR(('Linha 5'!$D79),"")</f>
        <v>0</v>
      </c>
      <c r="F463" s="159">
        <f>IFERROR(('Linha 5'!G79),"")</f>
        <v>0</v>
      </c>
      <c r="G463" s="163" t="str">
        <f>IFERROR(('Linha 5'!H79),"")</f>
        <v/>
      </c>
    </row>
    <row r="464" spans="1:7" hidden="1">
      <c r="A464" s="161" t="e">
        <f>VLOOKUP(E464,'Linha 5'!$D$3:$E$85,2,0)</f>
        <v>#N/A</v>
      </c>
      <c r="B464" s="554" t="str">
        <f t="shared" si="19"/>
        <v/>
      </c>
      <c r="C464" s="162">
        <f>'Linha 5'!B80</f>
        <v>0</v>
      </c>
      <c r="D464" s="159">
        <f>IFERROR(('Linha 5'!$C80),"")</f>
        <v>0</v>
      </c>
      <c r="E464" s="159">
        <f>IFERROR(('Linha 5'!$D80),"")</f>
        <v>0</v>
      </c>
      <c r="F464" s="159">
        <f>IFERROR(('Linha 5'!G80),"")</f>
        <v>0</v>
      </c>
      <c r="G464" s="163">
        <f>IFERROR(('Linha 5'!H80),"")</f>
        <v>0</v>
      </c>
    </row>
    <row r="465" spans="1:7" hidden="1">
      <c r="A465" s="161" t="e">
        <f>VLOOKUP(E465,'Linha 5'!$D$3:$E$85,2,0)</f>
        <v>#N/A</v>
      </c>
      <c r="B465" s="554" t="str">
        <f t="shared" si="19"/>
        <v/>
      </c>
      <c r="C465" s="162">
        <f>'Linha 5'!B81</f>
        <v>0</v>
      </c>
      <c r="D465" s="159">
        <f>IFERROR(('Linha 5'!$C81),"")</f>
        <v>0</v>
      </c>
      <c r="E465" s="159">
        <f>IFERROR(('Linha 5'!$D81),"")</f>
        <v>0</v>
      </c>
      <c r="F465" s="159">
        <f>IFERROR(('Linha 5'!G81),"")</f>
        <v>0</v>
      </c>
      <c r="G465" s="163">
        <f>IFERROR(('Linha 5'!H81),"")</f>
        <v>0</v>
      </c>
    </row>
    <row r="466" spans="1:7" hidden="1">
      <c r="A466" s="161" t="e">
        <f>VLOOKUP(E466,'Linha 5'!$D$3:$E$85,2,0)</f>
        <v>#N/A</v>
      </c>
      <c r="B466" s="554" t="str">
        <f t="shared" si="19"/>
        <v/>
      </c>
      <c r="C466" s="162">
        <f>'Linha 5'!B82</f>
        <v>0</v>
      </c>
      <c r="D466" s="159">
        <f>IFERROR(('Linha 5'!$C82),"")</f>
        <v>0</v>
      </c>
      <c r="E466" s="159">
        <f>IFERROR(('Linha 5'!$D82),"")</f>
        <v>0</v>
      </c>
      <c r="F466" s="159">
        <f>IFERROR(('Linha 5'!G82),"")</f>
        <v>0</v>
      </c>
      <c r="G466" s="163">
        <f>IFERROR(('Linha 5'!H82),"")</f>
        <v>0</v>
      </c>
    </row>
    <row r="467" spans="1:7" hidden="1">
      <c r="A467" s="161" t="e">
        <f>VLOOKUP(E467,'Linha 5'!$D$3:$E$85,2,0)</f>
        <v>#N/A</v>
      </c>
      <c r="B467" s="554" t="str">
        <f t="shared" si="19"/>
        <v/>
      </c>
      <c r="C467" s="162">
        <f>'Linha 5'!B83</f>
        <v>0</v>
      </c>
      <c r="D467" s="159">
        <f>IFERROR(('Linha 5'!$C83),"")</f>
        <v>0</v>
      </c>
      <c r="E467" s="159">
        <f>IFERROR(('Linha 5'!$D83),"")</f>
        <v>0</v>
      </c>
      <c r="F467" s="159">
        <f>IFERROR(('Linha 5'!G83),"")</f>
        <v>0</v>
      </c>
      <c r="G467" s="163">
        <f>IFERROR(('Linha 5'!H83),"")</f>
        <v>0</v>
      </c>
    </row>
    <row r="468" spans="1:7" hidden="1">
      <c r="A468" s="161" t="e">
        <f>VLOOKUP(E468,'Linha 5'!$D$3:$E$85,2,0)</f>
        <v>#N/A</v>
      </c>
      <c r="B468" s="554" t="str">
        <f t="shared" si="19"/>
        <v/>
      </c>
      <c r="C468" s="162">
        <f>'Linha 5'!B84</f>
        <v>0</v>
      </c>
      <c r="D468" s="159">
        <f>IFERROR(('Linha 5'!$C84),"")</f>
        <v>0</v>
      </c>
      <c r="E468" s="159">
        <f>IFERROR(('Linha 5'!$D84),"")</f>
        <v>0</v>
      </c>
      <c r="F468" s="159">
        <f>IFERROR(('Linha 5'!G84),"")</f>
        <v>0</v>
      </c>
      <c r="G468" s="163">
        <f>IFERROR(('Linha 5'!H84),"")</f>
        <v>0</v>
      </c>
    </row>
    <row r="469" spans="1:7" hidden="1">
      <c r="A469" s="161" t="e">
        <f>VLOOKUP(E469,'Linha 5'!$D$3:$E$85,2,0)</f>
        <v>#N/A</v>
      </c>
      <c r="B469" s="554" t="str">
        <f t="shared" si="19"/>
        <v/>
      </c>
      <c r="C469" s="162">
        <f>'Linha 5'!B85</f>
        <v>0</v>
      </c>
      <c r="D469" s="159">
        <f>IFERROR(('Linha 5'!$C85),"")</f>
        <v>0</v>
      </c>
      <c r="E469" s="159">
        <f>IFERROR(('Linha 5'!$D85),"")</f>
        <v>0</v>
      </c>
      <c r="F469" s="159">
        <f>IFERROR(('Linha 5'!G85),"")</f>
        <v>0</v>
      </c>
      <c r="G469" s="163">
        <f>IFERROR(('Linha 5'!H85),"")</f>
        <v>0</v>
      </c>
    </row>
    <row r="470" spans="1:7" hidden="1">
      <c r="A470" s="161" t="e">
        <f>VLOOKUP(E470,'Linha 5'!$D$3:$E$85,2,0)</f>
        <v>#N/A</v>
      </c>
      <c r="B470" s="554" t="str">
        <f t="shared" si="19"/>
        <v/>
      </c>
      <c r="C470" s="162">
        <f>'Linha 5'!B86</f>
        <v>0</v>
      </c>
      <c r="D470" s="159">
        <f>IFERROR(('Linha 5'!$C86),"")</f>
        <v>0</v>
      </c>
      <c r="E470" s="159">
        <f>IFERROR(('Linha 5'!$D86),"")</f>
        <v>0</v>
      </c>
      <c r="F470" s="159">
        <f>IFERROR(('Linha 5'!G86),"")</f>
        <v>0</v>
      </c>
      <c r="G470" s="163">
        <f>IFERROR(('Linha 5'!H86),"")</f>
        <v>0</v>
      </c>
    </row>
    <row r="471" spans="1:7" hidden="1">
      <c r="A471" s="161" t="e">
        <f>VLOOKUP(E471,'Linha 5'!$D$3:$E$85,2,0)</f>
        <v>#N/A</v>
      </c>
      <c r="B471" s="554" t="str">
        <f t="shared" si="19"/>
        <v/>
      </c>
      <c r="C471" s="162">
        <f>'Linha 5'!B87</f>
        <v>0</v>
      </c>
      <c r="D471" s="159">
        <f>IFERROR(('Linha 5'!$C87),"")</f>
        <v>0</v>
      </c>
      <c r="E471" s="159">
        <f>IFERROR(('Linha 5'!$D87),"")</f>
        <v>0</v>
      </c>
      <c r="F471" s="159">
        <f>IFERROR(('Linha 5'!G87),"")</f>
        <v>0</v>
      </c>
      <c r="G471" s="163">
        <f>IFERROR(('Linha 5'!H87),"")</f>
        <v>0</v>
      </c>
    </row>
    <row r="472" spans="1:7" hidden="1">
      <c r="A472" s="161" t="e">
        <f>VLOOKUP(E472,'Linha 5'!$D$3:$E$85,2,0)</f>
        <v>#N/A</v>
      </c>
      <c r="B472" s="554" t="str">
        <f t="shared" si="19"/>
        <v/>
      </c>
      <c r="C472" s="162">
        <f>'Linha 5'!B88</f>
        <v>0</v>
      </c>
      <c r="D472" s="159">
        <f>IFERROR(('Linha 5'!$C88),"")</f>
        <v>0</v>
      </c>
      <c r="E472" s="159">
        <f>IFERROR(('Linha 5'!$D88),"")</f>
        <v>0</v>
      </c>
      <c r="F472" s="159">
        <f>IFERROR(('Linha 5'!G88),"")</f>
        <v>0</v>
      </c>
      <c r="G472" s="163">
        <f>IFERROR(('Linha 5'!H88),"")</f>
        <v>0</v>
      </c>
    </row>
    <row r="473" spans="1:7" hidden="1">
      <c r="A473" s="161" t="e">
        <f>VLOOKUP(E473,'Linha 5'!$D$3:$E$85,2,0)</f>
        <v>#N/A</v>
      </c>
      <c r="B473" s="554" t="str">
        <f t="shared" si="19"/>
        <v/>
      </c>
      <c r="C473" s="162">
        <f>'Linha 5'!B89</f>
        <v>0</v>
      </c>
      <c r="D473" s="159">
        <f>IFERROR(('Linha 5'!$C89),"")</f>
        <v>0</v>
      </c>
      <c r="E473" s="159">
        <f>IFERROR(('Linha 5'!$D89),"")</f>
        <v>0</v>
      </c>
      <c r="F473" s="159">
        <f>IFERROR(('Linha 5'!G89),"")</f>
        <v>0</v>
      </c>
      <c r="G473" s="163">
        <f>IFERROR(('Linha 5'!H89),"")</f>
        <v>0</v>
      </c>
    </row>
    <row r="474" spans="1:7" hidden="1">
      <c r="A474" s="161" t="e">
        <f>VLOOKUP(E474,'Linha 5'!$D$3:$E$85,2,0)</f>
        <v>#N/A</v>
      </c>
      <c r="B474" s="554" t="str">
        <f t="shared" si="19"/>
        <v/>
      </c>
      <c r="C474" s="162">
        <f>'Linha 5'!B90</f>
        <v>0</v>
      </c>
      <c r="D474" s="159">
        <f>IFERROR(('Linha 5'!$C90),"")</f>
        <v>0</v>
      </c>
      <c r="E474" s="159">
        <f>IFERROR(('Linha 5'!$D90),"")</f>
        <v>0</v>
      </c>
      <c r="F474" s="159">
        <f>IFERROR(('Linha 5'!G90),"")</f>
        <v>0</v>
      </c>
      <c r="G474" s="163">
        <f>IFERROR(('Linha 5'!H90),"")</f>
        <v>0</v>
      </c>
    </row>
    <row r="475" spans="1:7" hidden="1">
      <c r="A475" s="161" t="e">
        <f>VLOOKUP(E475,'Linha 5'!$D$3:$E$85,2,0)</f>
        <v>#N/A</v>
      </c>
      <c r="B475" s="554" t="str">
        <f t="shared" si="19"/>
        <v/>
      </c>
      <c r="C475" s="162">
        <f>'Linha 5'!B91</f>
        <v>0</v>
      </c>
      <c r="D475" s="159">
        <f>IFERROR(('Linha 5'!$C91),"")</f>
        <v>0</v>
      </c>
      <c r="E475" s="159">
        <f>IFERROR(('Linha 5'!$D91),"")</f>
        <v>0</v>
      </c>
      <c r="F475" s="159">
        <f>IFERROR(('Linha 5'!G91),"")</f>
        <v>0</v>
      </c>
      <c r="G475" s="163">
        <f>IFERROR(('Linha 5'!H91),"")</f>
        <v>0</v>
      </c>
    </row>
    <row r="476" spans="1:7" hidden="1">
      <c r="A476" s="161" t="e">
        <f>VLOOKUP(E476,'Linha 5'!$D$3:$E$85,2,0)</f>
        <v>#N/A</v>
      </c>
      <c r="B476" s="554" t="str">
        <f t="shared" si="19"/>
        <v/>
      </c>
      <c r="C476" s="162">
        <f>'Linha 5'!B92</f>
        <v>0</v>
      </c>
      <c r="D476" s="159">
        <f>IFERROR(('Linha 5'!$C92),"")</f>
        <v>0</v>
      </c>
      <c r="E476" s="159">
        <f>IFERROR(('Linha 5'!$D92),"")</f>
        <v>0</v>
      </c>
      <c r="F476" s="159">
        <f>IFERROR(('Linha 5'!G92),"")</f>
        <v>0</v>
      </c>
      <c r="G476" s="163">
        <f>IFERROR(('Linha 5'!H4),"")</f>
        <v>24</v>
      </c>
    </row>
    <row r="477" spans="1:7">
      <c r="A477" s="586" t="str">
        <f>VLOOKUP(E477,'Linha 6 e 7'!$D$3:$E$85,2,0)</f>
        <v>Túnel Vl</v>
      </c>
      <c r="B477" s="589">
        <f t="shared" si="19"/>
        <v>6</v>
      </c>
      <c r="C477" s="587">
        <f>'Linha 6 e 7'!B4</f>
        <v>43955.375</v>
      </c>
      <c r="D477" s="588">
        <f>IFERROR(('Linha 6 e 7'!C4),"")</f>
        <v>97041</v>
      </c>
      <c r="E477" s="588" t="str">
        <f>IFERROR(('Linha 6 e 7'!D4),"")</f>
        <v>40.31.0001</v>
      </c>
      <c r="F477" s="588">
        <f>IFERROR(('Linha 6 e 7'!G4),"")</f>
        <v>3900</v>
      </c>
      <c r="G477" s="588">
        <f>IFERROR(('Linha 6 e 7'!H4),"")</f>
        <v>5200</v>
      </c>
    </row>
    <row r="478" spans="1:7" hidden="1">
      <c r="A478" s="161" t="e">
        <f>VLOOKUP(E478,'Linha 6 e 7'!$D$3:$E$85,2,0)</f>
        <v>#N/A</v>
      </c>
      <c r="B478" s="554" t="str">
        <f t="shared" si="19"/>
        <v/>
      </c>
      <c r="C478" s="162" t="str">
        <f>'Linha 6 e 7'!B5</f>
        <v/>
      </c>
      <c r="D478" s="163">
        <f>IFERROR(('Linha 6 e 7'!C5),"")</f>
        <v>0</v>
      </c>
      <c r="E478" s="163">
        <f>IFERROR(('Linha 6 e 7'!D5),"")</f>
        <v>0</v>
      </c>
      <c r="F478" s="163">
        <f>IFERROR(('Linha 6 e 7'!G5),"")</f>
        <v>0</v>
      </c>
      <c r="G478" s="163" t="str">
        <f>IFERROR(('Linha 6 e 7'!H5),"")</f>
        <v/>
      </c>
    </row>
    <row r="479" spans="1:7" hidden="1">
      <c r="A479" s="161" t="e">
        <f>VLOOKUP(E479,'Linha 6 e 7'!$D$3:$E$85,2,0)</f>
        <v>#N/A</v>
      </c>
      <c r="B479" s="554" t="str">
        <f t="shared" si="19"/>
        <v/>
      </c>
      <c r="C479" s="162" t="str">
        <f>'Linha 6 e 7'!B6</f>
        <v/>
      </c>
      <c r="D479" s="163">
        <f>IFERROR(('Linha 6 e 7'!C6),"")</f>
        <v>0</v>
      </c>
      <c r="E479" s="163">
        <f>IFERROR(('Linha 6 e 7'!D6),"")</f>
        <v>0</v>
      </c>
      <c r="F479" s="163">
        <f>IFERROR(('Linha 6 e 7'!G6),"")</f>
        <v>0</v>
      </c>
      <c r="G479" s="163" t="str">
        <f>IFERROR(('Linha 6 e 7'!H6),"")</f>
        <v/>
      </c>
    </row>
    <row r="480" spans="1:7" hidden="1">
      <c r="A480" s="161" t="e">
        <f>VLOOKUP(E480,'Linha 6 e 7'!$D$3:$E$85,2,0)</f>
        <v>#N/A</v>
      </c>
      <c r="B480" s="554" t="str">
        <f t="shared" si="19"/>
        <v/>
      </c>
      <c r="C480" s="162" t="str">
        <f>'Linha 6 e 7'!B7</f>
        <v/>
      </c>
      <c r="D480" s="163">
        <f>IFERROR(('Linha 6 e 7'!C7),"")</f>
        <v>0</v>
      </c>
      <c r="E480" s="163">
        <f>IFERROR(('Linha 6 e 7'!D7),"")</f>
        <v>0</v>
      </c>
      <c r="F480" s="163">
        <f>IFERROR(('Linha 6 e 7'!G7),"")</f>
        <v>0</v>
      </c>
      <c r="G480" s="163" t="str">
        <f>IFERROR(('Linha 6 e 7'!H7),"")</f>
        <v/>
      </c>
    </row>
    <row r="481" spans="1:7" hidden="1">
      <c r="A481" s="161" t="e">
        <f>VLOOKUP(E481,'Linha 6 e 7'!$D$3:$E$85,2,0)</f>
        <v>#N/A</v>
      </c>
      <c r="B481" s="554" t="str">
        <f t="shared" si="19"/>
        <v/>
      </c>
      <c r="C481" s="162" t="str">
        <f>'Linha 6 e 7'!B8</f>
        <v/>
      </c>
      <c r="D481" s="163">
        <f>IFERROR(('Linha 6 e 7'!C8),"")</f>
        <v>0</v>
      </c>
      <c r="E481" s="163">
        <f>IFERROR(('Linha 6 e 7'!D8),"")</f>
        <v>0</v>
      </c>
      <c r="F481" s="163">
        <f>IFERROR(('Linha 6 e 7'!G8),"")</f>
        <v>0</v>
      </c>
      <c r="G481" s="163" t="str">
        <f>IFERROR(('Linha 6 e 7'!H8),"")</f>
        <v/>
      </c>
    </row>
    <row r="482" spans="1:7" hidden="1">
      <c r="A482" s="161" t="e">
        <f>VLOOKUP(E482,'Linha 6 e 7'!$D$3:$E$85,2,0)</f>
        <v>#N/A</v>
      </c>
      <c r="B482" s="554" t="str">
        <f t="shared" ref="B482:B484" si="20">IFERROR((VLOOKUP(A482,$I$79:$J$87,2,0)),"")</f>
        <v/>
      </c>
      <c r="C482" s="162" t="str">
        <f>'Linha 6 e 7'!B9</f>
        <v/>
      </c>
      <c r="D482" s="163">
        <f>IFERROR(('Linha 6 e 7'!C9),"")</f>
        <v>0</v>
      </c>
      <c r="E482" s="163">
        <f>IFERROR(('Linha 6 e 7'!D9),"")</f>
        <v>0</v>
      </c>
      <c r="F482" s="163">
        <f>IFERROR(('Linha 6 e 7'!G9),"")</f>
        <v>0</v>
      </c>
      <c r="G482" s="163" t="str">
        <f>IFERROR(('Linha 6 e 7'!H9),"")</f>
        <v/>
      </c>
    </row>
    <row r="483" spans="1:7" hidden="1">
      <c r="A483" s="161" t="e">
        <f>VLOOKUP(E483,'Linha 6 e 7'!$D$3:$E$85,2,0)</f>
        <v>#N/A</v>
      </c>
      <c r="B483" s="554" t="str">
        <f t="shared" si="20"/>
        <v/>
      </c>
      <c r="C483" s="162" t="str">
        <f>'Linha 6 e 7'!B10</f>
        <v/>
      </c>
      <c r="D483" s="163">
        <f>IFERROR(('Linha 6 e 7'!C10),"")</f>
        <v>0</v>
      </c>
      <c r="E483" s="163">
        <f>IFERROR(('Linha 6 e 7'!D10),"")</f>
        <v>0</v>
      </c>
      <c r="F483" s="163">
        <f>IFERROR(('Linha 6 e 7'!G10),"")</f>
        <v>0</v>
      </c>
      <c r="G483" s="163" t="str">
        <f>IFERROR(('Linha 6 e 7'!H10),"")</f>
        <v/>
      </c>
    </row>
    <row r="484" spans="1:7" hidden="1">
      <c r="A484" s="161" t="e">
        <f>VLOOKUP(E484,'Linha 6 e 7'!$D$3:$E$85,2,0)</f>
        <v>#N/A</v>
      </c>
      <c r="B484" s="554" t="str">
        <f t="shared" si="20"/>
        <v/>
      </c>
      <c r="C484" s="162" t="str">
        <f>'Linha 6 e 7'!B11</f>
        <v/>
      </c>
      <c r="D484" s="163">
        <f>IFERROR(('Linha 6 e 7'!C11),"")</f>
        <v>0</v>
      </c>
      <c r="E484" s="163">
        <f>IFERROR(('Linha 6 e 7'!D11),"")</f>
        <v>0</v>
      </c>
      <c r="F484" s="163">
        <f>IFERROR(('Linha 6 e 7'!G11),"")</f>
        <v>0</v>
      </c>
      <c r="G484" s="163" t="str">
        <f>IFERROR(('Linha 6 e 7'!H11),"")</f>
        <v/>
      </c>
    </row>
    <row r="485" spans="1:7" hidden="1">
      <c r="A485" s="161" t="e">
        <f>VLOOKUP(E485,'Linha 6 e 7'!$D$3:$E$85,2,0)</f>
        <v>#N/A</v>
      </c>
      <c r="B485" s="554" t="str">
        <f>IFERROR((VLOOKUP(A487,$I$79:$J$87,2,0)),"")</f>
        <v/>
      </c>
      <c r="C485" s="162" t="str">
        <f>'Linha 6 e 7'!B12</f>
        <v/>
      </c>
      <c r="D485" s="163">
        <f>IFERROR(('Linha 6 e 7'!C12),"")</f>
        <v>0</v>
      </c>
      <c r="E485" s="163">
        <f>IFERROR(('Linha 6 e 7'!D12),"")</f>
        <v>0</v>
      </c>
      <c r="F485" s="163">
        <f>IFERROR(('Linha 6 e 7'!G12),"")</f>
        <v>0</v>
      </c>
      <c r="G485" s="163" t="str">
        <f>IFERROR(('Linha 6 e 7'!H12),"")</f>
        <v/>
      </c>
    </row>
    <row r="486" spans="1:7" hidden="1">
      <c r="A486" s="161" t="e">
        <f>VLOOKUP(E486,'Linha 6 e 7'!$D$3:$E$85,2,0)</f>
        <v>#N/A</v>
      </c>
      <c r="B486" s="554" t="str">
        <f>IFERROR((VLOOKUP(A486,$I$79:$J$87,2,0)),"")</f>
        <v/>
      </c>
      <c r="C486" s="162" t="str">
        <f>'Linha 6 e 7'!B13</f>
        <v/>
      </c>
      <c r="D486" s="163">
        <f>IFERROR(('Linha 6 e 7'!C13),"")</f>
        <v>0</v>
      </c>
      <c r="E486" s="163">
        <f>IFERROR(('Linha 6 e 7'!D13),"")</f>
        <v>0</v>
      </c>
      <c r="F486" s="163">
        <f>IFERROR(('Linha 6 e 7'!G13),"")</f>
        <v>0</v>
      </c>
      <c r="G486" s="163" t="str">
        <f>IFERROR(('Linha 6 e 7'!H13),"")</f>
        <v/>
      </c>
    </row>
    <row r="487" spans="1:7" hidden="1">
      <c r="A487" s="161" t="e">
        <f>VLOOKUP(E487,'Linha 6 e 7'!$D$3:$E$85,2,0)</f>
        <v>#N/A</v>
      </c>
      <c r="B487" s="555"/>
      <c r="C487" s="162">
        <f>'Linha 6 e 7'!B14</f>
        <v>0</v>
      </c>
      <c r="D487" s="163">
        <f>IFERROR(('Linha 6 e 7'!C14),"")</f>
        <v>0</v>
      </c>
      <c r="E487" s="163">
        <f>IFERROR(('Linha 6 e 7'!D14),"")</f>
        <v>0</v>
      </c>
      <c r="F487" s="163">
        <f>IFERROR(('Linha 6 e 7'!G14),"")</f>
        <v>0</v>
      </c>
      <c r="G487" s="163">
        <f>IFERROR(('Linha 6 e 7'!H14),"")</f>
        <v>0</v>
      </c>
    </row>
    <row r="488" spans="1:7">
      <c r="A488" s="161" t="str">
        <f>VLOOKUP(E488,'Linha 6 e 7'!$D$3:$E$85,2,0)</f>
        <v>Túnel Vl</v>
      </c>
      <c r="B488" s="554">
        <f t="shared" ref="B488:B497" si="21">IFERROR((VLOOKUP(A488,$I$79:$J$87,2,0)),"")</f>
        <v>6</v>
      </c>
      <c r="C488" s="162">
        <f>'Linha 6 e 7'!B15</f>
        <v>43956.375</v>
      </c>
      <c r="D488" s="163">
        <f>IFERROR(('Linha 6 e 7'!C15),"")</f>
        <v>97046</v>
      </c>
      <c r="E488" s="163" t="str">
        <f>IFERROR(('Linha 6 e 7'!D15),"")</f>
        <v>40.30.0027</v>
      </c>
      <c r="F488" s="163">
        <f>IFERROR(('Linha 6 e 7'!G15),"")</f>
        <v>1700</v>
      </c>
      <c r="G488" s="163">
        <f>IFERROR(('Linha 6 e 7'!H15),"")</f>
        <v>1954.0229885057472</v>
      </c>
    </row>
    <row r="489" spans="1:7" hidden="1">
      <c r="A489" s="161" t="e">
        <f>VLOOKUP(E489,'Linha 6 e 7'!$D$3:$E$85,2,0)</f>
        <v>#N/A</v>
      </c>
      <c r="B489" s="554" t="str">
        <f t="shared" si="21"/>
        <v/>
      </c>
      <c r="C489" s="162" t="str">
        <f>'Linha 6 e 7'!B16</f>
        <v/>
      </c>
      <c r="D489" s="163">
        <f>IFERROR(('Linha 6 e 7'!C16),"")</f>
        <v>0</v>
      </c>
      <c r="E489" s="163">
        <f>IFERROR(('Linha 6 e 7'!D16),"")</f>
        <v>0</v>
      </c>
      <c r="F489" s="163">
        <f>IFERROR(('Linha 6 e 7'!G16),"")</f>
        <v>0</v>
      </c>
      <c r="G489" s="163" t="str">
        <f>IFERROR(('Linha 6 e 7'!H16),"")</f>
        <v/>
      </c>
    </row>
    <row r="490" spans="1:7" hidden="1">
      <c r="A490" s="161" t="e">
        <f>VLOOKUP(E490,'Linha 6 e 7'!$D$3:$E$85,2,0)</f>
        <v>#N/A</v>
      </c>
      <c r="B490" s="554" t="str">
        <f t="shared" si="21"/>
        <v/>
      </c>
      <c r="C490" s="162" t="str">
        <f>'Linha 6 e 7'!B17</f>
        <v/>
      </c>
      <c r="D490" s="163">
        <f>IFERROR(('Linha 6 e 7'!C17),"")</f>
        <v>0</v>
      </c>
      <c r="E490" s="163">
        <f>IFERROR(('Linha 6 e 7'!D17),"")</f>
        <v>0</v>
      </c>
      <c r="F490" s="163">
        <f>IFERROR(('Linha 6 e 7'!G17),"")</f>
        <v>0</v>
      </c>
      <c r="G490" s="163" t="str">
        <f>IFERROR(('Linha 6 e 7'!H17),"")</f>
        <v/>
      </c>
    </row>
    <row r="491" spans="1:7" hidden="1">
      <c r="A491" s="161" t="e">
        <f>VLOOKUP(E491,'Linha 6 e 7'!$D$3:$E$85,2,0)</f>
        <v>#N/A</v>
      </c>
      <c r="B491" s="554" t="str">
        <f t="shared" si="21"/>
        <v/>
      </c>
      <c r="C491" s="162" t="str">
        <f>'Linha 6 e 7'!B18</f>
        <v/>
      </c>
      <c r="D491" s="163">
        <f>IFERROR(('Linha 6 e 7'!C18),"")</f>
        <v>0</v>
      </c>
      <c r="E491" s="163">
        <f>IFERROR(('Linha 6 e 7'!D18),"")</f>
        <v>0</v>
      </c>
      <c r="F491" s="163">
        <f>IFERROR(('Linha 6 e 7'!G18),"")</f>
        <v>0</v>
      </c>
      <c r="G491" s="163" t="str">
        <f>IFERROR(('Linha 6 e 7'!H18),"")</f>
        <v/>
      </c>
    </row>
    <row r="492" spans="1:7" hidden="1">
      <c r="A492" s="161" t="e">
        <f>VLOOKUP(E492,'Linha 6 e 7'!$D$3:$E$85,2,0)</f>
        <v>#N/A</v>
      </c>
      <c r="B492" s="554" t="str">
        <f t="shared" si="21"/>
        <v/>
      </c>
      <c r="C492" s="162" t="str">
        <f>'Linha 6 e 7'!B19</f>
        <v/>
      </c>
      <c r="D492" s="163">
        <f>IFERROR(('Linha 6 e 7'!C19),"")</f>
        <v>0</v>
      </c>
      <c r="E492" s="163">
        <f>IFERROR(('Linha 6 e 7'!D19),"")</f>
        <v>0</v>
      </c>
      <c r="F492" s="163">
        <f>IFERROR(('Linha 6 e 7'!G19),"")</f>
        <v>0</v>
      </c>
      <c r="G492" s="163" t="str">
        <f>IFERROR(('Linha 6 e 7'!H19),"")</f>
        <v/>
      </c>
    </row>
    <row r="493" spans="1:7" hidden="1">
      <c r="A493" s="161" t="e">
        <f>VLOOKUP(E493,'Linha 6 e 7'!$D$3:$E$85,2,0)</f>
        <v>#N/A</v>
      </c>
      <c r="B493" s="554" t="str">
        <f t="shared" si="21"/>
        <v/>
      </c>
      <c r="C493" s="162" t="str">
        <f>'Linha 6 e 7'!B20</f>
        <v/>
      </c>
      <c r="D493" s="163">
        <f>IFERROR(('Linha 6 e 7'!C20),"")</f>
        <v>0</v>
      </c>
      <c r="E493" s="163">
        <f>IFERROR(('Linha 6 e 7'!D20),"")</f>
        <v>0</v>
      </c>
      <c r="F493" s="163">
        <f>IFERROR(('Linha 6 e 7'!G20),"")</f>
        <v>0</v>
      </c>
      <c r="G493" s="163" t="str">
        <f>IFERROR(('Linha 6 e 7'!H20),"")</f>
        <v/>
      </c>
    </row>
    <row r="494" spans="1:7" hidden="1">
      <c r="A494" s="161" t="e">
        <f>VLOOKUP(E494,'Linha 6 e 7'!$D$3:$E$85,2,0)</f>
        <v>#N/A</v>
      </c>
      <c r="B494" s="554" t="str">
        <f t="shared" si="21"/>
        <v/>
      </c>
      <c r="C494" s="162" t="str">
        <f>'Linha 6 e 7'!B21</f>
        <v/>
      </c>
      <c r="D494" s="163">
        <f>IFERROR(('Linha 6 e 7'!C21),"")</f>
        <v>0</v>
      </c>
      <c r="E494" s="163">
        <f>IFERROR(('Linha 6 e 7'!D21),"")</f>
        <v>0</v>
      </c>
      <c r="F494" s="163">
        <f>IFERROR(('Linha 6 e 7'!G21),"")</f>
        <v>0</v>
      </c>
      <c r="G494" s="163" t="str">
        <f>IFERROR(('Linha 6 e 7'!H21),"")</f>
        <v/>
      </c>
    </row>
    <row r="495" spans="1:7" hidden="1">
      <c r="A495" s="161" t="e">
        <f>VLOOKUP(E495,'Linha 6 e 7'!$D$3:$E$85,2,0)</f>
        <v>#N/A</v>
      </c>
      <c r="B495" s="554" t="str">
        <f t="shared" si="21"/>
        <v/>
      </c>
      <c r="C495" s="162" t="str">
        <f>'Linha 6 e 7'!B22</f>
        <v/>
      </c>
      <c r="D495" s="163">
        <f>IFERROR(('Linha 6 e 7'!C22),"")</f>
        <v>0</v>
      </c>
      <c r="E495" s="163">
        <f>IFERROR(('Linha 6 e 7'!D22),"")</f>
        <v>0</v>
      </c>
      <c r="F495" s="163">
        <f>IFERROR(('Linha 6 e 7'!G22),"")</f>
        <v>0</v>
      </c>
      <c r="G495" s="163" t="str">
        <f>IFERROR(('Linha 6 e 7'!H22),"")</f>
        <v/>
      </c>
    </row>
    <row r="496" spans="1:7" hidden="1">
      <c r="A496" s="161" t="e">
        <f>VLOOKUP(E496,'Linha 6 e 7'!$D$3:$E$85,2,0)</f>
        <v>#N/A</v>
      </c>
      <c r="B496" s="554" t="str">
        <f t="shared" si="21"/>
        <v/>
      </c>
      <c r="C496" s="162" t="str">
        <f>'Linha 6 e 7'!B23</f>
        <v/>
      </c>
      <c r="D496" s="163">
        <f>IFERROR(('Linha 6 e 7'!C23),"")</f>
        <v>0</v>
      </c>
      <c r="E496" s="163">
        <f>IFERROR(('Linha 6 e 7'!D23),"")</f>
        <v>0</v>
      </c>
      <c r="F496" s="163">
        <f>IFERROR(('Linha 6 e 7'!G23),"")</f>
        <v>0</v>
      </c>
      <c r="G496" s="163" t="str">
        <f>IFERROR(('Linha 6 e 7'!H23),"")</f>
        <v/>
      </c>
    </row>
    <row r="497" spans="1:7" hidden="1">
      <c r="A497" s="161" t="e">
        <f>VLOOKUP(E497,'Linha 6 e 7'!$D$3:$E$85,2,0)</f>
        <v>#N/A</v>
      </c>
      <c r="B497" s="554" t="str">
        <f t="shared" si="21"/>
        <v/>
      </c>
      <c r="C497" s="162" t="str">
        <f>'Linha 6 e 7'!B24</f>
        <v/>
      </c>
      <c r="D497" s="163">
        <f>IFERROR(('Linha 6 e 7'!C24),"")</f>
        <v>0</v>
      </c>
      <c r="E497" s="163">
        <f>IFERROR(('Linha 6 e 7'!D24),"")</f>
        <v>0</v>
      </c>
      <c r="F497" s="163">
        <f>IFERROR(('Linha 6 e 7'!G24),"")</f>
        <v>0</v>
      </c>
      <c r="G497" s="163" t="str">
        <f>IFERROR(('Linha 6 e 7'!H24),"")</f>
        <v/>
      </c>
    </row>
    <row r="498" spans="1:7" hidden="1">
      <c r="A498" s="161" t="e">
        <f>VLOOKUP(E498,'Linha 6 e 7'!$D$3:$E$85,2,0)</f>
        <v>#N/A</v>
      </c>
      <c r="B498" s="555"/>
      <c r="C498" s="162">
        <f>'Linha 6 e 7'!B25</f>
        <v>0</v>
      </c>
      <c r="D498" s="163">
        <f>IFERROR(('Linha 6 e 7'!C25),"")</f>
        <v>0</v>
      </c>
      <c r="E498" s="163">
        <f>IFERROR(('Linha 6 e 7'!D25),"")</f>
        <v>0</v>
      </c>
      <c r="F498" s="163">
        <f>IFERROR(('Linha 6 e 7'!G25),"")</f>
        <v>0</v>
      </c>
      <c r="G498" s="163">
        <f>IFERROR(('Linha 6 e 7'!H25),"")</f>
        <v>0</v>
      </c>
    </row>
    <row r="499" spans="1:7">
      <c r="A499" s="161" t="str">
        <f>VLOOKUP(E499,'Linha 6 e 7'!$D$3:$E$85,2,0)</f>
        <v>Túnel Vll</v>
      </c>
      <c r="B499" s="554">
        <f t="shared" ref="B499:B508" si="22">IFERROR((VLOOKUP(A499,$I$79:$J$87,2,0)),"")</f>
        <v>7</v>
      </c>
      <c r="C499" s="162">
        <f>'Linha 6 e 7'!B26</f>
        <v>43957.375</v>
      </c>
      <c r="D499" s="163">
        <f>IFERROR(('Linha 6 e 7'!C26),"")</f>
        <v>97047</v>
      </c>
      <c r="E499" s="163" t="str">
        <f>IFERROR(('Linha 6 e 7'!D26),"")</f>
        <v>40.30.0028</v>
      </c>
      <c r="F499" s="163">
        <f>IFERROR(('Linha 6 e 7'!G26),"")</f>
        <v>1700</v>
      </c>
      <c r="G499" s="163">
        <f>IFERROR(('Linha 6 e 7'!H26),"")</f>
        <v>1954.0229885057472</v>
      </c>
    </row>
    <row r="500" spans="1:7" hidden="1">
      <c r="A500" s="161" t="e">
        <f>VLOOKUP(E500,'Linha 6 e 7'!$D$3:$E$85,2,0)</f>
        <v>#N/A</v>
      </c>
      <c r="B500" s="554" t="str">
        <f t="shared" si="22"/>
        <v/>
      </c>
      <c r="C500" s="162" t="str">
        <f>'Linha 6 e 7'!B27</f>
        <v/>
      </c>
      <c r="D500" s="163">
        <f>IFERROR(('Linha 6 e 7'!C27),"")</f>
        <v>0</v>
      </c>
      <c r="E500" s="163">
        <f>IFERROR(('Linha 6 e 7'!D27),"")</f>
        <v>0</v>
      </c>
      <c r="F500" s="163">
        <f>IFERROR(('Linha 6 e 7'!G27),"")</f>
        <v>0</v>
      </c>
      <c r="G500" s="163" t="str">
        <f>IFERROR(('Linha 6 e 7'!H27),"")</f>
        <v/>
      </c>
    </row>
    <row r="501" spans="1:7" hidden="1">
      <c r="A501" s="161" t="e">
        <f>VLOOKUP(E501,'Linha 6 e 7'!$D$3:$E$85,2,0)</f>
        <v>#N/A</v>
      </c>
      <c r="B501" s="554" t="str">
        <f t="shared" si="22"/>
        <v/>
      </c>
      <c r="C501" s="162" t="str">
        <f>'Linha 6 e 7'!B28</f>
        <v/>
      </c>
      <c r="D501" s="163">
        <f>IFERROR(('Linha 6 e 7'!C28),"")</f>
        <v>0</v>
      </c>
      <c r="E501" s="163">
        <f>IFERROR(('Linha 6 e 7'!D28),"")</f>
        <v>0</v>
      </c>
      <c r="F501" s="163">
        <f>IFERROR(('Linha 6 e 7'!G28),"")</f>
        <v>0</v>
      </c>
      <c r="G501" s="163" t="str">
        <f>IFERROR(('Linha 6 e 7'!H28),"")</f>
        <v/>
      </c>
    </row>
    <row r="502" spans="1:7" hidden="1">
      <c r="A502" s="161" t="e">
        <f>VLOOKUP(E502,'Linha 6 e 7'!$D$3:$E$85,2,0)</f>
        <v>#N/A</v>
      </c>
      <c r="B502" s="554" t="str">
        <f t="shared" si="22"/>
        <v/>
      </c>
      <c r="C502" s="162" t="str">
        <f>'Linha 6 e 7'!B29</f>
        <v/>
      </c>
      <c r="D502" s="163">
        <f>IFERROR(('Linha 6 e 7'!C29),"")</f>
        <v>0</v>
      </c>
      <c r="E502" s="163">
        <f>IFERROR(('Linha 6 e 7'!D29),"")</f>
        <v>0</v>
      </c>
      <c r="F502" s="163">
        <f>IFERROR(('Linha 6 e 7'!G29),"")</f>
        <v>0</v>
      </c>
      <c r="G502" s="163" t="str">
        <f>IFERROR(('Linha 6 e 7'!H29),"")</f>
        <v/>
      </c>
    </row>
    <row r="503" spans="1:7" hidden="1">
      <c r="A503" s="161" t="e">
        <f>VLOOKUP(E503,'Linha 6 e 7'!$D$3:$E$85,2,0)</f>
        <v>#N/A</v>
      </c>
      <c r="B503" s="554" t="str">
        <f t="shared" si="22"/>
        <v/>
      </c>
      <c r="C503" s="162" t="str">
        <f>'Linha 6 e 7'!B30</f>
        <v/>
      </c>
      <c r="D503" s="163">
        <f>IFERROR(('Linha 6 e 7'!C30),"")</f>
        <v>0</v>
      </c>
      <c r="E503" s="163">
        <f>IFERROR(('Linha 6 e 7'!D30),"")</f>
        <v>0</v>
      </c>
      <c r="F503" s="163">
        <f>IFERROR(('Linha 6 e 7'!G30),"")</f>
        <v>0</v>
      </c>
      <c r="G503" s="163" t="str">
        <f>IFERROR(('Linha 6 e 7'!H30),"")</f>
        <v/>
      </c>
    </row>
    <row r="504" spans="1:7" hidden="1">
      <c r="A504" s="161" t="e">
        <f>VLOOKUP(E504,'Linha 6 e 7'!$D$3:$E$85,2,0)</f>
        <v>#N/A</v>
      </c>
      <c r="B504" s="554" t="str">
        <f t="shared" si="22"/>
        <v/>
      </c>
      <c r="C504" s="162" t="str">
        <f>'Linha 6 e 7'!B31</f>
        <v/>
      </c>
      <c r="D504" s="163">
        <f>IFERROR(('Linha 6 e 7'!C31),"")</f>
        <v>0</v>
      </c>
      <c r="E504" s="163">
        <f>IFERROR(('Linha 6 e 7'!D31),"")</f>
        <v>0</v>
      </c>
      <c r="F504" s="163">
        <f>IFERROR(('Linha 6 e 7'!G31),"")</f>
        <v>0</v>
      </c>
      <c r="G504" s="163" t="str">
        <f>IFERROR(('Linha 6 e 7'!H31),"")</f>
        <v/>
      </c>
    </row>
    <row r="505" spans="1:7" hidden="1">
      <c r="A505" s="161" t="e">
        <f>VLOOKUP(E505,'Linha 6 e 7'!$D$3:$E$85,2,0)</f>
        <v>#N/A</v>
      </c>
      <c r="B505" s="554" t="str">
        <f t="shared" si="22"/>
        <v/>
      </c>
      <c r="C505" s="162" t="str">
        <f>'Linha 6 e 7'!B32</f>
        <v/>
      </c>
      <c r="D505" s="163">
        <f>IFERROR(('Linha 6 e 7'!C32),"")</f>
        <v>0</v>
      </c>
      <c r="E505" s="163">
        <f>IFERROR(('Linha 6 e 7'!D32),"")</f>
        <v>0</v>
      </c>
      <c r="F505" s="163">
        <f>IFERROR(('Linha 6 e 7'!G32),"")</f>
        <v>0</v>
      </c>
      <c r="G505" s="163" t="str">
        <f>IFERROR(('Linha 6 e 7'!H32),"")</f>
        <v/>
      </c>
    </row>
    <row r="506" spans="1:7" hidden="1">
      <c r="A506" s="161" t="e">
        <f>VLOOKUP(E506,'Linha 6 e 7'!$D$3:$E$85,2,0)</f>
        <v>#N/A</v>
      </c>
      <c r="B506" s="554" t="str">
        <f t="shared" si="22"/>
        <v/>
      </c>
      <c r="C506" s="162" t="str">
        <f>'Linha 6 e 7'!B33</f>
        <v/>
      </c>
      <c r="D506" s="163">
        <f>IFERROR(('Linha 6 e 7'!C33),"")</f>
        <v>0</v>
      </c>
      <c r="E506" s="163">
        <f>IFERROR(('Linha 6 e 7'!D33),"")</f>
        <v>0</v>
      </c>
      <c r="F506" s="163">
        <f>IFERROR(('Linha 6 e 7'!G33),"")</f>
        <v>0</v>
      </c>
      <c r="G506" s="163" t="str">
        <f>IFERROR(('Linha 6 e 7'!H33),"")</f>
        <v/>
      </c>
    </row>
    <row r="507" spans="1:7" hidden="1">
      <c r="A507" s="161" t="e">
        <f>VLOOKUP(E507,'Linha 6 e 7'!$D$3:$E$85,2,0)</f>
        <v>#N/A</v>
      </c>
      <c r="B507" s="554" t="str">
        <f t="shared" si="22"/>
        <v/>
      </c>
      <c r="C507" s="162" t="str">
        <f>'Linha 6 e 7'!B34</f>
        <v/>
      </c>
      <c r="D507" s="163">
        <f>IFERROR(('Linha 6 e 7'!C34),"")</f>
        <v>0</v>
      </c>
      <c r="E507" s="163">
        <f>IFERROR(('Linha 6 e 7'!D34),"")</f>
        <v>0</v>
      </c>
      <c r="F507" s="163">
        <f>IFERROR(('Linha 6 e 7'!G34),"")</f>
        <v>0</v>
      </c>
      <c r="G507" s="163" t="str">
        <f>IFERROR(('Linha 6 e 7'!H34),"")</f>
        <v/>
      </c>
    </row>
    <row r="508" spans="1:7" hidden="1">
      <c r="A508" s="161" t="e">
        <f>VLOOKUP(E508,'Linha 6 e 7'!$D$3:$E$85,2,0)</f>
        <v>#N/A</v>
      </c>
      <c r="B508" s="554" t="str">
        <f t="shared" si="22"/>
        <v/>
      </c>
      <c r="C508" s="162" t="str">
        <f>'Linha 6 e 7'!B35</f>
        <v/>
      </c>
      <c r="D508" s="163">
        <f>IFERROR(('Linha 6 e 7'!C35),"")</f>
        <v>0</v>
      </c>
      <c r="E508" s="163">
        <f>IFERROR(('Linha 6 e 7'!D35),"")</f>
        <v>0</v>
      </c>
      <c r="F508" s="163">
        <f>IFERROR(('Linha 6 e 7'!G35),"")</f>
        <v>0</v>
      </c>
      <c r="G508" s="163" t="str">
        <f>IFERROR(('Linha 6 e 7'!H35),"")</f>
        <v/>
      </c>
    </row>
    <row r="509" spans="1:7" hidden="1">
      <c r="A509" s="161" t="e">
        <f>VLOOKUP(E509,'Linha 6 e 7'!$D$3:$E$85,2,0)</f>
        <v>#N/A</v>
      </c>
      <c r="B509" s="555"/>
      <c r="C509" s="162">
        <f>'Linha 6 e 7'!B36</f>
        <v>0</v>
      </c>
      <c r="D509" s="163">
        <f>IFERROR(('Linha 6 e 7'!C36),"")</f>
        <v>0</v>
      </c>
      <c r="E509" s="163">
        <f>IFERROR(('Linha 6 e 7'!D36),"")</f>
        <v>0</v>
      </c>
      <c r="F509" s="163">
        <f>IFERROR(('Linha 6 e 7'!G36),"")</f>
        <v>0</v>
      </c>
      <c r="G509" s="163">
        <f>IFERROR(('Linha 6 e 7'!H36),"")</f>
        <v>0</v>
      </c>
    </row>
    <row r="510" spans="1:7">
      <c r="A510" s="161" t="str">
        <f>VLOOKUP(E510,'Linha 6 e 7'!$D$3:$E$85,2,0)</f>
        <v>Túnel Vll</v>
      </c>
      <c r="B510" s="554">
        <f t="shared" ref="B510:B519" si="23">IFERROR((VLOOKUP(A510,$I$79:$J$87,2,0)),"")</f>
        <v>7</v>
      </c>
      <c r="C510" s="162">
        <f>'Linha 6 e 7'!B37</f>
        <v>43958.375</v>
      </c>
      <c r="D510" s="163">
        <f>IFERROR(('Linha 6 e 7'!C37),"")</f>
        <v>97048</v>
      </c>
      <c r="E510" s="163" t="str">
        <f>IFERROR(('Linha 6 e 7'!D37),"")</f>
        <v>40.30.0016</v>
      </c>
      <c r="F510" s="163">
        <f>IFERROR(('Linha 6 e 7'!G37),"")</f>
        <v>1200</v>
      </c>
      <c r="G510" s="163">
        <f>IFERROR(('Linha 6 e 7'!H37),"")</f>
        <v>1379.3103448275863</v>
      </c>
    </row>
    <row r="511" spans="1:7" hidden="1">
      <c r="A511" s="161">
        <f>VLOOKUP(E511,'Linha 6 e 7'!$D$3:$E$85,2,0)</f>
        <v>0</v>
      </c>
      <c r="B511" s="554" t="str">
        <f t="shared" si="23"/>
        <v/>
      </c>
      <c r="C511" s="162">
        <f>'Linha 6 e 7'!B38</f>
        <v>43958.375</v>
      </c>
      <c r="D511" s="163">
        <f>IFERROR(('Linha 6 e 7'!C38),"")</f>
        <v>0</v>
      </c>
      <c r="E511" s="163">
        <f>IFERROR(('Linha 6 e 7'!D38),"")</f>
        <v>9</v>
      </c>
      <c r="F511" s="163">
        <f>IFERROR(('Linha 6 e 7'!G38),"")</f>
        <v>2</v>
      </c>
      <c r="G511" s="163">
        <f>IFERROR(('Linha 6 e 7'!H38),"")</f>
        <v>2</v>
      </c>
    </row>
    <row r="512" spans="1:7" hidden="1">
      <c r="A512" s="161" t="e">
        <f>VLOOKUP(E512,'Linha 6 e 7'!$D$3:$E$85,2,0)</f>
        <v>#N/A</v>
      </c>
      <c r="B512" s="554" t="str">
        <f t="shared" si="23"/>
        <v/>
      </c>
      <c r="C512" s="162" t="str">
        <f>'Linha 6 e 7'!B39</f>
        <v/>
      </c>
      <c r="D512" s="163">
        <f>IFERROR(('Linha 6 e 7'!C39),"")</f>
        <v>0</v>
      </c>
      <c r="E512" s="163">
        <f>IFERROR(('Linha 6 e 7'!D39),"")</f>
        <v>0</v>
      </c>
      <c r="F512" s="163">
        <f>IFERROR(('Linha 6 e 7'!G39),"")</f>
        <v>0</v>
      </c>
      <c r="G512" s="163" t="str">
        <f>IFERROR(('Linha 6 e 7'!H39),"")</f>
        <v/>
      </c>
    </row>
    <row r="513" spans="1:7" hidden="1">
      <c r="A513" s="161" t="e">
        <f>VLOOKUP(E513,'Linha 6 e 7'!$D$3:$E$85,2,0)</f>
        <v>#N/A</v>
      </c>
      <c r="B513" s="554" t="str">
        <f t="shared" si="23"/>
        <v/>
      </c>
      <c r="C513" s="162" t="str">
        <f>'Linha 6 e 7'!B40</f>
        <v/>
      </c>
      <c r="D513" s="163">
        <f>IFERROR(('Linha 6 e 7'!C40),"")</f>
        <v>0</v>
      </c>
      <c r="E513" s="163">
        <f>IFERROR(('Linha 6 e 7'!D40),"")</f>
        <v>0</v>
      </c>
      <c r="F513" s="163">
        <f>IFERROR(('Linha 6 e 7'!G40),"")</f>
        <v>0</v>
      </c>
      <c r="G513" s="163" t="str">
        <f>IFERROR(('Linha 6 e 7'!H40),"")</f>
        <v/>
      </c>
    </row>
    <row r="514" spans="1:7" hidden="1">
      <c r="A514" s="161" t="e">
        <f>VLOOKUP(E514,'Linha 6 e 7'!$D$3:$E$85,2,0)</f>
        <v>#N/A</v>
      </c>
      <c r="B514" s="554" t="str">
        <f t="shared" si="23"/>
        <v/>
      </c>
      <c r="C514" s="162" t="str">
        <f>'Linha 6 e 7'!B41</f>
        <v/>
      </c>
      <c r="D514" s="163">
        <f>IFERROR(('Linha 6 e 7'!C41),"")</f>
        <v>0</v>
      </c>
      <c r="E514" s="163">
        <f>IFERROR(('Linha 6 e 7'!D41),"")</f>
        <v>0</v>
      </c>
      <c r="F514" s="163">
        <f>IFERROR(('Linha 6 e 7'!G41),"")</f>
        <v>0</v>
      </c>
      <c r="G514" s="163" t="str">
        <f>IFERROR(('Linha 6 e 7'!H41),"")</f>
        <v/>
      </c>
    </row>
    <row r="515" spans="1:7" hidden="1">
      <c r="A515" s="161" t="e">
        <f>VLOOKUP(E515,'Linha 6 e 7'!$D$3:$E$85,2,0)</f>
        <v>#N/A</v>
      </c>
      <c r="B515" s="554" t="str">
        <f t="shared" si="23"/>
        <v/>
      </c>
      <c r="C515" s="162" t="str">
        <f>'Linha 6 e 7'!B42</f>
        <v/>
      </c>
      <c r="D515" s="163">
        <f>IFERROR(('Linha 6 e 7'!C42),"")</f>
        <v>0</v>
      </c>
      <c r="E515" s="163">
        <f>IFERROR(('Linha 6 e 7'!D42),"")</f>
        <v>0</v>
      </c>
      <c r="F515" s="163">
        <f>IFERROR(('Linha 6 e 7'!G42),"")</f>
        <v>0</v>
      </c>
      <c r="G515" s="163" t="str">
        <f>IFERROR(('Linha 6 e 7'!H42),"")</f>
        <v/>
      </c>
    </row>
    <row r="516" spans="1:7" hidden="1">
      <c r="A516" s="161" t="e">
        <f>VLOOKUP(E516,'Linha 6 e 7'!$D$3:$E$85,2,0)</f>
        <v>#N/A</v>
      </c>
      <c r="B516" s="554" t="str">
        <f t="shared" si="23"/>
        <v/>
      </c>
      <c r="C516" s="162" t="str">
        <f>'Linha 6 e 7'!B43</f>
        <v/>
      </c>
      <c r="D516" s="163">
        <f>IFERROR(('Linha 6 e 7'!C43),"")</f>
        <v>0</v>
      </c>
      <c r="E516" s="163">
        <f>IFERROR(('Linha 6 e 7'!D43),"")</f>
        <v>0</v>
      </c>
      <c r="F516" s="163">
        <f>IFERROR(('Linha 6 e 7'!G43),"")</f>
        <v>0</v>
      </c>
      <c r="G516" s="163" t="str">
        <f>IFERROR(('Linha 6 e 7'!H43),"")</f>
        <v/>
      </c>
    </row>
    <row r="517" spans="1:7" hidden="1">
      <c r="A517" s="161" t="e">
        <f>VLOOKUP(E517,'Linha 6 e 7'!$D$3:$E$85,2,0)</f>
        <v>#N/A</v>
      </c>
      <c r="B517" s="554" t="str">
        <f t="shared" si="23"/>
        <v/>
      </c>
      <c r="C517" s="162" t="str">
        <f>'Linha 6 e 7'!B44</f>
        <v/>
      </c>
      <c r="D517" s="163">
        <f>IFERROR(('Linha 6 e 7'!C44),"")</f>
        <v>0</v>
      </c>
      <c r="E517" s="163">
        <f>IFERROR(('Linha 6 e 7'!D44),"")</f>
        <v>0</v>
      </c>
      <c r="F517" s="163">
        <f>IFERROR(('Linha 6 e 7'!G44),"")</f>
        <v>0</v>
      </c>
      <c r="G517" s="163" t="str">
        <f>IFERROR(('Linha 6 e 7'!H44),"")</f>
        <v/>
      </c>
    </row>
    <row r="518" spans="1:7" hidden="1">
      <c r="A518" s="161" t="e">
        <f>VLOOKUP(E518,'Linha 6 e 7'!$D$3:$E$85,2,0)</f>
        <v>#N/A</v>
      </c>
      <c r="B518" s="554" t="str">
        <f t="shared" si="23"/>
        <v/>
      </c>
      <c r="C518" s="162" t="str">
        <f>'Linha 6 e 7'!B45</f>
        <v/>
      </c>
      <c r="D518" s="163">
        <f>IFERROR(('Linha 6 e 7'!C45),"")</f>
        <v>0</v>
      </c>
      <c r="E518" s="163">
        <f>IFERROR(('Linha 6 e 7'!D45),"")</f>
        <v>0</v>
      </c>
      <c r="F518" s="163">
        <f>IFERROR(('Linha 6 e 7'!G45),"")</f>
        <v>0</v>
      </c>
      <c r="G518" s="163" t="str">
        <f>IFERROR(('Linha 6 e 7'!H45),"")</f>
        <v/>
      </c>
    </row>
    <row r="519" spans="1:7" hidden="1">
      <c r="A519" s="161" t="e">
        <f>VLOOKUP(E519,'Linha 6 e 7'!$D$3:$E$85,2,0)</f>
        <v>#N/A</v>
      </c>
      <c r="B519" s="554" t="str">
        <f t="shared" si="23"/>
        <v/>
      </c>
      <c r="C519" s="162" t="str">
        <f>'Linha 6 e 7'!B46</f>
        <v/>
      </c>
      <c r="D519" s="163">
        <f>IFERROR(('Linha 6 e 7'!C46),"")</f>
        <v>0</v>
      </c>
      <c r="E519" s="163">
        <f>IFERROR(('Linha 6 e 7'!D46),"")</f>
        <v>0</v>
      </c>
      <c r="F519" s="163">
        <f>IFERROR(('Linha 6 e 7'!G46),"")</f>
        <v>0</v>
      </c>
      <c r="G519" s="163" t="str">
        <f>IFERROR(('Linha 6 e 7'!H46),"")</f>
        <v/>
      </c>
    </row>
    <row r="520" spans="1:7" hidden="1">
      <c r="A520" s="161" t="e">
        <f>VLOOKUP(E520,'Linha 6 e 7'!$D$3:$E$85,2,0)</f>
        <v>#N/A</v>
      </c>
      <c r="B520" s="555"/>
      <c r="C520" s="162">
        <f>'Linha 6 e 7'!B47</f>
        <v>0</v>
      </c>
      <c r="D520" s="163">
        <f>IFERROR(('Linha 6 e 7'!C47),"")</f>
        <v>0</v>
      </c>
      <c r="E520" s="163">
        <f>IFERROR(('Linha 6 e 7'!D47),"")</f>
        <v>0</v>
      </c>
      <c r="F520" s="163">
        <f>IFERROR(('Linha 6 e 7'!G47),"")</f>
        <v>0</v>
      </c>
      <c r="G520" s="163">
        <f>IFERROR(('Linha 6 e 7'!H47),"")</f>
        <v>0</v>
      </c>
    </row>
    <row r="521" spans="1:7" hidden="1">
      <c r="A521" s="161">
        <f>VLOOKUP(E521,'Linha 6 e 7'!$D$3:$E$85,2,0)</f>
        <v>0</v>
      </c>
      <c r="B521" s="554" t="str">
        <f t="shared" ref="B521:B530" si="24">IFERROR((VLOOKUP(A521,$I$79:$J$87,2,0)),"")</f>
        <v/>
      </c>
      <c r="C521" s="162">
        <f>'Linha 6 e 7'!B48</f>
        <v>43959.375</v>
      </c>
      <c r="D521" s="163">
        <f>IFERROR(('Linha 6 e 7'!C48),"")</f>
        <v>0</v>
      </c>
      <c r="E521" s="163">
        <f>IFERROR(('Linha 6 e 7'!D48),"")</f>
        <v>9</v>
      </c>
      <c r="F521" s="163">
        <f>IFERROR(('Linha 6 e 7'!G48),"")</f>
        <v>6</v>
      </c>
      <c r="G521" s="163">
        <f>IFERROR(('Linha 6 e 7'!H48),"")</f>
        <v>6</v>
      </c>
    </row>
    <row r="522" spans="1:7" hidden="1">
      <c r="A522" s="161">
        <f>VLOOKUP(E522,'Linha 6 e 7'!$D$3:$E$85,2,0)</f>
        <v>0</v>
      </c>
      <c r="B522" s="554" t="str">
        <f t="shared" si="24"/>
        <v/>
      </c>
      <c r="C522" s="162">
        <f>'Linha 6 e 7'!B49</f>
        <v>43959.375</v>
      </c>
      <c r="D522" s="163">
        <f>IFERROR(('Linha 6 e 7'!C49),"")</f>
        <v>0</v>
      </c>
      <c r="E522" s="163">
        <f>IFERROR(('Linha 6 e 7'!D49),"")</f>
        <v>6</v>
      </c>
      <c r="F522" s="163">
        <f>IFERROR(('Linha 6 e 7'!G49),"")</f>
        <v>18</v>
      </c>
      <c r="G522" s="163">
        <f>IFERROR(('Linha 6 e 7'!H49),"")</f>
        <v>18</v>
      </c>
    </row>
    <row r="523" spans="1:7" hidden="1">
      <c r="A523" s="161" t="e">
        <f>VLOOKUP(E523,'Linha 6 e 7'!$D$3:$E$85,2,0)</f>
        <v>#N/A</v>
      </c>
      <c r="B523" s="554" t="str">
        <f t="shared" si="24"/>
        <v/>
      </c>
      <c r="C523" s="162" t="str">
        <f>'Linha 6 e 7'!B50</f>
        <v/>
      </c>
      <c r="D523" s="163">
        <f>IFERROR(('Linha 6 e 7'!C50),"")</f>
        <v>0</v>
      </c>
      <c r="E523" s="163">
        <f>IFERROR(('Linha 6 e 7'!D50),"")</f>
        <v>0</v>
      </c>
      <c r="F523" s="163">
        <f>IFERROR(('Linha 6 e 7'!G50),"")</f>
        <v>0</v>
      </c>
      <c r="G523" s="163" t="str">
        <f>IFERROR(('Linha 6 e 7'!H50),"")</f>
        <v/>
      </c>
    </row>
    <row r="524" spans="1:7" hidden="1">
      <c r="A524" s="161" t="e">
        <f>VLOOKUP(E524,'Linha 6 e 7'!$D$3:$E$85,2,0)</f>
        <v>#N/A</v>
      </c>
      <c r="B524" s="554" t="str">
        <f t="shared" si="24"/>
        <v/>
      </c>
      <c r="C524" s="162" t="str">
        <f>'Linha 6 e 7'!B51</f>
        <v/>
      </c>
      <c r="D524" s="163">
        <f>IFERROR(('Linha 6 e 7'!C51),"")</f>
        <v>0</v>
      </c>
      <c r="E524" s="163">
        <f>IFERROR(('Linha 6 e 7'!D51),"")</f>
        <v>0</v>
      </c>
      <c r="F524" s="163">
        <f>IFERROR(('Linha 6 e 7'!G51),"")</f>
        <v>0</v>
      </c>
      <c r="G524" s="163" t="str">
        <f>IFERROR(('Linha 6 e 7'!H51),"")</f>
        <v/>
      </c>
    </row>
    <row r="525" spans="1:7" hidden="1">
      <c r="A525" s="161" t="e">
        <f>VLOOKUP(E525,'Linha 6 e 7'!$D$3:$E$85,2,0)</f>
        <v>#N/A</v>
      </c>
      <c r="B525" s="554" t="str">
        <f t="shared" si="24"/>
        <v/>
      </c>
      <c r="C525" s="162" t="str">
        <f>'Linha 6 e 7'!B52</f>
        <v/>
      </c>
      <c r="D525" s="163">
        <f>IFERROR(('Linha 6 e 7'!C52),"")</f>
        <v>0</v>
      </c>
      <c r="E525" s="163">
        <f>IFERROR(('Linha 6 e 7'!D52),"")</f>
        <v>0</v>
      </c>
      <c r="F525" s="163">
        <f>IFERROR(('Linha 6 e 7'!G52),"")</f>
        <v>0</v>
      </c>
      <c r="G525" s="163" t="str">
        <f>IFERROR(('Linha 6 e 7'!H52),"")</f>
        <v/>
      </c>
    </row>
    <row r="526" spans="1:7" hidden="1">
      <c r="A526" s="161" t="e">
        <f>VLOOKUP(E526,'Linha 6 e 7'!$D$3:$E$85,2,0)</f>
        <v>#N/A</v>
      </c>
      <c r="B526" s="554" t="str">
        <f t="shared" si="24"/>
        <v/>
      </c>
      <c r="C526" s="162" t="str">
        <f>'Linha 6 e 7'!B53</f>
        <v/>
      </c>
      <c r="D526" s="163">
        <f>IFERROR(('Linha 6 e 7'!C53),"")</f>
        <v>0</v>
      </c>
      <c r="E526" s="163">
        <f>IFERROR(('Linha 6 e 7'!D53),"")</f>
        <v>0</v>
      </c>
      <c r="F526" s="163">
        <f>IFERROR(('Linha 6 e 7'!G53),"")</f>
        <v>0</v>
      </c>
      <c r="G526" s="163" t="str">
        <f>IFERROR(('Linha 6 e 7'!H53),"")</f>
        <v/>
      </c>
    </row>
    <row r="527" spans="1:7" hidden="1">
      <c r="A527" s="161" t="e">
        <f>VLOOKUP(E527,'Linha 6 e 7'!$D$3:$E$85,2,0)</f>
        <v>#N/A</v>
      </c>
      <c r="B527" s="554" t="str">
        <f t="shared" si="24"/>
        <v/>
      </c>
      <c r="C527" s="162" t="str">
        <f>'Linha 6 e 7'!B54</f>
        <v/>
      </c>
      <c r="D527" s="163">
        <f>IFERROR(('Linha 6 e 7'!C54),"")</f>
        <v>0</v>
      </c>
      <c r="E527" s="163">
        <f>IFERROR(('Linha 6 e 7'!D54),"")</f>
        <v>0</v>
      </c>
      <c r="F527" s="163">
        <f>IFERROR(('Linha 6 e 7'!G54),"")</f>
        <v>0</v>
      </c>
      <c r="G527" s="163" t="str">
        <f>IFERROR(('Linha 6 e 7'!H54),"")</f>
        <v/>
      </c>
    </row>
    <row r="528" spans="1:7" hidden="1">
      <c r="A528" s="161" t="e">
        <f>VLOOKUP(E528,'Linha 6 e 7'!$D$3:$E$85,2,0)</f>
        <v>#N/A</v>
      </c>
      <c r="B528" s="554" t="str">
        <f t="shared" si="24"/>
        <v/>
      </c>
      <c r="C528" s="162" t="str">
        <f>'Linha 6 e 7'!B55</f>
        <v/>
      </c>
      <c r="D528" s="163">
        <f>IFERROR(('Linha 6 e 7'!C55),"")</f>
        <v>0</v>
      </c>
      <c r="E528" s="163">
        <f>IFERROR(('Linha 6 e 7'!D55),"")</f>
        <v>0</v>
      </c>
      <c r="F528" s="163">
        <f>IFERROR(('Linha 6 e 7'!G55),"")</f>
        <v>0</v>
      </c>
      <c r="G528" s="163" t="str">
        <f>IFERROR(('Linha 6 e 7'!H55),"")</f>
        <v/>
      </c>
    </row>
    <row r="529" spans="1:7" hidden="1">
      <c r="A529" s="161" t="e">
        <f>VLOOKUP(E529,'Linha 6 e 7'!$D$3:$E$85,2,0)</f>
        <v>#N/A</v>
      </c>
      <c r="B529" s="554" t="str">
        <f t="shared" si="24"/>
        <v/>
      </c>
      <c r="C529" s="162" t="str">
        <f>'Linha 6 e 7'!B56</f>
        <v/>
      </c>
      <c r="D529" s="163">
        <f>IFERROR(('Linha 6 e 7'!C56),"")</f>
        <v>0</v>
      </c>
      <c r="E529" s="163">
        <f>IFERROR(('Linha 6 e 7'!D56),"")</f>
        <v>0</v>
      </c>
      <c r="F529" s="163">
        <f>IFERROR(('Linha 6 e 7'!G56),"")</f>
        <v>0</v>
      </c>
      <c r="G529" s="163" t="str">
        <f>IFERROR(('Linha 6 e 7'!H56),"")</f>
        <v/>
      </c>
    </row>
    <row r="530" spans="1:7" hidden="1">
      <c r="A530" s="161" t="e">
        <f>VLOOKUP(E530,'Linha 6 e 7'!$D$3:$E$85,2,0)</f>
        <v>#N/A</v>
      </c>
      <c r="B530" s="554" t="str">
        <f t="shared" si="24"/>
        <v/>
      </c>
      <c r="C530" s="162" t="str">
        <f>'Linha 6 e 7'!B57</f>
        <v/>
      </c>
      <c r="D530" s="163">
        <f>IFERROR(('Linha 6 e 7'!C57),"")</f>
        <v>0</v>
      </c>
      <c r="E530" s="163">
        <f>IFERROR(('Linha 6 e 7'!D57),"")</f>
        <v>0</v>
      </c>
      <c r="F530" s="163">
        <f>IFERROR(('Linha 6 e 7'!G57),"")</f>
        <v>0</v>
      </c>
      <c r="G530" s="163" t="str">
        <f>IFERROR(('Linha 6 e 7'!H57),"")</f>
        <v/>
      </c>
    </row>
    <row r="531" spans="1:7" hidden="1">
      <c r="A531" s="161" t="e">
        <f>VLOOKUP(E531,'Linha 6 e 7'!$D$3:$E$85,2,0)</f>
        <v>#N/A</v>
      </c>
      <c r="B531" s="555"/>
      <c r="C531" s="162">
        <f>'Linha 6 e 7'!B58</f>
        <v>0</v>
      </c>
      <c r="D531" s="163">
        <f>IFERROR(('Linha 6 e 7'!C58),"")</f>
        <v>0</v>
      </c>
      <c r="E531" s="163">
        <f>IFERROR(('Linha 6 e 7'!D58),"")</f>
        <v>0</v>
      </c>
      <c r="F531" s="163">
        <f>IFERROR(('Linha 6 e 7'!G58),"")</f>
        <v>0</v>
      </c>
      <c r="G531" s="163">
        <f>IFERROR(('Linha 6 e 7'!H58),"")</f>
        <v>0</v>
      </c>
    </row>
    <row r="532" spans="1:7" hidden="1">
      <c r="A532" s="161">
        <f>VLOOKUP(E532,'Linha 6 e 7'!$D$3:$E$85,2,0)</f>
        <v>0</v>
      </c>
      <c r="B532" s="554" t="str">
        <f t="shared" ref="B532:B541" si="25">IFERROR((VLOOKUP(A532,$I$79:$J$87,2,0)),"")</f>
        <v/>
      </c>
      <c r="C532" s="162">
        <f>'Linha 6 e 7'!B59</f>
        <v>43960.375</v>
      </c>
      <c r="D532" s="163">
        <f>IFERROR(('Linha 6 e 7'!C59),"")</f>
        <v>0</v>
      </c>
      <c r="E532" s="163">
        <f>IFERROR(('Linha 6 e 7'!D59),"")</f>
        <v>6</v>
      </c>
      <c r="F532" s="163">
        <f>IFERROR(('Linha 6 e 7'!G59),"")</f>
        <v>24</v>
      </c>
      <c r="G532" s="163">
        <f>IFERROR(('Linha 6 e 7'!H59),"")</f>
        <v>24</v>
      </c>
    </row>
    <row r="533" spans="1:7" hidden="1">
      <c r="A533" s="161" t="e">
        <f>VLOOKUP(E533,'Linha 6 e 7'!$D$3:$E$85,2,0)</f>
        <v>#N/A</v>
      </c>
      <c r="B533" s="554" t="str">
        <f t="shared" si="25"/>
        <v/>
      </c>
      <c r="C533" s="162" t="str">
        <f>'Linha 6 e 7'!B60</f>
        <v/>
      </c>
      <c r="D533" s="163">
        <f>IFERROR(('Linha 6 e 7'!C60),"")</f>
        <v>0</v>
      </c>
      <c r="E533" s="163">
        <f>IFERROR(('Linha 6 e 7'!D60),"")</f>
        <v>0</v>
      </c>
      <c r="F533" s="163">
        <f>IFERROR(('Linha 6 e 7'!G60),"")</f>
        <v>0</v>
      </c>
      <c r="G533" s="163" t="str">
        <f>IFERROR(('Linha 6 e 7'!H60),"")</f>
        <v/>
      </c>
    </row>
    <row r="534" spans="1:7" hidden="1">
      <c r="A534" s="161" t="e">
        <f>VLOOKUP(E534,'Linha 6 e 7'!$D$3:$E$85,2,0)</f>
        <v>#N/A</v>
      </c>
      <c r="B534" s="554" t="str">
        <f t="shared" si="25"/>
        <v/>
      </c>
      <c r="C534" s="162" t="str">
        <f>'Linha 6 e 7'!B61</f>
        <v/>
      </c>
      <c r="D534" s="163">
        <f>IFERROR(('Linha 6 e 7'!C61),"")</f>
        <v>0</v>
      </c>
      <c r="E534" s="163">
        <f>IFERROR(('Linha 6 e 7'!D61),"")</f>
        <v>0</v>
      </c>
      <c r="F534" s="163">
        <f>IFERROR(('Linha 6 e 7'!G61),"")</f>
        <v>0</v>
      </c>
      <c r="G534" s="163" t="str">
        <f>IFERROR(('Linha 6 e 7'!H61),"")</f>
        <v/>
      </c>
    </row>
    <row r="535" spans="1:7" hidden="1">
      <c r="A535" s="161" t="e">
        <f>VLOOKUP(E535,'Linha 6 e 7'!$D$3:$E$85,2,0)</f>
        <v>#N/A</v>
      </c>
      <c r="B535" s="554" t="str">
        <f t="shared" si="25"/>
        <v/>
      </c>
      <c r="C535" s="162" t="str">
        <f>'Linha 6 e 7'!B62</f>
        <v/>
      </c>
      <c r="D535" s="163">
        <f>IFERROR(('Linha 6 e 7'!C62),"")</f>
        <v>0</v>
      </c>
      <c r="E535" s="163">
        <f>IFERROR(('Linha 6 e 7'!D62),"")</f>
        <v>0</v>
      </c>
      <c r="F535" s="163">
        <f>IFERROR(('Linha 6 e 7'!G62),"")</f>
        <v>0</v>
      </c>
      <c r="G535" s="163" t="str">
        <f>IFERROR(('Linha 6 e 7'!H62),"")</f>
        <v/>
      </c>
    </row>
    <row r="536" spans="1:7" hidden="1">
      <c r="A536" s="161" t="e">
        <f>VLOOKUP(E536,'Linha 6 e 7'!$D$3:$E$85,2,0)</f>
        <v>#N/A</v>
      </c>
      <c r="B536" s="554" t="str">
        <f t="shared" si="25"/>
        <v/>
      </c>
      <c r="C536" s="162" t="str">
        <f>'Linha 6 e 7'!B63</f>
        <v/>
      </c>
      <c r="D536" s="163">
        <f>IFERROR(('Linha 6 e 7'!C63),"")</f>
        <v>0</v>
      </c>
      <c r="E536" s="163">
        <f>IFERROR(('Linha 6 e 7'!D63),"")</f>
        <v>0</v>
      </c>
      <c r="F536" s="163">
        <f>IFERROR(('Linha 6 e 7'!G63),"")</f>
        <v>0</v>
      </c>
      <c r="G536" s="163" t="str">
        <f>IFERROR(('Linha 6 e 7'!H63),"")</f>
        <v/>
      </c>
    </row>
    <row r="537" spans="1:7" hidden="1">
      <c r="A537" s="161" t="e">
        <f>VLOOKUP(E537,'Linha 6 e 7'!$D$3:$E$85,2,0)</f>
        <v>#N/A</v>
      </c>
      <c r="B537" s="554" t="str">
        <f t="shared" si="25"/>
        <v/>
      </c>
      <c r="C537" s="162" t="str">
        <f>'Linha 6 e 7'!B64</f>
        <v/>
      </c>
      <c r="D537" s="163">
        <f>IFERROR(('Linha 6 e 7'!C64),"")</f>
        <v>0</v>
      </c>
      <c r="E537" s="163">
        <f>IFERROR(('Linha 6 e 7'!D64),"")</f>
        <v>0</v>
      </c>
      <c r="F537" s="163">
        <f>IFERROR(('Linha 6 e 7'!G64),"")</f>
        <v>0</v>
      </c>
      <c r="G537" s="163" t="str">
        <f>IFERROR(('Linha 6 e 7'!H64),"")</f>
        <v/>
      </c>
    </row>
    <row r="538" spans="1:7" hidden="1">
      <c r="A538" s="161" t="e">
        <f>VLOOKUP(E538,'Linha 6 e 7'!$D$3:$E$85,2,0)</f>
        <v>#N/A</v>
      </c>
      <c r="B538" s="554" t="str">
        <f t="shared" si="25"/>
        <v/>
      </c>
      <c r="C538" s="162" t="str">
        <f>'Linha 6 e 7'!B65</f>
        <v/>
      </c>
      <c r="D538" s="163">
        <f>IFERROR(('Linha 6 e 7'!C65),"")</f>
        <v>0</v>
      </c>
      <c r="E538" s="163">
        <f>IFERROR(('Linha 6 e 7'!D65),"")</f>
        <v>0</v>
      </c>
      <c r="F538" s="163">
        <f>IFERROR(('Linha 6 e 7'!G65),"")</f>
        <v>0</v>
      </c>
      <c r="G538" s="163" t="str">
        <f>IFERROR(('Linha 6 e 7'!H65),"")</f>
        <v/>
      </c>
    </row>
    <row r="539" spans="1:7" hidden="1">
      <c r="A539" s="161" t="e">
        <f>VLOOKUP(E539,'Linha 6 e 7'!$D$3:$E$85,2,0)</f>
        <v>#N/A</v>
      </c>
      <c r="B539" s="554" t="str">
        <f t="shared" si="25"/>
        <v/>
      </c>
      <c r="C539" s="162" t="str">
        <f>'Linha 6 e 7'!B66</f>
        <v/>
      </c>
      <c r="D539" s="163">
        <f>IFERROR(('Linha 6 e 7'!C66),"")</f>
        <v>0</v>
      </c>
      <c r="E539" s="163">
        <f>IFERROR(('Linha 6 e 7'!D66),"")</f>
        <v>0</v>
      </c>
      <c r="F539" s="163">
        <f>IFERROR(('Linha 6 e 7'!G66),"")</f>
        <v>0</v>
      </c>
      <c r="G539" s="163" t="str">
        <f>IFERROR(('Linha 6 e 7'!H66),"")</f>
        <v/>
      </c>
    </row>
    <row r="540" spans="1:7" hidden="1">
      <c r="A540" s="161" t="e">
        <f>VLOOKUP(E540,'Linha 6 e 7'!$D$3:$E$85,2,0)</f>
        <v>#N/A</v>
      </c>
      <c r="B540" s="554" t="str">
        <f t="shared" si="25"/>
        <v/>
      </c>
      <c r="C540" s="162" t="str">
        <f>'Linha 6 e 7'!B67</f>
        <v/>
      </c>
      <c r="D540" s="163">
        <f>IFERROR(('Linha 6 e 7'!C67),"")</f>
        <v>0</v>
      </c>
      <c r="E540" s="163">
        <f>IFERROR(('Linha 6 e 7'!D67),"")</f>
        <v>0</v>
      </c>
      <c r="F540" s="163">
        <f>IFERROR(('Linha 6 e 7'!G67),"")</f>
        <v>0</v>
      </c>
      <c r="G540" s="163" t="str">
        <f>IFERROR(('Linha 6 e 7'!H67),"")</f>
        <v/>
      </c>
    </row>
    <row r="541" spans="1:7" hidden="1">
      <c r="A541" s="161" t="e">
        <f>VLOOKUP(E541,'Linha 6 e 7'!$D$3:$E$85,2,0)</f>
        <v>#N/A</v>
      </c>
      <c r="B541" s="554" t="str">
        <f t="shared" si="25"/>
        <v/>
      </c>
      <c r="C541" s="162" t="str">
        <f>'Linha 6 e 7'!B68</f>
        <v/>
      </c>
      <c r="D541" s="163">
        <f>IFERROR(('Linha 6 e 7'!C68),"")</f>
        <v>0</v>
      </c>
      <c r="E541" s="163">
        <f>IFERROR(('Linha 6 e 7'!D68),"")</f>
        <v>0</v>
      </c>
      <c r="F541" s="163">
        <f>IFERROR(('Linha 6 e 7'!G68),"")</f>
        <v>0</v>
      </c>
      <c r="G541" s="163" t="str">
        <f>IFERROR(('Linha 6 e 7'!H68),"")</f>
        <v/>
      </c>
    </row>
    <row r="542" spans="1:7" hidden="1">
      <c r="A542" s="161" t="e">
        <f>VLOOKUP(E542,'Linha 6 e 7'!$D$3:$E$85,2,0)</f>
        <v>#N/A</v>
      </c>
      <c r="B542" s="555"/>
      <c r="C542" s="162">
        <f>'Linha 6 e 7'!B69</f>
        <v>0</v>
      </c>
      <c r="D542" s="163">
        <f>IFERROR(('Linha 6 e 7'!C69),"")</f>
        <v>0</v>
      </c>
      <c r="E542" s="163">
        <f>IFERROR(('Linha 6 e 7'!D69),"")</f>
        <v>0</v>
      </c>
      <c r="F542" s="163">
        <f>IFERROR(('Linha 6 e 7'!G69),"")</f>
        <v>0</v>
      </c>
      <c r="G542" s="163">
        <f>IFERROR(('Linha 6 e 7'!H69),"")</f>
        <v>0</v>
      </c>
    </row>
    <row r="543" spans="1:7" hidden="1">
      <c r="A543" s="161" t="e">
        <f>VLOOKUP(E543,'Linha 6 e 7'!$D$3:$E$85,2,0)</f>
        <v>#N/A</v>
      </c>
      <c r="B543" s="554" t="str">
        <f t="shared" ref="B543:B559" si="26">IFERROR((VLOOKUP(A543,$I$79:$J$87,2,0)),"")</f>
        <v/>
      </c>
      <c r="C543" s="162">
        <f>'Linha 6 e 7'!B70</f>
        <v>43961.375</v>
      </c>
      <c r="D543" s="163">
        <f>IFERROR(('Linha 6 e 7'!C70),"")</f>
        <v>0</v>
      </c>
      <c r="E543" s="163">
        <f>IFERROR(('Linha 6 e 7'!D70),"")</f>
        <v>0</v>
      </c>
      <c r="F543" s="163">
        <f>IFERROR(('Linha 6 e 7'!G70),"")</f>
        <v>0</v>
      </c>
      <c r="G543" s="163" t="str">
        <f>IFERROR(('Linha 6 e 7'!H70),"")</f>
        <v/>
      </c>
    </row>
    <row r="544" spans="1:7" hidden="1">
      <c r="A544" s="161" t="e">
        <f>VLOOKUP(E544,'Linha 6 e 7'!$D$3:$E$85,2,0)</f>
        <v>#N/A</v>
      </c>
      <c r="B544" s="554" t="str">
        <f t="shared" si="26"/>
        <v/>
      </c>
      <c r="C544" s="162" t="str">
        <f>'Linha 6 e 7'!B71</f>
        <v/>
      </c>
      <c r="D544" s="163">
        <f>IFERROR(('Linha 6 e 7'!C71),"")</f>
        <v>0</v>
      </c>
      <c r="E544" s="163">
        <f>IFERROR(('Linha 6 e 7'!D71),"")</f>
        <v>0</v>
      </c>
      <c r="F544" s="163">
        <f>IFERROR(('Linha 6 e 7'!G71),"")</f>
        <v>0</v>
      </c>
      <c r="G544" s="163" t="str">
        <f>IFERROR(('Linha 6 e 7'!H71),"")</f>
        <v/>
      </c>
    </row>
    <row r="545" spans="1:7" hidden="1">
      <c r="A545" s="161" t="e">
        <f>VLOOKUP(E545,'Linha 6 e 7'!$D$3:$E$85,2,0)</f>
        <v>#N/A</v>
      </c>
      <c r="B545" s="554" t="str">
        <f t="shared" si="26"/>
        <v/>
      </c>
      <c r="C545" s="162" t="str">
        <f>'Linha 6 e 7'!B72</f>
        <v/>
      </c>
      <c r="D545" s="163">
        <f>IFERROR(('Linha 6 e 7'!C72),"")</f>
        <v>0</v>
      </c>
      <c r="E545" s="163">
        <f>IFERROR(('Linha 6 e 7'!D72),"")</f>
        <v>0</v>
      </c>
      <c r="F545" s="163">
        <f>IFERROR(('Linha 6 e 7'!G72),"")</f>
        <v>0</v>
      </c>
      <c r="G545" s="163" t="str">
        <f>IFERROR(('Linha 6 e 7'!H72),"")</f>
        <v/>
      </c>
    </row>
    <row r="546" spans="1:7" hidden="1">
      <c r="A546" s="161" t="e">
        <f>VLOOKUP(E546,'Linha 6 e 7'!$D$3:$E$85,2,0)</f>
        <v>#N/A</v>
      </c>
      <c r="B546" s="554" t="str">
        <f t="shared" si="26"/>
        <v/>
      </c>
      <c r="C546" s="162" t="str">
        <f>'Linha 6 e 7'!B73</f>
        <v/>
      </c>
      <c r="D546" s="163">
        <f>IFERROR(('Linha 6 e 7'!C73),"")</f>
        <v>0</v>
      </c>
      <c r="E546" s="163">
        <f>IFERROR(('Linha 6 e 7'!D73),"")</f>
        <v>0</v>
      </c>
      <c r="F546" s="163">
        <f>IFERROR(('Linha 6 e 7'!G73),"")</f>
        <v>0</v>
      </c>
      <c r="G546" s="163" t="str">
        <f>IFERROR(('Linha 6 e 7'!H73),"")</f>
        <v/>
      </c>
    </row>
    <row r="547" spans="1:7" hidden="1">
      <c r="A547" s="161" t="e">
        <f>VLOOKUP(E547,'Linha 6 e 7'!$D$3:$E$85,2,0)</f>
        <v>#N/A</v>
      </c>
      <c r="B547" s="554" t="str">
        <f t="shared" si="26"/>
        <v/>
      </c>
      <c r="C547" s="162" t="str">
        <f>'Linha 6 e 7'!B74</f>
        <v/>
      </c>
      <c r="D547" s="163">
        <f>IFERROR(('Linha 6 e 7'!C74),"")</f>
        <v>0</v>
      </c>
      <c r="E547" s="163">
        <f>IFERROR(('Linha 6 e 7'!D74),"")</f>
        <v>0</v>
      </c>
      <c r="F547" s="163">
        <f>IFERROR(('Linha 6 e 7'!G74),"")</f>
        <v>0</v>
      </c>
      <c r="G547" s="163" t="str">
        <f>IFERROR(('Linha 6 e 7'!H74),"")</f>
        <v/>
      </c>
    </row>
    <row r="548" spans="1:7" hidden="1">
      <c r="A548" s="161" t="e">
        <f>VLOOKUP(E548,'Linha 6 e 7'!$D$3:$E$85,2,0)</f>
        <v>#N/A</v>
      </c>
      <c r="B548" s="554" t="str">
        <f t="shared" si="26"/>
        <v/>
      </c>
      <c r="C548" s="162" t="str">
        <f>'Linha 6 e 7'!B75</f>
        <v/>
      </c>
      <c r="D548" s="163">
        <f>IFERROR(('Linha 6 e 7'!C75),"")</f>
        <v>0</v>
      </c>
      <c r="E548" s="163">
        <f>IFERROR(('Linha 6 e 7'!D75),"")</f>
        <v>0</v>
      </c>
      <c r="F548" s="163">
        <f>IFERROR(('Linha 6 e 7'!G75),"")</f>
        <v>0</v>
      </c>
      <c r="G548" s="163" t="str">
        <f>IFERROR(('Linha 6 e 7'!H75),"")</f>
        <v/>
      </c>
    </row>
    <row r="549" spans="1:7" hidden="1">
      <c r="A549" s="161" t="e">
        <f>VLOOKUP(E549,'Linha 6 e 7'!$D$3:$E$85,2,0)</f>
        <v>#N/A</v>
      </c>
      <c r="B549" s="554" t="str">
        <f t="shared" si="26"/>
        <v/>
      </c>
      <c r="C549" s="162" t="str">
        <f>'Linha 6 e 7'!B76</f>
        <v/>
      </c>
      <c r="D549" s="163">
        <f>IFERROR(('Linha 6 e 7'!C76),"")</f>
        <v>0</v>
      </c>
      <c r="E549" s="163">
        <f>IFERROR(('Linha 6 e 7'!D76),"")</f>
        <v>0</v>
      </c>
      <c r="F549" s="163">
        <f>IFERROR(('Linha 6 e 7'!G76),"")</f>
        <v>0</v>
      </c>
      <c r="G549" s="163" t="str">
        <f>IFERROR(('Linha 6 e 7'!H76),"")</f>
        <v/>
      </c>
    </row>
    <row r="550" spans="1:7" hidden="1">
      <c r="A550" s="161" t="e">
        <f>VLOOKUP(E550,'Linha 6 e 7'!$D$3:$E$85,2,0)</f>
        <v>#N/A</v>
      </c>
      <c r="B550" s="554" t="str">
        <f t="shared" si="26"/>
        <v/>
      </c>
      <c r="C550" s="162" t="str">
        <f>'Linha 6 e 7'!B77</f>
        <v/>
      </c>
      <c r="D550" s="163">
        <f>IFERROR(('Linha 6 e 7'!C77),"")</f>
        <v>0</v>
      </c>
      <c r="E550" s="163">
        <f>IFERROR(('Linha 6 e 7'!D77),"")</f>
        <v>0</v>
      </c>
      <c r="F550" s="163">
        <f>IFERROR(('Linha 6 e 7'!G77),"")</f>
        <v>0</v>
      </c>
      <c r="G550" s="163" t="str">
        <f>IFERROR(('Linha 6 e 7'!H77),"")</f>
        <v/>
      </c>
    </row>
    <row r="551" spans="1:7" hidden="1">
      <c r="A551" s="161" t="e">
        <f>VLOOKUP(E551,'Linha 6 e 7'!$D$3:$E$85,2,0)</f>
        <v>#N/A</v>
      </c>
      <c r="B551" s="554" t="str">
        <f t="shared" si="26"/>
        <v/>
      </c>
      <c r="C551" s="162" t="str">
        <f>'Linha 6 e 7'!B78</f>
        <v/>
      </c>
      <c r="D551" s="163">
        <f>IFERROR(('Linha 6 e 7'!C78),"")</f>
        <v>0</v>
      </c>
      <c r="E551" s="163">
        <f>IFERROR(('Linha 6 e 7'!D78),"")</f>
        <v>0</v>
      </c>
      <c r="F551" s="163">
        <f>IFERROR(('Linha 6 e 7'!G78),"")</f>
        <v>0</v>
      </c>
      <c r="G551" s="163" t="str">
        <f>IFERROR(('Linha 6 e 7'!H78),"")</f>
        <v/>
      </c>
    </row>
    <row r="552" spans="1:7" hidden="1">
      <c r="A552" s="161" t="e">
        <f>VLOOKUP(E552,'Linha 6 e 7'!$D$3:$E$85,2,0)</f>
        <v>#N/A</v>
      </c>
      <c r="B552" s="554" t="str">
        <f t="shared" si="26"/>
        <v/>
      </c>
      <c r="C552" s="162" t="str">
        <f>'Linha 6 e 7'!B79</f>
        <v/>
      </c>
      <c r="D552" s="163">
        <f>IFERROR(('Linha 6 e 7'!C79),"")</f>
        <v>0</v>
      </c>
      <c r="E552" s="163">
        <f>IFERROR(('Linha 6 e 7'!D79),"")</f>
        <v>0</v>
      </c>
      <c r="F552" s="163">
        <f>IFERROR(('Linha 6 e 7'!G79),"")</f>
        <v>0</v>
      </c>
      <c r="G552" s="163" t="str">
        <f>IFERROR(('Linha 6 e 7'!H79),"")</f>
        <v/>
      </c>
    </row>
    <row r="553" spans="1:7" hidden="1">
      <c r="A553" s="161" t="e">
        <f>VLOOKUP(E553,'Linha 6 e 7'!$D$3:$E$85,2,0)</f>
        <v>#N/A</v>
      </c>
      <c r="B553" s="554" t="str">
        <f t="shared" si="26"/>
        <v/>
      </c>
      <c r="C553" s="162">
        <f>'Linha 6 e 7'!B80</f>
        <v>0</v>
      </c>
      <c r="D553" s="163">
        <f>IFERROR(('Linha 6 e 7'!C80),"")</f>
        <v>0</v>
      </c>
      <c r="E553" s="163">
        <f>IFERROR(('Linha 6 e 7'!D80),"")</f>
        <v>0</v>
      </c>
      <c r="F553" s="163">
        <f>IFERROR(('Linha 6 e 7'!G80),"")</f>
        <v>0</v>
      </c>
      <c r="G553" s="163">
        <f>IFERROR(('Linha 6 e 7'!H80),"")</f>
        <v>0</v>
      </c>
    </row>
    <row r="554" spans="1:7" hidden="1">
      <c r="A554" s="161" t="e">
        <f>VLOOKUP(E554,'Linha 6 e 7'!$D$3:$E$85,2,0)</f>
        <v>#N/A</v>
      </c>
      <c r="B554" s="554" t="str">
        <f t="shared" si="26"/>
        <v/>
      </c>
      <c r="C554" s="162">
        <f>'Linha 6 e 7'!B81</f>
        <v>0</v>
      </c>
      <c r="D554" s="163">
        <f>IFERROR(('Linha 6 e 7'!C81),"")</f>
        <v>0</v>
      </c>
      <c r="E554" s="163">
        <f>IFERROR(('Linha 6 e 7'!D81),"")</f>
        <v>0</v>
      </c>
      <c r="F554" s="163">
        <f>IFERROR(('Linha 6 e 7'!G81),"")</f>
        <v>0</v>
      </c>
      <c r="G554" s="163">
        <f>IFERROR(('Linha 6 e 7'!H81),"")</f>
        <v>0</v>
      </c>
    </row>
    <row r="555" spans="1:7" hidden="1">
      <c r="A555" s="161" t="e">
        <f>VLOOKUP(E555,'Linha 6 e 7'!$D$3:$E$85,2,0)</f>
        <v>#N/A</v>
      </c>
      <c r="B555" s="554" t="str">
        <f t="shared" si="26"/>
        <v/>
      </c>
      <c r="C555" s="162">
        <f>'Linha 6 e 7'!B82</f>
        <v>0</v>
      </c>
      <c r="D555" s="163">
        <f>IFERROR(('Linha 6 e 7'!C82),"")</f>
        <v>0</v>
      </c>
      <c r="E555" s="163">
        <f>IFERROR(('Linha 6 e 7'!D82),"")</f>
        <v>0</v>
      </c>
      <c r="F555" s="163">
        <f>IFERROR(('Linha 6 e 7'!G82),"")</f>
        <v>0</v>
      </c>
      <c r="G555" s="163">
        <f>IFERROR(('Linha 6 e 7'!H82),"")</f>
        <v>0</v>
      </c>
    </row>
    <row r="556" spans="1:7" hidden="1">
      <c r="A556" s="161" t="e">
        <f>VLOOKUP(E556,'Linha 6 e 7'!$D$3:$E$85,2,0)</f>
        <v>#N/A</v>
      </c>
      <c r="B556" s="554" t="str">
        <f t="shared" si="26"/>
        <v/>
      </c>
      <c r="C556" s="162">
        <f>'Linha 6 e 7'!B83</f>
        <v>0</v>
      </c>
      <c r="D556" s="163">
        <f>IFERROR(('Linha 6 e 7'!C83),"")</f>
        <v>0</v>
      </c>
      <c r="E556" s="163">
        <f>IFERROR(('Linha 6 e 7'!D83),"")</f>
        <v>0</v>
      </c>
      <c r="F556" s="163">
        <f>IFERROR(('Linha 6 e 7'!G83),"")</f>
        <v>0</v>
      </c>
      <c r="G556" s="163">
        <f>IFERROR(('Linha 6 e 7'!H83),"")</f>
        <v>0</v>
      </c>
    </row>
    <row r="557" spans="1:7" hidden="1">
      <c r="A557" s="161" t="e">
        <f>VLOOKUP(E557,'Linha 6 e 7'!$D$3:$E$85,2,0)</f>
        <v>#N/A</v>
      </c>
      <c r="B557" s="554" t="str">
        <f t="shared" si="26"/>
        <v/>
      </c>
      <c r="C557" s="162">
        <f>'Linha 6 e 7'!B84</f>
        <v>0</v>
      </c>
      <c r="D557" s="163">
        <f>IFERROR(('Linha 6 e 7'!C84),"")</f>
        <v>0</v>
      </c>
      <c r="E557" s="163">
        <f>IFERROR(('Linha 6 e 7'!D84),"")</f>
        <v>0</v>
      </c>
      <c r="F557" s="163">
        <f>IFERROR(('Linha 6 e 7'!G84),"")</f>
        <v>0</v>
      </c>
      <c r="G557" s="163">
        <f>IFERROR(('Linha 6 e 7'!H84),"")</f>
        <v>0</v>
      </c>
    </row>
    <row r="558" spans="1:7" hidden="1">
      <c r="A558" s="161" t="e">
        <f>VLOOKUP(E558,'Linha 6 e 7'!$D$3:$E$85,2,0)</f>
        <v>#N/A</v>
      </c>
      <c r="B558" s="554" t="str">
        <f t="shared" si="26"/>
        <v/>
      </c>
      <c r="C558" s="162">
        <f>'Linha 6 e 7'!B85</f>
        <v>0</v>
      </c>
      <c r="D558" s="163">
        <f>IFERROR(('Linha 6 e 7'!C85),"")</f>
        <v>0</v>
      </c>
      <c r="E558" s="163">
        <f>IFERROR(('Linha 6 e 7'!D85),"")</f>
        <v>0</v>
      </c>
      <c r="F558" s="163">
        <f>IFERROR(('Linha 6 e 7'!G85),"")</f>
        <v>0</v>
      </c>
      <c r="G558" s="163">
        <f>IFERROR(('Linha 6 e 7'!H85),"")</f>
        <v>0</v>
      </c>
    </row>
    <row r="559" spans="1:7" hidden="1">
      <c r="A559" s="161" t="e">
        <f>VLOOKUP(E559,'Linha 6 e 7'!$D$3:$E$85,2,0)</f>
        <v>#N/A</v>
      </c>
      <c r="B559" s="554" t="str">
        <f t="shared" si="26"/>
        <v/>
      </c>
      <c r="C559" s="162">
        <f>'Linha 6 e 7'!B86</f>
        <v>0</v>
      </c>
      <c r="D559" s="163">
        <f>IFERROR(('Linha 6 e 7'!C86),"")</f>
        <v>0</v>
      </c>
      <c r="E559" s="163">
        <f>IFERROR(('Linha 6 e 7'!D86),"")</f>
        <v>0</v>
      </c>
      <c r="F559" s="163">
        <f>IFERROR(('Linha 6 e 7'!G86),"")</f>
        <v>0</v>
      </c>
      <c r="G559" s="163">
        <f>IFERROR(('Linha 6 e 7'!H86),"")</f>
        <v>0</v>
      </c>
    </row>
    <row r="560" spans="1:7" hidden="1">
      <c r="A560" s="586">
        <f>VLOOKUP(E560,'Linha 8'!$D$3:$E$85,2,0)</f>
        <v>0</v>
      </c>
      <c r="B560" s="589" t="str">
        <f>IFERROR((VLOOKUP(A560,$I$79:$J$86,2,0)),"")</f>
        <v/>
      </c>
      <c r="C560" s="587">
        <f>'Linha 8'!B4</f>
        <v>43955.34375</v>
      </c>
      <c r="D560" s="588">
        <f>IFERROR(('Linha 8'!C4),"")</f>
        <v>0</v>
      </c>
      <c r="E560" s="588">
        <f>IFERROR(('Linha 8'!D4),"")</f>
        <v>7</v>
      </c>
      <c r="F560" s="588">
        <f>IFERROR(('Linha 8'!G4),"")</f>
        <v>0</v>
      </c>
      <c r="G560" s="588">
        <f>IFERROR(('Linha 8'!H4),"")</f>
        <v>0</v>
      </c>
    </row>
    <row r="561" spans="1:7" hidden="1">
      <c r="A561" s="161" t="e">
        <f>VLOOKUP(E561,'Linha 8'!$D$3:$E$85,2,0)</f>
        <v>#N/A</v>
      </c>
      <c r="B561" s="554" t="str">
        <f t="shared" ref="B561:B569" si="27">IFERROR((VLOOKUP(A561,$I$79:$J$86,2,0)),"")</f>
        <v/>
      </c>
      <c r="C561" s="162" t="str">
        <f>'Linha 8'!B5</f>
        <v/>
      </c>
      <c r="D561" s="163">
        <f>IFERROR(('Linha 8'!C5),"")</f>
        <v>0</v>
      </c>
      <c r="E561" s="163">
        <f>IFERROR(('Linha 8'!D5),"")</f>
        <v>0</v>
      </c>
      <c r="F561" s="163">
        <f>IFERROR(('Linha 8'!G5),"")</f>
        <v>0</v>
      </c>
      <c r="G561" s="163" t="str">
        <f>IFERROR(('Linha 8'!H5),"")</f>
        <v/>
      </c>
    </row>
    <row r="562" spans="1:7" hidden="1">
      <c r="A562" s="161" t="e">
        <f>VLOOKUP(E562,'Linha 8'!$D$3:$E$85,2,0)</f>
        <v>#N/A</v>
      </c>
      <c r="B562" s="554" t="str">
        <f t="shared" si="27"/>
        <v/>
      </c>
      <c r="C562" s="162" t="str">
        <f>'Linha 8'!B6</f>
        <v/>
      </c>
      <c r="D562" s="163">
        <f>IFERROR(('Linha 8'!C6),"")</f>
        <v>0</v>
      </c>
      <c r="E562" s="163">
        <f>IFERROR(('Linha 8'!D6),"")</f>
        <v>0</v>
      </c>
      <c r="F562" s="163">
        <f>IFERROR(('Linha 8'!G6),"")</f>
        <v>0</v>
      </c>
      <c r="G562" s="163" t="str">
        <f>IFERROR(('Linha 8'!H6),"")</f>
        <v/>
      </c>
    </row>
    <row r="563" spans="1:7" hidden="1">
      <c r="A563" s="161" t="e">
        <f>VLOOKUP(E563,'Linha 8'!$D$3:$E$85,2,0)</f>
        <v>#N/A</v>
      </c>
      <c r="B563" s="554" t="str">
        <f t="shared" si="27"/>
        <v/>
      </c>
      <c r="C563" s="162" t="str">
        <f>'Linha 8'!B7</f>
        <v/>
      </c>
      <c r="D563" s="163">
        <f>IFERROR(('Linha 8'!C7),"")</f>
        <v>0</v>
      </c>
      <c r="E563" s="163">
        <f>IFERROR(('Linha 8'!D7),"")</f>
        <v>0</v>
      </c>
      <c r="F563" s="163">
        <f>IFERROR(('Linha 8'!G7),"")</f>
        <v>0</v>
      </c>
      <c r="G563" s="163" t="str">
        <f>IFERROR(('Linha 8'!H7),"")</f>
        <v/>
      </c>
    </row>
    <row r="564" spans="1:7" hidden="1">
      <c r="A564" s="161" t="e">
        <f>VLOOKUP(E564,'Linha 8'!$D$3:$E$85,2,0)</f>
        <v>#N/A</v>
      </c>
      <c r="B564" s="554" t="str">
        <f t="shared" si="27"/>
        <v/>
      </c>
      <c r="C564" s="162" t="str">
        <f>'Linha 8'!B8</f>
        <v/>
      </c>
      <c r="D564" s="163">
        <f>IFERROR(('Linha 8'!C8),"")</f>
        <v>0</v>
      </c>
      <c r="E564" s="163">
        <f>IFERROR(('Linha 8'!D8),"")</f>
        <v>0</v>
      </c>
      <c r="F564" s="163">
        <f>IFERROR(('Linha 8'!G8),"")</f>
        <v>0</v>
      </c>
      <c r="G564" s="163" t="str">
        <f>IFERROR(('Linha 8'!H8),"")</f>
        <v/>
      </c>
    </row>
    <row r="565" spans="1:7" hidden="1">
      <c r="A565" s="161" t="e">
        <f>VLOOKUP(E565,'Linha 8'!$D$3:$E$85,2,0)</f>
        <v>#N/A</v>
      </c>
      <c r="B565" s="554" t="str">
        <f t="shared" si="27"/>
        <v/>
      </c>
      <c r="C565" s="162" t="str">
        <f>'Linha 8'!B9</f>
        <v/>
      </c>
      <c r="D565" s="163">
        <f>IFERROR(('Linha 8'!C9),"")</f>
        <v>0</v>
      </c>
      <c r="E565" s="163">
        <f>IFERROR(('Linha 8'!D9),"")</f>
        <v>0</v>
      </c>
      <c r="F565" s="163">
        <f>IFERROR(('Linha 8'!G9),"")</f>
        <v>0</v>
      </c>
      <c r="G565" s="163" t="str">
        <f>IFERROR(('Linha 8'!H9),"")</f>
        <v/>
      </c>
    </row>
    <row r="566" spans="1:7" hidden="1">
      <c r="A566" s="161" t="e">
        <f>VLOOKUP(E566,'Linha 8'!$D$3:$E$85,2,0)</f>
        <v>#N/A</v>
      </c>
      <c r="B566" s="554" t="str">
        <f t="shared" si="27"/>
        <v/>
      </c>
      <c r="C566" s="162" t="str">
        <f>'Linha 8'!B10</f>
        <v/>
      </c>
      <c r="D566" s="163">
        <f>IFERROR(('Linha 8'!C10),"")</f>
        <v>0</v>
      </c>
      <c r="E566" s="163">
        <f>IFERROR(('Linha 8'!D10),"")</f>
        <v>0</v>
      </c>
      <c r="F566" s="163">
        <f>IFERROR(('Linha 8'!G10),"")</f>
        <v>0</v>
      </c>
      <c r="G566" s="163" t="str">
        <f>IFERROR(('Linha 8'!H10),"")</f>
        <v/>
      </c>
    </row>
    <row r="567" spans="1:7" hidden="1">
      <c r="A567" s="161" t="e">
        <f>VLOOKUP(E567,'Linha 8'!$D$3:$E$85,2,0)</f>
        <v>#N/A</v>
      </c>
      <c r="B567" s="554" t="str">
        <f t="shared" si="27"/>
        <v/>
      </c>
      <c r="C567" s="162" t="str">
        <f>'Linha 8'!B11</f>
        <v/>
      </c>
      <c r="D567" s="163">
        <f>IFERROR(('Linha 8'!C11),"")</f>
        <v>0</v>
      </c>
      <c r="E567" s="163">
        <f>IFERROR(('Linha 8'!D11),"")</f>
        <v>0</v>
      </c>
      <c r="F567" s="163">
        <f>IFERROR(('Linha 8'!G11),"")</f>
        <v>0</v>
      </c>
      <c r="G567" s="163" t="str">
        <f>IFERROR(('Linha 8'!H11),"")</f>
        <v/>
      </c>
    </row>
    <row r="568" spans="1:7" hidden="1">
      <c r="A568" s="161" t="e">
        <f>VLOOKUP(E568,'Linha 8'!$D$3:$E$85,2,0)</f>
        <v>#N/A</v>
      </c>
      <c r="B568" s="554" t="str">
        <f t="shared" si="27"/>
        <v/>
      </c>
      <c r="C568" s="162" t="str">
        <f>'Linha 8'!B12</f>
        <v/>
      </c>
      <c r="D568" s="163">
        <f>IFERROR(('Linha 8'!C12),"")</f>
        <v>0</v>
      </c>
      <c r="E568" s="163">
        <f>IFERROR(('Linha 8'!D12),"")</f>
        <v>0</v>
      </c>
      <c r="F568" s="163">
        <f>IFERROR(('Linha 8'!G12),"")</f>
        <v>0</v>
      </c>
      <c r="G568" s="163" t="str">
        <f>IFERROR(('Linha 8'!H12),"")</f>
        <v/>
      </c>
    </row>
    <row r="569" spans="1:7" hidden="1">
      <c r="A569" s="161" t="e">
        <f>VLOOKUP(E569,'Linha 8'!$D$3:$E$85,2,0)</f>
        <v>#N/A</v>
      </c>
      <c r="B569" s="554" t="str">
        <f t="shared" si="27"/>
        <v/>
      </c>
      <c r="C569" s="162" t="str">
        <f>'Linha 8'!B13</f>
        <v/>
      </c>
      <c r="D569" s="163">
        <f>IFERROR(('Linha 8'!C13),"")</f>
        <v>0</v>
      </c>
      <c r="E569" s="163">
        <f>IFERROR(('Linha 8'!D13),"")</f>
        <v>0</v>
      </c>
      <c r="F569" s="163">
        <f>IFERROR(('Linha 8'!G13),"")</f>
        <v>0</v>
      </c>
      <c r="G569" s="163" t="str">
        <f>IFERROR(('Linha 8'!H13),"")</f>
        <v/>
      </c>
    </row>
    <row r="570" spans="1:7" hidden="1">
      <c r="A570" s="161" t="e">
        <f>VLOOKUP(E570,'Linha 8'!$D$3:$E$85,2,0)</f>
        <v>#N/A</v>
      </c>
      <c r="B570" s="555"/>
      <c r="C570" s="162">
        <f>'Linha 8'!B14</f>
        <v>0</v>
      </c>
      <c r="D570" s="163">
        <f>IFERROR(('Linha 8'!C14),"")</f>
        <v>0</v>
      </c>
      <c r="E570" s="163">
        <f>IFERROR(('Linha 8'!D14),"")</f>
        <v>0</v>
      </c>
      <c r="F570" s="163">
        <f>IFERROR(('Linha 8'!G14),"")</f>
        <v>0</v>
      </c>
      <c r="G570" s="163">
        <f>IFERROR(('Linha 8'!H14),"")</f>
        <v>0</v>
      </c>
    </row>
    <row r="571" spans="1:7" hidden="1">
      <c r="A571" s="161">
        <f>VLOOKUP(E571,'Linha 8'!$D$3:$E$85,2,0)</f>
        <v>0</v>
      </c>
      <c r="B571" s="554" t="str">
        <f>IFERROR((VLOOKUP(A571,$I$79:$J$86,2,0)),"")</f>
        <v/>
      </c>
      <c r="C571" s="162">
        <f>'Linha 8'!B15</f>
        <v>43956.34375</v>
      </c>
      <c r="D571" s="163">
        <f>IFERROR(('Linha 8'!C15),"")</f>
        <v>0</v>
      </c>
      <c r="E571" s="163">
        <f>IFERROR(('Linha 8'!D15),"")</f>
        <v>7</v>
      </c>
      <c r="F571" s="163">
        <f>IFERROR(('Linha 8'!G15),"")</f>
        <v>0</v>
      </c>
      <c r="G571" s="163">
        <f>IFERROR(('Linha 8'!H15),"")</f>
        <v>0</v>
      </c>
    </row>
    <row r="572" spans="1:7" hidden="1">
      <c r="A572" s="161" t="e">
        <f>VLOOKUP(E572,'Linha 8'!$D$3:$E$85,2,0)</f>
        <v>#N/A</v>
      </c>
      <c r="B572" s="554" t="str">
        <f t="shared" ref="B572:B580" si="28">IFERROR((VLOOKUP(A572,$I$79:$J$86,2,0)),"")</f>
        <v/>
      </c>
      <c r="C572" s="162" t="str">
        <f>'Linha 8'!B16</f>
        <v/>
      </c>
      <c r="D572" s="163">
        <f>IFERROR(('Linha 8'!C16),"")</f>
        <v>0</v>
      </c>
      <c r="E572" s="163">
        <f>IFERROR(('Linha 8'!D16),"")</f>
        <v>0</v>
      </c>
      <c r="F572" s="163">
        <f>IFERROR(('Linha 8'!G16),"")</f>
        <v>0</v>
      </c>
      <c r="G572" s="163" t="str">
        <f>IFERROR(('Linha 8'!H16),"")</f>
        <v/>
      </c>
    </row>
    <row r="573" spans="1:7" hidden="1">
      <c r="A573" s="161" t="e">
        <f>VLOOKUP(E573,'Linha 8'!$D$3:$E$85,2,0)</f>
        <v>#N/A</v>
      </c>
      <c r="B573" s="554" t="str">
        <f t="shared" si="28"/>
        <v/>
      </c>
      <c r="C573" s="162" t="str">
        <f>'Linha 8'!B17</f>
        <v/>
      </c>
      <c r="D573" s="163">
        <f>IFERROR(('Linha 8'!C17),"")</f>
        <v>0</v>
      </c>
      <c r="E573" s="163">
        <f>IFERROR(('Linha 8'!D17),"")</f>
        <v>0</v>
      </c>
      <c r="F573" s="163">
        <f>IFERROR(('Linha 8'!G17),"")</f>
        <v>0</v>
      </c>
      <c r="G573" s="163" t="str">
        <f>IFERROR(('Linha 8'!H17),"")</f>
        <v/>
      </c>
    </row>
    <row r="574" spans="1:7" hidden="1">
      <c r="A574" s="161" t="e">
        <f>VLOOKUP(E574,'Linha 8'!$D$3:$E$85,2,0)</f>
        <v>#N/A</v>
      </c>
      <c r="B574" s="554" t="str">
        <f t="shared" si="28"/>
        <v/>
      </c>
      <c r="C574" s="162" t="str">
        <f>'Linha 8'!B18</f>
        <v/>
      </c>
      <c r="D574" s="163">
        <f>IFERROR(('Linha 8'!C18),"")</f>
        <v>0</v>
      </c>
      <c r="E574" s="163">
        <f>IFERROR(('Linha 8'!D18),"")</f>
        <v>0</v>
      </c>
      <c r="F574" s="163">
        <f>IFERROR(('Linha 8'!G18),"")</f>
        <v>0</v>
      </c>
      <c r="G574" s="163" t="str">
        <f>IFERROR(('Linha 8'!H18),"")</f>
        <v/>
      </c>
    </row>
    <row r="575" spans="1:7" hidden="1">
      <c r="A575" s="161" t="e">
        <f>VLOOKUP(E575,'Linha 8'!$D$3:$E$85,2,0)</f>
        <v>#N/A</v>
      </c>
      <c r="B575" s="554" t="str">
        <f t="shared" si="28"/>
        <v/>
      </c>
      <c r="C575" s="162" t="str">
        <f>'Linha 8'!B19</f>
        <v/>
      </c>
      <c r="D575" s="163">
        <f>IFERROR(('Linha 8'!C19),"")</f>
        <v>0</v>
      </c>
      <c r="E575" s="163">
        <f>IFERROR(('Linha 8'!D19),"")</f>
        <v>0</v>
      </c>
      <c r="F575" s="163">
        <f>IFERROR(('Linha 8'!G19),"")</f>
        <v>0</v>
      </c>
      <c r="G575" s="163" t="str">
        <f>IFERROR(('Linha 8'!H19),"")</f>
        <v/>
      </c>
    </row>
    <row r="576" spans="1:7" hidden="1">
      <c r="A576" s="161" t="e">
        <f>VLOOKUP(E576,'Linha 8'!$D$3:$E$85,2,0)</f>
        <v>#N/A</v>
      </c>
      <c r="B576" s="554" t="str">
        <f t="shared" si="28"/>
        <v/>
      </c>
      <c r="C576" s="162" t="str">
        <f>'Linha 8'!B20</f>
        <v/>
      </c>
      <c r="D576" s="163">
        <f>IFERROR(('Linha 8'!C20),"")</f>
        <v>0</v>
      </c>
      <c r="E576" s="163">
        <f>IFERROR(('Linha 8'!D20),"")</f>
        <v>0</v>
      </c>
      <c r="F576" s="163">
        <f>IFERROR(('Linha 8'!G20),"")</f>
        <v>0</v>
      </c>
      <c r="G576" s="163" t="str">
        <f>IFERROR(('Linha 8'!H20),"")</f>
        <v/>
      </c>
    </row>
    <row r="577" spans="1:7" hidden="1">
      <c r="A577" s="161" t="e">
        <f>VLOOKUP(E577,'Linha 8'!$D$3:$E$85,2,0)</f>
        <v>#N/A</v>
      </c>
      <c r="B577" s="554" t="str">
        <f t="shared" si="28"/>
        <v/>
      </c>
      <c r="C577" s="162" t="str">
        <f>'Linha 8'!B21</f>
        <v/>
      </c>
      <c r="D577" s="163">
        <f>IFERROR(('Linha 8'!C21),"")</f>
        <v>0</v>
      </c>
      <c r="E577" s="163">
        <f>IFERROR(('Linha 8'!D21),"")</f>
        <v>0</v>
      </c>
      <c r="F577" s="163">
        <f>IFERROR(('Linha 8'!G21),"")</f>
        <v>0</v>
      </c>
      <c r="G577" s="163" t="str">
        <f>IFERROR(('Linha 8'!H21),"")</f>
        <v/>
      </c>
    </row>
    <row r="578" spans="1:7" hidden="1">
      <c r="A578" s="161" t="e">
        <f>VLOOKUP(E578,'Linha 8'!$D$3:$E$85,2,0)</f>
        <v>#N/A</v>
      </c>
      <c r="B578" s="554" t="str">
        <f t="shared" si="28"/>
        <v/>
      </c>
      <c r="C578" s="162" t="str">
        <f>'Linha 8'!B22</f>
        <v/>
      </c>
      <c r="D578" s="163">
        <f>IFERROR(('Linha 8'!C22),"")</f>
        <v>0</v>
      </c>
      <c r="E578" s="163">
        <f>IFERROR(('Linha 8'!D22),"")</f>
        <v>0</v>
      </c>
      <c r="F578" s="163">
        <f>IFERROR(('Linha 8'!G22),"")</f>
        <v>0</v>
      </c>
      <c r="G578" s="163" t="str">
        <f>IFERROR(('Linha 8'!H22),"")</f>
        <v/>
      </c>
    </row>
    <row r="579" spans="1:7" hidden="1">
      <c r="A579" s="161" t="e">
        <f>VLOOKUP(E579,'Linha 8'!$D$3:$E$85,2,0)</f>
        <v>#N/A</v>
      </c>
      <c r="B579" s="554" t="str">
        <f t="shared" si="28"/>
        <v/>
      </c>
      <c r="C579" s="162" t="str">
        <f>'Linha 8'!B23</f>
        <v/>
      </c>
      <c r="D579" s="163">
        <f>IFERROR(('Linha 8'!C23),"")</f>
        <v>0</v>
      </c>
      <c r="E579" s="163">
        <f>IFERROR(('Linha 8'!D23),"")</f>
        <v>0</v>
      </c>
      <c r="F579" s="163">
        <f>IFERROR(('Linha 8'!G23),"")</f>
        <v>0</v>
      </c>
      <c r="G579" s="163" t="str">
        <f>IFERROR(('Linha 8'!H23),"")</f>
        <v/>
      </c>
    </row>
    <row r="580" spans="1:7" hidden="1">
      <c r="A580" s="161" t="e">
        <f>VLOOKUP(E580,'Linha 8'!$D$3:$E$85,2,0)</f>
        <v>#N/A</v>
      </c>
      <c r="B580" s="554" t="str">
        <f t="shared" si="28"/>
        <v/>
      </c>
      <c r="C580" s="162" t="str">
        <f>'Linha 8'!B24</f>
        <v/>
      </c>
      <c r="D580" s="163">
        <f>IFERROR(('Linha 8'!C24),"")</f>
        <v>0</v>
      </c>
      <c r="E580" s="163">
        <f>IFERROR(('Linha 8'!D24),"")</f>
        <v>0</v>
      </c>
      <c r="F580" s="163">
        <f>IFERROR(('Linha 8'!G24),"")</f>
        <v>0</v>
      </c>
      <c r="G580" s="163" t="str">
        <f>IFERROR(('Linha 8'!H24),"")</f>
        <v/>
      </c>
    </row>
    <row r="581" spans="1:7" hidden="1">
      <c r="A581" s="161" t="e">
        <f>VLOOKUP(E581,'Linha 8'!$D$3:$E$85,2,0)</f>
        <v>#N/A</v>
      </c>
      <c r="B581" s="555"/>
      <c r="C581" s="162">
        <f>'Linha 8'!B25</f>
        <v>0</v>
      </c>
      <c r="D581" s="163">
        <f>IFERROR(('Linha 8'!C25),"")</f>
        <v>0</v>
      </c>
      <c r="E581" s="163">
        <f>IFERROR(('Linha 8'!D25),"")</f>
        <v>0</v>
      </c>
      <c r="F581" s="163">
        <f>IFERROR(('Linha 8'!G25),"")</f>
        <v>0</v>
      </c>
      <c r="G581" s="163">
        <f>IFERROR(('Linha 8'!H25),"")</f>
        <v>0</v>
      </c>
    </row>
    <row r="582" spans="1:7" hidden="1">
      <c r="A582" s="161">
        <f>VLOOKUP(E582,'Linha 8'!$D$3:$E$85,2,0)</f>
        <v>0</v>
      </c>
      <c r="B582" s="554" t="str">
        <f>IFERROR((VLOOKUP(A582,$I$79:$J$86,2,0)),"")</f>
        <v/>
      </c>
      <c r="C582" s="162">
        <f>'Linha 8'!B26</f>
        <v>43957.34375</v>
      </c>
      <c r="D582" s="163">
        <f>IFERROR(('Linha 8'!C26),"")</f>
        <v>0</v>
      </c>
      <c r="E582" s="163">
        <f>IFERROR(('Linha 8'!D26),"")</f>
        <v>7</v>
      </c>
      <c r="F582" s="163">
        <f>IFERROR(('Linha 8'!G26),"")</f>
        <v>0</v>
      </c>
      <c r="G582" s="163">
        <f>IFERROR(('Linha 8'!H26),"")</f>
        <v>0</v>
      </c>
    </row>
    <row r="583" spans="1:7" hidden="1">
      <c r="A583" s="161" t="e">
        <f>VLOOKUP(E583,'Linha 8'!$D$3:$E$85,2,0)</f>
        <v>#N/A</v>
      </c>
      <c r="B583" s="554" t="str">
        <f t="shared" ref="B583:B591" si="29">IFERROR((VLOOKUP(A583,$I$79:$J$86,2,0)),"")</f>
        <v/>
      </c>
      <c r="C583" s="162" t="str">
        <f>'Linha 8'!B27</f>
        <v/>
      </c>
      <c r="D583" s="163">
        <f>IFERROR(('Linha 8'!C27),"")</f>
        <v>0</v>
      </c>
      <c r="E583" s="163">
        <f>IFERROR(('Linha 8'!D27),"")</f>
        <v>0</v>
      </c>
      <c r="F583" s="163">
        <f>IFERROR(('Linha 8'!G27),"")</f>
        <v>0</v>
      </c>
      <c r="G583" s="163" t="str">
        <f>IFERROR(('Linha 8'!H27),"")</f>
        <v/>
      </c>
    </row>
    <row r="584" spans="1:7" hidden="1">
      <c r="A584" s="161" t="e">
        <f>VLOOKUP(E584,'Linha 8'!$D$3:$E$85,2,0)</f>
        <v>#N/A</v>
      </c>
      <c r="B584" s="554" t="str">
        <f t="shared" si="29"/>
        <v/>
      </c>
      <c r="C584" s="162" t="str">
        <f>'Linha 8'!B28</f>
        <v/>
      </c>
      <c r="D584" s="163">
        <f>IFERROR(('Linha 8'!C28),"")</f>
        <v>0</v>
      </c>
      <c r="E584" s="163">
        <f>IFERROR(('Linha 8'!D28),"")</f>
        <v>0</v>
      </c>
      <c r="F584" s="163">
        <f>IFERROR(('Linha 8'!G28),"")</f>
        <v>0</v>
      </c>
      <c r="G584" s="163" t="str">
        <f>IFERROR(('Linha 8'!H28),"")</f>
        <v/>
      </c>
    </row>
    <row r="585" spans="1:7" hidden="1">
      <c r="A585" s="161" t="e">
        <f>VLOOKUP(E585,'Linha 8'!$D$3:$E$85,2,0)</f>
        <v>#N/A</v>
      </c>
      <c r="B585" s="554" t="str">
        <f>IFERROR((VLOOKUP(A587,$I$79:$J$86,2,0)),"")</f>
        <v/>
      </c>
      <c r="C585" s="162" t="str">
        <f>'Linha 8'!B29</f>
        <v/>
      </c>
      <c r="D585" s="163">
        <f>IFERROR(('Linha 8'!C29),"")</f>
        <v>0</v>
      </c>
      <c r="E585" s="163">
        <f>IFERROR(('Linha 8'!D29),"")</f>
        <v>0</v>
      </c>
      <c r="F585" s="163">
        <f>IFERROR(('Linha 8'!G29),"")</f>
        <v>0</v>
      </c>
      <c r="G585" s="163" t="str">
        <f>IFERROR(('Linha 8'!H29),"")</f>
        <v/>
      </c>
    </row>
    <row r="586" spans="1:7" hidden="1">
      <c r="A586" s="161" t="e">
        <f>VLOOKUP(E586,'Linha 8'!$D$3:$E$85,2,0)</f>
        <v>#N/A</v>
      </c>
      <c r="B586" s="554" t="str">
        <f t="shared" si="29"/>
        <v/>
      </c>
      <c r="C586" s="162" t="str">
        <f>'Linha 8'!B30</f>
        <v/>
      </c>
      <c r="D586" s="163">
        <f>IFERROR(('Linha 8'!C30),"")</f>
        <v>0</v>
      </c>
      <c r="E586" s="163">
        <f>IFERROR(('Linha 8'!D30),"")</f>
        <v>0</v>
      </c>
      <c r="F586" s="163">
        <f>IFERROR(('Linha 8'!G30),"")</f>
        <v>0</v>
      </c>
      <c r="G586" s="163" t="str">
        <f>IFERROR(('Linha 8'!H30),"")</f>
        <v/>
      </c>
    </row>
    <row r="587" spans="1:7" hidden="1">
      <c r="A587" s="161" t="e">
        <f>VLOOKUP(E587,'Linha 8'!$D$3:$E$85,2,0)</f>
        <v>#N/A</v>
      </c>
      <c r="B587" s="554" t="str">
        <f t="shared" si="29"/>
        <v/>
      </c>
      <c r="C587" s="162" t="str">
        <f>'Linha 8'!B31</f>
        <v/>
      </c>
      <c r="D587" s="163">
        <f>IFERROR(('Linha 8'!C31),"")</f>
        <v>0</v>
      </c>
      <c r="E587" s="163">
        <f>IFERROR(('Linha 8'!D31),"")</f>
        <v>0</v>
      </c>
      <c r="F587" s="163">
        <f>IFERROR(('Linha 8'!G31),"")</f>
        <v>0</v>
      </c>
      <c r="G587" s="163" t="str">
        <f>IFERROR(('Linha 8'!H31),"")</f>
        <v/>
      </c>
    </row>
    <row r="588" spans="1:7" hidden="1">
      <c r="A588" s="161" t="e">
        <f>VLOOKUP(E588,'Linha 8'!$D$3:$E$85,2,0)</f>
        <v>#N/A</v>
      </c>
      <c r="B588" s="554" t="str">
        <f t="shared" si="29"/>
        <v/>
      </c>
      <c r="C588" s="162" t="str">
        <f>'Linha 8'!B32</f>
        <v/>
      </c>
      <c r="D588" s="163">
        <f>IFERROR(('Linha 8'!C32),"")</f>
        <v>0</v>
      </c>
      <c r="E588" s="163">
        <f>IFERROR(('Linha 8'!D32),"")</f>
        <v>0</v>
      </c>
      <c r="F588" s="163">
        <f>IFERROR(('Linha 8'!G32),"")</f>
        <v>0</v>
      </c>
      <c r="G588" s="163" t="str">
        <f>IFERROR(('Linha 8'!H32),"")</f>
        <v/>
      </c>
    </row>
    <row r="589" spans="1:7" hidden="1">
      <c r="A589" s="161" t="e">
        <f>VLOOKUP(E589,'Linha 8'!$D$3:$E$85,2,0)</f>
        <v>#N/A</v>
      </c>
      <c r="B589" s="554" t="str">
        <f t="shared" si="29"/>
        <v/>
      </c>
      <c r="C589" s="162" t="str">
        <f>'Linha 8'!B33</f>
        <v/>
      </c>
      <c r="D589" s="163">
        <f>IFERROR(('Linha 8'!C33),"")</f>
        <v>0</v>
      </c>
      <c r="E589" s="163">
        <f>IFERROR(('Linha 8'!D33),"")</f>
        <v>0</v>
      </c>
      <c r="F589" s="163">
        <f>IFERROR(('Linha 8'!G33),"")</f>
        <v>0</v>
      </c>
      <c r="G589" s="163" t="str">
        <f>IFERROR(('Linha 8'!H33),"")</f>
        <v/>
      </c>
    </row>
    <row r="590" spans="1:7" hidden="1">
      <c r="A590" s="161" t="e">
        <f>VLOOKUP(E590,'Linha 8'!$D$3:$E$85,2,0)</f>
        <v>#N/A</v>
      </c>
      <c r="B590" s="554" t="str">
        <f t="shared" si="29"/>
        <v/>
      </c>
      <c r="C590" s="162" t="str">
        <f>'Linha 8'!B34</f>
        <v/>
      </c>
      <c r="D590" s="163">
        <f>IFERROR(('Linha 8'!C34),"")</f>
        <v>0</v>
      </c>
      <c r="E590" s="163">
        <f>IFERROR(('Linha 8'!D34),"")</f>
        <v>0</v>
      </c>
      <c r="F590" s="163">
        <f>IFERROR(('Linha 8'!G34),"")</f>
        <v>0</v>
      </c>
      <c r="G590" s="163" t="str">
        <f>IFERROR(('Linha 8'!H34),"")</f>
        <v/>
      </c>
    </row>
    <row r="591" spans="1:7" hidden="1">
      <c r="A591" s="161" t="e">
        <f>VLOOKUP(E591,'Linha 8'!$D$3:$E$85,2,0)</f>
        <v>#N/A</v>
      </c>
      <c r="B591" s="554" t="str">
        <f t="shared" si="29"/>
        <v/>
      </c>
      <c r="C591" s="162" t="str">
        <f>'Linha 8'!B35</f>
        <v/>
      </c>
      <c r="D591" s="163">
        <f>IFERROR(('Linha 8'!C35),"")</f>
        <v>0</v>
      </c>
      <c r="E591" s="163">
        <f>IFERROR(('Linha 8'!D35),"")</f>
        <v>0</v>
      </c>
      <c r="F591" s="163">
        <f>IFERROR(('Linha 8'!G35),"")</f>
        <v>0</v>
      </c>
      <c r="G591" s="163" t="str">
        <f>IFERROR(('Linha 8'!H35),"")</f>
        <v/>
      </c>
    </row>
    <row r="592" spans="1:7" hidden="1">
      <c r="A592" s="161" t="e">
        <f>VLOOKUP(E592,'Linha 8'!$D$3:$E$85,2,0)</f>
        <v>#N/A</v>
      </c>
      <c r="B592" s="555"/>
      <c r="C592" s="162">
        <f>'Linha 8'!B36</f>
        <v>0</v>
      </c>
      <c r="D592" s="163">
        <f>IFERROR(('Linha 8'!C36),"")</f>
        <v>0</v>
      </c>
      <c r="E592" s="163">
        <f>IFERROR(('Linha 8'!D36),"")</f>
        <v>0</v>
      </c>
      <c r="F592" s="163">
        <f>IFERROR(('Linha 8'!G36),"")</f>
        <v>0</v>
      </c>
      <c r="G592" s="163">
        <f>IFERROR(('Linha 8'!H36),"")</f>
        <v>0</v>
      </c>
    </row>
    <row r="593" spans="1:7" hidden="1">
      <c r="A593" s="161">
        <f>VLOOKUP(E593,'Linha 8'!$D$3:$E$85,2,0)</f>
        <v>0</v>
      </c>
      <c r="B593" s="554" t="str">
        <f>IFERROR((VLOOKUP(A593,$I$79:$J$86,2,0)),"")</f>
        <v/>
      </c>
      <c r="C593" s="162">
        <f>'Linha 8'!B37</f>
        <v>43958.34375</v>
      </c>
      <c r="D593" s="163">
        <f>IFERROR(('Linha 8'!C37),"")</f>
        <v>0</v>
      </c>
      <c r="E593" s="163">
        <f>IFERROR(('Linha 8'!D37),"")</f>
        <v>7</v>
      </c>
      <c r="F593" s="163">
        <f>IFERROR(('Linha 8'!G37),"")</f>
        <v>0</v>
      </c>
      <c r="G593" s="163">
        <f>IFERROR(('Linha 8'!H37),"")</f>
        <v>0</v>
      </c>
    </row>
    <row r="594" spans="1:7" hidden="1">
      <c r="A594" s="161" t="e">
        <f>VLOOKUP(E594,'Linha 8'!$D$3:$E$85,2,0)</f>
        <v>#N/A</v>
      </c>
      <c r="B594" s="554" t="str">
        <f t="shared" ref="B594:B602" si="30">IFERROR((VLOOKUP(A594,$I$79:$J$86,2,0)),"")</f>
        <v/>
      </c>
      <c r="C594" s="162" t="str">
        <f>'Linha 8'!B38</f>
        <v/>
      </c>
      <c r="D594" s="163">
        <f>IFERROR(('Linha 8'!C38),"")</f>
        <v>0</v>
      </c>
      <c r="E594" s="163">
        <f>IFERROR(('Linha 8'!D38),"")</f>
        <v>0</v>
      </c>
      <c r="F594" s="163">
        <f>IFERROR(('Linha 8'!G38),"")</f>
        <v>0</v>
      </c>
      <c r="G594" s="163" t="str">
        <f>IFERROR(('Linha 8'!H38),"")</f>
        <v/>
      </c>
    </row>
    <row r="595" spans="1:7" hidden="1">
      <c r="A595" s="161" t="e">
        <f>VLOOKUP(E595,'Linha 8'!$D$3:$E$85,2,0)</f>
        <v>#N/A</v>
      </c>
      <c r="B595" s="554" t="str">
        <f t="shared" si="30"/>
        <v/>
      </c>
      <c r="C595" s="162" t="str">
        <f>'Linha 8'!B39</f>
        <v/>
      </c>
      <c r="D595" s="163">
        <f>IFERROR(('Linha 8'!C39),"")</f>
        <v>0</v>
      </c>
      <c r="E595" s="163">
        <f>IFERROR(('Linha 8'!D39),"")</f>
        <v>0</v>
      </c>
      <c r="F595" s="163">
        <f>IFERROR(('Linha 8'!G39),"")</f>
        <v>0</v>
      </c>
      <c r="G595" s="163" t="str">
        <f>IFERROR(('Linha 8'!H39),"")</f>
        <v/>
      </c>
    </row>
    <row r="596" spans="1:7" hidden="1">
      <c r="A596" s="161" t="e">
        <f>VLOOKUP(E596,'Linha 8'!$D$3:$E$85,2,0)</f>
        <v>#N/A</v>
      </c>
      <c r="B596" s="554" t="str">
        <f t="shared" si="30"/>
        <v/>
      </c>
      <c r="C596" s="162" t="str">
        <f>'Linha 8'!B40</f>
        <v/>
      </c>
      <c r="D596" s="163">
        <f>IFERROR(('Linha 8'!C40),"")</f>
        <v>0</v>
      </c>
      <c r="E596" s="163">
        <f>IFERROR(('Linha 8'!D40),"")</f>
        <v>0</v>
      </c>
      <c r="F596" s="163">
        <f>IFERROR(('Linha 8'!G40),"")</f>
        <v>0</v>
      </c>
      <c r="G596" s="163" t="str">
        <f>IFERROR(('Linha 8'!H40),"")</f>
        <v/>
      </c>
    </row>
    <row r="597" spans="1:7" hidden="1">
      <c r="A597" s="161" t="e">
        <f>VLOOKUP(E597,'Linha 8'!$D$3:$E$85,2,0)</f>
        <v>#N/A</v>
      </c>
      <c r="B597" s="554" t="str">
        <f t="shared" si="30"/>
        <v/>
      </c>
      <c r="C597" s="162" t="str">
        <f>'Linha 8'!B41</f>
        <v/>
      </c>
      <c r="D597" s="163">
        <f>IFERROR(('Linha 8'!C41),"")</f>
        <v>0</v>
      </c>
      <c r="E597" s="163">
        <f>IFERROR(('Linha 8'!D41),"")</f>
        <v>0</v>
      </c>
      <c r="F597" s="163">
        <f>IFERROR(('Linha 8'!G41),"")</f>
        <v>0</v>
      </c>
      <c r="G597" s="163" t="str">
        <f>IFERROR(('Linha 8'!H41),"")</f>
        <v/>
      </c>
    </row>
    <row r="598" spans="1:7" hidden="1">
      <c r="A598" s="161" t="e">
        <f>VLOOKUP(E598,'Linha 8'!$D$3:$E$85,2,0)</f>
        <v>#N/A</v>
      </c>
      <c r="B598" s="554" t="str">
        <f t="shared" si="30"/>
        <v/>
      </c>
      <c r="C598" s="162" t="str">
        <f>'Linha 8'!B42</f>
        <v/>
      </c>
      <c r="D598" s="163">
        <f>IFERROR(('Linha 8'!C42),"")</f>
        <v>0</v>
      </c>
      <c r="E598" s="163">
        <f>IFERROR(('Linha 8'!D42),"")</f>
        <v>0</v>
      </c>
      <c r="F598" s="163">
        <f>IFERROR(('Linha 8'!G42),"")</f>
        <v>0</v>
      </c>
      <c r="G598" s="163" t="str">
        <f>IFERROR(('Linha 8'!H42),"")</f>
        <v/>
      </c>
    </row>
    <row r="599" spans="1:7" hidden="1">
      <c r="A599" s="161" t="e">
        <f>VLOOKUP(E599,'Linha 8'!$D$3:$E$85,2,0)</f>
        <v>#N/A</v>
      </c>
      <c r="B599" s="554" t="str">
        <f t="shared" si="30"/>
        <v/>
      </c>
      <c r="C599" s="162" t="str">
        <f>'Linha 8'!B43</f>
        <v/>
      </c>
      <c r="D599" s="163">
        <f>IFERROR(('Linha 8'!C43),"")</f>
        <v>0</v>
      </c>
      <c r="E599" s="163">
        <f>IFERROR(('Linha 8'!D43),"")</f>
        <v>0</v>
      </c>
      <c r="F599" s="163">
        <f>IFERROR(('Linha 8'!G43),"")</f>
        <v>0</v>
      </c>
      <c r="G599" s="163" t="str">
        <f>IFERROR(('Linha 8'!H43),"")</f>
        <v/>
      </c>
    </row>
    <row r="600" spans="1:7" hidden="1">
      <c r="A600" s="161" t="e">
        <f>VLOOKUP(E600,'Linha 8'!$D$3:$E$85,2,0)</f>
        <v>#N/A</v>
      </c>
      <c r="B600" s="554" t="str">
        <f t="shared" si="30"/>
        <v/>
      </c>
      <c r="C600" s="162" t="str">
        <f>'Linha 8'!B44</f>
        <v/>
      </c>
      <c r="D600" s="163">
        <f>IFERROR(('Linha 8'!C44),"")</f>
        <v>0</v>
      </c>
      <c r="E600" s="163">
        <f>IFERROR(('Linha 8'!D44),"")</f>
        <v>0</v>
      </c>
      <c r="F600" s="163">
        <f>IFERROR(('Linha 8'!G44),"")</f>
        <v>0</v>
      </c>
      <c r="G600" s="163" t="str">
        <f>IFERROR(('Linha 8'!H44),"")</f>
        <v/>
      </c>
    </row>
    <row r="601" spans="1:7" hidden="1">
      <c r="A601" s="161" t="e">
        <f>VLOOKUP(E601,'Linha 8'!$D$3:$E$85,2,0)</f>
        <v>#N/A</v>
      </c>
      <c r="B601" s="554" t="str">
        <f t="shared" si="30"/>
        <v/>
      </c>
      <c r="C601" s="162" t="str">
        <f>'Linha 8'!B45</f>
        <v/>
      </c>
      <c r="D601" s="163">
        <f>IFERROR(('Linha 8'!C45),"")</f>
        <v>0</v>
      </c>
      <c r="E601" s="163">
        <f>IFERROR(('Linha 8'!D45),"")</f>
        <v>0</v>
      </c>
      <c r="F601" s="163">
        <f>IFERROR(('Linha 8'!G45),"")</f>
        <v>0</v>
      </c>
      <c r="G601" s="163" t="str">
        <f>IFERROR(('Linha 8'!H45),"")</f>
        <v/>
      </c>
    </row>
    <row r="602" spans="1:7" hidden="1">
      <c r="A602" s="161" t="e">
        <f>VLOOKUP(E602,'Linha 8'!$D$3:$E$85,2,0)</f>
        <v>#N/A</v>
      </c>
      <c r="B602" s="554" t="str">
        <f t="shared" si="30"/>
        <v/>
      </c>
      <c r="C602" s="162" t="str">
        <f>'Linha 8'!B46</f>
        <v/>
      </c>
      <c r="D602" s="163">
        <f>IFERROR(('Linha 8'!C46),"")</f>
        <v>0</v>
      </c>
      <c r="E602" s="163">
        <f>IFERROR(('Linha 8'!D46),"")</f>
        <v>0</v>
      </c>
      <c r="F602" s="163">
        <f>IFERROR(('Linha 8'!G46),"")</f>
        <v>0</v>
      </c>
      <c r="G602" s="163" t="str">
        <f>IFERROR(('Linha 8'!H46),"")</f>
        <v/>
      </c>
    </row>
    <row r="603" spans="1:7" hidden="1">
      <c r="A603" s="161" t="e">
        <f>VLOOKUP(E603,'Linha 8'!$D$3:$E$85,2,0)</f>
        <v>#N/A</v>
      </c>
      <c r="B603" s="555"/>
      <c r="C603" s="162">
        <f>'Linha 8'!B47</f>
        <v>0</v>
      </c>
      <c r="D603" s="163">
        <f>IFERROR(('Linha 8'!C47),"")</f>
        <v>0</v>
      </c>
      <c r="E603" s="163">
        <f>IFERROR(('Linha 8'!D47),"")</f>
        <v>0</v>
      </c>
      <c r="F603" s="163">
        <f>IFERROR(('Linha 8'!G47),"")</f>
        <v>0</v>
      </c>
      <c r="G603" s="163">
        <f>IFERROR(('Linha 8'!H47),"")</f>
        <v>0</v>
      </c>
    </row>
    <row r="604" spans="1:7" hidden="1">
      <c r="A604" s="161">
        <f>VLOOKUP(E604,'Linha 8'!$D$3:$E$85,2,0)</f>
        <v>0</v>
      </c>
      <c r="B604" s="554" t="str">
        <f>IFERROR((VLOOKUP(A604,$I$79:$J$86,2,0)),"")</f>
        <v/>
      </c>
      <c r="C604" s="162">
        <f>'Linha 8'!B48</f>
        <v>43959.34375</v>
      </c>
      <c r="D604" s="163">
        <f>IFERROR(('Linha 8'!C48),"")</f>
        <v>0</v>
      </c>
      <c r="E604" s="163">
        <f>IFERROR(('Linha 8'!D48),"")</f>
        <v>7</v>
      </c>
      <c r="F604" s="163">
        <f>IFERROR(('Linha 8'!G48),"")</f>
        <v>0</v>
      </c>
      <c r="G604" s="163">
        <f>IFERROR(('Linha 8'!H48),"")</f>
        <v>0</v>
      </c>
    </row>
    <row r="605" spans="1:7" hidden="1">
      <c r="A605" s="161" t="e">
        <f>VLOOKUP(E605,'Linha 8'!$D$3:$E$85,2,0)</f>
        <v>#N/A</v>
      </c>
      <c r="B605" s="554" t="str">
        <f t="shared" ref="B605:B613" si="31">IFERROR((VLOOKUP(A605,$I$79:$J$86,2,0)),"")</f>
        <v/>
      </c>
      <c r="C605" s="162" t="str">
        <f>'Linha 8'!B49</f>
        <v/>
      </c>
      <c r="D605" s="163">
        <f>IFERROR(('Linha 8'!C49),"")</f>
        <v>0</v>
      </c>
      <c r="E605" s="163">
        <f>IFERROR(('Linha 8'!D49),"")</f>
        <v>0</v>
      </c>
      <c r="F605" s="163">
        <f>IFERROR(('Linha 8'!G49),"")</f>
        <v>0</v>
      </c>
      <c r="G605" s="163" t="str">
        <f>IFERROR(('Linha 8'!H49),"")</f>
        <v/>
      </c>
    </row>
    <row r="606" spans="1:7" hidden="1">
      <c r="A606" s="161" t="e">
        <f>VLOOKUP(E606,'Linha 8'!$D$3:$E$85,2,0)</f>
        <v>#N/A</v>
      </c>
      <c r="B606" s="554" t="str">
        <f t="shared" si="31"/>
        <v/>
      </c>
      <c r="C606" s="162" t="str">
        <f>'Linha 8'!B50</f>
        <v/>
      </c>
      <c r="D606" s="163">
        <f>IFERROR(('Linha 8'!C50),"")</f>
        <v>0</v>
      </c>
      <c r="E606" s="163">
        <f>IFERROR(('Linha 8'!D50),"")</f>
        <v>0</v>
      </c>
      <c r="F606" s="163">
        <f>IFERROR(('Linha 8'!G50),"")</f>
        <v>0</v>
      </c>
      <c r="G606" s="163" t="str">
        <f>IFERROR(('Linha 8'!H50),"")</f>
        <v/>
      </c>
    </row>
    <row r="607" spans="1:7" hidden="1">
      <c r="A607" s="161" t="e">
        <f>VLOOKUP(E607,'Linha 8'!$D$3:$E$85,2,0)</f>
        <v>#N/A</v>
      </c>
      <c r="B607" s="554" t="str">
        <f t="shared" si="31"/>
        <v/>
      </c>
      <c r="C607" s="162" t="str">
        <f>'Linha 8'!B51</f>
        <v/>
      </c>
      <c r="D607" s="163">
        <f>IFERROR(('Linha 8'!C51),"")</f>
        <v>0</v>
      </c>
      <c r="E607" s="163">
        <f>IFERROR(('Linha 8'!D51),"")</f>
        <v>0</v>
      </c>
      <c r="F607" s="163">
        <f>IFERROR(('Linha 8'!G51),"")</f>
        <v>0</v>
      </c>
      <c r="G607" s="163" t="str">
        <f>IFERROR(('Linha 8'!H51),"")</f>
        <v/>
      </c>
    </row>
    <row r="608" spans="1:7" hidden="1">
      <c r="A608" s="161" t="e">
        <f>VLOOKUP(E608,'Linha 8'!$D$3:$E$85,2,0)</f>
        <v>#N/A</v>
      </c>
      <c r="B608" s="554" t="str">
        <f t="shared" si="31"/>
        <v/>
      </c>
      <c r="C608" s="162" t="str">
        <f>'Linha 8'!B52</f>
        <v/>
      </c>
      <c r="D608" s="163">
        <f>IFERROR(('Linha 8'!C52),"")</f>
        <v>0</v>
      </c>
      <c r="E608" s="163">
        <f>IFERROR(('Linha 8'!D52),"")</f>
        <v>0</v>
      </c>
      <c r="F608" s="163">
        <f>IFERROR(('Linha 8'!G52),"")</f>
        <v>0</v>
      </c>
      <c r="G608" s="163" t="str">
        <f>IFERROR(('Linha 8'!H52),"")</f>
        <v/>
      </c>
    </row>
    <row r="609" spans="1:7" hidden="1">
      <c r="A609" s="161" t="e">
        <f>VLOOKUP(E609,'Linha 8'!$D$3:$E$85,2,0)</f>
        <v>#N/A</v>
      </c>
      <c r="B609" s="554" t="str">
        <f t="shared" si="31"/>
        <v/>
      </c>
      <c r="C609" s="162" t="str">
        <f>'Linha 8'!B53</f>
        <v/>
      </c>
      <c r="D609" s="163">
        <f>IFERROR(('Linha 8'!C53),"")</f>
        <v>0</v>
      </c>
      <c r="E609" s="163">
        <f>IFERROR(('Linha 8'!D53),"")</f>
        <v>0</v>
      </c>
      <c r="F609" s="163">
        <f>IFERROR(('Linha 8'!G53),"")</f>
        <v>0</v>
      </c>
      <c r="G609" s="163" t="str">
        <f>IFERROR(('Linha 8'!H53),"")</f>
        <v/>
      </c>
    </row>
    <row r="610" spans="1:7" hidden="1">
      <c r="A610" s="161" t="e">
        <f>VLOOKUP(E610,'Linha 8'!$D$3:$E$85,2,0)</f>
        <v>#N/A</v>
      </c>
      <c r="B610" s="554" t="str">
        <f t="shared" si="31"/>
        <v/>
      </c>
      <c r="C610" s="162" t="str">
        <f>'Linha 8'!B54</f>
        <v/>
      </c>
      <c r="D610" s="163">
        <f>IFERROR(('Linha 8'!C54),"")</f>
        <v>0</v>
      </c>
      <c r="E610" s="163">
        <f>IFERROR(('Linha 8'!D54),"")</f>
        <v>0</v>
      </c>
      <c r="F610" s="163">
        <f>IFERROR(('Linha 8'!G54),"")</f>
        <v>0</v>
      </c>
      <c r="G610" s="163" t="str">
        <f>IFERROR(('Linha 8'!H54),"")</f>
        <v/>
      </c>
    </row>
    <row r="611" spans="1:7" hidden="1">
      <c r="A611" s="161" t="e">
        <f>VLOOKUP(E611,'Linha 8'!$D$3:$E$85,2,0)</f>
        <v>#N/A</v>
      </c>
      <c r="B611" s="554" t="str">
        <f t="shared" si="31"/>
        <v/>
      </c>
      <c r="C611" s="162" t="str">
        <f>'Linha 8'!B55</f>
        <v/>
      </c>
      <c r="D611" s="163">
        <f>IFERROR(('Linha 8'!C55),"")</f>
        <v>0</v>
      </c>
      <c r="E611" s="163">
        <f>IFERROR(('Linha 8'!D55),"")</f>
        <v>0</v>
      </c>
      <c r="F611" s="163">
        <f>IFERROR(('Linha 8'!G55),"")</f>
        <v>0</v>
      </c>
      <c r="G611" s="163" t="str">
        <f>IFERROR(('Linha 8'!H55),"")</f>
        <v/>
      </c>
    </row>
    <row r="612" spans="1:7" hidden="1">
      <c r="A612" s="161" t="e">
        <f>VLOOKUP(E612,'Linha 8'!$D$3:$E$85,2,0)</f>
        <v>#N/A</v>
      </c>
      <c r="B612" s="554" t="str">
        <f t="shared" si="31"/>
        <v/>
      </c>
      <c r="C612" s="162" t="str">
        <f>'Linha 8'!B56</f>
        <v/>
      </c>
      <c r="D612" s="163">
        <f>IFERROR(('Linha 8'!C56),"")</f>
        <v>0</v>
      </c>
      <c r="E612" s="163">
        <f>IFERROR(('Linha 8'!D56),"")</f>
        <v>0</v>
      </c>
      <c r="F612" s="163">
        <f>IFERROR(('Linha 8'!G56),"")</f>
        <v>0</v>
      </c>
      <c r="G612" s="163" t="str">
        <f>IFERROR(('Linha 8'!H56),"")</f>
        <v/>
      </c>
    </row>
    <row r="613" spans="1:7" hidden="1">
      <c r="A613" s="161" t="e">
        <f>VLOOKUP(E613,'Linha 8'!$D$3:$E$85,2,0)</f>
        <v>#N/A</v>
      </c>
      <c r="B613" s="554" t="str">
        <f t="shared" si="31"/>
        <v/>
      </c>
      <c r="C613" s="162" t="str">
        <f>'Linha 8'!B57</f>
        <v/>
      </c>
      <c r="D613" s="163">
        <f>IFERROR(('Linha 8'!C57),"")</f>
        <v>0</v>
      </c>
      <c r="E613" s="163">
        <f>IFERROR(('Linha 8'!D57),"")</f>
        <v>0</v>
      </c>
      <c r="F613" s="163">
        <f>IFERROR(('Linha 8'!G57),"")</f>
        <v>0</v>
      </c>
      <c r="G613" s="163" t="str">
        <f>IFERROR(('Linha 8'!H57),"")</f>
        <v/>
      </c>
    </row>
    <row r="614" spans="1:7" hidden="1">
      <c r="A614" s="161" t="e">
        <f>VLOOKUP(E614,'Linha 8'!$D$3:$E$85,2,0)</f>
        <v>#N/A</v>
      </c>
      <c r="B614" s="555"/>
      <c r="C614" s="162">
        <f>'Linha 8'!B58</f>
        <v>0</v>
      </c>
      <c r="D614" s="163">
        <f>IFERROR(('Linha 8'!C58),"")</f>
        <v>0</v>
      </c>
      <c r="E614" s="163">
        <f>IFERROR(('Linha 8'!D58),"")</f>
        <v>0</v>
      </c>
      <c r="F614" s="163">
        <f>IFERROR(('Linha 8'!G58),"")</f>
        <v>0</v>
      </c>
      <c r="G614" s="163">
        <f>IFERROR(('Linha 8'!H58),"")</f>
        <v>0</v>
      </c>
    </row>
    <row r="615" spans="1:7" hidden="1">
      <c r="A615" s="161">
        <f>VLOOKUP(E615,'Linha 8'!$D$3:$E$85,2,0)</f>
        <v>0</v>
      </c>
      <c r="B615" s="554" t="str">
        <f>IFERROR((VLOOKUP(A615,$I$79:$J$86,2,0)),"")</f>
        <v/>
      </c>
      <c r="C615" s="162">
        <f>'Linha 8'!B59</f>
        <v>43960.34375</v>
      </c>
      <c r="D615" s="163">
        <f>IFERROR(('Linha 8'!C59),"")</f>
        <v>0</v>
      </c>
      <c r="E615" s="163">
        <f>IFERROR(('Linha 8'!D59),"")</f>
        <v>7</v>
      </c>
      <c r="F615" s="163">
        <f>IFERROR(('Linha 8'!G59),"")</f>
        <v>0</v>
      </c>
      <c r="G615" s="163">
        <f>IFERROR(('Linha 8'!H59),"")</f>
        <v>0</v>
      </c>
    </row>
    <row r="616" spans="1:7" hidden="1">
      <c r="A616" s="161" t="e">
        <f>VLOOKUP(E616,'Linha 8'!$D$3:$E$85,2,0)</f>
        <v>#N/A</v>
      </c>
      <c r="B616" s="554" t="str">
        <f t="shared" ref="B616:B624" si="32">IFERROR((VLOOKUP(A616,$I$79:$J$86,2,0)),"")</f>
        <v/>
      </c>
      <c r="C616" s="162" t="str">
        <f>'Linha 8'!B60</f>
        <v/>
      </c>
      <c r="D616" s="163">
        <f>IFERROR(('Linha 8'!C60),"")</f>
        <v>0</v>
      </c>
      <c r="E616" s="163">
        <f>IFERROR(('Linha 8'!D60),"")</f>
        <v>0</v>
      </c>
      <c r="F616" s="163">
        <f>IFERROR(('Linha 8'!G60),"")</f>
        <v>0</v>
      </c>
      <c r="G616" s="163" t="str">
        <f>IFERROR(('Linha 8'!H60),"")</f>
        <v/>
      </c>
    </row>
    <row r="617" spans="1:7" hidden="1">
      <c r="A617" s="161" t="e">
        <f>VLOOKUP(E617,'Linha 8'!$D$3:$E$85,2,0)</f>
        <v>#N/A</v>
      </c>
      <c r="B617" s="554" t="str">
        <f t="shared" si="32"/>
        <v/>
      </c>
      <c r="C617" s="162" t="str">
        <f>'Linha 8'!B61</f>
        <v/>
      </c>
      <c r="D617" s="163">
        <f>IFERROR(('Linha 8'!C61),"")</f>
        <v>0</v>
      </c>
      <c r="E617" s="163">
        <f>IFERROR(('Linha 8'!D61),"")</f>
        <v>0</v>
      </c>
      <c r="F617" s="163">
        <f>IFERROR(('Linha 8'!G61),"")</f>
        <v>0</v>
      </c>
      <c r="G617" s="163" t="str">
        <f>IFERROR(('Linha 8'!H61),"")</f>
        <v/>
      </c>
    </row>
    <row r="618" spans="1:7" hidden="1">
      <c r="A618" s="161" t="e">
        <f>VLOOKUP(E618,'Linha 8'!$D$3:$E$85,2,0)</f>
        <v>#N/A</v>
      </c>
      <c r="B618" s="554" t="str">
        <f t="shared" si="32"/>
        <v/>
      </c>
      <c r="C618" s="162" t="str">
        <f>'Linha 8'!B62</f>
        <v/>
      </c>
      <c r="D618" s="163">
        <f>IFERROR(('Linha 8'!C62),"")</f>
        <v>0</v>
      </c>
      <c r="E618" s="163">
        <f>IFERROR(('Linha 8'!D62),"")</f>
        <v>0</v>
      </c>
      <c r="F618" s="163">
        <f>IFERROR(('Linha 8'!G62),"")</f>
        <v>0</v>
      </c>
      <c r="G618" s="163" t="str">
        <f>IFERROR(('Linha 8'!H62),"")</f>
        <v/>
      </c>
    </row>
    <row r="619" spans="1:7" hidden="1">
      <c r="A619" s="161" t="e">
        <f>VLOOKUP(E619,'Linha 8'!$D$3:$E$85,2,0)</f>
        <v>#N/A</v>
      </c>
      <c r="B619" s="554" t="str">
        <f t="shared" si="32"/>
        <v/>
      </c>
      <c r="C619" s="162" t="str">
        <f>'Linha 8'!B63</f>
        <v/>
      </c>
      <c r="D619" s="163">
        <f>IFERROR(('Linha 8'!C63),"")</f>
        <v>0</v>
      </c>
      <c r="E619" s="163">
        <f>IFERROR(('Linha 8'!D63),"")</f>
        <v>0</v>
      </c>
      <c r="F619" s="163">
        <f>IFERROR(('Linha 8'!G63),"")</f>
        <v>0</v>
      </c>
      <c r="G619" s="163" t="str">
        <f>IFERROR(('Linha 8'!H63),"")</f>
        <v/>
      </c>
    </row>
    <row r="620" spans="1:7" hidden="1">
      <c r="A620" s="161" t="e">
        <f>VLOOKUP(E620,'Linha 8'!$D$3:$E$85,2,0)</f>
        <v>#N/A</v>
      </c>
      <c r="B620" s="554" t="str">
        <f t="shared" si="32"/>
        <v/>
      </c>
      <c r="C620" s="162" t="str">
        <f>'Linha 8'!B64</f>
        <v/>
      </c>
      <c r="D620" s="163">
        <f>IFERROR(('Linha 8'!C64),"")</f>
        <v>0</v>
      </c>
      <c r="E620" s="163">
        <f>IFERROR(('Linha 8'!D64),"")</f>
        <v>0</v>
      </c>
      <c r="F620" s="163">
        <f>IFERROR(('Linha 8'!G64),"")</f>
        <v>0</v>
      </c>
      <c r="G620" s="163" t="str">
        <f>IFERROR(('Linha 8'!H64),"")</f>
        <v/>
      </c>
    </row>
    <row r="621" spans="1:7" hidden="1">
      <c r="A621" s="161" t="e">
        <f>VLOOKUP(E621,'Linha 8'!$D$3:$E$85,2,0)</f>
        <v>#N/A</v>
      </c>
      <c r="B621" s="554" t="str">
        <f t="shared" si="32"/>
        <v/>
      </c>
      <c r="C621" s="162" t="str">
        <f>'Linha 8'!B65</f>
        <v/>
      </c>
      <c r="D621" s="163">
        <f>IFERROR(('Linha 8'!C65),"")</f>
        <v>0</v>
      </c>
      <c r="E621" s="163">
        <f>IFERROR(('Linha 8'!D65),"")</f>
        <v>0</v>
      </c>
      <c r="F621" s="163">
        <f>IFERROR(('Linha 8'!G65),"")</f>
        <v>0</v>
      </c>
      <c r="G621" s="163" t="str">
        <f>IFERROR(('Linha 8'!H65),"")</f>
        <v/>
      </c>
    </row>
    <row r="622" spans="1:7" hidden="1">
      <c r="A622" s="161" t="e">
        <f>VLOOKUP(E622,'Linha 8'!$D$3:$E$85,2,0)</f>
        <v>#N/A</v>
      </c>
      <c r="B622" s="554" t="str">
        <f t="shared" si="32"/>
        <v/>
      </c>
      <c r="C622" s="162" t="str">
        <f>'Linha 8'!B66</f>
        <v/>
      </c>
      <c r="D622" s="163">
        <f>IFERROR(('Linha 8'!C66),"")</f>
        <v>0</v>
      </c>
      <c r="E622" s="163">
        <f>IFERROR(('Linha 8'!D66),"")</f>
        <v>0</v>
      </c>
      <c r="F622" s="163">
        <f>IFERROR(('Linha 8'!G66),"")</f>
        <v>0</v>
      </c>
      <c r="G622" s="163" t="str">
        <f>IFERROR(('Linha 8'!H66),"")</f>
        <v/>
      </c>
    </row>
    <row r="623" spans="1:7" hidden="1">
      <c r="A623" s="161" t="e">
        <f>VLOOKUP(E623,'Linha 8'!$D$3:$E$85,2,0)</f>
        <v>#N/A</v>
      </c>
      <c r="B623" s="554" t="str">
        <f t="shared" si="32"/>
        <v/>
      </c>
      <c r="C623" s="162" t="str">
        <f>'Linha 8'!B67</f>
        <v/>
      </c>
      <c r="D623" s="163">
        <f>IFERROR(('Linha 8'!C67),"")</f>
        <v>0</v>
      </c>
      <c r="E623" s="163">
        <f>IFERROR(('Linha 8'!D67),"")</f>
        <v>0</v>
      </c>
      <c r="F623" s="163">
        <f>IFERROR(('Linha 8'!G67),"")</f>
        <v>0</v>
      </c>
      <c r="G623" s="163" t="str">
        <f>IFERROR(('Linha 8'!H67),"")</f>
        <v/>
      </c>
    </row>
    <row r="624" spans="1:7" hidden="1">
      <c r="A624" s="161" t="e">
        <f>VLOOKUP(E624,'Linha 8'!$D$3:$E$85,2,0)</f>
        <v>#N/A</v>
      </c>
      <c r="B624" s="554" t="str">
        <f t="shared" si="32"/>
        <v/>
      </c>
      <c r="C624" s="162" t="str">
        <f>'Linha 8'!B68</f>
        <v/>
      </c>
      <c r="D624" s="163">
        <f>IFERROR(('Linha 8'!C68),"")</f>
        <v>0</v>
      </c>
      <c r="E624" s="163">
        <f>IFERROR(('Linha 8'!D68),"")</f>
        <v>0</v>
      </c>
      <c r="F624" s="163">
        <f>IFERROR(('Linha 8'!G68),"")</f>
        <v>0</v>
      </c>
      <c r="G624" s="163" t="str">
        <f>IFERROR(('Linha 8'!H68),"")</f>
        <v/>
      </c>
    </row>
    <row r="625" spans="1:7" hidden="1">
      <c r="A625" s="161" t="e">
        <f>VLOOKUP(E625,'Linha 8'!$D$3:$E$85,2,0)</f>
        <v>#N/A</v>
      </c>
      <c r="B625" s="555"/>
      <c r="C625" s="162">
        <f>'Linha 8'!B69</f>
        <v>0</v>
      </c>
      <c r="D625" s="163">
        <f>IFERROR(('Linha 8'!C69),"")</f>
        <v>0</v>
      </c>
      <c r="E625" s="163">
        <f>IFERROR(('Linha 8'!D69),"")</f>
        <v>0</v>
      </c>
      <c r="F625" s="163">
        <f>IFERROR(('Linha 8'!G69),"")</f>
        <v>0</v>
      </c>
      <c r="G625" s="163">
        <f>IFERROR(('Linha 8'!H69),"")</f>
        <v>0</v>
      </c>
    </row>
    <row r="626" spans="1:7" hidden="1">
      <c r="A626" s="161" t="e">
        <f>VLOOKUP(E626,'Linha 8'!$D$3:$E$85,2,0)</f>
        <v>#N/A</v>
      </c>
      <c r="B626" s="554" t="str">
        <f>IFERROR((VLOOKUP(A626,$I$79:$J$86,2,0)),"")</f>
        <v/>
      </c>
      <c r="C626" s="162">
        <f>'Linha 8'!B70</f>
        <v>43961.34375</v>
      </c>
      <c r="D626" s="163">
        <f>IFERROR(('Linha 8'!C70),"")</f>
        <v>0</v>
      </c>
      <c r="E626" s="163">
        <f>IFERROR(('Linha 8'!D70),"")</f>
        <v>0</v>
      </c>
      <c r="F626" s="163">
        <f>IFERROR(('Linha 8'!G70),"")</f>
        <v>0</v>
      </c>
      <c r="G626" s="163" t="str">
        <f>IFERROR(('Linha 8'!H70),"")</f>
        <v/>
      </c>
    </row>
    <row r="627" spans="1:7" hidden="1">
      <c r="A627" s="161" t="e">
        <f>VLOOKUP(E627,'Linha 8'!$D$3:$E$85,2,0)</f>
        <v>#N/A</v>
      </c>
      <c r="B627" s="554" t="str">
        <f t="shared" ref="B627:B635" si="33">IFERROR((VLOOKUP(A627,$I$79:$J$86,2,0)),"")</f>
        <v/>
      </c>
      <c r="C627" s="162" t="str">
        <f>'Linha 8'!B71</f>
        <v/>
      </c>
      <c r="D627" s="163">
        <f>IFERROR(('Linha 8'!C71),"")</f>
        <v>0</v>
      </c>
      <c r="E627" s="163">
        <f>IFERROR(('Linha 8'!D71),"")</f>
        <v>0</v>
      </c>
      <c r="F627" s="163">
        <f>IFERROR(('Linha 8'!G71),"")</f>
        <v>0</v>
      </c>
      <c r="G627" s="163" t="str">
        <f>IFERROR(('Linha 8'!H71),"")</f>
        <v/>
      </c>
    </row>
    <row r="628" spans="1:7" hidden="1">
      <c r="A628" s="161" t="e">
        <f>VLOOKUP(E628,'Linha 8'!$D$3:$E$85,2,0)</f>
        <v>#N/A</v>
      </c>
      <c r="B628" s="554" t="str">
        <f t="shared" si="33"/>
        <v/>
      </c>
      <c r="C628" s="162" t="str">
        <f>'Linha 8'!B72</f>
        <v/>
      </c>
      <c r="D628" s="163">
        <f>IFERROR(('Linha 8'!C72),"")</f>
        <v>0</v>
      </c>
      <c r="E628" s="163">
        <f>IFERROR(('Linha 8'!D72),"")</f>
        <v>0</v>
      </c>
      <c r="F628" s="163">
        <f>IFERROR(('Linha 8'!G72),"")</f>
        <v>0</v>
      </c>
      <c r="G628" s="163" t="str">
        <f>IFERROR(('Linha 8'!H72),"")</f>
        <v/>
      </c>
    </row>
    <row r="629" spans="1:7" hidden="1">
      <c r="A629" s="161" t="e">
        <f>VLOOKUP(E629,'Linha 8'!$D$3:$E$85,2,0)</f>
        <v>#N/A</v>
      </c>
      <c r="B629" s="554" t="str">
        <f t="shared" si="33"/>
        <v/>
      </c>
      <c r="C629" s="162" t="str">
        <f>'Linha 8'!B73</f>
        <v/>
      </c>
      <c r="D629" s="163">
        <f>IFERROR(('Linha 8'!C73),"")</f>
        <v>0</v>
      </c>
      <c r="E629" s="163">
        <f>IFERROR(('Linha 8'!D73),"")</f>
        <v>0</v>
      </c>
      <c r="F629" s="163">
        <f>IFERROR(('Linha 8'!G73),"")</f>
        <v>0</v>
      </c>
      <c r="G629" s="163" t="str">
        <f>IFERROR(('Linha 8'!H73),"")</f>
        <v/>
      </c>
    </row>
    <row r="630" spans="1:7" hidden="1">
      <c r="A630" s="161" t="e">
        <f>VLOOKUP(E630,'Linha 8'!$D$3:$E$85,2,0)</f>
        <v>#N/A</v>
      </c>
      <c r="B630" s="554" t="str">
        <f t="shared" si="33"/>
        <v/>
      </c>
      <c r="C630" s="162" t="str">
        <f>'Linha 8'!B74</f>
        <v/>
      </c>
      <c r="D630" s="163">
        <f>IFERROR(('Linha 8'!C74),"")</f>
        <v>0</v>
      </c>
      <c r="E630" s="163">
        <f>IFERROR(('Linha 8'!D74),"")</f>
        <v>0</v>
      </c>
      <c r="F630" s="163">
        <f>IFERROR(('Linha 8'!G74),"")</f>
        <v>0</v>
      </c>
      <c r="G630" s="163" t="str">
        <f>IFERROR(('Linha 8'!H74),"")</f>
        <v/>
      </c>
    </row>
    <row r="631" spans="1:7" hidden="1">
      <c r="A631" s="161" t="e">
        <f>VLOOKUP(E631,'Linha 8'!$D$3:$E$85,2,0)</f>
        <v>#N/A</v>
      </c>
      <c r="B631" s="554" t="str">
        <f t="shared" si="33"/>
        <v/>
      </c>
      <c r="C631" s="162" t="str">
        <f>'Linha 8'!B75</f>
        <v/>
      </c>
      <c r="D631" s="163">
        <f>IFERROR(('Linha 8'!C75),"")</f>
        <v>0</v>
      </c>
      <c r="E631" s="163">
        <f>IFERROR(('Linha 8'!D75),"")</f>
        <v>0</v>
      </c>
      <c r="F631" s="163">
        <f>IFERROR(('Linha 8'!G75),"")</f>
        <v>0</v>
      </c>
      <c r="G631" s="163" t="str">
        <f>IFERROR(('Linha 8'!H75),"")</f>
        <v/>
      </c>
    </row>
    <row r="632" spans="1:7" hidden="1">
      <c r="A632" s="161" t="e">
        <f>VLOOKUP(E632,'Linha 8'!$D$3:$E$85,2,0)</f>
        <v>#N/A</v>
      </c>
      <c r="B632" s="554" t="str">
        <f t="shared" si="33"/>
        <v/>
      </c>
      <c r="C632" s="162" t="str">
        <f>'Linha 8'!B76</f>
        <v/>
      </c>
      <c r="D632" s="163">
        <f>IFERROR(('Linha 8'!C76),"")</f>
        <v>0</v>
      </c>
      <c r="E632" s="163">
        <f>IFERROR(('Linha 8'!D76),"")</f>
        <v>0</v>
      </c>
      <c r="F632" s="163">
        <f>IFERROR(('Linha 8'!G76),"")</f>
        <v>0</v>
      </c>
      <c r="G632" s="163" t="str">
        <f>IFERROR(('Linha 8'!H76),"")</f>
        <v/>
      </c>
    </row>
    <row r="633" spans="1:7" hidden="1">
      <c r="A633" s="161" t="e">
        <f>VLOOKUP(E633,'Linha 8'!$D$3:$E$85,2,0)</f>
        <v>#N/A</v>
      </c>
      <c r="B633" s="554" t="str">
        <f t="shared" si="33"/>
        <v/>
      </c>
      <c r="C633" s="162" t="str">
        <f>'Linha 8'!B77</f>
        <v/>
      </c>
      <c r="D633" s="163">
        <f>IFERROR(('Linha 8'!C77),"")</f>
        <v>0</v>
      </c>
      <c r="E633" s="163">
        <f>IFERROR(('Linha 8'!D77),"")</f>
        <v>0</v>
      </c>
      <c r="F633" s="163">
        <f>IFERROR(('Linha 8'!G77),"")</f>
        <v>0</v>
      </c>
      <c r="G633" s="163" t="str">
        <f>IFERROR(('Linha 8'!H77),"")</f>
        <v/>
      </c>
    </row>
    <row r="634" spans="1:7" hidden="1">
      <c r="A634" s="161" t="e">
        <f>VLOOKUP(E634,'Linha 8'!$D$3:$E$85,2,0)</f>
        <v>#N/A</v>
      </c>
      <c r="B634" s="554" t="str">
        <f t="shared" si="33"/>
        <v/>
      </c>
      <c r="C634" s="162" t="str">
        <f>'Linha 8'!B78</f>
        <v/>
      </c>
      <c r="D634" s="163">
        <f>IFERROR(('Linha 8'!C78),"")</f>
        <v>0</v>
      </c>
      <c r="E634" s="163">
        <f>IFERROR(('Linha 8'!D78),"")</f>
        <v>0</v>
      </c>
      <c r="F634" s="163">
        <f>IFERROR(('Linha 8'!G78),"")</f>
        <v>0</v>
      </c>
      <c r="G634" s="163" t="str">
        <f>IFERROR(('Linha 8'!H78),"")</f>
        <v/>
      </c>
    </row>
    <row r="635" spans="1:7" hidden="1">
      <c r="A635" s="161" t="e">
        <f>VLOOKUP(E635,'Linha 8'!$D$3:$E$85,2,0)</f>
        <v>#N/A</v>
      </c>
      <c r="B635" s="554" t="str">
        <f t="shared" si="33"/>
        <v/>
      </c>
      <c r="C635" s="162" t="str">
        <f>'Linha 8'!B79</f>
        <v/>
      </c>
      <c r="D635" s="163">
        <f>IFERROR(('Linha 8'!C79),"")</f>
        <v>0</v>
      </c>
      <c r="E635" s="163">
        <f>IFERROR(('Linha 8'!D79),"")</f>
        <v>0</v>
      </c>
      <c r="F635" s="163">
        <f>IFERROR(('Linha 8'!G79),"")</f>
        <v>0</v>
      </c>
      <c r="G635" s="163" t="str">
        <f>IFERROR(('Linha 8'!H79),"")</f>
        <v/>
      </c>
    </row>
    <row r="636" spans="1:7" hidden="1">
      <c r="A636" s="161" t="e">
        <f>VLOOKUP(E636,'Linha 8'!$D$3:$E$85,2,0)</f>
        <v>#N/A</v>
      </c>
      <c r="B636" s="554" t="str">
        <f t="shared" ref="B636:B642" si="34">IFERROR((VLOOKUP(A636,$I$79:$J$87,2,0)),"")</f>
        <v/>
      </c>
      <c r="C636" s="162">
        <f>'Linha 8'!B80</f>
        <v>0</v>
      </c>
      <c r="D636" s="163">
        <f>IFERROR(('Linha 8'!C80),"")</f>
        <v>0</v>
      </c>
      <c r="E636" s="163">
        <f>IFERROR(('Linha 8'!D80),"")</f>
        <v>0</v>
      </c>
      <c r="F636" s="163">
        <f>IFERROR(('Linha 8'!G80),"")</f>
        <v>0</v>
      </c>
      <c r="G636" s="163">
        <f>IFERROR(('Linha 8'!H80),"")</f>
        <v>0</v>
      </c>
    </row>
    <row r="637" spans="1:7" hidden="1">
      <c r="A637" s="161" t="e">
        <f>VLOOKUP(E637,'Linha 8'!$D$3:$E$85,2,0)</f>
        <v>#N/A</v>
      </c>
      <c r="B637" s="554" t="str">
        <f t="shared" si="34"/>
        <v/>
      </c>
      <c r="C637" s="162">
        <f>'Linha 8'!B81</f>
        <v>0</v>
      </c>
      <c r="D637" s="163">
        <f>IFERROR(('Linha 8'!C81),"")</f>
        <v>0</v>
      </c>
      <c r="E637" s="163">
        <f>IFERROR(('Linha 8'!D81),"")</f>
        <v>0</v>
      </c>
      <c r="F637" s="163">
        <f>IFERROR(('Linha 8'!G81),"")</f>
        <v>0</v>
      </c>
      <c r="G637" s="163">
        <f>IFERROR(('Linha 8'!H81),"")</f>
        <v>0</v>
      </c>
    </row>
    <row r="638" spans="1:7" hidden="1">
      <c r="A638" s="161" t="e">
        <f>VLOOKUP(E638,'Linha 8'!$D$3:$E$85,2,0)</f>
        <v>#N/A</v>
      </c>
      <c r="B638" s="554" t="str">
        <f t="shared" si="34"/>
        <v/>
      </c>
      <c r="C638" s="162">
        <f>'Linha 8'!B82</f>
        <v>0</v>
      </c>
      <c r="D638" s="163">
        <f>IFERROR(('Linha 8'!C82),"")</f>
        <v>0</v>
      </c>
      <c r="E638" s="163">
        <f>IFERROR(('Linha 8'!D82),"")</f>
        <v>0</v>
      </c>
      <c r="F638" s="163">
        <f>IFERROR(('Linha 8'!G82),"")</f>
        <v>0</v>
      </c>
      <c r="G638" s="163">
        <f>IFERROR(('Linha 8'!H82),"")</f>
        <v>0</v>
      </c>
    </row>
    <row r="639" spans="1:7" hidden="1">
      <c r="A639" s="161" t="e">
        <f>VLOOKUP(E639,'Linha 8'!$D$3:$E$85,2,0)</f>
        <v>#N/A</v>
      </c>
      <c r="B639" s="554" t="str">
        <f t="shared" si="34"/>
        <v/>
      </c>
      <c r="C639" s="162">
        <f>'Linha 8'!B83</f>
        <v>0</v>
      </c>
      <c r="D639" s="163">
        <f>IFERROR(('Linha 8'!C83),"")</f>
        <v>0</v>
      </c>
      <c r="E639" s="163">
        <f>IFERROR(('Linha 8'!D83),"")</f>
        <v>0</v>
      </c>
      <c r="F639" s="163">
        <f>IFERROR(('Linha 8'!G83),"")</f>
        <v>0</v>
      </c>
      <c r="G639" s="163">
        <f>IFERROR(('Linha 8'!H83),"")</f>
        <v>0</v>
      </c>
    </row>
    <row r="640" spans="1:7" hidden="1">
      <c r="A640" s="161" t="e">
        <f>VLOOKUP(E640,'Linha 8'!$D$3:$E$85,2,0)</f>
        <v>#N/A</v>
      </c>
      <c r="B640" s="554" t="str">
        <f t="shared" si="34"/>
        <v/>
      </c>
      <c r="C640" s="162">
        <f>'Linha 8'!B84</f>
        <v>0</v>
      </c>
      <c r="D640" s="163">
        <f>IFERROR(('Linha 8'!C84),"")</f>
        <v>0</v>
      </c>
      <c r="E640" s="163">
        <f>IFERROR(('Linha 8'!D84),"")</f>
        <v>0</v>
      </c>
      <c r="F640" s="163">
        <f>IFERROR(('Linha 8'!G84),"")</f>
        <v>0</v>
      </c>
      <c r="G640" s="163">
        <f>IFERROR(('Linha 8'!H84),"")</f>
        <v>0</v>
      </c>
    </row>
    <row r="641" spans="1:8" hidden="1">
      <c r="A641" s="161" t="e">
        <f>VLOOKUP(E641,'Linha 8'!$D$3:$E$85,2,0)</f>
        <v>#N/A</v>
      </c>
      <c r="B641" s="554" t="str">
        <f t="shared" si="34"/>
        <v/>
      </c>
      <c r="C641" s="162">
        <f>'Linha 8'!B85</f>
        <v>0</v>
      </c>
      <c r="D641" s="163">
        <f>IFERROR(('Linha 8'!C85),"")</f>
        <v>0</v>
      </c>
      <c r="E641" s="163">
        <f>IFERROR(('Linha 8'!D85),"")</f>
        <v>0</v>
      </c>
      <c r="F641" s="163">
        <f>IFERROR(('Linha 8'!G85),"")</f>
        <v>0</v>
      </c>
      <c r="G641" s="163">
        <f>IFERROR(('Linha 8'!H85),"")</f>
        <v>0</v>
      </c>
    </row>
    <row r="642" spans="1:8" hidden="1">
      <c r="A642" s="586" t="e">
        <f>VLOOKUP(E642,'Linha 8'!$D$3:$E$85,2,0)</f>
        <v>#N/A</v>
      </c>
      <c r="B642" s="589" t="str">
        <f t="shared" si="34"/>
        <v/>
      </c>
      <c r="C642" s="587">
        <f>'Linha 8'!B86</f>
        <v>0</v>
      </c>
      <c r="D642" s="588">
        <f>IFERROR(('Linha 8'!C86),"")</f>
        <v>0</v>
      </c>
      <c r="E642" s="588">
        <f>IFERROR(('Linha 8'!D86),"")</f>
        <v>0</v>
      </c>
      <c r="F642" s="588">
        <f>IFERROR(('Linha 8'!G86),"")</f>
        <v>0</v>
      </c>
      <c r="G642" s="588">
        <f>IFERROR(('Linha 8'!H86),"")</f>
        <v>0</v>
      </c>
      <c r="H642" s="590"/>
    </row>
    <row r="643" spans="1:8"/>
    <row r="644" spans="1:8"/>
    <row r="645" spans="1:8"/>
  </sheetData>
  <autoFilter ref="B2:G642">
    <filterColumn colId="0">
      <customFilters>
        <customFilter operator="notEqual" val=" "/>
      </custom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">
    <tabColor theme="4" tint="0.39997558519241921"/>
    <pageSetUpPr fitToPage="1"/>
  </sheetPr>
  <dimension ref="A1:S500"/>
  <sheetViews>
    <sheetView showGridLines="0" zoomScale="85" zoomScaleNormal="85" workbookViewId="0">
      <selection activeCell="B28" sqref="B28"/>
    </sheetView>
  </sheetViews>
  <sheetFormatPr defaultColWidth="0" defaultRowHeight="12.75" zeroHeight="1"/>
  <cols>
    <col min="1" max="1" width="15" style="176" customWidth="1"/>
    <col min="2" max="2" width="15.875" style="176" customWidth="1"/>
    <col min="3" max="3" width="34.375" style="562" customWidth="1"/>
    <col min="4" max="4" width="13.625" style="176" customWidth="1"/>
    <col min="5" max="5" width="9.875" style="176" customWidth="1"/>
    <col min="6" max="6" width="10.625" style="176" hidden="1" customWidth="1"/>
    <col min="7" max="7" width="11.625" style="176" hidden="1" customWidth="1"/>
    <col min="8" max="8" width="12.375" style="176" hidden="1" customWidth="1"/>
    <col min="9" max="9" width="9" style="176" hidden="1" customWidth="1"/>
    <col min="10" max="10" width="37.125" style="176" hidden="1" customWidth="1"/>
    <col min="11" max="11" width="13.125" style="176" hidden="1" customWidth="1"/>
    <col min="12" max="16384" width="9" style="176" hidden="1"/>
  </cols>
  <sheetData>
    <row r="1" spans="1:19">
      <c r="A1" s="183"/>
      <c r="B1" s="183"/>
      <c r="C1" s="558"/>
      <c r="D1" s="184"/>
      <c r="G1" s="177"/>
      <c r="H1" s="184"/>
      <c r="I1" s="184"/>
      <c r="K1" s="176">
        <v>0.02</v>
      </c>
      <c r="L1" s="176">
        <v>25</v>
      </c>
      <c r="M1" s="176">
        <v>500</v>
      </c>
      <c r="N1" s="176">
        <v>9</v>
      </c>
      <c r="O1" s="176">
        <v>4.5</v>
      </c>
      <c r="P1" s="176">
        <v>88</v>
      </c>
      <c r="Q1" s="176">
        <v>0.95</v>
      </c>
      <c r="R1" s="176">
        <v>30</v>
      </c>
      <c r="S1" s="176">
        <v>-30</v>
      </c>
    </row>
    <row r="2" spans="1:19">
      <c r="A2" s="178"/>
      <c r="B2" s="671" t="s">
        <v>2359</v>
      </c>
      <c r="C2" s="672"/>
      <c r="D2" s="189" t="s">
        <v>2371</v>
      </c>
      <c r="G2" s="177"/>
      <c r="H2" s="184"/>
      <c r="I2" s="184"/>
      <c r="K2" s="176">
        <v>2.5000000000000001E-2</v>
      </c>
      <c r="L2" s="176">
        <v>40</v>
      </c>
      <c r="M2" s="176">
        <v>1000</v>
      </c>
      <c r="N2" s="176">
        <v>10</v>
      </c>
      <c r="O2" s="176">
        <v>10</v>
      </c>
      <c r="P2" s="176">
        <v>215</v>
      </c>
      <c r="Q2" s="176">
        <v>0.9</v>
      </c>
    </row>
    <row r="3" spans="1:19" ht="17.25" customHeight="1">
      <c r="A3" s="675" t="s">
        <v>2362</v>
      </c>
      <c r="B3" s="675"/>
      <c r="C3" s="559">
        <v>0</v>
      </c>
      <c r="D3" s="193"/>
      <c r="G3" s="177"/>
      <c r="H3" s="184"/>
      <c r="I3" s="184"/>
      <c r="K3" s="176">
        <v>2.5000000000000001E-2</v>
      </c>
      <c r="L3" s="176">
        <v>40</v>
      </c>
      <c r="M3" s="176">
        <v>1000</v>
      </c>
      <c r="N3" s="176">
        <v>10</v>
      </c>
      <c r="O3" s="176">
        <v>10</v>
      </c>
      <c r="P3" s="176">
        <v>215</v>
      </c>
      <c r="Q3" s="176">
        <v>0.9</v>
      </c>
    </row>
    <row r="4" spans="1:19">
      <c r="A4" s="190" t="s">
        <v>386</v>
      </c>
      <c r="B4" s="191" t="s">
        <v>2372</v>
      </c>
      <c r="C4" s="556">
        <f>$C$3*D4</f>
        <v>0</v>
      </c>
      <c r="D4" s="192">
        <v>0.67</v>
      </c>
      <c r="G4" s="177"/>
      <c r="H4" s="184"/>
      <c r="I4" s="184"/>
      <c r="K4" s="176">
        <v>3.5000000000000003E-2</v>
      </c>
      <c r="L4" s="176">
        <v>28.571428571428573</v>
      </c>
      <c r="M4" s="176">
        <v>1000</v>
      </c>
      <c r="N4" s="176">
        <v>10</v>
      </c>
      <c r="O4" s="176">
        <v>10</v>
      </c>
      <c r="P4" s="176">
        <v>190</v>
      </c>
      <c r="Q4" s="176">
        <v>0.9</v>
      </c>
    </row>
    <row r="5" spans="1:19">
      <c r="A5" s="179" t="s">
        <v>359</v>
      </c>
      <c r="B5" s="179" t="s">
        <v>2373</v>
      </c>
      <c r="C5" s="557">
        <f>$C$3*D5</f>
        <v>0</v>
      </c>
      <c r="D5" s="182">
        <v>0.33</v>
      </c>
      <c r="G5" s="177"/>
      <c r="H5" s="184"/>
      <c r="I5" s="184"/>
      <c r="K5" s="176">
        <v>3.5000000000000003E-2</v>
      </c>
      <c r="L5" s="176">
        <v>28.571428571428573</v>
      </c>
      <c r="M5" s="176">
        <v>1000</v>
      </c>
      <c r="N5" s="176">
        <v>10</v>
      </c>
      <c r="O5" s="176">
        <v>10</v>
      </c>
      <c r="P5" s="176">
        <v>190</v>
      </c>
      <c r="Q5" s="176">
        <v>0.9</v>
      </c>
    </row>
    <row r="6" spans="1:19">
      <c r="A6" s="179"/>
      <c r="B6" s="179" t="s">
        <v>2360</v>
      </c>
      <c r="C6" s="557">
        <f>C4+C5</f>
        <v>0</v>
      </c>
      <c r="D6" s="182">
        <f>SUM(D4:D5)</f>
        <v>1</v>
      </c>
      <c r="G6" s="177"/>
      <c r="H6" s="184"/>
      <c r="I6" s="184"/>
      <c r="K6" s="176">
        <v>3.5000000000000003E-2</v>
      </c>
      <c r="L6" s="176">
        <v>28.571428571428573</v>
      </c>
      <c r="M6" s="176">
        <v>1000</v>
      </c>
      <c r="N6" s="176">
        <v>10</v>
      </c>
      <c r="O6" s="176">
        <v>10</v>
      </c>
      <c r="P6" s="176">
        <v>190</v>
      </c>
      <c r="Q6" s="176">
        <v>0.9</v>
      </c>
    </row>
    <row r="7" spans="1:19">
      <c r="A7" s="183"/>
      <c r="B7" s="183"/>
      <c r="C7" s="558"/>
      <c r="D7" s="184"/>
      <c r="G7" s="185"/>
      <c r="H7" s="184"/>
      <c r="I7" s="184"/>
      <c r="K7" s="176">
        <v>3.5000000000000003E-2</v>
      </c>
      <c r="L7" s="176">
        <v>28.571428571428573</v>
      </c>
      <c r="M7" s="176">
        <v>1000</v>
      </c>
      <c r="N7" s="176">
        <v>10</v>
      </c>
      <c r="O7" s="176">
        <v>10</v>
      </c>
      <c r="P7" s="176">
        <v>190</v>
      </c>
      <c r="Q7" s="176">
        <v>0.9</v>
      </c>
    </row>
    <row r="8" spans="1:19">
      <c r="A8" s="183"/>
      <c r="B8" s="183"/>
      <c r="C8" s="558"/>
      <c r="G8" s="185"/>
      <c r="H8" s="184"/>
      <c r="I8" s="184"/>
      <c r="K8" s="176">
        <v>5.5E-2</v>
      </c>
      <c r="L8" s="176">
        <v>18.181818181818183</v>
      </c>
      <c r="M8" s="176">
        <v>1000</v>
      </c>
      <c r="N8" s="176">
        <v>10</v>
      </c>
      <c r="O8" s="176">
        <v>10</v>
      </c>
      <c r="P8" s="176">
        <v>258</v>
      </c>
      <c r="Q8" s="176">
        <v>0.9</v>
      </c>
    </row>
    <row r="9" spans="1:19">
      <c r="A9" s="178"/>
      <c r="B9" s="671" t="s">
        <v>2361</v>
      </c>
      <c r="C9" s="672"/>
      <c r="D9" s="189" t="s">
        <v>2371</v>
      </c>
      <c r="E9" s="184"/>
      <c r="F9" s="184"/>
      <c r="G9" s="185"/>
      <c r="H9" s="184"/>
      <c r="I9" s="184"/>
      <c r="K9" s="176">
        <v>2.5000000000000001E-2</v>
      </c>
      <c r="L9" s="176">
        <v>16</v>
      </c>
      <c r="M9" s="176">
        <v>400</v>
      </c>
      <c r="N9" s="176">
        <v>26</v>
      </c>
      <c r="O9" s="176">
        <v>10.4</v>
      </c>
      <c r="P9" s="176">
        <v>206.73076923076923</v>
      </c>
      <c r="Q9" s="176">
        <v>0.9</v>
      </c>
    </row>
    <row r="10" spans="1:19" ht="18" customHeight="1">
      <c r="A10" s="675" t="s">
        <v>2362</v>
      </c>
      <c r="B10" s="675"/>
      <c r="C10" s="559">
        <v>0</v>
      </c>
      <c r="D10" s="193"/>
      <c r="E10" s="184"/>
      <c r="F10" s="184"/>
      <c r="G10" s="185"/>
      <c r="H10" s="184"/>
      <c r="I10" s="184"/>
      <c r="K10" s="176">
        <v>2.5000000000000001E-2</v>
      </c>
      <c r="L10" s="176">
        <v>16</v>
      </c>
      <c r="M10" s="176">
        <v>400</v>
      </c>
      <c r="N10" s="176">
        <v>26</v>
      </c>
      <c r="O10" s="176">
        <v>10.4</v>
      </c>
      <c r="P10" s="176">
        <v>206.73076923076923</v>
      </c>
      <c r="Q10" s="176">
        <v>0.9</v>
      </c>
    </row>
    <row r="11" spans="1:19">
      <c r="A11" s="190" t="s">
        <v>2364</v>
      </c>
      <c r="B11" s="191" t="s">
        <v>2372</v>
      </c>
      <c r="C11" s="556">
        <f>$C$10*D11</f>
        <v>0</v>
      </c>
      <c r="D11" s="192">
        <v>0.56000000000000005</v>
      </c>
      <c r="E11" s="184"/>
      <c r="F11" s="184"/>
      <c r="G11" s="185"/>
      <c r="H11" s="184"/>
      <c r="I11" s="184"/>
      <c r="K11" s="176">
        <v>1.2500000000000001E-2</v>
      </c>
      <c r="L11" s="176">
        <v>32</v>
      </c>
      <c r="M11" s="176">
        <v>400</v>
      </c>
      <c r="N11" s="176">
        <v>26</v>
      </c>
      <c r="O11" s="176">
        <v>10.4</v>
      </c>
      <c r="P11" s="176">
        <v>206.73076923076923</v>
      </c>
      <c r="Q11" s="176">
        <v>0.9</v>
      </c>
    </row>
    <row r="12" spans="1:19">
      <c r="A12" s="179" t="s">
        <v>363</v>
      </c>
      <c r="B12" s="179" t="s">
        <v>2373</v>
      </c>
      <c r="C12" s="557">
        <f>$C$10*D12</f>
        <v>0</v>
      </c>
      <c r="D12" s="182">
        <v>0.44</v>
      </c>
      <c r="E12" s="184"/>
      <c r="F12" s="184"/>
      <c r="G12" s="185"/>
      <c r="H12" s="184"/>
      <c r="I12" s="184"/>
      <c r="K12" s="176">
        <v>1.2500000000000001E-2</v>
      </c>
      <c r="L12" s="176">
        <v>32</v>
      </c>
      <c r="M12" s="176">
        <v>400</v>
      </c>
      <c r="N12" s="176">
        <v>26</v>
      </c>
      <c r="O12" s="176">
        <v>10.4</v>
      </c>
      <c r="P12" s="176">
        <v>206.73076923076923</v>
      </c>
      <c r="Q12" s="176">
        <v>0.9</v>
      </c>
    </row>
    <row r="13" spans="1:19">
      <c r="A13" s="179"/>
      <c r="B13" s="179" t="s">
        <v>2360</v>
      </c>
      <c r="C13" s="557">
        <f>C11+C12</f>
        <v>0</v>
      </c>
      <c r="D13" s="182">
        <f>SUM(D11:D12)</f>
        <v>1</v>
      </c>
      <c r="E13" s="184"/>
      <c r="F13" s="184"/>
      <c r="G13" s="177"/>
      <c r="H13" s="184"/>
      <c r="I13" s="184"/>
      <c r="K13" s="176">
        <v>2.5000000000000001E-2</v>
      </c>
      <c r="L13" s="176">
        <v>40</v>
      </c>
      <c r="M13" s="176">
        <v>1000</v>
      </c>
      <c r="N13" s="176">
        <v>10</v>
      </c>
      <c r="O13" s="176">
        <v>10</v>
      </c>
      <c r="P13" s="176">
        <v>215</v>
      </c>
      <c r="Q13" s="176">
        <v>0.9</v>
      </c>
    </row>
    <row r="14" spans="1:19">
      <c r="A14" s="183"/>
      <c r="B14" s="183"/>
      <c r="C14" s="558"/>
      <c r="E14" s="184"/>
      <c r="F14" s="184"/>
      <c r="G14" s="185"/>
      <c r="H14" s="184"/>
      <c r="I14" s="184"/>
      <c r="K14" s="176">
        <v>2.5000000000000001E-2</v>
      </c>
      <c r="L14" s="176">
        <v>40</v>
      </c>
      <c r="M14" s="176">
        <v>1000</v>
      </c>
      <c r="N14" s="176">
        <v>10</v>
      </c>
      <c r="O14" s="176">
        <v>10</v>
      </c>
      <c r="P14" s="176">
        <v>215</v>
      </c>
      <c r="Q14" s="176">
        <v>0.9</v>
      </c>
    </row>
    <row r="15" spans="1:19">
      <c r="A15" s="183"/>
      <c r="B15" s="183"/>
      <c r="C15" s="558"/>
      <c r="D15" s="184"/>
      <c r="E15" s="184"/>
      <c r="F15" s="184"/>
      <c r="G15" s="177"/>
      <c r="H15" s="184"/>
      <c r="I15" s="184"/>
      <c r="K15" s="176">
        <v>2.5000000000000001E-2</v>
      </c>
      <c r="L15" s="176">
        <v>16</v>
      </c>
      <c r="M15" s="176">
        <v>400</v>
      </c>
      <c r="N15" s="176">
        <v>26</v>
      </c>
      <c r="O15" s="176">
        <v>10.4</v>
      </c>
      <c r="P15" s="176">
        <v>223.07692307692307</v>
      </c>
      <c r="Q15" s="176">
        <v>0.9</v>
      </c>
    </row>
    <row r="16" spans="1:19">
      <c r="A16" s="178"/>
      <c r="B16" s="671" t="s">
        <v>2375</v>
      </c>
      <c r="C16" s="672"/>
      <c r="D16" s="189" t="s">
        <v>2371</v>
      </c>
      <c r="E16" s="184"/>
      <c r="F16" s="184"/>
      <c r="G16" s="185"/>
      <c r="H16" s="184"/>
      <c r="I16" s="184"/>
      <c r="K16" s="176">
        <v>2.5000000000000001E-2</v>
      </c>
      <c r="L16" s="176">
        <v>16</v>
      </c>
      <c r="M16" s="176">
        <v>400</v>
      </c>
      <c r="N16" s="176">
        <v>26</v>
      </c>
      <c r="O16" s="176">
        <v>10.4</v>
      </c>
      <c r="P16" s="176">
        <v>223.07692307692307</v>
      </c>
      <c r="Q16" s="176">
        <v>0.9</v>
      </c>
    </row>
    <row r="17" spans="1:17" ht="16.5" customHeight="1">
      <c r="A17" s="675" t="s">
        <v>2362</v>
      </c>
      <c r="B17" s="675"/>
      <c r="C17" s="559">
        <v>0</v>
      </c>
      <c r="D17" s="193"/>
      <c r="E17" s="184"/>
      <c r="F17" s="184"/>
      <c r="G17" s="185"/>
      <c r="H17" s="184"/>
      <c r="I17" s="184"/>
      <c r="K17" s="176">
        <v>0.03</v>
      </c>
      <c r="L17" s="176">
        <v>10</v>
      </c>
      <c r="M17" s="176">
        <v>300</v>
      </c>
      <c r="N17" s="176">
        <v>33</v>
      </c>
      <c r="O17" s="176">
        <v>9.9</v>
      </c>
      <c r="P17" s="176">
        <v>163.53535353535352</v>
      </c>
      <c r="Q17" s="176">
        <v>0.9</v>
      </c>
    </row>
    <row r="18" spans="1:17">
      <c r="A18" s="190" t="s">
        <v>386</v>
      </c>
      <c r="B18" s="191" t="s">
        <v>2372</v>
      </c>
      <c r="C18" s="556">
        <f>$C$17*D18</f>
        <v>0</v>
      </c>
      <c r="D18" s="192">
        <v>0.46</v>
      </c>
      <c r="E18" s="184"/>
      <c r="F18" s="184"/>
      <c r="G18" s="185"/>
      <c r="H18" s="184"/>
      <c r="I18" s="184"/>
      <c r="K18" s="176">
        <v>0.03</v>
      </c>
      <c r="L18" s="176">
        <v>10</v>
      </c>
      <c r="M18" s="176">
        <v>300</v>
      </c>
      <c r="N18" s="176">
        <v>33</v>
      </c>
      <c r="O18" s="176">
        <v>9.9</v>
      </c>
      <c r="P18" s="176">
        <v>163.53535353535352</v>
      </c>
      <c r="Q18" s="176">
        <v>0.9</v>
      </c>
    </row>
    <row r="19" spans="1:17">
      <c r="A19" s="179" t="s">
        <v>362</v>
      </c>
      <c r="B19" s="179" t="s">
        <v>2373</v>
      </c>
      <c r="C19" s="557">
        <f>$C$17*D19</f>
        <v>0</v>
      </c>
      <c r="D19" s="182">
        <v>0.54</v>
      </c>
      <c r="E19" s="184"/>
      <c r="F19" s="184"/>
      <c r="G19" s="185"/>
      <c r="H19" s="184"/>
      <c r="I19" s="184"/>
      <c r="K19" s="176">
        <v>3.5000000000000003E-2</v>
      </c>
      <c r="L19" s="176">
        <v>28.571428571428573</v>
      </c>
      <c r="M19" s="176">
        <v>1000</v>
      </c>
      <c r="N19" s="176">
        <v>10</v>
      </c>
      <c r="O19" s="176">
        <v>10</v>
      </c>
      <c r="P19" s="176">
        <v>215</v>
      </c>
      <c r="Q19" s="176">
        <v>0.9</v>
      </c>
    </row>
    <row r="20" spans="1:17">
      <c r="A20" s="179"/>
      <c r="B20" s="179" t="s">
        <v>2360</v>
      </c>
      <c r="C20" s="557">
        <f>C18+C19</f>
        <v>0</v>
      </c>
      <c r="D20" s="182">
        <f>SUM(D18:D19)</f>
        <v>1</v>
      </c>
      <c r="E20" s="184"/>
      <c r="F20" s="184"/>
      <c r="G20" s="185"/>
      <c r="H20" s="184"/>
      <c r="I20" s="184"/>
      <c r="K20" s="176">
        <v>3.5000000000000003E-2</v>
      </c>
      <c r="L20" s="176">
        <v>28.571428571428573</v>
      </c>
      <c r="M20" s="176">
        <v>1000</v>
      </c>
      <c r="N20" s="176">
        <v>10</v>
      </c>
      <c r="O20" s="176">
        <v>10</v>
      </c>
      <c r="P20" s="176">
        <v>215</v>
      </c>
      <c r="Q20" s="176">
        <v>0.9</v>
      </c>
    </row>
    <row r="21" spans="1:17">
      <c r="A21" s="183"/>
      <c r="B21" s="183"/>
      <c r="C21" s="558"/>
      <c r="D21" s="184"/>
      <c r="E21" s="184"/>
      <c r="F21" s="184"/>
      <c r="G21" s="185"/>
      <c r="H21" s="184"/>
      <c r="I21" s="184"/>
      <c r="K21" s="176">
        <v>1.2500000000000001E-2</v>
      </c>
      <c r="L21" s="176">
        <v>80</v>
      </c>
      <c r="M21" s="176">
        <v>1000</v>
      </c>
      <c r="N21" s="176">
        <v>10</v>
      </c>
      <c r="O21" s="176">
        <v>10</v>
      </c>
      <c r="P21" s="176">
        <v>215</v>
      </c>
      <c r="Q21" s="176">
        <v>0.9</v>
      </c>
    </row>
    <row r="22" spans="1:17">
      <c r="A22" s="183"/>
      <c r="B22" s="183"/>
      <c r="C22" s="558"/>
      <c r="D22" s="184"/>
      <c r="E22" s="184"/>
      <c r="F22" s="184"/>
      <c r="G22" s="185"/>
      <c r="H22" s="184"/>
      <c r="I22" s="184"/>
      <c r="K22" s="176">
        <v>1.2500000000000001E-2</v>
      </c>
      <c r="L22" s="176">
        <v>80</v>
      </c>
      <c r="M22" s="176">
        <v>1000</v>
      </c>
      <c r="N22" s="176">
        <v>10</v>
      </c>
      <c r="O22" s="176">
        <v>10</v>
      </c>
      <c r="P22" s="176">
        <v>215</v>
      </c>
      <c r="Q22" s="176">
        <v>0.9</v>
      </c>
    </row>
    <row r="23" spans="1:17">
      <c r="A23" s="178"/>
      <c r="B23" s="671" t="s">
        <v>2394</v>
      </c>
      <c r="C23" s="672"/>
      <c r="D23" s="189" t="s">
        <v>2366</v>
      </c>
      <c r="E23" s="184"/>
      <c r="F23" s="184"/>
      <c r="G23" s="185"/>
      <c r="H23" s="184"/>
      <c r="I23" s="184"/>
      <c r="K23" s="176">
        <v>5.5E-2</v>
      </c>
      <c r="L23" s="176">
        <v>18.181818181818183</v>
      </c>
      <c r="M23" s="176">
        <v>1000</v>
      </c>
      <c r="N23" s="176">
        <v>10</v>
      </c>
      <c r="O23" s="176">
        <v>10</v>
      </c>
      <c r="P23" s="176">
        <v>215</v>
      </c>
      <c r="Q23" s="176">
        <v>0.9</v>
      </c>
    </row>
    <row r="24" spans="1:17" ht="18" customHeight="1">
      <c r="A24" s="673" t="s">
        <v>2374</v>
      </c>
      <c r="B24" s="674"/>
      <c r="C24" s="559">
        <v>0</v>
      </c>
      <c r="D24" s="193"/>
      <c r="E24" s="184"/>
      <c r="F24" s="184"/>
      <c r="G24" s="185"/>
      <c r="H24" s="184"/>
      <c r="I24" s="184"/>
      <c r="K24" s="176">
        <v>5.5E-2</v>
      </c>
      <c r="L24" s="176">
        <v>18.181818181818183</v>
      </c>
      <c r="M24" s="176">
        <v>1000</v>
      </c>
      <c r="N24" s="176">
        <v>10</v>
      </c>
      <c r="O24" s="176">
        <v>10</v>
      </c>
      <c r="P24" s="176">
        <v>215</v>
      </c>
      <c r="Q24" s="176">
        <v>0.9</v>
      </c>
    </row>
    <row r="25" spans="1:17">
      <c r="A25" s="190" t="s">
        <v>2365</v>
      </c>
      <c r="B25" s="191" t="s">
        <v>2367</v>
      </c>
      <c r="C25" s="556">
        <f>$C$24*D25</f>
        <v>0</v>
      </c>
      <c r="D25" s="192">
        <v>0.50800000000000001</v>
      </c>
      <c r="E25" s="184"/>
      <c r="F25" s="184"/>
      <c r="G25" s="185"/>
      <c r="H25" s="184"/>
      <c r="I25" s="184"/>
      <c r="K25" s="176">
        <v>2.5000000000000001E-2</v>
      </c>
      <c r="L25" s="176">
        <v>40</v>
      </c>
      <c r="M25" s="176">
        <v>1000</v>
      </c>
      <c r="N25" s="176">
        <v>10</v>
      </c>
      <c r="O25" s="176">
        <v>10</v>
      </c>
      <c r="P25" s="176">
        <v>215</v>
      </c>
      <c r="Q25" s="176">
        <v>0.9</v>
      </c>
    </row>
    <row r="26" spans="1:17">
      <c r="A26" s="181" t="s">
        <v>2363</v>
      </c>
      <c r="B26" s="179" t="s">
        <v>2370</v>
      </c>
      <c r="C26" s="557">
        <f t="shared" ref="C26:C27" si="0">$C$24*D26</f>
        <v>0</v>
      </c>
      <c r="D26" s="182">
        <v>0.34499999999999997</v>
      </c>
      <c r="E26" s="184"/>
      <c r="F26" s="184"/>
      <c r="G26" s="177"/>
      <c r="H26" s="184"/>
      <c r="I26" s="184"/>
      <c r="K26" s="176">
        <v>2.5000000000000001E-2</v>
      </c>
      <c r="L26" s="176">
        <v>40</v>
      </c>
      <c r="M26" s="176">
        <v>1000</v>
      </c>
      <c r="N26" s="176">
        <v>10</v>
      </c>
      <c r="O26" s="176">
        <v>10</v>
      </c>
      <c r="P26" s="176">
        <v>215</v>
      </c>
      <c r="Q26" s="176">
        <v>0.9</v>
      </c>
    </row>
    <row r="27" spans="1:17">
      <c r="A27" s="179" t="s">
        <v>2368</v>
      </c>
      <c r="B27" s="179" t="s">
        <v>2369</v>
      </c>
      <c r="C27" s="557">
        <f t="shared" si="0"/>
        <v>0</v>
      </c>
      <c r="D27" s="182">
        <v>0.14699999999999999</v>
      </c>
      <c r="E27" s="184"/>
      <c r="F27" s="184"/>
      <c r="G27" s="185"/>
      <c r="H27" s="184"/>
      <c r="I27" s="184"/>
      <c r="K27" s="176">
        <v>2.5000000000000001E-2</v>
      </c>
      <c r="L27" s="176">
        <v>40</v>
      </c>
      <c r="M27" s="176">
        <v>1000</v>
      </c>
      <c r="N27" s="176">
        <v>10</v>
      </c>
      <c r="O27" s="176">
        <v>10</v>
      </c>
      <c r="P27" s="176">
        <v>215</v>
      </c>
      <c r="Q27" s="176">
        <v>0.9</v>
      </c>
    </row>
    <row r="28" spans="1:17">
      <c r="A28" s="179"/>
      <c r="B28" s="179" t="s">
        <v>2360</v>
      </c>
      <c r="C28" s="557">
        <f>SUM(C25:C27)</f>
        <v>0</v>
      </c>
      <c r="D28" s="180"/>
      <c r="E28" s="184"/>
      <c r="F28" s="184"/>
      <c r="G28" s="185"/>
      <c r="H28" s="184"/>
      <c r="I28" s="184"/>
      <c r="K28" s="176">
        <v>2.5000000000000001E-2</v>
      </c>
      <c r="L28" s="176">
        <v>40</v>
      </c>
      <c r="M28" s="176">
        <v>1000</v>
      </c>
      <c r="N28" s="176">
        <v>10</v>
      </c>
      <c r="O28" s="176">
        <v>10</v>
      </c>
      <c r="P28" s="176">
        <v>215</v>
      </c>
      <c r="Q28" s="176">
        <v>0.9</v>
      </c>
    </row>
    <row r="29" spans="1:17">
      <c r="A29" s="184"/>
      <c r="B29" s="184"/>
      <c r="C29" s="560"/>
      <c r="D29" s="184"/>
      <c r="E29" s="184"/>
      <c r="F29" s="184"/>
      <c r="G29" s="185"/>
      <c r="H29" s="184"/>
      <c r="I29" s="184"/>
      <c r="K29" s="176">
        <v>1.2500000000000001E-2</v>
      </c>
      <c r="L29" s="176">
        <v>32</v>
      </c>
      <c r="M29" s="176">
        <v>400</v>
      </c>
      <c r="N29" s="176">
        <v>26</v>
      </c>
      <c r="O29" s="176">
        <v>10.4</v>
      </c>
      <c r="P29" s="176">
        <v>206.73076923076923</v>
      </c>
      <c r="Q29" s="176">
        <v>0.9</v>
      </c>
    </row>
    <row r="30" spans="1:17">
      <c r="A30" s="184"/>
      <c r="B30" s="184"/>
      <c r="C30" s="560"/>
      <c r="D30" s="184"/>
      <c r="E30" s="184"/>
      <c r="F30" s="184"/>
      <c r="G30" s="185"/>
      <c r="H30" s="184"/>
      <c r="I30" s="184"/>
      <c r="K30" s="176">
        <v>1.2500000000000001E-2</v>
      </c>
      <c r="L30" s="176">
        <v>32</v>
      </c>
      <c r="M30" s="176">
        <v>400</v>
      </c>
      <c r="N30" s="176">
        <v>26</v>
      </c>
      <c r="O30" s="176">
        <v>10.4</v>
      </c>
      <c r="P30" s="176">
        <v>206.73076923076923</v>
      </c>
      <c r="Q30" s="176">
        <v>0.9</v>
      </c>
    </row>
    <row r="31" spans="1:17">
      <c r="A31" s="184"/>
      <c r="B31" s="184"/>
      <c r="C31" s="560"/>
      <c r="D31" s="184"/>
      <c r="E31" s="184"/>
      <c r="F31" s="184"/>
      <c r="G31" s="185"/>
      <c r="H31" s="184"/>
      <c r="I31" s="184"/>
      <c r="K31" s="176">
        <v>2.5000000000000001E-2</v>
      </c>
      <c r="L31" s="176">
        <v>16</v>
      </c>
      <c r="M31" s="176">
        <v>400</v>
      </c>
      <c r="N31" s="176">
        <v>26</v>
      </c>
      <c r="O31" s="176">
        <v>10.4</v>
      </c>
      <c r="P31" s="176">
        <v>206.73076923076923</v>
      </c>
      <c r="Q31" s="176">
        <v>0.9</v>
      </c>
    </row>
    <row r="32" spans="1:17">
      <c r="A32" s="178"/>
      <c r="B32" s="671" t="s">
        <v>2386</v>
      </c>
      <c r="C32" s="672"/>
      <c r="D32" s="189" t="s">
        <v>2366</v>
      </c>
      <c r="E32" s="184"/>
      <c r="F32" s="184"/>
      <c r="G32" s="185"/>
      <c r="H32" s="184"/>
      <c r="I32" s="184"/>
      <c r="K32" s="176">
        <v>2.5000000000000001E-2</v>
      </c>
      <c r="L32" s="176">
        <v>16</v>
      </c>
      <c r="M32" s="176">
        <v>400</v>
      </c>
      <c r="N32" s="176">
        <v>26</v>
      </c>
      <c r="O32" s="176">
        <v>10.4</v>
      </c>
      <c r="P32" s="176">
        <v>206.73076923076923</v>
      </c>
      <c r="Q32" s="176">
        <v>0.9</v>
      </c>
    </row>
    <row r="33" spans="1:17" ht="18" customHeight="1">
      <c r="A33" s="673" t="s">
        <v>2387</v>
      </c>
      <c r="B33" s="674"/>
      <c r="C33" s="559"/>
      <c r="D33" s="193"/>
      <c r="E33" s="184"/>
      <c r="F33" s="184"/>
      <c r="G33" s="185"/>
      <c r="H33" s="184"/>
      <c r="I33" s="184"/>
      <c r="K33" s="176">
        <v>1.2500000000000001E-2</v>
      </c>
      <c r="L33" s="176">
        <v>32</v>
      </c>
      <c r="M33" s="176">
        <v>400</v>
      </c>
      <c r="N33" s="176">
        <v>26</v>
      </c>
      <c r="O33" s="176">
        <v>10.4</v>
      </c>
      <c r="P33" s="176">
        <v>188.46153846153845</v>
      </c>
      <c r="Q33" s="176">
        <v>0.9</v>
      </c>
    </row>
    <row r="34" spans="1:17">
      <c r="A34" s="190" t="s">
        <v>2390</v>
      </c>
      <c r="B34" s="191" t="s">
        <v>2391</v>
      </c>
      <c r="C34" s="556">
        <f>$C$33*D34</f>
        <v>0</v>
      </c>
      <c r="D34" s="192">
        <v>0.50800000000000001</v>
      </c>
      <c r="E34" s="184"/>
      <c r="F34" s="184"/>
      <c r="G34" s="185"/>
      <c r="H34" s="184"/>
      <c r="I34" s="184"/>
      <c r="K34" s="176">
        <v>1.2500000000000001E-2</v>
      </c>
      <c r="L34" s="176">
        <v>32</v>
      </c>
      <c r="M34" s="176">
        <v>400</v>
      </c>
      <c r="N34" s="176">
        <v>26</v>
      </c>
      <c r="O34" s="176">
        <v>10.4</v>
      </c>
      <c r="P34" s="176">
        <v>188.46153846153845</v>
      </c>
      <c r="Q34" s="176">
        <v>0.9</v>
      </c>
    </row>
    <row r="35" spans="1:17">
      <c r="A35" s="190" t="s">
        <v>2392</v>
      </c>
      <c r="B35" s="179" t="s">
        <v>2393</v>
      </c>
      <c r="C35" s="556">
        <f t="shared" ref="C35:C36" si="1">$C$33*D35</f>
        <v>0</v>
      </c>
      <c r="D35" s="182">
        <v>0.34499999999999997</v>
      </c>
      <c r="E35" s="184"/>
      <c r="F35" s="184"/>
      <c r="G35" s="177"/>
      <c r="H35" s="184"/>
      <c r="I35" s="184"/>
      <c r="K35" s="176">
        <v>2.5000000000000001E-2</v>
      </c>
      <c r="L35" s="176">
        <v>16</v>
      </c>
      <c r="M35" s="176">
        <v>400</v>
      </c>
      <c r="N35" s="176">
        <v>26</v>
      </c>
      <c r="O35" s="176">
        <v>10.4</v>
      </c>
      <c r="P35" s="176">
        <v>206.73076923076923</v>
      </c>
      <c r="Q35" s="176">
        <v>0.9</v>
      </c>
    </row>
    <row r="36" spans="1:17">
      <c r="A36" s="190" t="s">
        <v>2388</v>
      </c>
      <c r="B36" s="179" t="s">
        <v>2389</v>
      </c>
      <c r="C36" s="556">
        <f t="shared" si="1"/>
        <v>0</v>
      </c>
      <c r="D36" s="182">
        <v>0.14699999999999999</v>
      </c>
      <c r="E36" s="184"/>
      <c r="F36" s="184"/>
      <c r="G36" s="177"/>
      <c r="H36" s="184"/>
      <c r="I36" s="184"/>
      <c r="K36" s="176">
        <v>2.5000000000000001E-2</v>
      </c>
      <c r="L36" s="176">
        <v>16</v>
      </c>
      <c r="M36" s="176">
        <v>400</v>
      </c>
      <c r="N36" s="176">
        <v>26</v>
      </c>
      <c r="O36" s="176">
        <v>10.4</v>
      </c>
      <c r="P36" s="176">
        <v>206.73076923076923</v>
      </c>
      <c r="Q36" s="176">
        <v>0.9</v>
      </c>
    </row>
    <row r="37" spans="1:17">
      <c r="A37" s="179"/>
      <c r="B37" s="179" t="s">
        <v>2360</v>
      </c>
      <c r="C37" s="557">
        <f>SUM(C34:C36)</f>
        <v>0</v>
      </c>
      <c r="D37" s="180"/>
      <c r="E37" s="186"/>
      <c r="F37" s="186"/>
      <c r="G37" s="177"/>
      <c r="H37" s="186"/>
      <c r="I37" s="184"/>
      <c r="J37" s="175"/>
      <c r="K37" s="176">
        <v>2.5000000000000001E-2</v>
      </c>
      <c r="L37" s="176">
        <v>16</v>
      </c>
      <c r="M37" s="176">
        <v>400</v>
      </c>
      <c r="N37" s="176">
        <v>26</v>
      </c>
      <c r="O37" s="176">
        <v>10.4</v>
      </c>
      <c r="P37" s="176">
        <v>206.73076923076923</v>
      </c>
      <c r="Q37" s="176">
        <v>0.9</v>
      </c>
    </row>
    <row r="38" spans="1:17">
      <c r="A38" s="184"/>
      <c r="B38" s="184"/>
      <c r="C38" s="560"/>
      <c r="D38" s="184"/>
      <c r="E38" s="184"/>
      <c r="F38" s="184"/>
      <c r="G38" s="177"/>
      <c r="H38" s="184"/>
      <c r="I38" s="184"/>
      <c r="K38" s="176">
        <v>2.5000000000000001E-2</v>
      </c>
      <c r="L38" s="176">
        <v>16</v>
      </c>
      <c r="M38" s="176">
        <v>400</v>
      </c>
      <c r="N38" s="176">
        <v>26</v>
      </c>
      <c r="O38" s="176">
        <v>10.4</v>
      </c>
      <c r="P38" s="176">
        <v>206.73076923076923</v>
      </c>
      <c r="Q38" s="176">
        <v>0.9</v>
      </c>
    </row>
    <row r="39" spans="1:17" s="175" customFormat="1">
      <c r="A39" s="186"/>
      <c r="B39" s="186"/>
      <c r="C39" s="561"/>
      <c r="D39" s="186"/>
      <c r="E39" s="186"/>
      <c r="F39" s="186"/>
      <c r="G39" s="177"/>
      <c r="H39" s="186"/>
      <c r="I39" s="184"/>
      <c r="K39" s="175">
        <v>1.2500000000000001E-2</v>
      </c>
      <c r="L39" s="175">
        <v>32</v>
      </c>
      <c r="M39" s="175">
        <v>400</v>
      </c>
      <c r="N39" s="175">
        <v>12</v>
      </c>
      <c r="O39" s="175">
        <v>4.8</v>
      </c>
      <c r="P39" s="175">
        <v>447.91666666666669</v>
      </c>
      <c r="Q39" s="175">
        <v>0.9</v>
      </c>
    </row>
    <row r="40" spans="1:17">
      <c r="A40" s="184"/>
      <c r="B40" s="184"/>
      <c r="C40" s="560"/>
      <c r="D40" s="184"/>
      <c r="E40" s="184"/>
      <c r="F40" s="184"/>
      <c r="G40" s="177"/>
      <c r="H40" s="184"/>
      <c r="I40" s="184"/>
      <c r="K40" s="176">
        <v>1.2500000000000001E-2</v>
      </c>
      <c r="L40" s="176">
        <v>32</v>
      </c>
      <c r="M40" s="176">
        <v>400</v>
      </c>
      <c r="N40" s="176">
        <v>12</v>
      </c>
      <c r="O40" s="176">
        <v>4.8</v>
      </c>
      <c r="P40" s="176">
        <v>447.91666666666669</v>
      </c>
      <c r="Q40" s="176">
        <v>0.9</v>
      </c>
    </row>
    <row r="41" spans="1:17" hidden="1">
      <c r="A41" s="184"/>
      <c r="B41" s="184"/>
      <c r="C41" s="560"/>
      <c r="D41" s="184"/>
      <c r="E41" s="184"/>
      <c r="F41" s="184"/>
      <c r="G41" s="185"/>
      <c r="H41" s="184"/>
      <c r="I41" s="184"/>
      <c r="K41" s="176">
        <v>1.2500000000000001E-2</v>
      </c>
      <c r="L41" s="176">
        <v>32</v>
      </c>
      <c r="M41" s="176">
        <v>400</v>
      </c>
      <c r="N41" s="176">
        <v>26</v>
      </c>
      <c r="O41" s="176">
        <v>10.4</v>
      </c>
      <c r="P41" s="176">
        <v>206.73076923076923</v>
      </c>
      <c r="Q41" s="176">
        <v>0.9</v>
      </c>
    </row>
    <row r="42" spans="1:17" hidden="1">
      <c r="A42" s="184"/>
      <c r="B42" s="184"/>
      <c r="C42" s="560"/>
      <c r="D42" s="184"/>
      <c r="E42" s="184"/>
      <c r="F42" s="184"/>
      <c r="G42" s="184"/>
      <c r="H42" s="184"/>
      <c r="I42" s="184"/>
      <c r="K42" s="176">
        <v>1.2500000000000001E-2</v>
      </c>
      <c r="L42" s="176">
        <v>32</v>
      </c>
      <c r="M42" s="176">
        <v>400</v>
      </c>
      <c r="N42" s="176">
        <v>26</v>
      </c>
      <c r="O42" s="176">
        <v>10.4</v>
      </c>
      <c r="P42" s="176">
        <v>206.73076923076923</v>
      </c>
      <c r="Q42" s="176">
        <v>0.9</v>
      </c>
    </row>
    <row r="43" spans="1:17" hidden="1">
      <c r="A43" s="184"/>
      <c r="B43" s="184"/>
      <c r="C43" s="560"/>
      <c r="D43" s="184"/>
      <c r="E43" s="184"/>
      <c r="F43" s="184"/>
      <c r="G43" s="184"/>
      <c r="H43" s="184"/>
      <c r="I43" s="184"/>
      <c r="K43" s="176">
        <v>2.5000000000000001E-2</v>
      </c>
      <c r="L43" s="176">
        <v>16</v>
      </c>
      <c r="M43" s="176">
        <v>400</v>
      </c>
      <c r="N43" s="176">
        <v>26</v>
      </c>
      <c r="O43" s="176">
        <v>10.4</v>
      </c>
      <c r="P43" s="176">
        <v>206.73076923076923</v>
      </c>
      <c r="Q43" s="176">
        <v>0.9</v>
      </c>
    </row>
    <row r="44" spans="1:17" hidden="1">
      <c r="A44" s="184"/>
      <c r="B44" s="184"/>
      <c r="C44" s="560"/>
      <c r="D44" s="184"/>
      <c r="E44" s="184"/>
      <c r="F44" s="184"/>
      <c r="G44" s="184"/>
      <c r="H44" s="184"/>
      <c r="I44" s="184"/>
      <c r="K44" s="176">
        <v>2.5000000000000001E-2</v>
      </c>
      <c r="L44" s="176">
        <v>16</v>
      </c>
      <c r="M44" s="176">
        <v>400</v>
      </c>
      <c r="N44" s="176">
        <v>26</v>
      </c>
      <c r="O44" s="176">
        <v>10.4</v>
      </c>
      <c r="P44" s="176">
        <v>206.73076923076923</v>
      </c>
      <c r="Q44" s="176">
        <v>0.9</v>
      </c>
    </row>
    <row r="45" spans="1:17" hidden="1">
      <c r="A45" s="184"/>
      <c r="B45" s="184"/>
      <c r="C45" s="560"/>
      <c r="D45" s="184"/>
      <c r="E45" s="184"/>
      <c r="F45" s="186"/>
      <c r="G45" s="184"/>
      <c r="H45" s="184"/>
      <c r="I45" s="184"/>
      <c r="K45" s="176">
        <v>2.5000000000000001E-2</v>
      </c>
      <c r="L45" s="176">
        <v>16</v>
      </c>
      <c r="M45" s="176">
        <v>400</v>
      </c>
      <c r="N45" s="176">
        <v>26</v>
      </c>
      <c r="O45" s="176">
        <v>10.4</v>
      </c>
      <c r="P45" s="176">
        <v>206.73076923076923</v>
      </c>
      <c r="Q45" s="176">
        <v>0.9</v>
      </c>
    </row>
    <row r="46" spans="1:17" hidden="1">
      <c r="A46" s="184"/>
      <c r="B46" s="184"/>
      <c r="C46" s="560"/>
      <c r="D46" s="184"/>
      <c r="E46" s="184"/>
      <c r="F46" s="184"/>
      <c r="G46" s="184"/>
      <c r="H46" s="184"/>
      <c r="I46" s="184"/>
      <c r="K46" s="176">
        <v>2.5000000000000001E-2</v>
      </c>
      <c r="L46" s="176">
        <v>16</v>
      </c>
      <c r="M46" s="176">
        <v>400</v>
      </c>
      <c r="N46" s="176">
        <v>26</v>
      </c>
      <c r="O46" s="176">
        <v>10.4</v>
      </c>
      <c r="P46" s="176">
        <v>206.73076923076923</v>
      </c>
      <c r="Q46" s="176">
        <v>0.9</v>
      </c>
    </row>
    <row r="47" spans="1:17" hidden="1">
      <c r="A47" s="184"/>
      <c r="B47" s="184"/>
      <c r="C47" s="560"/>
      <c r="D47" s="184"/>
      <c r="E47" s="184"/>
      <c r="F47" s="184"/>
      <c r="G47" s="184"/>
      <c r="H47" s="184"/>
      <c r="I47" s="184"/>
      <c r="K47" s="176">
        <v>3.5000000000000003E-2</v>
      </c>
      <c r="L47" s="176">
        <v>28.571428571428573</v>
      </c>
      <c r="M47" s="176">
        <v>1000</v>
      </c>
      <c r="N47" s="176">
        <v>10</v>
      </c>
      <c r="O47" s="176">
        <v>10</v>
      </c>
      <c r="P47" s="176">
        <v>190</v>
      </c>
      <c r="Q47" s="176">
        <v>0.9</v>
      </c>
    </row>
    <row r="48" spans="1:17" hidden="1">
      <c r="A48" s="184"/>
      <c r="B48" s="184"/>
      <c r="C48" s="560"/>
      <c r="D48" s="184"/>
      <c r="E48" s="184"/>
      <c r="F48" s="184"/>
      <c r="G48" s="184"/>
      <c r="H48" s="184"/>
      <c r="I48" s="184"/>
      <c r="K48" s="176">
        <v>3.5000000000000003E-2</v>
      </c>
      <c r="L48" s="176">
        <v>28.571428571428573</v>
      </c>
      <c r="M48" s="176">
        <v>1000</v>
      </c>
      <c r="N48" s="176">
        <v>10</v>
      </c>
      <c r="O48" s="176">
        <v>10</v>
      </c>
      <c r="P48" s="176">
        <v>190</v>
      </c>
      <c r="Q48" s="176">
        <v>0.9</v>
      </c>
    </row>
    <row r="49" spans="1:17" hidden="1">
      <c r="A49" s="184"/>
      <c r="B49" s="184"/>
      <c r="C49" s="560"/>
      <c r="D49" s="184"/>
      <c r="E49" s="184"/>
      <c r="F49" s="184"/>
      <c r="G49" s="184"/>
      <c r="H49" s="184"/>
      <c r="I49" s="184"/>
      <c r="K49" s="176">
        <v>2.5000000000000001E-2</v>
      </c>
      <c r="L49" s="176">
        <v>16</v>
      </c>
      <c r="M49" s="176">
        <v>400</v>
      </c>
      <c r="N49" s="176">
        <v>26</v>
      </c>
      <c r="O49" s="176">
        <v>10.4</v>
      </c>
      <c r="P49" s="176">
        <v>206.73076923076923</v>
      </c>
      <c r="Q49" s="176">
        <v>0.9</v>
      </c>
    </row>
    <row r="50" spans="1:17" hidden="1">
      <c r="A50" s="184"/>
      <c r="B50" s="184"/>
      <c r="C50" s="560"/>
      <c r="D50" s="184"/>
      <c r="E50" s="184"/>
      <c r="F50" s="184"/>
      <c r="G50" s="184"/>
      <c r="H50" s="184"/>
      <c r="I50" s="184"/>
      <c r="K50" s="176">
        <v>2.5000000000000001E-2</v>
      </c>
      <c r="L50" s="176">
        <v>16</v>
      </c>
      <c r="M50" s="176">
        <v>400</v>
      </c>
      <c r="N50" s="176">
        <v>26</v>
      </c>
      <c r="O50" s="176">
        <v>10.4</v>
      </c>
      <c r="P50" s="176">
        <v>206.73076923076923</v>
      </c>
      <c r="Q50" s="176">
        <v>0.9</v>
      </c>
    </row>
    <row r="51" spans="1:17" hidden="1">
      <c r="A51" s="184"/>
      <c r="B51" s="184"/>
      <c r="C51" s="560"/>
      <c r="D51" s="184"/>
      <c r="E51" s="184"/>
      <c r="F51" s="186"/>
      <c r="G51" s="184"/>
      <c r="H51" s="184"/>
      <c r="I51" s="184"/>
      <c r="K51" s="176">
        <v>2.5000000000000001E-2</v>
      </c>
      <c r="L51" s="176">
        <v>16</v>
      </c>
      <c r="M51" s="176">
        <v>400</v>
      </c>
      <c r="N51" s="176">
        <v>26</v>
      </c>
      <c r="O51" s="176">
        <v>10.4</v>
      </c>
      <c r="P51" s="176">
        <v>206.73076923076923</v>
      </c>
      <c r="Q51" s="176">
        <v>0.9</v>
      </c>
    </row>
    <row r="52" spans="1:17" hidden="1">
      <c r="A52" s="184"/>
      <c r="B52" s="184"/>
      <c r="C52" s="560"/>
      <c r="D52" s="184"/>
      <c r="E52" s="184"/>
      <c r="F52" s="184"/>
      <c r="G52" s="184"/>
      <c r="H52" s="184"/>
      <c r="I52" s="184"/>
      <c r="K52" s="176">
        <v>2.5000000000000001E-2</v>
      </c>
      <c r="L52" s="176">
        <v>16</v>
      </c>
      <c r="M52" s="176">
        <v>400</v>
      </c>
      <c r="N52" s="176">
        <v>26</v>
      </c>
      <c r="O52" s="176">
        <v>10.4</v>
      </c>
      <c r="P52" s="176">
        <v>206.73076923076923</v>
      </c>
      <c r="Q52" s="176">
        <v>0.9</v>
      </c>
    </row>
    <row r="53" spans="1:17" hidden="1">
      <c r="A53" s="184"/>
      <c r="B53" s="184"/>
      <c r="C53" s="560"/>
      <c r="D53" s="184"/>
      <c r="E53" s="184"/>
      <c r="F53" s="184"/>
      <c r="G53" s="184"/>
      <c r="H53" s="184"/>
      <c r="I53" s="184"/>
      <c r="K53" s="176">
        <v>2.5000000000000001E-2</v>
      </c>
      <c r="L53" s="176">
        <v>16</v>
      </c>
      <c r="M53" s="176">
        <v>400</v>
      </c>
      <c r="N53" s="176">
        <v>26</v>
      </c>
      <c r="O53" s="176">
        <v>10.4</v>
      </c>
      <c r="P53" s="176">
        <v>206.73076923076923</v>
      </c>
      <c r="Q53" s="176">
        <v>0.9</v>
      </c>
    </row>
    <row r="54" spans="1:17" hidden="1">
      <c r="A54" s="184"/>
      <c r="B54" s="184"/>
      <c r="C54" s="560"/>
      <c r="D54" s="184"/>
      <c r="E54" s="184"/>
      <c r="F54" s="184"/>
      <c r="G54" s="184"/>
      <c r="H54" s="184"/>
      <c r="I54" s="184"/>
      <c r="K54" s="176">
        <v>2.5000000000000001E-2</v>
      </c>
      <c r="L54" s="176">
        <v>16</v>
      </c>
      <c r="M54" s="176">
        <v>400</v>
      </c>
      <c r="N54" s="176">
        <v>26</v>
      </c>
      <c r="O54" s="176">
        <v>10.4</v>
      </c>
      <c r="P54" s="176">
        <v>206.73076923076923</v>
      </c>
      <c r="Q54" s="176">
        <v>0.9</v>
      </c>
    </row>
    <row r="55" spans="1:17" hidden="1">
      <c r="A55" s="184"/>
      <c r="B55" s="184"/>
      <c r="C55" s="560"/>
      <c r="D55" s="184"/>
      <c r="E55" s="184"/>
      <c r="F55" s="186"/>
      <c r="G55" s="184"/>
      <c r="H55" s="184"/>
      <c r="I55" s="184"/>
      <c r="K55" s="176">
        <v>5.5E-2</v>
      </c>
      <c r="L55" s="176">
        <v>18.181818181818183</v>
      </c>
      <c r="M55" s="176">
        <v>1000</v>
      </c>
      <c r="N55" s="176">
        <v>10</v>
      </c>
      <c r="O55" s="176">
        <v>10</v>
      </c>
      <c r="P55" s="176">
        <v>215</v>
      </c>
      <c r="Q55" s="176">
        <v>0.9</v>
      </c>
    </row>
    <row r="56" spans="1:17" hidden="1">
      <c r="A56" s="184"/>
      <c r="B56" s="184"/>
      <c r="C56" s="560"/>
      <c r="D56" s="184"/>
      <c r="E56" s="184"/>
      <c r="F56" s="184"/>
      <c r="G56" s="184"/>
      <c r="H56" s="184"/>
      <c r="I56" s="184"/>
      <c r="K56" s="176">
        <v>5.5E-2</v>
      </c>
      <c r="L56" s="176">
        <v>18.181818181818183</v>
      </c>
      <c r="M56" s="176">
        <v>1000</v>
      </c>
      <c r="N56" s="176">
        <v>10</v>
      </c>
      <c r="O56" s="176">
        <v>10</v>
      </c>
      <c r="P56" s="176">
        <v>215</v>
      </c>
      <c r="Q56" s="176">
        <v>0.9</v>
      </c>
    </row>
    <row r="57" spans="1:17" hidden="1">
      <c r="A57" s="184"/>
      <c r="B57" s="184"/>
      <c r="C57" s="560"/>
      <c r="D57" s="184"/>
      <c r="E57" s="184"/>
      <c r="F57" s="184"/>
      <c r="G57" s="184"/>
      <c r="H57" s="184"/>
      <c r="I57" s="184"/>
      <c r="K57" s="176">
        <v>5.5E-2</v>
      </c>
      <c r="L57" s="176">
        <v>18.181818181818183</v>
      </c>
      <c r="M57" s="176">
        <v>1000</v>
      </c>
      <c r="N57" s="176">
        <v>10</v>
      </c>
      <c r="O57" s="176">
        <v>10</v>
      </c>
      <c r="P57" s="176">
        <v>190</v>
      </c>
      <c r="Q57" s="176">
        <v>0.9</v>
      </c>
    </row>
    <row r="58" spans="1:17" hidden="1">
      <c r="A58" s="184"/>
      <c r="B58" s="184"/>
      <c r="C58" s="560"/>
      <c r="D58" s="184"/>
      <c r="E58" s="184"/>
      <c r="F58" s="184"/>
      <c r="G58" s="177"/>
      <c r="H58" s="184"/>
      <c r="I58" s="184"/>
      <c r="K58" s="176">
        <v>2.5000000000000001E-2</v>
      </c>
      <c r="L58" s="176">
        <v>16</v>
      </c>
      <c r="M58" s="176">
        <v>400</v>
      </c>
      <c r="N58" s="176">
        <v>26</v>
      </c>
      <c r="O58" s="176">
        <v>10.4</v>
      </c>
      <c r="P58" s="176">
        <v>188.46153846153845</v>
      </c>
      <c r="Q58" s="176">
        <v>0.9</v>
      </c>
    </row>
    <row r="59" spans="1:17" hidden="1">
      <c r="A59" s="184"/>
      <c r="B59" s="184"/>
      <c r="C59" s="560"/>
      <c r="D59" s="184"/>
      <c r="E59" s="184"/>
      <c r="F59" s="184"/>
      <c r="G59" s="177"/>
      <c r="H59" s="184"/>
      <c r="I59" s="184"/>
      <c r="K59" s="176">
        <v>2.5000000000000001E-2</v>
      </c>
      <c r="L59" s="176">
        <v>16</v>
      </c>
      <c r="M59" s="176">
        <v>400</v>
      </c>
      <c r="N59" s="176">
        <v>26</v>
      </c>
      <c r="O59" s="176">
        <v>10.4</v>
      </c>
      <c r="P59" s="176">
        <v>188.46153846153845</v>
      </c>
      <c r="Q59" s="176">
        <v>0.9</v>
      </c>
    </row>
    <row r="60" spans="1:17" hidden="1">
      <c r="A60" s="184"/>
      <c r="B60" s="184"/>
      <c r="C60" s="560"/>
      <c r="D60" s="184"/>
      <c r="E60" s="184"/>
      <c r="F60" s="184"/>
      <c r="G60" s="177"/>
      <c r="H60" s="184"/>
      <c r="I60" s="184"/>
      <c r="K60" s="176">
        <v>2.5000000000000001E-2</v>
      </c>
      <c r="L60" s="176">
        <v>16</v>
      </c>
      <c r="M60" s="176">
        <v>400</v>
      </c>
      <c r="N60" s="176">
        <v>26</v>
      </c>
      <c r="O60" s="176">
        <v>10.4</v>
      </c>
      <c r="P60" s="176">
        <v>188.46153846153845</v>
      </c>
      <c r="Q60" s="176">
        <v>0.9</v>
      </c>
    </row>
    <row r="61" spans="1:17" hidden="1">
      <c r="A61" s="184"/>
      <c r="B61" s="184"/>
      <c r="C61" s="560"/>
      <c r="D61" s="184"/>
      <c r="E61" s="184"/>
      <c r="F61" s="184"/>
      <c r="G61" s="184"/>
      <c r="H61" s="184"/>
      <c r="I61" s="184"/>
      <c r="K61" s="176">
        <v>2.5000000000000001E-2</v>
      </c>
      <c r="L61" s="176">
        <v>16</v>
      </c>
      <c r="M61" s="176">
        <v>400</v>
      </c>
      <c r="N61" s="176">
        <v>26</v>
      </c>
      <c r="O61" s="176">
        <v>10.4</v>
      </c>
      <c r="P61" s="176">
        <v>188.46153846153845</v>
      </c>
      <c r="Q61" s="176">
        <v>0.9</v>
      </c>
    </row>
    <row r="62" spans="1:17" hidden="1">
      <c r="A62" s="184"/>
      <c r="B62" s="184"/>
      <c r="C62" s="560"/>
      <c r="D62" s="184"/>
      <c r="E62" s="184"/>
      <c r="F62" s="184"/>
      <c r="G62" s="184"/>
      <c r="H62" s="184"/>
      <c r="I62" s="184"/>
      <c r="K62" s="176">
        <v>1.2500000000000001E-2</v>
      </c>
      <c r="L62" s="176">
        <v>32</v>
      </c>
      <c r="M62" s="176">
        <v>400</v>
      </c>
      <c r="N62" s="176">
        <v>26</v>
      </c>
      <c r="O62" s="176">
        <v>10.4</v>
      </c>
      <c r="P62" s="176">
        <v>206.73076923076923</v>
      </c>
      <c r="Q62" s="176">
        <v>0.9</v>
      </c>
    </row>
    <row r="63" spans="1:17" hidden="1">
      <c r="A63" s="184"/>
      <c r="B63" s="184"/>
      <c r="C63" s="560"/>
      <c r="D63" s="184"/>
      <c r="E63" s="184"/>
      <c r="F63" s="184"/>
      <c r="G63" s="184"/>
      <c r="H63" s="184"/>
      <c r="I63" s="184"/>
      <c r="K63" s="176">
        <v>1.2500000000000001E-2</v>
      </c>
      <c r="L63" s="176">
        <v>32</v>
      </c>
      <c r="M63" s="176">
        <v>400</v>
      </c>
      <c r="N63" s="176">
        <v>26</v>
      </c>
      <c r="O63" s="176">
        <v>10.4</v>
      </c>
      <c r="P63" s="176">
        <v>206.73076923076923</v>
      </c>
      <c r="Q63" s="176">
        <v>0.9</v>
      </c>
    </row>
    <row r="64" spans="1:17" hidden="1">
      <c r="A64" s="184"/>
      <c r="B64" s="184"/>
      <c r="C64" s="560"/>
      <c r="D64" s="184"/>
      <c r="E64" s="184"/>
      <c r="F64" s="184"/>
      <c r="G64" s="184"/>
      <c r="H64" s="184"/>
      <c r="I64" s="184"/>
      <c r="K64" s="176">
        <v>2.5000000000000001E-2</v>
      </c>
      <c r="L64" s="176">
        <v>16</v>
      </c>
      <c r="M64" s="176">
        <v>400</v>
      </c>
      <c r="N64" s="176">
        <v>26</v>
      </c>
      <c r="O64" s="176">
        <v>10.4</v>
      </c>
      <c r="P64" s="176">
        <v>206.73076923076923</v>
      </c>
      <c r="Q64" s="176">
        <v>0.9</v>
      </c>
    </row>
    <row r="65" spans="1:19" hidden="1">
      <c r="A65" s="184"/>
      <c r="B65" s="184"/>
      <c r="C65" s="560"/>
      <c r="D65" s="184"/>
      <c r="E65" s="184"/>
      <c r="F65" s="184"/>
      <c r="G65" s="184"/>
      <c r="H65" s="184"/>
      <c r="I65" s="184"/>
      <c r="K65" s="176">
        <v>2.5000000000000001E-2</v>
      </c>
      <c r="L65" s="176">
        <v>16</v>
      </c>
      <c r="M65" s="176">
        <v>400</v>
      </c>
      <c r="N65" s="176">
        <v>26</v>
      </c>
      <c r="O65" s="176">
        <v>10.4</v>
      </c>
      <c r="P65" s="176">
        <v>206.73076923076923</v>
      </c>
      <c r="Q65" s="176">
        <v>0.9</v>
      </c>
    </row>
    <row r="66" spans="1:19" hidden="1">
      <c r="A66" s="184"/>
      <c r="B66" s="184"/>
      <c r="C66" s="560"/>
      <c r="D66" s="184"/>
      <c r="E66" s="184"/>
      <c r="F66" s="184"/>
      <c r="G66" s="184"/>
      <c r="H66" s="184"/>
      <c r="I66" s="184"/>
      <c r="K66" s="176">
        <v>0.02</v>
      </c>
      <c r="L66" s="176">
        <v>8</v>
      </c>
      <c r="M66" s="176">
        <v>160</v>
      </c>
      <c r="N66" s="176">
        <v>12</v>
      </c>
      <c r="O66" s="176">
        <v>1.92</v>
      </c>
      <c r="P66" s="176">
        <v>206.25</v>
      </c>
      <c r="Q66" s="176">
        <v>0.95</v>
      </c>
      <c r="R66" s="176">
        <v>30</v>
      </c>
      <c r="S66" s="176">
        <v>-30</v>
      </c>
    </row>
    <row r="67" spans="1:19" hidden="1">
      <c r="A67" s="184"/>
      <c r="B67" s="184"/>
      <c r="C67" s="560"/>
      <c r="D67" s="184"/>
      <c r="E67" s="184"/>
      <c r="F67" s="184"/>
      <c r="G67" s="184"/>
      <c r="H67" s="184"/>
      <c r="I67" s="184"/>
      <c r="K67" s="176">
        <v>2.5000000000000001E-2</v>
      </c>
      <c r="L67" s="176">
        <v>16</v>
      </c>
      <c r="M67" s="176">
        <v>400</v>
      </c>
      <c r="N67" s="176">
        <v>15</v>
      </c>
      <c r="O67" s="176">
        <v>6</v>
      </c>
      <c r="P67" s="176">
        <v>358.33333333333331</v>
      </c>
      <c r="Q67" s="176">
        <v>0.9</v>
      </c>
    </row>
    <row r="68" spans="1:19" hidden="1">
      <c r="A68" s="184"/>
      <c r="B68" s="184"/>
      <c r="C68" s="560"/>
      <c r="D68" s="184"/>
      <c r="E68" s="184"/>
      <c r="F68" s="184"/>
      <c r="G68" s="185"/>
      <c r="H68" s="184"/>
      <c r="I68" s="184"/>
      <c r="K68" s="176">
        <v>2.5000000000000001E-2</v>
      </c>
      <c r="L68" s="176">
        <v>16</v>
      </c>
      <c r="M68" s="176">
        <v>400</v>
      </c>
      <c r="N68" s="176">
        <v>15</v>
      </c>
      <c r="O68" s="176">
        <v>6</v>
      </c>
      <c r="P68" s="176">
        <v>358.33333333333331</v>
      </c>
      <c r="Q68" s="176">
        <v>0.9</v>
      </c>
    </row>
    <row r="69" spans="1:19" hidden="1">
      <c r="A69" s="184"/>
      <c r="B69" s="184"/>
      <c r="C69" s="560"/>
      <c r="D69" s="184"/>
      <c r="E69" s="184"/>
      <c r="F69" s="184"/>
      <c r="G69" s="184"/>
      <c r="H69" s="184"/>
      <c r="I69" s="184"/>
      <c r="K69" s="176">
        <v>1.2500000000000001E-2</v>
      </c>
      <c r="L69" s="176">
        <v>32</v>
      </c>
      <c r="M69" s="176">
        <v>400</v>
      </c>
      <c r="N69" s="176">
        <v>15</v>
      </c>
      <c r="O69" s="176">
        <v>6</v>
      </c>
      <c r="P69" s="176">
        <v>358.33333333333331</v>
      </c>
      <c r="Q69" s="176">
        <v>0.9</v>
      </c>
    </row>
    <row r="70" spans="1:19" hidden="1">
      <c r="A70" s="184"/>
      <c r="B70" s="184"/>
      <c r="C70" s="560"/>
      <c r="D70" s="184"/>
      <c r="E70" s="184"/>
      <c r="F70" s="184"/>
      <c r="G70" s="184"/>
      <c r="H70" s="184"/>
      <c r="I70" s="184"/>
      <c r="K70" s="176">
        <v>1.2500000000000001E-2</v>
      </c>
      <c r="L70" s="176">
        <v>32</v>
      </c>
      <c r="M70" s="176">
        <v>400</v>
      </c>
      <c r="N70" s="176">
        <v>15</v>
      </c>
      <c r="O70" s="176">
        <v>6</v>
      </c>
      <c r="P70" s="176">
        <v>358.33333333333331</v>
      </c>
      <c r="Q70" s="176">
        <v>0.9</v>
      </c>
    </row>
    <row r="71" spans="1:19" hidden="1">
      <c r="A71" s="184"/>
      <c r="B71" s="184"/>
      <c r="C71" s="560"/>
      <c r="D71" s="184"/>
      <c r="E71" s="184"/>
      <c r="F71" s="184"/>
      <c r="G71" s="184"/>
      <c r="H71" s="184"/>
      <c r="I71" s="184"/>
      <c r="K71" s="176">
        <v>0.02</v>
      </c>
      <c r="L71" s="176">
        <v>25</v>
      </c>
      <c r="M71" s="176">
        <v>500</v>
      </c>
      <c r="N71" s="176">
        <v>9</v>
      </c>
      <c r="O71" s="176">
        <v>4.5</v>
      </c>
      <c r="P71" s="176">
        <v>88</v>
      </c>
      <c r="Q71" s="176">
        <v>0.95</v>
      </c>
      <c r="R71" s="176">
        <v>30</v>
      </c>
      <c r="S71" s="176">
        <v>-30</v>
      </c>
    </row>
    <row r="72" spans="1:19" hidden="1">
      <c r="A72" s="184"/>
      <c r="B72" s="184"/>
      <c r="C72" s="560"/>
      <c r="D72" s="184"/>
      <c r="E72" s="184"/>
      <c r="F72" s="184"/>
      <c r="G72" s="185"/>
      <c r="H72" s="184"/>
      <c r="I72" s="184"/>
      <c r="K72" s="176">
        <v>1.2500000000000001E-2</v>
      </c>
      <c r="L72" s="176">
        <v>40</v>
      </c>
      <c r="M72" s="176">
        <v>500</v>
      </c>
      <c r="N72" s="176">
        <v>12</v>
      </c>
      <c r="O72" s="176">
        <v>6</v>
      </c>
      <c r="P72" s="176">
        <v>55.166666666666664</v>
      </c>
      <c r="Q72" s="176">
        <v>0.95</v>
      </c>
      <c r="R72" s="176">
        <v>30</v>
      </c>
      <c r="S72" s="176">
        <v>-30</v>
      </c>
    </row>
    <row r="73" spans="1:19" hidden="1">
      <c r="A73" s="184"/>
      <c r="B73" s="184"/>
      <c r="C73" s="560"/>
      <c r="D73" s="184"/>
      <c r="E73" s="184"/>
      <c r="F73" s="184"/>
      <c r="G73" s="177"/>
      <c r="H73" s="184"/>
      <c r="I73" s="184"/>
      <c r="K73" s="176">
        <v>1.2500000000000001E-2</v>
      </c>
      <c r="L73" s="176">
        <v>40</v>
      </c>
      <c r="M73" s="176">
        <v>500</v>
      </c>
      <c r="N73" s="176">
        <v>12</v>
      </c>
      <c r="O73" s="176">
        <v>6</v>
      </c>
      <c r="P73" s="176">
        <v>55.166666666666664</v>
      </c>
      <c r="Q73" s="176">
        <v>0.95</v>
      </c>
      <c r="R73" s="176">
        <v>30</v>
      </c>
      <c r="S73" s="176">
        <v>-30</v>
      </c>
    </row>
    <row r="74" spans="1:19" hidden="1">
      <c r="A74" s="184"/>
      <c r="B74" s="184"/>
      <c r="C74" s="560"/>
      <c r="D74" s="184"/>
      <c r="E74" s="184"/>
      <c r="F74" s="184"/>
      <c r="G74" s="184"/>
      <c r="H74" s="184"/>
      <c r="I74" s="184"/>
      <c r="K74" s="176">
        <v>0.02</v>
      </c>
      <c r="L74" s="176">
        <v>12</v>
      </c>
      <c r="M74" s="176">
        <v>240</v>
      </c>
      <c r="N74" s="176">
        <v>20</v>
      </c>
      <c r="O74" s="176">
        <v>4.8</v>
      </c>
      <c r="P74" s="176">
        <v>82.5</v>
      </c>
      <c r="Q74" s="176">
        <v>0.95</v>
      </c>
      <c r="R74" s="176">
        <v>30</v>
      </c>
      <c r="S74" s="176">
        <v>-30</v>
      </c>
    </row>
    <row r="75" spans="1:19" hidden="1">
      <c r="A75" s="184"/>
      <c r="B75" s="184"/>
      <c r="C75" s="560"/>
      <c r="D75" s="187"/>
      <c r="E75" s="184"/>
      <c r="F75" s="184"/>
      <c r="G75" s="184"/>
      <c r="H75" s="184"/>
      <c r="I75" s="184"/>
      <c r="K75" s="176">
        <v>0.02</v>
      </c>
      <c r="L75" s="176">
        <v>12</v>
      </c>
      <c r="M75" s="176">
        <v>240</v>
      </c>
      <c r="N75" s="176">
        <v>20</v>
      </c>
      <c r="O75" s="176">
        <v>4.8</v>
      </c>
      <c r="P75" s="176">
        <v>82.5</v>
      </c>
      <c r="Q75" s="176">
        <v>0.95</v>
      </c>
      <c r="R75" s="176">
        <v>30</v>
      </c>
      <c r="S75" s="176">
        <v>-30</v>
      </c>
    </row>
    <row r="76" spans="1:19" hidden="1">
      <c r="A76" s="184"/>
      <c r="B76" s="184"/>
      <c r="C76" s="560"/>
      <c r="D76" s="187"/>
      <c r="E76" s="184"/>
      <c r="F76" s="184"/>
      <c r="G76" s="184"/>
      <c r="H76" s="184"/>
      <c r="I76" s="184"/>
      <c r="K76" s="176">
        <v>0.02</v>
      </c>
      <c r="L76" s="176">
        <v>12</v>
      </c>
      <c r="M76" s="176">
        <v>240</v>
      </c>
      <c r="N76" s="176">
        <v>12</v>
      </c>
      <c r="O76" s="176">
        <v>2.88</v>
      </c>
      <c r="P76" s="176">
        <v>137.5</v>
      </c>
      <c r="Q76" s="176">
        <v>0.95</v>
      </c>
      <c r="R76" s="176">
        <v>30</v>
      </c>
      <c r="S76" s="176">
        <v>-30</v>
      </c>
    </row>
    <row r="77" spans="1:19" hidden="1">
      <c r="A77" s="184"/>
      <c r="B77" s="184"/>
      <c r="C77" s="560"/>
      <c r="D77" s="184"/>
      <c r="E77" s="184"/>
      <c r="F77" s="184"/>
      <c r="G77" s="184"/>
      <c r="H77" s="184"/>
      <c r="I77" s="184"/>
      <c r="K77" s="176">
        <v>0.02</v>
      </c>
      <c r="L77" s="176">
        <v>12</v>
      </c>
      <c r="M77" s="176">
        <v>240</v>
      </c>
      <c r="N77" s="176">
        <v>20</v>
      </c>
      <c r="O77" s="176">
        <v>4.8</v>
      </c>
      <c r="P77" s="176">
        <v>82.5</v>
      </c>
      <c r="Q77" s="176">
        <v>0.95</v>
      </c>
      <c r="R77" s="176">
        <v>30</v>
      </c>
      <c r="S77" s="176">
        <v>-30</v>
      </c>
    </row>
    <row r="78" spans="1:19" hidden="1">
      <c r="A78" s="184"/>
      <c r="B78" s="184"/>
      <c r="C78" s="560"/>
      <c r="D78" s="184"/>
      <c r="E78" s="184"/>
      <c r="F78" s="184"/>
      <c r="G78" s="184"/>
      <c r="H78" s="184"/>
      <c r="I78" s="184"/>
      <c r="K78" s="176">
        <v>0.02</v>
      </c>
      <c r="L78" s="176">
        <v>12</v>
      </c>
      <c r="M78" s="176">
        <v>240</v>
      </c>
      <c r="N78" s="176">
        <v>20</v>
      </c>
      <c r="O78" s="176">
        <v>4.8</v>
      </c>
      <c r="P78" s="176">
        <v>82.5</v>
      </c>
      <c r="Q78" s="176">
        <v>0.95</v>
      </c>
      <c r="R78" s="176">
        <v>30</v>
      </c>
      <c r="S78" s="176">
        <v>-30</v>
      </c>
    </row>
    <row r="79" spans="1:19" hidden="1">
      <c r="A79" s="184"/>
      <c r="B79" s="184"/>
      <c r="C79" s="560"/>
      <c r="D79" s="184"/>
      <c r="E79" s="184"/>
      <c r="F79" s="184"/>
      <c r="G79" s="184"/>
      <c r="H79" s="184"/>
      <c r="I79" s="184"/>
      <c r="K79" s="176">
        <v>0.02</v>
      </c>
      <c r="L79" s="176">
        <v>12</v>
      </c>
      <c r="M79" s="176">
        <v>240</v>
      </c>
      <c r="N79" s="176">
        <v>6</v>
      </c>
      <c r="O79" s="176">
        <v>1.44</v>
      </c>
      <c r="P79" s="176">
        <v>275</v>
      </c>
      <c r="Q79" s="176">
        <v>0.95</v>
      </c>
      <c r="R79" s="176">
        <v>30</v>
      </c>
      <c r="S79" s="176">
        <v>-30</v>
      </c>
    </row>
    <row r="80" spans="1:19" hidden="1">
      <c r="A80" s="187"/>
      <c r="B80" s="184"/>
      <c r="C80" s="560"/>
      <c r="D80" s="184"/>
      <c r="E80" s="187"/>
      <c r="F80" s="184"/>
      <c r="G80" s="184"/>
      <c r="H80" s="184"/>
      <c r="I80" s="184"/>
      <c r="K80" s="176">
        <v>2.5000000000000001E-2</v>
      </c>
      <c r="L80" s="176">
        <v>40</v>
      </c>
      <c r="M80" s="176">
        <v>1000</v>
      </c>
      <c r="N80" s="176">
        <v>10</v>
      </c>
      <c r="O80" s="176">
        <v>10</v>
      </c>
      <c r="P80" s="176">
        <v>215</v>
      </c>
      <c r="Q80" s="176">
        <v>0.9</v>
      </c>
    </row>
    <row r="81" spans="1:17" hidden="1">
      <c r="A81" s="187"/>
      <c r="B81" s="184"/>
      <c r="C81" s="560"/>
      <c r="D81" s="184"/>
      <c r="E81" s="184"/>
      <c r="F81" s="184"/>
      <c r="G81" s="184"/>
      <c r="H81" s="184"/>
      <c r="I81" s="184"/>
      <c r="K81" s="176">
        <v>2.5000000000000001E-2</v>
      </c>
      <c r="L81" s="176">
        <v>40</v>
      </c>
      <c r="M81" s="176">
        <v>1000</v>
      </c>
      <c r="N81" s="176">
        <v>10</v>
      </c>
      <c r="O81" s="176">
        <v>10</v>
      </c>
      <c r="P81" s="176">
        <v>215</v>
      </c>
      <c r="Q81" s="176">
        <v>0.9</v>
      </c>
    </row>
    <row r="82" spans="1:17" hidden="1">
      <c r="A82" s="187"/>
      <c r="B82" s="184"/>
      <c r="C82" s="560"/>
      <c r="D82" s="184"/>
      <c r="E82" s="187"/>
      <c r="F82" s="184"/>
      <c r="G82" s="184"/>
      <c r="H82" s="184"/>
      <c r="I82" s="184"/>
      <c r="K82" s="176">
        <v>2.5000000000000001E-2</v>
      </c>
      <c r="L82" s="176">
        <v>16</v>
      </c>
      <c r="M82" s="176">
        <v>400</v>
      </c>
      <c r="N82" s="176">
        <v>26</v>
      </c>
      <c r="O82" s="176">
        <v>10.4</v>
      </c>
      <c r="P82" s="176">
        <v>206.73076923076923</v>
      </c>
      <c r="Q82" s="176">
        <v>0.9</v>
      </c>
    </row>
    <row r="83" spans="1:17" hidden="1">
      <c r="A83" s="187"/>
      <c r="B83" s="184"/>
      <c r="C83" s="560"/>
      <c r="D83" s="184"/>
      <c r="E83" s="188"/>
      <c r="F83" s="184"/>
      <c r="G83" s="184"/>
      <c r="H83" s="184"/>
      <c r="I83" s="184"/>
      <c r="K83" s="176">
        <v>2.5000000000000001E-2</v>
      </c>
      <c r="L83" s="176">
        <v>16</v>
      </c>
      <c r="M83" s="176">
        <v>400</v>
      </c>
      <c r="N83" s="176">
        <v>26</v>
      </c>
      <c r="O83" s="176">
        <v>10.4</v>
      </c>
      <c r="P83" s="176">
        <v>206.73076923076923</v>
      </c>
      <c r="Q83" s="176">
        <v>0.9</v>
      </c>
    </row>
    <row r="84" spans="1:17" hidden="1">
      <c r="A84" s="187"/>
      <c r="B84" s="184"/>
      <c r="C84" s="560"/>
      <c r="D84" s="184"/>
      <c r="E84" s="184"/>
      <c r="F84" s="184"/>
      <c r="G84" s="184"/>
      <c r="H84" s="184"/>
      <c r="I84" s="184"/>
      <c r="K84" s="176">
        <v>1.2500000000000001E-2</v>
      </c>
      <c r="L84" s="176">
        <v>32</v>
      </c>
      <c r="M84" s="176">
        <v>400</v>
      </c>
      <c r="N84" s="176">
        <v>26</v>
      </c>
      <c r="O84" s="176">
        <v>10.4</v>
      </c>
      <c r="P84" s="176">
        <v>206.73076923076923</v>
      </c>
      <c r="Q84" s="176">
        <v>0.9</v>
      </c>
    </row>
    <row r="85" spans="1:17" hidden="1">
      <c r="A85" s="187"/>
      <c r="B85" s="184"/>
      <c r="C85" s="560"/>
      <c r="D85" s="184"/>
      <c r="E85" s="184"/>
      <c r="F85" s="187"/>
      <c r="G85" s="184"/>
      <c r="H85" s="184"/>
      <c r="I85" s="184"/>
      <c r="K85" s="176">
        <v>1.2500000000000001E-2</v>
      </c>
      <c r="L85" s="176">
        <v>32</v>
      </c>
      <c r="M85" s="176">
        <v>400</v>
      </c>
      <c r="N85" s="176">
        <v>26</v>
      </c>
      <c r="O85" s="176">
        <v>10.4</v>
      </c>
      <c r="P85" s="176">
        <v>206.73076923076923</v>
      </c>
      <c r="Q85" s="176">
        <v>0.9</v>
      </c>
    </row>
    <row r="86" spans="1:17" hidden="1">
      <c r="A86" s="184"/>
      <c r="B86" s="184"/>
      <c r="C86" s="560"/>
      <c r="D86" s="184"/>
      <c r="E86" s="184"/>
      <c r="F86" s="184"/>
      <c r="G86" s="184"/>
      <c r="H86" s="184"/>
      <c r="I86" s="184"/>
      <c r="K86" s="176">
        <v>0</v>
      </c>
      <c r="L86" s="176">
        <v>0</v>
      </c>
      <c r="M86" s="176">
        <v>1020</v>
      </c>
      <c r="N86" s="176">
        <v>3</v>
      </c>
      <c r="O86" s="176">
        <v>3.06</v>
      </c>
      <c r="P86" s="176">
        <v>329.41176470588232</v>
      </c>
      <c r="Q86" s="176">
        <v>0.87</v>
      </c>
    </row>
    <row r="87" spans="1:17" hidden="1">
      <c r="A87" s="184"/>
      <c r="B87" s="184"/>
      <c r="C87" s="560"/>
      <c r="D87" s="184"/>
      <c r="E87" s="184"/>
      <c r="F87" s="184"/>
      <c r="G87" s="184"/>
      <c r="H87" s="184"/>
      <c r="I87" s="184"/>
      <c r="K87" s="176">
        <v>0</v>
      </c>
      <c r="L87" s="176">
        <v>0</v>
      </c>
      <c r="M87" s="176">
        <v>960</v>
      </c>
      <c r="N87" s="176">
        <v>3</v>
      </c>
      <c r="O87" s="176">
        <v>2.88</v>
      </c>
      <c r="P87" s="176">
        <v>266.66666666666669</v>
      </c>
      <c r="Q87" s="176">
        <v>0.87</v>
      </c>
    </row>
    <row r="88" spans="1:17" hidden="1">
      <c r="A88" s="184"/>
      <c r="B88" s="184"/>
      <c r="C88" s="560"/>
      <c r="D88" s="184"/>
      <c r="E88" s="184"/>
      <c r="F88" s="184"/>
      <c r="G88" s="184"/>
      <c r="H88" s="184"/>
      <c r="I88" s="184"/>
      <c r="K88" s="176">
        <v>0</v>
      </c>
      <c r="L88" s="176">
        <v>0</v>
      </c>
      <c r="M88" s="176">
        <v>960</v>
      </c>
      <c r="N88" s="176">
        <v>3</v>
      </c>
      <c r="O88" s="176">
        <v>2.88</v>
      </c>
      <c r="P88" s="176">
        <v>266.66666666666669</v>
      </c>
      <c r="Q88" s="176">
        <v>0.87</v>
      </c>
    </row>
    <row r="89" spans="1:17" hidden="1">
      <c r="A89" s="184"/>
      <c r="B89" s="184"/>
      <c r="C89" s="560"/>
      <c r="D89" s="184"/>
      <c r="E89" s="184"/>
      <c r="F89" s="184"/>
      <c r="G89" s="184"/>
      <c r="H89" s="184"/>
      <c r="I89" s="184"/>
      <c r="K89" s="176">
        <v>0</v>
      </c>
      <c r="L89" s="176">
        <v>0</v>
      </c>
      <c r="M89" s="176">
        <v>960</v>
      </c>
      <c r="N89" s="176">
        <v>3</v>
      </c>
      <c r="O89" s="176">
        <v>2.88</v>
      </c>
      <c r="P89" s="176">
        <v>266.66666666666669</v>
      </c>
      <c r="Q89" s="176">
        <v>0.87</v>
      </c>
    </row>
    <row r="90" spans="1:17" hidden="1">
      <c r="A90" s="184"/>
      <c r="B90" s="184"/>
      <c r="C90" s="560"/>
      <c r="D90" s="184"/>
      <c r="E90" s="184"/>
      <c r="F90" s="184"/>
      <c r="G90" s="184"/>
      <c r="H90" s="184"/>
      <c r="I90" s="184"/>
      <c r="K90" s="176">
        <v>0</v>
      </c>
      <c r="L90" s="176">
        <v>0</v>
      </c>
      <c r="M90" s="176">
        <v>960</v>
      </c>
      <c r="N90" s="176">
        <v>3</v>
      </c>
      <c r="O90" s="176">
        <v>2.88</v>
      </c>
      <c r="P90" s="176">
        <v>266.66666666666669</v>
      </c>
      <c r="Q90" s="176">
        <v>0.87</v>
      </c>
    </row>
    <row r="91" spans="1:17" hidden="1">
      <c r="A91" s="184"/>
      <c r="B91" s="184"/>
      <c r="C91" s="560"/>
      <c r="D91" s="184"/>
      <c r="E91" s="184"/>
      <c r="F91" s="184"/>
      <c r="G91" s="184"/>
      <c r="H91" s="184"/>
      <c r="I91" s="184"/>
      <c r="K91" s="176">
        <v>0</v>
      </c>
      <c r="L91" s="176">
        <v>0</v>
      </c>
      <c r="M91" s="176">
        <v>960</v>
      </c>
      <c r="N91" s="176">
        <v>3</v>
      </c>
      <c r="O91" s="176">
        <v>2.88</v>
      </c>
      <c r="P91" s="176">
        <v>266.66666666666669</v>
      </c>
      <c r="Q91" s="176">
        <v>0.87</v>
      </c>
    </row>
    <row r="92" spans="1:17" hidden="1">
      <c r="A92" s="184"/>
      <c r="B92" s="184"/>
      <c r="C92" s="560"/>
      <c r="D92" s="184"/>
      <c r="E92" s="184"/>
      <c r="F92" s="184"/>
      <c r="G92" s="184"/>
      <c r="H92" s="184"/>
      <c r="I92" s="184"/>
      <c r="K92" s="176">
        <v>0</v>
      </c>
      <c r="L92" s="176">
        <v>0</v>
      </c>
      <c r="M92" s="176">
        <v>240</v>
      </c>
      <c r="N92" s="176">
        <v>10</v>
      </c>
      <c r="O92" s="176">
        <v>2.4</v>
      </c>
      <c r="P92" s="176">
        <v>320</v>
      </c>
      <c r="Q92" s="176">
        <v>0.87</v>
      </c>
    </row>
    <row r="93" spans="1:17" hidden="1">
      <c r="A93" s="184"/>
      <c r="B93" s="184"/>
      <c r="C93" s="560"/>
      <c r="D93" s="184"/>
      <c r="E93" s="184"/>
      <c r="F93" s="184"/>
      <c r="G93" s="184"/>
      <c r="H93" s="184"/>
      <c r="I93" s="184"/>
      <c r="K93" s="176">
        <v>0</v>
      </c>
      <c r="L93" s="176">
        <v>0</v>
      </c>
      <c r="M93" s="176">
        <v>240</v>
      </c>
      <c r="N93" s="176">
        <v>10</v>
      </c>
      <c r="O93" s="176">
        <v>2.4</v>
      </c>
      <c r="P93" s="176">
        <v>320</v>
      </c>
      <c r="Q93" s="176">
        <v>0.87</v>
      </c>
    </row>
    <row r="94" spans="1:17" hidden="1">
      <c r="A94" s="184"/>
      <c r="B94" s="184"/>
      <c r="C94" s="560"/>
      <c r="D94" s="184"/>
      <c r="E94" s="184"/>
      <c r="F94" s="184"/>
      <c r="G94" s="184"/>
      <c r="H94" s="184"/>
      <c r="I94" s="184"/>
      <c r="K94" s="176">
        <v>0</v>
      </c>
      <c r="L94" s="176">
        <v>0</v>
      </c>
      <c r="M94" s="176">
        <v>240</v>
      </c>
      <c r="N94" s="176">
        <v>10</v>
      </c>
      <c r="O94" s="176">
        <v>2.4</v>
      </c>
      <c r="P94" s="176">
        <v>320</v>
      </c>
      <c r="Q94" s="176">
        <v>0.87</v>
      </c>
    </row>
    <row r="95" spans="1:17" hidden="1">
      <c r="A95" s="184"/>
      <c r="B95" s="184"/>
      <c r="C95" s="560"/>
      <c r="D95" s="184"/>
      <c r="E95" s="184"/>
      <c r="F95" s="184"/>
      <c r="G95" s="184"/>
      <c r="H95" s="184"/>
      <c r="I95" s="184"/>
      <c r="K95" s="176">
        <v>0</v>
      </c>
      <c r="L95" s="176">
        <v>0</v>
      </c>
      <c r="M95" s="176">
        <v>240</v>
      </c>
      <c r="N95" s="176">
        <v>10</v>
      </c>
      <c r="O95" s="176">
        <v>2.4</v>
      </c>
      <c r="P95" s="176">
        <v>320</v>
      </c>
      <c r="Q95" s="176">
        <v>0.87</v>
      </c>
    </row>
    <row r="96" spans="1:17" hidden="1">
      <c r="A96" s="184"/>
      <c r="B96" s="184"/>
      <c r="C96" s="560"/>
      <c r="D96" s="184"/>
      <c r="E96" s="184"/>
      <c r="F96" s="184"/>
      <c r="G96" s="184"/>
      <c r="H96" s="184"/>
      <c r="I96" s="184"/>
      <c r="K96" s="176">
        <v>0</v>
      </c>
      <c r="L96" s="176">
        <v>0</v>
      </c>
      <c r="M96" s="176">
        <v>1250</v>
      </c>
      <c r="N96" s="176">
        <v>8</v>
      </c>
      <c r="O96" s="176">
        <v>10</v>
      </c>
      <c r="P96" s="176">
        <v>45</v>
      </c>
      <c r="Q96" s="176">
        <v>0.87</v>
      </c>
    </row>
    <row r="97" spans="1:17" hidden="1">
      <c r="A97" s="184"/>
      <c r="B97" s="184"/>
      <c r="C97" s="560"/>
      <c r="D97" s="184"/>
      <c r="E97" s="184"/>
      <c r="F97" s="184"/>
      <c r="G97" s="184"/>
      <c r="H97" s="184"/>
      <c r="I97" s="184"/>
      <c r="K97" s="176">
        <v>0</v>
      </c>
      <c r="L97" s="176">
        <v>0</v>
      </c>
      <c r="M97" s="176">
        <v>1020</v>
      </c>
      <c r="N97" s="176">
        <v>3</v>
      </c>
      <c r="O97" s="176">
        <v>3.06</v>
      </c>
      <c r="P97" s="176">
        <v>329.41176470588232</v>
      </c>
      <c r="Q97" s="176">
        <v>0.87</v>
      </c>
    </row>
    <row r="98" spans="1:17" hidden="1">
      <c r="A98" s="184"/>
      <c r="B98" s="184"/>
      <c r="C98" s="560"/>
      <c r="D98" s="184"/>
      <c r="E98" s="184"/>
      <c r="F98" s="184"/>
      <c r="G98" s="184"/>
      <c r="H98" s="184"/>
      <c r="I98" s="184"/>
      <c r="K98" s="176">
        <v>0</v>
      </c>
      <c r="L98" s="176">
        <v>0</v>
      </c>
      <c r="M98" s="176">
        <v>1080</v>
      </c>
      <c r="N98" s="176">
        <v>3</v>
      </c>
      <c r="O98" s="176">
        <v>3.24</v>
      </c>
      <c r="P98" s="176">
        <v>253.33333333333331</v>
      </c>
      <c r="Q98" s="176">
        <v>0.87</v>
      </c>
    </row>
    <row r="99" spans="1:17" hidden="1">
      <c r="A99" s="184"/>
      <c r="B99" s="184"/>
      <c r="C99" s="560"/>
      <c r="D99" s="184"/>
      <c r="E99" s="184"/>
      <c r="F99" s="184"/>
      <c r="G99" s="184"/>
      <c r="H99" s="184"/>
      <c r="I99" s="184"/>
      <c r="K99" s="176">
        <v>0</v>
      </c>
      <c r="L99" s="176">
        <v>0</v>
      </c>
      <c r="M99" s="176">
        <v>1080</v>
      </c>
      <c r="N99" s="176">
        <v>3</v>
      </c>
      <c r="O99" s="176">
        <v>3.24</v>
      </c>
      <c r="P99" s="176">
        <v>253.33333333333331</v>
      </c>
      <c r="Q99" s="176">
        <v>0.87</v>
      </c>
    </row>
    <row r="100" spans="1:17" hidden="1">
      <c r="A100" s="184"/>
      <c r="B100" s="184"/>
      <c r="C100" s="560"/>
      <c r="D100" s="184"/>
      <c r="E100" s="184"/>
      <c r="F100" s="184"/>
      <c r="G100" s="184"/>
      <c r="H100" s="184"/>
      <c r="I100" s="184"/>
      <c r="K100" s="176">
        <v>0</v>
      </c>
      <c r="L100" s="176">
        <v>0</v>
      </c>
      <c r="M100" s="176">
        <v>1080</v>
      </c>
      <c r="N100" s="176">
        <v>3</v>
      </c>
      <c r="O100" s="176">
        <v>3.24</v>
      </c>
      <c r="P100" s="176">
        <v>253.33333333333331</v>
      </c>
      <c r="Q100" s="176">
        <v>0.87</v>
      </c>
    </row>
    <row r="101" spans="1:17" hidden="1">
      <c r="A101" s="184"/>
      <c r="B101" s="184"/>
      <c r="C101" s="560"/>
      <c r="D101" s="184"/>
      <c r="E101" s="184"/>
      <c r="F101" s="184"/>
      <c r="G101" s="184"/>
      <c r="H101" s="184"/>
      <c r="I101" s="184"/>
      <c r="K101" s="176">
        <v>0</v>
      </c>
      <c r="L101" s="176">
        <v>0</v>
      </c>
      <c r="M101" s="176">
        <v>1080</v>
      </c>
      <c r="N101" s="176">
        <v>3</v>
      </c>
      <c r="O101" s="176">
        <v>3.24</v>
      </c>
      <c r="P101" s="176">
        <v>253.33333333333331</v>
      </c>
      <c r="Q101" s="176">
        <v>0.87</v>
      </c>
    </row>
    <row r="102" spans="1:17" hidden="1">
      <c r="A102" s="184"/>
      <c r="B102" s="184"/>
      <c r="C102" s="560"/>
      <c r="D102" s="184"/>
      <c r="E102" s="184"/>
      <c r="F102" s="184"/>
      <c r="G102" s="184"/>
      <c r="H102" s="184"/>
      <c r="I102" s="184"/>
      <c r="K102" s="176">
        <v>0</v>
      </c>
      <c r="L102" s="176">
        <v>0</v>
      </c>
      <c r="M102" s="176">
        <v>1080</v>
      </c>
      <c r="N102" s="176">
        <v>3</v>
      </c>
      <c r="O102" s="176">
        <v>3.24</v>
      </c>
      <c r="P102" s="176">
        <v>253.33333333333331</v>
      </c>
      <c r="Q102" s="176">
        <v>0.87</v>
      </c>
    </row>
    <row r="103" spans="1:17" hidden="1">
      <c r="A103" s="184"/>
      <c r="B103" s="184"/>
      <c r="C103" s="560"/>
      <c r="D103" s="184"/>
      <c r="E103" s="184"/>
      <c r="F103" s="184"/>
      <c r="G103" s="184"/>
      <c r="H103" s="184"/>
      <c r="I103" s="184"/>
      <c r="K103" s="176">
        <v>0</v>
      </c>
      <c r="L103" s="176">
        <v>0</v>
      </c>
      <c r="M103" s="176">
        <v>240</v>
      </c>
      <c r="N103" s="176">
        <v>10</v>
      </c>
      <c r="O103" s="176">
        <v>2.4</v>
      </c>
      <c r="P103" s="176">
        <v>320</v>
      </c>
      <c r="Q103" s="176">
        <v>0.87</v>
      </c>
    </row>
    <row r="104" spans="1:17" hidden="1">
      <c r="A104" s="184"/>
      <c r="B104" s="184"/>
      <c r="C104" s="560"/>
      <c r="D104" s="184"/>
      <c r="E104" s="184"/>
      <c r="F104" s="184"/>
      <c r="G104" s="184"/>
      <c r="H104" s="184"/>
      <c r="I104" s="184"/>
      <c r="K104" s="176">
        <v>0</v>
      </c>
      <c r="L104" s="176">
        <v>0</v>
      </c>
      <c r="M104" s="176">
        <v>240</v>
      </c>
      <c r="N104" s="176">
        <v>10</v>
      </c>
      <c r="O104" s="176">
        <v>2.4</v>
      </c>
      <c r="P104" s="176">
        <v>320</v>
      </c>
      <c r="Q104" s="176">
        <v>0.87</v>
      </c>
    </row>
    <row r="105" spans="1:17" hidden="1">
      <c r="A105" s="184"/>
      <c r="B105" s="184"/>
      <c r="C105" s="560"/>
      <c r="D105" s="184"/>
      <c r="E105" s="184"/>
      <c r="F105" s="184"/>
      <c r="G105" s="184"/>
      <c r="H105" s="184"/>
      <c r="I105" s="184"/>
      <c r="K105" s="176">
        <v>0</v>
      </c>
      <c r="L105" s="176">
        <v>0</v>
      </c>
      <c r="M105" s="176">
        <v>1080</v>
      </c>
      <c r="N105" s="176">
        <v>3</v>
      </c>
      <c r="O105" s="176">
        <v>3.24</v>
      </c>
      <c r="P105" s="176">
        <v>253.33333333333331</v>
      </c>
      <c r="Q105" s="176">
        <v>0.87</v>
      </c>
    </row>
    <row r="106" spans="1:17" hidden="1">
      <c r="A106" s="184"/>
      <c r="B106" s="184"/>
      <c r="C106" s="560"/>
      <c r="D106" s="184"/>
      <c r="E106" s="184"/>
      <c r="F106" s="184"/>
      <c r="G106" s="184"/>
      <c r="H106" s="184"/>
      <c r="I106" s="184"/>
      <c r="K106" s="176">
        <v>0</v>
      </c>
      <c r="L106" s="176">
        <v>0</v>
      </c>
      <c r="M106" s="176">
        <v>240</v>
      </c>
      <c r="N106" s="176">
        <v>10</v>
      </c>
      <c r="O106" s="176">
        <v>2.4</v>
      </c>
      <c r="P106" s="176">
        <v>320</v>
      </c>
      <c r="Q106" s="176">
        <v>0.87</v>
      </c>
    </row>
    <row r="107" spans="1:17" hidden="1">
      <c r="A107" s="184"/>
      <c r="B107" s="184"/>
      <c r="C107" s="560"/>
      <c r="D107" s="184"/>
      <c r="E107" s="184"/>
      <c r="F107" s="184"/>
      <c r="G107" s="184"/>
      <c r="H107" s="184"/>
      <c r="I107" s="184"/>
      <c r="K107" s="176">
        <v>0</v>
      </c>
      <c r="L107" s="176">
        <v>0</v>
      </c>
      <c r="M107" s="176">
        <v>1050</v>
      </c>
      <c r="N107" s="176">
        <v>3</v>
      </c>
      <c r="O107" s="176">
        <v>3.15</v>
      </c>
      <c r="P107" s="176">
        <v>102</v>
      </c>
      <c r="Q107" s="176">
        <v>0.87</v>
      </c>
    </row>
    <row r="108" spans="1:17" hidden="1">
      <c r="A108" s="184"/>
      <c r="B108" s="184"/>
      <c r="C108" s="560"/>
      <c r="D108" s="184"/>
      <c r="E108" s="184"/>
      <c r="F108" s="184"/>
      <c r="G108" s="184"/>
      <c r="H108" s="184"/>
      <c r="I108" s="184"/>
      <c r="K108" s="176">
        <v>0</v>
      </c>
      <c r="L108" s="176">
        <v>0</v>
      </c>
      <c r="M108" s="176">
        <v>1050</v>
      </c>
      <c r="N108" s="176">
        <v>3</v>
      </c>
      <c r="O108" s="176">
        <v>3.15</v>
      </c>
      <c r="P108" s="176">
        <v>102</v>
      </c>
      <c r="Q108" s="176">
        <v>0.87</v>
      </c>
    </row>
    <row r="109" spans="1:17" hidden="1">
      <c r="A109" s="184"/>
      <c r="B109" s="184"/>
      <c r="C109" s="560"/>
      <c r="D109" s="184"/>
      <c r="E109" s="184"/>
      <c r="F109" s="184"/>
      <c r="G109" s="184"/>
      <c r="H109" s="184"/>
      <c r="I109" s="184"/>
      <c r="K109" s="176">
        <v>0</v>
      </c>
      <c r="L109" s="176">
        <v>0</v>
      </c>
      <c r="M109" s="176">
        <v>1050</v>
      </c>
      <c r="N109" s="176">
        <v>3</v>
      </c>
      <c r="O109" s="176">
        <v>3.15</v>
      </c>
      <c r="P109" s="176">
        <v>102</v>
      </c>
      <c r="Q109" s="176">
        <v>0.87</v>
      </c>
    </row>
    <row r="110" spans="1:17" hidden="1">
      <c r="A110" s="184"/>
      <c r="B110" s="184"/>
      <c r="C110" s="560"/>
      <c r="D110" s="184"/>
      <c r="E110" s="184"/>
      <c r="F110" s="184"/>
      <c r="G110" s="184"/>
      <c r="H110" s="184"/>
      <c r="I110" s="184"/>
      <c r="K110" s="176">
        <v>0</v>
      </c>
      <c r="L110" s="176">
        <v>0</v>
      </c>
      <c r="M110" s="176">
        <v>1050</v>
      </c>
      <c r="N110" s="176">
        <v>3</v>
      </c>
      <c r="O110" s="176">
        <v>3.15</v>
      </c>
      <c r="P110" s="176">
        <v>102</v>
      </c>
      <c r="Q110" s="176">
        <v>0.87</v>
      </c>
    </row>
    <row r="111" spans="1:17" hidden="1">
      <c r="A111" s="184"/>
      <c r="B111" s="184"/>
      <c r="C111" s="560"/>
      <c r="D111" s="184"/>
      <c r="E111" s="184"/>
      <c r="F111" s="184"/>
      <c r="G111" s="184"/>
      <c r="H111" s="184"/>
      <c r="I111" s="184"/>
      <c r="K111" s="176">
        <v>0</v>
      </c>
      <c r="L111" s="176">
        <v>0</v>
      </c>
      <c r="M111" s="176">
        <v>1200</v>
      </c>
      <c r="N111" s="176">
        <v>3</v>
      </c>
      <c r="O111" s="176">
        <v>3.6</v>
      </c>
      <c r="P111" s="176">
        <v>266.66666666666669</v>
      </c>
      <c r="Q111" s="176">
        <v>0.87</v>
      </c>
    </row>
    <row r="112" spans="1:17" hidden="1">
      <c r="A112" s="184"/>
      <c r="B112" s="184"/>
      <c r="C112" s="560"/>
      <c r="D112" s="184"/>
      <c r="E112" s="184"/>
      <c r="F112" s="184"/>
      <c r="G112" s="184"/>
      <c r="H112" s="184"/>
      <c r="I112" s="184"/>
      <c r="K112" s="176">
        <v>0</v>
      </c>
      <c r="L112" s="176">
        <v>0</v>
      </c>
      <c r="M112" s="176">
        <v>1200</v>
      </c>
      <c r="N112" s="176">
        <v>3</v>
      </c>
      <c r="O112" s="176">
        <v>3.6</v>
      </c>
      <c r="P112" s="176">
        <v>266.66666666666669</v>
      </c>
      <c r="Q112" s="176">
        <v>0.87</v>
      </c>
    </row>
    <row r="113" spans="1:19" hidden="1">
      <c r="A113" s="184"/>
      <c r="B113" s="184"/>
      <c r="C113" s="560"/>
      <c r="D113" s="184"/>
      <c r="E113" s="184"/>
      <c r="F113" s="184"/>
      <c r="G113" s="184"/>
      <c r="H113" s="184"/>
      <c r="I113" s="184"/>
      <c r="K113" s="176">
        <v>0</v>
      </c>
      <c r="L113" s="176">
        <v>0</v>
      </c>
      <c r="M113" s="176">
        <v>1200</v>
      </c>
      <c r="N113" s="176">
        <v>3</v>
      </c>
      <c r="O113" s="176">
        <v>3.6</v>
      </c>
      <c r="P113" s="176">
        <v>266.66666666666669</v>
      </c>
      <c r="Q113" s="176">
        <v>0.87</v>
      </c>
    </row>
    <row r="114" spans="1:19" hidden="1">
      <c r="A114" s="184"/>
      <c r="B114" s="184"/>
      <c r="C114" s="560"/>
      <c r="D114" s="184"/>
      <c r="E114" s="184"/>
      <c r="F114" s="184"/>
      <c r="G114" s="184"/>
      <c r="H114" s="184"/>
      <c r="I114" s="184"/>
      <c r="K114" s="176">
        <v>0</v>
      </c>
      <c r="L114" s="176">
        <v>0</v>
      </c>
      <c r="M114" s="176">
        <v>1200</v>
      </c>
      <c r="N114" s="176">
        <v>3</v>
      </c>
      <c r="O114" s="176">
        <v>3.6</v>
      </c>
      <c r="P114" s="176">
        <v>266.66666666666669</v>
      </c>
      <c r="Q114" s="176">
        <v>0.87</v>
      </c>
    </row>
    <row r="115" spans="1:19" hidden="1">
      <c r="A115" s="184"/>
      <c r="B115" s="184"/>
      <c r="C115" s="560"/>
      <c r="D115" s="184"/>
      <c r="E115" s="184"/>
      <c r="F115" s="184"/>
      <c r="G115" s="184"/>
      <c r="H115" s="184"/>
      <c r="I115" s="184"/>
      <c r="K115" s="176">
        <v>0</v>
      </c>
      <c r="L115" s="176">
        <v>0</v>
      </c>
      <c r="M115" s="176">
        <v>1200</v>
      </c>
      <c r="N115" s="176">
        <v>3</v>
      </c>
      <c r="O115" s="176">
        <v>3.6</v>
      </c>
      <c r="P115" s="176">
        <v>213.33333333333331</v>
      </c>
      <c r="Q115" s="176">
        <v>0.87</v>
      </c>
      <c r="R115" s="176">
        <v>30</v>
      </c>
      <c r="S115" s="176">
        <v>-30</v>
      </c>
    </row>
    <row r="116" spans="1:19" hidden="1">
      <c r="A116" s="184"/>
      <c r="B116" s="184"/>
      <c r="C116" s="560"/>
      <c r="D116" s="184"/>
      <c r="E116" s="184"/>
      <c r="F116" s="184"/>
      <c r="G116" s="184"/>
      <c r="H116" s="184"/>
      <c r="I116" s="184"/>
      <c r="K116" s="176">
        <v>0</v>
      </c>
      <c r="L116" s="176">
        <v>0</v>
      </c>
      <c r="M116" s="176">
        <v>1500</v>
      </c>
      <c r="N116" s="176">
        <v>3</v>
      </c>
      <c r="O116" s="176">
        <v>4.5</v>
      </c>
      <c r="P116" s="176">
        <v>66.666666666666671</v>
      </c>
      <c r="Q116" s="176">
        <v>0.87</v>
      </c>
      <c r="R116" s="176">
        <v>30</v>
      </c>
      <c r="S116" s="176">
        <v>-30</v>
      </c>
    </row>
    <row r="117" spans="1:19" hidden="1">
      <c r="A117" s="184"/>
      <c r="B117" s="184"/>
      <c r="C117" s="560"/>
      <c r="D117" s="184"/>
      <c r="E117" s="184"/>
      <c r="F117" s="184"/>
      <c r="G117" s="184"/>
      <c r="H117" s="184"/>
      <c r="I117" s="184"/>
      <c r="K117" s="176">
        <v>0</v>
      </c>
      <c r="L117" s="176">
        <v>0</v>
      </c>
      <c r="M117" s="176">
        <v>300</v>
      </c>
      <c r="N117" s="176">
        <v>30</v>
      </c>
      <c r="O117" s="176">
        <v>9</v>
      </c>
      <c r="P117" s="176">
        <v>100</v>
      </c>
      <c r="Q117" s="176">
        <v>0.9</v>
      </c>
    </row>
    <row r="118" spans="1:19" hidden="1">
      <c r="A118" s="184"/>
      <c r="B118" s="184"/>
      <c r="C118" s="560"/>
      <c r="D118" s="184"/>
      <c r="E118" s="184"/>
      <c r="F118" s="184"/>
      <c r="G118" s="184"/>
      <c r="H118" s="184"/>
      <c r="I118" s="184"/>
      <c r="K118" s="176">
        <v>0</v>
      </c>
      <c r="L118" s="176">
        <v>0</v>
      </c>
      <c r="M118" s="176">
        <v>1000.0500000000001</v>
      </c>
      <c r="N118" s="176">
        <v>10</v>
      </c>
      <c r="O118" s="176">
        <v>10.000500000000001</v>
      </c>
      <c r="P118" s="176">
        <v>89.995500224988746</v>
      </c>
      <c r="Q118" s="176">
        <v>0.9</v>
      </c>
    </row>
    <row r="119" spans="1:19" hidden="1">
      <c r="A119" s="184"/>
      <c r="B119" s="184"/>
      <c r="C119" s="560"/>
      <c r="D119" s="184"/>
      <c r="E119" s="184"/>
      <c r="F119" s="184"/>
      <c r="G119" s="184"/>
      <c r="H119" s="184"/>
      <c r="I119" s="184"/>
      <c r="K119" s="176">
        <v>0</v>
      </c>
      <c r="L119" s="176">
        <v>0</v>
      </c>
      <c r="M119" s="176">
        <v>300</v>
      </c>
      <c r="N119" s="176">
        <v>30</v>
      </c>
      <c r="O119" s="176">
        <v>9</v>
      </c>
      <c r="P119" s="176">
        <v>100</v>
      </c>
      <c r="Q119" s="176">
        <v>0.9</v>
      </c>
    </row>
    <row r="120" spans="1:19" hidden="1">
      <c r="A120" s="184"/>
      <c r="B120" s="184"/>
      <c r="C120" s="560"/>
      <c r="D120" s="184"/>
      <c r="E120" s="184"/>
      <c r="F120" s="184"/>
      <c r="G120" s="184"/>
      <c r="H120" s="184"/>
      <c r="I120" s="184"/>
      <c r="K120" s="176">
        <v>1.2E-2</v>
      </c>
      <c r="L120" s="176">
        <v>25</v>
      </c>
      <c r="M120" s="176">
        <v>300</v>
      </c>
      <c r="N120" s="176">
        <v>30</v>
      </c>
      <c r="O120" s="176">
        <v>9</v>
      </c>
      <c r="P120" s="176">
        <v>180</v>
      </c>
      <c r="Q120" s="176">
        <v>0.9</v>
      </c>
    </row>
    <row r="121" spans="1:19" hidden="1">
      <c r="A121" s="184"/>
      <c r="B121" s="184"/>
      <c r="C121" s="560"/>
      <c r="D121" s="184"/>
      <c r="E121" s="184"/>
      <c r="F121" s="184"/>
      <c r="G121" s="184"/>
      <c r="H121" s="184"/>
      <c r="I121" s="184"/>
      <c r="K121" s="176">
        <v>1.2E-2</v>
      </c>
      <c r="L121" s="176">
        <v>25</v>
      </c>
      <c r="M121" s="176">
        <v>300</v>
      </c>
      <c r="N121" s="176">
        <v>30</v>
      </c>
      <c r="O121" s="176">
        <v>9</v>
      </c>
      <c r="P121" s="176">
        <v>180</v>
      </c>
      <c r="Q121" s="176">
        <v>0.9</v>
      </c>
    </row>
    <row r="122" spans="1:19" hidden="1">
      <c r="A122" s="184"/>
      <c r="B122" s="184"/>
      <c r="C122" s="560"/>
      <c r="D122" s="184"/>
      <c r="E122" s="184"/>
      <c r="F122" s="184"/>
      <c r="G122" s="184"/>
      <c r="H122" s="184"/>
      <c r="I122" s="184"/>
      <c r="K122" s="176">
        <v>1.2E-2</v>
      </c>
      <c r="L122" s="176">
        <v>83.333333333333329</v>
      </c>
      <c r="M122" s="176">
        <v>1000</v>
      </c>
      <c r="N122" s="176">
        <v>10</v>
      </c>
      <c r="O122" s="176">
        <v>10</v>
      </c>
      <c r="P122" s="176">
        <v>193.2</v>
      </c>
      <c r="Q122" s="176">
        <v>0.9</v>
      </c>
    </row>
    <row r="123" spans="1:19" hidden="1">
      <c r="A123" s="184"/>
      <c r="B123" s="184"/>
      <c r="C123" s="560"/>
      <c r="D123" s="184"/>
      <c r="E123" s="184"/>
      <c r="F123" s="184"/>
      <c r="G123" s="184"/>
      <c r="H123" s="184"/>
      <c r="I123" s="184"/>
      <c r="K123" s="176">
        <v>1.2E-2</v>
      </c>
      <c r="L123" s="176">
        <v>83.333333333333329</v>
      </c>
      <c r="M123" s="176">
        <v>1000</v>
      </c>
      <c r="N123" s="176">
        <v>10</v>
      </c>
      <c r="O123" s="176">
        <v>10</v>
      </c>
      <c r="P123" s="176">
        <v>193.2</v>
      </c>
      <c r="Q123" s="176">
        <v>0.9</v>
      </c>
    </row>
    <row r="124" spans="1:19" hidden="1">
      <c r="A124" s="184"/>
      <c r="B124" s="184"/>
      <c r="C124" s="560"/>
      <c r="D124" s="184"/>
      <c r="E124" s="184"/>
      <c r="F124" s="184"/>
      <c r="G124" s="184"/>
      <c r="H124" s="184"/>
      <c r="I124" s="184"/>
      <c r="K124" s="176">
        <v>1.2E-2</v>
      </c>
      <c r="L124" s="176">
        <v>25</v>
      </c>
      <c r="M124" s="176">
        <v>300</v>
      </c>
      <c r="N124" s="176">
        <v>30</v>
      </c>
      <c r="O124" s="176">
        <v>9</v>
      </c>
      <c r="P124" s="176">
        <v>180</v>
      </c>
      <c r="Q124" s="176">
        <v>0.9</v>
      </c>
    </row>
    <row r="125" spans="1:19" hidden="1">
      <c r="A125" s="184"/>
      <c r="B125" s="184"/>
      <c r="C125" s="560"/>
      <c r="D125" s="184"/>
      <c r="E125" s="184"/>
      <c r="F125" s="184"/>
      <c r="G125" s="184"/>
      <c r="H125" s="184"/>
      <c r="I125" s="184"/>
      <c r="K125" s="176">
        <v>1.2E-2</v>
      </c>
      <c r="L125" s="176">
        <v>25</v>
      </c>
      <c r="M125" s="176">
        <v>300</v>
      </c>
      <c r="N125" s="176">
        <v>30</v>
      </c>
      <c r="O125" s="176">
        <v>9</v>
      </c>
      <c r="P125" s="176">
        <v>180</v>
      </c>
      <c r="Q125" s="176">
        <v>0.9</v>
      </c>
    </row>
    <row r="126" spans="1:19" hidden="1">
      <c r="A126" s="184"/>
      <c r="B126" s="184"/>
      <c r="C126" s="560"/>
      <c r="D126" s="184"/>
      <c r="E126" s="184"/>
      <c r="F126" s="184"/>
      <c r="G126" s="184"/>
      <c r="H126" s="184"/>
      <c r="I126" s="184"/>
      <c r="K126" s="176">
        <v>1.2E-2</v>
      </c>
      <c r="L126" s="176">
        <v>83.333333333333329</v>
      </c>
      <c r="M126" s="176">
        <v>1000</v>
      </c>
      <c r="N126" s="176">
        <v>10</v>
      </c>
      <c r="O126" s="176">
        <v>10</v>
      </c>
      <c r="P126" s="176">
        <v>193.2</v>
      </c>
      <c r="Q126" s="176">
        <v>0.9</v>
      </c>
    </row>
    <row r="127" spans="1:19" hidden="1">
      <c r="A127" s="184"/>
      <c r="B127" s="184"/>
      <c r="C127" s="560"/>
      <c r="D127" s="184"/>
      <c r="E127" s="184"/>
      <c r="F127" s="184"/>
      <c r="G127" s="184"/>
      <c r="H127" s="184"/>
      <c r="I127" s="184"/>
      <c r="K127" s="176">
        <v>1.2E-2</v>
      </c>
      <c r="L127" s="176">
        <v>83.333333333333329</v>
      </c>
      <c r="M127" s="176">
        <v>1000</v>
      </c>
      <c r="N127" s="176">
        <v>10</v>
      </c>
      <c r="O127" s="176">
        <v>10</v>
      </c>
      <c r="P127" s="176">
        <v>193.2</v>
      </c>
      <c r="Q127" s="176">
        <v>0.9</v>
      </c>
    </row>
    <row r="128" spans="1:19" hidden="1">
      <c r="A128" s="184"/>
      <c r="B128" s="184"/>
      <c r="C128" s="560"/>
      <c r="D128" s="184"/>
      <c r="E128" s="184"/>
      <c r="F128" s="184"/>
      <c r="G128" s="184"/>
      <c r="H128" s="184"/>
      <c r="I128" s="184"/>
      <c r="K128" s="176">
        <v>1.2E-2</v>
      </c>
      <c r="L128" s="176">
        <v>25</v>
      </c>
      <c r="M128" s="176">
        <v>300</v>
      </c>
      <c r="N128" s="176">
        <v>30</v>
      </c>
      <c r="O128" s="176">
        <v>9</v>
      </c>
      <c r="P128" s="176">
        <v>180</v>
      </c>
      <c r="Q128" s="176">
        <v>0.9</v>
      </c>
    </row>
    <row r="129" spans="1:17" hidden="1">
      <c r="A129" s="184"/>
      <c r="B129" s="184"/>
      <c r="C129" s="560"/>
      <c r="D129" s="184"/>
      <c r="E129" s="184"/>
      <c r="F129" s="184"/>
      <c r="G129" s="184"/>
      <c r="H129" s="184"/>
      <c r="I129" s="184"/>
      <c r="K129" s="176">
        <v>1.2E-2</v>
      </c>
      <c r="L129" s="176">
        <v>25</v>
      </c>
      <c r="M129" s="176">
        <v>300</v>
      </c>
      <c r="N129" s="176">
        <v>30</v>
      </c>
      <c r="O129" s="176">
        <v>9</v>
      </c>
      <c r="P129" s="176">
        <v>180</v>
      </c>
      <c r="Q129" s="176">
        <v>0.9</v>
      </c>
    </row>
    <row r="130" spans="1:17" hidden="1">
      <c r="A130" s="184"/>
      <c r="B130" s="184"/>
      <c r="C130" s="560"/>
      <c r="D130" s="184"/>
      <c r="E130" s="184"/>
      <c r="F130" s="184"/>
      <c r="G130" s="184"/>
      <c r="H130" s="184"/>
      <c r="I130" s="184"/>
      <c r="K130" s="176">
        <v>1.2E-2</v>
      </c>
      <c r="L130" s="176">
        <v>83.333333333333329</v>
      </c>
      <c r="M130" s="176">
        <v>1000</v>
      </c>
      <c r="N130" s="176">
        <v>10</v>
      </c>
      <c r="O130" s="176">
        <v>10</v>
      </c>
      <c r="P130" s="176">
        <v>193.2</v>
      </c>
      <c r="Q130" s="176">
        <v>0.9</v>
      </c>
    </row>
    <row r="131" spans="1:17" hidden="1">
      <c r="A131" s="184"/>
      <c r="B131" s="184"/>
      <c r="C131" s="560"/>
      <c r="D131" s="184"/>
      <c r="E131" s="184"/>
      <c r="F131" s="184"/>
      <c r="G131" s="184"/>
      <c r="H131" s="184"/>
      <c r="I131" s="184"/>
      <c r="K131" s="176">
        <v>1.2E-2</v>
      </c>
      <c r="L131" s="176">
        <v>83.333333333333329</v>
      </c>
      <c r="M131" s="176">
        <v>1000</v>
      </c>
      <c r="N131" s="176">
        <v>10</v>
      </c>
      <c r="O131" s="176">
        <v>10</v>
      </c>
      <c r="P131" s="176">
        <v>193.2</v>
      </c>
      <c r="Q131" s="176">
        <v>0.9</v>
      </c>
    </row>
    <row r="132" spans="1:17" hidden="1">
      <c r="A132" s="184"/>
      <c r="B132" s="184"/>
      <c r="C132" s="560"/>
      <c r="D132" s="184"/>
      <c r="E132" s="184"/>
      <c r="F132" s="184"/>
      <c r="G132" s="184"/>
      <c r="H132" s="184"/>
      <c r="I132" s="184"/>
      <c r="K132" s="176">
        <v>1.2E-2</v>
      </c>
      <c r="L132" s="176">
        <v>25</v>
      </c>
      <c r="M132" s="176">
        <v>300</v>
      </c>
      <c r="N132" s="176">
        <v>30</v>
      </c>
      <c r="O132" s="176">
        <v>9</v>
      </c>
      <c r="P132" s="176">
        <v>180</v>
      </c>
      <c r="Q132" s="176">
        <v>0.9</v>
      </c>
    </row>
    <row r="133" spans="1:17" hidden="1">
      <c r="A133" s="184"/>
      <c r="B133" s="184"/>
      <c r="C133" s="560"/>
      <c r="D133" s="184"/>
      <c r="E133" s="184"/>
      <c r="F133" s="184"/>
      <c r="G133" s="184"/>
      <c r="H133" s="184"/>
      <c r="I133" s="184"/>
      <c r="K133" s="176">
        <v>1.2E-2</v>
      </c>
      <c r="L133" s="176">
        <v>25</v>
      </c>
      <c r="M133" s="176">
        <v>300</v>
      </c>
      <c r="N133" s="176">
        <v>30</v>
      </c>
      <c r="O133" s="176">
        <v>9</v>
      </c>
      <c r="P133" s="176">
        <v>180</v>
      </c>
      <c r="Q133" s="176">
        <v>0.9</v>
      </c>
    </row>
    <row r="134" spans="1:17" hidden="1">
      <c r="A134" s="184"/>
      <c r="B134" s="184"/>
      <c r="C134" s="560"/>
      <c r="D134" s="184"/>
      <c r="E134" s="184"/>
      <c r="F134" s="184"/>
      <c r="G134" s="184"/>
      <c r="H134" s="184"/>
      <c r="I134" s="184"/>
      <c r="K134" s="176">
        <v>1.2E-2</v>
      </c>
      <c r="L134" s="176">
        <v>83.333333333333329</v>
      </c>
      <c r="M134" s="176">
        <v>1000</v>
      </c>
      <c r="N134" s="176">
        <v>10</v>
      </c>
      <c r="O134" s="176">
        <v>10</v>
      </c>
      <c r="P134" s="176">
        <v>193.2</v>
      </c>
      <c r="Q134" s="176">
        <v>0.9</v>
      </c>
    </row>
    <row r="135" spans="1:17" hidden="1">
      <c r="A135" s="184"/>
      <c r="B135" s="184"/>
      <c r="C135" s="560"/>
      <c r="D135" s="184"/>
      <c r="E135" s="184"/>
      <c r="F135" s="184"/>
      <c r="G135" s="184"/>
      <c r="H135" s="184"/>
      <c r="I135" s="184"/>
      <c r="K135" s="176">
        <v>1.2E-2</v>
      </c>
      <c r="L135" s="176">
        <v>83.333333333333329</v>
      </c>
      <c r="M135" s="176">
        <v>1000</v>
      </c>
      <c r="N135" s="176">
        <v>10</v>
      </c>
      <c r="O135" s="176">
        <v>10</v>
      </c>
      <c r="P135" s="176">
        <v>193.2</v>
      </c>
      <c r="Q135" s="176">
        <v>0.9</v>
      </c>
    </row>
    <row r="136" spans="1:17" hidden="1">
      <c r="A136" s="184"/>
      <c r="B136" s="184"/>
      <c r="C136" s="560"/>
      <c r="D136" s="184"/>
      <c r="E136" s="184"/>
      <c r="F136" s="184"/>
      <c r="G136" s="184"/>
      <c r="H136" s="184"/>
      <c r="I136" s="184"/>
      <c r="K136" s="176">
        <v>1.2E-2</v>
      </c>
      <c r="L136" s="176">
        <v>25</v>
      </c>
      <c r="M136" s="176">
        <v>300</v>
      </c>
      <c r="N136" s="176">
        <v>30</v>
      </c>
      <c r="O136" s="176">
        <v>9</v>
      </c>
      <c r="P136" s="176">
        <v>180</v>
      </c>
      <c r="Q136" s="176">
        <v>0.9</v>
      </c>
    </row>
    <row r="137" spans="1:17" hidden="1">
      <c r="A137" s="184"/>
      <c r="B137" s="184"/>
      <c r="C137" s="560"/>
      <c r="D137" s="184"/>
      <c r="E137" s="184"/>
      <c r="F137" s="184"/>
      <c r="G137" s="184"/>
      <c r="H137" s="184"/>
      <c r="I137" s="184"/>
      <c r="K137" s="176">
        <v>1.2E-2</v>
      </c>
      <c r="L137" s="176">
        <v>25</v>
      </c>
      <c r="M137" s="176">
        <v>300</v>
      </c>
      <c r="N137" s="176">
        <v>30</v>
      </c>
      <c r="O137" s="176">
        <v>9</v>
      </c>
      <c r="P137" s="176">
        <v>180</v>
      </c>
      <c r="Q137" s="176">
        <v>0.9</v>
      </c>
    </row>
    <row r="138" spans="1:17" hidden="1">
      <c r="A138" s="184"/>
      <c r="B138" s="184"/>
      <c r="C138" s="560"/>
      <c r="D138" s="184"/>
      <c r="E138" s="184"/>
      <c r="F138" s="184"/>
      <c r="G138" s="184"/>
      <c r="H138" s="184"/>
      <c r="I138" s="184"/>
      <c r="K138" s="176">
        <v>1.2E-2</v>
      </c>
      <c r="L138" s="176">
        <v>83.333333333333329</v>
      </c>
      <c r="M138" s="176">
        <v>1000</v>
      </c>
      <c r="N138" s="176">
        <v>10</v>
      </c>
      <c r="O138" s="176">
        <v>10</v>
      </c>
      <c r="P138" s="176">
        <v>193.2</v>
      </c>
      <c r="Q138" s="176">
        <v>0.9</v>
      </c>
    </row>
    <row r="139" spans="1:17" hidden="1">
      <c r="A139" s="184"/>
      <c r="B139" s="184"/>
      <c r="C139" s="560"/>
      <c r="D139" s="184"/>
      <c r="E139" s="184"/>
      <c r="F139" s="184"/>
      <c r="G139" s="184"/>
      <c r="H139" s="184"/>
      <c r="I139" s="184"/>
      <c r="K139" s="176">
        <v>1.2E-2</v>
      </c>
      <c r="L139" s="176">
        <v>83.333333333333329</v>
      </c>
      <c r="M139" s="176">
        <v>1000</v>
      </c>
      <c r="N139" s="176">
        <v>10</v>
      </c>
      <c r="O139" s="176">
        <v>10</v>
      </c>
      <c r="P139" s="176">
        <v>193.2</v>
      </c>
      <c r="Q139" s="176">
        <v>0.9</v>
      </c>
    </row>
    <row r="140" spans="1:17" hidden="1">
      <c r="A140" s="184"/>
      <c r="B140" s="184"/>
      <c r="C140" s="560"/>
      <c r="D140" s="184"/>
      <c r="E140" s="184"/>
      <c r="F140" s="184"/>
      <c r="G140" s="184"/>
      <c r="H140" s="184"/>
      <c r="I140" s="184"/>
      <c r="K140" s="176">
        <v>1.2E-2</v>
      </c>
      <c r="L140" s="176">
        <v>25</v>
      </c>
      <c r="M140" s="176">
        <v>300</v>
      </c>
      <c r="N140" s="176">
        <v>12</v>
      </c>
      <c r="O140" s="176">
        <v>3.6</v>
      </c>
      <c r="P140" s="176">
        <v>450</v>
      </c>
      <c r="Q140" s="176">
        <v>0.9</v>
      </c>
    </row>
    <row r="141" spans="1:17" hidden="1">
      <c r="A141" s="184"/>
      <c r="B141" s="184"/>
      <c r="C141" s="560"/>
      <c r="D141" s="184"/>
      <c r="E141" s="184"/>
      <c r="F141" s="184"/>
      <c r="G141" s="184"/>
      <c r="H141" s="184"/>
      <c r="I141" s="184"/>
      <c r="K141" s="176">
        <v>1.2E-2</v>
      </c>
      <c r="L141" s="176">
        <v>25</v>
      </c>
      <c r="M141" s="176">
        <v>300</v>
      </c>
      <c r="N141" s="176">
        <v>12</v>
      </c>
      <c r="O141" s="176">
        <v>3.6</v>
      </c>
      <c r="P141" s="176">
        <v>450</v>
      </c>
      <c r="Q141" s="176">
        <v>0.9</v>
      </c>
    </row>
    <row r="142" spans="1:17" hidden="1">
      <c r="A142" s="184"/>
      <c r="B142" s="184"/>
      <c r="C142" s="560"/>
      <c r="D142" s="184"/>
      <c r="E142" s="184"/>
      <c r="F142" s="184"/>
      <c r="G142" s="184"/>
      <c r="H142" s="184"/>
      <c r="I142" s="184"/>
      <c r="K142" s="176">
        <v>1.2E-2</v>
      </c>
      <c r="L142" s="176">
        <v>25</v>
      </c>
      <c r="M142" s="176">
        <v>300</v>
      </c>
      <c r="N142" s="176">
        <v>30</v>
      </c>
      <c r="O142" s="176">
        <v>9</v>
      </c>
      <c r="P142" s="176">
        <v>180</v>
      </c>
      <c r="Q142" s="176">
        <v>0.9</v>
      </c>
    </row>
    <row r="143" spans="1:17" hidden="1">
      <c r="A143" s="184"/>
      <c r="B143" s="184"/>
      <c r="C143" s="560"/>
      <c r="D143" s="184"/>
      <c r="E143" s="184"/>
      <c r="F143" s="184"/>
      <c r="G143" s="184"/>
      <c r="H143" s="184"/>
      <c r="I143" s="184"/>
      <c r="K143" s="176">
        <v>1.2E-2</v>
      </c>
      <c r="L143" s="176">
        <v>25</v>
      </c>
      <c r="M143" s="176">
        <v>300</v>
      </c>
      <c r="N143" s="176">
        <v>30</v>
      </c>
      <c r="O143" s="176">
        <v>9</v>
      </c>
      <c r="P143" s="176">
        <v>180</v>
      </c>
      <c r="Q143" s="176">
        <v>0.9</v>
      </c>
    </row>
    <row r="144" spans="1:17" hidden="1">
      <c r="A144" s="184"/>
      <c r="B144" s="184"/>
      <c r="C144" s="560"/>
      <c r="D144" s="184"/>
      <c r="E144" s="184"/>
      <c r="F144" s="184"/>
      <c r="G144" s="184"/>
      <c r="H144" s="184"/>
      <c r="I144" s="184"/>
      <c r="K144" s="176">
        <v>1.2E-2</v>
      </c>
      <c r="L144" s="176">
        <v>25</v>
      </c>
      <c r="M144" s="176">
        <v>300</v>
      </c>
      <c r="N144" s="176">
        <v>30</v>
      </c>
      <c r="O144" s="176">
        <v>9</v>
      </c>
      <c r="P144" s="176">
        <v>180</v>
      </c>
      <c r="Q144" s="176">
        <v>0.9</v>
      </c>
    </row>
    <row r="145" spans="1:17" hidden="1">
      <c r="A145" s="184"/>
      <c r="B145" s="184"/>
      <c r="C145" s="560"/>
      <c r="D145" s="184"/>
      <c r="E145" s="184"/>
      <c r="F145" s="184"/>
      <c r="G145" s="184"/>
      <c r="H145" s="184"/>
      <c r="I145" s="184"/>
      <c r="K145" s="176">
        <v>1.2E-2</v>
      </c>
      <c r="L145" s="176">
        <v>25</v>
      </c>
      <c r="M145" s="176">
        <v>300</v>
      </c>
      <c r="N145" s="176">
        <v>30</v>
      </c>
      <c r="O145" s="176">
        <v>9</v>
      </c>
      <c r="P145" s="176">
        <v>180</v>
      </c>
      <c r="Q145" s="176">
        <v>0.9</v>
      </c>
    </row>
    <row r="146" spans="1:17" hidden="1">
      <c r="A146" s="184"/>
      <c r="B146" s="184"/>
      <c r="C146" s="560"/>
      <c r="D146" s="184"/>
      <c r="E146" s="184"/>
      <c r="F146" s="184"/>
      <c r="G146" s="184"/>
      <c r="H146" s="184"/>
      <c r="I146" s="184"/>
      <c r="K146" s="176">
        <v>1.2E-2</v>
      </c>
      <c r="L146" s="176">
        <v>25</v>
      </c>
      <c r="M146" s="176">
        <v>300</v>
      </c>
      <c r="N146" s="176">
        <v>30</v>
      </c>
      <c r="O146" s="176">
        <v>9</v>
      </c>
      <c r="P146" s="176">
        <v>180</v>
      </c>
      <c r="Q146" s="176">
        <v>0.9</v>
      </c>
    </row>
    <row r="147" spans="1:17" hidden="1">
      <c r="A147" s="184"/>
      <c r="B147" s="184"/>
      <c r="C147" s="560"/>
      <c r="D147" s="184"/>
      <c r="E147" s="184"/>
      <c r="F147" s="184"/>
      <c r="G147" s="184"/>
      <c r="H147" s="184"/>
      <c r="I147" s="184"/>
      <c r="K147" s="176">
        <v>1.2E-2</v>
      </c>
      <c r="L147" s="176">
        <v>25</v>
      </c>
      <c r="M147" s="176">
        <v>300</v>
      </c>
      <c r="N147" s="176">
        <v>30</v>
      </c>
      <c r="O147" s="176">
        <v>9</v>
      </c>
      <c r="P147" s="176">
        <v>180</v>
      </c>
      <c r="Q147" s="176">
        <v>0.9</v>
      </c>
    </row>
    <row r="148" spans="1:17" hidden="1">
      <c r="A148" s="184"/>
      <c r="B148" s="184"/>
      <c r="C148" s="560"/>
      <c r="D148" s="184"/>
      <c r="E148" s="184"/>
      <c r="F148" s="184"/>
      <c r="G148" s="184"/>
      <c r="H148" s="184"/>
      <c r="I148" s="184"/>
      <c r="K148" s="176">
        <v>1.2E-2</v>
      </c>
      <c r="L148" s="176">
        <v>25</v>
      </c>
      <c r="M148" s="176">
        <v>300</v>
      </c>
      <c r="N148" s="176">
        <v>16</v>
      </c>
      <c r="O148" s="176">
        <v>4.8</v>
      </c>
      <c r="P148" s="176">
        <v>337.5</v>
      </c>
      <c r="Q148" s="176">
        <v>0.9</v>
      </c>
    </row>
    <row r="149" spans="1:17" hidden="1">
      <c r="A149" s="184"/>
      <c r="B149" s="184"/>
      <c r="C149" s="560"/>
      <c r="D149" s="184"/>
      <c r="E149" s="184"/>
      <c r="F149" s="184"/>
      <c r="G149" s="184"/>
      <c r="H149" s="184"/>
      <c r="I149" s="184"/>
      <c r="K149" s="176">
        <v>1.2E-2</v>
      </c>
      <c r="L149" s="176">
        <v>25</v>
      </c>
      <c r="M149" s="176">
        <v>300</v>
      </c>
      <c r="N149" s="176">
        <v>16</v>
      </c>
      <c r="O149" s="176">
        <v>4.8</v>
      </c>
      <c r="P149" s="176">
        <v>337.5</v>
      </c>
      <c r="Q149" s="176">
        <v>0.9</v>
      </c>
    </row>
    <row r="150" spans="1:17" hidden="1">
      <c r="A150" s="184"/>
      <c r="B150" s="184"/>
      <c r="C150" s="560"/>
      <c r="D150" s="184"/>
      <c r="E150" s="184"/>
      <c r="F150" s="184"/>
      <c r="G150" s="184"/>
      <c r="H150" s="184"/>
      <c r="I150" s="184"/>
      <c r="K150" s="176">
        <v>0</v>
      </c>
      <c r="L150" s="176">
        <v>0</v>
      </c>
      <c r="M150" s="176">
        <v>800</v>
      </c>
      <c r="N150" s="176">
        <v>4</v>
      </c>
      <c r="O150" s="176">
        <v>3.2</v>
      </c>
      <c r="P150" s="176">
        <v>236.25</v>
      </c>
      <c r="Q150" s="176">
        <v>0.87</v>
      </c>
    </row>
    <row r="151" spans="1:17" hidden="1">
      <c r="A151" s="184"/>
      <c r="B151" s="184"/>
      <c r="C151" s="560"/>
      <c r="D151" s="184"/>
      <c r="E151" s="184"/>
      <c r="F151" s="184"/>
      <c r="G151" s="184"/>
      <c r="H151" s="184"/>
      <c r="I151" s="184"/>
      <c r="K151" s="176">
        <v>0</v>
      </c>
      <c r="L151" s="176">
        <v>0</v>
      </c>
      <c r="M151" s="176">
        <v>800</v>
      </c>
      <c r="N151" s="176">
        <v>4</v>
      </c>
      <c r="O151" s="176">
        <v>3.2</v>
      </c>
      <c r="P151" s="176">
        <v>236.25</v>
      </c>
      <c r="Q151" s="176">
        <v>0.87</v>
      </c>
    </row>
    <row r="152" spans="1:17" hidden="1">
      <c r="A152" s="184"/>
      <c r="B152" s="184"/>
      <c r="C152" s="560"/>
      <c r="D152" s="184"/>
      <c r="E152" s="184"/>
      <c r="F152" s="184"/>
      <c r="G152" s="184"/>
      <c r="H152" s="184"/>
      <c r="I152" s="184"/>
      <c r="K152" s="176">
        <v>0</v>
      </c>
      <c r="L152" s="176">
        <v>0</v>
      </c>
      <c r="M152" s="176">
        <v>800</v>
      </c>
      <c r="N152" s="176">
        <v>4</v>
      </c>
      <c r="O152" s="176">
        <v>3.2</v>
      </c>
      <c r="P152" s="176">
        <v>236.25</v>
      </c>
      <c r="Q152" s="176">
        <v>0.87</v>
      </c>
    </row>
    <row r="153" spans="1:17" hidden="1">
      <c r="A153" s="184"/>
      <c r="B153" s="184"/>
      <c r="C153" s="560"/>
      <c r="D153" s="184"/>
      <c r="E153" s="184"/>
      <c r="F153" s="184"/>
      <c r="G153" s="184"/>
      <c r="H153" s="184"/>
      <c r="I153" s="184"/>
      <c r="K153" s="176">
        <v>0</v>
      </c>
      <c r="L153" s="176">
        <v>0</v>
      </c>
      <c r="M153" s="176">
        <v>240</v>
      </c>
      <c r="N153" s="176">
        <v>8</v>
      </c>
      <c r="O153" s="176">
        <v>1.92</v>
      </c>
      <c r="P153" s="176">
        <v>420</v>
      </c>
      <c r="Q153" s="176">
        <v>0.87</v>
      </c>
    </row>
    <row r="154" spans="1:17" hidden="1">
      <c r="A154" s="184"/>
      <c r="B154" s="184"/>
      <c r="C154" s="560"/>
      <c r="D154" s="184"/>
      <c r="E154" s="184"/>
      <c r="F154" s="184"/>
      <c r="G154" s="184"/>
      <c r="H154" s="184"/>
      <c r="I154" s="184"/>
      <c r="K154" s="176">
        <v>0</v>
      </c>
      <c r="L154" s="176">
        <v>0</v>
      </c>
      <c r="M154" s="176">
        <v>240</v>
      </c>
      <c r="N154" s="176">
        <v>8</v>
      </c>
      <c r="O154" s="176">
        <v>1.92</v>
      </c>
      <c r="P154" s="176">
        <v>420</v>
      </c>
      <c r="Q154" s="176">
        <v>0.87</v>
      </c>
    </row>
    <row r="155" spans="1:17" hidden="1">
      <c r="A155" s="184"/>
      <c r="B155" s="184"/>
      <c r="C155" s="560"/>
      <c r="D155" s="184"/>
      <c r="E155" s="184"/>
      <c r="F155" s="184"/>
      <c r="G155" s="184"/>
      <c r="H155" s="184"/>
      <c r="I155" s="184"/>
      <c r="K155" s="176">
        <v>0</v>
      </c>
      <c r="L155" s="176">
        <v>0</v>
      </c>
      <c r="M155" s="176">
        <v>240</v>
      </c>
      <c r="N155" s="176">
        <v>8</v>
      </c>
      <c r="O155" s="176">
        <v>1.92</v>
      </c>
      <c r="P155" s="176">
        <v>420</v>
      </c>
      <c r="Q155" s="176">
        <v>0.87</v>
      </c>
    </row>
    <row r="156" spans="1:17" hidden="1">
      <c r="A156" s="184"/>
      <c r="B156" s="184"/>
      <c r="C156" s="560"/>
      <c r="D156" s="184"/>
      <c r="E156" s="184"/>
      <c r="F156" s="184"/>
      <c r="G156" s="184"/>
      <c r="H156" s="184"/>
      <c r="I156" s="184"/>
      <c r="K156" s="176">
        <v>0</v>
      </c>
      <c r="L156" s="176">
        <v>0</v>
      </c>
      <c r="M156" s="176">
        <v>90</v>
      </c>
      <c r="N156" s="176">
        <v>36</v>
      </c>
      <c r="O156" s="176">
        <v>3.24</v>
      </c>
      <c r="P156" s="176">
        <v>130</v>
      </c>
      <c r="Q156" s="176">
        <v>0.87</v>
      </c>
    </row>
    <row r="157" spans="1:17" hidden="1">
      <c r="A157" s="184"/>
      <c r="B157" s="184"/>
      <c r="C157" s="560"/>
      <c r="D157" s="184"/>
      <c r="E157" s="184"/>
      <c r="F157" s="184"/>
      <c r="G157" s="184"/>
      <c r="H157" s="184"/>
      <c r="I157" s="184"/>
      <c r="K157" s="176">
        <v>0</v>
      </c>
      <c r="L157" s="176">
        <v>0</v>
      </c>
      <c r="M157" s="176">
        <v>90</v>
      </c>
      <c r="N157" s="176">
        <v>36</v>
      </c>
      <c r="O157" s="176">
        <v>3.24</v>
      </c>
      <c r="P157" s="176">
        <v>134.87654320987653</v>
      </c>
      <c r="Q157" s="176">
        <v>0.87</v>
      </c>
    </row>
    <row r="158" spans="1:17" hidden="1">
      <c r="A158" s="184"/>
      <c r="B158" s="184"/>
      <c r="C158" s="560"/>
      <c r="D158" s="184"/>
      <c r="E158" s="184"/>
      <c r="F158" s="184"/>
      <c r="G158" s="184"/>
      <c r="H158" s="184"/>
      <c r="I158" s="184"/>
      <c r="K158" s="176">
        <v>0</v>
      </c>
      <c r="L158" s="176">
        <v>0</v>
      </c>
      <c r="M158" s="176">
        <v>180</v>
      </c>
      <c r="N158" s="176">
        <v>18</v>
      </c>
      <c r="O158" s="176">
        <v>3.24</v>
      </c>
      <c r="P158" s="176">
        <v>186.66666666666663</v>
      </c>
      <c r="Q158" s="176">
        <v>0.87</v>
      </c>
    </row>
    <row r="159" spans="1:17" hidden="1">
      <c r="A159" s="184"/>
      <c r="B159" s="184"/>
      <c r="C159" s="560"/>
      <c r="D159" s="184"/>
      <c r="E159" s="184"/>
      <c r="F159" s="184"/>
      <c r="G159" s="184"/>
      <c r="H159" s="184"/>
      <c r="I159" s="184"/>
      <c r="K159" s="176">
        <v>0</v>
      </c>
      <c r="L159" s="176">
        <v>0</v>
      </c>
      <c r="M159" s="176">
        <v>90</v>
      </c>
      <c r="N159" s="176">
        <v>36</v>
      </c>
      <c r="O159" s="176">
        <v>3.24</v>
      </c>
      <c r="P159" s="176">
        <v>130</v>
      </c>
      <c r="Q159" s="176">
        <v>0.87</v>
      </c>
    </row>
    <row r="160" spans="1:17" hidden="1">
      <c r="A160" s="184"/>
      <c r="B160" s="184"/>
      <c r="C160" s="560"/>
      <c r="D160" s="184"/>
      <c r="E160" s="184"/>
      <c r="F160" s="184"/>
      <c r="G160" s="184"/>
      <c r="H160" s="184"/>
      <c r="I160" s="184"/>
      <c r="K160" s="176">
        <v>0</v>
      </c>
      <c r="L160" s="176">
        <v>0</v>
      </c>
      <c r="M160" s="176">
        <v>180</v>
      </c>
      <c r="N160" s="176">
        <v>20</v>
      </c>
      <c r="O160" s="176">
        <v>3.6</v>
      </c>
      <c r="P160" s="176">
        <v>167.99999999999997</v>
      </c>
      <c r="Q160" s="176">
        <v>0.87</v>
      </c>
    </row>
    <row r="161" spans="1:19" hidden="1">
      <c r="A161" s="184"/>
      <c r="B161" s="184"/>
      <c r="C161" s="560"/>
      <c r="D161" s="184"/>
      <c r="E161" s="184"/>
      <c r="F161" s="184"/>
      <c r="G161" s="184"/>
      <c r="H161" s="184"/>
      <c r="I161" s="184"/>
      <c r="K161" s="176">
        <v>0</v>
      </c>
      <c r="L161" s="176">
        <v>0</v>
      </c>
      <c r="M161" s="176">
        <v>180</v>
      </c>
      <c r="N161" s="176">
        <v>20</v>
      </c>
      <c r="O161" s="176">
        <v>3.6</v>
      </c>
      <c r="P161" s="176">
        <v>167.99999999999997</v>
      </c>
      <c r="Q161" s="176">
        <v>0.87</v>
      </c>
    </row>
    <row r="162" spans="1:19" hidden="1">
      <c r="A162" s="184"/>
      <c r="B162" s="184"/>
      <c r="C162" s="560"/>
      <c r="D162" s="184"/>
      <c r="E162" s="184"/>
      <c r="F162" s="184"/>
      <c r="G162" s="184"/>
      <c r="H162" s="184"/>
      <c r="I162" s="184"/>
      <c r="K162" s="176">
        <v>0</v>
      </c>
      <c r="L162" s="176">
        <v>0</v>
      </c>
      <c r="M162" s="176">
        <v>180</v>
      </c>
      <c r="N162" s="176">
        <v>18</v>
      </c>
      <c r="O162" s="176">
        <v>3.24</v>
      </c>
      <c r="P162" s="176">
        <v>186.66666666666663</v>
      </c>
      <c r="Q162" s="176">
        <v>0.87</v>
      </c>
    </row>
    <row r="163" spans="1:19" hidden="1">
      <c r="A163" s="184"/>
      <c r="B163" s="184"/>
      <c r="C163" s="560"/>
      <c r="D163" s="184"/>
      <c r="E163" s="184"/>
      <c r="F163" s="184"/>
      <c r="G163" s="184"/>
      <c r="H163" s="184"/>
      <c r="I163" s="184"/>
      <c r="K163" s="176">
        <v>0</v>
      </c>
      <c r="L163" s="176">
        <v>0</v>
      </c>
      <c r="M163" s="176">
        <v>180</v>
      </c>
      <c r="N163" s="176">
        <v>18</v>
      </c>
      <c r="O163" s="176">
        <v>3.24</v>
      </c>
      <c r="P163" s="176">
        <v>134.87654320987653</v>
      </c>
      <c r="Q163" s="176">
        <v>0.87</v>
      </c>
    </row>
    <row r="164" spans="1:19" hidden="1">
      <c r="A164" s="184"/>
      <c r="B164" s="184"/>
      <c r="C164" s="560"/>
      <c r="D164" s="184"/>
      <c r="E164" s="184"/>
      <c r="F164" s="184"/>
      <c r="G164" s="184"/>
      <c r="H164" s="184"/>
      <c r="I164" s="184"/>
      <c r="K164" s="176">
        <v>0</v>
      </c>
      <c r="L164" s="176">
        <v>0</v>
      </c>
      <c r="M164" s="176">
        <v>180</v>
      </c>
      <c r="N164" s="176">
        <v>18</v>
      </c>
      <c r="O164" s="176">
        <v>3.24</v>
      </c>
      <c r="P164" s="176">
        <v>134.87654320987653</v>
      </c>
      <c r="Q164" s="176">
        <v>0.87</v>
      </c>
    </row>
    <row r="165" spans="1:19" hidden="1">
      <c r="A165" s="184"/>
      <c r="B165" s="184"/>
      <c r="C165" s="560"/>
      <c r="D165" s="184"/>
      <c r="E165" s="184"/>
      <c r="F165" s="184"/>
      <c r="G165" s="184"/>
      <c r="H165" s="184"/>
      <c r="I165" s="184"/>
      <c r="K165" s="176">
        <v>0</v>
      </c>
      <c r="L165" s="176">
        <v>0</v>
      </c>
      <c r="M165" s="176">
        <v>85</v>
      </c>
      <c r="N165" s="176">
        <v>36</v>
      </c>
      <c r="O165" s="176">
        <v>3.06</v>
      </c>
      <c r="P165" s="176">
        <v>142.81045751633988</v>
      </c>
      <c r="Q165" s="176">
        <v>0.87</v>
      </c>
    </row>
    <row r="166" spans="1:19" hidden="1">
      <c r="A166" s="184"/>
      <c r="B166" s="184"/>
      <c r="C166" s="560"/>
      <c r="D166" s="184"/>
      <c r="E166" s="184"/>
      <c r="F166" s="184"/>
      <c r="G166" s="184"/>
      <c r="H166" s="184"/>
      <c r="I166" s="184"/>
      <c r="K166" s="176">
        <v>0</v>
      </c>
      <c r="L166" s="176">
        <v>0</v>
      </c>
      <c r="M166" s="176">
        <v>90</v>
      </c>
      <c r="N166" s="176">
        <v>36</v>
      </c>
      <c r="O166" s="176">
        <v>3.24</v>
      </c>
      <c r="P166" s="176">
        <v>134.87654320987653</v>
      </c>
      <c r="Q166" s="176">
        <v>0.87</v>
      </c>
    </row>
    <row r="167" spans="1:19" hidden="1">
      <c r="A167" s="184"/>
      <c r="B167" s="184"/>
      <c r="C167" s="560"/>
      <c r="D167" s="184"/>
      <c r="E167" s="184"/>
      <c r="F167" s="184"/>
      <c r="G167" s="184"/>
      <c r="H167" s="184"/>
      <c r="I167" s="184"/>
      <c r="K167" s="176">
        <v>0</v>
      </c>
      <c r="L167" s="176">
        <v>0</v>
      </c>
      <c r="M167" s="176">
        <v>90</v>
      </c>
      <c r="N167" s="176">
        <v>36</v>
      </c>
      <c r="O167" s="176">
        <v>3.24</v>
      </c>
      <c r="P167" s="176">
        <v>134.87654320987653</v>
      </c>
      <c r="Q167" s="176">
        <v>0.87</v>
      </c>
    </row>
    <row r="168" spans="1:19" hidden="1">
      <c r="A168" s="184"/>
      <c r="B168" s="184"/>
      <c r="C168" s="560"/>
      <c r="D168" s="184"/>
      <c r="E168" s="184"/>
      <c r="F168" s="184"/>
      <c r="G168" s="184"/>
      <c r="H168" s="184"/>
      <c r="I168" s="184"/>
      <c r="K168" s="176">
        <v>0</v>
      </c>
      <c r="L168" s="176">
        <v>0</v>
      </c>
      <c r="M168" s="176">
        <v>1010</v>
      </c>
      <c r="N168" s="176">
        <v>6</v>
      </c>
      <c r="O168" s="176">
        <v>6.06</v>
      </c>
      <c r="P168" s="176">
        <v>0</v>
      </c>
      <c r="Q168" s="176">
        <v>0.95</v>
      </c>
    </row>
    <row r="169" spans="1:19" hidden="1">
      <c r="A169" s="184"/>
      <c r="B169" s="184"/>
      <c r="C169" s="560"/>
      <c r="D169" s="184"/>
      <c r="E169" s="184"/>
      <c r="F169" s="184"/>
      <c r="G169" s="184"/>
      <c r="H169" s="184"/>
      <c r="I169" s="184"/>
      <c r="K169" s="176">
        <v>0</v>
      </c>
      <c r="L169" s="176">
        <v>0</v>
      </c>
      <c r="M169" s="176">
        <v>590</v>
      </c>
      <c r="N169" s="176">
        <v>6</v>
      </c>
      <c r="O169" s="176">
        <v>3.54</v>
      </c>
      <c r="P169" s="176">
        <v>0</v>
      </c>
      <c r="Q169" s="176">
        <v>0.95</v>
      </c>
    </row>
    <row r="170" spans="1:19" hidden="1">
      <c r="A170" s="184"/>
      <c r="B170" s="184"/>
      <c r="C170" s="560"/>
      <c r="D170" s="184"/>
      <c r="E170" s="184"/>
      <c r="F170" s="184"/>
      <c r="G170" s="184"/>
      <c r="H170" s="184"/>
      <c r="I170" s="184"/>
      <c r="K170" s="176">
        <v>0</v>
      </c>
      <c r="L170" s="176">
        <v>0</v>
      </c>
      <c r="M170" s="176">
        <v>210</v>
      </c>
      <c r="N170" s="176">
        <v>15</v>
      </c>
      <c r="O170" s="176">
        <v>3.15</v>
      </c>
      <c r="P170" s="176">
        <v>160</v>
      </c>
      <c r="Q170" s="176">
        <v>0.95</v>
      </c>
      <c r="R170" s="176">
        <v>30</v>
      </c>
      <c r="S170" s="176">
        <v>-30</v>
      </c>
    </row>
    <row r="171" spans="1:19" hidden="1">
      <c r="A171" s="184"/>
      <c r="B171" s="184"/>
      <c r="C171" s="560"/>
      <c r="D171" s="184"/>
      <c r="E171" s="184"/>
      <c r="F171" s="184"/>
      <c r="G171" s="184"/>
      <c r="H171" s="184"/>
      <c r="I171" s="184"/>
      <c r="K171" s="176">
        <v>0</v>
      </c>
      <c r="L171" s="176">
        <v>0</v>
      </c>
      <c r="M171" s="176">
        <v>210</v>
      </c>
      <c r="N171" s="176">
        <v>15</v>
      </c>
      <c r="O171" s="176">
        <v>3.15</v>
      </c>
      <c r="P171" s="176">
        <v>160</v>
      </c>
      <c r="Q171" s="176">
        <v>0.95</v>
      </c>
      <c r="R171" s="176">
        <v>30</v>
      </c>
      <c r="S171" s="176">
        <v>-30</v>
      </c>
    </row>
    <row r="172" spans="1:19" hidden="1">
      <c r="A172" s="184"/>
      <c r="B172" s="184"/>
      <c r="C172" s="560"/>
      <c r="D172" s="184"/>
      <c r="E172" s="184"/>
      <c r="F172" s="184"/>
      <c r="G172" s="184"/>
      <c r="H172" s="184"/>
      <c r="I172" s="184"/>
      <c r="K172" s="176">
        <v>0</v>
      </c>
      <c r="L172" s="176">
        <v>0</v>
      </c>
      <c r="M172" s="176">
        <v>525</v>
      </c>
      <c r="N172" s="176">
        <v>6</v>
      </c>
      <c r="O172" s="176">
        <v>3.15</v>
      </c>
      <c r="P172" s="176">
        <v>160</v>
      </c>
      <c r="Q172" s="176">
        <v>0.95</v>
      </c>
      <c r="R172" s="176">
        <v>30</v>
      </c>
      <c r="S172" s="176">
        <v>-30</v>
      </c>
    </row>
    <row r="173" spans="1:19" hidden="1">
      <c r="A173" s="184"/>
      <c r="B173" s="184"/>
      <c r="C173" s="560"/>
      <c r="D173" s="184"/>
      <c r="E173" s="184"/>
      <c r="F173" s="184"/>
      <c r="G173" s="184"/>
      <c r="H173" s="184"/>
      <c r="I173" s="184"/>
      <c r="K173" s="176">
        <v>0</v>
      </c>
      <c r="L173" s="176">
        <v>0</v>
      </c>
      <c r="M173" s="176">
        <v>525</v>
      </c>
      <c r="N173" s="176">
        <v>6</v>
      </c>
      <c r="O173" s="176">
        <v>3.15</v>
      </c>
      <c r="P173" s="176">
        <v>160</v>
      </c>
      <c r="Q173" s="176">
        <v>0.95</v>
      </c>
      <c r="R173" s="176">
        <v>30</v>
      </c>
      <c r="S173" s="176">
        <v>-30</v>
      </c>
    </row>
    <row r="174" spans="1:19" hidden="1">
      <c r="A174" s="184"/>
      <c r="B174" s="184"/>
      <c r="C174" s="560"/>
      <c r="D174" s="184"/>
      <c r="E174" s="184"/>
      <c r="F174" s="184"/>
      <c r="G174" s="184"/>
      <c r="H174" s="184"/>
      <c r="I174" s="184"/>
      <c r="K174" s="176">
        <v>0</v>
      </c>
      <c r="L174" s="176">
        <v>0</v>
      </c>
      <c r="M174" s="176">
        <v>210</v>
      </c>
      <c r="N174" s="176">
        <v>15</v>
      </c>
      <c r="O174" s="176">
        <v>3.15</v>
      </c>
      <c r="P174" s="176">
        <v>160</v>
      </c>
      <c r="Q174" s="176">
        <v>0.95</v>
      </c>
      <c r="R174" s="176">
        <v>30</v>
      </c>
      <c r="S174" s="176">
        <v>-30</v>
      </c>
    </row>
    <row r="175" spans="1:19" hidden="1">
      <c r="A175" s="184"/>
      <c r="B175" s="184"/>
      <c r="C175" s="560"/>
      <c r="D175" s="184"/>
      <c r="E175" s="184"/>
      <c r="F175" s="184"/>
      <c r="G175" s="184"/>
      <c r="H175" s="184"/>
      <c r="I175" s="184"/>
      <c r="K175" s="176">
        <v>0</v>
      </c>
      <c r="L175" s="176">
        <v>0</v>
      </c>
      <c r="M175" s="176">
        <v>210</v>
      </c>
      <c r="N175" s="176">
        <v>15</v>
      </c>
      <c r="O175" s="176">
        <v>3.15</v>
      </c>
      <c r="P175" s="176">
        <v>160</v>
      </c>
      <c r="Q175" s="176">
        <v>0.95</v>
      </c>
      <c r="R175" s="176">
        <v>30</v>
      </c>
      <c r="S175" s="176">
        <v>-30</v>
      </c>
    </row>
    <row r="176" spans="1:19" hidden="1">
      <c r="A176" s="184"/>
      <c r="B176" s="184"/>
      <c r="C176" s="560"/>
      <c r="D176" s="184"/>
      <c r="E176" s="184"/>
      <c r="F176" s="184"/>
      <c r="G176" s="184"/>
      <c r="H176" s="184"/>
      <c r="I176" s="184"/>
      <c r="K176" s="176">
        <v>0</v>
      </c>
      <c r="L176" s="176">
        <v>0</v>
      </c>
      <c r="M176" s="176">
        <v>525</v>
      </c>
      <c r="N176" s="176">
        <v>6</v>
      </c>
      <c r="O176" s="176">
        <v>3.15</v>
      </c>
      <c r="P176" s="176">
        <v>160</v>
      </c>
      <c r="Q176" s="176">
        <v>0.95</v>
      </c>
      <c r="R176" s="176">
        <v>30</v>
      </c>
      <c r="S176" s="176">
        <v>-30</v>
      </c>
    </row>
    <row r="177" spans="1:19" hidden="1">
      <c r="A177" s="184"/>
      <c r="B177" s="184"/>
      <c r="C177" s="560"/>
      <c r="D177" s="184"/>
      <c r="E177" s="184"/>
      <c r="F177" s="184"/>
      <c r="G177" s="184"/>
      <c r="H177" s="184"/>
      <c r="I177" s="184"/>
      <c r="K177" s="176">
        <v>0</v>
      </c>
      <c r="L177" s="176">
        <v>0</v>
      </c>
      <c r="M177" s="176">
        <v>525</v>
      </c>
      <c r="N177" s="176">
        <v>6</v>
      </c>
      <c r="O177" s="176">
        <v>3.15</v>
      </c>
      <c r="P177" s="176">
        <v>160</v>
      </c>
      <c r="Q177" s="176">
        <v>0.95</v>
      </c>
      <c r="R177" s="176">
        <v>30</v>
      </c>
      <c r="S177" s="176">
        <v>-30</v>
      </c>
    </row>
    <row r="178" spans="1:19" hidden="1">
      <c r="A178" s="184"/>
      <c r="B178" s="184"/>
      <c r="C178" s="560"/>
      <c r="D178" s="184"/>
      <c r="E178" s="184"/>
      <c r="F178" s="184"/>
      <c r="G178" s="184"/>
      <c r="H178" s="184"/>
      <c r="I178" s="184"/>
      <c r="K178" s="176">
        <v>0</v>
      </c>
      <c r="L178" s="176">
        <v>0</v>
      </c>
      <c r="M178" s="176">
        <v>210</v>
      </c>
      <c r="N178" s="176">
        <v>15</v>
      </c>
      <c r="O178" s="176">
        <v>3.15</v>
      </c>
      <c r="P178" s="176">
        <v>160</v>
      </c>
      <c r="Q178" s="176">
        <v>0.95</v>
      </c>
      <c r="R178" s="176">
        <v>30</v>
      </c>
      <c r="S178" s="176">
        <v>-30</v>
      </c>
    </row>
    <row r="179" spans="1:19" hidden="1">
      <c r="A179" s="184"/>
      <c r="B179" s="184"/>
      <c r="C179" s="560"/>
      <c r="D179" s="184"/>
      <c r="E179" s="184"/>
      <c r="F179" s="184"/>
      <c r="G179" s="184"/>
      <c r="H179" s="184"/>
      <c r="I179" s="184"/>
      <c r="K179" s="176">
        <v>0</v>
      </c>
      <c r="L179" s="176">
        <v>0</v>
      </c>
      <c r="M179" s="176">
        <v>70</v>
      </c>
      <c r="N179" s="176">
        <v>30</v>
      </c>
      <c r="O179" s="176">
        <v>2.1</v>
      </c>
      <c r="P179" s="176">
        <v>140</v>
      </c>
      <c r="Q179" s="176">
        <v>0.95</v>
      </c>
      <c r="R179" s="176">
        <v>30</v>
      </c>
      <c r="S179" s="176">
        <v>-30</v>
      </c>
    </row>
    <row r="180" spans="1:19" hidden="1">
      <c r="A180" s="184"/>
      <c r="B180" s="184"/>
      <c r="C180" s="560"/>
      <c r="D180" s="184"/>
      <c r="E180" s="184"/>
      <c r="F180" s="184"/>
      <c r="G180" s="184"/>
      <c r="H180" s="184"/>
      <c r="I180" s="184"/>
      <c r="K180" s="176">
        <v>0</v>
      </c>
      <c r="L180" s="176">
        <v>0</v>
      </c>
      <c r="M180" s="176">
        <v>210</v>
      </c>
      <c r="N180" s="176">
        <v>15</v>
      </c>
      <c r="O180" s="176">
        <v>3.15</v>
      </c>
      <c r="P180" s="176">
        <v>160</v>
      </c>
      <c r="Q180" s="176">
        <v>0.95</v>
      </c>
      <c r="R180" s="176">
        <v>30</v>
      </c>
      <c r="S180" s="176">
        <v>-30</v>
      </c>
    </row>
    <row r="181" spans="1:19" hidden="1">
      <c r="A181" s="184"/>
      <c r="B181" s="184"/>
      <c r="C181" s="560"/>
      <c r="D181" s="184"/>
      <c r="E181" s="184"/>
      <c r="F181" s="184"/>
      <c r="G181" s="184"/>
      <c r="H181" s="184"/>
      <c r="I181" s="184"/>
      <c r="K181" s="176">
        <v>0</v>
      </c>
      <c r="L181" s="176">
        <v>0</v>
      </c>
      <c r="M181" s="176">
        <v>1260</v>
      </c>
      <c r="N181" s="176">
        <v>3</v>
      </c>
      <c r="O181" s="176">
        <v>3.78</v>
      </c>
      <c r="P181" s="176">
        <v>133.33333333333334</v>
      </c>
      <c r="Q181" s="176">
        <v>0.87</v>
      </c>
    </row>
    <row r="182" spans="1:19" hidden="1">
      <c r="A182" s="184"/>
      <c r="B182" s="184"/>
      <c r="C182" s="560"/>
      <c r="D182" s="184"/>
      <c r="E182" s="184"/>
      <c r="F182" s="184"/>
      <c r="G182" s="184"/>
      <c r="H182" s="184"/>
      <c r="I182" s="184"/>
      <c r="K182" s="176">
        <v>0</v>
      </c>
      <c r="L182" s="176">
        <v>0</v>
      </c>
      <c r="M182" s="176" t="s">
        <v>2353</v>
      </c>
      <c r="N182" s="176" t="s">
        <v>2353</v>
      </c>
      <c r="O182" s="176">
        <v>2.25</v>
      </c>
      <c r="P182" s="176">
        <v>186.66666666666666</v>
      </c>
      <c r="Q182" s="176">
        <v>0.87</v>
      </c>
    </row>
    <row r="183" spans="1:19" hidden="1">
      <c r="A183" s="184"/>
      <c r="B183" s="184"/>
      <c r="C183" s="560"/>
      <c r="D183" s="184"/>
      <c r="E183" s="184"/>
      <c r="F183" s="184"/>
      <c r="G183" s="184"/>
      <c r="H183" s="184"/>
      <c r="I183" s="184"/>
      <c r="K183" s="176">
        <v>0</v>
      </c>
      <c r="L183" s="176">
        <v>0</v>
      </c>
      <c r="M183" s="176" t="s">
        <v>2353</v>
      </c>
      <c r="N183" s="176" t="s">
        <v>2353</v>
      </c>
      <c r="O183" s="176">
        <v>2.25</v>
      </c>
      <c r="P183" s="176">
        <v>186.66666666666666</v>
      </c>
      <c r="Q183" s="176">
        <v>0.87</v>
      </c>
    </row>
    <row r="184" spans="1:19" hidden="1">
      <c r="A184" s="184"/>
      <c r="B184" s="184"/>
      <c r="C184" s="560"/>
      <c r="D184" s="184"/>
      <c r="E184" s="184"/>
      <c r="F184" s="184"/>
      <c r="G184" s="184"/>
      <c r="H184" s="184"/>
      <c r="I184" s="184"/>
      <c r="K184" s="176">
        <v>0</v>
      </c>
      <c r="L184" s="176">
        <v>0</v>
      </c>
      <c r="M184" s="176" t="s">
        <v>2353</v>
      </c>
      <c r="N184" s="176" t="s">
        <v>2353</v>
      </c>
      <c r="O184" s="176">
        <v>2.25</v>
      </c>
      <c r="P184" s="176">
        <v>186.66666666666666</v>
      </c>
      <c r="Q184" s="176">
        <v>0.87</v>
      </c>
    </row>
    <row r="185" spans="1:19" hidden="1">
      <c r="A185" s="184"/>
      <c r="B185" s="184"/>
      <c r="C185" s="560"/>
      <c r="D185" s="184"/>
      <c r="E185" s="184"/>
      <c r="F185" s="184"/>
      <c r="G185" s="184"/>
      <c r="H185" s="184"/>
      <c r="I185" s="184"/>
      <c r="K185" s="176">
        <v>0</v>
      </c>
      <c r="L185" s="176">
        <v>0</v>
      </c>
      <c r="M185" s="176">
        <v>125</v>
      </c>
      <c r="N185" s="176">
        <v>20</v>
      </c>
      <c r="O185" s="176">
        <v>2.5</v>
      </c>
      <c r="P185" s="176">
        <v>216</v>
      </c>
      <c r="Q185" s="176">
        <v>0.87</v>
      </c>
    </row>
    <row r="186" spans="1:19" hidden="1">
      <c r="A186" s="184"/>
      <c r="B186" s="184"/>
      <c r="C186" s="560"/>
      <c r="D186" s="184"/>
      <c r="E186" s="184"/>
      <c r="F186" s="184"/>
      <c r="G186" s="184"/>
      <c r="H186" s="184"/>
      <c r="I186" s="184"/>
      <c r="K186" s="176">
        <v>0</v>
      </c>
      <c r="L186" s="176">
        <v>0</v>
      </c>
      <c r="M186" s="176">
        <v>125</v>
      </c>
      <c r="N186" s="176">
        <v>20</v>
      </c>
      <c r="O186" s="176">
        <v>2.5</v>
      </c>
      <c r="P186" s="176">
        <v>216</v>
      </c>
      <c r="Q186" s="176">
        <v>0.87</v>
      </c>
    </row>
    <row r="187" spans="1:19" hidden="1">
      <c r="A187" s="184"/>
      <c r="B187" s="184"/>
      <c r="C187" s="560"/>
      <c r="D187" s="184"/>
      <c r="E187" s="184"/>
      <c r="F187" s="184"/>
      <c r="G187" s="184"/>
      <c r="H187" s="184"/>
      <c r="I187" s="184"/>
      <c r="K187" s="176">
        <v>0</v>
      </c>
      <c r="L187" s="176">
        <v>0</v>
      </c>
      <c r="M187" s="176" t="s">
        <v>2353</v>
      </c>
      <c r="N187" s="176" t="s">
        <v>2353</v>
      </c>
      <c r="O187" s="176">
        <v>2.16</v>
      </c>
      <c r="P187" s="176">
        <v>155.55555555555554</v>
      </c>
      <c r="Q187" s="176">
        <v>0.87</v>
      </c>
    </row>
    <row r="188" spans="1:19" hidden="1">
      <c r="A188" s="184"/>
      <c r="B188" s="184"/>
      <c r="C188" s="560"/>
      <c r="D188" s="184"/>
      <c r="E188" s="184"/>
      <c r="F188" s="184"/>
      <c r="G188" s="184"/>
      <c r="H188" s="184"/>
      <c r="I188" s="184"/>
      <c r="K188" s="176">
        <v>0</v>
      </c>
      <c r="L188" s="176">
        <v>0</v>
      </c>
      <c r="M188" s="176">
        <v>95</v>
      </c>
      <c r="N188" s="176">
        <v>3</v>
      </c>
      <c r="O188" s="176">
        <v>4.8600000000000003</v>
      </c>
      <c r="P188" s="176">
        <v>98.518518518518519</v>
      </c>
      <c r="Q188" s="176">
        <v>0.87</v>
      </c>
    </row>
    <row r="189" spans="1:19" hidden="1">
      <c r="A189" s="184"/>
      <c r="B189" s="184"/>
      <c r="C189" s="560"/>
      <c r="D189" s="184"/>
      <c r="E189" s="184"/>
      <c r="F189" s="184"/>
      <c r="G189" s="184"/>
      <c r="H189" s="184"/>
      <c r="I189" s="184"/>
      <c r="K189" s="176">
        <v>0</v>
      </c>
      <c r="L189" s="176">
        <v>0</v>
      </c>
      <c r="M189" s="176">
        <v>950</v>
      </c>
      <c r="N189" s="176">
        <v>3</v>
      </c>
      <c r="O189" s="176">
        <v>2.85</v>
      </c>
      <c r="P189" s="176">
        <v>168.07017543859649</v>
      </c>
      <c r="Q189" s="176">
        <v>0.87</v>
      </c>
    </row>
    <row r="190" spans="1:19" hidden="1">
      <c r="A190" s="184"/>
      <c r="B190" s="184"/>
      <c r="C190" s="560"/>
      <c r="D190" s="184"/>
      <c r="E190" s="184"/>
      <c r="F190" s="184"/>
      <c r="G190" s="184"/>
      <c r="H190" s="184"/>
      <c r="I190" s="184"/>
      <c r="K190" s="176">
        <v>0</v>
      </c>
      <c r="L190" s="176">
        <v>0</v>
      </c>
      <c r="M190" s="176">
        <v>950</v>
      </c>
      <c r="N190" s="176">
        <v>3</v>
      </c>
      <c r="O190" s="176">
        <v>2.85</v>
      </c>
      <c r="P190" s="176">
        <v>168.07017543859649</v>
      </c>
      <c r="Q190" s="176">
        <v>0.87</v>
      </c>
    </row>
    <row r="191" spans="1:19" hidden="1">
      <c r="A191" s="184"/>
      <c r="B191" s="184"/>
      <c r="C191" s="560"/>
      <c r="D191" s="184"/>
      <c r="E191" s="184"/>
      <c r="F191" s="184"/>
      <c r="G191" s="184"/>
      <c r="H191" s="184"/>
      <c r="I191" s="184"/>
      <c r="K191" s="176">
        <v>0</v>
      </c>
      <c r="L191" s="176">
        <v>0</v>
      </c>
      <c r="M191" s="176">
        <v>1200</v>
      </c>
      <c r="N191" s="176">
        <v>3</v>
      </c>
      <c r="O191" s="176">
        <v>3.6</v>
      </c>
      <c r="P191" s="176">
        <v>200</v>
      </c>
      <c r="Q191" s="176">
        <v>0.87</v>
      </c>
    </row>
    <row r="192" spans="1:19" hidden="1">
      <c r="A192" s="184"/>
      <c r="B192" s="184"/>
      <c r="C192" s="560"/>
      <c r="D192" s="184"/>
      <c r="E192" s="184"/>
      <c r="F192" s="184"/>
      <c r="G192" s="184"/>
      <c r="H192" s="184"/>
      <c r="I192" s="184"/>
      <c r="K192" s="176">
        <v>0</v>
      </c>
      <c r="L192" s="176">
        <v>0</v>
      </c>
      <c r="M192" s="176">
        <v>1200</v>
      </c>
      <c r="N192" s="176">
        <v>3</v>
      </c>
      <c r="O192" s="176">
        <v>3.6</v>
      </c>
      <c r="P192" s="176">
        <v>200</v>
      </c>
      <c r="Q192" s="176">
        <v>0.87</v>
      </c>
    </row>
    <row r="193" spans="1:19" hidden="1">
      <c r="A193" s="184"/>
      <c r="B193" s="184"/>
      <c r="C193" s="560"/>
      <c r="D193" s="184"/>
      <c r="E193" s="184"/>
      <c r="F193" s="184"/>
      <c r="G193" s="184"/>
      <c r="H193" s="184"/>
      <c r="I193" s="184"/>
      <c r="K193" s="176">
        <v>0</v>
      </c>
      <c r="L193" s="176">
        <v>0</v>
      </c>
      <c r="M193" s="176">
        <v>1000</v>
      </c>
      <c r="N193" s="176">
        <v>3</v>
      </c>
      <c r="O193" s="176">
        <v>3</v>
      </c>
      <c r="P193" s="176">
        <v>50</v>
      </c>
      <c r="Q193" s="176">
        <v>0.87</v>
      </c>
      <c r="R193" s="176">
        <v>30</v>
      </c>
      <c r="S193" s="176">
        <v>-30</v>
      </c>
    </row>
    <row r="194" spans="1:19" hidden="1">
      <c r="A194" s="184"/>
      <c r="B194" s="184"/>
      <c r="C194" s="560"/>
      <c r="D194" s="184"/>
      <c r="E194" s="184"/>
      <c r="F194" s="184"/>
      <c r="G194" s="184"/>
      <c r="H194" s="184"/>
      <c r="I194" s="184"/>
      <c r="K194" s="176">
        <v>0</v>
      </c>
      <c r="L194" s="176">
        <v>0</v>
      </c>
      <c r="M194" s="176">
        <v>1000</v>
      </c>
      <c r="N194" s="176">
        <v>3</v>
      </c>
      <c r="O194" s="176">
        <v>3</v>
      </c>
      <c r="P194" s="176">
        <v>50</v>
      </c>
      <c r="Q194" s="176">
        <v>0.87</v>
      </c>
      <c r="R194" s="176">
        <v>30</v>
      </c>
      <c r="S194" s="176">
        <v>-30</v>
      </c>
    </row>
    <row r="195" spans="1:19" hidden="1">
      <c r="A195" s="184"/>
      <c r="B195" s="184"/>
      <c r="C195" s="560"/>
      <c r="D195" s="184"/>
      <c r="E195" s="184"/>
      <c r="F195" s="184"/>
      <c r="G195" s="184"/>
      <c r="H195" s="184"/>
      <c r="I195" s="184"/>
      <c r="K195" s="176">
        <v>0</v>
      </c>
      <c r="L195" s="176">
        <v>0</v>
      </c>
      <c r="M195" s="176">
        <v>250</v>
      </c>
      <c r="N195" s="176">
        <v>10</v>
      </c>
      <c r="O195" s="176">
        <v>2.5</v>
      </c>
      <c r="P195" s="176">
        <v>140.80000000000001</v>
      </c>
      <c r="Q195" s="176">
        <v>0.87</v>
      </c>
      <c r="R195" s="176">
        <v>30</v>
      </c>
      <c r="S195" s="176">
        <v>-18</v>
      </c>
    </row>
    <row r="196" spans="1:19" hidden="1">
      <c r="A196" s="184"/>
      <c r="B196" s="184"/>
      <c r="C196" s="560"/>
      <c r="D196" s="184"/>
      <c r="E196" s="184"/>
      <c r="F196" s="184"/>
      <c r="G196" s="184"/>
      <c r="H196" s="184"/>
      <c r="I196" s="184"/>
      <c r="K196" s="176">
        <v>0</v>
      </c>
      <c r="L196" s="176">
        <v>0</v>
      </c>
      <c r="M196" s="176">
        <v>250</v>
      </c>
      <c r="N196" s="176">
        <v>10</v>
      </c>
      <c r="O196" s="176">
        <v>2.5</v>
      </c>
      <c r="P196" s="176">
        <v>161.6</v>
      </c>
      <c r="Q196" s="176">
        <v>0.87</v>
      </c>
      <c r="R196" s="176">
        <v>30</v>
      </c>
      <c r="S196" s="176">
        <v>-18</v>
      </c>
    </row>
    <row r="197" spans="1:19" hidden="1">
      <c r="A197" s="184"/>
      <c r="B197" s="184"/>
      <c r="C197" s="560"/>
      <c r="D197" s="184"/>
      <c r="E197" s="184"/>
      <c r="F197" s="184"/>
      <c r="G197" s="184"/>
      <c r="H197" s="184"/>
      <c r="I197" s="184"/>
      <c r="K197" s="176">
        <v>0</v>
      </c>
      <c r="L197" s="176">
        <v>0</v>
      </c>
      <c r="M197" s="176">
        <v>250</v>
      </c>
      <c r="N197" s="176">
        <v>10</v>
      </c>
      <c r="O197" s="176">
        <v>2.5</v>
      </c>
      <c r="P197" s="176">
        <v>181.6</v>
      </c>
      <c r="Q197" s="176">
        <v>0.87</v>
      </c>
      <c r="R197" s="176">
        <v>30</v>
      </c>
      <c r="S197" s="176">
        <v>-18</v>
      </c>
    </row>
    <row r="198" spans="1:19" hidden="1">
      <c r="A198" s="184"/>
      <c r="B198" s="184"/>
      <c r="C198" s="560"/>
      <c r="D198" s="184"/>
      <c r="E198" s="184"/>
      <c r="F198" s="184"/>
      <c r="G198" s="184"/>
      <c r="H198" s="184"/>
      <c r="I198" s="184"/>
      <c r="K198" s="176">
        <v>0</v>
      </c>
      <c r="L198" s="176">
        <v>0</v>
      </c>
      <c r="M198" s="176">
        <v>250</v>
      </c>
      <c r="N198" s="176">
        <v>10</v>
      </c>
      <c r="O198" s="176">
        <v>2.5</v>
      </c>
      <c r="P198" s="176">
        <v>181.6</v>
      </c>
      <c r="Q198" s="176">
        <v>0.87</v>
      </c>
      <c r="R198" s="176">
        <v>30</v>
      </c>
      <c r="S198" s="176">
        <v>-18</v>
      </c>
    </row>
    <row r="199" spans="1:19" hidden="1">
      <c r="A199" s="184"/>
      <c r="B199" s="184"/>
      <c r="C199" s="560"/>
      <c r="D199" s="184"/>
      <c r="E199" s="184"/>
      <c r="F199" s="184"/>
      <c r="G199" s="184"/>
      <c r="H199" s="184"/>
      <c r="I199" s="184"/>
      <c r="K199" s="176">
        <v>0</v>
      </c>
      <c r="L199" s="176">
        <v>0</v>
      </c>
      <c r="M199" s="176">
        <v>600</v>
      </c>
      <c r="N199" s="176">
        <v>6</v>
      </c>
      <c r="O199" s="176">
        <v>3.6</v>
      </c>
      <c r="P199" s="176">
        <v>130</v>
      </c>
      <c r="Q199" s="176">
        <v>0.8</v>
      </c>
    </row>
    <row r="200" spans="1:19" hidden="1">
      <c r="A200" s="184"/>
      <c r="B200" s="184"/>
      <c r="C200" s="560"/>
      <c r="D200" s="184"/>
      <c r="E200" s="184"/>
      <c r="F200" s="184"/>
      <c r="G200" s="184"/>
      <c r="H200" s="184"/>
      <c r="I200" s="184"/>
      <c r="K200" s="176">
        <v>0</v>
      </c>
      <c r="L200" s="176">
        <v>0</v>
      </c>
      <c r="M200" s="176">
        <v>350</v>
      </c>
      <c r="N200" s="176">
        <v>12</v>
      </c>
      <c r="O200" s="176">
        <v>4.2</v>
      </c>
      <c r="P200" s="176">
        <v>111.42857142857143</v>
      </c>
      <c r="Q200" s="176">
        <v>0.8</v>
      </c>
    </row>
    <row r="201" spans="1:19" hidden="1">
      <c r="A201" s="184"/>
      <c r="B201" s="184"/>
      <c r="C201" s="560"/>
      <c r="D201" s="184"/>
      <c r="E201" s="184"/>
      <c r="F201" s="184"/>
      <c r="G201" s="184"/>
      <c r="H201" s="184"/>
      <c r="I201" s="184"/>
      <c r="K201" s="176">
        <v>1.2500000000000001E-2</v>
      </c>
      <c r="L201" s="176">
        <v>80</v>
      </c>
      <c r="M201" s="176">
        <v>1000</v>
      </c>
      <c r="N201" s="176">
        <v>10</v>
      </c>
      <c r="O201" s="176">
        <v>10</v>
      </c>
      <c r="P201" s="176">
        <v>215</v>
      </c>
      <c r="Q201" s="176">
        <v>0.9</v>
      </c>
    </row>
    <row r="202" spans="1:19" hidden="1">
      <c r="A202" s="184"/>
      <c r="B202" s="184"/>
      <c r="C202" s="560"/>
      <c r="D202" s="184"/>
      <c r="E202" s="184"/>
      <c r="F202" s="184"/>
      <c r="G202" s="184"/>
      <c r="H202" s="184"/>
      <c r="I202" s="184"/>
      <c r="K202" s="176">
        <v>2.5000000000000001E-2</v>
      </c>
      <c r="L202" s="176">
        <v>40</v>
      </c>
      <c r="M202" s="176">
        <v>1000</v>
      </c>
      <c r="N202" s="176">
        <v>10</v>
      </c>
      <c r="O202" s="176">
        <v>10</v>
      </c>
      <c r="P202" s="176">
        <v>215</v>
      </c>
      <c r="Q202" s="176">
        <v>0.9</v>
      </c>
    </row>
    <row r="203" spans="1:19" hidden="1">
      <c r="A203" s="184"/>
      <c r="B203" s="184"/>
      <c r="C203" s="560"/>
      <c r="D203" s="184"/>
      <c r="E203" s="184"/>
      <c r="F203" s="184"/>
      <c r="G203" s="184"/>
      <c r="H203" s="184"/>
      <c r="I203" s="184"/>
      <c r="K203" s="176">
        <v>2.5000000000000001E-2</v>
      </c>
      <c r="L203" s="176">
        <v>40</v>
      </c>
      <c r="M203" s="176">
        <v>1000</v>
      </c>
      <c r="N203" s="176">
        <v>10</v>
      </c>
      <c r="O203" s="176">
        <v>10</v>
      </c>
      <c r="P203" s="176">
        <v>215</v>
      </c>
      <c r="Q203" s="176">
        <v>0.9</v>
      </c>
    </row>
    <row r="204" spans="1:19" hidden="1">
      <c r="A204" s="184"/>
      <c r="B204" s="184"/>
      <c r="C204" s="560"/>
      <c r="D204" s="184"/>
      <c r="E204" s="184"/>
      <c r="F204" s="184"/>
      <c r="G204" s="184"/>
      <c r="H204" s="184"/>
      <c r="I204" s="184"/>
      <c r="K204" s="176">
        <v>1.2500000000000001E-2</v>
      </c>
      <c r="L204" s="176">
        <v>80</v>
      </c>
      <c r="M204" s="176">
        <v>1000</v>
      </c>
      <c r="N204" s="176">
        <v>10</v>
      </c>
      <c r="O204" s="176">
        <v>10</v>
      </c>
      <c r="P204" s="176">
        <v>215</v>
      </c>
      <c r="Q204" s="176">
        <v>0.9</v>
      </c>
    </row>
    <row r="205" spans="1:19" hidden="1">
      <c r="A205" s="184"/>
      <c r="B205" s="184"/>
      <c r="C205" s="560"/>
      <c r="D205" s="184"/>
      <c r="E205" s="184"/>
      <c r="F205" s="184"/>
      <c r="G205" s="184"/>
      <c r="H205" s="184"/>
      <c r="I205" s="184"/>
      <c r="K205" s="176">
        <v>1.2500000000000001E-2</v>
      </c>
      <c r="L205" s="176">
        <v>80</v>
      </c>
      <c r="M205" s="176">
        <v>1000</v>
      </c>
      <c r="N205" s="176">
        <v>10</v>
      </c>
      <c r="O205" s="176">
        <v>10</v>
      </c>
      <c r="P205" s="176">
        <v>215</v>
      </c>
      <c r="Q205" s="176">
        <v>0.9</v>
      </c>
    </row>
    <row r="206" spans="1:19" hidden="1">
      <c r="A206" s="184"/>
      <c r="B206" s="184"/>
      <c r="C206" s="560"/>
      <c r="D206" s="184"/>
      <c r="E206" s="184"/>
      <c r="F206" s="184"/>
      <c r="G206" s="184"/>
      <c r="H206" s="184"/>
      <c r="I206" s="184"/>
      <c r="K206" s="176">
        <v>2.5000000000000001E-2</v>
      </c>
      <c r="L206" s="176">
        <v>40</v>
      </c>
      <c r="M206" s="176">
        <v>1000</v>
      </c>
      <c r="N206" s="176">
        <v>10</v>
      </c>
      <c r="O206" s="176">
        <v>10</v>
      </c>
      <c r="P206" s="176">
        <v>215</v>
      </c>
      <c r="Q206" s="176">
        <v>0.9</v>
      </c>
    </row>
    <row r="207" spans="1:19" hidden="1">
      <c r="A207" s="184"/>
      <c r="B207" s="184"/>
      <c r="C207" s="560"/>
      <c r="D207" s="184"/>
      <c r="E207" s="184"/>
      <c r="F207" s="184"/>
      <c r="G207" s="184"/>
      <c r="H207" s="184"/>
      <c r="I207" s="184"/>
      <c r="K207" s="176">
        <v>2.5000000000000001E-2</v>
      </c>
      <c r="L207" s="176">
        <v>40</v>
      </c>
      <c r="M207" s="176">
        <v>1000</v>
      </c>
      <c r="N207" s="176">
        <v>10</v>
      </c>
      <c r="O207" s="176">
        <v>10</v>
      </c>
      <c r="P207" s="176">
        <v>215</v>
      </c>
      <c r="Q207" s="176">
        <v>0.9</v>
      </c>
    </row>
    <row r="208" spans="1:19" hidden="1">
      <c r="A208" s="184"/>
      <c r="B208" s="184"/>
      <c r="C208" s="560"/>
      <c r="D208" s="184"/>
      <c r="E208" s="184"/>
      <c r="F208" s="184"/>
      <c r="G208" s="184"/>
      <c r="H208" s="184"/>
      <c r="I208" s="184"/>
      <c r="K208" s="176">
        <v>1.2500000000000001E-2</v>
      </c>
      <c r="L208" s="176">
        <v>80</v>
      </c>
      <c r="M208" s="176">
        <v>1000</v>
      </c>
      <c r="N208" s="176">
        <v>10</v>
      </c>
      <c r="O208" s="176">
        <v>10</v>
      </c>
      <c r="P208" s="176">
        <v>215</v>
      </c>
      <c r="Q208" s="176">
        <v>0.9</v>
      </c>
    </row>
    <row r="209" spans="1:17" hidden="1">
      <c r="A209" s="184"/>
      <c r="B209" s="184"/>
      <c r="C209" s="560"/>
      <c r="D209" s="184"/>
      <c r="E209" s="184"/>
      <c r="F209" s="184"/>
      <c r="G209" s="184"/>
      <c r="H209" s="184"/>
      <c r="I209" s="184"/>
      <c r="K209" s="176">
        <v>2.5000000000000001E-2</v>
      </c>
      <c r="L209" s="176">
        <v>40</v>
      </c>
      <c r="M209" s="176">
        <v>1000</v>
      </c>
      <c r="N209" s="176">
        <v>10</v>
      </c>
      <c r="O209" s="176">
        <v>10</v>
      </c>
      <c r="P209" s="176">
        <v>215</v>
      </c>
      <c r="Q209" s="176">
        <v>0.9</v>
      </c>
    </row>
    <row r="210" spans="1:17" hidden="1">
      <c r="A210" s="184"/>
      <c r="B210" s="184"/>
      <c r="C210" s="560"/>
      <c r="D210" s="184"/>
      <c r="E210" s="184"/>
      <c r="F210" s="184"/>
      <c r="G210" s="184"/>
      <c r="H210" s="184"/>
      <c r="I210" s="184"/>
      <c r="K210" s="176">
        <v>2.5000000000000001E-2</v>
      </c>
      <c r="L210" s="176">
        <v>40</v>
      </c>
      <c r="M210" s="176">
        <v>1000</v>
      </c>
      <c r="N210" s="176">
        <v>10</v>
      </c>
      <c r="O210" s="176">
        <v>10</v>
      </c>
      <c r="P210" s="176">
        <v>215</v>
      </c>
      <c r="Q210" s="176">
        <v>0.9</v>
      </c>
    </row>
    <row r="211" spans="1:17" hidden="1">
      <c r="A211" s="184"/>
      <c r="B211" s="184"/>
      <c r="C211" s="560"/>
      <c r="D211" s="184"/>
      <c r="E211" s="184"/>
      <c r="F211" s="184"/>
      <c r="G211" s="184"/>
      <c r="H211" s="184"/>
      <c r="I211" s="184"/>
      <c r="K211" s="176">
        <v>1.2500000000000001E-2</v>
      </c>
      <c r="L211" s="176">
        <v>80</v>
      </c>
      <c r="M211" s="176">
        <v>1000</v>
      </c>
      <c r="N211" s="176">
        <v>10</v>
      </c>
      <c r="O211" s="176">
        <v>10</v>
      </c>
      <c r="P211" s="176">
        <v>215</v>
      </c>
      <c r="Q211" s="176">
        <v>0.9</v>
      </c>
    </row>
    <row r="212" spans="1:17" hidden="1">
      <c r="A212" s="184"/>
      <c r="B212" s="184"/>
      <c r="C212" s="560"/>
      <c r="D212" s="184"/>
      <c r="E212" s="184"/>
      <c r="F212" s="184"/>
      <c r="G212" s="184"/>
      <c r="H212" s="184"/>
      <c r="I212" s="184"/>
      <c r="K212" s="176">
        <v>1.2500000000000001E-2</v>
      </c>
      <c r="L212" s="176">
        <v>80</v>
      </c>
      <c r="M212" s="176">
        <v>1000</v>
      </c>
      <c r="N212" s="176">
        <v>10</v>
      </c>
      <c r="O212" s="176">
        <v>10</v>
      </c>
      <c r="P212" s="176">
        <v>215</v>
      </c>
      <c r="Q212" s="176">
        <v>0.9</v>
      </c>
    </row>
    <row r="213" spans="1:17" hidden="1">
      <c r="A213" s="184"/>
      <c r="B213" s="184"/>
      <c r="C213" s="560"/>
      <c r="D213" s="184"/>
      <c r="E213" s="184"/>
      <c r="F213" s="184"/>
      <c r="G213" s="184"/>
      <c r="H213" s="184"/>
      <c r="I213" s="184"/>
      <c r="K213" s="176">
        <v>0.04</v>
      </c>
      <c r="L213" s="176">
        <v>25</v>
      </c>
      <c r="M213" s="176">
        <v>1000</v>
      </c>
      <c r="N213" s="176">
        <v>10</v>
      </c>
      <c r="O213" s="176">
        <v>10</v>
      </c>
      <c r="P213" s="176">
        <v>215</v>
      </c>
      <c r="Q213" s="176">
        <v>0.9</v>
      </c>
    </row>
    <row r="214" spans="1:17" hidden="1">
      <c r="A214" s="184"/>
      <c r="B214" s="184"/>
      <c r="C214" s="560"/>
      <c r="D214" s="184"/>
      <c r="E214" s="184"/>
      <c r="F214" s="184"/>
      <c r="G214" s="184"/>
      <c r="H214" s="184"/>
      <c r="I214" s="184"/>
      <c r="K214" s="176">
        <v>0.04</v>
      </c>
      <c r="L214" s="176">
        <v>25</v>
      </c>
      <c r="M214" s="176">
        <v>1000</v>
      </c>
      <c r="N214" s="176">
        <v>10</v>
      </c>
      <c r="O214" s="176">
        <v>10</v>
      </c>
      <c r="P214" s="176">
        <v>215</v>
      </c>
      <c r="Q214" s="176">
        <v>0.9</v>
      </c>
    </row>
    <row r="215" spans="1:17" hidden="1">
      <c r="A215" s="184"/>
      <c r="B215" s="184"/>
      <c r="C215" s="560"/>
      <c r="D215" s="184"/>
      <c r="E215" s="184"/>
      <c r="F215" s="184"/>
      <c r="G215" s="184"/>
      <c r="H215" s="184"/>
      <c r="I215" s="184"/>
      <c r="K215" s="176">
        <v>0</v>
      </c>
      <c r="L215" s="176">
        <v>0</v>
      </c>
      <c r="M215" s="176">
        <v>3800</v>
      </c>
      <c r="N215" s="176">
        <v>1</v>
      </c>
      <c r="O215" s="176">
        <v>3.8</v>
      </c>
      <c r="P215" s="176">
        <v>118.42105263157896</v>
      </c>
      <c r="Q215" s="176">
        <v>0.87</v>
      </c>
    </row>
    <row r="216" spans="1:17" hidden="1">
      <c r="A216" s="184"/>
      <c r="B216" s="184"/>
      <c r="C216" s="560"/>
      <c r="D216" s="184"/>
      <c r="E216" s="184"/>
      <c r="F216" s="184"/>
      <c r="G216" s="184"/>
      <c r="H216" s="184"/>
      <c r="I216" s="184"/>
      <c r="K216" s="176">
        <v>0</v>
      </c>
      <c r="L216" s="176">
        <v>0</v>
      </c>
      <c r="M216" s="176">
        <v>1200</v>
      </c>
      <c r="N216" s="176">
        <v>6</v>
      </c>
      <c r="O216" s="176">
        <v>7.2</v>
      </c>
      <c r="P216" s="176">
        <v>66.527777777777771</v>
      </c>
      <c r="Q216" s="176">
        <v>0.87</v>
      </c>
    </row>
    <row r="217" spans="1:17" hidden="1">
      <c r="A217" s="184"/>
      <c r="B217" s="184"/>
      <c r="C217" s="560"/>
      <c r="D217" s="184"/>
      <c r="E217" s="184"/>
      <c r="F217" s="184"/>
      <c r="G217" s="184"/>
      <c r="H217" s="184"/>
      <c r="I217" s="184"/>
      <c r="K217" s="176">
        <v>0</v>
      </c>
      <c r="L217" s="176">
        <v>0</v>
      </c>
      <c r="M217" s="176">
        <v>1200</v>
      </c>
      <c r="N217" s="176">
        <v>6</v>
      </c>
      <c r="O217" s="176">
        <v>7.2</v>
      </c>
      <c r="P217" s="176">
        <v>66.527777777777771</v>
      </c>
      <c r="Q217" s="176">
        <v>0.87</v>
      </c>
    </row>
    <row r="218" spans="1:17" hidden="1">
      <c r="A218" s="184"/>
      <c r="B218" s="184"/>
      <c r="C218" s="560"/>
      <c r="D218" s="184"/>
      <c r="E218" s="184"/>
      <c r="F218" s="184"/>
      <c r="G218" s="184"/>
      <c r="H218" s="184"/>
      <c r="I218" s="184"/>
      <c r="K218" s="176">
        <v>0</v>
      </c>
      <c r="L218" s="176">
        <v>0</v>
      </c>
      <c r="M218" s="176">
        <v>1000</v>
      </c>
      <c r="N218" s="176">
        <v>6</v>
      </c>
      <c r="O218" s="176">
        <v>6</v>
      </c>
      <c r="P218" s="176">
        <v>75.666666666666671</v>
      </c>
      <c r="Q218" s="176">
        <v>0.87</v>
      </c>
    </row>
    <row r="219" spans="1:17" hidden="1">
      <c r="A219" s="184"/>
      <c r="B219" s="184"/>
      <c r="C219" s="560"/>
      <c r="D219" s="184"/>
      <c r="E219" s="184"/>
      <c r="F219" s="184"/>
      <c r="G219" s="184"/>
      <c r="H219" s="184"/>
      <c r="I219" s="184"/>
      <c r="K219" s="176">
        <v>0</v>
      </c>
      <c r="L219" s="176">
        <v>0</v>
      </c>
      <c r="M219" s="176">
        <v>1000</v>
      </c>
      <c r="N219" s="176">
        <v>6</v>
      </c>
      <c r="O219" s="176">
        <v>6</v>
      </c>
      <c r="P219" s="176">
        <v>75.666666666666671</v>
      </c>
      <c r="Q219" s="176">
        <v>0.87</v>
      </c>
    </row>
    <row r="220" spans="1:17" hidden="1">
      <c r="A220" s="184"/>
      <c r="B220" s="184"/>
      <c r="C220" s="560"/>
      <c r="D220" s="184"/>
      <c r="E220" s="184"/>
      <c r="F220" s="184"/>
      <c r="G220" s="184"/>
      <c r="H220" s="184"/>
      <c r="I220" s="184"/>
      <c r="K220" s="176">
        <v>2.5000000000000001E-2</v>
      </c>
      <c r="L220" s="176">
        <v>40</v>
      </c>
      <c r="M220" s="176">
        <v>1000</v>
      </c>
      <c r="N220" s="176">
        <v>10</v>
      </c>
      <c r="O220" s="176">
        <v>10</v>
      </c>
      <c r="P220" s="176">
        <v>215</v>
      </c>
      <c r="Q220" s="176">
        <v>0.9</v>
      </c>
    </row>
    <row r="221" spans="1:17" hidden="1">
      <c r="A221" s="184"/>
      <c r="B221" s="184"/>
      <c r="C221" s="560"/>
      <c r="D221" s="184"/>
      <c r="E221" s="184"/>
      <c r="F221" s="184"/>
      <c r="G221" s="184"/>
      <c r="H221" s="184"/>
      <c r="I221" s="184"/>
      <c r="K221" s="176">
        <v>1.2500000000000001E-2</v>
      </c>
      <c r="L221" s="176">
        <v>80</v>
      </c>
      <c r="M221" s="176">
        <v>1000</v>
      </c>
      <c r="N221" s="176">
        <v>10</v>
      </c>
      <c r="O221" s="176">
        <v>10</v>
      </c>
      <c r="P221" s="176">
        <v>215</v>
      </c>
      <c r="Q221" s="176">
        <v>0.9</v>
      </c>
    </row>
    <row r="222" spans="1:17" hidden="1">
      <c r="A222" s="184"/>
      <c r="B222" s="184"/>
      <c r="C222" s="560"/>
      <c r="D222" s="184"/>
      <c r="E222" s="184"/>
      <c r="F222" s="184"/>
      <c r="G222" s="184"/>
      <c r="H222" s="184"/>
      <c r="I222" s="184"/>
      <c r="K222" s="176">
        <v>0.04</v>
      </c>
      <c r="L222" s="176">
        <v>25</v>
      </c>
      <c r="M222" s="176">
        <v>1000</v>
      </c>
      <c r="N222" s="176">
        <v>10</v>
      </c>
      <c r="O222" s="176">
        <v>10</v>
      </c>
      <c r="P222" s="176">
        <v>215</v>
      </c>
      <c r="Q222" s="176">
        <v>0.9</v>
      </c>
    </row>
    <row r="223" spans="1:17" hidden="1">
      <c r="A223" s="184"/>
      <c r="B223" s="184"/>
      <c r="C223" s="560"/>
      <c r="D223" s="184"/>
      <c r="E223" s="184"/>
      <c r="F223" s="184"/>
      <c r="G223" s="184"/>
      <c r="H223" s="184"/>
      <c r="I223" s="184"/>
      <c r="K223" s="176">
        <v>2.5000000000000001E-2</v>
      </c>
      <c r="L223" s="176">
        <v>40</v>
      </c>
      <c r="M223" s="176">
        <v>1000</v>
      </c>
      <c r="N223" s="176">
        <v>10</v>
      </c>
      <c r="O223" s="176">
        <v>10</v>
      </c>
      <c r="P223" s="176">
        <v>215</v>
      </c>
      <c r="Q223" s="176">
        <v>0.9</v>
      </c>
    </row>
    <row r="224" spans="1:17" hidden="1">
      <c r="A224" s="184"/>
      <c r="B224" s="184"/>
      <c r="C224" s="560"/>
      <c r="D224" s="184"/>
      <c r="E224" s="184"/>
      <c r="F224" s="184"/>
      <c r="G224" s="184"/>
      <c r="H224" s="184"/>
      <c r="I224" s="184"/>
      <c r="K224" s="176">
        <v>1.2500000000000001E-2</v>
      </c>
      <c r="L224" s="176">
        <v>80</v>
      </c>
      <c r="M224" s="176">
        <v>1000</v>
      </c>
      <c r="N224" s="176">
        <v>10</v>
      </c>
      <c r="O224" s="176">
        <v>10</v>
      </c>
      <c r="P224" s="176">
        <v>215</v>
      </c>
      <c r="Q224" s="176">
        <v>0.9</v>
      </c>
    </row>
    <row r="225" spans="1:17" hidden="1">
      <c r="A225" s="184"/>
      <c r="B225" s="184"/>
      <c r="C225" s="560"/>
      <c r="D225" s="184"/>
      <c r="E225" s="184"/>
      <c r="F225" s="184"/>
      <c r="G225" s="184"/>
      <c r="H225" s="184"/>
      <c r="I225" s="184"/>
      <c r="K225" s="176">
        <v>0.04</v>
      </c>
      <c r="L225" s="176">
        <v>25</v>
      </c>
      <c r="M225" s="176">
        <v>1000</v>
      </c>
      <c r="N225" s="176">
        <v>10</v>
      </c>
      <c r="O225" s="176">
        <v>10</v>
      </c>
      <c r="P225" s="176">
        <v>215</v>
      </c>
      <c r="Q225" s="176">
        <v>0.9</v>
      </c>
    </row>
    <row r="226" spans="1:17" hidden="1">
      <c r="A226" s="184"/>
      <c r="B226" s="184"/>
      <c r="C226" s="560"/>
      <c r="D226" s="184"/>
      <c r="E226" s="184"/>
      <c r="F226" s="184"/>
      <c r="G226" s="184"/>
      <c r="H226" s="184"/>
      <c r="I226" s="184"/>
      <c r="K226" s="176">
        <v>4.5920000000000002E-2</v>
      </c>
      <c r="L226" s="176">
        <v>12.195121951219512</v>
      </c>
      <c r="M226" s="176">
        <v>560</v>
      </c>
      <c r="N226" s="176">
        <v>12</v>
      </c>
      <c r="O226" s="176">
        <v>6.72</v>
      </c>
      <c r="P226" s="176">
        <v>73.80952380952381</v>
      </c>
      <c r="Q226" s="176">
        <v>0.95</v>
      </c>
    </row>
    <row r="227" spans="1:17" hidden="1">
      <c r="A227" s="184"/>
      <c r="B227" s="184"/>
      <c r="C227" s="560"/>
      <c r="D227" s="184"/>
      <c r="E227" s="184"/>
      <c r="F227" s="184"/>
      <c r="G227" s="184"/>
      <c r="H227" s="184"/>
      <c r="I227" s="184"/>
      <c r="K227" s="176">
        <v>0.02</v>
      </c>
      <c r="L227" s="176">
        <v>25</v>
      </c>
      <c r="M227" s="176">
        <v>500</v>
      </c>
      <c r="N227" s="176">
        <v>9</v>
      </c>
      <c r="O227" s="176">
        <v>4.5</v>
      </c>
      <c r="P227" s="176">
        <v>73.555555555555557</v>
      </c>
      <c r="Q227" s="176">
        <v>0.95</v>
      </c>
    </row>
    <row r="228" spans="1:17" hidden="1">
      <c r="A228" s="184"/>
      <c r="B228" s="184"/>
      <c r="C228" s="560"/>
      <c r="D228" s="184"/>
      <c r="E228" s="184"/>
      <c r="F228" s="184"/>
      <c r="G228" s="184"/>
      <c r="H228" s="184"/>
      <c r="I228" s="184"/>
      <c r="K228" s="176">
        <v>1.2500000000000001E-2</v>
      </c>
      <c r="L228" s="176">
        <v>32</v>
      </c>
      <c r="M228" s="176">
        <v>400</v>
      </c>
      <c r="N228" s="176">
        <v>26</v>
      </c>
      <c r="O228" s="176">
        <v>10.4</v>
      </c>
      <c r="P228" s="176">
        <v>206.73076923076923</v>
      </c>
      <c r="Q228" s="176">
        <v>0.9</v>
      </c>
    </row>
    <row r="229" spans="1:17" hidden="1">
      <c r="A229" s="184"/>
      <c r="B229" s="184"/>
      <c r="C229" s="560"/>
      <c r="D229" s="184"/>
      <c r="E229" s="184"/>
      <c r="F229" s="184"/>
      <c r="G229" s="184"/>
      <c r="H229" s="184"/>
      <c r="I229" s="184"/>
      <c r="K229" s="176">
        <v>1.2500000000000001E-2</v>
      </c>
      <c r="L229" s="176">
        <v>32</v>
      </c>
      <c r="M229" s="176">
        <v>400</v>
      </c>
      <c r="N229" s="176">
        <v>26</v>
      </c>
      <c r="O229" s="176">
        <v>10.4</v>
      </c>
      <c r="P229" s="176">
        <v>206.73076923076923</v>
      </c>
      <c r="Q229" s="176">
        <v>0.9</v>
      </c>
    </row>
    <row r="230" spans="1:17" hidden="1">
      <c r="A230" s="184"/>
      <c r="B230" s="184"/>
      <c r="C230" s="560"/>
      <c r="D230" s="184"/>
      <c r="E230" s="184"/>
      <c r="F230" s="184"/>
      <c r="G230" s="184"/>
      <c r="H230" s="184"/>
      <c r="I230" s="184"/>
      <c r="K230" s="176">
        <v>2.5000000000000001E-2</v>
      </c>
      <c r="L230" s="176">
        <v>16</v>
      </c>
      <c r="M230" s="176">
        <v>400</v>
      </c>
      <c r="N230" s="176">
        <v>26</v>
      </c>
      <c r="O230" s="176">
        <v>10.4</v>
      </c>
      <c r="P230" s="176">
        <v>206.73076923076923</v>
      </c>
      <c r="Q230" s="176">
        <v>0.9</v>
      </c>
    </row>
    <row r="231" spans="1:17" hidden="1">
      <c r="A231" s="184"/>
      <c r="B231" s="184"/>
      <c r="C231" s="560"/>
      <c r="D231" s="184"/>
      <c r="E231" s="184"/>
      <c r="F231" s="184"/>
      <c r="G231" s="184"/>
      <c r="H231" s="184"/>
      <c r="I231" s="184"/>
      <c r="K231" s="176">
        <v>2.5000000000000001E-2</v>
      </c>
      <c r="L231" s="176">
        <v>16</v>
      </c>
      <c r="M231" s="176">
        <v>400</v>
      </c>
      <c r="N231" s="176">
        <v>26</v>
      </c>
      <c r="O231" s="176">
        <v>10.4</v>
      </c>
      <c r="P231" s="176">
        <v>206.73076923076923</v>
      </c>
      <c r="Q231" s="176">
        <v>0.9</v>
      </c>
    </row>
    <row r="232" spans="1:17" hidden="1">
      <c r="A232" s="184"/>
      <c r="B232" s="184"/>
      <c r="C232" s="560"/>
      <c r="D232" s="184"/>
      <c r="E232" s="184"/>
      <c r="F232" s="184"/>
      <c r="G232" s="184"/>
      <c r="H232" s="184"/>
      <c r="I232" s="184"/>
      <c r="K232" s="176">
        <v>0.02</v>
      </c>
      <c r="L232" s="176">
        <v>12</v>
      </c>
      <c r="M232" s="176">
        <v>240</v>
      </c>
      <c r="N232" s="176">
        <v>20</v>
      </c>
      <c r="O232" s="176">
        <v>4.8</v>
      </c>
      <c r="P232" s="176">
        <v>82.5</v>
      </c>
      <c r="Q232" s="176">
        <v>0.95</v>
      </c>
    </row>
    <row r="233" spans="1:17" hidden="1">
      <c r="A233" s="184"/>
      <c r="B233" s="184"/>
      <c r="C233" s="560"/>
      <c r="D233" s="184"/>
      <c r="E233" s="184"/>
      <c r="F233" s="184"/>
      <c r="G233" s="184"/>
      <c r="H233" s="184"/>
      <c r="I233" s="184"/>
      <c r="K233" s="176">
        <v>2.5000000000000001E-2</v>
      </c>
      <c r="L233" s="176">
        <v>60</v>
      </c>
      <c r="M233" s="176">
        <v>1500</v>
      </c>
      <c r="N233" s="176">
        <v>6</v>
      </c>
      <c r="O233" s="176">
        <v>9</v>
      </c>
      <c r="P233" s="176">
        <v>238.88888888888889</v>
      </c>
      <c r="Q233" s="176">
        <v>0.9</v>
      </c>
    </row>
    <row r="234" spans="1:17" hidden="1">
      <c r="A234" s="184"/>
      <c r="B234" s="184"/>
      <c r="C234" s="560"/>
      <c r="D234" s="184"/>
      <c r="E234" s="184"/>
      <c r="F234" s="184"/>
      <c r="G234" s="184"/>
      <c r="H234" s="184"/>
      <c r="I234" s="184"/>
      <c r="K234" s="176">
        <v>2.5000000000000001E-2</v>
      </c>
      <c r="L234" s="176">
        <v>60</v>
      </c>
      <c r="M234" s="176">
        <v>1500</v>
      </c>
      <c r="N234" s="176">
        <v>6</v>
      </c>
      <c r="O234" s="176">
        <v>9</v>
      </c>
      <c r="P234" s="176">
        <v>238.88888888888889</v>
      </c>
      <c r="Q234" s="176">
        <v>0.9</v>
      </c>
    </row>
    <row r="235" spans="1:17" hidden="1">
      <c r="A235" s="184"/>
      <c r="B235" s="184"/>
      <c r="C235" s="560"/>
      <c r="D235" s="184"/>
      <c r="E235" s="184"/>
      <c r="F235" s="184"/>
      <c r="G235" s="184"/>
      <c r="H235" s="184"/>
      <c r="I235" s="184"/>
      <c r="K235" s="176">
        <v>0.08</v>
      </c>
      <c r="L235" s="176">
        <v>12.5</v>
      </c>
      <c r="M235" s="176">
        <v>1000</v>
      </c>
      <c r="N235" s="176">
        <v>10</v>
      </c>
      <c r="O235" s="176">
        <v>6.24</v>
      </c>
      <c r="P235" s="176">
        <v>128.2051282051282</v>
      </c>
      <c r="Q235" s="176">
        <v>0.9</v>
      </c>
    </row>
    <row r="236" spans="1:17" hidden="1">
      <c r="A236" s="184"/>
      <c r="B236" s="184"/>
      <c r="C236" s="560"/>
      <c r="D236" s="184"/>
      <c r="E236" s="184"/>
      <c r="F236" s="184"/>
      <c r="G236" s="184"/>
      <c r="H236" s="184"/>
      <c r="I236" s="184"/>
      <c r="K236" s="176">
        <v>0.08</v>
      </c>
      <c r="L236" s="176">
        <v>12.5</v>
      </c>
      <c r="M236" s="176">
        <v>1000</v>
      </c>
      <c r="N236" s="176">
        <v>10</v>
      </c>
      <c r="O236" s="176">
        <v>6.24</v>
      </c>
      <c r="P236" s="176">
        <v>128.2051282051282</v>
      </c>
      <c r="Q236" s="176">
        <v>0.9</v>
      </c>
    </row>
    <row r="237" spans="1:17" hidden="1">
      <c r="A237" s="184"/>
      <c r="B237" s="184"/>
      <c r="C237" s="560"/>
      <c r="D237" s="184"/>
      <c r="E237" s="184"/>
      <c r="F237" s="184"/>
      <c r="G237" s="184"/>
      <c r="H237" s="184"/>
      <c r="I237" s="184"/>
      <c r="K237" s="176">
        <v>0</v>
      </c>
      <c r="L237" s="176">
        <v>0</v>
      </c>
      <c r="M237" s="176">
        <v>840</v>
      </c>
      <c r="N237" s="176">
        <v>4</v>
      </c>
      <c r="O237" s="176">
        <v>3.36</v>
      </c>
      <c r="P237" s="176">
        <v>150</v>
      </c>
      <c r="Q237" s="176">
        <v>0.87</v>
      </c>
    </row>
    <row r="238" spans="1:17" hidden="1">
      <c r="A238" s="184"/>
      <c r="B238" s="184"/>
      <c r="C238" s="560"/>
      <c r="D238" s="184"/>
      <c r="E238" s="184"/>
      <c r="F238" s="184"/>
      <c r="G238" s="184"/>
      <c r="H238" s="184"/>
      <c r="I238" s="184"/>
      <c r="K238" s="176">
        <v>0</v>
      </c>
      <c r="L238" s="176">
        <v>0</v>
      </c>
      <c r="M238" s="176">
        <v>840</v>
      </c>
      <c r="N238" s="176">
        <v>4</v>
      </c>
      <c r="O238" s="176">
        <v>3.36</v>
      </c>
      <c r="P238" s="176">
        <v>150</v>
      </c>
      <c r="Q238" s="176">
        <v>0.87</v>
      </c>
    </row>
    <row r="239" spans="1:17" hidden="1">
      <c r="A239" s="184"/>
      <c r="B239" s="184"/>
      <c r="C239" s="560"/>
      <c r="D239" s="184"/>
      <c r="E239" s="184"/>
      <c r="F239" s="184"/>
      <c r="G239" s="184"/>
      <c r="H239" s="184"/>
      <c r="I239" s="184"/>
      <c r="K239" s="176">
        <v>0</v>
      </c>
      <c r="L239" s="176">
        <v>0</v>
      </c>
      <c r="M239" s="176" t="s">
        <v>2358</v>
      </c>
      <c r="N239" s="176">
        <v>12</v>
      </c>
      <c r="O239" s="176">
        <v>2.52</v>
      </c>
      <c r="P239" s="176">
        <v>166.66666666666666</v>
      </c>
      <c r="Q239" s="176">
        <v>0.95</v>
      </c>
    </row>
    <row r="240" spans="1:17" hidden="1">
      <c r="A240" s="184"/>
      <c r="B240" s="184"/>
      <c r="C240" s="560"/>
      <c r="D240" s="184"/>
      <c r="E240" s="184"/>
      <c r="F240" s="184"/>
      <c r="G240" s="184"/>
      <c r="H240" s="184"/>
      <c r="I240" s="184"/>
      <c r="K240" s="176">
        <v>0</v>
      </c>
      <c r="L240" s="176">
        <v>0</v>
      </c>
      <c r="M240" s="176">
        <v>1080</v>
      </c>
      <c r="N240" s="176">
        <v>3</v>
      </c>
      <c r="O240" s="176">
        <v>3.24</v>
      </c>
      <c r="P240" s="176">
        <v>253.39506172839504</v>
      </c>
      <c r="Q240" s="176">
        <v>0.87</v>
      </c>
    </row>
    <row r="241" spans="1:17" hidden="1">
      <c r="A241" s="184"/>
      <c r="B241" s="184"/>
      <c r="C241" s="560"/>
      <c r="D241" s="184"/>
      <c r="E241" s="184"/>
      <c r="F241" s="184"/>
      <c r="G241" s="184"/>
      <c r="H241" s="184"/>
      <c r="I241" s="184"/>
      <c r="Q241" s="176">
        <v>0.87</v>
      </c>
    </row>
    <row r="242" spans="1:17" hidden="1">
      <c r="A242" s="184"/>
      <c r="B242" s="184"/>
      <c r="C242" s="560"/>
      <c r="D242" s="184"/>
      <c r="E242" s="184"/>
      <c r="F242" s="184"/>
      <c r="G242" s="184"/>
      <c r="H242" s="184"/>
      <c r="I242" s="184"/>
      <c r="Q242" s="176">
        <v>0.87</v>
      </c>
    </row>
    <row r="243" spans="1:17" hidden="1">
      <c r="A243" s="184"/>
      <c r="B243" s="184"/>
      <c r="C243" s="560"/>
      <c r="D243" s="184"/>
      <c r="E243" s="184"/>
      <c r="F243" s="184"/>
      <c r="G243" s="184"/>
      <c r="H243" s="184"/>
      <c r="I243" s="184"/>
      <c r="Q243" s="176">
        <v>0.87</v>
      </c>
    </row>
    <row r="244" spans="1:17" hidden="1">
      <c r="A244" s="184"/>
      <c r="B244" s="184"/>
      <c r="C244" s="560"/>
      <c r="D244" s="184"/>
      <c r="E244" s="184"/>
      <c r="F244" s="184"/>
      <c r="G244" s="184"/>
      <c r="H244" s="184"/>
      <c r="I244" s="184"/>
      <c r="K244" s="176">
        <v>3.5999999999999997E-2</v>
      </c>
      <c r="L244" s="176">
        <v>167</v>
      </c>
      <c r="M244" s="176">
        <v>6.0119999999999996</v>
      </c>
      <c r="N244" s="176">
        <v>1</v>
      </c>
      <c r="O244" s="176">
        <v>6.0119999999999996</v>
      </c>
      <c r="P244" s="176">
        <v>159.6806387225549</v>
      </c>
      <c r="Q244" s="176">
        <v>0.9</v>
      </c>
    </row>
    <row r="245" spans="1:17" hidden="1">
      <c r="A245" s="184"/>
      <c r="B245" s="184"/>
      <c r="C245" s="560"/>
      <c r="D245" s="184"/>
      <c r="E245" s="184"/>
      <c r="F245" s="184"/>
      <c r="G245" s="184"/>
      <c r="H245" s="184"/>
      <c r="I245" s="184"/>
      <c r="K245" s="176">
        <v>3.5999999999999997E-2</v>
      </c>
      <c r="L245" s="176">
        <v>167</v>
      </c>
      <c r="M245" s="176">
        <v>6.0119999999999996</v>
      </c>
      <c r="N245" s="176">
        <v>1</v>
      </c>
      <c r="O245" s="176">
        <v>6.0119999999999996</v>
      </c>
      <c r="P245" s="176">
        <v>159.6806387225549</v>
      </c>
      <c r="Q245" s="176">
        <v>0.9</v>
      </c>
    </row>
    <row r="246" spans="1:17" hidden="1">
      <c r="A246" s="184"/>
      <c r="B246" s="184"/>
      <c r="C246" s="560"/>
      <c r="D246" s="184"/>
      <c r="E246" s="184"/>
      <c r="F246" s="184"/>
      <c r="G246" s="184"/>
      <c r="H246" s="184"/>
      <c r="I246" s="184"/>
      <c r="K246" s="176">
        <v>0</v>
      </c>
      <c r="L246" s="176">
        <v>0</v>
      </c>
      <c r="M246" s="176">
        <v>1</v>
      </c>
      <c r="N246" s="176">
        <v>10</v>
      </c>
      <c r="O246" s="176">
        <v>10</v>
      </c>
      <c r="P246" s="176">
        <v>90</v>
      </c>
      <c r="Q246" s="176">
        <v>0.9</v>
      </c>
    </row>
    <row r="247" spans="1:17" hidden="1">
      <c r="A247" s="184"/>
      <c r="B247" s="184"/>
      <c r="C247" s="560"/>
      <c r="D247" s="184"/>
      <c r="E247" s="184"/>
      <c r="F247" s="184"/>
      <c r="G247" s="184"/>
      <c r="H247" s="184"/>
      <c r="I247" s="184"/>
      <c r="K247" s="176">
        <v>0</v>
      </c>
      <c r="L247" s="176">
        <v>0</v>
      </c>
      <c r="M247" s="176">
        <v>1</v>
      </c>
      <c r="N247" s="176">
        <v>10</v>
      </c>
      <c r="O247" s="176">
        <v>10</v>
      </c>
      <c r="P247" s="176">
        <v>90</v>
      </c>
      <c r="Q247" s="176">
        <v>0.9</v>
      </c>
    </row>
    <row r="248" spans="1:17" hidden="1">
      <c r="K248" s="176">
        <v>5.5E-2</v>
      </c>
      <c r="L248" s="176">
        <v>18.181818181818183</v>
      </c>
      <c r="M248" s="176">
        <v>1</v>
      </c>
      <c r="N248" s="176">
        <v>6</v>
      </c>
      <c r="O248" s="176">
        <v>6</v>
      </c>
      <c r="P248" s="176">
        <v>358.33333333333331</v>
      </c>
      <c r="Q248" s="176">
        <v>0.9</v>
      </c>
    </row>
    <row r="249" spans="1:17" hidden="1">
      <c r="K249" s="176">
        <v>5.5E-2</v>
      </c>
      <c r="L249" s="176">
        <v>18.181818181818183</v>
      </c>
      <c r="M249" s="176">
        <v>1</v>
      </c>
      <c r="N249" s="176">
        <v>6</v>
      </c>
      <c r="O249" s="176">
        <v>6</v>
      </c>
      <c r="P249" s="176">
        <v>358.33333333333331</v>
      </c>
      <c r="Q249" s="176">
        <v>0.9</v>
      </c>
    </row>
    <row r="250" spans="1:17" hidden="1">
      <c r="K250" s="176">
        <v>1.2500000000000001E-2</v>
      </c>
      <c r="L250" s="176">
        <v>80</v>
      </c>
      <c r="M250" s="176">
        <v>1</v>
      </c>
      <c r="N250" s="176">
        <v>6</v>
      </c>
      <c r="O250" s="176">
        <v>6</v>
      </c>
      <c r="P250" s="176">
        <v>358.33333333333331</v>
      </c>
      <c r="Q250" s="176">
        <v>0.9</v>
      </c>
    </row>
    <row r="251" spans="1:17" hidden="1">
      <c r="K251" s="176">
        <v>1.2500000000000001E-2</v>
      </c>
      <c r="L251" s="176">
        <v>80</v>
      </c>
      <c r="M251" s="176">
        <v>1</v>
      </c>
      <c r="N251" s="176">
        <v>6</v>
      </c>
      <c r="O251" s="176">
        <v>6</v>
      </c>
      <c r="P251" s="176">
        <v>358.33333333333331</v>
      </c>
      <c r="Q251" s="176">
        <v>0.9</v>
      </c>
    </row>
    <row r="252" spans="1:17" hidden="1">
      <c r="K252" s="176">
        <v>0.09</v>
      </c>
      <c r="L252" s="176">
        <v>17</v>
      </c>
      <c r="M252" s="176">
        <v>1.53</v>
      </c>
      <c r="N252" s="176">
        <v>4</v>
      </c>
      <c r="O252" s="176">
        <v>6.12</v>
      </c>
      <c r="P252" s="176">
        <v>351.30718954248363</v>
      </c>
      <c r="Q252" s="176">
        <v>0.9</v>
      </c>
    </row>
    <row r="253" spans="1:17" hidden="1">
      <c r="K253" s="176">
        <v>0.09</v>
      </c>
      <c r="L253" s="176">
        <v>17</v>
      </c>
      <c r="M253" s="176">
        <v>1.53</v>
      </c>
      <c r="N253" s="176">
        <v>4</v>
      </c>
      <c r="O253" s="176">
        <v>6.12</v>
      </c>
      <c r="P253" s="176">
        <v>351.30718954248363</v>
      </c>
      <c r="Q253" s="176">
        <v>0.9</v>
      </c>
    </row>
    <row r="254" spans="1:17" hidden="1">
      <c r="K254" s="176">
        <v>0</v>
      </c>
      <c r="L254" s="176">
        <v>0</v>
      </c>
      <c r="M254" s="176">
        <v>1.05</v>
      </c>
      <c r="N254" s="176">
        <v>3</v>
      </c>
      <c r="O254" s="176">
        <v>3.15</v>
      </c>
      <c r="P254" s="176">
        <v>101.90476190476191</v>
      </c>
      <c r="Q254" s="176">
        <v>0.87</v>
      </c>
    </row>
    <row r="255" spans="1:17" hidden="1"/>
    <row r="256" spans="1:17" hidden="1"/>
    <row r="257" hidden="1"/>
    <row r="258" hidden="1"/>
    <row r="259" hidden="1"/>
    <row r="260" hidden="1"/>
    <row r="261" hidden="1"/>
    <row r="262" hidden="1"/>
    <row r="263" hidden="1"/>
    <row r="264" hidden="1"/>
    <row r="265" hidden="1"/>
    <row r="266" hidden="1"/>
    <row r="267" hidden="1"/>
    <row r="268" hidden="1"/>
    <row r="269" hidden="1"/>
    <row r="270" hidden="1"/>
    <row r="271" hidden="1"/>
    <row r="272" hidden="1"/>
    <row r="273" hidden="1"/>
    <row r="274" hidden="1"/>
    <row r="275" hidden="1"/>
    <row r="276" hidden="1"/>
    <row r="277" hidden="1"/>
    <row r="278" hidden="1"/>
    <row r="279" hidden="1"/>
    <row r="280" hidden="1"/>
    <row r="281" hidden="1"/>
    <row r="282" hidden="1"/>
    <row r="283" hidden="1"/>
    <row r="284" hidden="1"/>
    <row r="285" hidden="1"/>
    <row r="286" hidden="1"/>
    <row r="287" hidden="1"/>
    <row r="288" hidden="1"/>
    <row r="289" hidden="1"/>
    <row r="290" hidden="1"/>
    <row r="291" hidden="1"/>
    <row r="292" hidden="1"/>
    <row r="293" hidden="1"/>
    <row r="294" hidden="1"/>
    <row r="295" hidden="1"/>
    <row r="296" hidden="1"/>
    <row r="297" hidden="1"/>
    <row r="298" hidden="1"/>
    <row r="299" hidden="1"/>
    <row r="300" hidden="1"/>
    <row r="301" hidden="1"/>
    <row r="302" hidden="1"/>
    <row r="303" hidden="1"/>
    <row r="304" hidden="1"/>
    <row r="305" hidden="1"/>
    <row r="306" hidden="1"/>
    <row r="307" hidden="1"/>
    <row r="308" hidden="1"/>
    <row r="309" hidden="1"/>
    <row r="310" hidden="1"/>
    <row r="311" hidden="1"/>
    <row r="312" hidden="1"/>
    <row r="313" hidden="1"/>
    <row r="314" hidden="1"/>
    <row r="315" hidden="1"/>
    <row r="316" hidden="1"/>
    <row r="317" hidden="1"/>
    <row r="318" hidden="1"/>
    <row r="319" hidden="1"/>
    <row r="320" hidden="1"/>
    <row r="321" hidden="1"/>
    <row r="322" hidden="1"/>
    <row r="323" hidden="1"/>
    <row r="324" hidden="1"/>
    <row r="325" hidden="1"/>
    <row r="326" hidden="1"/>
    <row r="327" hidden="1"/>
    <row r="328" hidden="1"/>
    <row r="329" hidden="1"/>
    <row r="330" hidden="1"/>
    <row r="331" hidden="1"/>
    <row r="332" hidden="1"/>
    <row r="333" hidden="1"/>
    <row r="334" hidden="1"/>
    <row r="335" hidden="1"/>
    <row r="336" hidden="1"/>
    <row r="337" hidden="1"/>
    <row r="338" hidden="1"/>
    <row r="339" hidden="1"/>
    <row r="340" hidden="1"/>
    <row r="341" hidden="1"/>
    <row r="342" hidden="1"/>
    <row r="343" hidden="1"/>
    <row r="344" hidden="1"/>
    <row r="345" hidden="1"/>
    <row r="346" hidden="1"/>
    <row r="347" hidden="1"/>
    <row r="348" hidden="1"/>
    <row r="349" hidden="1"/>
    <row r="350" hidden="1"/>
    <row r="351" hidden="1"/>
    <row r="352" hidden="1"/>
    <row r="353" hidden="1"/>
    <row r="354" hidden="1"/>
    <row r="355" hidden="1"/>
    <row r="356" hidden="1"/>
    <row r="357" hidden="1"/>
    <row r="358" hidden="1"/>
    <row r="359" hidden="1"/>
    <row r="360" hidden="1"/>
    <row r="361" hidden="1"/>
    <row r="362" hidden="1"/>
    <row r="363" hidden="1"/>
    <row r="364" hidden="1"/>
    <row r="365" hidden="1"/>
    <row r="366" hidden="1"/>
    <row r="367" hidden="1"/>
    <row r="368" hidden="1"/>
    <row r="369" hidden="1"/>
    <row r="370" hidden="1"/>
    <row r="371" hidden="1"/>
    <row r="372" hidden="1"/>
    <row r="373" hidden="1"/>
    <row r="374" hidden="1"/>
    <row r="375" hidden="1"/>
    <row r="376" hidden="1"/>
    <row r="377" hidden="1"/>
    <row r="378" hidden="1"/>
    <row r="379" hidden="1"/>
    <row r="380" hidden="1"/>
    <row r="381" hidden="1"/>
    <row r="382" hidden="1"/>
    <row r="383" hidden="1"/>
    <row r="384" hidden="1"/>
    <row r="385" hidden="1"/>
    <row r="386" hidden="1"/>
    <row r="387" hidden="1"/>
    <row r="388" hidden="1"/>
    <row r="389" hidden="1"/>
    <row r="390" hidden="1"/>
    <row r="391" hidden="1"/>
    <row r="392" hidden="1"/>
    <row r="393" hidden="1"/>
    <row r="394" hidden="1"/>
    <row r="395" hidden="1"/>
    <row r="396" hidden="1"/>
    <row r="397" hidden="1"/>
    <row r="398" hidden="1"/>
    <row r="399" hidden="1"/>
    <row r="400" hidden="1"/>
    <row r="401" hidden="1"/>
    <row r="402" hidden="1"/>
    <row r="403" hidden="1"/>
    <row r="404" hidden="1"/>
    <row r="405" hidden="1"/>
    <row r="406" hidden="1"/>
    <row r="407" hidden="1"/>
    <row r="408" hidden="1"/>
    <row r="409" hidden="1"/>
    <row r="410" hidden="1"/>
    <row r="411" hidden="1"/>
    <row r="412" hidden="1"/>
    <row r="413" hidden="1"/>
    <row r="414" hidden="1"/>
    <row r="415" hidden="1"/>
    <row r="416" hidden="1"/>
    <row r="417" hidden="1"/>
    <row r="418" hidden="1"/>
    <row r="419" hidden="1"/>
    <row r="420" hidden="1"/>
    <row r="421" hidden="1"/>
    <row r="422" hidden="1"/>
    <row r="423" hidden="1"/>
    <row r="424" hidden="1"/>
    <row r="425" hidden="1"/>
    <row r="426" hidden="1"/>
    <row r="427" hidden="1"/>
    <row r="428" hidden="1"/>
    <row r="429" hidden="1"/>
    <row r="430" hidden="1"/>
    <row r="431" hidden="1"/>
    <row r="432" hidden="1"/>
    <row r="433" hidden="1"/>
    <row r="434" hidden="1"/>
    <row r="435" hidden="1"/>
    <row r="436" hidden="1"/>
    <row r="437" hidden="1"/>
    <row r="438" hidden="1"/>
    <row r="439" hidden="1"/>
    <row r="440" hidden="1"/>
    <row r="441" hidden="1"/>
    <row r="442" hidden="1"/>
    <row r="443" hidden="1"/>
    <row r="444" hidden="1"/>
    <row r="445" hidden="1"/>
    <row r="446" hidden="1"/>
    <row r="447" hidden="1"/>
    <row r="448" hidden="1"/>
    <row r="449" hidden="1"/>
    <row r="450" hidden="1"/>
    <row r="451" hidden="1"/>
    <row r="452" hidden="1"/>
    <row r="453" hidden="1"/>
    <row r="454" hidden="1"/>
    <row r="455" hidden="1"/>
    <row r="456" hidden="1"/>
    <row r="457" hidden="1"/>
    <row r="458" hidden="1"/>
    <row r="459" hidden="1"/>
    <row r="460" hidden="1"/>
    <row r="461" hidden="1"/>
    <row r="462" hidden="1"/>
    <row r="463" hidden="1"/>
    <row r="464" hidden="1"/>
    <row r="465" hidden="1"/>
    <row r="466" hidden="1"/>
    <row r="467" hidden="1"/>
    <row r="468" hidden="1"/>
    <row r="469" hidden="1"/>
    <row r="470" hidden="1"/>
    <row r="471" hidden="1"/>
    <row r="472" hidden="1"/>
    <row r="473" hidden="1"/>
    <row r="474" hidden="1"/>
    <row r="475" hidden="1"/>
    <row r="476" hidden="1"/>
    <row r="477" hidden="1"/>
    <row r="478" hidden="1"/>
    <row r="479" hidden="1"/>
    <row r="480" hidden="1"/>
    <row r="481" hidden="1"/>
    <row r="482" hidden="1"/>
    <row r="483" hidden="1"/>
    <row r="484" hidden="1"/>
    <row r="485" hidden="1"/>
    <row r="486" hidden="1"/>
    <row r="487" hidden="1"/>
    <row r="488" hidden="1"/>
    <row r="489" hidden="1"/>
    <row r="490" hidden="1"/>
    <row r="491" hidden="1"/>
    <row r="492" hidden="1"/>
    <row r="493" hidden="1"/>
    <row r="494" hidden="1"/>
    <row r="495" hidden="1"/>
    <row r="496" hidden="1"/>
    <row r="497" hidden="1"/>
    <row r="498" hidden="1"/>
    <row r="499" hidden="1"/>
    <row r="500" hidden="1"/>
  </sheetData>
  <mergeCells count="10">
    <mergeCell ref="B32:C32"/>
    <mergeCell ref="A33:B33"/>
    <mergeCell ref="B23:C23"/>
    <mergeCell ref="A24:B24"/>
    <mergeCell ref="B2:C2"/>
    <mergeCell ref="A3:B3"/>
    <mergeCell ref="B9:C9"/>
    <mergeCell ref="A10:B10"/>
    <mergeCell ref="B16:C16"/>
    <mergeCell ref="A17:B17"/>
  </mergeCells>
  <pageMargins left="0.511811024" right="0.511811024" top="0.78740157499999996" bottom="0.78740157499999996" header="0.31496062000000002" footer="0.31496062000000002"/>
  <pageSetup paperSize="9" scale="60" fitToHeight="0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"/>
  <dimension ref="A1:J14"/>
  <sheetViews>
    <sheetView zoomScale="70" zoomScaleNormal="70" workbookViewId="0">
      <selection activeCell="D25" sqref="D25:E25"/>
    </sheetView>
  </sheetViews>
  <sheetFormatPr defaultRowHeight="14.25"/>
  <cols>
    <col min="1" max="1" width="24.625" style="8" bestFit="1" customWidth="1"/>
    <col min="2" max="2" width="11.125" style="8" bestFit="1" customWidth="1"/>
    <col min="3" max="3" width="48.125" style="8" bestFit="1" customWidth="1"/>
    <col min="4" max="4" width="14.25" style="8" bestFit="1" customWidth="1"/>
    <col min="5" max="5" width="16.25" style="8" bestFit="1" customWidth="1"/>
    <col min="6" max="6" width="32.875" style="8" bestFit="1" customWidth="1"/>
    <col min="7" max="7" width="18.25" style="8" bestFit="1" customWidth="1"/>
    <col min="8" max="16384" width="9" style="8"/>
  </cols>
  <sheetData>
    <row r="1" spans="1:10" ht="15.75">
      <c r="A1" s="154" t="s">
        <v>2324</v>
      </c>
      <c r="B1" s="149" t="s">
        <v>169</v>
      </c>
      <c r="C1" s="149" t="s">
        <v>170</v>
      </c>
      <c r="D1" s="150" t="s">
        <v>171</v>
      </c>
      <c r="E1" s="150" t="s">
        <v>172</v>
      </c>
      <c r="F1" s="150"/>
      <c r="G1" s="151" t="s">
        <v>173</v>
      </c>
      <c r="H1" s="152" t="s">
        <v>174</v>
      </c>
      <c r="I1" s="153" t="s">
        <v>175</v>
      </c>
      <c r="J1" s="147" t="s">
        <v>2317</v>
      </c>
    </row>
    <row r="2" spans="1:10" ht="15.75">
      <c r="B2" s="149" t="s">
        <v>2335</v>
      </c>
      <c r="C2" s="149" t="s">
        <v>2336</v>
      </c>
      <c r="D2" s="150" t="s">
        <v>2337</v>
      </c>
      <c r="E2" s="150" t="s">
        <v>2338</v>
      </c>
      <c r="F2" s="150" t="s">
        <v>2339</v>
      </c>
      <c r="G2" s="153" t="s">
        <v>2340</v>
      </c>
      <c r="H2" s="147"/>
    </row>
    <row r="3" spans="1:10" ht="15">
      <c r="B3" s="147" t="s">
        <v>217</v>
      </c>
      <c r="C3" s="147" t="s">
        <v>416</v>
      </c>
      <c r="D3" s="147">
        <v>295.60000000000002</v>
      </c>
      <c r="E3" s="147" t="s">
        <v>2334</v>
      </c>
      <c r="F3" s="147" t="s">
        <v>2341</v>
      </c>
      <c r="G3" s="147">
        <v>175</v>
      </c>
      <c r="H3" s="8" t="s">
        <v>2342</v>
      </c>
    </row>
    <row r="4" spans="1:10" ht="15">
      <c r="B4" s="147" t="s">
        <v>197</v>
      </c>
      <c r="C4" s="147" t="s">
        <v>420</v>
      </c>
      <c r="D4" s="147">
        <v>373</v>
      </c>
      <c r="E4" s="147" t="s">
        <v>2334</v>
      </c>
      <c r="F4" s="147" t="s">
        <v>2341</v>
      </c>
      <c r="G4" s="148">
        <v>220</v>
      </c>
      <c r="H4" s="8" t="s">
        <v>2342</v>
      </c>
    </row>
    <row r="5" spans="1:10" ht="15">
      <c r="B5" s="147" t="s">
        <v>237</v>
      </c>
      <c r="C5" s="147" t="s">
        <v>417</v>
      </c>
      <c r="D5" s="147">
        <v>328.14499999999998</v>
      </c>
      <c r="E5" s="166" t="s">
        <v>2334</v>
      </c>
      <c r="F5" s="166" t="s">
        <v>2341</v>
      </c>
      <c r="G5" s="167">
        <v>185</v>
      </c>
      <c r="H5" s="8" t="s">
        <v>2343</v>
      </c>
    </row>
    <row r="6" spans="1:10" ht="15">
      <c r="B6" s="147" t="s">
        <v>257</v>
      </c>
      <c r="C6" s="147" t="s">
        <v>421</v>
      </c>
      <c r="D6" s="147">
        <v>1</v>
      </c>
      <c r="E6" s="166" t="s">
        <v>2334</v>
      </c>
      <c r="F6" s="166" t="s">
        <v>2341</v>
      </c>
      <c r="G6" s="168"/>
    </row>
    <row r="7" spans="1:10" ht="15">
      <c r="B7" s="147" t="s">
        <v>267</v>
      </c>
      <c r="C7" s="147" t="s">
        <v>422</v>
      </c>
      <c r="D7" s="147">
        <v>1</v>
      </c>
      <c r="E7" s="166" t="s">
        <v>2334</v>
      </c>
      <c r="F7" s="166" t="s">
        <v>2341</v>
      </c>
      <c r="G7" s="168"/>
    </row>
    <row r="8" spans="1:10" ht="15">
      <c r="B8" s="147" t="s">
        <v>228</v>
      </c>
      <c r="C8" s="147" t="s">
        <v>423</v>
      </c>
      <c r="D8" s="147">
        <v>399.72800000000001</v>
      </c>
      <c r="E8" s="166" t="s">
        <v>2334</v>
      </c>
      <c r="F8" s="166" t="s">
        <v>2341</v>
      </c>
      <c r="G8" s="168">
        <v>175</v>
      </c>
    </row>
    <row r="9" spans="1:10" ht="15">
      <c r="B9" s="147" t="s">
        <v>270</v>
      </c>
      <c r="C9" s="147" t="s">
        <v>419</v>
      </c>
      <c r="D9" s="147">
        <v>317.80099999999999</v>
      </c>
      <c r="E9" s="166" t="s">
        <v>2334</v>
      </c>
      <c r="F9" s="166" t="s">
        <v>2341</v>
      </c>
      <c r="G9" s="168">
        <f>110*1.35</f>
        <v>148.5</v>
      </c>
      <c r="H9" s="8" t="s">
        <v>2357</v>
      </c>
    </row>
    <row r="10" spans="1:10" ht="15">
      <c r="B10" s="147" t="s">
        <v>289</v>
      </c>
      <c r="C10" s="147" t="s">
        <v>424</v>
      </c>
      <c r="D10" s="147">
        <v>1</v>
      </c>
      <c r="E10" s="166" t="s">
        <v>2334</v>
      </c>
      <c r="F10" s="166" t="s">
        <v>2341</v>
      </c>
      <c r="G10" s="168"/>
    </row>
    <row r="11" spans="1:10" ht="15">
      <c r="B11" s="147" t="s">
        <v>259</v>
      </c>
      <c r="C11" s="147" t="s">
        <v>425</v>
      </c>
      <c r="D11" s="147">
        <v>360.47</v>
      </c>
      <c r="E11" s="169" t="s">
        <v>2334</v>
      </c>
      <c r="F11" s="169" t="s">
        <v>2341</v>
      </c>
      <c r="G11" s="8">
        <v>185</v>
      </c>
      <c r="H11" s="8" t="s">
        <v>2343</v>
      </c>
    </row>
    <row r="12" spans="1:10" ht="15">
      <c r="B12" s="147" t="s">
        <v>176</v>
      </c>
      <c r="C12" s="147" t="s">
        <v>418</v>
      </c>
      <c r="D12" s="147">
        <v>445.78</v>
      </c>
      <c r="E12" s="169" t="s">
        <v>2334</v>
      </c>
      <c r="F12" s="169" t="s">
        <v>2341</v>
      </c>
      <c r="G12" s="8">
        <v>290.25</v>
      </c>
      <c r="H12" s="8" t="s">
        <v>2357</v>
      </c>
    </row>
    <row r="13" spans="1:10" ht="15">
      <c r="B13" s="147" t="s">
        <v>313</v>
      </c>
      <c r="C13" s="147" t="s">
        <v>426</v>
      </c>
      <c r="D13" s="147">
        <v>46.2</v>
      </c>
      <c r="E13" s="169" t="s">
        <v>2334</v>
      </c>
      <c r="F13" s="169" t="s">
        <v>2341</v>
      </c>
    </row>
    <row r="14" spans="1:10" ht="15">
      <c r="B14" s="148" t="s">
        <v>2327</v>
      </c>
      <c r="C14" s="147" t="s">
        <v>2328</v>
      </c>
      <c r="D14" s="147">
        <v>473.74</v>
      </c>
      <c r="E14" s="169" t="s">
        <v>2334</v>
      </c>
      <c r="F14" s="169" t="s">
        <v>2341</v>
      </c>
      <c r="G14" s="8">
        <f>165*1.35</f>
        <v>222.75000000000003</v>
      </c>
      <c r="H14" s="8" t="s">
        <v>2357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"/>
  <dimension ref="A1"/>
  <sheetViews>
    <sheetView workbookViewId="0"/>
  </sheetViews>
  <sheetFormatPr defaultRowHeight="14.25"/>
  <sheetData/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"/>
  <dimension ref="A1:H11067"/>
  <sheetViews>
    <sheetView topLeftCell="A10704" workbookViewId="0">
      <selection activeCell="H10726" sqref="H10726"/>
    </sheetView>
  </sheetViews>
  <sheetFormatPr defaultRowHeight="14.25"/>
  <cols>
    <col min="1" max="1" width="9" style="8"/>
    <col min="2" max="2" width="16.75" bestFit="1" customWidth="1"/>
    <col min="3" max="3" width="30.625" bestFit="1" customWidth="1"/>
    <col min="4" max="4" width="4.375" bestFit="1" customWidth="1"/>
    <col min="5" max="5" width="15" bestFit="1" customWidth="1"/>
    <col min="6" max="6" width="4.5" bestFit="1" customWidth="1"/>
    <col min="7" max="7" width="32.25" bestFit="1" customWidth="1"/>
    <col min="8" max="8" width="23.75" bestFit="1" customWidth="1"/>
  </cols>
  <sheetData>
    <row r="1" spans="1:8">
      <c r="B1" s="8" t="s">
        <v>427</v>
      </c>
      <c r="C1" s="8" t="s">
        <v>428</v>
      </c>
      <c r="D1" s="8" t="s">
        <v>429</v>
      </c>
      <c r="E1" s="8" t="s">
        <v>430</v>
      </c>
      <c r="F1" s="8" t="s">
        <v>429</v>
      </c>
      <c r="G1" s="8" t="s">
        <v>431</v>
      </c>
      <c r="H1" s="8" t="s">
        <v>432</v>
      </c>
    </row>
    <row r="2" spans="1:8">
      <c r="B2" s="8" t="s">
        <v>433</v>
      </c>
      <c r="C2" s="8" t="s">
        <v>434</v>
      </c>
      <c r="D2" s="8" t="s">
        <v>435</v>
      </c>
      <c r="E2" s="8" t="s">
        <v>436</v>
      </c>
      <c r="F2" s="8" t="s">
        <v>437</v>
      </c>
      <c r="G2" s="8" t="s">
        <v>438</v>
      </c>
      <c r="H2" s="8" t="s">
        <v>439</v>
      </c>
    </row>
    <row r="3" spans="1:8">
      <c r="B3" s="8" t="s">
        <v>427</v>
      </c>
      <c r="C3" s="8" t="s">
        <v>428</v>
      </c>
      <c r="D3" s="8" t="s">
        <v>429</v>
      </c>
      <c r="E3" s="8" t="s">
        <v>430</v>
      </c>
      <c r="F3" s="8" t="s">
        <v>429</v>
      </c>
      <c r="G3" s="8" t="s">
        <v>431</v>
      </c>
      <c r="H3" s="8" t="s">
        <v>440</v>
      </c>
    </row>
    <row r="4" spans="1:8">
      <c r="B4" s="8" t="s">
        <v>427</v>
      </c>
      <c r="C4" s="8" t="s">
        <v>1227</v>
      </c>
      <c r="D4" s="8" t="s">
        <v>1228</v>
      </c>
      <c r="E4" s="8" t="s">
        <v>430</v>
      </c>
      <c r="F4" s="8" t="s">
        <v>429</v>
      </c>
      <c r="G4" s="8" t="s">
        <v>431</v>
      </c>
      <c r="H4" s="8" t="s">
        <v>432</v>
      </c>
    </row>
    <row r="5" spans="1:8">
      <c r="B5" s="8" t="s">
        <v>433</v>
      </c>
      <c r="C5" s="8" t="s">
        <v>434</v>
      </c>
      <c r="D5" s="8" t="s">
        <v>435</v>
      </c>
      <c r="E5" s="8" t="s">
        <v>436</v>
      </c>
      <c r="F5" s="8" t="s">
        <v>437</v>
      </c>
      <c r="G5" s="8" t="s">
        <v>438</v>
      </c>
      <c r="H5" s="8" t="s">
        <v>439</v>
      </c>
    </row>
    <row r="6" spans="1:8">
      <c r="A6" s="8" t="str">
        <f>B6&amp;E6</f>
        <v>-------------------------------</v>
      </c>
      <c r="B6" s="8" t="s">
        <v>427</v>
      </c>
      <c r="C6" s="8" t="s">
        <v>1227</v>
      </c>
      <c r="D6" s="8" t="s">
        <v>1228</v>
      </c>
      <c r="E6" s="8" t="s">
        <v>430</v>
      </c>
      <c r="F6" s="8" t="s">
        <v>429</v>
      </c>
      <c r="G6" s="8" t="s">
        <v>431</v>
      </c>
      <c r="H6" s="8" t="s">
        <v>1229</v>
      </c>
    </row>
    <row r="7" spans="1:8">
      <c r="A7" s="8" t="str">
        <f t="shared" ref="A7:A70" si="0">B7&amp;E7</f>
        <v/>
      </c>
      <c r="B7" s="8"/>
      <c r="C7" s="8"/>
      <c r="D7" s="8"/>
      <c r="E7" s="8"/>
      <c r="F7" s="8"/>
      <c r="G7" s="8"/>
      <c r="H7" s="8"/>
    </row>
    <row r="8" spans="1:8">
      <c r="A8" s="8" t="str">
        <f t="shared" si="0"/>
        <v>Item PaiItem Filho</v>
      </c>
      <c r="B8" s="8" t="s">
        <v>441</v>
      </c>
      <c r="C8" s="8" t="s">
        <v>442</v>
      </c>
      <c r="D8" s="8" t="s">
        <v>443</v>
      </c>
      <c r="E8" s="8" t="s">
        <v>444</v>
      </c>
      <c r="F8" s="8" t="s">
        <v>443</v>
      </c>
      <c r="G8" s="8" t="s">
        <v>445</v>
      </c>
      <c r="H8" s="8" t="s">
        <v>446</v>
      </c>
    </row>
    <row r="9" spans="1:8">
      <c r="A9" s="8" t="str">
        <f t="shared" si="0"/>
        <v>------------------------------</v>
      </c>
      <c r="B9" s="8" t="s">
        <v>427</v>
      </c>
      <c r="C9" s="8" t="s">
        <v>447</v>
      </c>
      <c r="D9" s="8" t="s">
        <v>448</v>
      </c>
      <c r="E9" s="8" t="s">
        <v>449</v>
      </c>
      <c r="F9" s="8" t="s">
        <v>448</v>
      </c>
      <c r="G9" s="8" t="s">
        <v>431</v>
      </c>
      <c r="H9" s="8" t="s">
        <v>427</v>
      </c>
    </row>
    <row r="10" spans="1:8">
      <c r="A10" s="8" t="str">
        <f t="shared" si="0"/>
        <v>30.02.000110.03.0004</v>
      </c>
      <c r="B10" s="8" t="s">
        <v>217</v>
      </c>
      <c r="C10" s="8" t="s">
        <v>466</v>
      </c>
      <c r="D10" s="8" t="s">
        <v>452</v>
      </c>
      <c r="E10" s="8" t="s">
        <v>467</v>
      </c>
      <c r="F10" s="8" t="s">
        <v>452</v>
      </c>
      <c r="G10" s="8" t="s">
        <v>468</v>
      </c>
      <c r="H10" s="8">
        <v>0.384627</v>
      </c>
    </row>
    <row r="11" spans="1:8">
      <c r="A11" s="8" t="str">
        <f t="shared" si="0"/>
        <v>30.02.000110.07.0002</v>
      </c>
      <c r="B11" s="8" t="s">
        <v>217</v>
      </c>
      <c r="C11" s="8" t="s">
        <v>466</v>
      </c>
      <c r="D11" s="8" t="s">
        <v>452</v>
      </c>
      <c r="E11" s="8" t="s">
        <v>454</v>
      </c>
      <c r="F11" s="8" t="s">
        <v>452</v>
      </c>
      <c r="G11" s="8" t="s">
        <v>455</v>
      </c>
      <c r="H11" s="8">
        <v>0.28557100000000002</v>
      </c>
    </row>
    <row r="12" spans="1:8">
      <c r="A12" s="8" t="str">
        <f t="shared" si="0"/>
        <v>30.02.000110.06.0004</v>
      </c>
      <c r="B12" s="8" t="s">
        <v>217</v>
      </c>
      <c r="C12" s="8" t="s">
        <v>466</v>
      </c>
      <c r="D12" s="8" t="s">
        <v>452</v>
      </c>
      <c r="E12" s="8" t="s">
        <v>469</v>
      </c>
      <c r="F12" s="8" t="s">
        <v>452</v>
      </c>
      <c r="G12" s="8" t="s">
        <v>470</v>
      </c>
      <c r="H12" s="8">
        <v>1.7752E-2</v>
      </c>
    </row>
    <row r="13" spans="1:8">
      <c r="A13" s="8" t="str">
        <f t="shared" si="0"/>
        <v>30.02.000110.01.0003</v>
      </c>
      <c r="B13" s="8" t="s">
        <v>217</v>
      </c>
      <c r="C13" s="8" t="s">
        <v>466</v>
      </c>
      <c r="D13" s="8" t="s">
        <v>452</v>
      </c>
      <c r="E13" s="8" t="s">
        <v>471</v>
      </c>
      <c r="F13" s="8" t="s">
        <v>452</v>
      </c>
      <c r="G13" s="8" t="s">
        <v>472</v>
      </c>
      <c r="H13" s="8">
        <v>1.6864000000000001E-2</v>
      </c>
    </row>
    <row r="14" spans="1:8">
      <c r="A14" s="8" t="str">
        <f t="shared" si="0"/>
        <v>30.02.000110.06.0019</v>
      </c>
      <c r="B14" s="8" t="s">
        <v>217</v>
      </c>
      <c r="C14" s="8" t="s">
        <v>466</v>
      </c>
      <c r="D14" s="8" t="s">
        <v>452</v>
      </c>
      <c r="E14" s="8" t="s">
        <v>473</v>
      </c>
      <c r="F14" s="8" t="s">
        <v>452</v>
      </c>
      <c r="G14" s="8" t="s">
        <v>474</v>
      </c>
      <c r="H14" s="8">
        <v>5.0590000000000001E-3</v>
      </c>
    </row>
    <row r="15" spans="1:8">
      <c r="A15" s="8" t="str">
        <f t="shared" si="0"/>
        <v>30.02.000110.04.0005</v>
      </c>
      <c r="B15" s="8" t="s">
        <v>217</v>
      </c>
      <c r="C15" s="8" t="s">
        <v>466</v>
      </c>
      <c r="D15" s="8" t="s">
        <v>452</v>
      </c>
      <c r="E15" s="8" t="s">
        <v>475</v>
      </c>
      <c r="F15" s="8" t="s">
        <v>452</v>
      </c>
      <c r="G15" s="8" t="s">
        <v>476</v>
      </c>
      <c r="H15" s="8">
        <v>8.3429999999999997E-3</v>
      </c>
    </row>
    <row r="16" spans="1:8">
      <c r="A16" s="8" t="str">
        <f t="shared" si="0"/>
        <v>30.02.000110.06.0049</v>
      </c>
      <c r="B16" s="8" t="s">
        <v>217</v>
      </c>
      <c r="C16" s="8" t="s">
        <v>466</v>
      </c>
      <c r="D16" s="8" t="s">
        <v>452</v>
      </c>
      <c r="E16" s="8" t="s">
        <v>477</v>
      </c>
      <c r="F16" s="8" t="s">
        <v>452</v>
      </c>
      <c r="G16" s="8" t="s">
        <v>478</v>
      </c>
      <c r="H16" s="8">
        <v>3.6979999999999999E-3</v>
      </c>
    </row>
    <row r="17" spans="1:8">
      <c r="A17" s="8" t="str">
        <f t="shared" si="0"/>
        <v>30.02.000110.06.0007</v>
      </c>
      <c r="B17" s="8" t="s">
        <v>217</v>
      </c>
      <c r="C17" s="8" t="s">
        <v>466</v>
      </c>
      <c r="D17" s="8" t="s">
        <v>452</v>
      </c>
      <c r="E17" s="8" t="s">
        <v>479</v>
      </c>
      <c r="F17" s="8" t="s">
        <v>452</v>
      </c>
      <c r="G17" s="8" t="s">
        <v>480</v>
      </c>
      <c r="H17" s="8">
        <v>2.2490000000000001E-3</v>
      </c>
    </row>
    <row r="18" spans="1:8">
      <c r="A18" s="8" t="str">
        <f t="shared" si="0"/>
        <v>30.02.000110.06.0001</v>
      </c>
      <c r="B18" s="8" t="s">
        <v>217</v>
      </c>
      <c r="C18" s="8" t="s">
        <v>466</v>
      </c>
      <c r="D18" s="8" t="s">
        <v>452</v>
      </c>
      <c r="E18" s="8" t="s">
        <v>481</v>
      </c>
      <c r="F18" s="8" t="s">
        <v>452</v>
      </c>
      <c r="G18" s="8" t="s">
        <v>482</v>
      </c>
      <c r="H18" s="8">
        <v>5.8999999999999998E-5</v>
      </c>
    </row>
    <row r="19" spans="1:8">
      <c r="A19" s="8" t="str">
        <f t="shared" si="0"/>
        <v>30.02.000110.06.0017</v>
      </c>
      <c r="B19" s="8" t="s">
        <v>217</v>
      </c>
      <c r="C19" s="8" t="s">
        <v>466</v>
      </c>
      <c r="D19" s="8" t="s">
        <v>452</v>
      </c>
      <c r="E19" s="8" t="s">
        <v>483</v>
      </c>
      <c r="F19" s="8" t="s">
        <v>452</v>
      </c>
      <c r="G19" s="8" t="s">
        <v>484</v>
      </c>
      <c r="H19" s="8">
        <v>2.0699999999999999E-4</v>
      </c>
    </row>
    <row r="20" spans="1:8">
      <c r="A20" s="8" t="str">
        <f t="shared" si="0"/>
        <v>30.02.000110.06.0037</v>
      </c>
      <c r="B20" s="8" t="s">
        <v>217</v>
      </c>
      <c r="C20" s="8" t="s">
        <v>466</v>
      </c>
      <c r="D20" s="8" t="s">
        <v>452</v>
      </c>
      <c r="E20" s="8" t="s">
        <v>485</v>
      </c>
      <c r="F20" s="8" t="s">
        <v>452</v>
      </c>
      <c r="G20" s="8" t="s">
        <v>486</v>
      </c>
      <c r="H20" s="8">
        <v>2.0699999999999999E-4</v>
      </c>
    </row>
    <row r="21" spans="1:8">
      <c r="A21" s="8" t="str">
        <f t="shared" si="0"/>
        <v>30.02.000110.07.0011</v>
      </c>
      <c r="B21" s="8" t="s">
        <v>217</v>
      </c>
      <c r="C21" s="8" t="s">
        <v>466</v>
      </c>
      <c r="D21" s="8" t="s">
        <v>452</v>
      </c>
      <c r="E21" s="8" t="s">
        <v>487</v>
      </c>
      <c r="F21" s="8" t="s">
        <v>452</v>
      </c>
      <c r="G21" s="8" t="s">
        <v>488</v>
      </c>
      <c r="H21" s="8">
        <v>2.9589999999999998E-3</v>
      </c>
    </row>
    <row r="22" spans="1:8">
      <c r="A22" s="8" t="str">
        <f t="shared" si="0"/>
        <v>30.02.000110.06.0021</v>
      </c>
      <c r="B22" s="8" t="s">
        <v>217</v>
      </c>
      <c r="C22" s="8" t="s">
        <v>466</v>
      </c>
      <c r="D22" s="8" t="s">
        <v>452</v>
      </c>
      <c r="E22" s="8" t="s">
        <v>489</v>
      </c>
      <c r="F22" s="8" t="s">
        <v>452</v>
      </c>
      <c r="G22" s="8" t="s">
        <v>490</v>
      </c>
      <c r="H22" s="8">
        <v>2.9599999999999998E-4</v>
      </c>
    </row>
    <row r="23" spans="1:8">
      <c r="A23" s="8" t="str">
        <f t="shared" si="0"/>
        <v>30.02.000110.06.0008</v>
      </c>
      <c r="B23" s="8" t="s">
        <v>217</v>
      </c>
      <c r="C23" s="8" t="s">
        <v>466</v>
      </c>
      <c r="D23" s="8" t="s">
        <v>452</v>
      </c>
      <c r="E23" s="8" t="s">
        <v>491</v>
      </c>
      <c r="F23" s="8" t="s">
        <v>452</v>
      </c>
      <c r="G23" s="8" t="s">
        <v>492</v>
      </c>
      <c r="H23" s="8">
        <v>2.9599999999999998E-4</v>
      </c>
    </row>
    <row r="24" spans="1:8">
      <c r="A24" s="8" t="str">
        <f t="shared" si="0"/>
        <v>30.02.000110.06.0003</v>
      </c>
      <c r="B24" s="8" t="s">
        <v>217</v>
      </c>
      <c r="C24" s="8" t="s">
        <v>466</v>
      </c>
      <c r="D24" s="8" t="s">
        <v>452</v>
      </c>
      <c r="E24" s="8" t="s">
        <v>493</v>
      </c>
      <c r="F24" s="8" t="s">
        <v>452</v>
      </c>
      <c r="G24" s="8" t="s">
        <v>494</v>
      </c>
      <c r="H24" s="8">
        <v>1.3309999999999999E-3</v>
      </c>
    </row>
    <row r="25" spans="1:8">
      <c r="A25" s="8" t="str">
        <f t="shared" si="0"/>
        <v>30.02.000110.06.0020</v>
      </c>
      <c r="B25" s="8" t="s">
        <v>217</v>
      </c>
      <c r="C25" s="8" t="s">
        <v>466</v>
      </c>
      <c r="D25" s="8" t="s">
        <v>452</v>
      </c>
      <c r="E25" s="8" t="s">
        <v>456</v>
      </c>
      <c r="F25" s="8" t="s">
        <v>452</v>
      </c>
      <c r="G25" s="8" t="s">
        <v>457</v>
      </c>
      <c r="H25" s="8">
        <v>2.6329999999999999E-3</v>
      </c>
    </row>
    <row r="26" spans="1:8">
      <c r="A26" s="8" t="str">
        <f t="shared" si="0"/>
        <v>30.02.000110.06.0006</v>
      </c>
      <c r="B26" s="8" t="s">
        <v>217</v>
      </c>
      <c r="C26" s="8" t="s">
        <v>466</v>
      </c>
      <c r="D26" s="8" t="s">
        <v>452</v>
      </c>
      <c r="E26" s="8" t="s">
        <v>495</v>
      </c>
      <c r="F26" s="8" t="s">
        <v>452</v>
      </c>
      <c r="G26" s="8" t="s">
        <v>496</v>
      </c>
      <c r="H26" s="8">
        <v>8.5800000000000004E-4</v>
      </c>
    </row>
    <row r="27" spans="1:8">
      <c r="A27" s="8" t="str">
        <f t="shared" si="0"/>
        <v>30.02.000130.03.0002</v>
      </c>
      <c r="B27" s="8" t="s">
        <v>217</v>
      </c>
      <c r="C27" s="8" t="s">
        <v>466</v>
      </c>
      <c r="D27" s="8" t="s">
        <v>452</v>
      </c>
      <c r="E27" s="8" t="s">
        <v>497</v>
      </c>
      <c r="F27" s="8" t="s">
        <v>498</v>
      </c>
      <c r="G27" s="8" t="s">
        <v>499</v>
      </c>
      <c r="H27" s="8">
        <v>2.6600000000000001E-4</v>
      </c>
    </row>
    <row r="28" spans="1:8">
      <c r="A28" s="8" t="str">
        <f t="shared" si="0"/>
        <v>30.02.000110.06.0036</v>
      </c>
      <c r="B28" s="8" t="s">
        <v>217</v>
      </c>
      <c r="C28" s="8" t="s">
        <v>466</v>
      </c>
      <c r="D28" s="8" t="s">
        <v>452</v>
      </c>
      <c r="E28" s="8" t="s">
        <v>881</v>
      </c>
      <c r="F28" s="8" t="s">
        <v>452</v>
      </c>
      <c r="G28" s="8" t="s">
        <v>882</v>
      </c>
      <c r="H28" s="8">
        <v>0</v>
      </c>
    </row>
    <row r="29" spans="1:8">
      <c r="A29" s="8" t="str">
        <f t="shared" si="0"/>
        <v>30.02.000110.06.0048</v>
      </c>
      <c r="B29" s="8" t="s">
        <v>217</v>
      </c>
      <c r="C29" s="8" t="s">
        <v>466</v>
      </c>
      <c r="D29" s="8" t="s">
        <v>452</v>
      </c>
      <c r="E29" s="8" t="s">
        <v>1230</v>
      </c>
      <c r="F29" s="8" t="s">
        <v>452</v>
      </c>
      <c r="G29" s="8" t="s">
        <v>1231</v>
      </c>
      <c r="H29" s="8">
        <v>0</v>
      </c>
    </row>
    <row r="30" spans="1:8">
      <c r="A30" s="8" t="str">
        <f t="shared" si="0"/>
        <v>30.02.000110.04.0007</v>
      </c>
      <c r="B30" s="8" t="s">
        <v>217</v>
      </c>
      <c r="C30" s="8" t="s">
        <v>466</v>
      </c>
      <c r="D30" s="8" t="s">
        <v>452</v>
      </c>
      <c r="E30" s="8" t="s">
        <v>535</v>
      </c>
      <c r="F30" s="8" t="s">
        <v>452</v>
      </c>
      <c r="G30" s="8" t="s">
        <v>536</v>
      </c>
      <c r="H30" s="8">
        <v>2.4000000000000001E-5</v>
      </c>
    </row>
    <row r="31" spans="1:8">
      <c r="A31" s="8" t="str">
        <f t="shared" si="0"/>
        <v>30.02.000110.06.0045</v>
      </c>
      <c r="B31" s="8" t="s">
        <v>217</v>
      </c>
      <c r="C31" s="8" t="s">
        <v>466</v>
      </c>
      <c r="D31" s="8" t="s">
        <v>452</v>
      </c>
      <c r="E31" s="8" t="s">
        <v>1232</v>
      </c>
      <c r="F31" s="8" t="s">
        <v>452</v>
      </c>
      <c r="G31" s="8" t="s">
        <v>1233</v>
      </c>
      <c r="H31" s="8">
        <v>6.3E-5</v>
      </c>
    </row>
    <row r="32" spans="1:8">
      <c r="A32" s="8" t="str">
        <f t="shared" si="0"/>
        <v>30.02.000110.02.0035</v>
      </c>
      <c r="B32" s="8" t="s">
        <v>217</v>
      </c>
      <c r="C32" s="8" t="s">
        <v>466</v>
      </c>
      <c r="D32" s="8" t="s">
        <v>452</v>
      </c>
      <c r="E32" s="8" t="s">
        <v>500</v>
      </c>
      <c r="F32" s="8" t="s">
        <v>498</v>
      </c>
      <c r="G32" s="8" t="s">
        <v>501</v>
      </c>
      <c r="H32" s="8">
        <v>0.29586699999999999</v>
      </c>
    </row>
    <row r="33" spans="1:8">
      <c r="A33" s="8" t="str">
        <f t="shared" si="0"/>
        <v>30.02.000240.03.1820</v>
      </c>
      <c r="B33" s="8" t="s">
        <v>181</v>
      </c>
      <c r="C33" s="8" t="s">
        <v>547</v>
      </c>
      <c r="D33" s="8" t="s">
        <v>452</v>
      </c>
      <c r="E33" s="8" t="s">
        <v>513</v>
      </c>
      <c r="F33" s="8" t="s">
        <v>498</v>
      </c>
      <c r="G33" s="8" t="s">
        <v>514</v>
      </c>
      <c r="H33" s="8">
        <v>0.169909</v>
      </c>
    </row>
    <row r="34" spans="1:8">
      <c r="A34" s="8" t="str">
        <f t="shared" si="0"/>
        <v>30.02.000235.03.1820</v>
      </c>
      <c r="B34" s="8" t="s">
        <v>181</v>
      </c>
      <c r="C34" s="8" t="s">
        <v>547</v>
      </c>
      <c r="D34" s="8" t="s">
        <v>452</v>
      </c>
      <c r="E34" s="8" t="s">
        <v>1234</v>
      </c>
      <c r="F34" s="8" t="s">
        <v>498</v>
      </c>
      <c r="G34" s="8" t="s">
        <v>514</v>
      </c>
      <c r="H34" s="8">
        <v>0.169909</v>
      </c>
    </row>
    <row r="35" spans="1:8">
      <c r="A35" s="8" t="str">
        <f t="shared" si="0"/>
        <v>30.02.000220.07.1001</v>
      </c>
      <c r="B35" s="8" t="s">
        <v>181</v>
      </c>
      <c r="C35" s="8" t="s">
        <v>547</v>
      </c>
      <c r="D35" s="8" t="s">
        <v>452</v>
      </c>
      <c r="E35" s="8" t="s">
        <v>925</v>
      </c>
      <c r="F35" s="8" t="s">
        <v>452</v>
      </c>
      <c r="G35" s="8" t="s">
        <v>926</v>
      </c>
      <c r="H35" s="8">
        <v>1.8200000000000001E-4</v>
      </c>
    </row>
    <row r="36" spans="1:8">
      <c r="A36" s="8" t="str">
        <f t="shared" si="0"/>
        <v>30.02.000240.03.1420</v>
      </c>
      <c r="B36" s="8" t="s">
        <v>181</v>
      </c>
      <c r="C36" s="8" t="s">
        <v>547</v>
      </c>
      <c r="D36" s="8" t="s">
        <v>452</v>
      </c>
      <c r="E36" s="8" t="s">
        <v>548</v>
      </c>
      <c r="F36" s="8" t="s">
        <v>498</v>
      </c>
      <c r="G36" s="8" t="s">
        <v>549</v>
      </c>
      <c r="H36" s="8">
        <v>0.152918</v>
      </c>
    </row>
    <row r="37" spans="1:8">
      <c r="A37" s="8" t="str">
        <f t="shared" si="0"/>
        <v>30.02.000235.03.1420</v>
      </c>
      <c r="B37" s="8" t="s">
        <v>181</v>
      </c>
      <c r="C37" s="8" t="s">
        <v>547</v>
      </c>
      <c r="D37" s="8" t="s">
        <v>452</v>
      </c>
      <c r="E37" s="8" t="s">
        <v>1235</v>
      </c>
      <c r="F37" s="8" t="s">
        <v>498</v>
      </c>
      <c r="G37" s="8" t="s">
        <v>549</v>
      </c>
      <c r="H37" s="8">
        <v>0.152918</v>
      </c>
    </row>
    <row r="38" spans="1:8">
      <c r="A38" s="8" t="str">
        <f t="shared" si="0"/>
        <v>30.02.000220.15.1002</v>
      </c>
      <c r="B38" s="8" t="s">
        <v>181</v>
      </c>
      <c r="C38" s="8" t="s">
        <v>547</v>
      </c>
      <c r="D38" s="8" t="s">
        <v>452</v>
      </c>
      <c r="E38" s="8" t="s">
        <v>921</v>
      </c>
      <c r="F38" s="8" t="s">
        <v>508</v>
      </c>
      <c r="G38" s="8" t="s">
        <v>922</v>
      </c>
      <c r="H38" s="8">
        <v>5.5099999999999995E-4</v>
      </c>
    </row>
    <row r="39" spans="1:8">
      <c r="A39" s="8" t="str">
        <f t="shared" si="0"/>
        <v>30.02.000220.09.1002</v>
      </c>
      <c r="B39" s="8" t="s">
        <v>181</v>
      </c>
      <c r="C39" s="8" t="s">
        <v>547</v>
      </c>
      <c r="D39" s="8" t="s">
        <v>452</v>
      </c>
      <c r="E39" s="8" t="s">
        <v>923</v>
      </c>
      <c r="F39" s="8" t="s">
        <v>508</v>
      </c>
      <c r="G39" s="8" t="s">
        <v>924</v>
      </c>
      <c r="H39" s="8">
        <v>1.3799999999999999E-4</v>
      </c>
    </row>
    <row r="40" spans="1:8">
      <c r="A40" s="8" t="str">
        <f t="shared" si="0"/>
        <v>30.02.000240.03.1680</v>
      </c>
      <c r="B40" s="8" t="s">
        <v>181</v>
      </c>
      <c r="C40" s="8" t="s">
        <v>547</v>
      </c>
      <c r="D40" s="8" t="s">
        <v>452</v>
      </c>
      <c r="E40" s="8" t="s">
        <v>521</v>
      </c>
      <c r="F40" s="8" t="s">
        <v>498</v>
      </c>
      <c r="G40" s="8" t="s">
        <v>522</v>
      </c>
      <c r="H40" s="8">
        <v>0.13167999999999999</v>
      </c>
    </row>
    <row r="41" spans="1:8">
      <c r="A41" s="8" t="str">
        <f t="shared" si="0"/>
        <v>30.02.000235.03.1620</v>
      </c>
      <c r="B41" s="8" t="s">
        <v>181</v>
      </c>
      <c r="C41" s="8" t="s">
        <v>547</v>
      </c>
      <c r="D41" s="8" t="s">
        <v>452</v>
      </c>
      <c r="E41" s="8" t="s">
        <v>1236</v>
      </c>
      <c r="F41" s="8" t="s">
        <v>498</v>
      </c>
      <c r="G41" s="8" t="s">
        <v>1237</v>
      </c>
      <c r="H41" s="8">
        <v>0.13167999999999999</v>
      </c>
    </row>
    <row r="42" spans="1:8">
      <c r="A42" s="8" t="str">
        <f t="shared" si="0"/>
        <v>30.02.000210.03.0008</v>
      </c>
      <c r="B42" s="8" t="s">
        <v>181</v>
      </c>
      <c r="C42" s="8" t="s">
        <v>547</v>
      </c>
      <c r="D42" s="8" t="s">
        <v>452</v>
      </c>
      <c r="E42" s="8" t="s">
        <v>550</v>
      </c>
      <c r="F42" s="8" t="s">
        <v>452</v>
      </c>
      <c r="G42" s="8" t="s">
        <v>551</v>
      </c>
      <c r="H42" s="8">
        <v>0.13592699999999999</v>
      </c>
    </row>
    <row r="43" spans="1:8">
      <c r="A43" s="8" t="str">
        <f t="shared" si="0"/>
        <v>30.02.000210.07.0002</v>
      </c>
      <c r="B43" s="8" t="s">
        <v>181</v>
      </c>
      <c r="C43" s="8" t="s">
        <v>547</v>
      </c>
      <c r="D43" s="8" t="s">
        <v>452</v>
      </c>
      <c r="E43" s="8" t="s">
        <v>454</v>
      </c>
      <c r="F43" s="8" t="s">
        <v>452</v>
      </c>
      <c r="G43" s="8" t="s">
        <v>455</v>
      </c>
      <c r="H43" s="8">
        <v>0.26335900000000001</v>
      </c>
    </row>
    <row r="44" spans="1:8">
      <c r="A44" s="8" t="str">
        <f t="shared" si="0"/>
        <v>30.02.000210.01.0003</v>
      </c>
      <c r="B44" s="8" t="s">
        <v>181</v>
      </c>
      <c r="C44" s="8" t="s">
        <v>547</v>
      </c>
      <c r="D44" s="8" t="s">
        <v>452</v>
      </c>
      <c r="E44" s="8" t="s">
        <v>471</v>
      </c>
      <c r="F44" s="8" t="s">
        <v>452</v>
      </c>
      <c r="G44" s="8" t="s">
        <v>472</v>
      </c>
      <c r="H44" s="8">
        <v>4.2477000000000001E-2</v>
      </c>
    </row>
    <row r="45" spans="1:8">
      <c r="A45" s="8" t="str">
        <f t="shared" si="0"/>
        <v>30.02.000210.06.0015</v>
      </c>
      <c r="B45" s="8" t="s">
        <v>181</v>
      </c>
      <c r="C45" s="8" t="s">
        <v>547</v>
      </c>
      <c r="D45" s="8" t="s">
        <v>452</v>
      </c>
      <c r="E45" s="8" t="s">
        <v>552</v>
      </c>
      <c r="F45" s="8" t="s">
        <v>452</v>
      </c>
      <c r="G45" s="8" t="s">
        <v>553</v>
      </c>
      <c r="H45" s="8">
        <v>9.3499999999999996E-4</v>
      </c>
    </row>
    <row r="46" spans="1:8">
      <c r="A46" s="8" t="str">
        <f t="shared" si="0"/>
        <v>30.02.000210.06.0020</v>
      </c>
      <c r="B46" s="8" t="s">
        <v>181</v>
      </c>
      <c r="C46" s="8" t="s">
        <v>547</v>
      </c>
      <c r="D46" s="8" t="s">
        <v>452</v>
      </c>
      <c r="E46" s="8" t="s">
        <v>456</v>
      </c>
      <c r="F46" s="8" t="s">
        <v>452</v>
      </c>
      <c r="G46" s="8" t="s">
        <v>457</v>
      </c>
      <c r="H46" s="8">
        <v>8.4999999999999995E-4</v>
      </c>
    </row>
    <row r="47" spans="1:8">
      <c r="A47" s="8" t="str">
        <f t="shared" si="0"/>
        <v>30.02.000210.03.0001</v>
      </c>
      <c r="B47" s="8" t="s">
        <v>181</v>
      </c>
      <c r="C47" s="8" t="s">
        <v>547</v>
      </c>
      <c r="D47" s="8" t="s">
        <v>452</v>
      </c>
      <c r="E47" s="8" t="s">
        <v>554</v>
      </c>
      <c r="F47" s="8" t="s">
        <v>452</v>
      </c>
      <c r="G47" s="8" t="s">
        <v>555</v>
      </c>
      <c r="H47" s="8">
        <v>0.10194499999999999</v>
      </c>
    </row>
    <row r="48" spans="1:8">
      <c r="A48" s="8" t="str">
        <f t="shared" si="0"/>
        <v>30.02.000440.03.1820</v>
      </c>
      <c r="B48" s="8" t="s">
        <v>207</v>
      </c>
      <c r="C48" s="8" t="s">
        <v>512</v>
      </c>
      <c r="D48" s="8" t="s">
        <v>452</v>
      </c>
      <c r="E48" s="8" t="s">
        <v>513</v>
      </c>
      <c r="F48" s="8" t="s">
        <v>498</v>
      </c>
      <c r="G48" s="8" t="s">
        <v>514</v>
      </c>
      <c r="H48" s="8">
        <v>0.140461</v>
      </c>
    </row>
    <row r="49" spans="1:8">
      <c r="A49" s="8" t="str">
        <f t="shared" si="0"/>
        <v>30.02.000435.03.1820</v>
      </c>
      <c r="B49" s="8" t="s">
        <v>207</v>
      </c>
      <c r="C49" s="8" t="s">
        <v>512</v>
      </c>
      <c r="D49" s="8" t="s">
        <v>452</v>
      </c>
      <c r="E49" s="8" t="s">
        <v>1234</v>
      </c>
      <c r="F49" s="8" t="s">
        <v>498</v>
      </c>
      <c r="G49" s="8" t="s">
        <v>514</v>
      </c>
      <c r="H49" s="8">
        <v>0.140461</v>
      </c>
    </row>
    <row r="50" spans="1:8">
      <c r="A50" s="8" t="str">
        <f t="shared" si="0"/>
        <v>30.02.000420.07.1001</v>
      </c>
      <c r="B50" s="8" t="s">
        <v>207</v>
      </c>
      <c r="C50" s="8" t="s">
        <v>512</v>
      </c>
      <c r="D50" s="8" t="s">
        <v>452</v>
      </c>
      <c r="E50" s="8" t="s">
        <v>925</v>
      </c>
      <c r="F50" s="8" t="s">
        <v>452</v>
      </c>
      <c r="G50" s="8" t="s">
        <v>926</v>
      </c>
      <c r="H50" s="8">
        <v>1.06E-4</v>
      </c>
    </row>
    <row r="51" spans="1:8">
      <c r="A51" s="8" t="str">
        <f t="shared" si="0"/>
        <v>30.02.000410.03.0007</v>
      </c>
      <c r="B51" s="8" t="s">
        <v>207</v>
      </c>
      <c r="C51" s="8" t="s">
        <v>512</v>
      </c>
      <c r="D51" s="8" t="s">
        <v>452</v>
      </c>
      <c r="E51" s="8" t="s">
        <v>515</v>
      </c>
      <c r="F51" s="8" t="s">
        <v>452</v>
      </c>
      <c r="G51" s="8" t="s">
        <v>516</v>
      </c>
      <c r="H51" s="8">
        <v>9.0296000000000001E-2</v>
      </c>
    </row>
    <row r="52" spans="1:8">
      <c r="A52" s="8" t="str">
        <f t="shared" si="0"/>
        <v>30.02.000410.03.0006</v>
      </c>
      <c r="B52" s="8" t="s">
        <v>207</v>
      </c>
      <c r="C52" s="8" t="s">
        <v>512</v>
      </c>
      <c r="D52" s="8" t="s">
        <v>452</v>
      </c>
      <c r="E52" s="8" t="s">
        <v>517</v>
      </c>
      <c r="F52" s="8" t="s">
        <v>452</v>
      </c>
      <c r="G52" s="8" t="s">
        <v>518</v>
      </c>
      <c r="H52" s="8">
        <v>0.16453999999999999</v>
      </c>
    </row>
    <row r="53" spans="1:8">
      <c r="A53" s="8" t="str">
        <f t="shared" si="0"/>
        <v>30.02.000410.02.0035</v>
      </c>
      <c r="B53" s="8" t="s">
        <v>207</v>
      </c>
      <c r="C53" s="8" t="s">
        <v>512</v>
      </c>
      <c r="D53" s="8" t="s">
        <v>452</v>
      </c>
      <c r="E53" s="8" t="s">
        <v>500</v>
      </c>
      <c r="F53" s="8" t="s">
        <v>498</v>
      </c>
      <c r="G53" s="8" t="s">
        <v>501</v>
      </c>
      <c r="H53" s="8">
        <v>0.32105299999999998</v>
      </c>
    </row>
    <row r="54" spans="1:8">
      <c r="A54" s="8" t="str">
        <f t="shared" si="0"/>
        <v>30.02.000440.03.1310</v>
      </c>
      <c r="B54" s="8" t="s">
        <v>207</v>
      </c>
      <c r="C54" s="8" t="s">
        <v>512</v>
      </c>
      <c r="D54" s="8" t="s">
        <v>452</v>
      </c>
      <c r="E54" s="8" t="s">
        <v>519</v>
      </c>
      <c r="F54" s="8" t="s">
        <v>498</v>
      </c>
      <c r="G54" s="8" t="s">
        <v>520</v>
      </c>
      <c r="H54" s="8">
        <v>8.8931999999999997E-2</v>
      </c>
    </row>
    <row r="55" spans="1:8">
      <c r="A55" s="8" t="str">
        <f t="shared" si="0"/>
        <v>30.02.000420.09.1002</v>
      </c>
      <c r="B55" s="8" t="s">
        <v>207</v>
      </c>
      <c r="C55" s="8" t="s">
        <v>512</v>
      </c>
      <c r="D55" s="8" t="s">
        <v>452</v>
      </c>
      <c r="E55" s="8" t="s">
        <v>923</v>
      </c>
      <c r="F55" s="8" t="s">
        <v>508</v>
      </c>
      <c r="G55" s="8" t="s">
        <v>924</v>
      </c>
      <c r="H55" s="8">
        <v>8.0000000000000007E-5</v>
      </c>
    </row>
    <row r="56" spans="1:8">
      <c r="A56" s="8" t="str">
        <f t="shared" si="0"/>
        <v>30.02.000420.15.1002</v>
      </c>
      <c r="B56" s="8" t="s">
        <v>207</v>
      </c>
      <c r="C56" s="8" t="s">
        <v>512</v>
      </c>
      <c r="D56" s="8" t="s">
        <v>452</v>
      </c>
      <c r="E56" s="8" t="s">
        <v>921</v>
      </c>
      <c r="F56" s="8" t="s">
        <v>508</v>
      </c>
      <c r="G56" s="8" t="s">
        <v>922</v>
      </c>
      <c r="H56" s="8">
        <v>3.1100000000000002E-4</v>
      </c>
    </row>
    <row r="57" spans="1:8">
      <c r="A57" s="8" t="str">
        <f t="shared" si="0"/>
        <v>30.02.000435.03.1310</v>
      </c>
      <c r="B57" s="8" t="s">
        <v>207</v>
      </c>
      <c r="C57" s="8" t="s">
        <v>512</v>
      </c>
      <c r="D57" s="8" t="s">
        <v>452</v>
      </c>
      <c r="E57" s="8" t="s">
        <v>1053</v>
      </c>
      <c r="F57" s="8" t="s">
        <v>498</v>
      </c>
      <c r="G57" s="8" t="s">
        <v>1054</v>
      </c>
      <c r="H57" s="8">
        <v>8.8931999999999997E-2</v>
      </c>
    </row>
    <row r="58" spans="1:8">
      <c r="A58" s="8" t="str">
        <f t="shared" si="0"/>
        <v>30.02.000420.10.1014</v>
      </c>
      <c r="B58" s="8" t="s">
        <v>207</v>
      </c>
      <c r="C58" s="8" t="s">
        <v>512</v>
      </c>
      <c r="D58" s="8" t="s">
        <v>452</v>
      </c>
      <c r="E58" s="8" t="s">
        <v>1055</v>
      </c>
      <c r="F58" s="8" t="s">
        <v>508</v>
      </c>
      <c r="G58" s="8" t="s">
        <v>1056</v>
      </c>
      <c r="H58" s="8">
        <v>4.4499999999999997E-4</v>
      </c>
    </row>
    <row r="59" spans="1:8">
      <c r="A59" s="8" t="str">
        <f t="shared" si="0"/>
        <v>30.02.000420.06.1027</v>
      </c>
      <c r="B59" s="8" t="s">
        <v>207</v>
      </c>
      <c r="C59" s="8" t="s">
        <v>512</v>
      </c>
      <c r="D59" s="8" t="s">
        <v>452</v>
      </c>
      <c r="E59" s="8" t="s">
        <v>1057</v>
      </c>
      <c r="F59" s="8" t="s">
        <v>463</v>
      </c>
      <c r="G59" s="8" t="s">
        <v>1058</v>
      </c>
      <c r="H59" s="8">
        <v>4.4470000000000004E-3</v>
      </c>
    </row>
    <row r="60" spans="1:8">
      <c r="A60" s="8" t="str">
        <f t="shared" si="0"/>
        <v>30.02.000440.03.1680</v>
      </c>
      <c r="B60" s="8" t="s">
        <v>207</v>
      </c>
      <c r="C60" s="8" t="s">
        <v>512</v>
      </c>
      <c r="D60" s="8" t="s">
        <v>452</v>
      </c>
      <c r="E60" s="8" t="s">
        <v>521</v>
      </c>
      <c r="F60" s="8" t="s">
        <v>498</v>
      </c>
      <c r="G60" s="8" t="s">
        <v>522</v>
      </c>
      <c r="H60" s="8">
        <v>3.5316E-2</v>
      </c>
    </row>
    <row r="61" spans="1:8">
      <c r="A61" s="8" t="str">
        <f t="shared" si="0"/>
        <v>30.02.000435.03.1620</v>
      </c>
      <c r="B61" s="8" t="s">
        <v>207</v>
      </c>
      <c r="C61" s="8" t="s">
        <v>512</v>
      </c>
      <c r="D61" s="8" t="s">
        <v>452</v>
      </c>
      <c r="E61" s="8" t="s">
        <v>1236</v>
      </c>
      <c r="F61" s="8" t="s">
        <v>498</v>
      </c>
      <c r="G61" s="8" t="s">
        <v>1237</v>
      </c>
      <c r="H61" s="8">
        <v>3.5316E-2</v>
      </c>
    </row>
    <row r="62" spans="1:8">
      <c r="A62" s="8" t="str">
        <f t="shared" si="0"/>
        <v>30.02.000410.02.0003</v>
      </c>
      <c r="B62" s="8" t="s">
        <v>207</v>
      </c>
      <c r="C62" s="8" t="s">
        <v>512</v>
      </c>
      <c r="D62" s="8" t="s">
        <v>452</v>
      </c>
      <c r="E62" s="8" t="s">
        <v>523</v>
      </c>
      <c r="F62" s="8" t="s">
        <v>452</v>
      </c>
      <c r="G62" s="8" t="s">
        <v>524</v>
      </c>
      <c r="H62" s="8">
        <v>1.8200000000000001E-2</v>
      </c>
    </row>
    <row r="63" spans="1:8">
      <c r="A63" s="8" t="str">
        <f t="shared" si="0"/>
        <v>30.02.000410.01.0003</v>
      </c>
      <c r="B63" s="8" t="s">
        <v>207</v>
      </c>
      <c r="C63" s="8" t="s">
        <v>512</v>
      </c>
      <c r="D63" s="8" t="s">
        <v>452</v>
      </c>
      <c r="E63" s="8" t="s">
        <v>471</v>
      </c>
      <c r="F63" s="8" t="s">
        <v>452</v>
      </c>
      <c r="G63" s="8" t="s">
        <v>472</v>
      </c>
      <c r="H63" s="8">
        <v>9.0900000000000009E-3</v>
      </c>
    </row>
    <row r="64" spans="1:8">
      <c r="A64" s="8" t="str">
        <f t="shared" si="0"/>
        <v>30.02.000410.06.0020</v>
      </c>
      <c r="B64" s="8" t="s">
        <v>207</v>
      </c>
      <c r="C64" s="8" t="s">
        <v>512</v>
      </c>
      <c r="D64" s="8" t="s">
        <v>452</v>
      </c>
      <c r="E64" s="8" t="s">
        <v>456</v>
      </c>
      <c r="F64" s="8" t="s">
        <v>452</v>
      </c>
      <c r="G64" s="8" t="s">
        <v>457</v>
      </c>
      <c r="H64" s="8">
        <v>2.0070000000000001E-3</v>
      </c>
    </row>
    <row r="65" spans="1:8">
      <c r="A65" s="8" t="str">
        <f t="shared" si="0"/>
        <v>30.02.000410.07.0002</v>
      </c>
      <c r="B65" s="8" t="s">
        <v>207</v>
      </c>
      <c r="C65" s="8" t="s">
        <v>512</v>
      </c>
      <c r="D65" s="8" t="s">
        <v>452</v>
      </c>
      <c r="E65" s="8" t="s">
        <v>454</v>
      </c>
      <c r="F65" s="8" t="s">
        <v>452</v>
      </c>
      <c r="G65" s="8" t="s">
        <v>455</v>
      </c>
      <c r="H65" s="8">
        <v>0.130107</v>
      </c>
    </row>
    <row r="66" spans="1:8">
      <c r="A66" s="8" t="str">
        <f t="shared" si="0"/>
        <v>30.02.000510.06.0016</v>
      </c>
      <c r="B66" s="8" t="s">
        <v>179</v>
      </c>
      <c r="C66" s="8" t="s">
        <v>525</v>
      </c>
      <c r="D66" s="8" t="s">
        <v>452</v>
      </c>
      <c r="E66" s="8" t="s">
        <v>531</v>
      </c>
      <c r="F66" s="8" t="s">
        <v>452</v>
      </c>
      <c r="G66" s="8" t="s">
        <v>532</v>
      </c>
      <c r="H66" s="8">
        <v>0.49358200000000002</v>
      </c>
    </row>
    <row r="67" spans="1:8">
      <c r="A67" s="8" t="str">
        <f t="shared" si="0"/>
        <v>---------------  - FMEN031 - V:</v>
      </c>
      <c r="B67" s="8" t="s">
        <v>427</v>
      </c>
      <c r="C67" s="8" t="e">
        <f>------------------------------DAT</f>
        <v>#NAME?</v>
      </c>
      <c r="D67" s="8" t="s">
        <v>1238</v>
      </c>
      <c r="E67" s="8" t="s">
        <v>526</v>
      </c>
      <c r="F67" s="8" t="s">
        <v>527</v>
      </c>
      <c r="G67" s="8" t="s">
        <v>528</v>
      </c>
      <c r="H67" s="8"/>
    </row>
    <row r="68" spans="1:8">
      <c r="A68" s="8" t="str">
        <f t="shared" si="0"/>
        <v>_x000C_------------------------------</v>
      </c>
      <c r="B68" s="8" t="s">
        <v>529</v>
      </c>
      <c r="C68" s="8" t="s">
        <v>1227</v>
      </c>
      <c r="D68" s="8" t="s">
        <v>1228</v>
      </c>
      <c r="E68" s="8" t="s">
        <v>430</v>
      </c>
      <c r="F68" s="8" t="s">
        <v>429</v>
      </c>
      <c r="G68" s="8" t="s">
        <v>431</v>
      </c>
      <c r="H68" s="8" t="s">
        <v>431</v>
      </c>
    </row>
    <row r="69" spans="1:8">
      <c r="A69" s="8" t="str">
        <f t="shared" si="0"/>
        <v>FORNO DE MINASrutura de Atual P</v>
      </c>
      <c r="B69" s="8" t="s">
        <v>433</v>
      </c>
      <c r="C69" s="8" t="s">
        <v>434</v>
      </c>
      <c r="D69" s="8" t="s">
        <v>435</v>
      </c>
      <c r="E69" s="8" t="s">
        <v>436</v>
      </c>
      <c r="F69" s="8" t="s">
        <v>437</v>
      </c>
      <c r="G69" s="8" t="s">
        <v>438</v>
      </c>
      <c r="H69" s="8" t="s">
        <v>530</v>
      </c>
    </row>
    <row r="70" spans="1:8">
      <c r="A70" s="8" t="str">
        <f t="shared" si="0"/>
        <v>-------------------------------</v>
      </c>
      <c r="B70" s="8" t="s">
        <v>427</v>
      </c>
      <c r="C70" s="8" t="s">
        <v>1227</v>
      </c>
      <c r="D70" s="8" t="s">
        <v>1228</v>
      </c>
      <c r="E70" s="8" t="s">
        <v>430</v>
      </c>
      <c r="F70" s="8" t="s">
        <v>429</v>
      </c>
      <c r="G70" s="8" t="s">
        <v>431</v>
      </c>
      <c r="H70" s="8" t="s">
        <v>1229</v>
      </c>
    </row>
    <row r="71" spans="1:8">
      <c r="A71" s="8" t="str">
        <f t="shared" ref="A71:A134" si="1">B71&amp;E71</f>
        <v/>
      </c>
      <c r="B71" s="8"/>
      <c r="C71" s="8"/>
      <c r="D71" s="8"/>
      <c r="E71" s="8"/>
      <c r="F71" s="8"/>
      <c r="G71" s="8"/>
      <c r="H71" s="8"/>
    </row>
    <row r="72" spans="1:8">
      <c r="A72" s="8" t="str">
        <f t="shared" si="1"/>
        <v>Item PaiItem Filho</v>
      </c>
      <c r="B72" s="8" t="s">
        <v>441</v>
      </c>
      <c r="C72" s="8" t="s">
        <v>442</v>
      </c>
      <c r="D72" s="8" t="s">
        <v>443</v>
      </c>
      <c r="E72" s="8" t="s">
        <v>444</v>
      </c>
      <c r="F72" s="8" t="s">
        <v>443</v>
      </c>
      <c r="G72" s="8" t="s">
        <v>445</v>
      </c>
      <c r="H72" s="8" t="s">
        <v>446</v>
      </c>
    </row>
    <row r="73" spans="1:8">
      <c r="A73" s="8" t="str">
        <f t="shared" si="1"/>
        <v>------------------------------</v>
      </c>
      <c r="B73" s="8" t="s">
        <v>427</v>
      </c>
      <c r="C73" s="8" t="s">
        <v>447</v>
      </c>
      <c r="D73" s="8" t="s">
        <v>448</v>
      </c>
      <c r="E73" s="8" t="s">
        <v>449</v>
      </c>
      <c r="F73" s="8" t="s">
        <v>448</v>
      </c>
      <c r="G73" s="8" t="s">
        <v>431</v>
      </c>
      <c r="H73" s="8" t="s">
        <v>427</v>
      </c>
    </row>
    <row r="74" spans="1:8">
      <c r="A74" s="8" t="str">
        <f t="shared" si="1"/>
        <v>30.02.000510.04.0001</v>
      </c>
      <c r="B74" s="8" t="s">
        <v>179</v>
      </c>
      <c r="C74" s="8" t="s">
        <v>525</v>
      </c>
      <c r="D74" s="8" t="s">
        <v>452</v>
      </c>
      <c r="E74" s="8" t="s">
        <v>533</v>
      </c>
      <c r="F74" s="8" t="s">
        <v>452</v>
      </c>
      <c r="G74" s="8" t="s">
        <v>534</v>
      </c>
      <c r="H74" s="8">
        <v>1.5424E-2</v>
      </c>
    </row>
    <row r="75" spans="1:8">
      <c r="A75" s="8" t="str">
        <f t="shared" si="1"/>
        <v>30.02.000510.04.0007</v>
      </c>
      <c r="B75" s="8" t="s">
        <v>179</v>
      </c>
      <c r="C75" s="8" t="s">
        <v>525</v>
      </c>
      <c r="D75" s="8" t="s">
        <v>452</v>
      </c>
      <c r="E75" s="8" t="s">
        <v>535</v>
      </c>
      <c r="F75" s="8" t="s">
        <v>452</v>
      </c>
      <c r="G75" s="8" t="s">
        <v>536</v>
      </c>
      <c r="H75" s="8">
        <v>1.2854000000000001E-2</v>
      </c>
    </row>
    <row r="76" spans="1:8">
      <c r="A76" s="8" t="str">
        <f t="shared" si="1"/>
        <v>30.02.000510.01.0003</v>
      </c>
      <c r="B76" s="8" t="s">
        <v>179</v>
      </c>
      <c r="C76" s="8" t="s">
        <v>525</v>
      </c>
      <c r="D76" s="8" t="s">
        <v>452</v>
      </c>
      <c r="E76" s="8" t="s">
        <v>471</v>
      </c>
      <c r="F76" s="8" t="s">
        <v>452</v>
      </c>
      <c r="G76" s="8" t="s">
        <v>472</v>
      </c>
      <c r="H76" s="8">
        <v>2.7866999999999999E-2</v>
      </c>
    </row>
    <row r="77" spans="1:8">
      <c r="A77" s="8" t="str">
        <f t="shared" si="1"/>
        <v>30.02.000510.02.0003</v>
      </c>
      <c r="B77" s="8" t="s">
        <v>179</v>
      </c>
      <c r="C77" s="8" t="s">
        <v>525</v>
      </c>
      <c r="D77" s="8" t="s">
        <v>452</v>
      </c>
      <c r="E77" s="8" t="s">
        <v>523</v>
      </c>
      <c r="F77" s="8" t="s">
        <v>452</v>
      </c>
      <c r="G77" s="8" t="s">
        <v>524</v>
      </c>
      <c r="H77" s="8">
        <v>2.7866999999999999E-2</v>
      </c>
    </row>
    <row r="78" spans="1:8">
      <c r="A78" s="8" t="str">
        <f t="shared" si="1"/>
        <v>30.02.000510.05.0002</v>
      </c>
      <c r="B78" s="8" t="s">
        <v>179</v>
      </c>
      <c r="C78" s="8" t="s">
        <v>525</v>
      </c>
      <c r="D78" s="8" t="s">
        <v>452</v>
      </c>
      <c r="E78" s="8" t="s">
        <v>451</v>
      </c>
      <c r="F78" s="8" t="s">
        <v>452</v>
      </c>
      <c r="G78" s="8" t="s">
        <v>453</v>
      </c>
      <c r="H78" s="8">
        <v>2.7866999999999999E-2</v>
      </c>
    </row>
    <row r="79" spans="1:8">
      <c r="A79" s="8" t="str">
        <f t="shared" si="1"/>
        <v>30.02.000510.06.0020</v>
      </c>
      <c r="B79" s="8" t="s">
        <v>179</v>
      </c>
      <c r="C79" s="8" t="s">
        <v>525</v>
      </c>
      <c r="D79" s="8" t="s">
        <v>452</v>
      </c>
      <c r="E79" s="8" t="s">
        <v>456</v>
      </c>
      <c r="F79" s="8" t="s">
        <v>452</v>
      </c>
      <c r="G79" s="8" t="s">
        <v>457</v>
      </c>
      <c r="H79" s="8">
        <v>1.1568E-2</v>
      </c>
    </row>
    <row r="80" spans="1:8">
      <c r="A80" s="8" t="str">
        <f t="shared" si="1"/>
        <v>30.02.000510.06.0003</v>
      </c>
      <c r="B80" s="8" t="s">
        <v>179</v>
      </c>
      <c r="C80" s="8" t="s">
        <v>525</v>
      </c>
      <c r="D80" s="8" t="s">
        <v>452</v>
      </c>
      <c r="E80" s="8" t="s">
        <v>493</v>
      </c>
      <c r="F80" s="8" t="s">
        <v>452</v>
      </c>
      <c r="G80" s="8" t="s">
        <v>494</v>
      </c>
      <c r="H80" s="8">
        <v>2.5709999999999999E-3</v>
      </c>
    </row>
    <row r="81" spans="1:8">
      <c r="A81" s="8" t="str">
        <f t="shared" si="1"/>
        <v>30.02.000510.06.0006</v>
      </c>
      <c r="B81" s="8" t="s">
        <v>179</v>
      </c>
      <c r="C81" s="8" t="s">
        <v>525</v>
      </c>
      <c r="D81" s="8" t="s">
        <v>452</v>
      </c>
      <c r="E81" s="8" t="s">
        <v>495</v>
      </c>
      <c r="F81" s="8" t="s">
        <v>452</v>
      </c>
      <c r="G81" s="8" t="s">
        <v>496</v>
      </c>
      <c r="H81" s="8">
        <v>3.2390000000000001E-3</v>
      </c>
    </row>
    <row r="82" spans="1:8">
      <c r="A82" s="8" t="str">
        <f t="shared" si="1"/>
        <v>30.02.000510.06.0021</v>
      </c>
      <c r="B82" s="8" t="s">
        <v>179</v>
      </c>
      <c r="C82" s="8" t="s">
        <v>525</v>
      </c>
      <c r="D82" s="8" t="s">
        <v>452</v>
      </c>
      <c r="E82" s="8" t="s">
        <v>489</v>
      </c>
      <c r="F82" s="8" t="s">
        <v>452</v>
      </c>
      <c r="G82" s="8" t="s">
        <v>490</v>
      </c>
      <c r="H82" s="8">
        <v>1.1050000000000001E-3</v>
      </c>
    </row>
    <row r="83" spans="1:8">
      <c r="A83" s="8" t="str">
        <f t="shared" si="1"/>
        <v>30.02.000510.07.0002</v>
      </c>
      <c r="B83" s="8" t="s">
        <v>179</v>
      </c>
      <c r="C83" s="8" t="s">
        <v>525</v>
      </c>
      <c r="D83" s="8" t="s">
        <v>452</v>
      </c>
      <c r="E83" s="8" t="s">
        <v>454</v>
      </c>
      <c r="F83" s="8" t="s">
        <v>452</v>
      </c>
      <c r="G83" s="8" t="s">
        <v>455</v>
      </c>
      <c r="H83" s="8">
        <v>0.39304</v>
      </c>
    </row>
    <row r="84" spans="1:8">
      <c r="A84" s="8" t="str">
        <f t="shared" si="1"/>
        <v>30.02.000740.03.1820</v>
      </c>
      <c r="B84" s="8" t="s">
        <v>195</v>
      </c>
      <c r="C84" s="8" t="s">
        <v>710</v>
      </c>
      <c r="D84" s="8" t="s">
        <v>579</v>
      </c>
      <c r="E84" s="8" t="s">
        <v>513</v>
      </c>
      <c r="F84" s="8" t="s">
        <v>498</v>
      </c>
      <c r="G84" s="8" t="s">
        <v>514</v>
      </c>
      <c r="H84" s="8">
        <v>0.106096</v>
      </c>
    </row>
    <row r="85" spans="1:8">
      <c r="A85" s="8" t="str">
        <f t="shared" si="1"/>
        <v>30.02.000735.03.1820</v>
      </c>
      <c r="B85" s="8" t="s">
        <v>195</v>
      </c>
      <c r="C85" s="8" t="s">
        <v>710</v>
      </c>
      <c r="D85" s="8" t="s">
        <v>579</v>
      </c>
      <c r="E85" s="8" t="s">
        <v>1234</v>
      </c>
      <c r="F85" s="8" t="s">
        <v>498</v>
      </c>
      <c r="G85" s="8" t="s">
        <v>514</v>
      </c>
      <c r="H85" s="8">
        <v>0.106096</v>
      </c>
    </row>
    <row r="86" spans="1:8">
      <c r="A86" s="8" t="str">
        <f t="shared" si="1"/>
        <v>30.02.000720.07.1001</v>
      </c>
      <c r="B86" s="8" t="s">
        <v>195</v>
      </c>
      <c r="C86" s="8" t="s">
        <v>710</v>
      </c>
      <c r="D86" s="8" t="s">
        <v>579</v>
      </c>
      <c r="E86" s="8" t="s">
        <v>925</v>
      </c>
      <c r="F86" s="8" t="s">
        <v>452</v>
      </c>
      <c r="G86" s="8" t="s">
        <v>926</v>
      </c>
      <c r="H86" s="8">
        <v>7.8999999999999996E-5</v>
      </c>
    </row>
    <row r="87" spans="1:8">
      <c r="A87" s="8" t="str">
        <f t="shared" si="1"/>
        <v>30.02.000710.03.0005</v>
      </c>
      <c r="B87" s="8" t="s">
        <v>195</v>
      </c>
      <c r="C87" s="8" t="s">
        <v>710</v>
      </c>
      <c r="D87" s="8" t="s">
        <v>579</v>
      </c>
      <c r="E87" s="8" t="s">
        <v>1239</v>
      </c>
      <c r="F87" s="8" t="s">
        <v>452</v>
      </c>
      <c r="G87" s="8" t="s">
        <v>1240</v>
      </c>
      <c r="H87" s="8">
        <v>0.31009799999999998</v>
      </c>
    </row>
    <row r="88" spans="1:8">
      <c r="A88" s="8" t="str">
        <f t="shared" si="1"/>
        <v>30.02.000710.02.0035</v>
      </c>
      <c r="B88" s="8" t="s">
        <v>195</v>
      </c>
      <c r="C88" s="8" t="s">
        <v>710</v>
      </c>
      <c r="D88" s="8" t="s">
        <v>579</v>
      </c>
      <c r="E88" s="8" t="s">
        <v>500</v>
      </c>
      <c r="F88" s="8" t="s">
        <v>498</v>
      </c>
      <c r="G88" s="8" t="s">
        <v>501</v>
      </c>
      <c r="H88" s="8">
        <v>0.38194699999999998</v>
      </c>
    </row>
    <row r="89" spans="1:8">
      <c r="A89" s="8" t="str">
        <f t="shared" si="1"/>
        <v>30.02.000740.03.1110</v>
      </c>
      <c r="B89" s="8" t="s">
        <v>195</v>
      </c>
      <c r="C89" s="8" t="s">
        <v>710</v>
      </c>
      <c r="D89" s="8" t="s">
        <v>579</v>
      </c>
      <c r="E89" s="8" t="s">
        <v>1241</v>
      </c>
      <c r="F89" s="8" t="s">
        <v>498</v>
      </c>
      <c r="G89" s="8" t="s">
        <v>1242</v>
      </c>
      <c r="H89" s="8">
        <v>9.2516000000000001E-2</v>
      </c>
    </row>
    <row r="90" spans="1:8">
      <c r="A90" s="8" t="str">
        <f t="shared" si="1"/>
        <v>30.02.000735.03.1110</v>
      </c>
      <c r="B90" s="8" t="s">
        <v>195</v>
      </c>
      <c r="C90" s="8" t="s">
        <v>710</v>
      </c>
      <c r="D90" s="8" t="s">
        <v>579</v>
      </c>
      <c r="E90" s="8" t="s">
        <v>1243</v>
      </c>
      <c r="F90" s="8" t="s">
        <v>498</v>
      </c>
      <c r="G90" s="8" t="s">
        <v>1242</v>
      </c>
      <c r="H90" s="8">
        <v>9.2516000000000001E-2</v>
      </c>
    </row>
    <row r="91" spans="1:8">
      <c r="A91" s="8" t="str">
        <f t="shared" si="1"/>
        <v>30.02.000720.15.1002</v>
      </c>
      <c r="B91" s="8" t="s">
        <v>195</v>
      </c>
      <c r="C91" s="8" t="s">
        <v>710</v>
      </c>
      <c r="D91" s="8" t="s">
        <v>579</v>
      </c>
      <c r="E91" s="8" t="s">
        <v>921</v>
      </c>
      <c r="F91" s="8" t="s">
        <v>508</v>
      </c>
      <c r="G91" s="8" t="s">
        <v>922</v>
      </c>
      <c r="H91" s="8">
        <v>3.4200000000000002E-4</v>
      </c>
    </row>
    <row r="92" spans="1:8">
      <c r="A92" s="8" t="str">
        <f t="shared" si="1"/>
        <v>30.02.000720.09.1002</v>
      </c>
      <c r="B92" s="8" t="s">
        <v>195</v>
      </c>
      <c r="C92" s="8" t="s">
        <v>710</v>
      </c>
      <c r="D92" s="8" t="s">
        <v>579</v>
      </c>
      <c r="E92" s="8" t="s">
        <v>923</v>
      </c>
      <c r="F92" s="8" t="s">
        <v>508</v>
      </c>
      <c r="G92" s="8" t="s">
        <v>924</v>
      </c>
      <c r="H92" s="8">
        <v>8.2999999999999998E-5</v>
      </c>
    </row>
    <row r="93" spans="1:8">
      <c r="A93" s="8" t="str">
        <f t="shared" si="1"/>
        <v>30.02.000720.06.1027</v>
      </c>
      <c r="B93" s="8" t="s">
        <v>195</v>
      </c>
      <c r="C93" s="8" t="s">
        <v>710</v>
      </c>
      <c r="D93" s="8" t="s">
        <v>579</v>
      </c>
      <c r="E93" s="8" t="s">
        <v>1057</v>
      </c>
      <c r="F93" s="8" t="s">
        <v>463</v>
      </c>
      <c r="G93" s="8" t="s">
        <v>1058</v>
      </c>
      <c r="H93" s="8">
        <v>4.6259999999999999E-3</v>
      </c>
    </row>
    <row r="94" spans="1:8">
      <c r="A94" s="8" t="str">
        <f t="shared" si="1"/>
        <v>30.02.000710.01.0003</v>
      </c>
      <c r="B94" s="8" t="s">
        <v>195</v>
      </c>
      <c r="C94" s="8" t="s">
        <v>710</v>
      </c>
      <c r="D94" s="8" t="s">
        <v>579</v>
      </c>
      <c r="E94" s="8" t="s">
        <v>471</v>
      </c>
      <c r="F94" s="8" t="s">
        <v>452</v>
      </c>
      <c r="G94" s="8" t="s">
        <v>472</v>
      </c>
      <c r="H94" s="8">
        <v>2.2110000000000001E-2</v>
      </c>
    </row>
    <row r="95" spans="1:8">
      <c r="A95" s="8" t="str">
        <f t="shared" si="1"/>
        <v>30.02.000710.06.0006</v>
      </c>
      <c r="B95" s="8" t="s">
        <v>195</v>
      </c>
      <c r="C95" s="8" t="s">
        <v>710</v>
      </c>
      <c r="D95" s="8" t="s">
        <v>579</v>
      </c>
      <c r="E95" s="8" t="s">
        <v>495</v>
      </c>
      <c r="F95" s="8" t="s">
        <v>452</v>
      </c>
      <c r="G95" s="8" t="s">
        <v>496</v>
      </c>
      <c r="H95" s="8">
        <v>1.8821000000000001E-2</v>
      </c>
    </row>
    <row r="96" spans="1:8">
      <c r="A96" s="8" t="str">
        <f t="shared" si="1"/>
        <v>30.02.000710.06.0020</v>
      </c>
      <c r="B96" s="8" t="s">
        <v>195</v>
      </c>
      <c r="C96" s="8" t="s">
        <v>710</v>
      </c>
      <c r="D96" s="8" t="s">
        <v>579</v>
      </c>
      <c r="E96" s="8" t="s">
        <v>456</v>
      </c>
      <c r="F96" s="8" t="s">
        <v>452</v>
      </c>
      <c r="G96" s="8" t="s">
        <v>457</v>
      </c>
      <c r="H96" s="8">
        <v>4.2440000000000004E-3</v>
      </c>
    </row>
    <row r="97" spans="1:8">
      <c r="A97" s="8" t="str">
        <f t="shared" si="1"/>
        <v>30.02.000710.07.0002</v>
      </c>
      <c r="B97" s="8" t="s">
        <v>195</v>
      </c>
      <c r="C97" s="8" t="s">
        <v>710</v>
      </c>
      <c r="D97" s="8" t="s">
        <v>579</v>
      </c>
      <c r="E97" s="8" t="s">
        <v>454</v>
      </c>
      <c r="F97" s="8" t="s">
        <v>452</v>
      </c>
      <c r="G97" s="8" t="s">
        <v>455</v>
      </c>
      <c r="H97" s="8">
        <v>7.4267E-2</v>
      </c>
    </row>
    <row r="98" spans="1:8">
      <c r="A98" s="8" t="str">
        <f t="shared" si="1"/>
        <v>30.02.000810.03.0004</v>
      </c>
      <c r="B98" s="8" t="s">
        <v>197</v>
      </c>
      <c r="C98" s="8" t="s">
        <v>728</v>
      </c>
      <c r="D98" s="8" t="s">
        <v>579</v>
      </c>
      <c r="E98" s="8" t="s">
        <v>467</v>
      </c>
      <c r="F98" s="8" t="s">
        <v>452</v>
      </c>
      <c r="G98" s="8" t="s">
        <v>468</v>
      </c>
      <c r="H98" s="8">
        <v>0.49677100000000002</v>
      </c>
    </row>
    <row r="99" spans="1:8">
      <c r="A99" s="8" t="str">
        <f t="shared" si="1"/>
        <v>30.02.000810.06.0004</v>
      </c>
      <c r="B99" s="8" t="s">
        <v>197</v>
      </c>
      <c r="C99" s="8" t="s">
        <v>728</v>
      </c>
      <c r="D99" s="8" t="s">
        <v>579</v>
      </c>
      <c r="E99" s="8" t="s">
        <v>469</v>
      </c>
      <c r="F99" s="8" t="s">
        <v>452</v>
      </c>
      <c r="G99" s="8" t="s">
        <v>470</v>
      </c>
      <c r="H99" s="8">
        <v>1.5068E-2</v>
      </c>
    </row>
    <row r="100" spans="1:8">
      <c r="A100" s="8" t="str">
        <f t="shared" si="1"/>
        <v>30.02.000810.01.0003</v>
      </c>
      <c r="B100" s="8" t="s">
        <v>197</v>
      </c>
      <c r="C100" s="8" t="s">
        <v>728</v>
      </c>
      <c r="D100" s="8" t="s">
        <v>579</v>
      </c>
      <c r="E100" s="8" t="s">
        <v>471</v>
      </c>
      <c r="F100" s="8" t="s">
        <v>452</v>
      </c>
      <c r="G100" s="8" t="s">
        <v>472</v>
      </c>
      <c r="H100" s="8">
        <v>1.2055E-2</v>
      </c>
    </row>
    <row r="101" spans="1:8">
      <c r="A101" s="8" t="str">
        <f t="shared" si="1"/>
        <v>30.02.000810.06.0019</v>
      </c>
      <c r="B101" s="8" t="s">
        <v>197</v>
      </c>
      <c r="C101" s="8" t="s">
        <v>728</v>
      </c>
      <c r="D101" s="8" t="s">
        <v>579</v>
      </c>
      <c r="E101" s="8" t="s">
        <v>473</v>
      </c>
      <c r="F101" s="8" t="s">
        <v>452</v>
      </c>
      <c r="G101" s="8" t="s">
        <v>474</v>
      </c>
      <c r="H101" s="8">
        <v>5.8510000000000003E-3</v>
      </c>
    </row>
    <row r="102" spans="1:8">
      <c r="A102" s="8" t="str">
        <f t="shared" si="1"/>
        <v>30.02.000810.04.0005</v>
      </c>
      <c r="B102" s="8" t="s">
        <v>197</v>
      </c>
      <c r="C102" s="8" t="s">
        <v>728</v>
      </c>
      <c r="D102" s="8" t="s">
        <v>579</v>
      </c>
      <c r="E102" s="8" t="s">
        <v>475</v>
      </c>
      <c r="F102" s="8" t="s">
        <v>452</v>
      </c>
      <c r="G102" s="8" t="s">
        <v>476</v>
      </c>
      <c r="H102" s="8">
        <v>1.8383E-2</v>
      </c>
    </row>
    <row r="103" spans="1:8">
      <c r="A103" s="8" t="str">
        <f t="shared" si="1"/>
        <v>30.02.000810.06.0007</v>
      </c>
      <c r="B103" s="8" t="s">
        <v>197</v>
      </c>
      <c r="C103" s="8" t="s">
        <v>728</v>
      </c>
      <c r="D103" s="8" t="s">
        <v>579</v>
      </c>
      <c r="E103" s="8" t="s">
        <v>479</v>
      </c>
      <c r="F103" s="8" t="s">
        <v>452</v>
      </c>
      <c r="G103" s="8" t="s">
        <v>480</v>
      </c>
      <c r="H103" s="8">
        <v>3.0639999999999999E-3</v>
      </c>
    </row>
    <row r="104" spans="1:8">
      <c r="A104" s="8" t="str">
        <f t="shared" si="1"/>
        <v>30.02.000830.03.0002</v>
      </c>
      <c r="B104" s="8" t="s">
        <v>197</v>
      </c>
      <c r="C104" s="8" t="s">
        <v>728</v>
      </c>
      <c r="D104" s="8" t="s">
        <v>579</v>
      </c>
      <c r="E104" s="8" t="s">
        <v>497</v>
      </c>
      <c r="F104" s="8" t="s">
        <v>498</v>
      </c>
      <c r="G104" s="8" t="s">
        <v>499</v>
      </c>
      <c r="H104" s="8">
        <v>2.1350000000000002E-3</v>
      </c>
    </row>
    <row r="105" spans="1:8">
      <c r="A105" s="8" t="str">
        <f t="shared" si="1"/>
        <v>30.02.000810.06.0037</v>
      </c>
      <c r="B105" s="8" t="s">
        <v>197</v>
      </c>
      <c r="C105" s="8" t="s">
        <v>728</v>
      </c>
      <c r="D105" s="8" t="s">
        <v>579</v>
      </c>
      <c r="E105" s="8" t="s">
        <v>485</v>
      </c>
      <c r="F105" s="8" t="s">
        <v>452</v>
      </c>
      <c r="G105" s="8" t="s">
        <v>486</v>
      </c>
      <c r="H105" s="8">
        <v>1.9999999999999999E-6</v>
      </c>
    </row>
    <row r="106" spans="1:8">
      <c r="A106" s="8" t="str">
        <f t="shared" si="1"/>
        <v>30.02.000810.06.0036</v>
      </c>
      <c r="B106" s="8" t="s">
        <v>197</v>
      </c>
      <c r="C106" s="8" t="s">
        <v>728</v>
      </c>
      <c r="D106" s="8" t="s">
        <v>579</v>
      </c>
      <c r="E106" s="8" t="s">
        <v>881</v>
      </c>
      <c r="F106" s="8" t="s">
        <v>452</v>
      </c>
      <c r="G106" s="8" t="s">
        <v>882</v>
      </c>
      <c r="H106" s="8">
        <v>1.9999999999999999E-6</v>
      </c>
    </row>
    <row r="107" spans="1:8">
      <c r="A107" s="8" t="str">
        <f t="shared" si="1"/>
        <v>30.02.000810.06.0048</v>
      </c>
      <c r="B107" s="8" t="s">
        <v>197</v>
      </c>
      <c r="C107" s="8" t="s">
        <v>728</v>
      </c>
      <c r="D107" s="8" t="s">
        <v>579</v>
      </c>
      <c r="E107" s="8" t="s">
        <v>1230</v>
      </c>
      <c r="F107" s="8" t="s">
        <v>452</v>
      </c>
      <c r="G107" s="8" t="s">
        <v>1231</v>
      </c>
      <c r="H107" s="8">
        <v>9.9999999999999995E-7</v>
      </c>
    </row>
    <row r="108" spans="1:8">
      <c r="A108" s="8" t="str">
        <f t="shared" si="1"/>
        <v>30.02.000810.06.0020</v>
      </c>
      <c r="B108" s="8" t="s">
        <v>197</v>
      </c>
      <c r="C108" s="8" t="s">
        <v>728</v>
      </c>
      <c r="D108" s="8" t="s">
        <v>579</v>
      </c>
      <c r="E108" s="8" t="s">
        <v>456</v>
      </c>
      <c r="F108" s="8" t="s">
        <v>452</v>
      </c>
      <c r="G108" s="8" t="s">
        <v>457</v>
      </c>
      <c r="H108" s="8">
        <v>1.4220000000000001E-3</v>
      </c>
    </row>
    <row r="109" spans="1:8">
      <c r="A109" s="8" t="str">
        <f t="shared" si="1"/>
        <v>30.02.000810.04.0007</v>
      </c>
      <c r="B109" s="8" t="s">
        <v>197</v>
      </c>
      <c r="C109" s="8" t="s">
        <v>728</v>
      </c>
      <c r="D109" s="8" t="s">
        <v>579</v>
      </c>
      <c r="E109" s="8" t="s">
        <v>535</v>
      </c>
      <c r="F109" s="8" t="s">
        <v>452</v>
      </c>
      <c r="G109" s="8" t="s">
        <v>536</v>
      </c>
      <c r="H109" s="8">
        <v>1.9599999999999999E-4</v>
      </c>
    </row>
    <row r="110" spans="1:8">
      <c r="A110" s="8" t="str">
        <f t="shared" si="1"/>
        <v>30.02.000810.06.0045</v>
      </c>
      <c r="B110" s="8" t="s">
        <v>197</v>
      </c>
      <c r="C110" s="8" t="s">
        <v>728</v>
      </c>
      <c r="D110" s="8" t="s">
        <v>579</v>
      </c>
      <c r="E110" s="8" t="s">
        <v>1232</v>
      </c>
      <c r="F110" s="8" t="s">
        <v>452</v>
      </c>
      <c r="G110" s="8" t="s">
        <v>1233</v>
      </c>
      <c r="H110" s="8">
        <v>5.0799999999999999E-4</v>
      </c>
    </row>
    <row r="111" spans="1:8">
      <c r="A111" s="8" t="str">
        <f t="shared" si="1"/>
        <v>30.02.000810.06.0049</v>
      </c>
      <c r="B111" s="8" t="s">
        <v>197</v>
      </c>
      <c r="C111" s="8" t="s">
        <v>728</v>
      </c>
      <c r="D111" s="8" t="s">
        <v>579</v>
      </c>
      <c r="E111" s="8" t="s">
        <v>477</v>
      </c>
      <c r="F111" s="8" t="s">
        <v>452</v>
      </c>
      <c r="G111" s="8" t="s">
        <v>478</v>
      </c>
      <c r="H111" s="8">
        <v>3.0639999999999999E-3</v>
      </c>
    </row>
    <row r="112" spans="1:8">
      <c r="A112" s="8" t="str">
        <f t="shared" si="1"/>
        <v>30.02.000810.06.0017</v>
      </c>
      <c r="B112" s="8" t="s">
        <v>197</v>
      </c>
      <c r="C112" s="8" t="s">
        <v>728</v>
      </c>
      <c r="D112" s="8" t="s">
        <v>579</v>
      </c>
      <c r="E112" s="8" t="s">
        <v>483</v>
      </c>
      <c r="F112" s="8" t="s">
        <v>452</v>
      </c>
      <c r="G112" s="8" t="s">
        <v>484</v>
      </c>
      <c r="H112" s="8">
        <v>2.0100000000000001E-4</v>
      </c>
    </row>
    <row r="113" spans="1:8">
      <c r="A113" s="8" t="str">
        <f t="shared" si="1"/>
        <v>30.02.000810.07.0011</v>
      </c>
      <c r="B113" s="8" t="s">
        <v>197</v>
      </c>
      <c r="C113" s="8" t="s">
        <v>728</v>
      </c>
      <c r="D113" s="8" t="s">
        <v>579</v>
      </c>
      <c r="E113" s="8" t="s">
        <v>487</v>
      </c>
      <c r="F113" s="8" t="s">
        <v>452</v>
      </c>
      <c r="G113" s="8" t="s">
        <v>488</v>
      </c>
      <c r="H113" s="8">
        <v>5.4749999999999998E-3</v>
      </c>
    </row>
    <row r="114" spans="1:8">
      <c r="A114" s="8" t="str">
        <f t="shared" si="1"/>
        <v>30.02.000810.06.0021</v>
      </c>
      <c r="B114" s="8" t="s">
        <v>197</v>
      </c>
      <c r="C114" s="8" t="s">
        <v>728</v>
      </c>
      <c r="D114" s="8" t="s">
        <v>579</v>
      </c>
      <c r="E114" s="8" t="s">
        <v>489</v>
      </c>
      <c r="F114" s="8" t="s">
        <v>452</v>
      </c>
      <c r="G114" s="8" t="s">
        <v>490</v>
      </c>
      <c r="H114" s="8">
        <v>1.2310000000000001E-3</v>
      </c>
    </row>
    <row r="115" spans="1:8">
      <c r="A115" s="8" t="str">
        <f t="shared" si="1"/>
        <v>30.02.000810.06.0008</v>
      </c>
      <c r="B115" s="8" t="s">
        <v>197</v>
      </c>
      <c r="C115" s="8" t="s">
        <v>728</v>
      </c>
      <c r="D115" s="8" t="s">
        <v>579</v>
      </c>
      <c r="E115" s="8" t="s">
        <v>491</v>
      </c>
      <c r="F115" s="8" t="s">
        <v>452</v>
      </c>
      <c r="G115" s="8" t="s">
        <v>492</v>
      </c>
      <c r="H115" s="8">
        <v>1.8580000000000001E-3</v>
      </c>
    </row>
    <row r="116" spans="1:8">
      <c r="A116" s="8" t="str">
        <f t="shared" si="1"/>
        <v>30.02.000810.07.0002</v>
      </c>
      <c r="B116" s="8" t="s">
        <v>197</v>
      </c>
      <c r="C116" s="8" t="s">
        <v>728</v>
      </c>
      <c r="D116" s="8" t="s">
        <v>579</v>
      </c>
      <c r="E116" s="8" t="s">
        <v>454</v>
      </c>
      <c r="F116" s="8" t="s">
        <v>452</v>
      </c>
      <c r="G116" s="8" t="s">
        <v>455</v>
      </c>
      <c r="H116" s="8">
        <v>0.15572900000000001</v>
      </c>
    </row>
    <row r="117" spans="1:8">
      <c r="A117" s="8" t="str">
        <f t="shared" si="1"/>
        <v>30.02.000810.06.0001</v>
      </c>
      <c r="B117" s="8" t="s">
        <v>197</v>
      </c>
      <c r="C117" s="8" t="s">
        <v>728</v>
      </c>
      <c r="D117" s="8" t="s">
        <v>579</v>
      </c>
      <c r="E117" s="8" t="s">
        <v>481</v>
      </c>
      <c r="F117" s="8" t="s">
        <v>452</v>
      </c>
      <c r="G117" s="8" t="s">
        <v>482</v>
      </c>
      <c r="H117" s="8">
        <v>5.0000000000000002E-5</v>
      </c>
    </row>
    <row r="118" spans="1:8">
      <c r="A118" s="8" t="str">
        <f t="shared" si="1"/>
        <v>30.02.000810.02.0035</v>
      </c>
      <c r="B118" s="8" t="s">
        <v>197</v>
      </c>
      <c r="C118" s="8" t="s">
        <v>728</v>
      </c>
      <c r="D118" s="8" t="s">
        <v>579</v>
      </c>
      <c r="E118" s="8" t="s">
        <v>500</v>
      </c>
      <c r="F118" s="8" t="s">
        <v>498</v>
      </c>
      <c r="G118" s="8" t="s">
        <v>501</v>
      </c>
      <c r="H118" s="8">
        <v>0.35482900000000001</v>
      </c>
    </row>
    <row r="119" spans="1:8">
      <c r="A119" s="8" t="str">
        <f t="shared" si="1"/>
        <v>30.02.001040.03.1820</v>
      </c>
      <c r="B119" s="8" t="s">
        <v>204</v>
      </c>
      <c r="C119" s="8" t="s">
        <v>589</v>
      </c>
      <c r="D119" s="8" t="s">
        <v>579</v>
      </c>
      <c r="E119" s="8" t="s">
        <v>513</v>
      </c>
      <c r="F119" s="8" t="s">
        <v>498</v>
      </c>
      <c r="G119" s="8" t="s">
        <v>514</v>
      </c>
      <c r="H119" s="8">
        <v>0.12106</v>
      </c>
    </row>
    <row r="120" spans="1:8">
      <c r="A120" s="8" t="str">
        <f t="shared" si="1"/>
        <v>30.02.001035.03.1820</v>
      </c>
      <c r="B120" s="8" t="s">
        <v>204</v>
      </c>
      <c r="C120" s="8" t="s">
        <v>589</v>
      </c>
      <c r="D120" s="8" t="s">
        <v>579</v>
      </c>
      <c r="E120" s="8" t="s">
        <v>1234</v>
      </c>
      <c r="F120" s="8" t="s">
        <v>498</v>
      </c>
      <c r="G120" s="8" t="s">
        <v>514</v>
      </c>
      <c r="H120" s="8">
        <v>0.12106</v>
      </c>
    </row>
    <row r="121" spans="1:8">
      <c r="A121" s="8" t="str">
        <f t="shared" si="1"/>
        <v>30.02.001020.07.1001</v>
      </c>
      <c r="B121" s="8" t="s">
        <v>204</v>
      </c>
      <c r="C121" s="8" t="s">
        <v>589</v>
      </c>
      <c r="D121" s="8" t="s">
        <v>579</v>
      </c>
      <c r="E121" s="8" t="s">
        <v>925</v>
      </c>
      <c r="F121" s="8" t="s">
        <v>452</v>
      </c>
      <c r="G121" s="8" t="s">
        <v>926</v>
      </c>
      <c r="H121" s="8">
        <v>9.7999999999999997E-5</v>
      </c>
    </row>
    <row r="122" spans="1:8">
      <c r="A122" s="8" t="str">
        <f t="shared" si="1"/>
        <v>30.02.001010.03.0007</v>
      </c>
      <c r="B122" s="8" t="s">
        <v>204</v>
      </c>
      <c r="C122" s="8" t="s">
        <v>589</v>
      </c>
      <c r="D122" s="8" t="s">
        <v>579</v>
      </c>
      <c r="E122" s="8" t="s">
        <v>515</v>
      </c>
      <c r="F122" s="8" t="s">
        <v>452</v>
      </c>
      <c r="G122" s="8" t="s">
        <v>516</v>
      </c>
      <c r="H122" s="8">
        <v>7.8688999999999995E-2</v>
      </c>
    </row>
    <row r="123" spans="1:8">
      <c r="A123" s="8" t="str">
        <f t="shared" si="1"/>
        <v>30.02.001010.03.0006</v>
      </c>
      <c r="B123" s="8" t="s">
        <v>204</v>
      </c>
      <c r="C123" s="8" t="s">
        <v>589</v>
      </c>
      <c r="D123" s="8" t="s">
        <v>579</v>
      </c>
      <c r="E123" s="8" t="s">
        <v>517</v>
      </c>
      <c r="F123" s="8" t="s">
        <v>452</v>
      </c>
      <c r="G123" s="8" t="s">
        <v>518</v>
      </c>
      <c r="H123" s="8">
        <v>0.22597999999999999</v>
      </c>
    </row>
    <row r="124" spans="1:8">
      <c r="A124" s="8" t="str">
        <f t="shared" si="1"/>
        <v>30.02.001010.02.0035</v>
      </c>
      <c r="B124" s="8" t="s">
        <v>204</v>
      </c>
      <c r="C124" s="8" t="s">
        <v>589</v>
      </c>
      <c r="D124" s="8" t="s">
        <v>579</v>
      </c>
      <c r="E124" s="8" t="s">
        <v>500</v>
      </c>
      <c r="F124" s="8" t="s">
        <v>498</v>
      </c>
      <c r="G124" s="8" t="s">
        <v>501</v>
      </c>
      <c r="H124" s="8">
        <v>0.38335799999999998</v>
      </c>
    </row>
    <row r="125" spans="1:8">
      <c r="A125" s="8" t="str">
        <f t="shared" si="1"/>
        <v>30.02.001040.03.1110</v>
      </c>
      <c r="B125" s="8" t="s">
        <v>204</v>
      </c>
      <c r="C125" s="8" t="s">
        <v>589</v>
      </c>
      <c r="D125" s="8" t="s">
        <v>579</v>
      </c>
      <c r="E125" s="8" t="s">
        <v>1241</v>
      </c>
      <c r="F125" s="8" t="s">
        <v>498</v>
      </c>
      <c r="G125" s="8" t="s">
        <v>1242</v>
      </c>
      <c r="H125" s="8">
        <v>0.123159</v>
      </c>
    </row>
    <row r="126" spans="1:8">
      <c r="A126" s="8" t="str">
        <f t="shared" si="1"/>
        <v>30.02.001035.03.1110</v>
      </c>
      <c r="B126" s="8" t="s">
        <v>204</v>
      </c>
      <c r="C126" s="8" t="s">
        <v>589</v>
      </c>
      <c r="D126" s="8" t="s">
        <v>579</v>
      </c>
      <c r="E126" s="8" t="s">
        <v>1243</v>
      </c>
      <c r="F126" s="8" t="s">
        <v>498</v>
      </c>
      <c r="G126" s="8" t="s">
        <v>1242</v>
      </c>
      <c r="H126" s="8">
        <v>0.123159</v>
      </c>
    </row>
    <row r="127" spans="1:8">
      <c r="A127" s="8" t="str">
        <f t="shared" si="1"/>
        <v>30.02.001020.15.1002</v>
      </c>
      <c r="B127" s="8" t="s">
        <v>204</v>
      </c>
      <c r="C127" s="8" t="s">
        <v>589</v>
      </c>
      <c r="D127" s="8" t="s">
        <v>579</v>
      </c>
      <c r="E127" s="8" t="s">
        <v>921</v>
      </c>
      <c r="F127" s="8" t="s">
        <v>508</v>
      </c>
      <c r="G127" s="8" t="s">
        <v>922</v>
      </c>
      <c r="H127" s="8">
        <v>4.5600000000000003E-4</v>
      </c>
    </row>
    <row r="128" spans="1:8">
      <c r="A128" s="8" t="str">
        <f t="shared" si="1"/>
        <v>30.02.001020.09.1002</v>
      </c>
      <c r="B128" s="8" t="s">
        <v>204</v>
      </c>
      <c r="C128" s="8" t="s">
        <v>589</v>
      </c>
      <c r="D128" s="8" t="s">
        <v>579</v>
      </c>
      <c r="E128" s="8" t="s">
        <v>923</v>
      </c>
      <c r="F128" s="8" t="s">
        <v>508</v>
      </c>
      <c r="G128" s="8" t="s">
        <v>924</v>
      </c>
      <c r="H128" s="8">
        <v>1.11E-4</v>
      </c>
    </row>
    <row r="129" spans="1:8">
      <c r="A129" s="8" t="str">
        <f t="shared" si="1"/>
        <v>30.02.001020.06.1027</v>
      </c>
      <c r="B129" s="8" t="s">
        <v>204</v>
      </c>
      <c r="C129" s="8" t="s">
        <v>589</v>
      </c>
      <c r="D129" s="8" t="s">
        <v>579</v>
      </c>
      <c r="E129" s="8" t="s">
        <v>1057</v>
      </c>
      <c r="F129" s="8" t="s">
        <v>463</v>
      </c>
      <c r="G129" s="8" t="s">
        <v>1058</v>
      </c>
      <c r="H129" s="8">
        <v>6.1580000000000003E-3</v>
      </c>
    </row>
    <row r="130" spans="1:8">
      <c r="A130" s="8" t="str">
        <f t="shared" si="1"/>
        <v>30.02.001010.01.0003</v>
      </c>
      <c r="B130" s="8" t="s">
        <v>204</v>
      </c>
      <c r="C130" s="8" t="s">
        <v>589</v>
      </c>
      <c r="D130" s="8" t="s">
        <v>579</v>
      </c>
      <c r="E130" s="8" t="s">
        <v>471</v>
      </c>
      <c r="F130" s="8" t="s">
        <v>452</v>
      </c>
      <c r="G130" s="8" t="s">
        <v>472</v>
      </c>
      <c r="H130" s="8">
        <v>1.9591999999999998E-2</v>
      </c>
    </row>
    <row r="131" spans="1:8">
      <c r="A131" s="8" t="str">
        <f t="shared" si="1"/>
        <v>---------------  - FMEN031 - V:</v>
      </c>
      <c r="B131" s="8" t="s">
        <v>427</v>
      </c>
      <c r="C131" s="8" t="e">
        <f>------------------------------DAT</f>
        <v>#NAME?</v>
      </c>
      <c r="D131" s="8" t="s">
        <v>1238</v>
      </c>
      <c r="E131" s="8" t="s">
        <v>526</v>
      </c>
      <c r="F131" s="8" t="s">
        <v>527</v>
      </c>
      <c r="G131" s="8" t="s">
        <v>528</v>
      </c>
      <c r="H131" s="8"/>
    </row>
    <row r="132" spans="1:8">
      <c r="A132" s="8" t="str">
        <f t="shared" si="1"/>
        <v>_x000C_------------------------------</v>
      </c>
      <c r="B132" s="8" t="s">
        <v>529</v>
      </c>
      <c r="C132" s="8" t="s">
        <v>1227</v>
      </c>
      <c r="D132" s="8" t="s">
        <v>1228</v>
      </c>
      <c r="E132" s="8" t="s">
        <v>430</v>
      </c>
      <c r="F132" s="8" t="s">
        <v>429</v>
      </c>
      <c r="G132" s="8" t="s">
        <v>431</v>
      </c>
      <c r="H132" s="8" t="s">
        <v>431</v>
      </c>
    </row>
    <row r="133" spans="1:8">
      <c r="A133" s="8" t="str">
        <f t="shared" si="1"/>
        <v>FORNO DE MINASrutura de Atual P</v>
      </c>
      <c r="B133" s="8" t="s">
        <v>433</v>
      </c>
      <c r="C133" s="8" t="s">
        <v>434</v>
      </c>
      <c r="D133" s="8" t="s">
        <v>435</v>
      </c>
      <c r="E133" s="8" t="s">
        <v>436</v>
      </c>
      <c r="F133" s="8" t="s">
        <v>437</v>
      </c>
      <c r="G133" s="8" t="s">
        <v>438</v>
      </c>
      <c r="H133" s="8" t="s">
        <v>556</v>
      </c>
    </row>
    <row r="134" spans="1:8">
      <c r="A134" s="8" t="str">
        <f t="shared" si="1"/>
        <v>-------------------------------</v>
      </c>
      <c r="B134" s="8" t="s">
        <v>427</v>
      </c>
      <c r="C134" s="8" t="s">
        <v>1227</v>
      </c>
      <c r="D134" s="8" t="s">
        <v>1228</v>
      </c>
      <c r="E134" s="8" t="s">
        <v>430</v>
      </c>
      <c r="F134" s="8" t="s">
        <v>429</v>
      </c>
      <c r="G134" s="8" t="s">
        <v>431</v>
      </c>
      <c r="H134" s="8" t="s">
        <v>1229</v>
      </c>
    </row>
    <row r="135" spans="1:8">
      <c r="A135" s="8" t="str">
        <f t="shared" ref="A135:A169" si="2">B135&amp;E135</f>
        <v/>
      </c>
      <c r="B135" s="8"/>
      <c r="C135" s="8"/>
      <c r="D135" s="8"/>
      <c r="E135" s="8"/>
      <c r="F135" s="8"/>
      <c r="G135" s="8"/>
      <c r="H135" s="8"/>
    </row>
    <row r="136" spans="1:8">
      <c r="A136" s="8" t="str">
        <f t="shared" si="2"/>
        <v>Item PaiItem Filho</v>
      </c>
      <c r="B136" s="8" t="s">
        <v>441</v>
      </c>
      <c r="C136" s="8" t="s">
        <v>442</v>
      </c>
      <c r="D136" s="8" t="s">
        <v>443</v>
      </c>
      <c r="E136" s="8" t="s">
        <v>444</v>
      </c>
      <c r="F136" s="8" t="s">
        <v>443</v>
      </c>
      <c r="G136" s="8" t="s">
        <v>445</v>
      </c>
      <c r="H136" s="8" t="s">
        <v>446</v>
      </c>
    </row>
    <row r="137" spans="1:8">
      <c r="A137" s="8" t="str">
        <f t="shared" si="2"/>
        <v>------------------------------</v>
      </c>
      <c r="B137" s="8" t="s">
        <v>427</v>
      </c>
      <c r="C137" s="8" t="s">
        <v>447</v>
      </c>
      <c r="D137" s="8" t="s">
        <v>448</v>
      </c>
      <c r="E137" s="8" t="s">
        <v>449</v>
      </c>
      <c r="F137" s="8" t="s">
        <v>448</v>
      </c>
      <c r="G137" s="8" t="s">
        <v>431</v>
      </c>
      <c r="H137" s="8" t="s">
        <v>427</v>
      </c>
    </row>
    <row r="138" spans="1:8">
      <c r="A138" s="8" t="str">
        <f t="shared" si="2"/>
        <v>30.02.001010.06.0020</v>
      </c>
      <c r="B138" s="8" t="s">
        <v>204</v>
      </c>
      <c r="C138" s="8" t="s">
        <v>589</v>
      </c>
      <c r="D138" s="8" t="s">
        <v>579</v>
      </c>
      <c r="E138" s="8" t="s">
        <v>456</v>
      </c>
      <c r="F138" s="8" t="s">
        <v>452</v>
      </c>
      <c r="G138" s="8" t="s">
        <v>457</v>
      </c>
      <c r="H138" s="8">
        <v>1.957E-3</v>
      </c>
    </row>
    <row r="139" spans="1:8">
      <c r="A139" s="8" t="str">
        <f t="shared" si="2"/>
        <v>30.02.001010.06.0015</v>
      </c>
      <c r="B139" s="8" t="s">
        <v>204</v>
      </c>
      <c r="C139" s="8" t="s">
        <v>589</v>
      </c>
      <c r="D139" s="8" t="s">
        <v>579</v>
      </c>
      <c r="E139" s="8" t="s">
        <v>552</v>
      </c>
      <c r="F139" s="8" t="s">
        <v>452</v>
      </c>
      <c r="G139" s="8" t="s">
        <v>553</v>
      </c>
      <c r="H139" s="8">
        <v>9.2800000000000001E-4</v>
      </c>
    </row>
    <row r="140" spans="1:8">
      <c r="A140" s="8" t="str">
        <f t="shared" si="2"/>
        <v>30.02.001010.07.0002</v>
      </c>
      <c r="B140" s="8" t="s">
        <v>204</v>
      </c>
      <c r="C140" s="8" t="s">
        <v>589</v>
      </c>
      <c r="D140" s="8" t="s">
        <v>579</v>
      </c>
      <c r="E140" s="8" t="s">
        <v>454</v>
      </c>
      <c r="F140" s="8" t="s">
        <v>452</v>
      </c>
      <c r="G140" s="8" t="s">
        <v>455</v>
      </c>
      <c r="H140" s="8">
        <v>4.5276999999999998E-2</v>
      </c>
    </row>
    <row r="141" spans="1:8">
      <c r="A141" s="8" t="str">
        <f t="shared" si="2"/>
        <v>30.02.001140.03.1820</v>
      </c>
      <c r="B141" s="8" t="s">
        <v>202</v>
      </c>
      <c r="C141" s="8" t="s">
        <v>738</v>
      </c>
      <c r="D141" s="8" t="s">
        <v>579</v>
      </c>
      <c r="E141" s="8" t="s">
        <v>513</v>
      </c>
      <c r="F141" s="8" t="s">
        <v>498</v>
      </c>
      <c r="G141" s="8" t="s">
        <v>514</v>
      </c>
      <c r="H141" s="8">
        <v>0.12360699999999999</v>
      </c>
    </row>
    <row r="142" spans="1:8">
      <c r="A142" s="8" t="str">
        <f t="shared" si="2"/>
        <v>30.02.001135.03.1820</v>
      </c>
      <c r="B142" s="8" t="s">
        <v>202</v>
      </c>
      <c r="C142" s="8" t="s">
        <v>738</v>
      </c>
      <c r="D142" s="8" t="s">
        <v>579</v>
      </c>
      <c r="E142" s="8" t="s">
        <v>1234</v>
      </c>
      <c r="F142" s="8" t="s">
        <v>498</v>
      </c>
      <c r="G142" s="8" t="s">
        <v>514</v>
      </c>
      <c r="H142" s="8">
        <v>0.12360699999999999</v>
      </c>
    </row>
    <row r="143" spans="1:8">
      <c r="A143" s="8" t="str">
        <f t="shared" si="2"/>
        <v>30.02.001120.07.1001</v>
      </c>
      <c r="B143" s="8" t="s">
        <v>202</v>
      </c>
      <c r="C143" s="8" t="s">
        <v>738</v>
      </c>
      <c r="D143" s="8" t="s">
        <v>579</v>
      </c>
      <c r="E143" s="8" t="s">
        <v>925</v>
      </c>
      <c r="F143" s="8" t="s">
        <v>452</v>
      </c>
      <c r="G143" s="8" t="s">
        <v>926</v>
      </c>
      <c r="H143" s="8">
        <v>1.3899999999999999E-4</v>
      </c>
    </row>
    <row r="144" spans="1:8">
      <c r="A144" s="8" t="str">
        <f t="shared" si="2"/>
        <v>30.02.001140.03.5010</v>
      </c>
      <c r="B144" s="8" t="s">
        <v>202</v>
      </c>
      <c r="C144" s="8" t="s">
        <v>738</v>
      </c>
      <c r="D144" s="8" t="s">
        <v>579</v>
      </c>
      <c r="E144" s="8" t="s">
        <v>763</v>
      </c>
      <c r="F144" s="8" t="s">
        <v>498</v>
      </c>
      <c r="G144" s="8" t="s">
        <v>764</v>
      </c>
      <c r="H144" s="8">
        <v>7.2515999999999997E-2</v>
      </c>
    </row>
    <row r="145" spans="1:8">
      <c r="A145" s="8" t="str">
        <f t="shared" si="2"/>
        <v>30.02.001135.03.5010</v>
      </c>
      <c r="B145" s="8" t="s">
        <v>202</v>
      </c>
      <c r="C145" s="8" t="s">
        <v>738</v>
      </c>
      <c r="D145" s="8" t="s">
        <v>579</v>
      </c>
      <c r="E145" s="8" t="s">
        <v>907</v>
      </c>
      <c r="F145" s="8" t="s">
        <v>498</v>
      </c>
      <c r="G145" s="8" t="s">
        <v>764</v>
      </c>
      <c r="H145" s="8">
        <v>7.2515999999999997E-2</v>
      </c>
    </row>
    <row r="146" spans="1:8">
      <c r="A146" s="8" t="str">
        <f t="shared" si="2"/>
        <v>30.02.001120.10.1011</v>
      </c>
      <c r="B146" s="8" t="s">
        <v>202</v>
      </c>
      <c r="C146" s="8" t="s">
        <v>738</v>
      </c>
      <c r="D146" s="8" t="s">
        <v>579</v>
      </c>
      <c r="E146" s="8" t="s">
        <v>908</v>
      </c>
      <c r="F146" s="8" t="s">
        <v>508</v>
      </c>
      <c r="G146" s="8" t="s">
        <v>909</v>
      </c>
      <c r="H146" s="8">
        <v>1.6112999999999999E-2</v>
      </c>
    </row>
    <row r="147" spans="1:8">
      <c r="A147" s="8" t="str">
        <f t="shared" si="2"/>
        <v>30.02.001120.06.1045</v>
      </c>
      <c r="B147" s="8" t="s">
        <v>202</v>
      </c>
      <c r="C147" s="8" t="s">
        <v>738</v>
      </c>
      <c r="D147" s="8" t="s">
        <v>579</v>
      </c>
      <c r="E147" s="8" t="s">
        <v>910</v>
      </c>
      <c r="F147" s="8" t="s">
        <v>463</v>
      </c>
      <c r="G147" s="8" t="s">
        <v>911</v>
      </c>
      <c r="H147" s="8">
        <v>1.6112999999999999E-2</v>
      </c>
    </row>
    <row r="148" spans="1:8">
      <c r="A148" s="8" t="str">
        <f t="shared" si="2"/>
        <v>30.02.001120.03.1014</v>
      </c>
      <c r="B148" s="8" t="s">
        <v>202</v>
      </c>
      <c r="C148" s="8" t="s">
        <v>738</v>
      </c>
      <c r="D148" s="8" t="s">
        <v>579</v>
      </c>
      <c r="E148" s="8" t="s">
        <v>912</v>
      </c>
      <c r="F148" s="8" t="s">
        <v>508</v>
      </c>
      <c r="G148" s="8" t="s">
        <v>913</v>
      </c>
      <c r="H148" s="8">
        <v>8.0569999999999999E-3</v>
      </c>
    </row>
    <row r="149" spans="1:8">
      <c r="A149" s="8" t="str">
        <f t="shared" si="2"/>
        <v>30.02.001120.06.1005</v>
      </c>
      <c r="B149" s="8" t="s">
        <v>202</v>
      </c>
      <c r="C149" s="8" t="s">
        <v>738</v>
      </c>
      <c r="D149" s="8" t="s">
        <v>579</v>
      </c>
      <c r="E149" s="8" t="s">
        <v>914</v>
      </c>
      <c r="F149" s="8" t="s">
        <v>508</v>
      </c>
      <c r="G149" s="8" t="s">
        <v>915</v>
      </c>
      <c r="H149" s="8">
        <v>8.0569999999999999E-3</v>
      </c>
    </row>
    <row r="150" spans="1:8">
      <c r="A150" s="8" t="str">
        <f t="shared" si="2"/>
        <v>30.02.001120.06.1001</v>
      </c>
      <c r="B150" s="8" t="s">
        <v>202</v>
      </c>
      <c r="C150" s="8" t="s">
        <v>738</v>
      </c>
      <c r="D150" s="8" t="s">
        <v>579</v>
      </c>
      <c r="E150" s="8" t="s">
        <v>917</v>
      </c>
      <c r="F150" s="8" t="s">
        <v>508</v>
      </c>
      <c r="G150" s="8" t="s">
        <v>918</v>
      </c>
      <c r="H150" s="8">
        <v>8.0569999999999999E-3</v>
      </c>
    </row>
    <row r="151" spans="1:8">
      <c r="A151" s="8" t="str">
        <f t="shared" si="2"/>
        <v>30.02.001120.08.1001</v>
      </c>
      <c r="B151" s="8" t="s">
        <v>202</v>
      </c>
      <c r="C151" s="8" t="s">
        <v>738</v>
      </c>
      <c r="D151" s="8" t="s">
        <v>579</v>
      </c>
      <c r="E151" s="8" t="s">
        <v>919</v>
      </c>
      <c r="F151" s="8" t="s">
        <v>920</v>
      </c>
      <c r="G151" s="8" t="s">
        <v>542</v>
      </c>
      <c r="H151" s="8">
        <v>8.0569999999999999E-3</v>
      </c>
    </row>
    <row r="152" spans="1:8">
      <c r="A152" s="8" t="str">
        <f t="shared" si="2"/>
        <v>30.02.001120.15.1002</v>
      </c>
      <c r="B152" s="8" t="s">
        <v>202</v>
      </c>
      <c r="C152" s="8" t="s">
        <v>738</v>
      </c>
      <c r="D152" s="8" t="s">
        <v>579</v>
      </c>
      <c r="E152" s="8" t="s">
        <v>921</v>
      </c>
      <c r="F152" s="8" t="s">
        <v>508</v>
      </c>
      <c r="G152" s="8" t="s">
        <v>922</v>
      </c>
      <c r="H152" s="8">
        <v>3.2200000000000002E-4</v>
      </c>
    </row>
    <row r="153" spans="1:8">
      <c r="A153" s="8" t="str">
        <f t="shared" si="2"/>
        <v>30.02.001120.09.1002</v>
      </c>
      <c r="B153" s="8" t="s">
        <v>202</v>
      </c>
      <c r="C153" s="8" t="s">
        <v>738</v>
      </c>
      <c r="D153" s="8" t="s">
        <v>579</v>
      </c>
      <c r="E153" s="8" t="s">
        <v>923</v>
      </c>
      <c r="F153" s="8" t="s">
        <v>508</v>
      </c>
      <c r="G153" s="8" t="s">
        <v>924</v>
      </c>
      <c r="H153" s="8">
        <v>8.0000000000000007E-5</v>
      </c>
    </row>
    <row r="154" spans="1:8">
      <c r="A154" s="8" t="str">
        <f t="shared" si="2"/>
        <v>30.02.001140.03.1680</v>
      </c>
      <c r="B154" s="8" t="s">
        <v>202</v>
      </c>
      <c r="C154" s="8" t="s">
        <v>738</v>
      </c>
      <c r="D154" s="8" t="s">
        <v>579</v>
      </c>
      <c r="E154" s="8" t="s">
        <v>521</v>
      </c>
      <c r="F154" s="8" t="s">
        <v>498</v>
      </c>
      <c r="G154" s="8" t="s">
        <v>522</v>
      </c>
      <c r="H154" s="8">
        <v>0.144208</v>
      </c>
    </row>
    <row r="155" spans="1:8">
      <c r="A155" s="8" t="str">
        <f t="shared" si="2"/>
        <v>30.02.001135.03.1620</v>
      </c>
      <c r="B155" s="8" t="s">
        <v>202</v>
      </c>
      <c r="C155" s="8" t="s">
        <v>738</v>
      </c>
      <c r="D155" s="8" t="s">
        <v>579</v>
      </c>
      <c r="E155" s="8" t="s">
        <v>1236</v>
      </c>
      <c r="F155" s="8" t="s">
        <v>498</v>
      </c>
      <c r="G155" s="8" t="s">
        <v>1237</v>
      </c>
      <c r="H155" s="8">
        <v>0.144208</v>
      </c>
    </row>
    <row r="156" spans="1:8">
      <c r="A156" s="8" t="str">
        <f t="shared" si="2"/>
        <v>30.02.001110.02.0035</v>
      </c>
      <c r="B156" s="8" t="s">
        <v>202</v>
      </c>
      <c r="C156" s="8" t="s">
        <v>738</v>
      </c>
      <c r="D156" s="8" t="s">
        <v>579</v>
      </c>
      <c r="E156" s="8" t="s">
        <v>500</v>
      </c>
      <c r="F156" s="8" t="s">
        <v>498</v>
      </c>
      <c r="G156" s="8" t="s">
        <v>501</v>
      </c>
      <c r="H156" s="8">
        <v>0.38112099999999999</v>
      </c>
    </row>
    <row r="157" spans="1:8">
      <c r="A157" s="8" t="str">
        <f t="shared" si="2"/>
        <v>30.02.001110.02.0034</v>
      </c>
      <c r="B157" s="8" t="s">
        <v>202</v>
      </c>
      <c r="C157" s="8" t="s">
        <v>738</v>
      </c>
      <c r="D157" s="8" t="s">
        <v>579</v>
      </c>
      <c r="E157" s="8" t="s">
        <v>905</v>
      </c>
      <c r="F157" s="8" t="s">
        <v>498</v>
      </c>
      <c r="G157" s="8" t="s">
        <v>906</v>
      </c>
      <c r="H157" s="8">
        <v>0.12360699999999999</v>
      </c>
    </row>
    <row r="158" spans="1:8">
      <c r="A158" s="8" t="str">
        <f t="shared" si="2"/>
        <v>30.02.001110.01.0003</v>
      </c>
      <c r="B158" s="8" t="s">
        <v>202</v>
      </c>
      <c r="C158" s="8" t="s">
        <v>738</v>
      </c>
      <c r="D158" s="8" t="s">
        <v>579</v>
      </c>
      <c r="E158" s="8" t="s">
        <v>471</v>
      </c>
      <c r="F158" s="8" t="s">
        <v>452</v>
      </c>
      <c r="G158" s="8" t="s">
        <v>472</v>
      </c>
      <c r="H158" s="8">
        <v>2.2661000000000001E-2</v>
      </c>
    </row>
    <row r="159" spans="1:8">
      <c r="A159" s="8" t="str">
        <f t="shared" si="2"/>
        <v>30.02.001110.07.0002</v>
      </c>
      <c r="B159" s="8" t="s">
        <v>202</v>
      </c>
      <c r="C159" s="8" t="s">
        <v>738</v>
      </c>
      <c r="D159" s="8" t="s">
        <v>579</v>
      </c>
      <c r="E159" s="8" t="s">
        <v>454</v>
      </c>
      <c r="F159" s="8" t="s">
        <v>452</v>
      </c>
      <c r="G159" s="8" t="s">
        <v>455</v>
      </c>
      <c r="H159" s="8">
        <v>0.13228000000000001</v>
      </c>
    </row>
    <row r="160" spans="1:8">
      <c r="A160" s="8" t="str">
        <f t="shared" si="2"/>
        <v>30.02.001210.03.0008</v>
      </c>
      <c r="B160" s="8" t="s">
        <v>200</v>
      </c>
      <c r="C160" s="8" t="s">
        <v>734</v>
      </c>
      <c r="D160" s="8" t="s">
        <v>579</v>
      </c>
      <c r="E160" s="8" t="s">
        <v>550</v>
      </c>
      <c r="F160" s="8" t="s">
        <v>452</v>
      </c>
      <c r="G160" s="8" t="s">
        <v>551</v>
      </c>
      <c r="H160" s="8">
        <v>0.10741100000000001</v>
      </c>
    </row>
    <row r="161" spans="1:8">
      <c r="A161" s="8" t="str">
        <f t="shared" si="2"/>
        <v>30.02.001210.03.0001</v>
      </c>
      <c r="B161" s="8" t="s">
        <v>200</v>
      </c>
      <c r="C161" s="8" t="s">
        <v>734</v>
      </c>
      <c r="D161" s="8" t="s">
        <v>579</v>
      </c>
      <c r="E161" s="8" t="s">
        <v>554</v>
      </c>
      <c r="F161" s="8" t="s">
        <v>452</v>
      </c>
      <c r="G161" s="8" t="s">
        <v>555</v>
      </c>
      <c r="H161" s="8">
        <v>0.109239</v>
      </c>
    </row>
    <row r="162" spans="1:8">
      <c r="A162" s="8" t="str">
        <f t="shared" si="2"/>
        <v>30.02.001240.03.1420</v>
      </c>
      <c r="B162" s="8" t="s">
        <v>200</v>
      </c>
      <c r="C162" s="8" t="s">
        <v>734</v>
      </c>
      <c r="D162" s="8" t="s">
        <v>579</v>
      </c>
      <c r="E162" s="8" t="s">
        <v>548</v>
      </c>
      <c r="F162" s="8" t="s">
        <v>498</v>
      </c>
      <c r="G162" s="8" t="s">
        <v>549</v>
      </c>
      <c r="H162" s="8">
        <v>0.13563500000000001</v>
      </c>
    </row>
    <row r="163" spans="1:8">
      <c r="A163" s="8" t="str">
        <f t="shared" si="2"/>
        <v>30.02.001235.03.1420</v>
      </c>
      <c r="B163" s="8" t="s">
        <v>200</v>
      </c>
      <c r="C163" s="8" t="s">
        <v>734</v>
      </c>
      <c r="D163" s="8" t="s">
        <v>579</v>
      </c>
      <c r="E163" s="8" t="s">
        <v>1235</v>
      </c>
      <c r="F163" s="8" t="s">
        <v>498</v>
      </c>
      <c r="G163" s="8" t="s">
        <v>549</v>
      </c>
      <c r="H163" s="8">
        <v>0.13563500000000001</v>
      </c>
    </row>
    <row r="164" spans="1:8">
      <c r="A164" s="8" t="str">
        <f t="shared" si="2"/>
        <v>30.02.001220.15.1002</v>
      </c>
      <c r="B164" s="8" t="s">
        <v>200</v>
      </c>
      <c r="C164" s="8" t="s">
        <v>734</v>
      </c>
      <c r="D164" s="8" t="s">
        <v>579</v>
      </c>
      <c r="E164" s="8" t="s">
        <v>921</v>
      </c>
      <c r="F164" s="8" t="s">
        <v>508</v>
      </c>
      <c r="G164" s="8" t="s">
        <v>922</v>
      </c>
      <c r="H164" s="8">
        <v>4.8799999999999999E-4</v>
      </c>
    </row>
    <row r="165" spans="1:8">
      <c r="A165" s="8" t="str">
        <f t="shared" si="2"/>
        <v>30.02.001220.09.1002</v>
      </c>
      <c r="B165" s="8" t="s">
        <v>200</v>
      </c>
      <c r="C165" s="8" t="s">
        <v>734</v>
      </c>
      <c r="D165" s="8" t="s">
        <v>579</v>
      </c>
      <c r="E165" s="8" t="s">
        <v>923</v>
      </c>
      <c r="F165" s="8" t="s">
        <v>508</v>
      </c>
      <c r="G165" s="8" t="s">
        <v>924</v>
      </c>
      <c r="H165" s="8">
        <v>1.22E-4</v>
      </c>
    </row>
    <row r="166" spans="1:8">
      <c r="A166" s="8" t="str">
        <f t="shared" si="2"/>
        <v>30.02.001220.07.1001</v>
      </c>
      <c r="B166" s="8" t="s">
        <v>200</v>
      </c>
      <c r="C166" s="8" t="s">
        <v>734</v>
      </c>
      <c r="D166" s="8" t="s">
        <v>579</v>
      </c>
      <c r="E166" s="8" t="s">
        <v>925</v>
      </c>
      <c r="F166" s="8" t="s">
        <v>452</v>
      </c>
      <c r="G166" s="8" t="s">
        <v>926</v>
      </c>
      <c r="H166" s="8">
        <v>1.08E-4</v>
      </c>
    </row>
    <row r="167" spans="1:8">
      <c r="A167" s="8" t="str">
        <f t="shared" si="2"/>
        <v>30.02.001240.03.1680</v>
      </c>
      <c r="B167" s="8" t="s">
        <v>200</v>
      </c>
      <c r="C167" s="8" t="s">
        <v>734</v>
      </c>
      <c r="D167" s="8" t="s">
        <v>579</v>
      </c>
      <c r="E167" s="8" t="s">
        <v>521</v>
      </c>
      <c r="F167" s="8" t="s">
        <v>498</v>
      </c>
      <c r="G167" s="8" t="s">
        <v>522</v>
      </c>
      <c r="H167" s="8">
        <v>0.13370599999999999</v>
      </c>
    </row>
    <row r="168" spans="1:8">
      <c r="A168" s="8" t="str">
        <f t="shared" si="2"/>
        <v>30.02.001235.03.1620</v>
      </c>
      <c r="B168" s="8" t="s">
        <v>200</v>
      </c>
      <c r="C168" s="8" t="s">
        <v>734</v>
      </c>
      <c r="D168" s="8" t="s">
        <v>579</v>
      </c>
      <c r="E168" s="8" t="s">
        <v>1236</v>
      </c>
      <c r="F168" s="8" t="s">
        <v>498</v>
      </c>
      <c r="G168" s="8" t="s">
        <v>1237</v>
      </c>
      <c r="H168" s="8">
        <v>0.13370599999999999</v>
      </c>
    </row>
    <row r="169" spans="1:8">
      <c r="A169" s="8" t="str">
        <f t="shared" si="2"/>
        <v>30.02.001210.06.0015</v>
      </c>
      <c r="B169" s="8" t="s">
        <v>200</v>
      </c>
      <c r="C169" s="8" t="s">
        <v>734</v>
      </c>
      <c r="D169" s="8" t="s">
        <v>579</v>
      </c>
      <c r="E169" s="8" t="s">
        <v>552</v>
      </c>
      <c r="F169" s="8" t="s">
        <v>452</v>
      </c>
      <c r="G169" s="8" t="s">
        <v>553</v>
      </c>
      <c r="H169" s="8">
        <v>1.8879999999999999E-3</v>
      </c>
    </row>
    <row r="170" spans="1:8">
      <c r="B170" s="8" t="s">
        <v>200</v>
      </c>
      <c r="C170" s="8" t="s">
        <v>734</v>
      </c>
      <c r="D170" s="8" t="s">
        <v>579</v>
      </c>
      <c r="E170" s="8" t="s">
        <v>471</v>
      </c>
      <c r="F170" s="8" t="s">
        <v>452</v>
      </c>
      <c r="G170" s="8" t="s">
        <v>472</v>
      </c>
      <c r="H170" s="8">
        <v>7.5329999999999994E-2</v>
      </c>
    </row>
    <row r="171" spans="1:8">
      <c r="B171" s="8" t="s">
        <v>200</v>
      </c>
      <c r="C171" s="8" t="s">
        <v>734</v>
      </c>
      <c r="D171" s="8" t="s">
        <v>579</v>
      </c>
      <c r="E171" s="8" t="s">
        <v>500</v>
      </c>
      <c r="F171" s="8" t="s">
        <v>498</v>
      </c>
      <c r="G171" s="8" t="s">
        <v>501</v>
      </c>
      <c r="H171" s="8">
        <v>0.30700499999999997</v>
      </c>
    </row>
    <row r="172" spans="1:8">
      <c r="A172" s="8" t="str">
        <f t="shared" ref="A172:A203" si="3">B172&amp;E172</f>
        <v>30.02.001210.07.0002</v>
      </c>
      <c r="B172" s="8" t="s">
        <v>200</v>
      </c>
      <c r="C172" s="8" t="s">
        <v>734</v>
      </c>
      <c r="D172" s="8" t="s">
        <v>579</v>
      </c>
      <c r="E172" s="8" t="s">
        <v>454</v>
      </c>
      <c r="F172" s="8" t="s">
        <v>452</v>
      </c>
      <c r="G172" s="8" t="s">
        <v>455</v>
      </c>
      <c r="H172" s="8">
        <v>0.14507600000000001</v>
      </c>
    </row>
    <row r="173" spans="1:8">
      <c r="A173" s="8" t="str">
        <f t="shared" si="3"/>
        <v>30.02.001310.03.0015</v>
      </c>
      <c r="B173" s="8" t="s">
        <v>234</v>
      </c>
      <c r="C173" s="8" t="s">
        <v>866</v>
      </c>
      <c r="D173" s="8" t="s">
        <v>579</v>
      </c>
      <c r="E173" s="8" t="s">
        <v>867</v>
      </c>
      <c r="F173" s="8" t="s">
        <v>452</v>
      </c>
      <c r="G173" s="8" t="s">
        <v>868</v>
      </c>
      <c r="H173" s="8">
        <v>0.36655100000000002</v>
      </c>
    </row>
    <row r="174" spans="1:8">
      <c r="A174" s="8" t="str">
        <f t="shared" si="3"/>
        <v>30.02.001310.06.0004</v>
      </c>
      <c r="B174" s="8" t="s">
        <v>234</v>
      </c>
      <c r="C174" s="8" t="s">
        <v>866</v>
      </c>
      <c r="D174" s="8" t="s">
        <v>579</v>
      </c>
      <c r="E174" s="8" t="s">
        <v>469</v>
      </c>
      <c r="F174" s="8" t="s">
        <v>452</v>
      </c>
      <c r="G174" s="8" t="s">
        <v>470</v>
      </c>
      <c r="H174" s="8">
        <v>2.4437E-2</v>
      </c>
    </row>
    <row r="175" spans="1:8">
      <c r="A175" s="8" t="str">
        <f t="shared" si="3"/>
        <v>30.02.001310.06.0019</v>
      </c>
      <c r="B175" s="8" t="s">
        <v>234</v>
      </c>
      <c r="C175" s="8" t="s">
        <v>866</v>
      </c>
      <c r="D175" s="8" t="s">
        <v>579</v>
      </c>
      <c r="E175" s="8" t="s">
        <v>473</v>
      </c>
      <c r="F175" s="8" t="s">
        <v>452</v>
      </c>
      <c r="G175" s="8" t="s">
        <v>474</v>
      </c>
      <c r="H175" s="8">
        <v>8.1460000000000005E-3</v>
      </c>
    </row>
    <row r="176" spans="1:8">
      <c r="A176" s="8" t="str">
        <f t="shared" si="3"/>
        <v>30.02.001310.04.0007</v>
      </c>
      <c r="B176" s="8" t="s">
        <v>234</v>
      </c>
      <c r="C176" s="8" t="s">
        <v>866</v>
      </c>
      <c r="D176" s="8" t="s">
        <v>579</v>
      </c>
      <c r="E176" s="8" t="s">
        <v>535</v>
      </c>
      <c r="F176" s="8" t="s">
        <v>452</v>
      </c>
      <c r="G176" s="8" t="s">
        <v>536</v>
      </c>
      <c r="H176" s="8">
        <v>1.7038999999999999E-2</v>
      </c>
    </row>
    <row r="177" spans="1:8">
      <c r="A177" s="8" t="str">
        <f t="shared" si="3"/>
        <v>30.02.001310.06.0043</v>
      </c>
      <c r="B177" s="8" t="s">
        <v>234</v>
      </c>
      <c r="C177" s="8" t="s">
        <v>866</v>
      </c>
      <c r="D177" s="8" t="s">
        <v>579</v>
      </c>
      <c r="E177" s="8" t="s">
        <v>869</v>
      </c>
      <c r="F177" s="8" t="s">
        <v>452</v>
      </c>
      <c r="G177" s="8" t="s">
        <v>870</v>
      </c>
      <c r="H177" s="8">
        <v>7.8438999999999995E-2</v>
      </c>
    </row>
    <row r="178" spans="1:8">
      <c r="A178" s="8" t="str">
        <f t="shared" si="3"/>
        <v>30.02.001310.06.0006</v>
      </c>
      <c r="B178" s="8" t="s">
        <v>234</v>
      </c>
      <c r="C178" s="8" t="s">
        <v>866</v>
      </c>
      <c r="D178" s="8" t="s">
        <v>579</v>
      </c>
      <c r="E178" s="8" t="s">
        <v>495</v>
      </c>
      <c r="F178" s="8" t="s">
        <v>452</v>
      </c>
      <c r="G178" s="8" t="s">
        <v>496</v>
      </c>
      <c r="H178" s="8">
        <v>8.5529999999999998E-3</v>
      </c>
    </row>
    <row r="179" spans="1:8">
      <c r="A179" s="8" t="str">
        <f t="shared" si="3"/>
        <v>30.02.001310.06.0028</v>
      </c>
      <c r="B179" s="8" t="s">
        <v>234</v>
      </c>
      <c r="C179" s="8" t="s">
        <v>866</v>
      </c>
      <c r="D179" s="8" t="s">
        <v>579</v>
      </c>
      <c r="E179" s="8" t="s">
        <v>871</v>
      </c>
      <c r="F179" s="8" t="s">
        <v>498</v>
      </c>
      <c r="G179" s="8" t="s">
        <v>872</v>
      </c>
      <c r="H179" s="8">
        <v>7.331E-2</v>
      </c>
    </row>
    <row r="180" spans="1:8">
      <c r="A180" s="8" t="str">
        <f t="shared" si="3"/>
        <v>30.02.001310.06.0044</v>
      </c>
      <c r="B180" s="8" t="s">
        <v>234</v>
      </c>
      <c r="C180" s="8" t="s">
        <v>866</v>
      </c>
      <c r="D180" s="8" t="s">
        <v>579</v>
      </c>
      <c r="E180" s="8" t="s">
        <v>873</v>
      </c>
      <c r="F180" s="8" t="s">
        <v>452</v>
      </c>
      <c r="G180" s="8" t="s">
        <v>874</v>
      </c>
      <c r="H180" s="8">
        <v>2.4437E-2</v>
      </c>
    </row>
    <row r="181" spans="1:8">
      <c r="A181" s="8" t="str">
        <f t="shared" si="3"/>
        <v>30.02.001310.06.0042</v>
      </c>
      <c r="B181" s="8" t="s">
        <v>234</v>
      </c>
      <c r="C181" s="8" t="s">
        <v>866</v>
      </c>
      <c r="D181" s="8" t="s">
        <v>579</v>
      </c>
      <c r="E181" s="8" t="s">
        <v>875</v>
      </c>
      <c r="F181" s="8" t="s">
        <v>452</v>
      </c>
      <c r="G181" s="8" t="s">
        <v>876</v>
      </c>
      <c r="H181" s="8">
        <v>2.8797E-2</v>
      </c>
    </row>
    <row r="182" spans="1:8">
      <c r="A182" s="8" t="str">
        <f t="shared" si="3"/>
        <v>30.02.001310.06.0046</v>
      </c>
      <c r="B182" s="8" t="s">
        <v>234</v>
      </c>
      <c r="C182" s="8" t="s">
        <v>866</v>
      </c>
      <c r="D182" s="8" t="s">
        <v>579</v>
      </c>
      <c r="E182" s="8" t="s">
        <v>877</v>
      </c>
      <c r="F182" s="8" t="s">
        <v>452</v>
      </c>
      <c r="G182" s="8" t="s">
        <v>878</v>
      </c>
      <c r="H182" s="8">
        <v>7.3309999999999998E-3</v>
      </c>
    </row>
    <row r="183" spans="1:8">
      <c r="A183" s="8" t="str">
        <f t="shared" si="3"/>
        <v>30.02.001330.03.0002</v>
      </c>
      <c r="B183" s="8" t="s">
        <v>234</v>
      </c>
      <c r="C183" s="8" t="s">
        <v>866</v>
      </c>
      <c r="D183" s="8" t="s">
        <v>579</v>
      </c>
      <c r="E183" s="8" t="s">
        <v>497</v>
      </c>
      <c r="F183" s="8" t="s">
        <v>498</v>
      </c>
      <c r="G183" s="8" t="s">
        <v>499</v>
      </c>
      <c r="H183" s="8">
        <v>8.1460000000000005E-3</v>
      </c>
    </row>
    <row r="184" spans="1:8">
      <c r="A184" s="8" t="str">
        <f t="shared" si="3"/>
        <v>30.02.001310.06.0037</v>
      </c>
      <c r="B184" s="8" t="s">
        <v>234</v>
      </c>
      <c r="C184" s="8" t="s">
        <v>866</v>
      </c>
      <c r="D184" s="8" t="s">
        <v>579</v>
      </c>
      <c r="E184" s="8" t="s">
        <v>485</v>
      </c>
      <c r="F184" s="8" t="s">
        <v>452</v>
      </c>
      <c r="G184" s="8" t="s">
        <v>486</v>
      </c>
      <c r="H184" s="8">
        <v>6.9999999999999999E-6</v>
      </c>
    </row>
    <row r="185" spans="1:8">
      <c r="A185" s="8" t="str">
        <f t="shared" si="3"/>
        <v>30.02.001310.06.0036</v>
      </c>
      <c r="B185" s="8" t="s">
        <v>234</v>
      </c>
      <c r="C185" s="8" t="s">
        <v>866</v>
      </c>
      <c r="D185" s="8" t="s">
        <v>579</v>
      </c>
      <c r="E185" s="8" t="s">
        <v>881</v>
      </c>
      <c r="F185" s="8" t="s">
        <v>452</v>
      </c>
      <c r="G185" s="8" t="s">
        <v>882</v>
      </c>
      <c r="H185" s="8">
        <v>6.9999999999999999E-6</v>
      </c>
    </row>
    <row r="186" spans="1:8">
      <c r="A186" s="8" t="str">
        <f t="shared" si="3"/>
        <v>30.02.001310.06.0048</v>
      </c>
      <c r="B186" s="8" t="s">
        <v>234</v>
      </c>
      <c r="C186" s="8" t="s">
        <v>866</v>
      </c>
      <c r="D186" s="8" t="s">
        <v>579</v>
      </c>
      <c r="E186" s="8" t="s">
        <v>1230</v>
      </c>
      <c r="F186" s="8" t="s">
        <v>452</v>
      </c>
      <c r="G186" s="8" t="s">
        <v>1231</v>
      </c>
      <c r="H186" s="8">
        <v>3.0000000000000001E-6</v>
      </c>
    </row>
    <row r="187" spans="1:8">
      <c r="A187" s="8" t="str">
        <f t="shared" si="3"/>
        <v>30.02.001310.06.0020</v>
      </c>
      <c r="B187" s="8" t="s">
        <v>234</v>
      </c>
      <c r="C187" s="8" t="s">
        <v>866</v>
      </c>
      <c r="D187" s="8" t="s">
        <v>579</v>
      </c>
      <c r="E187" s="8" t="s">
        <v>456</v>
      </c>
      <c r="F187" s="8" t="s">
        <v>452</v>
      </c>
      <c r="G187" s="8" t="s">
        <v>457</v>
      </c>
      <c r="H187" s="8">
        <v>5.4250000000000001E-3</v>
      </c>
    </row>
    <row r="188" spans="1:8">
      <c r="A188" s="8" t="str">
        <f t="shared" si="3"/>
        <v>30.02.001310.06.0045</v>
      </c>
      <c r="B188" s="8" t="s">
        <v>234</v>
      </c>
      <c r="C188" s="8" t="s">
        <v>866</v>
      </c>
      <c r="D188" s="8" t="s">
        <v>579</v>
      </c>
      <c r="E188" s="8" t="s">
        <v>1232</v>
      </c>
      <c r="F188" s="8" t="s">
        <v>452</v>
      </c>
      <c r="G188" s="8" t="s">
        <v>1233</v>
      </c>
      <c r="H188" s="8">
        <v>1.9400000000000001E-3</v>
      </c>
    </row>
    <row r="189" spans="1:8">
      <c r="A189" s="8" t="str">
        <f t="shared" si="3"/>
        <v>30.02.001310.07.0011</v>
      </c>
      <c r="B189" s="8" t="s">
        <v>234</v>
      </c>
      <c r="C189" s="8" t="s">
        <v>866</v>
      </c>
      <c r="D189" s="8" t="s">
        <v>579</v>
      </c>
      <c r="E189" s="8" t="s">
        <v>487</v>
      </c>
      <c r="F189" s="8" t="s">
        <v>452</v>
      </c>
      <c r="G189" s="8" t="s">
        <v>488</v>
      </c>
      <c r="H189" s="8">
        <v>4.0730000000000002E-3</v>
      </c>
    </row>
    <row r="190" spans="1:8">
      <c r="A190" s="8" t="str">
        <f t="shared" si="3"/>
        <v>30.02.001310.06.0021</v>
      </c>
      <c r="B190" s="8" t="s">
        <v>234</v>
      </c>
      <c r="C190" s="8" t="s">
        <v>866</v>
      </c>
      <c r="D190" s="8" t="s">
        <v>579</v>
      </c>
      <c r="E190" s="8" t="s">
        <v>489</v>
      </c>
      <c r="F190" s="8" t="s">
        <v>452</v>
      </c>
      <c r="G190" s="8" t="s">
        <v>490</v>
      </c>
      <c r="H190" s="8">
        <v>4.44E-4</v>
      </c>
    </row>
    <row r="191" spans="1:8">
      <c r="A191" s="8" t="str">
        <f t="shared" si="3"/>
        <v>30.02.001310.06.0008</v>
      </c>
      <c r="B191" s="8" t="s">
        <v>234</v>
      </c>
      <c r="C191" s="8" t="s">
        <v>866</v>
      </c>
      <c r="D191" s="8" t="s">
        <v>579</v>
      </c>
      <c r="E191" s="8" t="s">
        <v>491</v>
      </c>
      <c r="F191" s="8" t="s">
        <v>452</v>
      </c>
      <c r="G191" s="8" t="s">
        <v>492</v>
      </c>
      <c r="H191" s="8">
        <v>1.0549999999999999E-3</v>
      </c>
    </row>
    <row r="192" spans="1:8">
      <c r="A192" s="8" t="str">
        <f t="shared" si="3"/>
        <v>30.02.001310.06.0035</v>
      </c>
      <c r="B192" s="8" t="s">
        <v>234</v>
      </c>
      <c r="C192" s="8" t="s">
        <v>866</v>
      </c>
      <c r="D192" s="8" t="s">
        <v>579</v>
      </c>
      <c r="E192" s="8" t="s">
        <v>879</v>
      </c>
      <c r="F192" s="8" t="s">
        <v>452</v>
      </c>
      <c r="G192" s="8" t="s">
        <v>880</v>
      </c>
      <c r="H192" s="8">
        <v>8.1499999999999997E-4</v>
      </c>
    </row>
    <row r="193" spans="1:8">
      <c r="A193" s="8" t="str">
        <f t="shared" si="3"/>
        <v>30.02.001310.01.0003</v>
      </c>
      <c r="B193" s="8" t="s">
        <v>234</v>
      </c>
      <c r="C193" s="8" t="s">
        <v>866</v>
      </c>
      <c r="D193" s="8" t="s">
        <v>579</v>
      </c>
      <c r="E193" s="8" t="s">
        <v>471</v>
      </c>
      <c r="F193" s="8" t="s">
        <v>452</v>
      </c>
      <c r="G193" s="8" t="s">
        <v>472</v>
      </c>
      <c r="H193" s="8">
        <v>1.7106E-2</v>
      </c>
    </row>
    <row r="194" spans="1:8">
      <c r="A194" s="8" t="str">
        <f t="shared" si="3"/>
        <v>30.02.001310.07.0002</v>
      </c>
      <c r="B194" s="8" t="s">
        <v>234</v>
      </c>
      <c r="C194" s="8" t="s">
        <v>866</v>
      </c>
      <c r="D194" s="8" t="s">
        <v>579</v>
      </c>
      <c r="E194" s="8" t="s">
        <v>454</v>
      </c>
      <c r="F194" s="8" t="s">
        <v>452</v>
      </c>
      <c r="G194" s="8" t="s">
        <v>455</v>
      </c>
      <c r="H194" s="8">
        <v>0.54656800000000005</v>
      </c>
    </row>
    <row r="195" spans="1:8">
      <c r="A195" s="8" t="str">
        <f t="shared" si="3"/>
        <v>---------------  - FMEN031 - V:</v>
      </c>
      <c r="B195" s="8" t="s">
        <v>427</v>
      </c>
      <c r="C195" s="8" t="e">
        <f>------------------------------DAT</f>
        <v>#NAME?</v>
      </c>
      <c r="D195" s="8" t="s">
        <v>1238</v>
      </c>
      <c r="E195" s="8" t="s">
        <v>526</v>
      </c>
      <c r="F195" s="8" t="s">
        <v>527</v>
      </c>
      <c r="G195" s="8" t="s">
        <v>528</v>
      </c>
      <c r="H195" s="8"/>
    </row>
    <row r="196" spans="1:8">
      <c r="A196" s="8" t="str">
        <f t="shared" si="3"/>
        <v>_x000C_------------------------------</v>
      </c>
      <c r="B196" s="8" t="s">
        <v>529</v>
      </c>
      <c r="C196" s="8" t="s">
        <v>1227</v>
      </c>
      <c r="D196" s="8" t="s">
        <v>1228</v>
      </c>
      <c r="E196" s="8" t="s">
        <v>430</v>
      </c>
      <c r="F196" s="8" t="s">
        <v>429</v>
      </c>
      <c r="G196" s="8" t="s">
        <v>431</v>
      </c>
      <c r="H196" s="8" t="s">
        <v>431</v>
      </c>
    </row>
    <row r="197" spans="1:8">
      <c r="A197" s="8" t="str">
        <f t="shared" si="3"/>
        <v>FORNO DE MINASrutura de Atual P</v>
      </c>
      <c r="B197" s="8" t="s">
        <v>433</v>
      </c>
      <c r="C197" s="8" t="s">
        <v>434</v>
      </c>
      <c r="D197" s="8" t="s">
        <v>435</v>
      </c>
      <c r="E197" s="8" t="s">
        <v>436</v>
      </c>
      <c r="F197" s="8" t="s">
        <v>437</v>
      </c>
      <c r="G197" s="8" t="s">
        <v>438</v>
      </c>
      <c r="H197" s="8" t="s">
        <v>563</v>
      </c>
    </row>
    <row r="198" spans="1:8">
      <c r="A198" s="8" t="str">
        <f t="shared" si="3"/>
        <v>-------------------------------</v>
      </c>
      <c r="B198" s="8" t="s">
        <v>427</v>
      </c>
      <c r="C198" s="8" t="s">
        <v>1227</v>
      </c>
      <c r="D198" s="8" t="s">
        <v>1228</v>
      </c>
      <c r="E198" s="8" t="s">
        <v>430</v>
      </c>
      <c r="F198" s="8" t="s">
        <v>429</v>
      </c>
      <c r="G198" s="8" t="s">
        <v>431</v>
      </c>
      <c r="H198" s="8" t="s">
        <v>1229</v>
      </c>
    </row>
    <row r="199" spans="1:8">
      <c r="A199" s="8" t="str">
        <f t="shared" si="3"/>
        <v/>
      </c>
      <c r="B199" s="8"/>
      <c r="C199" s="8"/>
      <c r="D199" s="8"/>
      <c r="E199" s="8"/>
      <c r="F199" s="8"/>
      <c r="G199" s="8"/>
      <c r="H199" s="8"/>
    </row>
    <row r="200" spans="1:8">
      <c r="A200" s="8" t="str">
        <f t="shared" si="3"/>
        <v>Item PaiItem Filho</v>
      </c>
      <c r="B200" s="8" t="s">
        <v>441</v>
      </c>
      <c r="C200" s="8" t="s">
        <v>442</v>
      </c>
      <c r="D200" s="8" t="s">
        <v>443</v>
      </c>
      <c r="E200" s="8" t="s">
        <v>444</v>
      </c>
      <c r="F200" s="8" t="s">
        <v>443</v>
      </c>
      <c r="G200" s="8" t="s">
        <v>445</v>
      </c>
      <c r="H200" s="8" t="s">
        <v>446</v>
      </c>
    </row>
    <row r="201" spans="1:8">
      <c r="A201" s="8" t="str">
        <f t="shared" si="3"/>
        <v>------------------------------</v>
      </c>
      <c r="B201" s="8" t="s">
        <v>427</v>
      </c>
      <c r="C201" s="8" t="s">
        <v>447</v>
      </c>
      <c r="D201" s="8" t="s">
        <v>448</v>
      </c>
      <c r="E201" s="8" t="s">
        <v>449</v>
      </c>
      <c r="F201" s="8" t="s">
        <v>448</v>
      </c>
      <c r="G201" s="8" t="s">
        <v>431</v>
      </c>
      <c r="H201" s="8" t="s">
        <v>427</v>
      </c>
    </row>
    <row r="202" spans="1:8">
      <c r="A202" s="8" t="str">
        <f t="shared" si="3"/>
        <v>30.02.001440.03.1820</v>
      </c>
      <c r="B202" s="8" t="s">
        <v>214</v>
      </c>
      <c r="C202" s="8" t="s">
        <v>215</v>
      </c>
      <c r="D202" s="8" t="s">
        <v>579</v>
      </c>
      <c r="E202" s="8" t="s">
        <v>513</v>
      </c>
      <c r="F202" s="8" t="s">
        <v>498</v>
      </c>
      <c r="G202" s="8" t="s">
        <v>514</v>
      </c>
      <c r="H202" s="8">
        <v>0.35526799999999997</v>
      </c>
    </row>
    <row r="203" spans="1:8">
      <c r="A203" s="8" t="str">
        <f t="shared" si="3"/>
        <v>30.02.001435.03.1820</v>
      </c>
      <c r="B203" s="8" t="s">
        <v>214</v>
      </c>
      <c r="C203" s="8" t="s">
        <v>215</v>
      </c>
      <c r="D203" s="8" t="s">
        <v>579</v>
      </c>
      <c r="E203" s="8" t="s">
        <v>1234</v>
      </c>
      <c r="F203" s="8" t="s">
        <v>498</v>
      </c>
      <c r="G203" s="8" t="s">
        <v>514</v>
      </c>
      <c r="H203" s="8">
        <v>0.35526799999999997</v>
      </c>
    </row>
    <row r="204" spans="1:8">
      <c r="A204" s="8" t="str">
        <f t="shared" ref="A204:A225" si="4">B204&amp;E204</f>
        <v>30.02.001420.07.1001</v>
      </c>
      <c r="B204" s="8" t="s">
        <v>214</v>
      </c>
      <c r="C204" s="8" t="s">
        <v>215</v>
      </c>
      <c r="D204" s="8" t="s">
        <v>579</v>
      </c>
      <c r="E204" s="8" t="s">
        <v>925</v>
      </c>
      <c r="F204" s="8" t="s">
        <v>452</v>
      </c>
      <c r="G204" s="8" t="s">
        <v>926</v>
      </c>
      <c r="H204" s="8">
        <v>1.8200000000000001E-4</v>
      </c>
    </row>
    <row r="205" spans="1:8">
      <c r="A205" s="8" t="str">
        <f t="shared" si="4"/>
        <v>30.02.001410.02.0034</v>
      </c>
      <c r="B205" s="8" t="s">
        <v>214</v>
      </c>
      <c r="C205" s="8" t="s">
        <v>215</v>
      </c>
      <c r="D205" s="8" t="s">
        <v>579</v>
      </c>
      <c r="E205" s="8" t="s">
        <v>905</v>
      </c>
      <c r="F205" s="8" t="s">
        <v>498</v>
      </c>
      <c r="G205" s="8" t="s">
        <v>906</v>
      </c>
      <c r="H205" s="8">
        <v>5.5009000000000002E-2</v>
      </c>
    </row>
    <row r="206" spans="1:8">
      <c r="A206" s="8" t="str">
        <f t="shared" si="4"/>
        <v>30.02.001410.06.0015</v>
      </c>
      <c r="B206" s="8" t="s">
        <v>214</v>
      </c>
      <c r="C206" s="8" t="s">
        <v>215</v>
      </c>
      <c r="D206" s="8" t="s">
        <v>579</v>
      </c>
      <c r="E206" s="8" t="s">
        <v>552</v>
      </c>
      <c r="F206" s="8" t="s">
        <v>452</v>
      </c>
      <c r="G206" s="8" t="s">
        <v>553</v>
      </c>
      <c r="H206" s="8">
        <v>9.2E-5</v>
      </c>
    </row>
    <row r="207" spans="1:8">
      <c r="A207" s="8" t="str">
        <f t="shared" si="4"/>
        <v>30.02.001410.07.0002</v>
      </c>
      <c r="B207" s="8" t="s">
        <v>214</v>
      </c>
      <c r="C207" s="8" t="s">
        <v>215</v>
      </c>
      <c r="D207" s="8" t="s">
        <v>579</v>
      </c>
      <c r="E207" s="8" t="s">
        <v>454</v>
      </c>
      <c r="F207" s="8" t="s">
        <v>452</v>
      </c>
      <c r="G207" s="8" t="s">
        <v>455</v>
      </c>
      <c r="H207" s="8">
        <v>0.20846200000000001</v>
      </c>
    </row>
    <row r="208" spans="1:8">
      <c r="A208" s="8" t="str">
        <f t="shared" si="4"/>
        <v>30.02.001410.01.0003</v>
      </c>
      <c r="B208" s="8" t="s">
        <v>214</v>
      </c>
      <c r="C208" s="8" t="s">
        <v>215</v>
      </c>
      <c r="D208" s="8" t="s">
        <v>579</v>
      </c>
      <c r="E208" s="8" t="s">
        <v>471</v>
      </c>
      <c r="F208" s="8" t="s">
        <v>452</v>
      </c>
      <c r="G208" s="8" t="s">
        <v>472</v>
      </c>
      <c r="H208" s="8">
        <v>1.3752E-2</v>
      </c>
    </row>
    <row r="209" spans="1:8">
      <c r="A209" s="8" t="str">
        <f t="shared" si="4"/>
        <v>30.02.001410.02.0035</v>
      </c>
      <c r="B209" s="8" t="s">
        <v>214</v>
      </c>
      <c r="C209" s="8" t="s">
        <v>215</v>
      </c>
      <c r="D209" s="8" t="s">
        <v>579</v>
      </c>
      <c r="E209" s="8" t="s">
        <v>500</v>
      </c>
      <c r="F209" s="8" t="s">
        <v>498</v>
      </c>
      <c r="G209" s="8" t="s">
        <v>501</v>
      </c>
      <c r="H209" s="8">
        <v>0.28650700000000001</v>
      </c>
    </row>
    <row r="210" spans="1:8">
      <c r="A210" s="8" t="str">
        <f t="shared" si="4"/>
        <v>30.02.001410.06.0020</v>
      </c>
      <c r="B210" s="8" t="s">
        <v>214</v>
      </c>
      <c r="C210" s="8" t="s">
        <v>215</v>
      </c>
      <c r="D210" s="8" t="s">
        <v>579</v>
      </c>
      <c r="E210" s="8" t="s">
        <v>456</v>
      </c>
      <c r="F210" s="8" t="s">
        <v>452</v>
      </c>
      <c r="G210" s="8" t="s">
        <v>457</v>
      </c>
      <c r="H210" s="8">
        <v>6.8800000000000003E-4</v>
      </c>
    </row>
    <row r="211" spans="1:8">
      <c r="A211" s="8" t="str">
        <f t="shared" si="4"/>
        <v>30.02.001440.03.1510</v>
      </c>
      <c r="B211" s="8" t="s">
        <v>214</v>
      </c>
      <c r="C211" s="8" t="s">
        <v>215</v>
      </c>
      <c r="D211" s="8" t="s">
        <v>579</v>
      </c>
      <c r="E211" s="8" t="s">
        <v>837</v>
      </c>
      <c r="F211" s="8" t="s">
        <v>498</v>
      </c>
      <c r="G211" s="8" t="s">
        <v>838</v>
      </c>
      <c r="H211" s="8">
        <v>8.0222000000000002E-2</v>
      </c>
    </row>
    <row r="212" spans="1:8">
      <c r="A212" s="8" t="str">
        <f t="shared" si="4"/>
        <v>30.02.001435.03.1510</v>
      </c>
      <c r="B212" s="8" t="s">
        <v>214</v>
      </c>
      <c r="C212" s="8" t="s">
        <v>215</v>
      </c>
      <c r="D212" s="8" t="s">
        <v>579</v>
      </c>
      <c r="E212" s="8" t="s">
        <v>1244</v>
      </c>
      <c r="F212" s="8" t="s">
        <v>498</v>
      </c>
      <c r="G212" s="8" t="s">
        <v>838</v>
      </c>
      <c r="H212" s="8">
        <v>8.0222000000000002E-2</v>
      </c>
    </row>
    <row r="213" spans="1:8">
      <c r="A213" s="8" t="str">
        <f t="shared" si="4"/>
        <v>30.02.001420.10.1011</v>
      </c>
      <c r="B213" s="8" t="s">
        <v>214</v>
      </c>
      <c r="C213" s="8" t="s">
        <v>215</v>
      </c>
      <c r="D213" s="8" t="s">
        <v>579</v>
      </c>
      <c r="E213" s="8" t="s">
        <v>908</v>
      </c>
      <c r="F213" s="8" t="s">
        <v>508</v>
      </c>
      <c r="G213" s="8" t="s">
        <v>909</v>
      </c>
      <c r="H213" s="8">
        <v>1.6043999999999999E-2</v>
      </c>
    </row>
    <row r="214" spans="1:8">
      <c r="A214" s="8" t="str">
        <f t="shared" si="4"/>
        <v>30.02.001420.06.1011</v>
      </c>
      <c r="B214" s="8" t="s">
        <v>214</v>
      </c>
      <c r="C214" s="8" t="s">
        <v>215</v>
      </c>
      <c r="D214" s="8" t="s">
        <v>579</v>
      </c>
      <c r="E214" s="8" t="s">
        <v>1245</v>
      </c>
      <c r="F214" s="8" t="s">
        <v>508</v>
      </c>
      <c r="G214" s="8" t="s">
        <v>1246</v>
      </c>
      <c r="H214" s="8">
        <v>1.6043999999999999E-2</v>
      </c>
    </row>
    <row r="215" spans="1:8">
      <c r="A215" s="8" t="str">
        <f t="shared" si="4"/>
        <v>30.02.001420.03.1014</v>
      </c>
      <c r="B215" s="8" t="s">
        <v>214</v>
      </c>
      <c r="C215" s="8" t="s">
        <v>215</v>
      </c>
      <c r="D215" s="8" t="s">
        <v>579</v>
      </c>
      <c r="E215" s="8" t="s">
        <v>912</v>
      </c>
      <c r="F215" s="8" t="s">
        <v>508</v>
      </c>
      <c r="G215" s="8" t="s">
        <v>913</v>
      </c>
      <c r="H215" s="8">
        <v>8.0219999999999996E-3</v>
      </c>
    </row>
    <row r="216" spans="1:8">
      <c r="A216" s="8" t="str">
        <f t="shared" si="4"/>
        <v>30.02.001420.06.1005</v>
      </c>
      <c r="B216" s="8" t="s">
        <v>214</v>
      </c>
      <c r="C216" s="8" t="s">
        <v>215</v>
      </c>
      <c r="D216" s="8" t="s">
        <v>579</v>
      </c>
      <c r="E216" s="8" t="s">
        <v>914</v>
      </c>
      <c r="F216" s="8" t="s">
        <v>508</v>
      </c>
      <c r="G216" s="8" t="s">
        <v>915</v>
      </c>
      <c r="H216" s="8">
        <v>8.0219999999999996E-3</v>
      </c>
    </row>
    <row r="217" spans="1:8">
      <c r="A217" s="8" t="str">
        <f t="shared" si="4"/>
        <v>30.02.001420.06.1001</v>
      </c>
      <c r="B217" s="8" t="s">
        <v>214</v>
      </c>
      <c r="C217" s="8" t="s">
        <v>215</v>
      </c>
      <c r="D217" s="8" t="s">
        <v>579</v>
      </c>
      <c r="E217" s="8" t="s">
        <v>917</v>
      </c>
      <c r="F217" s="8" t="s">
        <v>508</v>
      </c>
      <c r="G217" s="8" t="s">
        <v>918</v>
      </c>
      <c r="H217" s="8">
        <v>8.0219999999999996E-3</v>
      </c>
    </row>
    <row r="218" spans="1:8">
      <c r="A218" s="8" t="str">
        <f t="shared" si="4"/>
        <v>30.02.001420.08.1001</v>
      </c>
      <c r="B218" s="8" t="s">
        <v>214</v>
      </c>
      <c r="C218" s="8" t="s">
        <v>215</v>
      </c>
      <c r="D218" s="8" t="s">
        <v>579</v>
      </c>
      <c r="E218" s="8" t="s">
        <v>919</v>
      </c>
      <c r="F218" s="8" t="s">
        <v>920</v>
      </c>
      <c r="G218" s="8" t="s">
        <v>542</v>
      </c>
      <c r="H218" s="8">
        <v>8.0219999999999996E-3</v>
      </c>
    </row>
    <row r="219" spans="1:8">
      <c r="A219" s="8" t="str">
        <f t="shared" si="4"/>
        <v>30.02.001420.15.1002</v>
      </c>
      <c r="B219" s="8" t="s">
        <v>214</v>
      </c>
      <c r="C219" s="8" t="s">
        <v>215</v>
      </c>
      <c r="D219" s="8" t="s">
        <v>579</v>
      </c>
      <c r="E219" s="8" t="s">
        <v>921</v>
      </c>
      <c r="F219" s="8" t="s">
        <v>508</v>
      </c>
      <c r="G219" s="8" t="s">
        <v>922</v>
      </c>
      <c r="H219" s="8">
        <v>3.6900000000000002E-4</v>
      </c>
    </row>
    <row r="220" spans="1:8">
      <c r="A220" s="8" t="str">
        <f t="shared" si="4"/>
        <v>30.02.001420.09.1002</v>
      </c>
      <c r="B220" s="8" t="s">
        <v>214</v>
      </c>
      <c r="C220" s="8" t="s">
        <v>215</v>
      </c>
      <c r="D220" s="8" t="s">
        <v>579</v>
      </c>
      <c r="E220" s="8" t="s">
        <v>923</v>
      </c>
      <c r="F220" s="8" t="s">
        <v>508</v>
      </c>
      <c r="G220" s="8" t="s">
        <v>924</v>
      </c>
      <c r="H220" s="8">
        <v>4.4900000000000002E-4</v>
      </c>
    </row>
    <row r="221" spans="1:8">
      <c r="A221" s="8" t="str">
        <f t="shared" si="4"/>
        <v>30.02.001510.03.0010</v>
      </c>
      <c r="B221" s="8" t="s">
        <v>237</v>
      </c>
      <c r="C221" s="8" t="s">
        <v>891</v>
      </c>
      <c r="D221" s="8" t="s">
        <v>579</v>
      </c>
      <c r="E221" s="8" t="s">
        <v>927</v>
      </c>
      <c r="F221" s="8" t="s">
        <v>452</v>
      </c>
      <c r="G221" s="8" t="s">
        <v>928</v>
      </c>
      <c r="H221" s="8">
        <v>0.415159</v>
      </c>
    </row>
    <row r="222" spans="1:8">
      <c r="A222" s="8" t="str">
        <f t="shared" si="4"/>
        <v>30.02.001510.04.0007</v>
      </c>
      <c r="B222" s="8" t="s">
        <v>237</v>
      </c>
      <c r="C222" s="8" t="s">
        <v>891</v>
      </c>
      <c r="D222" s="8" t="s">
        <v>579</v>
      </c>
      <c r="E222" s="8" t="s">
        <v>535</v>
      </c>
      <c r="F222" s="8" t="s">
        <v>452</v>
      </c>
      <c r="G222" s="8" t="s">
        <v>536</v>
      </c>
      <c r="H222" s="8">
        <v>9.7900000000000001E-3</v>
      </c>
    </row>
    <row r="223" spans="1:8">
      <c r="A223" s="8" t="str">
        <f t="shared" si="4"/>
        <v>30.02.001510.06.0019</v>
      </c>
      <c r="B223" s="8" t="s">
        <v>237</v>
      </c>
      <c r="C223" s="8" t="s">
        <v>891</v>
      </c>
      <c r="D223" s="8" t="s">
        <v>579</v>
      </c>
      <c r="E223" s="8" t="s">
        <v>473</v>
      </c>
      <c r="F223" s="8" t="s">
        <v>452</v>
      </c>
      <c r="G223" s="8" t="s">
        <v>474</v>
      </c>
      <c r="H223" s="8">
        <v>2.1527000000000001E-2</v>
      </c>
    </row>
    <row r="224" spans="1:8">
      <c r="A224" s="8" t="str">
        <f t="shared" si="4"/>
        <v>30.02.001510.06.0043</v>
      </c>
      <c r="B224" s="8" t="s">
        <v>237</v>
      </c>
      <c r="C224" s="8" t="s">
        <v>891</v>
      </c>
      <c r="D224" s="8" t="s">
        <v>579</v>
      </c>
      <c r="E224" s="8" t="s">
        <v>869</v>
      </c>
      <c r="F224" s="8" t="s">
        <v>452</v>
      </c>
      <c r="G224" s="8" t="s">
        <v>870</v>
      </c>
      <c r="H224" s="8">
        <v>6.8338999999999997E-2</v>
      </c>
    </row>
    <row r="225" spans="1:8">
      <c r="A225" s="8" t="str">
        <f t="shared" si="4"/>
        <v>30.02.001510.06.0006</v>
      </c>
      <c r="B225" s="8" t="s">
        <v>237</v>
      </c>
      <c r="C225" s="8" t="s">
        <v>891</v>
      </c>
      <c r="D225" s="8" t="s">
        <v>579</v>
      </c>
      <c r="E225" s="8" t="s">
        <v>495</v>
      </c>
      <c r="F225" s="8" t="s">
        <v>452</v>
      </c>
      <c r="G225" s="8" t="s">
        <v>496</v>
      </c>
      <c r="H225" s="8">
        <v>7.6880000000000004E-3</v>
      </c>
    </row>
    <row r="226" spans="1:8">
      <c r="B226" s="8" t="s">
        <v>237</v>
      </c>
      <c r="C226" s="8" t="s">
        <v>891</v>
      </c>
      <c r="D226" s="8" t="s">
        <v>579</v>
      </c>
      <c r="E226" s="8" t="s">
        <v>871</v>
      </c>
      <c r="F226" s="8" t="s">
        <v>498</v>
      </c>
      <c r="G226" s="8" t="s">
        <v>872</v>
      </c>
      <c r="H226" s="8">
        <v>0.16913900000000001</v>
      </c>
    </row>
    <row r="227" spans="1:8">
      <c r="A227" s="8" t="str">
        <f t="shared" ref="A227:A258" si="5">B227&amp;E227</f>
        <v>30.02.001510.06.0042</v>
      </c>
      <c r="B227" s="8" t="s">
        <v>237</v>
      </c>
      <c r="C227" s="8" t="s">
        <v>891</v>
      </c>
      <c r="D227" s="8" t="s">
        <v>579</v>
      </c>
      <c r="E227" s="8" t="s">
        <v>875</v>
      </c>
      <c r="F227" s="8" t="s">
        <v>452</v>
      </c>
      <c r="G227" s="8" t="s">
        <v>876</v>
      </c>
      <c r="H227" s="8">
        <v>4.3708999999999998E-2</v>
      </c>
    </row>
    <row r="228" spans="1:8">
      <c r="A228" s="8" t="str">
        <f t="shared" si="5"/>
        <v>30.02.001510.06.0003</v>
      </c>
      <c r="B228" s="8" t="s">
        <v>237</v>
      </c>
      <c r="C228" s="8" t="s">
        <v>891</v>
      </c>
      <c r="D228" s="8" t="s">
        <v>579</v>
      </c>
      <c r="E228" s="8" t="s">
        <v>493</v>
      </c>
      <c r="F228" s="8" t="s">
        <v>452</v>
      </c>
      <c r="G228" s="8" t="s">
        <v>494</v>
      </c>
      <c r="H228" s="8">
        <v>3.7829999999999999E-3</v>
      </c>
    </row>
    <row r="229" spans="1:8">
      <c r="A229" s="8" t="str">
        <f t="shared" si="5"/>
        <v>30.02.001510.06.0037</v>
      </c>
      <c r="B229" s="8" t="s">
        <v>237</v>
      </c>
      <c r="C229" s="8" t="s">
        <v>891</v>
      </c>
      <c r="D229" s="8" t="s">
        <v>579</v>
      </c>
      <c r="E229" s="8" t="s">
        <v>485</v>
      </c>
      <c r="F229" s="8" t="s">
        <v>452</v>
      </c>
      <c r="G229" s="8" t="s">
        <v>486</v>
      </c>
      <c r="H229" s="8">
        <v>1.5899999999999999E-4</v>
      </c>
    </row>
    <row r="230" spans="1:8">
      <c r="A230" s="8" t="str">
        <f t="shared" si="5"/>
        <v>30.02.001510.06.0021</v>
      </c>
      <c r="B230" s="8" t="s">
        <v>237</v>
      </c>
      <c r="C230" s="8" t="s">
        <v>891</v>
      </c>
      <c r="D230" s="8" t="s">
        <v>579</v>
      </c>
      <c r="E230" s="8" t="s">
        <v>489</v>
      </c>
      <c r="F230" s="8" t="s">
        <v>452</v>
      </c>
      <c r="G230" s="8" t="s">
        <v>490</v>
      </c>
      <c r="H230" s="8">
        <v>8.0000000000000004E-4</v>
      </c>
    </row>
    <row r="231" spans="1:8">
      <c r="A231" s="8" t="str">
        <f t="shared" si="5"/>
        <v>30.02.001510.06.0035</v>
      </c>
      <c r="B231" s="8" t="s">
        <v>237</v>
      </c>
      <c r="C231" s="8" t="s">
        <v>891</v>
      </c>
      <c r="D231" s="8" t="s">
        <v>579</v>
      </c>
      <c r="E231" s="8" t="s">
        <v>879</v>
      </c>
      <c r="F231" s="8" t="s">
        <v>452</v>
      </c>
      <c r="G231" s="8" t="s">
        <v>880</v>
      </c>
      <c r="H231" s="8">
        <v>6.2000000000000003E-5</v>
      </c>
    </row>
    <row r="232" spans="1:8">
      <c r="A232" s="8" t="str">
        <f t="shared" si="5"/>
        <v>30.02.001510.06.0049</v>
      </c>
      <c r="B232" s="8" t="s">
        <v>237</v>
      </c>
      <c r="C232" s="8" t="s">
        <v>891</v>
      </c>
      <c r="D232" s="8" t="s">
        <v>579</v>
      </c>
      <c r="E232" s="8" t="s">
        <v>477</v>
      </c>
      <c r="F232" s="8" t="s">
        <v>452</v>
      </c>
      <c r="G232" s="8" t="s">
        <v>478</v>
      </c>
      <c r="H232" s="8">
        <v>1.0763E-2</v>
      </c>
    </row>
    <row r="233" spans="1:8">
      <c r="A233" s="8" t="str">
        <f t="shared" si="5"/>
        <v>30.02.001510.01.0003</v>
      </c>
      <c r="B233" s="8" t="s">
        <v>237</v>
      </c>
      <c r="C233" s="8" t="s">
        <v>891</v>
      </c>
      <c r="D233" s="8" t="s">
        <v>579</v>
      </c>
      <c r="E233" s="8" t="s">
        <v>471</v>
      </c>
      <c r="F233" s="8" t="s">
        <v>452</v>
      </c>
      <c r="G233" s="8" t="s">
        <v>472</v>
      </c>
      <c r="H233" s="8">
        <v>2.3279999999999999E-2</v>
      </c>
    </row>
    <row r="234" spans="1:8">
      <c r="A234" s="8" t="str">
        <f t="shared" si="5"/>
        <v>30.02.001510.06.0034</v>
      </c>
      <c r="B234" s="8" t="s">
        <v>237</v>
      </c>
      <c r="C234" s="8" t="s">
        <v>891</v>
      </c>
      <c r="D234" s="8" t="s">
        <v>579</v>
      </c>
      <c r="E234" s="8" t="s">
        <v>929</v>
      </c>
      <c r="F234" s="8" t="s">
        <v>452</v>
      </c>
      <c r="G234" s="8" t="s">
        <v>930</v>
      </c>
      <c r="H234" s="8">
        <v>6.2760000000000003E-3</v>
      </c>
    </row>
    <row r="235" spans="1:8">
      <c r="A235" s="8" t="str">
        <f t="shared" si="5"/>
        <v>30.02.001510.07.0002</v>
      </c>
      <c r="B235" s="8" t="s">
        <v>237</v>
      </c>
      <c r="C235" s="8" t="s">
        <v>891</v>
      </c>
      <c r="D235" s="8" t="s">
        <v>579</v>
      </c>
      <c r="E235" s="8" t="s">
        <v>454</v>
      </c>
      <c r="F235" s="8" t="s">
        <v>452</v>
      </c>
      <c r="G235" s="8" t="s">
        <v>455</v>
      </c>
      <c r="H235" s="8">
        <v>0.30368099999999998</v>
      </c>
    </row>
    <row r="236" spans="1:8">
      <c r="A236" s="8" t="str">
        <f t="shared" si="5"/>
        <v>30.02.001530.03.0002</v>
      </c>
      <c r="B236" s="8" t="s">
        <v>237</v>
      </c>
      <c r="C236" s="8" t="s">
        <v>891</v>
      </c>
      <c r="D236" s="8" t="s">
        <v>579</v>
      </c>
      <c r="E236" s="8" t="s">
        <v>497</v>
      </c>
      <c r="F236" s="8" t="s">
        <v>498</v>
      </c>
      <c r="G236" s="8" t="s">
        <v>499</v>
      </c>
      <c r="H236" s="8">
        <v>6.1500000000000001E-3</v>
      </c>
    </row>
    <row r="237" spans="1:8">
      <c r="A237" s="8" t="str">
        <f t="shared" si="5"/>
        <v>30.02.001510.06.0036</v>
      </c>
      <c r="B237" s="8" t="s">
        <v>237</v>
      </c>
      <c r="C237" s="8" t="s">
        <v>891</v>
      </c>
      <c r="D237" s="8" t="s">
        <v>579</v>
      </c>
      <c r="E237" s="8" t="s">
        <v>881</v>
      </c>
      <c r="F237" s="8" t="s">
        <v>452</v>
      </c>
      <c r="G237" s="8" t="s">
        <v>882</v>
      </c>
      <c r="H237" s="8">
        <v>5.0000000000000004E-6</v>
      </c>
    </row>
    <row r="238" spans="1:8">
      <c r="A238" s="8" t="str">
        <f t="shared" si="5"/>
        <v>30.02.001510.06.0048</v>
      </c>
      <c r="B238" s="8" t="s">
        <v>237</v>
      </c>
      <c r="C238" s="8" t="s">
        <v>891</v>
      </c>
      <c r="D238" s="8" t="s">
        <v>579</v>
      </c>
      <c r="E238" s="8" t="s">
        <v>1230</v>
      </c>
      <c r="F238" s="8" t="s">
        <v>452</v>
      </c>
      <c r="G238" s="8" t="s">
        <v>1231</v>
      </c>
      <c r="H238" s="8">
        <v>3.0000000000000001E-6</v>
      </c>
    </row>
    <row r="239" spans="1:8">
      <c r="A239" s="8" t="str">
        <f t="shared" si="5"/>
        <v>30.02.001510.06.0020</v>
      </c>
      <c r="B239" s="8" t="s">
        <v>237</v>
      </c>
      <c r="C239" s="8" t="s">
        <v>891</v>
      </c>
      <c r="D239" s="8" t="s">
        <v>579</v>
      </c>
      <c r="E239" s="8" t="s">
        <v>456</v>
      </c>
      <c r="F239" s="8" t="s">
        <v>452</v>
      </c>
      <c r="G239" s="8" t="s">
        <v>457</v>
      </c>
      <c r="H239" s="8">
        <v>4.0959999999999998E-3</v>
      </c>
    </row>
    <row r="240" spans="1:8">
      <c r="A240" s="8" t="str">
        <f t="shared" si="5"/>
        <v>30.02.001510.06.0045</v>
      </c>
      <c r="B240" s="8" t="s">
        <v>237</v>
      </c>
      <c r="C240" s="8" t="s">
        <v>891</v>
      </c>
      <c r="D240" s="8" t="s">
        <v>579</v>
      </c>
      <c r="E240" s="8" t="s">
        <v>1232</v>
      </c>
      <c r="F240" s="8" t="s">
        <v>452</v>
      </c>
      <c r="G240" s="8" t="s">
        <v>1233</v>
      </c>
      <c r="H240" s="8">
        <v>1.4649999999999999E-3</v>
      </c>
    </row>
    <row r="241" spans="1:8">
      <c r="A241" s="8" t="str">
        <f t="shared" si="5"/>
        <v>30.02.001510.06.0001</v>
      </c>
      <c r="B241" s="8" t="s">
        <v>237</v>
      </c>
      <c r="C241" s="8" t="s">
        <v>891</v>
      </c>
      <c r="D241" s="8" t="s">
        <v>579</v>
      </c>
      <c r="E241" s="8" t="s">
        <v>481</v>
      </c>
      <c r="F241" s="8" t="s">
        <v>452</v>
      </c>
      <c r="G241" s="8" t="s">
        <v>482</v>
      </c>
      <c r="H241" s="8">
        <v>5.5400000000000002E-4</v>
      </c>
    </row>
    <row r="242" spans="1:8">
      <c r="A242" s="8" t="str">
        <f t="shared" si="5"/>
        <v>30.02.001510.06.0008</v>
      </c>
      <c r="B242" s="8" t="s">
        <v>237</v>
      </c>
      <c r="C242" s="8" t="s">
        <v>891</v>
      </c>
      <c r="D242" s="8" t="s">
        <v>579</v>
      </c>
      <c r="E242" s="8" t="s">
        <v>491</v>
      </c>
      <c r="F242" s="8" t="s">
        <v>452</v>
      </c>
      <c r="G242" s="8" t="s">
        <v>492</v>
      </c>
      <c r="H242" s="8">
        <v>1.85E-4</v>
      </c>
    </row>
    <row r="243" spans="1:8">
      <c r="A243" s="8" t="str">
        <f t="shared" si="5"/>
        <v>30.02.001640.03.1420</v>
      </c>
      <c r="B243" s="8" t="s">
        <v>220</v>
      </c>
      <c r="C243" s="8" t="s">
        <v>784</v>
      </c>
      <c r="D243" s="8" t="s">
        <v>579</v>
      </c>
      <c r="E243" s="8" t="s">
        <v>548</v>
      </c>
      <c r="F243" s="8" t="s">
        <v>498</v>
      </c>
      <c r="G243" s="8" t="s">
        <v>549</v>
      </c>
      <c r="H243" s="8">
        <v>0.42497499999999999</v>
      </c>
    </row>
    <row r="244" spans="1:8">
      <c r="A244" s="8" t="str">
        <f t="shared" si="5"/>
        <v>30.02.001635.03.1420</v>
      </c>
      <c r="B244" s="8" t="s">
        <v>220</v>
      </c>
      <c r="C244" s="8" t="s">
        <v>784</v>
      </c>
      <c r="D244" s="8" t="s">
        <v>579</v>
      </c>
      <c r="E244" s="8" t="s">
        <v>1235</v>
      </c>
      <c r="F244" s="8" t="s">
        <v>498</v>
      </c>
      <c r="G244" s="8" t="s">
        <v>549</v>
      </c>
      <c r="H244" s="8">
        <v>0.42497499999999999</v>
      </c>
    </row>
    <row r="245" spans="1:8">
      <c r="A245" s="8" t="str">
        <f t="shared" si="5"/>
        <v>30.02.001620.15.1002</v>
      </c>
      <c r="B245" s="8" t="s">
        <v>220</v>
      </c>
      <c r="C245" s="8" t="s">
        <v>784</v>
      </c>
      <c r="D245" s="8" t="s">
        <v>579</v>
      </c>
      <c r="E245" s="8" t="s">
        <v>921</v>
      </c>
      <c r="F245" s="8" t="s">
        <v>508</v>
      </c>
      <c r="G245" s="8" t="s">
        <v>922</v>
      </c>
      <c r="H245" s="8">
        <v>1.743E-3</v>
      </c>
    </row>
    <row r="246" spans="1:8">
      <c r="A246" s="8" t="str">
        <f t="shared" si="5"/>
        <v>30.02.001620.09.1002</v>
      </c>
      <c r="B246" s="8" t="s">
        <v>220</v>
      </c>
      <c r="C246" s="8" t="s">
        <v>784</v>
      </c>
      <c r="D246" s="8" t="s">
        <v>579</v>
      </c>
      <c r="E246" s="8" t="s">
        <v>923</v>
      </c>
      <c r="F246" s="8" t="s">
        <v>508</v>
      </c>
      <c r="G246" s="8" t="s">
        <v>924</v>
      </c>
      <c r="H246" s="8">
        <v>4.37E-4</v>
      </c>
    </row>
    <row r="247" spans="1:8">
      <c r="A247" s="8" t="str">
        <f t="shared" si="5"/>
        <v>30.02.001620.07.1001</v>
      </c>
      <c r="B247" s="8" t="s">
        <v>220</v>
      </c>
      <c r="C247" s="8" t="s">
        <v>784</v>
      </c>
      <c r="D247" s="8" t="s">
        <v>579</v>
      </c>
      <c r="E247" s="8" t="s">
        <v>925</v>
      </c>
      <c r="F247" s="8" t="s">
        <v>452</v>
      </c>
      <c r="G247" s="8" t="s">
        <v>926</v>
      </c>
      <c r="H247" s="8">
        <v>1.94E-4</v>
      </c>
    </row>
    <row r="248" spans="1:8">
      <c r="A248" s="8" t="str">
        <f t="shared" si="5"/>
        <v>30.02.001610.06.0019</v>
      </c>
      <c r="B248" s="8" t="s">
        <v>220</v>
      </c>
      <c r="C248" s="8" t="s">
        <v>784</v>
      </c>
      <c r="D248" s="8" t="s">
        <v>579</v>
      </c>
      <c r="E248" s="8" t="s">
        <v>473</v>
      </c>
      <c r="F248" s="8" t="s">
        <v>452</v>
      </c>
      <c r="G248" s="8" t="s">
        <v>474</v>
      </c>
      <c r="H248" s="8">
        <v>0.12060899999999999</v>
      </c>
    </row>
    <row r="249" spans="1:8">
      <c r="A249" s="8" t="str">
        <f t="shared" si="5"/>
        <v>30.02.001610.06.0015</v>
      </c>
      <c r="B249" s="8" t="s">
        <v>220</v>
      </c>
      <c r="C249" s="8" t="s">
        <v>784</v>
      </c>
      <c r="D249" s="8" t="s">
        <v>579</v>
      </c>
      <c r="E249" s="8" t="s">
        <v>552</v>
      </c>
      <c r="F249" s="8" t="s">
        <v>452</v>
      </c>
      <c r="G249" s="8" t="s">
        <v>553</v>
      </c>
      <c r="H249" s="8">
        <v>7.1100000000000004E-4</v>
      </c>
    </row>
    <row r="250" spans="1:8">
      <c r="A250" s="8" t="str">
        <f t="shared" si="5"/>
        <v>30.02.001640.03.1310</v>
      </c>
      <c r="B250" s="8" t="s">
        <v>220</v>
      </c>
      <c r="C250" s="8" t="s">
        <v>784</v>
      </c>
      <c r="D250" s="8" t="s">
        <v>579</v>
      </c>
      <c r="E250" s="8" t="s">
        <v>519</v>
      </c>
      <c r="F250" s="8" t="s">
        <v>498</v>
      </c>
      <c r="G250" s="8" t="s">
        <v>520</v>
      </c>
      <c r="H250" s="8">
        <v>6.1015E-2</v>
      </c>
    </row>
    <row r="251" spans="1:8">
      <c r="A251" s="8" t="str">
        <f t="shared" si="5"/>
        <v>30.02.001635.03.1310</v>
      </c>
      <c r="B251" s="8" t="s">
        <v>220</v>
      </c>
      <c r="C251" s="8" t="s">
        <v>784</v>
      </c>
      <c r="D251" s="8" t="s">
        <v>579</v>
      </c>
      <c r="E251" s="8" t="s">
        <v>1053</v>
      </c>
      <c r="F251" s="8" t="s">
        <v>498</v>
      </c>
      <c r="G251" s="8" t="s">
        <v>1054</v>
      </c>
      <c r="H251" s="8">
        <v>6.1015E-2</v>
      </c>
    </row>
    <row r="252" spans="1:8">
      <c r="A252" s="8" t="str">
        <f t="shared" si="5"/>
        <v>30.02.001620.10.1014</v>
      </c>
      <c r="B252" s="8" t="s">
        <v>220</v>
      </c>
      <c r="C252" s="8" t="s">
        <v>784</v>
      </c>
      <c r="D252" s="8" t="s">
        <v>579</v>
      </c>
      <c r="E252" s="8" t="s">
        <v>1055</v>
      </c>
      <c r="F252" s="8" t="s">
        <v>508</v>
      </c>
      <c r="G252" s="8" t="s">
        <v>1056</v>
      </c>
      <c r="H252" s="8">
        <v>3.0499999999999999E-4</v>
      </c>
    </row>
    <row r="253" spans="1:8">
      <c r="A253" s="8" t="str">
        <f t="shared" si="5"/>
        <v>30.02.001620.06.1027</v>
      </c>
      <c r="B253" s="8" t="s">
        <v>220</v>
      </c>
      <c r="C253" s="8" t="s">
        <v>784</v>
      </c>
      <c r="D253" s="8" t="s">
        <v>579</v>
      </c>
      <c r="E253" s="8" t="s">
        <v>1057</v>
      </c>
      <c r="F253" s="8" t="s">
        <v>463</v>
      </c>
      <c r="G253" s="8" t="s">
        <v>1058</v>
      </c>
      <c r="H253" s="8">
        <v>3.0509999999999999E-3</v>
      </c>
    </row>
    <row r="254" spans="1:8">
      <c r="A254" s="8" t="str">
        <f t="shared" si="5"/>
        <v>30.02.001610.01.0003</v>
      </c>
      <c r="B254" s="8" t="s">
        <v>220</v>
      </c>
      <c r="C254" s="8" t="s">
        <v>784</v>
      </c>
      <c r="D254" s="8" t="s">
        <v>579</v>
      </c>
      <c r="E254" s="8" t="s">
        <v>471</v>
      </c>
      <c r="F254" s="8" t="s">
        <v>452</v>
      </c>
      <c r="G254" s="8" t="s">
        <v>472</v>
      </c>
      <c r="H254" s="8">
        <v>1.797E-2</v>
      </c>
    </row>
    <row r="255" spans="1:8">
      <c r="A255" s="8" t="str">
        <f t="shared" si="5"/>
        <v>30.02.001610.02.0003</v>
      </c>
      <c r="B255" s="8" t="s">
        <v>220</v>
      </c>
      <c r="C255" s="8" t="s">
        <v>784</v>
      </c>
      <c r="D255" s="8" t="s">
        <v>579</v>
      </c>
      <c r="E255" s="8" t="s">
        <v>523</v>
      </c>
      <c r="F255" s="8" t="s">
        <v>452</v>
      </c>
      <c r="G255" s="8" t="s">
        <v>524</v>
      </c>
      <c r="H255" s="8">
        <v>9.0360000000000006E-3</v>
      </c>
    </row>
    <row r="256" spans="1:8">
      <c r="A256" s="8" t="str">
        <f t="shared" si="5"/>
        <v>30.02.001610.07.0002</v>
      </c>
      <c r="B256" s="8" t="s">
        <v>220</v>
      </c>
      <c r="C256" s="8" t="s">
        <v>784</v>
      </c>
      <c r="D256" s="8" t="s">
        <v>579</v>
      </c>
      <c r="E256" s="8" t="s">
        <v>454</v>
      </c>
      <c r="F256" s="8" t="s">
        <v>452</v>
      </c>
      <c r="G256" s="8" t="s">
        <v>455</v>
      </c>
      <c r="H256" s="8">
        <v>8.9949000000000001E-2</v>
      </c>
    </row>
    <row r="257" spans="1:8">
      <c r="A257" s="8" t="str">
        <f t="shared" si="5"/>
        <v>30.02.001610.04.0001</v>
      </c>
      <c r="B257" s="8" t="s">
        <v>220</v>
      </c>
      <c r="C257" s="8" t="s">
        <v>784</v>
      </c>
      <c r="D257" s="8" t="s">
        <v>579</v>
      </c>
      <c r="E257" s="8" t="s">
        <v>533</v>
      </c>
      <c r="F257" s="8" t="s">
        <v>452</v>
      </c>
      <c r="G257" s="8" t="s">
        <v>534</v>
      </c>
      <c r="H257" s="8">
        <v>2.3959000000000001E-2</v>
      </c>
    </row>
    <row r="258" spans="1:8">
      <c r="A258" s="8" t="str">
        <f t="shared" si="5"/>
        <v>30.02.001610.06.0020</v>
      </c>
      <c r="B258" s="8" t="s">
        <v>220</v>
      </c>
      <c r="C258" s="8" t="s">
        <v>784</v>
      </c>
      <c r="D258" s="8" t="s">
        <v>579</v>
      </c>
      <c r="E258" s="8" t="s">
        <v>456</v>
      </c>
      <c r="F258" s="8" t="s">
        <v>452</v>
      </c>
      <c r="G258" s="8" t="s">
        <v>457</v>
      </c>
      <c r="H258" s="8">
        <v>7.1100000000000004E-4</v>
      </c>
    </row>
    <row r="259" spans="1:8">
      <c r="A259" s="8" t="str">
        <f t="shared" ref="A259:A282" si="6">B259&amp;E259</f>
        <v>---------------  - FMEN031 - V:</v>
      </c>
      <c r="B259" s="8" t="s">
        <v>427</v>
      </c>
      <c r="C259" s="8" t="e">
        <f>------------------------------DAT</f>
        <v>#NAME?</v>
      </c>
      <c r="D259" s="8" t="s">
        <v>1238</v>
      </c>
      <c r="E259" s="8" t="s">
        <v>526</v>
      </c>
      <c r="F259" s="8" t="s">
        <v>527</v>
      </c>
      <c r="G259" s="8" t="s">
        <v>528</v>
      </c>
      <c r="H259" s="8"/>
    </row>
    <row r="260" spans="1:8">
      <c r="A260" s="8" t="str">
        <f t="shared" si="6"/>
        <v>_x000C_------------------------------</v>
      </c>
      <c r="B260" s="8" t="s">
        <v>529</v>
      </c>
      <c r="C260" s="8" t="s">
        <v>1227</v>
      </c>
      <c r="D260" s="8" t="s">
        <v>1228</v>
      </c>
      <c r="E260" s="8" t="s">
        <v>430</v>
      </c>
      <c r="F260" s="8" t="s">
        <v>429</v>
      </c>
      <c r="G260" s="8" t="s">
        <v>431</v>
      </c>
      <c r="H260" s="8" t="s">
        <v>431</v>
      </c>
    </row>
    <row r="261" spans="1:8">
      <c r="A261" s="8" t="str">
        <f t="shared" si="6"/>
        <v>FORNO DE MINASrutura de Atual P</v>
      </c>
      <c r="B261" s="8" t="s">
        <v>433</v>
      </c>
      <c r="C261" s="8" t="s">
        <v>434</v>
      </c>
      <c r="D261" s="8" t="s">
        <v>435</v>
      </c>
      <c r="E261" s="8" t="s">
        <v>436</v>
      </c>
      <c r="F261" s="8" t="s">
        <v>437</v>
      </c>
      <c r="G261" s="8" t="s">
        <v>438</v>
      </c>
      <c r="H261" s="8" t="s">
        <v>564</v>
      </c>
    </row>
    <row r="262" spans="1:8">
      <c r="A262" s="8" t="str">
        <f t="shared" si="6"/>
        <v>-------------------------------</v>
      </c>
      <c r="B262" s="8" t="s">
        <v>427</v>
      </c>
      <c r="C262" s="8" t="s">
        <v>1227</v>
      </c>
      <c r="D262" s="8" t="s">
        <v>1228</v>
      </c>
      <c r="E262" s="8" t="s">
        <v>430</v>
      </c>
      <c r="F262" s="8" t="s">
        <v>429</v>
      </c>
      <c r="G262" s="8" t="s">
        <v>431</v>
      </c>
      <c r="H262" s="8" t="s">
        <v>1229</v>
      </c>
    </row>
    <row r="263" spans="1:8">
      <c r="A263" s="8" t="str">
        <f t="shared" si="6"/>
        <v/>
      </c>
      <c r="B263" s="8"/>
      <c r="C263" s="8"/>
      <c r="D263" s="8"/>
      <c r="E263" s="8"/>
      <c r="F263" s="8"/>
      <c r="G263" s="8"/>
      <c r="H263" s="8"/>
    </row>
    <row r="264" spans="1:8">
      <c r="A264" s="8" t="str">
        <f t="shared" si="6"/>
        <v>Item PaiItem Filho</v>
      </c>
      <c r="B264" s="8" t="s">
        <v>441</v>
      </c>
      <c r="C264" s="8" t="s">
        <v>442</v>
      </c>
      <c r="D264" s="8" t="s">
        <v>443</v>
      </c>
      <c r="E264" s="8" t="s">
        <v>444</v>
      </c>
      <c r="F264" s="8" t="s">
        <v>443</v>
      </c>
      <c r="G264" s="8" t="s">
        <v>445</v>
      </c>
      <c r="H264" s="8" t="s">
        <v>446</v>
      </c>
    </row>
    <row r="265" spans="1:8">
      <c r="A265" s="8" t="str">
        <f t="shared" si="6"/>
        <v>------------------------------</v>
      </c>
      <c r="B265" s="8" t="s">
        <v>427</v>
      </c>
      <c r="C265" s="8" t="s">
        <v>447</v>
      </c>
      <c r="D265" s="8" t="s">
        <v>448</v>
      </c>
      <c r="E265" s="8" t="s">
        <v>449</v>
      </c>
      <c r="F265" s="8" t="s">
        <v>448</v>
      </c>
      <c r="G265" s="8" t="s">
        <v>431</v>
      </c>
      <c r="H265" s="8" t="s">
        <v>427</v>
      </c>
    </row>
    <row r="266" spans="1:8">
      <c r="A266" s="8" t="str">
        <f t="shared" si="6"/>
        <v>30.02.001610.02.0035</v>
      </c>
      <c r="B266" s="8" t="s">
        <v>220</v>
      </c>
      <c r="C266" s="8" t="s">
        <v>784</v>
      </c>
      <c r="D266" s="8" t="s">
        <v>579</v>
      </c>
      <c r="E266" s="8" t="s">
        <v>500</v>
      </c>
      <c r="F266" s="8" t="s">
        <v>498</v>
      </c>
      <c r="G266" s="8" t="s">
        <v>501</v>
      </c>
      <c r="H266" s="8">
        <v>0.233096</v>
      </c>
    </row>
    <row r="267" spans="1:8">
      <c r="A267" s="8" t="str">
        <f t="shared" si="6"/>
        <v>30.02.001610.06.0004</v>
      </c>
      <c r="B267" s="8" t="s">
        <v>220</v>
      </c>
      <c r="C267" s="8" t="s">
        <v>784</v>
      </c>
      <c r="D267" s="8" t="s">
        <v>579</v>
      </c>
      <c r="E267" s="8" t="s">
        <v>469</v>
      </c>
      <c r="F267" s="8" t="s">
        <v>452</v>
      </c>
      <c r="G267" s="8" t="s">
        <v>470</v>
      </c>
      <c r="H267" s="8">
        <v>2.802E-2</v>
      </c>
    </row>
    <row r="268" spans="1:8">
      <c r="A268" s="8" t="str">
        <f t="shared" si="6"/>
        <v>30.02.001610.07.0016</v>
      </c>
      <c r="B268" s="8" t="s">
        <v>220</v>
      </c>
      <c r="C268" s="8" t="s">
        <v>784</v>
      </c>
      <c r="D268" s="8" t="s">
        <v>579</v>
      </c>
      <c r="E268" s="8" t="s">
        <v>786</v>
      </c>
      <c r="F268" s="8" t="s">
        <v>452</v>
      </c>
      <c r="G268" s="8" t="s">
        <v>787</v>
      </c>
      <c r="H268" s="8">
        <v>1.523E-3</v>
      </c>
    </row>
    <row r="269" spans="1:8">
      <c r="A269" s="8" t="str">
        <f t="shared" si="6"/>
        <v>30.02.001610.06.0021</v>
      </c>
      <c r="B269" s="8" t="s">
        <v>220</v>
      </c>
      <c r="C269" s="8" t="s">
        <v>784</v>
      </c>
      <c r="D269" s="8" t="s">
        <v>579</v>
      </c>
      <c r="E269" s="8" t="s">
        <v>489</v>
      </c>
      <c r="F269" s="8" t="s">
        <v>452</v>
      </c>
      <c r="G269" s="8" t="s">
        <v>490</v>
      </c>
      <c r="H269" s="8">
        <v>9.1399999999999999E-4</v>
      </c>
    </row>
    <row r="270" spans="1:8">
      <c r="A270" s="8" t="str">
        <f t="shared" si="6"/>
        <v>30.02.001610.06.0003</v>
      </c>
      <c r="B270" s="8" t="s">
        <v>220</v>
      </c>
      <c r="C270" s="8" t="s">
        <v>784</v>
      </c>
      <c r="D270" s="8" t="s">
        <v>579</v>
      </c>
      <c r="E270" s="8" t="s">
        <v>493</v>
      </c>
      <c r="F270" s="8" t="s">
        <v>452</v>
      </c>
      <c r="G270" s="8" t="s">
        <v>494</v>
      </c>
      <c r="H270" s="8">
        <v>7.1100000000000004E-4</v>
      </c>
    </row>
    <row r="271" spans="1:8">
      <c r="A271" s="8" t="str">
        <f t="shared" si="6"/>
        <v>30.02.001610.06.0006</v>
      </c>
      <c r="B271" s="8" t="s">
        <v>220</v>
      </c>
      <c r="C271" s="8" t="s">
        <v>784</v>
      </c>
      <c r="D271" s="8" t="s">
        <v>579</v>
      </c>
      <c r="E271" s="8" t="s">
        <v>495</v>
      </c>
      <c r="F271" s="8" t="s">
        <v>452</v>
      </c>
      <c r="G271" s="8" t="s">
        <v>496</v>
      </c>
      <c r="H271" s="8">
        <v>2.0300000000000001E-3</v>
      </c>
    </row>
    <row r="272" spans="1:8">
      <c r="A272" s="8" t="str">
        <f t="shared" si="6"/>
        <v>30.02.001710.03.0014</v>
      </c>
      <c r="B272" s="8" t="s">
        <v>225</v>
      </c>
      <c r="C272" s="8" t="s">
        <v>797</v>
      </c>
      <c r="D272" s="8" t="s">
        <v>579</v>
      </c>
      <c r="E272" s="8" t="s">
        <v>798</v>
      </c>
      <c r="F272" s="8" t="s">
        <v>452</v>
      </c>
      <c r="G272" s="8" t="s">
        <v>799</v>
      </c>
      <c r="H272" s="8">
        <v>0.218782</v>
      </c>
    </row>
    <row r="273" spans="1:8">
      <c r="A273" s="8" t="str">
        <f t="shared" si="6"/>
        <v>30.02.001740.03.1310</v>
      </c>
      <c r="B273" s="8" t="s">
        <v>225</v>
      </c>
      <c r="C273" s="8" t="s">
        <v>797</v>
      </c>
      <c r="D273" s="8" t="s">
        <v>579</v>
      </c>
      <c r="E273" s="8" t="s">
        <v>519</v>
      </c>
      <c r="F273" s="8" t="s">
        <v>498</v>
      </c>
      <c r="G273" s="8" t="s">
        <v>520</v>
      </c>
      <c r="H273" s="8">
        <v>0.109442</v>
      </c>
    </row>
    <row r="274" spans="1:8">
      <c r="A274" s="8" t="str">
        <f t="shared" si="6"/>
        <v>30.02.001720.09.1002</v>
      </c>
      <c r="B274" s="8" t="s">
        <v>225</v>
      </c>
      <c r="C274" s="8" t="s">
        <v>797</v>
      </c>
      <c r="D274" s="8" t="s">
        <v>579</v>
      </c>
      <c r="E274" s="8" t="s">
        <v>923</v>
      </c>
      <c r="F274" s="8" t="s">
        <v>508</v>
      </c>
      <c r="G274" s="8" t="s">
        <v>924</v>
      </c>
      <c r="H274" s="8">
        <v>1.9699999999999999E-4</v>
      </c>
    </row>
    <row r="275" spans="1:8">
      <c r="A275" s="8" t="str">
        <f t="shared" si="6"/>
        <v>30.02.001720.15.1002</v>
      </c>
      <c r="B275" s="8" t="s">
        <v>225</v>
      </c>
      <c r="C275" s="8" t="s">
        <v>797</v>
      </c>
      <c r="D275" s="8" t="s">
        <v>579</v>
      </c>
      <c r="E275" s="8" t="s">
        <v>921</v>
      </c>
      <c r="F275" s="8" t="s">
        <v>508</v>
      </c>
      <c r="G275" s="8" t="s">
        <v>922</v>
      </c>
      <c r="H275" s="8">
        <v>7.7700000000000002E-4</v>
      </c>
    </row>
    <row r="276" spans="1:8">
      <c r="A276" s="8" t="str">
        <f t="shared" si="6"/>
        <v>30.02.001720.07.1001</v>
      </c>
      <c r="B276" s="8" t="s">
        <v>225</v>
      </c>
      <c r="C276" s="8" t="s">
        <v>797</v>
      </c>
      <c r="D276" s="8" t="s">
        <v>579</v>
      </c>
      <c r="E276" s="8" t="s">
        <v>925</v>
      </c>
      <c r="F276" s="8" t="s">
        <v>452</v>
      </c>
      <c r="G276" s="8" t="s">
        <v>926</v>
      </c>
      <c r="H276" s="8">
        <v>8.7999999999999998E-5</v>
      </c>
    </row>
    <row r="277" spans="1:8">
      <c r="A277" s="8" t="str">
        <f t="shared" si="6"/>
        <v>30.02.001735.03.1310</v>
      </c>
      <c r="B277" s="8" t="s">
        <v>225</v>
      </c>
      <c r="C277" s="8" t="s">
        <v>797</v>
      </c>
      <c r="D277" s="8" t="s">
        <v>579</v>
      </c>
      <c r="E277" s="8" t="s">
        <v>1053</v>
      </c>
      <c r="F277" s="8" t="s">
        <v>498</v>
      </c>
      <c r="G277" s="8" t="s">
        <v>1054</v>
      </c>
      <c r="H277" s="8">
        <v>0.109442</v>
      </c>
    </row>
    <row r="278" spans="1:8">
      <c r="A278" s="8" t="str">
        <f t="shared" si="6"/>
        <v>30.02.001720.10.1014</v>
      </c>
      <c r="B278" s="8" t="s">
        <v>225</v>
      </c>
      <c r="C278" s="8" t="s">
        <v>797</v>
      </c>
      <c r="D278" s="8" t="s">
        <v>579</v>
      </c>
      <c r="E278" s="8" t="s">
        <v>1055</v>
      </c>
      <c r="F278" s="8" t="s">
        <v>508</v>
      </c>
      <c r="G278" s="8" t="s">
        <v>1056</v>
      </c>
      <c r="H278" s="8">
        <v>5.4699999999999996E-4</v>
      </c>
    </row>
    <row r="279" spans="1:8">
      <c r="A279" s="8" t="str">
        <f t="shared" si="6"/>
        <v>30.02.001720.06.1027</v>
      </c>
      <c r="B279" s="8" t="s">
        <v>225</v>
      </c>
      <c r="C279" s="8" t="s">
        <v>797</v>
      </c>
      <c r="D279" s="8" t="s">
        <v>579</v>
      </c>
      <c r="E279" s="8" t="s">
        <v>1057</v>
      </c>
      <c r="F279" s="8" t="s">
        <v>463</v>
      </c>
      <c r="G279" s="8" t="s">
        <v>1058</v>
      </c>
      <c r="H279" s="8">
        <v>5.4720000000000003E-3</v>
      </c>
    </row>
    <row r="280" spans="1:8">
      <c r="A280" s="8" t="str">
        <f t="shared" si="6"/>
        <v>30.02.001740.03.1420</v>
      </c>
      <c r="B280" s="8" t="s">
        <v>225</v>
      </c>
      <c r="C280" s="8" t="s">
        <v>797</v>
      </c>
      <c r="D280" s="8" t="s">
        <v>579</v>
      </c>
      <c r="E280" s="8" t="s">
        <v>548</v>
      </c>
      <c r="F280" s="8" t="s">
        <v>498</v>
      </c>
      <c r="G280" s="8" t="s">
        <v>549</v>
      </c>
      <c r="H280" s="8">
        <v>0.109442</v>
      </c>
    </row>
    <row r="281" spans="1:8">
      <c r="A281" s="8" t="str">
        <f t="shared" si="6"/>
        <v>30.02.001735.03.1420</v>
      </c>
      <c r="B281" s="8" t="s">
        <v>225</v>
      </c>
      <c r="C281" s="8" t="s">
        <v>797</v>
      </c>
      <c r="D281" s="8" t="s">
        <v>579</v>
      </c>
      <c r="E281" s="8" t="s">
        <v>1235</v>
      </c>
      <c r="F281" s="8" t="s">
        <v>498</v>
      </c>
      <c r="G281" s="8" t="s">
        <v>549</v>
      </c>
      <c r="H281" s="8">
        <v>0.109442</v>
      </c>
    </row>
    <row r="282" spans="1:8">
      <c r="A282" s="8" t="str">
        <f t="shared" si="6"/>
        <v>30.02.001710.02.0035</v>
      </c>
      <c r="B282" s="8" t="s">
        <v>225</v>
      </c>
      <c r="C282" s="8" t="s">
        <v>797</v>
      </c>
      <c r="D282" s="8" t="s">
        <v>579</v>
      </c>
      <c r="E282" s="8" t="s">
        <v>500</v>
      </c>
      <c r="F282" s="8" t="s">
        <v>498</v>
      </c>
      <c r="G282" s="8" t="s">
        <v>501</v>
      </c>
      <c r="H282" s="8">
        <v>0.273503</v>
      </c>
    </row>
    <row r="283" spans="1:8">
      <c r="B283" s="8" t="s">
        <v>225</v>
      </c>
      <c r="C283" s="8" t="s">
        <v>797</v>
      </c>
      <c r="D283" s="8" t="s">
        <v>579</v>
      </c>
      <c r="E283" s="8" t="s">
        <v>523</v>
      </c>
      <c r="F283" s="8" t="s">
        <v>452</v>
      </c>
      <c r="G283" s="8" t="s">
        <v>524</v>
      </c>
      <c r="H283" s="8">
        <v>9.8480000000000009E-3</v>
      </c>
    </row>
    <row r="284" spans="1:8">
      <c r="B284" s="8" t="s">
        <v>225</v>
      </c>
      <c r="C284" s="8" t="s">
        <v>797</v>
      </c>
      <c r="D284" s="8" t="s">
        <v>579</v>
      </c>
      <c r="E284" s="8" t="s">
        <v>451</v>
      </c>
      <c r="F284" s="8" t="s">
        <v>452</v>
      </c>
      <c r="G284" s="8" t="s">
        <v>453</v>
      </c>
      <c r="H284" s="8">
        <v>9.8480000000000009E-3</v>
      </c>
    </row>
    <row r="285" spans="1:8">
      <c r="A285" s="8" t="str">
        <f t="shared" ref="A285:A348" si="7">B285&amp;E285</f>
        <v>30.02.001710.01.0003</v>
      </c>
      <c r="B285" s="8" t="s">
        <v>225</v>
      </c>
      <c r="C285" s="8" t="s">
        <v>797</v>
      </c>
      <c r="D285" s="8" t="s">
        <v>579</v>
      </c>
      <c r="E285" s="8" t="s">
        <v>471</v>
      </c>
      <c r="F285" s="8" t="s">
        <v>452</v>
      </c>
      <c r="G285" s="8" t="s">
        <v>472</v>
      </c>
      <c r="H285" s="8">
        <v>9.8480000000000009E-3</v>
      </c>
    </row>
    <row r="286" spans="1:8">
      <c r="A286" s="8" t="str">
        <f t="shared" si="7"/>
        <v>30.02.001710.06.0007</v>
      </c>
      <c r="B286" s="8" t="s">
        <v>225</v>
      </c>
      <c r="C286" s="8" t="s">
        <v>797</v>
      </c>
      <c r="D286" s="8" t="s">
        <v>579</v>
      </c>
      <c r="E286" s="8" t="s">
        <v>479</v>
      </c>
      <c r="F286" s="8" t="s">
        <v>452</v>
      </c>
      <c r="G286" s="8" t="s">
        <v>480</v>
      </c>
      <c r="H286" s="8">
        <v>1.1169999999999999E-3</v>
      </c>
    </row>
    <row r="287" spans="1:8">
      <c r="A287" s="8" t="str">
        <f t="shared" si="7"/>
        <v>30.02.001710.07.0002</v>
      </c>
      <c r="B287" s="8" t="s">
        <v>225</v>
      </c>
      <c r="C287" s="8" t="s">
        <v>797</v>
      </c>
      <c r="D287" s="8" t="s">
        <v>579</v>
      </c>
      <c r="E287" s="8" t="s">
        <v>454</v>
      </c>
      <c r="F287" s="8" t="s">
        <v>452</v>
      </c>
      <c r="G287" s="8" t="s">
        <v>455</v>
      </c>
      <c r="H287" s="8">
        <v>0.273503</v>
      </c>
    </row>
    <row r="288" spans="1:8">
      <c r="A288" s="8" t="str">
        <f t="shared" si="7"/>
        <v>30.02.001810.01.0003</v>
      </c>
      <c r="B288" s="8" t="s">
        <v>231</v>
      </c>
      <c r="C288" s="8" t="s">
        <v>803</v>
      </c>
      <c r="D288" s="8" t="s">
        <v>579</v>
      </c>
      <c r="E288" s="8" t="s">
        <v>471</v>
      </c>
      <c r="F288" s="8" t="s">
        <v>452</v>
      </c>
      <c r="G288" s="8" t="s">
        <v>472</v>
      </c>
      <c r="H288" s="8">
        <v>8.7918999999999997E-2</v>
      </c>
    </row>
    <row r="289" spans="1:8">
      <c r="A289" s="8" t="str">
        <f t="shared" si="7"/>
        <v>30.02.001810.06.0007</v>
      </c>
      <c r="B289" s="8" t="s">
        <v>231</v>
      </c>
      <c r="C289" s="8" t="s">
        <v>803</v>
      </c>
      <c r="D289" s="8" t="s">
        <v>579</v>
      </c>
      <c r="E289" s="8" t="s">
        <v>479</v>
      </c>
      <c r="F289" s="8" t="s">
        <v>452</v>
      </c>
      <c r="G289" s="8" t="s">
        <v>480</v>
      </c>
      <c r="H289" s="8">
        <v>5.0799999999999999E-4</v>
      </c>
    </row>
    <row r="290" spans="1:8">
      <c r="A290" s="8" t="str">
        <f t="shared" si="7"/>
        <v>30.02.001810.06.0008</v>
      </c>
      <c r="B290" s="8" t="s">
        <v>231</v>
      </c>
      <c r="C290" s="8" t="s">
        <v>803</v>
      </c>
      <c r="D290" s="8" t="s">
        <v>579</v>
      </c>
      <c r="E290" s="8" t="s">
        <v>491</v>
      </c>
      <c r="F290" s="8" t="s">
        <v>452</v>
      </c>
      <c r="G290" s="8" t="s">
        <v>492</v>
      </c>
      <c r="H290" s="8">
        <v>9.1399999999999999E-4</v>
      </c>
    </row>
    <row r="291" spans="1:8">
      <c r="A291" s="8" t="str">
        <f t="shared" si="7"/>
        <v>30.02.001810.07.0016</v>
      </c>
      <c r="B291" s="8" t="s">
        <v>231</v>
      </c>
      <c r="C291" s="8" t="s">
        <v>803</v>
      </c>
      <c r="D291" s="8" t="s">
        <v>579</v>
      </c>
      <c r="E291" s="8" t="s">
        <v>786</v>
      </c>
      <c r="F291" s="8" t="s">
        <v>452</v>
      </c>
      <c r="G291" s="8" t="s">
        <v>787</v>
      </c>
      <c r="H291" s="8">
        <v>1.421E-3</v>
      </c>
    </row>
    <row r="292" spans="1:8">
      <c r="A292" s="8" t="str">
        <f t="shared" si="7"/>
        <v>30.02.001840.03.1310</v>
      </c>
      <c r="B292" s="8" t="s">
        <v>231</v>
      </c>
      <c r="C292" s="8" t="s">
        <v>803</v>
      </c>
      <c r="D292" s="8" t="s">
        <v>579</v>
      </c>
      <c r="E292" s="8" t="s">
        <v>519</v>
      </c>
      <c r="F292" s="8" t="s">
        <v>498</v>
      </c>
      <c r="G292" s="8" t="s">
        <v>520</v>
      </c>
      <c r="H292" s="8">
        <v>0.32202999999999998</v>
      </c>
    </row>
    <row r="293" spans="1:8">
      <c r="A293" s="8" t="str">
        <f t="shared" si="7"/>
        <v>30.02.001820.09.1002</v>
      </c>
      <c r="B293" s="8" t="s">
        <v>231</v>
      </c>
      <c r="C293" s="8" t="s">
        <v>803</v>
      </c>
      <c r="D293" s="8" t="s">
        <v>579</v>
      </c>
      <c r="E293" s="8" t="s">
        <v>923</v>
      </c>
      <c r="F293" s="8" t="s">
        <v>508</v>
      </c>
      <c r="G293" s="8" t="s">
        <v>924</v>
      </c>
      <c r="H293" s="8">
        <v>3.68E-4</v>
      </c>
    </row>
    <row r="294" spans="1:8">
      <c r="A294" s="8" t="str">
        <f t="shared" si="7"/>
        <v>30.02.001820.15.1002</v>
      </c>
      <c r="B294" s="8" t="s">
        <v>231</v>
      </c>
      <c r="C294" s="8" t="s">
        <v>803</v>
      </c>
      <c r="D294" s="8" t="s">
        <v>579</v>
      </c>
      <c r="E294" s="8" t="s">
        <v>921</v>
      </c>
      <c r="F294" s="8" t="s">
        <v>508</v>
      </c>
      <c r="G294" s="8" t="s">
        <v>922</v>
      </c>
      <c r="H294" s="8">
        <v>1.441E-3</v>
      </c>
    </row>
    <row r="295" spans="1:8">
      <c r="A295" s="8" t="str">
        <f t="shared" si="7"/>
        <v>30.02.001820.07.1001</v>
      </c>
      <c r="B295" s="8" t="s">
        <v>231</v>
      </c>
      <c r="C295" s="8" t="s">
        <v>803</v>
      </c>
      <c r="D295" s="8" t="s">
        <v>579</v>
      </c>
      <c r="E295" s="8" t="s">
        <v>925</v>
      </c>
      <c r="F295" s="8" t="s">
        <v>452</v>
      </c>
      <c r="G295" s="8" t="s">
        <v>926</v>
      </c>
      <c r="H295" s="8">
        <v>1.64E-4</v>
      </c>
    </row>
    <row r="296" spans="1:8">
      <c r="A296" s="8" t="str">
        <f t="shared" si="7"/>
        <v>30.02.001835.03.1310</v>
      </c>
      <c r="B296" s="8" t="s">
        <v>231</v>
      </c>
      <c r="C296" s="8" t="s">
        <v>803</v>
      </c>
      <c r="D296" s="8" t="s">
        <v>579</v>
      </c>
      <c r="E296" s="8" t="s">
        <v>1053</v>
      </c>
      <c r="F296" s="8" t="s">
        <v>498</v>
      </c>
      <c r="G296" s="8" t="s">
        <v>1054</v>
      </c>
      <c r="H296" s="8">
        <v>0.32202999999999998</v>
      </c>
    </row>
    <row r="297" spans="1:8">
      <c r="A297" s="8" t="str">
        <f t="shared" si="7"/>
        <v>30.02.001820.10.1014</v>
      </c>
      <c r="B297" s="8" t="s">
        <v>231</v>
      </c>
      <c r="C297" s="8" t="s">
        <v>803</v>
      </c>
      <c r="D297" s="8" t="s">
        <v>579</v>
      </c>
      <c r="E297" s="8" t="s">
        <v>1055</v>
      </c>
      <c r="F297" s="8" t="s">
        <v>508</v>
      </c>
      <c r="G297" s="8" t="s">
        <v>1056</v>
      </c>
      <c r="H297" s="8">
        <v>1.6100000000000001E-3</v>
      </c>
    </row>
    <row r="298" spans="1:8">
      <c r="A298" s="8" t="str">
        <f t="shared" si="7"/>
        <v>30.02.001820.06.1027</v>
      </c>
      <c r="B298" s="8" t="s">
        <v>231</v>
      </c>
      <c r="C298" s="8" t="s">
        <v>803</v>
      </c>
      <c r="D298" s="8" t="s">
        <v>579</v>
      </c>
      <c r="E298" s="8" t="s">
        <v>1057</v>
      </c>
      <c r="F298" s="8" t="s">
        <v>463</v>
      </c>
      <c r="G298" s="8" t="s">
        <v>1058</v>
      </c>
      <c r="H298" s="8">
        <v>1.6102000000000002E-2</v>
      </c>
    </row>
    <row r="299" spans="1:8">
      <c r="A299" s="8" t="str">
        <f t="shared" si="7"/>
        <v>30.02.001840.03.1420</v>
      </c>
      <c r="B299" s="8" t="s">
        <v>231</v>
      </c>
      <c r="C299" s="8" t="s">
        <v>803</v>
      </c>
      <c r="D299" s="8" t="s">
        <v>579</v>
      </c>
      <c r="E299" s="8" t="s">
        <v>548</v>
      </c>
      <c r="F299" s="8" t="s">
        <v>498</v>
      </c>
      <c r="G299" s="8" t="s">
        <v>549</v>
      </c>
      <c r="H299" s="8">
        <v>8.7107000000000004E-2</v>
      </c>
    </row>
    <row r="300" spans="1:8">
      <c r="A300" s="8" t="str">
        <f t="shared" si="7"/>
        <v>30.02.001835.03.1420</v>
      </c>
      <c r="B300" s="8" t="s">
        <v>231</v>
      </c>
      <c r="C300" s="8" t="s">
        <v>803</v>
      </c>
      <c r="D300" s="8" t="s">
        <v>579</v>
      </c>
      <c r="E300" s="8" t="s">
        <v>1235</v>
      </c>
      <c r="F300" s="8" t="s">
        <v>498</v>
      </c>
      <c r="G300" s="8" t="s">
        <v>549</v>
      </c>
      <c r="H300" s="8">
        <v>8.7107000000000004E-2</v>
      </c>
    </row>
    <row r="301" spans="1:8">
      <c r="A301" s="8" t="str">
        <f t="shared" si="7"/>
        <v>30.02.001810.07.0002</v>
      </c>
      <c r="B301" s="8" t="s">
        <v>231</v>
      </c>
      <c r="C301" s="8" t="s">
        <v>803</v>
      </c>
      <c r="D301" s="8" t="s">
        <v>579</v>
      </c>
      <c r="E301" s="8" t="s">
        <v>454</v>
      </c>
      <c r="F301" s="8" t="s">
        <v>452</v>
      </c>
      <c r="G301" s="8" t="s">
        <v>455</v>
      </c>
      <c r="H301" s="8">
        <v>0.152284</v>
      </c>
    </row>
    <row r="302" spans="1:8">
      <c r="A302" s="8" t="str">
        <f t="shared" si="7"/>
        <v>30.02.001810.02.0035</v>
      </c>
      <c r="B302" s="8" t="s">
        <v>231</v>
      </c>
      <c r="C302" s="8" t="s">
        <v>803</v>
      </c>
      <c r="D302" s="8" t="s">
        <v>579</v>
      </c>
      <c r="E302" s="8" t="s">
        <v>500</v>
      </c>
      <c r="F302" s="8" t="s">
        <v>498</v>
      </c>
      <c r="G302" s="8" t="s">
        <v>501</v>
      </c>
      <c r="H302" s="8">
        <v>0.363147</v>
      </c>
    </row>
    <row r="303" spans="1:8">
      <c r="A303" s="8" t="str">
        <f t="shared" si="7"/>
        <v>30.02.001910.03.0011</v>
      </c>
      <c r="B303" s="8" t="s">
        <v>257</v>
      </c>
      <c r="C303" s="8" t="s">
        <v>954</v>
      </c>
      <c r="D303" s="8" t="s">
        <v>579</v>
      </c>
      <c r="E303" s="8" t="s">
        <v>955</v>
      </c>
      <c r="F303" s="8" t="s">
        <v>452</v>
      </c>
      <c r="G303" s="8" t="s">
        <v>956</v>
      </c>
      <c r="H303" s="8">
        <v>0.38</v>
      </c>
    </row>
    <row r="304" spans="1:8">
      <c r="A304" s="8" t="str">
        <f t="shared" si="7"/>
        <v>30.02.001910.06.0026</v>
      </c>
      <c r="B304" s="8" t="s">
        <v>257</v>
      </c>
      <c r="C304" s="8" t="s">
        <v>954</v>
      </c>
      <c r="D304" s="8" t="s">
        <v>579</v>
      </c>
      <c r="E304" s="8" t="s">
        <v>957</v>
      </c>
      <c r="F304" s="8" t="s">
        <v>498</v>
      </c>
      <c r="G304" s="8" t="s">
        <v>958</v>
      </c>
      <c r="H304" s="8">
        <v>2.9645000000000001E-2</v>
      </c>
    </row>
    <row r="305" spans="1:8">
      <c r="A305" s="8" t="str">
        <f t="shared" si="7"/>
        <v>30.02.001910.04.0007</v>
      </c>
      <c r="B305" s="8" t="s">
        <v>257</v>
      </c>
      <c r="C305" s="8" t="s">
        <v>954</v>
      </c>
      <c r="D305" s="8" t="s">
        <v>579</v>
      </c>
      <c r="E305" s="8" t="s">
        <v>535</v>
      </c>
      <c r="F305" s="8" t="s">
        <v>452</v>
      </c>
      <c r="G305" s="8" t="s">
        <v>536</v>
      </c>
      <c r="H305" s="8">
        <v>2.1929000000000001E-2</v>
      </c>
    </row>
    <row r="306" spans="1:8">
      <c r="A306" s="8" t="str">
        <f t="shared" si="7"/>
        <v>30.02.001910.06.0007</v>
      </c>
      <c r="B306" s="8" t="s">
        <v>257</v>
      </c>
      <c r="C306" s="8" t="s">
        <v>954</v>
      </c>
      <c r="D306" s="8" t="s">
        <v>579</v>
      </c>
      <c r="E306" s="8" t="s">
        <v>479</v>
      </c>
      <c r="F306" s="8" t="s">
        <v>452</v>
      </c>
      <c r="G306" s="8" t="s">
        <v>480</v>
      </c>
      <c r="H306" s="8">
        <v>2.843E-3</v>
      </c>
    </row>
    <row r="307" spans="1:8">
      <c r="A307" s="8" t="str">
        <f t="shared" si="7"/>
        <v>30.02.001910.06.0043</v>
      </c>
      <c r="B307" s="8" t="s">
        <v>257</v>
      </c>
      <c r="C307" s="8" t="s">
        <v>954</v>
      </c>
      <c r="D307" s="8" t="s">
        <v>579</v>
      </c>
      <c r="E307" s="8" t="s">
        <v>869</v>
      </c>
      <c r="F307" s="8" t="s">
        <v>452</v>
      </c>
      <c r="G307" s="8" t="s">
        <v>870</v>
      </c>
      <c r="H307" s="8">
        <v>26.666667</v>
      </c>
    </row>
    <row r="308" spans="1:8">
      <c r="A308" s="8" t="str">
        <f t="shared" si="7"/>
        <v>30.02.001910.06.0006</v>
      </c>
      <c r="B308" s="8" t="s">
        <v>257</v>
      </c>
      <c r="C308" s="8" t="s">
        <v>954</v>
      </c>
      <c r="D308" s="8" t="s">
        <v>579</v>
      </c>
      <c r="E308" s="8" t="s">
        <v>495</v>
      </c>
      <c r="F308" s="8" t="s">
        <v>452</v>
      </c>
      <c r="G308" s="8" t="s">
        <v>496</v>
      </c>
      <c r="H308" s="8">
        <v>8.4259999999999995E-3</v>
      </c>
    </row>
    <row r="309" spans="1:8">
      <c r="A309" s="8" t="str">
        <f t="shared" si="7"/>
        <v>30.02.001910.06.0037</v>
      </c>
      <c r="B309" s="8" t="s">
        <v>257</v>
      </c>
      <c r="C309" s="8" t="s">
        <v>954</v>
      </c>
      <c r="D309" s="8" t="s">
        <v>579</v>
      </c>
      <c r="E309" s="8" t="s">
        <v>485</v>
      </c>
      <c r="F309" s="8" t="s">
        <v>452</v>
      </c>
      <c r="G309" s="8" t="s">
        <v>486</v>
      </c>
      <c r="H309" s="8">
        <v>8.1000000000000004E-5</v>
      </c>
    </row>
    <row r="310" spans="1:8">
      <c r="A310" s="8" t="str">
        <f t="shared" si="7"/>
        <v>30.02.001910.06.0005</v>
      </c>
      <c r="B310" s="8" t="s">
        <v>257</v>
      </c>
      <c r="C310" s="8" t="s">
        <v>954</v>
      </c>
      <c r="D310" s="8" t="s">
        <v>579</v>
      </c>
      <c r="E310" s="8" t="s">
        <v>800</v>
      </c>
      <c r="F310" s="8" t="s">
        <v>452</v>
      </c>
      <c r="G310" s="8" t="s">
        <v>801</v>
      </c>
      <c r="H310" s="8">
        <v>7.3099999999999997E-3</v>
      </c>
    </row>
    <row r="311" spans="1:8">
      <c r="A311" s="8" t="str">
        <f t="shared" si="7"/>
        <v>30.02.001910.06.0003</v>
      </c>
      <c r="B311" s="8" t="s">
        <v>257</v>
      </c>
      <c r="C311" s="8" t="s">
        <v>954</v>
      </c>
      <c r="D311" s="8" t="s">
        <v>579</v>
      </c>
      <c r="E311" s="8" t="s">
        <v>493</v>
      </c>
      <c r="F311" s="8" t="s">
        <v>452</v>
      </c>
      <c r="G311" s="8" t="s">
        <v>494</v>
      </c>
      <c r="H311" s="8">
        <v>3.1470000000000001E-3</v>
      </c>
    </row>
    <row r="312" spans="1:8">
      <c r="A312" s="8" t="str">
        <f t="shared" si="7"/>
        <v>30.02.001910.06.0030</v>
      </c>
      <c r="B312" s="8" t="s">
        <v>257</v>
      </c>
      <c r="C312" s="8" t="s">
        <v>954</v>
      </c>
      <c r="D312" s="8" t="s">
        <v>579</v>
      </c>
      <c r="E312" s="8" t="s">
        <v>959</v>
      </c>
      <c r="F312" s="8" t="s">
        <v>498</v>
      </c>
      <c r="G312" s="8" t="s">
        <v>960</v>
      </c>
      <c r="H312" s="8">
        <v>5.5840000000000004E-3</v>
      </c>
    </row>
    <row r="313" spans="1:8">
      <c r="A313" s="8" t="str">
        <f t="shared" si="7"/>
        <v>30.02.001910.06.0020</v>
      </c>
      <c r="B313" s="8" t="s">
        <v>257</v>
      </c>
      <c r="C313" s="8" t="s">
        <v>954</v>
      </c>
      <c r="D313" s="8" t="s">
        <v>579</v>
      </c>
      <c r="E313" s="8" t="s">
        <v>456</v>
      </c>
      <c r="F313" s="8" t="s">
        <v>452</v>
      </c>
      <c r="G313" s="8" t="s">
        <v>457</v>
      </c>
      <c r="H313" s="8">
        <v>7.3099999999999997E-3</v>
      </c>
    </row>
    <row r="314" spans="1:8">
      <c r="A314" s="8" t="str">
        <f t="shared" si="7"/>
        <v>30.02.001910.01.0003</v>
      </c>
      <c r="B314" s="8" t="s">
        <v>257</v>
      </c>
      <c r="C314" s="8" t="s">
        <v>954</v>
      </c>
      <c r="D314" s="8" t="s">
        <v>579</v>
      </c>
      <c r="E314" s="8" t="s">
        <v>471</v>
      </c>
      <c r="F314" s="8" t="s">
        <v>452</v>
      </c>
      <c r="G314" s="8" t="s">
        <v>472</v>
      </c>
      <c r="H314" s="8">
        <v>4.5075999999999998E-2</v>
      </c>
    </row>
    <row r="315" spans="1:8">
      <c r="A315" s="8" t="str">
        <f t="shared" si="7"/>
        <v>30.02.001910.06.0021</v>
      </c>
      <c r="B315" s="8" t="s">
        <v>257</v>
      </c>
      <c r="C315" s="8" t="s">
        <v>954</v>
      </c>
      <c r="D315" s="8" t="s">
        <v>579</v>
      </c>
      <c r="E315" s="8" t="s">
        <v>489</v>
      </c>
      <c r="F315" s="8" t="s">
        <v>452</v>
      </c>
      <c r="G315" s="8" t="s">
        <v>490</v>
      </c>
      <c r="H315" s="8">
        <v>3.3500000000000001E-4</v>
      </c>
    </row>
    <row r="316" spans="1:8">
      <c r="A316" s="8" t="str">
        <f t="shared" si="7"/>
        <v>30.02.001910.07.0011</v>
      </c>
      <c r="B316" s="8" t="s">
        <v>257</v>
      </c>
      <c r="C316" s="8" t="s">
        <v>954</v>
      </c>
      <c r="D316" s="8" t="s">
        <v>579</v>
      </c>
      <c r="E316" s="8" t="s">
        <v>487</v>
      </c>
      <c r="F316" s="8" t="s">
        <v>452</v>
      </c>
      <c r="G316" s="8" t="s">
        <v>488</v>
      </c>
      <c r="H316" s="8">
        <v>2.843E-3</v>
      </c>
    </row>
    <row r="317" spans="1:8">
      <c r="A317" s="8" t="str">
        <f t="shared" si="7"/>
        <v>30.02.001910.06.0004</v>
      </c>
      <c r="B317" s="8" t="s">
        <v>257</v>
      </c>
      <c r="C317" s="8" t="s">
        <v>954</v>
      </c>
      <c r="D317" s="8" t="s">
        <v>579</v>
      </c>
      <c r="E317" s="8" t="s">
        <v>469</v>
      </c>
      <c r="F317" s="8" t="s">
        <v>452</v>
      </c>
      <c r="G317" s="8" t="s">
        <v>470</v>
      </c>
      <c r="H317" s="8">
        <v>1.6853E-2</v>
      </c>
    </row>
    <row r="318" spans="1:8">
      <c r="A318" s="8" t="str">
        <f t="shared" si="7"/>
        <v>30.02.001910.02.0003</v>
      </c>
      <c r="B318" s="8" t="s">
        <v>257</v>
      </c>
      <c r="C318" s="8" t="s">
        <v>954</v>
      </c>
      <c r="D318" s="8" t="s">
        <v>579</v>
      </c>
      <c r="E318" s="8" t="s">
        <v>523</v>
      </c>
      <c r="F318" s="8" t="s">
        <v>452</v>
      </c>
      <c r="G318" s="8" t="s">
        <v>524</v>
      </c>
      <c r="H318" s="8">
        <v>1.4619E-2</v>
      </c>
    </row>
    <row r="319" spans="1:8">
      <c r="A319" s="8" t="str">
        <f t="shared" si="7"/>
        <v>30.02.001910.06.0035</v>
      </c>
      <c r="B319" s="8" t="s">
        <v>257</v>
      </c>
      <c r="C319" s="8" t="s">
        <v>954</v>
      </c>
      <c r="D319" s="8" t="s">
        <v>579</v>
      </c>
      <c r="E319" s="8" t="s">
        <v>879</v>
      </c>
      <c r="F319" s="8" t="s">
        <v>452</v>
      </c>
      <c r="G319" s="8" t="s">
        <v>880</v>
      </c>
      <c r="H319" s="8">
        <v>4.1E-5</v>
      </c>
    </row>
    <row r="320" spans="1:8">
      <c r="A320" s="8" t="str">
        <f t="shared" si="7"/>
        <v>30.02.001910.07.0002</v>
      </c>
      <c r="B320" s="8" t="s">
        <v>257</v>
      </c>
      <c r="C320" s="8" t="s">
        <v>954</v>
      </c>
      <c r="D320" s="8" t="s">
        <v>579</v>
      </c>
      <c r="E320" s="8" t="s">
        <v>454</v>
      </c>
      <c r="F320" s="8" t="s">
        <v>452</v>
      </c>
      <c r="G320" s="8" t="s">
        <v>455</v>
      </c>
      <c r="H320" s="8">
        <v>0.50670099999999996</v>
      </c>
    </row>
    <row r="321" spans="1:8">
      <c r="A321" s="8" t="str">
        <f t="shared" si="7"/>
        <v>30.02.002010.03.0013</v>
      </c>
      <c r="B321" s="8" t="s">
        <v>264</v>
      </c>
      <c r="C321" s="8" t="s">
        <v>973</v>
      </c>
      <c r="D321" s="8" t="s">
        <v>579</v>
      </c>
      <c r="E321" s="8" t="s">
        <v>974</v>
      </c>
      <c r="F321" s="8" t="s">
        <v>452</v>
      </c>
      <c r="G321" s="8" t="s">
        <v>975</v>
      </c>
      <c r="H321" s="8">
        <v>0.36659900000000001</v>
      </c>
    </row>
    <row r="322" spans="1:8">
      <c r="A322" s="8" t="str">
        <f t="shared" si="7"/>
        <v>30.02.002010.01.0004</v>
      </c>
      <c r="B322" s="8" t="s">
        <v>264</v>
      </c>
      <c r="C322" s="8" t="s">
        <v>973</v>
      </c>
      <c r="D322" s="8" t="s">
        <v>579</v>
      </c>
      <c r="E322" s="8" t="s">
        <v>719</v>
      </c>
      <c r="F322" s="8" t="s">
        <v>452</v>
      </c>
      <c r="G322" s="8" t="s">
        <v>720</v>
      </c>
      <c r="H322" s="8">
        <v>4.5787000000000001E-2</v>
      </c>
    </row>
    <row r="323" spans="1:8">
      <c r="A323" s="8" t="str">
        <f t="shared" si="7"/>
        <v>---------------  - FMEN031 - V:</v>
      </c>
      <c r="B323" s="8" t="s">
        <v>427</v>
      </c>
      <c r="C323" s="8" t="e">
        <f>------------------------------DAT</f>
        <v>#NAME?</v>
      </c>
      <c r="D323" s="8" t="s">
        <v>1238</v>
      </c>
      <c r="E323" s="8" t="s">
        <v>526</v>
      </c>
      <c r="F323" s="8" t="s">
        <v>527</v>
      </c>
      <c r="G323" s="8" t="s">
        <v>528</v>
      </c>
      <c r="H323" s="8"/>
    </row>
    <row r="324" spans="1:8">
      <c r="A324" s="8" t="str">
        <f t="shared" si="7"/>
        <v>_x000C_------------------------------</v>
      </c>
      <c r="B324" s="8" t="s">
        <v>529</v>
      </c>
      <c r="C324" s="8" t="s">
        <v>1227</v>
      </c>
      <c r="D324" s="8" t="s">
        <v>1228</v>
      </c>
      <c r="E324" s="8" t="s">
        <v>430</v>
      </c>
      <c r="F324" s="8" t="s">
        <v>429</v>
      </c>
      <c r="G324" s="8" t="s">
        <v>431</v>
      </c>
      <c r="H324" s="8" t="s">
        <v>431</v>
      </c>
    </row>
    <row r="325" spans="1:8">
      <c r="A325" s="8" t="str">
        <f t="shared" si="7"/>
        <v>FORNO DE MINASrutura de Atual P</v>
      </c>
      <c r="B325" s="8" t="s">
        <v>433</v>
      </c>
      <c r="C325" s="8" t="s">
        <v>434</v>
      </c>
      <c r="D325" s="8" t="s">
        <v>435</v>
      </c>
      <c r="E325" s="8" t="s">
        <v>436</v>
      </c>
      <c r="F325" s="8" t="s">
        <v>437</v>
      </c>
      <c r="G325" s="8" t="s">
        <v>438</v>
      </c>
      <c r="H325" s="8" t="s">
        <v>595</v>
      </c>
    </row>
    <row r="326" spans="1:8">
      <c r="A326" s="8" t="str">
        <f t="shared" si="7"/>
        <v>-------------------------------</v>
      </c>
      <c r="B326" s="8" t="s">
        <v>427</v>
      </c>
      <c r="C326" s="8" t="s">
        <v>1227</v>
      </c>
      <c r="D326" s="8" t="s">
        <v>1228</v>
      </c>
      <c r="E326" s="8" t="s">
        <v>430</v>
      </c>
      <c r="F326" s="8" t="s">
        <v>429</v>
      </c>
      <c r="G326" s="8" t="s">
        <v>431</v>
      </c>
      <c r="H326" s="8" t="s">
        <v>1229</v>
      </c>
    </row>
    <row r="327" spans="1:8">
      <c r="A327" s="8" t="str">
        <f t="shared" si="7"/>
        <v/>
      </c>
      <c r="B327" s="8"/>
      <c r="C327" s="8"/>
      <c r="D327" s="8"/>
      <c r="E327" s="8"/>
      <c r="F327" s="8"/>
      <c r="G327" s="8"/>
      <c r="H327" s="8"/>
    </row>
    <row r="328" spans="1:8">
      <c r="A328" s="8" t="str">
        <f t="shared" si="7"/>
        <v>Item PaiItem Filho</v>
      </c>
      <c r="B328" s="8" t="s">
        <v>441</v>
      </c>
      <c r="C328" s="8" t="s">
        <v>442</v>
      </c>
      <c r="D328" s="8" t="s">
        <v>443</v>
      </c>
      <c r="E328" s="8" t="s">
        <v>444</v>
      </c>
      <c r="F328" s="8" t="s">
        <v>443</v>
      </c>
      <c r="G328" s="8" t="s">
        <v>445</v>
      </c>
      <c r="H328" s="8" t="s">
        <v>446</v>
      </c>
    </row>
    <row r="329" spans="1:8">
      <c r="A329" s="8" t="str">
        <f t="shared" si="7"/>
        <v>------------------------------</v>
      </c>
      <c r="B329" s="8" t="s">
        <v>427</v>
      </c>
      <c r="C329" s="8" t="s">
        <v>447</v>
      </c>
      <c r="D329" s="8" t="s">
        <v>448</v>
      </c>
      <c r="E329" s="8" t="s">
        <v>449</v>
      </c>
      <c r="F329" s="8" t="s">
        <v>448</v>
      </c>
      <c r="G329" s="8" t="s">
        <v>431</v>
      </c>
      <c r="H329" s="8" t="s">
        <v>427</v>
      </c>
    </row>
    <row r="330" spans="1:8">
      <c r="A330" s="8" t="str">
        <f t="shared" si="7"/>
        <v>30.02.002010.04.0005</v>
      </c>
      <c r="B330" s="8" t="s">
        <v>264</v>
      </c>
      <c r="C330" s="8" t="s">
        <v>973</v>
      </c>
      <c r="D330" s="8" t="s">
        <v>579</v>
      </c>
      <c r="E330" s="8" t="s">
        <v>475</v>
      </c>
      <c r="F330" s="8" t="s">
        <v>452</v>
      </c>
      <c r="G330" s="8" t="s">
        <v>476</v>
      </c>
      <c r="H330" s="8">
        <v>2.7512999999999999E-2</v>
      </c>
    </row>
    <row r="331" spans="1:8">
      <c r="A331" s="8" t="str">
        <f t="shared" si="7"/>
        <v>30.02.002010.02.0003</v>
      </c>
      <c r="B331" s="8" t="s">
        <v>264</v>
      </c>
      <c r="C331" s="8" t="s">
        <v>973</v>
      </c>
      <c r="D331" s="8" t="s">
        <v>579</v>
      </c>
      <c r="E331" s="8" t="s">
        <v>523</v>
      </c>
      <c r="F331" s="8" t="s">
        <v>452</v>
      </c>
      <c r="G331" s="8" t="s">
        <v>524</v>
      </c>
      <c r="H331" s="8">
        <v>2.2943999999999999E-2</v>
      </c>
    </row>
    <row r="332" spans="1:8">
      <c r="A332" s="8" t="str">
        <f t="shared" si="7"/>
        <v>30.02.002010.06.0021</v>
      </c>
      <c r="B332" s="8" t="s">
        <v>264</v>
      </c>
      <c r="C332" s="8" t="s">
        <v>973</v>
      </c>
      <c r="D332" s="8" t="s">
        <v>579</v>
      </c>
      <c r="E332" s="8" t="s">
        <v>489</v>
      </c>
      <c r="F332" s="8" t="s">
        <v>452</v>
      </c>
      <c r="G332" s="8" t="s">
        <v>490</v>
      </c>
      <c r="H332" s="8">
        <v>5.4819999999999999E-3</v>
      </c>
    </row>
    <row r="333" spans="1:8">
      <c r="A333" s="8" t="str">
        <f t="shared" si="7"/>
        <v>30.02.002010.06.0017</v>
      </c>
      <c r="B333" s="8" t="s">
        <v>264</v>
      </c>
      <c r="C333" s="8" t="s">
        <v>973</v>
      </c>
      <c r="D333" s="8" t="s">
        <v>579</v>
      </c>
      <c r="E333" s="8" t="s">
        <v>483</v>
      </c>
      <c r="F333" s="8" t="s">
        <v>452</v>
      </c>
      <c r="G333" s="8" t="s">
        <v>484</v>
      </c>
      <c r="H333" s="8">
        <v>1.02E-4</v>
      </c>
    </row>
    <row r="334" spans="1:8">
      <c r="A334" s="8" t="str">
        <f t="shared" si="7"/>
        <v>30.02.002010.02.0035</v>
      </c>
      <c r="B334" s="8" t="s">
        <v>264</v>
      </c>
      <c r="C334" s="8" t="s">
        <v>973</v>
      </c>
      <c r="D334" s="8" t="s">
        <v>579</v>
      </c>
      <c r="E334" s="8" t="s">
        <v>500</v>
      </c>
      <c r="F334" s="8" t="s">
        <v>498</v>
      </c>
      <c r="G334" s="8" t="s">
        <v>501</v>
      </c>
      <c r="H334" s="8">
        <v>0.263046</v>
      </c>
    </row>
    <row r="335" spans="1:8">
      <c r="A335" s="8" t="str">
        <f t="shared" si="7"/>
        <v>30.02.002010.06.0030</v>
      </c>
      <c r="B335" s="8" t="s">
        <v>264</v>
      </c>
      <c r="C335" s="8" t="s">
        <v>973</v>
      </c>
      <c r="D335" s="8" t="s">
        <v>579</v>
      </c>
      <c r="E335" s="8" t="s">
        <v>959</v>
      </c>
      <c r="F335" s="8" t="s">
        <v>498</v>
      </c>
      <c r="G335" s="8" t="s">
        <v>960</v>
      </c>
      <c r="H335" s="8">
        <v>4.5690000000000001E-3</v>
      </c>
    </row>
    <row r="336" spans="1:8">
      <c r="A336" s="8" t="str">
        <f t="shared" si="7"/>
        <v>30.02.002010.06.0027</v>
      </c>
      <c r="B336" s="8" t="s">
        <v>264</v>
      </c>
      <c r="C336" s="8" t="s">
        <v>973</v>
      </c>
      <c r="D336" s="8" t="s">
        <v>579</v>
      </c>
      <c r="E336" s="8" t="s">
        <v>976</v>
      </c>
      <c r="F336" s="8" t="s">
        <v>498</v>
      </c>
      <c r="G336" s="8" t="s">
        <v>977</v>
      </c>
      <c r="H336" s="8">
        <v>9.1675000000000006E-2</v>
      </c>
    </row>
    <row r="337" spans="1:8">
      <c r="A337" s="8" t="str">
        <f t="shared" si="7"/>
        <v>30.02.002010.06.0034</v>
      </c>
      <c r="B337" s="8" t="s">
        <v>264</v>
      </c>
      <c r="C337" s="8" t="s">
        <v>973</v>
      </c>
      <c r="D337" s="8" t="s">
        <v>579</v>
      </c>
      <c r="E337" s="8" t="s">
        <v>929</v>
      </c>
      <c r="F337" s="8" t="s">
        <v>452</v>
      </c>
      <c r="G337" s="8" t="s">
        <v>930</v>
      </c>
      <c r="H337" s="8">
        <v>9.1369999999999993E-3</v>
      </c>
    </row>
    <row r="338" spans="1:8">
      <c r="A338" s="8" t="str">
        <f t="shared" si="7"/>
        <v>30.02.002010.07.0002</v>
      </c>
      <c r="B338" s="8" t="s">
        <v>264</v>
      </c>
      <c r="C338" s="8" t="s">
        <v>973</v>
      </c>
      <c r="D338" s="8" t="s">
        <v>579</v>
      </c>
      <c r="E338" s="8" t="s">
        <v>454</v>
      </c>
      <c r="F338" s="8" t="s">
        <v>452</v>
      </c>
      <c r="G338" s="8" t="s">
        <v>455</v>
      </c>
      <c r="H338" s="8">
        <v>0.26670100000000002</v>
      </c>
    </row>
    <row r="339" spans="1:8">
      <c r="A339" s="8" t="str">
        <f t="shared" si="7"/>
        <v>30.02.002110.04.0004</v>
      </c>
      <c r="B339" s="8" t="s">
        <v>261</v>
      </c>
      <c r="C339" s="8" t="s">
        <v>972</v>
      </c>
      <c r="D339" s="8" t="s">
        <v>579</v>
      </c>
      <c r="E339" s="8" t="s">
        <v>776</v>
      </c>
      <c r="F339" s="8" t="s">
        <v>452</v>
      </c>
      <c r="G339" s="8" t="s">
        <v>777</v>
      </c>
      <c r="H339" s="8">
        <v>1.7247999999999999E-2</v>
      </c>
    </row>
    <row r="340" spans="1:8">
      <c r="A340" s="8" t="str">
        <f t="shared" si="7"/>
        <v>30.02.002140.02.1010</v>
      </c>
      <c r="B340" s="8" t="s">
        <v>261</v>
      </c>
      <c r="C340" s="8" t="s">
        <v>972</v>
      </c>
      <c r="D340" s="8" t="s">
        <v>579</v>
      </c>
      <c r="E340" s="8" t="s">
        <v>1095</v>
      </c>
      <c r="F340" s="8" t="s">
        <v>452</v>
      </c>
      <c r="G340" s="8" t="s">
        <v>1096</v>
      </c>
      <c r="H340" s="8">
        <v>8.5000000000000006E-5</v>
      </c>
    </row>
    <row r="341" spans="1:8">
      <c r="A341" s="8" t="str">
        <f t="shared" si="7"/>
        <v>30.02.002140.02.1011</v>
      </c>
      <c r="B341" s="8" t="s">
        <v>261</v>
      </c>
      <c r="C341" s="8" t="s">
        <v>972</v>
      </c>
      <c r="D341" s="8" t="s">
        <v>579</v>
      </c>
      <c r="E341" s="8" t="s">
        <v>1097</v>
      </c>
      <c r="F341" s="8" t="s">
        <v>452</v>
      </c>
      <c r="G341" s="8" t="s">
        <v>1098</v>
      </c>
      <c r="H341" s="8">
        <v>5.0109999999999998E-3</v>
      </c>
    </row>
    <row r="342" spans="1:8">
      <c r="A342" s="8" t="str">
        <f t="shared" si="7"/>
        <v>30.02.002140.02.1012</v>
      </c>
      <c r="B342" s="8" t="s">
        <v>261</v>
      </c>
      <c r="C342" s="8" t="s">
        <v>972</v>
      </c>
      <c r="D342" s="8" t="s">
        <v>579</v>
      </c>
      <c r="E342" s="8" t="s">
        <v>1099</v>
      </c>
      <c r="F342" s="8" t="s">
        <v>452</v>
      </c>
      <c r="G342" s="8" t="s">
        <v>1100</v>
      </c>
      <c r="H342" s="8">
        <v>9.8890000000000002E-3</v>
      </c>
    </row>
    <row r="343" spans="1:8">
      <c r="A343" s="8" t="str">
        <f t="shared" si="7"/>
        <v>30.02.002140.02.1013</v>
      </c>
      <c r="B343" s="8" t="s">
        <v>261</v>
      </c>
      <c r="C343" s="8" t="s">
        <v>972</v>
      </c>
      <c r="D343" s="8" t="s">
        <v>579</v>
      </c>
      <c r="E343" s="8" t="s">
        <v>1102</v>
      </c>
      <c r="F343" s="8" t="s">
        <v>452</v>
      </c>
      <c r="G343" s="8" t="s">
        <v>1103</v>
      </c>
      <c r="H343" s="8">
        <v>7.5960000000000003E-3</v>
      </c>
    </row>
    <row r="344" spans="1:8">
      <c r="A344" s="8" t="str">
        <f t="shared" si="7"/>
        <v>30.02.002110.06.0033</v>
      </c>
      <c r="B344" s="8" t="s">
        <v>261</v>
      </c>
      <c r="C344" s="8" t="s">
        <v>972</v>
      </c>
      <c r="D344" s="8" t="s">
        <v>579</v>
      </c>
      <c r="E344" s="8" t="s">
        <v>984</v>
      </c>
      <c r="F344" s="8" t="s">
        <v>498</v>
      </c>
      <c r="G344" s="8" t="s">
        <v>985</v>
      </c>
      <c r="H344" s="8">
        <v>4.5960000000000003E-3</v>
      </c>
    </row>
    <row r="345" spans="1:8">
      <c r="A345" s="8" t="str">
        <f t="shared" si="7"/>
        <v>30.02.002110.01.0003</v>
      </c>
      <c r="B345" s="8" t="s">
        <v>261</v>
      </c>
      <c r="C345" s="8" t="s">
        <v>972</v>
      </c>
      <c r="D345" s="8" t="s">
        <v>579</v>
      </c>
      <c r="E345" s="8" t="s">
        <v>471</v>
      </c>
      <c r="F345" s="8" t="s">
        <v>452</v>
      </c>
      <c r="G345" s="8" t="s">
        <v>472</v>
      </c>
      <c r="H345" s="8">
        <v>2.86E-2</v>
      </c>
    </row>
    <row r="346" spans="1:8">
      <c r="A346" s="8" t="str">
        <f t="shared" si="7"/>
        <v>30.02.002110.05.0002</v>
      </c>
      <c r="B346" s="8" t="s">
        <v>261</v>
      </c>
      <c r="C346" s="8" t="s">
        <v>972</v>
      </c>
      <c r="D346" s="8" t="s">
        <v>579</v>
      </c>
      <c r="E346" s="8" t="s">
        <v>451</v>
      </c>
      <c r="F346" s="8" t="s">
        <v>452</v>
      </c>
      <c r="G346" s="8" t="s">
        <v>453</v>
      </c>
      <c r="H346" s="8">
        <v>3.4497E-2</v>
      </c>
    </row>
    <row r="347" spans="1:8">
      <c r="A347" s="8" t="str">
        <f t="shared" si="7"/>
        <v>30.02.002110.02.0003</v>
      </c>
      <c r="B347" s="8" t="s">
        <v>261</v>
      </c>
      <c r="C347" s="8" t="s">
        <v>972</v>
      </c>
      <c r="D347" s="8" t="s">
        <v>579</v>
      </c>
      <c r="E347" s="8" t="s">
        <v>523</v>
      </c>
      <c r="F347" s="8" t="s">
        <v>452</v>
      </c>
      <c r="G347" s="8" t="s">
        <v>524</v>
      </c>
      <c r="H347" s="8">
        <v>1.3842999999999999E-2</v>
      </c>
    </row>
    <row r="348" spans="1:8">
      <c r="A348" s="8" t="str">
        <f t="shared" si="7"/>
        <v>30.02.002110.06.0043</v>
      </c>
      <c r="B348" s="8" t="s">
        <v>261</v>
      </c>
      <c r="C348" s="8" t="s">
        <v>972</v>
      </c>
      <c r="D348" s="8" t="s">
        <v>579</v>
      </c>
      <c r="E348" s="8" t="s">
        <v>869</v>
      </c>
      <c r="F348" s="8" t="s">
        <v>452</v>
      </c>
      <c r="G348" s="8" t="s">
        <v>870</v>
      </c>
      <c r="H348" s="8">
        <v>6.8127999999999994E-2</v>
      </c>
    </row>
    <row r="349" spans="1:8">
      <c r="A349" s="8" t="str">
        <f t="shared" ref="A349:A412" si="8">B349&amp;E349</f>
        <v>30.02.002130.03.0002</v>
      </c>
      <c r="B349" s="8" t="s">
        <v>261</v>
      </c>
      <c r="C349" s="8" t="s">
        <v>972</v>
      </c>
      <c r="D349" s="8" t="s">
        <v>579</v>
      </c>
      <c r="E349" s="8" t="s">
        <v>497</v>
      </c>
      <c r="F349" s="8" t="s">
        <v>498</v>
      </c>
      <c r="G349" s="8" t="s">
        <v>499</v>
      </c>
      <c r="H349" s="8">
        <v>1.2763E-2</v>
      </c>
    </row>
    <row r="350" spans="1:8">
      <c r="A350" s="8" t="str">
        <f t="shared" si="8"/>
        <v>30.02.002110.06.0037</v>
      </c>
      <c r="B350" s="8" t="s">
        <v>261</v>
      </c>
      <c r="C350" s="8" t="s">
        <v>972</v>
      </c>
      <c r="D350" s="8" t="s">
        <v>579</v>
      </c>
      <c r="E350" s="8" t="s">
        <v>485</v>
      </c>
      <c r="F350" s="8" t="s">
        <v>452</v>
      </c>
      <c r="G350" s="8" t="s">
        <v>486</v>
      </c>
      <c r="H350" s="8">
        <v>1.1E-5</v>
      </c>
    </row>
    <row r="351" spans="1:8">
      <c r="A351" s="8" t="str">
        <f t="shared" si="8"/>
        <v>30.02.002110.06.0036</v>
      </c>
      <c r="B351" s="8" t="s">
        <v>261</v>
      </c>
      <c r="C351" s="8" t="s">
        <v>972</v>
      </c>
      <c r="D351" s="8" t="s">
        <v>579</v>
      </c>
      <c r="E351" s="8" t="s">
        <v>881</v>
      </c>
      <c r="F351" s="8" t="s">
        <v>452</v>
      </c>
      <c r="G351" s="8" t="s">
        <v>882</v>
      </c>
      <c r="H351" s="8">
        <v>1.1E-5</v>
      </c>
    </row>
    <row r="352" spans="1:8">
      <c r="A352" s="8" t="str">
        <f t="shared" si="8"/>
        <v>30.02.002110.06.0048</v>
      </c>
      <c r="B352" s="8" t="s">
        <v>261</v>
      </c>
      <c r="C352" s="8" t="s">
        <v>972</v>
      </c>
      <c r="D352" s="8" t="s">
        <v>579</v>
      </c>
      <c r="E352" s="8" t="s">
        <v>1230</v>
      </c>
      <c r="F352" s="8" t="s">
        <v>452</v>
      </c>
      <c r="G352" s="8" t="s">
        <v>1231</v>
      </c>
      <c r="H352" s="8">
        <v>5.0000000000000004E-6</v>
      </c>
    </row>
    <row r="353" spans="1:8">
      <c r="A353" s="8" t="str">
        <f t="shared" si="8"/>
        <v>30.02.002110.06.0020</v>
      </c>
      <c r="B353" s="8" t="s">
        <v>261</v>
      </c>
      <c r="C353" s="8" t="s">
        <v>972</v>
      </c>
      <c r="D353" s="8" t="s">
        <v>579</v>
      </c>
      <c r="E353" s="8" t="s">
        <v>456</v>
      </c>
      <c r="F353" s="8" t="s">
        <v>452</v>
      </c>
      <c r="G353" s="8" t="s">
        <v>457</v>
      </c>
      <c r="H353" s="8">
        <v>8.5009999999999999E-3</v>
      </c>
    </row>
    <row r="354" spans="1:8">
      <c r="A354" s="8" t="str">
        <f t="shared" si="8"/>
        <v>30.02.002110.04.0007</v>
      </c>
      <c r="B354" s="8" t="s">
        <v>261</v>
      </c>
      <c r="C354" s="8" t="s">
        <v>972</v>
      </c>
      <c r="D354" s="8" t="s">
        <v>579</v>
      </c>
      <c r="E354" s="8" t="s">
        <v>535</v>
      </c>
      <c r="F354" s="8" t="s">
        <v>452</v>
      </c>
      <c r="G354" s="8" t="s">
        <v>536</v>
      </c>
      <c r="H354" s="8">
        <v>1.1720000000000001E-3</v>
      </c>
    </row>
    <row r="355" spans="1:8">
      <c r="A355" s="8" t="str">
        <f t="shared" si="8"/>
        <v>30.02.002110.06.0045</v>
      </c>
      <c r="B355" s="8" t="s">
        <v>261</v>
      </c>
      <c r="C355" s="8" t="s">
        <v>972</v>
      </c>
      <c r="D355" s="8" t="s">
        <v>579</v>
      </c>
      <c r="E355" s="8" t="s">
        <v>1232</v>
      </c>
      <c r="F355" s="8" t="s">
        <v>452</v>
      </c>
      <c r="G355" s="8" t="s">
        <v>1233</v>
      </c>
      <c r="H355" s="8">
        <v>3.0400000000000002E-3</v>
      </c>
    </row>
    <row r="356" spans="1:8">
      <c r="A356" s="8" t="str">
        <f t="shared" si="8"/>
        <v>30.02.002110.06.0021</v>
      </c>
      <c r="B356" s="8" t="s">
        <v>261</v>
      </c>
      <c r="C356" s="8" t="s">
        <v>972</v>
      </c>
      <c r="D356" s="8" t="s">
        <v>579</v>
      </c>
      <c r="E356" s="8" t="s">
        <v>489</v>
      </c>
      <c r="F356" s="8" t="s">
        <v>452</v>
      </c>
      <c r="G356" s="8" t="s">
        <v>490</v>
      </c>
      <c r="H356" s="8">
        <v>8.4400000000000002E-4</v>
      </c>
    </row>
    <row r="357" spans="1:8">
      <c r="A357" s="8" t="str">
        <f t="shared" si="8"/>
        <v>30.02.002110.03.0012</v>
      </c>
      <c r="B357" s="8" t="s">
        <v>261</v>
      </c>
      <c r="C357" s="8" t="s">
        <v>972</v>
      </c>
      <c r="D357" s="8" t="s">
        <v>579</v>
      </c>
      <c r="E357" s="8" t="s">
        <v>986</v>
      </c>
      <c r="F357" s="8" t="s">
        <v>452</v>
      </c>
      <c r="G357" s="8" t="s">
        <v>987</v>
      </c>
      <c r="H357" s="8">
        <v>0.51911300000000005</v>
      </c>
    </row>
    <row r="358" spans="1:8">
      <c r="A358" s="8" t="str">
        <f t="shared" si="8"/>
        <v>30.02.002110.07.0002</v>
      </c>
      <c r="B358" s="8" t="s">
        <v>261</v>
      </c>
      <c r="C358" s="8" t="s">
        <v>972</v>
      </c>
      <c r="D358" s="8" t="s">
        <v>579</v>
      </c>
      <c r="E358" s="8" t="s">
        <v>454</v>
      </c>
      <c r="F358" s="8" t="s">
        <v>452</v>
      </c>
      <c r="G358" s="8" t="s">
        <v>455</v>
      </c>
      <c r="H358" s="8">
        <v>0.4007</v>
      </c>
    </row>
    <row r="359" spans="1:8">
      <c r="A359" s="8" t="str">
        <f t="shared" si="8"/>
        <v>30.02.002110.06.0019</v>
      </c>
      <c r="B359" s="8" t="s">
        <v>261</v>
      </c>
      <c r="C359" s="8" t="s">
        <v>972</v>
      </c>
      <c r="D359" s="8" t="s">
        <v>579</v>
      </c>
      <c r="E359" s="8" t="s">
        <v>473</v>
      </c>
      <c r="F359" s="8" t="s">
        <v>452</v>
      </c>
      <c r="G359" s="8" t="s">
        <v>474</v>
      </c>
      <c r="H359" s="8">
        <v>5.3429999999999997E-3</v>
      </c>
    </row>
    <row r="360" spans="1:8">
      <c r="A360" s="8" t="str">
        <f t="shared" si="8"/>
        <v>30.02.002110.07.0011</v>
      </c>
      <c r="B360" s="8" t="s">
        <v>261</v>
      </c>
      <c r="C360" s="8" t="s">
        <v>972</v>
      </c>
      <c r="D360" s="8" t="s">
        <v>579</v>
      </c>
      <c r="E360" s="8" t="s">
        <v>487</v>
      </c>
      <c r="F360" s="8" t="s">
        <v>452</v>
      </c>
      <c r="G360" s="8" t="s">
        <v>488</v>
      </c>
      <c r="H360" s="8">
        <v>8.5800000000000004E-4</v>
      </c>
    </row>
    <row r="361" spans="1:8">
      <c r="A361" s="8" t="str">
        <f t="shared" si="8"/>
        <v>30.02.002140.03.1420</v>
      </c>
      <c r="B361" s="8" t="s">
        <v>261</v>
      </c>
      <c r="C361" s="8" t="s">
        <v>972</v>
      </c>
      <c r="D361" s="8" t="s">
        <v>579</v>
      </c>
      <c r="E361" s="8" t="s">
        <v>548</v>
      </c>
      <c r="F361" s="8" t="s">
        <v>498</v>
      </c>
      <c r="G361" s="8" t="s">
        <v>549</v>
      </c>
      <c r="H361" s="8">
        <v>8.6241999999999999E-2</v>
      </c>
    </row>
    <row r="362" spans="1:8">
      <c r="A362" s="8" t="str">
        <f t="shared" si="8"/>
        <v>30.02.002135.03.1420</v>
      </c>
      <c r="B362" s="8" t="s">
        <v>261</v>
      </c>
      <c r="C362" s="8" t="s">
        <v>972</v>
      </c>
      <c r="D362" s="8" t="s">
        <v>579</v>
      </c>
      <c r="E362" s="8" t="s">
        <v>1235</v>
      </c>
      <c r="F362" s="8" t="s">
        <v>498</v>
      </c>
      <c r="G362" s="8" t="s">
        <v>549</v>
      </c>
      <c r="H362" s="8">
        <v>8.6241999999999999E-2</v>
      </c>
    </row>
    <row r="363" spans="1:8">
      <c r="A363" s="8" t="str">
        <f t="shared" si="8"/>
        <v>30.02.002120.15.1002</v>
      </c>
      <c r="B363" s="8" t="s">
        <v>261</v>
      </c>
      <c r="C363" s="8" t="s">
        <v>972</v>
      </c>
      <c r="D363" s="8" t="s">
        <v>579</v>
      </c>
      <c r="E363" s="8" t="s">
        <v>921</v>
      </c>
      <c r="F363" s="8" t="s">
        <v>508</v>
      </c>
      <c r="G363" s="8" t="s">
        <v>922</v>
      </c>
      <c r="H363" s="8">
        <v>3.1E-4</v>
      </c>
    </row>
    <row r="364" spans="1:8">
      <c r="A364" s="8" t="str">
        <f t="shared" si="8"/>
        <v>30.02.002120.09.1002</v>
      </c>
      <c r="B364" s="8" t="s">
        <v>261</v>
      </c>
      <c r="C364" s="8" t="s">
        <v>972</v>
      </c>
      <c r="D364" s="8" t="s">
        <v>579</v>
      </c>
      <c r="E364" s="8" t="s">
        <v>923</v>
      </c>
      <c r="F364" s="8" t="s">
        <v>508</v>
      </c>
      <c r="G364" s="8" t="s">
        <v>924</v>
      </c>
      <c r="H364" s="8">
        <v>7.7999999999999999E-5</v>
      </c>
    </row>
    <row r="365" spans="1:8">
      <c r="A365" s="8" t="str">
        <f t="shared" si="8"/>
        <v>30.02.002120.07.1001</v>
      </c>
      <c r="B365" s="8" t="s">
        <v>261</v>
      </c>
      <c r="C365" s="8" t="s">
        <v>972</v>
      </c>
      <c r="D365" s="8" t="s">
        <v>579</v>
      </c>
      <c r="E365" s="8" t="s">
        <v>925</v>
      </c>
      <c r="F365" s="8" t="s">
        <v>452</v>
      </c>
      <c r="G365" s="8" t="s">
        <v>926</v>
      </c>
      <c r="H365" s="8">
        <v>3.4E-5</v>
      </c>
    </row>
    <row r="366" spans="1:8">
      <c r="A366" s="8" t="str">
        <f t="shared" si="8"/>
        <v>30.02.002110.06.0035</v>
      </c>
      <c r="B366" s="8" t="s">
        <v>261</v>
      </c>
      <c r="C366" s="8" t="s">
        <v>972</v>
      </c>
      <c r="D366" s="8" t="s">
        <v>579</v>
      </c>
      <c r="E366" s="8" t="s">
        <v>879</v>
      </c>
      <c r="F366" s="8" t="s">
        <v>452</v>
      </c>
      <c r="G366" s="8" t="s">
        <v>880</v>
      </c>
      <c r="H366" s="8">
        <v>2.7700000000000001E-4</v>
      </c>
    </row>
    <row r="367" spans="1:8">
      <c r="A367" s="8" t="str">
        <f t="shared" si="8"/>
        <v>30.02.002110.02.0035</v>
      </c>
      <c r="B367" s="8" t="s">
        <v>261</v>
      </c>
      <c r="C367" s="8" t="s">
        <v>972</v>
      </c>
      <c r="D367" s="8" t="s">
        <v>579</v>
      </c>
      <c r="E367" s="8" t="s">
        <v>500</v>
      </c>
      <c r="F367" s="8" t="s">
        <v>498</v>
      </c>
      <c r="G367" s="8" t="s">
        <v>501</v>
      </c>
      <c r="H367" s="8">
        <v>5.5371999999999998E-2</v>
      </c>
    </row>
    <row r="368" spans="1:8">
      <c r="A368" s="8" t="str">
        <f t="shared" si="8"/>
        <v>30.02.002110.06.0017</v>
      </c>
      <c r="B368" s="8" t="s">
        <v>261</v>
      </c>
      <c r="C368" s="8" t="s">
        <v>972</v>
      </c>
      <c r="D368" s="8" t="s">
        <v>579</v>
      </c>
      <c r="E368" s="8" t="s">
        <v>483</v>
      </c>
      <c r="F368" s="8" t="s">
        <v>452</v>
      </c>
      <c r="G368" s="8" t="s">
        <v>484</v>
      </c>
      <c r="H368" s="8">
        <v>2.4899999999999998E-4</v>
      </c>
    </row>
    <row r="369" spans="1:8">
      <c r="A369" s="8" t="str">
        <f t="shared" si="8"/>
        <v>30.02.002110.06.0001</v>
      </c>
      <c r="B369" s="8" t="s">
        <v>261</v>
      </c>
      <c r="C369" s="8" t="s">
        <v>972</v>
      </c>
      <c r="D369" s="8" t="s">
        <v>579</v>
      </c>
      <c r="E369" s="8" t="s">
        <v>481</v>
      </c>
      <c r="F369" s="8" t="s">
        <v>452</v>
      </c>
      <c r="G369" s="8" t="s">
        <v>482</v>
      </c>
      <c r="H369" s="8">
        <v>1.11E-4</v>
      </c>
    </row>
    <row r="370" spans="1:8">
      <c r="A370" s="8" t="str">
        <f t="shared" si="8"/>
        <v>30.02.002110.06.0008</v>
      </c>
      <c r="B370" s="8" t="s">
        <v>261</v>
      </c>
      <c r="C370" s="8" t="s">
        <v>972</v>
      </c>
      <c r="D370" s="8" t="s">
        <v>579</v>
      </c>
      <c r="E370" s="8" t="s">
        <v>491</v>
      </c>
      <c r="F370" s="8" t="s">
        <v>452</v>
      </c>
      <c r="G370" s="8" t="s">
        <v>492</v>
      </c>
      <c r="H370" s="8">
        <v>1.4E-5</v>
      </c>
    </row>
    <row r="371" spans="1:8">
      <c r="A371" s="8" t="str">
        <f t="shared" si="8"/>
        <v>30.02.002210.03.0010</v>
      </c>
      <c r="B371" s="8" t="s">
        <v>267</v>
      </c>
      <c r="C371" s="8" t="s">
        <v>979</v>
      </c>
      <c r="D371" s="8" t="s">
        <v>579</v>
      </c>
      <c r="E371" s="8" t="s">
        <v>927</v>
      </c>
      <c r="F371" s="8" t="s">
        <v>452</v>
      </c>
      <c r="G371" s="8" t="s">
        <v>928</v>
      </c>
      <c r="H371" s="8">
        <v>0.22456899999999999</v>
      </c>
    </row>
    <row r="372" spans="1:8">
      <c r="A372" s="8" t="str">
        <f t="shared" si="8"/>
        <v>30.02.002210.06.0026</v>
      </c>
      <c r="B372" s="8" t="s">
        <v>267</v>
      </c>
      <c r="C372" s="8" t="s">
        <v>979</v>
      </c>
      <c r="D372" s="8" t="s">
        <v>579</v>
      </c>
      <c r="E372" s="8" t="s">
        <v>957</v>
      </c>
      <c r="F372" s="8" t="s">
        <v>498</v>
      </c>
      <c r="G372" s="8" t="s">
        <v>958</v>
      </c>
      <c r="H372" s="8">
        <v>4.0101999999999999E-2</v>
      </c>
    </row>
    <row r="373" spans="1:8">
      <c r="A373" s="8" t="str">
        <f t="shared" si="8"/>
        <v>30.02.002210.04.0007</v>
      </c>
      <c r="B373" s="8" t="s">
        <v>267</v>
      </c>
      <c r="C373" s="8" t="s">
        <v>979</v>
      </c>
      <c r="D373" s="8" t="s">
        <v>579</v>
      </c>
      <c r="E373" s="8" t="s">
        <v>535</v>
      </c>
      <c r="F373" s="8" t="s">
        <v>452</v>
      </c>
      <c r="G373" s="8" t="s">
        <v>536</v>
      </c>
      <c r="H373" s="8">
        <v>1.9897999999999999E-2</v>
      </c>
    </row>
    <row r="374" spans="1:8">
      <c r="A374" s="8" t="str">
        <f t="shared" si="8"/>
        <v>30.02.002210.06.0043</v>
      </c>
      <c r="B374" s="8" t="s">
        <v>267</v>
      </c>
      <c r="C374" s="8" t="s">
        <v>979</v>
      </c>
      <c r="D374" s="8" t="s">
        <v>579</v>
      </c>
      <c r="E374" s="8" t="s">
        <v>869</v>
      </c>
      <c r="F374" s="8" t="s">
        <v>452</v>
      </c>
      <c r="G374" s="8" t="s">
        <v>870</v>
      </c>
      <c r="H374" s="8">
        <v>0.11799999999999999</v>
      </c>
    </row>
    <row r="375" spans="1:8">
      <c r="A375" s="8" t="str">
        <f t="shared" si="8"/>
        <v>30.02.002210.06.0006</v>
      </c>
      <c r="B375" s="8" t="s">
        <v>267</v>
      </c>
      <c r="C375" s="8" t="s">
        <v>979</v>
      </c>
      <c r="D375" s="8" t="s">
        <v>579</v>
      </c>
      <c r="E375" s="8" t="s">
        <v>495</v>
      </c>
      <c r="F375" s="8" t="s">
        <v>452</v>
      </c>
      <c r="G375" s="8" t="s">
        <v>496</v>
      </c>
      <c r="H375" s="8">
        <v>1.1776999999999999E-2</v>
      </c>
    </row>
    <row r="376" spans="1:8">
      <c r="A376" s="8" t="str">
        <f t="shared" si="8"/>
        <v>30.02.002210.07.0011</v>
      </c>
      <c r="B376" s="8" t="s">
        <v>267</v>
      </c>
      <c r="C376" s="8" t="s">
        <v>979</v>
      </c>
      <c r="D376" s="8" t="s">
        <v>579</v>
      </c>
      <c r="E376" s="8" t="s">
        <v>487</v>
      </c>
      <c r="F376" s="8" t="s">
        <v>452</v>
      </c>
      <c r="G376" s="8" t="s">
        <v>488</v>
      </c>
      <c r="H376" s="8">
        <v>2.5379999999999999E-3</v>
      </c>
    </row>
    <row r="377" spans="1:8">
      <c r="A377" s="8" t="str">
        <f t="shared" si="8"/>
        <v>30.02.002210.06.0037</v>
      </c>
      <c r="B377" s="8" t="s">
        <v>267</v>
      </c>
      <c r="C377" s="8" t="s">
        <v>979</v>
      </c>
      <c r="D377" s="8" t="s">
        <v>579</v>
      </c>
      <c r="E377" s="8" t="s">
        <v>485</v>
      </c>
      <c r="F377" s="8" t="s">
        <v>452</v>
      </c>
      <c r="G377" s="8" t="s">
        <v>486</v>
      </c>
      <c r="H377" s="8">
        <v>3.8999999999999999E-5</v>
      </c>
    </row>
    <row r="378" spans="1:8">
      <c r="A378" s="8" t="str">
        <f t="shared" si="8"/>
        <v>30.02.002210.06.0036</v>
      </c>
      <c r="B378" s="8" t="s">
        <v>267</v>
      </c>
      <c r="C378" s="8" t="s">
        <v>979</v>
      </c>
      <c r="D378" s="8" t="s">
        <v>579</v>
      </c>
      <c r="E378" s="8" t="s">
        <v>881</v>
      </c>
      <c r="F378" s="8" t="s">
        <v>452</v>
      </c>
      <c r="G378" s="8" t="s">
        <v>882</v>
      </c>
      <c r="H378" s="8">
        <v>2.5000000000000001E-5</v>
      </c>
    </row>
    <row r="379" spans="1:8">
      <c r="A379" s="8" t="str">
        <f t="shared" si="8"/>
        <v>30.02.002210.06.0003</v>
      </c>
      <c r="B379" s="8" t="s">
        <v>267</v>
      </c>
      <c r="C379" s="8" t="s">
        <v>979</v>
      </c>
      <c r="D379" s="8" t="s">
        <v>579</v>
      </c>
      <c r="E379" s="8" t="s">
        <v>493</v>
      </c>
      <c r="F379" s="8" t="s">
        <v>452</v>
      </c>
      <c r="G379" s="8" t="s">
        <v>494</v>
      </c>
      <c r="H379" s="8">
        <v>2.5379999999999999E-3</v>
      </c>
    </row>
    <row r="380" spans="1:8">
      <c r="A380" s="8" t="str">
        <f t="shared" si="8"/>
        <v>30.02.002210.06.0030</v>
      </c>
      <c r="B380" s="8" t="s">
        <v>267</v>
      </c>
      <c r="C380" s="8" t="s">
        <v>979</v>
      </c>
      <c r="D380" s="8" t="s">
        <v>579</v>
      </c>
      <c r="E380" s="8" t="s">
        <v>959</v>
      </c>
      <c r="F380" s="8" t="s">
        <v>498</v>
      </c>
      <c r="G380" s="8" t="s">
        <v>960</v>
      </c>
      <c r="H380" s="8">
        <v>5.1780000000000003E-3</v>
      </c>
    </row>
    <row r="381" spans="1:8">
      <c r="A381" s="8" t="str">
        <f t="shared" si="8"/>
        <v>30.02.002210.01.0003</v>
      </c>
      <c r="B381" s="8" t="s">
        <v>267</v>
      </c>
      <c r="C381" s="8" t="s">
        <v>979</v>
      </c>
      <c r="D381" s="8" t="s">
        <v>579</v>
      </c>
      <c r="E381" s="8" t="s">
        <v>471</v>
      </c>
      <c r="F381" s="8" t="s">
        <v>452</v>
      </c>
      <c r="G381" s="8" t="s">
        <v>472</v>
      </c>
      <c r="H381" s="8">
        <v>2.6497E-2</v>
      </c>
    </row>
    <row r="382" spans="1:8">
      <c r="A382" s="8" t="str">
        <f t="shared" si="8"/>
        <v>30.02.002210.06.0005</v>
      </c>
      <c r="B382" s="8" t="s">
        <v>267</v>
      </c>
      <c r="C382" s="8" t="s">
        <v>979</v>
      </c>
      <c r="D382" s="8" t="s">
        <v>579</v>
      </c>
      <c r="E382" s="8" t="s">
        <v>800</v>
      </c>
      <c r="F382" s="8" t="s">
        <v>452</v>
      </c>
      <c r="G382" s="8" t="s">
        <v>801</v>
      </c>
      <c r="H382" s="8">
        <v>6.5989999999999998E-3</v>
      </c>
    </row>
    <row r="383" spans="1:8">
      <c r="A383" s="8" t="str">
        <f t="shared" si="8"/>
        <v>30.02.002210.02.0003</v>
      </c>
      <c r="B383" s="8" t="s">
        <v>267</v>
      </c>
      <c r="C383" s="8" t="s">
        <v>979</v>
      </c>
      <c r="D383" s="8" t="s">
        <v>579</v>
      </c>
      <c r="E383" s="8" t="s">
        <v>523</v>
      </c>
      <c r="F383" s="8" t="s">
        <v>452</v>
      </c>
      <c r="G383" s="8" t="s">
        <v>524</v>
      </c>
      <c r="H383" s="8">
        <v>2.9848E-2</v>
      </c>
    </row>
    <row r="384" spans="1:8">
      <c r="A384" s="8" t="str">
        <f t="shared" si="8"/>
        <v>30.02.002210.06.0020</v>
      </c>
      <c r="B384" s="8" t="s">
        <v>267</v>
      </c>
      <c r="C384" s="8" t="s">
        <v>979</v>
      </c>
      <c r="D384" s="8" t="s">
        <v>579</v>
      </c>
      <c r="E384" s="8" t="s">
        <v>456</v>
      </c>
      <c r="F384" s="8" t="s">
        <v>452</v>
      </c>
      <c r="G384" s="8" t="s">
        <v>457</v>
      </c>
      <c r="H384" s="8">
        <v>7.3099999999999997E-3</v>
      </c>
    </row>
    <row r="385" spans="1:8">
      <c r="A385" s="8" t="str">
        <f t="shared" si="8"/>
        <v>30.02.002210.06.0021</v>
      </c>
      <c r="B385" s="8" t="s">
        <v>267</v>
      </c>
      <c r="C385" s="8" t="s">
        <v>979</v>
      </c>
      <c r="D385" s="8" t="s">
        <v>579</v>
      </c>
      <c r="E385" s="8" t="s">
        <v>489</v>
      </c>
      <c r="F385" s="8" t="s">
        <v>452</v>
      </c>
      <c r="G385" s="8" t="s">
        <v>490</v>
      </c>
      <c r="H385" s="8">
        <v>3.0499999999999999E-4</v>
      </c>
    </row>
    <row r="386" spans="1:8">
      <c r="A386" s="8" t="str">
        <f t="shared" si="8"/>
        <v>30.02.002210.06.0028</v>
      </c>
      <c r="B386" s="8" t="s">
        <v>267</v>
      </c>
      <c r="C386" s="8" t="s">
        <v>979</v>
      </c>
      <c r="D386" s="8" t="s">
        <v>579</v>
      </c>
      <c r="E386" s="8" t="s">
        <v>871</v>
      </c>
      <c r="F386" s="8" t="s">
        <v>498</v>
      </c>
      <c r="G386" s="8" t="s">
        <v>872</v>
      </c>
      <c r="H386" s="8">
        <v>0.19248699999999999</v>
      </c>
    </row>
    <row r="387" spans="1:8">
      <c r="A387" s="8" t="str">
        <f t="shared" si="8"/>
        <v>---------------  - FMEN031 - V:</v>
      </c>
      <c r="B387" s="8" t="s">
        <v>427</v>
      </c>
      <c r="C387" s="8" t="e">
        <f>------------------------------DAT</f>
        <v>#NAME?</v>
      </c>
      <c r="D387" s="8" t="s">
        <v>1238</v>
      </c>
      <c r="E387" s="8" t="s">
        <v>526</v>
      </c>
      <c r="F387" s="8" t="s">
        <v>527</v>
      </c>
      <c r="G387" s="8" t="s">
        <v>528</v>
      </c>
      <c r="H387" s="8"/>
    </row>
    <row r="388" spans="1:8">
      <c r="A388" s="8" t="str">
        <f t="shared" si="8"/>
        <v>_x000C_------------------------------</v>
      </c>
      <c r="B388" s="8" t="s">
        <v>529</v>
      </c>
      <c r="C388" s="8" t="s">
        <v>1227</v>
      </c>
      <c r="D388" s="8" t="s">
        <v>1228</v>
      </c>
      <c r="E388" s="8" t="s">
        <v>430</v>
      </c>
      <c r="F388" s="8" t="s">
        <v>429</v>
      </c>
      <c r="G388" s="8" t="s">
        <v>431</v>
      </c>
      <c r="H388" s="8" t="s">
        <v>431</v>
      </c>
    </row>
    <row r="389" spans="1:8">
      <c r="A389" s="8" t="str">
        <f t="shared" si="8"/>
        <v>FORNO DE MINASrutura de Atual P</v>
      </c>
      <c r="B389" s="8" t="s">
        <v>433</v>
      </c>
      <c r="C389" s="8" t="s">
        <v>434</v>
      </c>
      <c r="D389" s="8" t="s">
        <v>435</v>
      </c>
      <c r="E389" s="8" t="s">
        <v>436</v>
      </c>
      <c r="F389" s="8" t="s">
        <v>437</v>
      </c>
      <c r="G389" s="8" t="s">
        <v>438</v>
      </c>
      <c r="H389" s="8" t="s">
        <v>608</v>
      </c>
    </row>
    <row r="390" spans="1:8">
      <c r="A390" s="8" t="str">
        <f t="shared" si="8"/>
        <v>-------------------------------</v>
      </c>
      <c r="B390" s="8" t="s">
        <v>427</v>
      </c>
      <c r="C390" s="8" t="s">
        <v>1227</v>
      </c>
      <c r="D390" s="8" t="s">
        <v>1228</v>
      </c>
      <c r="E390" s="8" t="s">
        <v>430</v>
      </c>
      <c r="F390" s="8" t="s">
        <v>429</v>
      </c>
      <c r="G390" s="8" t="s">
        <v>431</v>
      </c>
      <c r="H390" s="8" t="s">
        <v>1229</v>
      </c>
    </row>
    <row r="391" spans="1:8">
      <c r="A391" s="8" t="str">
        <f t="shared" si="8"/>
        <v/>
      </c>
      <c r="B391" s="8"/>
      <c r="C391" s="8"/>
      <c r="D391" s="8"/>
      <c r="E391" s="8"/>
      <c r="F391" s="8"/>
      <c r="G391" s="8"/>
      <c r="H391" s="8"/>
    </row>
    <row r="392" spans="1:8">
      <c r="A392" s="8" t="str">
        <f t="shared" si="8"/>
        <v>Item PaiItem Filho</v>
      </c>
      <c r="B392" s="8" t="s">
        <v>441</v>
      </c>
      <c r="C392" s="8" t="s">
        <v>442</v>
      </c>
      <c r="D392" s="8" t="s">
        <v>443</v>
      </c>
      <c r="E392" s="8" t="s">
        <v>444</v>
      </c>
      <c r="F392" s="8" t="s">
        <v>443</v>
      </c>
      <c r="G392" s="8" t="s">
        <v>445</v>
      </c>
      <c r="H392" s="8" t="s">
        <v>446</v>
      </c>
    </row>
    <row r="393" spans="1:8">
      <c r="A393" s="8" t="str">
        <f t="shared" si="8"/>
        <v>------------------------------</v>
      </c>
      <c r="B393" s="8" t="s">
        <v>427</v>
      </c>
      <c r="C393" s="8" t="s">
        <v>447</v>
      </c>
      <c r="D393" s="8" t="s">
        <v>448</v>
      </c>
      <c r="E393" s="8" t="s">
        <v>449</v>
      </c>
      <c r="F393" s="8" t="s">
        <v>448</v>
      </c>
      <c r="G393" s="8" t="s">
        <v>431</v>
      </c>
      <c r="H393" s="8" t="s">
        <v>427</v>
      </c>
    </row>
    <row r="394" spans="1:8">
      <c r="A394" s="8" t="str">
        <f t="shared" si="8"/>
        <v>30.02.002210.07.0002</v>
      </c>
      <c r="B394" s="8" t="s">
        <v>267</v>
      </c>
      <c r="C394" s="8" t="s">
        <v>979</v>
      </c>
      <c r="D394" s="8" t="s">
        <v>579</v>
      </c>
      <c r="E394" s="8" t="s">
        <v>454</v>
      </c>
      <c r="F394" s="8" t="s">
        <v>452</v>
      </c>
      <c r="G394" s="8" t="s">
        <v>455</v>
      </c>
      <c r="H394" s="8">
        <v>0.46192899999999998</v>
      </c>
    </row>
    <row r="395" spans="1:8">
      <c r="A395" s="8" t="str">
        <f t="shared" si="8"/>
        <v>30.02.002310.03.0013</v>
      </c>
      <c r="B395" s="8" t="s">
        <v>277</v>
      </c>
      <c r="C395" s="8" t="s">
        <v>278</v>
      </c>
      <c r="D395" s="8" t="s">
        <v>579</v>
      </c>
      <c r="E395" s="8" t="s">
        <v>974</v>
      </c>
      <c r="F395" s="8" t="s">
        <v>452</v>
      </c>
      <c r="G395" s="8" t="s">
        <v>975</v>
      </c>
      <c r="H395" s="8">
        <v>0.36659900000000001</v>
      </c>
    </row>
    <row r="396" spans="1:8">
      <c r="A396" s="8" t="str">
        <f t="shared" si="8"/>
        <v>30.02.002310.01.0004</v>
      </c>
      <c r="B396" s="8" t="s">
        <v>277</v>
      </c>
      <c r="C396" s="8" t="s">
        <v>278</v>
      </c>
      <c r="D396" s="8" t="s">
        <v>579</v>
      </c>
      <c r="E396" s="8" t="s">
        <v>719</v>
      </c>
      <c r="F396" s="8" t="s">
        <v>452</v>
      </c>
      <c r="G396" s="8" t="s">
        <v>720</v>
      </c>
      <c r="H396" s="8">
        <v>4.5787000000000001E-2</v>
      </c>
    </row>
    <row r="397" spans="1:8">
      <c r="A397" s="8" t="str">
        <f t="shared" si="8"/>
        <v>30.02.002310.04.0005</v>
      </c>
      <c r="B397" s="8" t="s">
        <v>277</v>
      </c>
      <c r="C397" s="8" t="s">
        <v>278</v>
      </c>
      <c r="D397" s="8" t="s">
        <v>579</v>
      </c>
      <c r="E397" s="8" t="s">
        <v>475</v>
      </c>
      <c r="F397" s="8" t="s">
        <v>452</v>
      </c>
      <c r="G397" s="8" t="s">
        <v>476</v>
      </c>
      <c r="H397" s="8">
        <v>2.7512999999999999E-2</v>
      </c>
    </row>
    <row r="398" spans="1:8">
      <c r="A398" s="8" t="str">
        <f t="shared" si="8"/>
        <v>30.02.002310.02.0003</v>
      </c>
      <c r="B398" s="8" t="s">
        <v>277</v>
      </c>
      <c r="C398" s="8" t="s">
        <v>278</v>
      </c>
      <c r="D398" s="8" t="s">
        <v>579</v>
      </c>
      <c r="E398" s="8" t="s">
        <v>523</v>
      </c>
      <c r="F398" s="8" t="s">
        <v>452</v>
      </c>
      <c r="G398" s="8" t="s">
        <v>524</v>
      </c>
      <c r="H398" s="8">
        <v>2.2943999999999999E-2</v>
      </c>
    </row>
    <row r="399" spans="1:8">
      <c r="A399" s="8" t="str">
        <f t="shared" si="8"/>
        <v>30.02.002310.06.0021</v>
      </c>
      <c r="B399" s="8" t="s">
        <v>277</v>
      </c>
      <c r="C399" s="8" t="s">
        <v>278</v>
      </c>
      <c r="D399" s="8" t="s">
        <v>579</v>
      </c>
      <c r="E399" s="8" t="s">
        <v>489</v>
      </c>
      <c r="F399" s="8" t="s">
        <v>452</v>
      </c>
      <c r="G399" s="8" t="s">
        <v>490</v>
      </c>
      <c r="H399" s="8">
        <v>5.4819999999999999E-3</v>
      </c>
    </row>
    <row r="400" spans="1:8">
      <c r="A400" s="8" t="str">
        <f t="shared" si="8"/>
        <v>30.02.002310.06.0017</v>
      </c>
      <c r="B400" s="8" t="s">
        <v>277</v>
      </c>
      <c r="C400" s="8" t="s">
        <v>278</v>
      </c>
      <c r="D400" s="8" t="s">
        <v>579</v>
      </c>
      <c r="E400" s="8" t="s">
        <v>483</v>
      </c>
      <c r="F400" s="8" t="s">
        <v>452</v>
      </c>
      <c r="G400" s="8" t="s">
        <v>484</v>
      </c>
      <c r="H400" s="8">
        <v>1.02E-4</v>
      </c>
    </row>
    <row r="401" spans="1:8">
      <c r="A401" s="8" t="str">
        <f t="shared" si="8"/>
        <v>30.02.002310.02.0035</v>
      </c>
      <c r="B401" s="8" t="s">
        <v>277</v>
      </c>
      <c r="C401" s="8" t="s">
        <v>278</v>
      </c>
      <c r="D401" s="8" t="s">
        <v>579</v>
      </c>
      <c r="E401" s="8" t="s">
        <v>500</v>
      </c>
      <c r="F401" s="8" t="s">
        <v>498</v>
      </c>
      <c r="G401" s="8" t="s">
        <v>501</v>
      </c>
      <c r="H401" s="8">
        <v>0.263046</v>
      </c>
    </row>
    <row r="402" spans="1:8">
      <c r="A402" s="8" t="str">
        <f t="shared" si="8"/>
        <v>30.02.002310.06.0030</v>
      </c>
      <c r="B402" s="8" t="s">
        <v>277</v>
      </c>
      <c r="C402" s="8" t="s">
        <v>278</v>
      </c>
      <c r="D402" s="8" t="s">
        <v>579</v>
      </c>
      <c r="E402" s="8" t="s">
        <v>959</v>
      </c>
      <c r="F402" s="8" t="s">
        <v>498</v>
      </c>
      <c r="G402" s="8" t="s">
        <v>960</v>
      </c>
      <c r="H402" s="8">
        <v>4.5690000000000001E-3</v>
      </c>
    </row>
    <row r="403" spans="1:8">
      <c r="A403" s="8" t="str">
        <f t="shared" si="8"/>
        <v>30.02.002310.06.0027</v>
      </c>
      <c r="B403" s="8" t="s">
        <v>277</v>
      </c>
      <c r="C403" s="8" t="s">
        <v>278</v>
      </c>
      <c r="D403" s="8" t="s">
        <v>579</v>
      </c>
      <c r="E403" s="8" t="s">
        <v>976</v>
      </c>
      <c r="F403" s="8" t="s">
        <v>498</v>
      </c>
      <c r="G403" s="8" t="s">
        <v>977</v>
      </c>
      <c r="H403" s="8">
        <v>9.1675000000000006E-2</v>
      </c>
    </row>
    <row r="404" spans="1:8">
      <c r="A404" s="8" t="str">
        <f t="shared" si="8"/>
        <v>30.02.002310.06.0034</v>
      </c>
      <c r="B404" s="8" t="s">
        <v>277</v>
      </c>
      <c r="C404" s="8" t="s">
        <v>278</v>
      </c>
      <c r="D404" s="8" t="s">
        <v>579</v>
      </c>
      <c r="E404" s="8" t="s">
        <v>929</v>
      </c>
      <c r="F404" s="8" t="s">
        <v>452</v>
      </c>
      <c r="G404" s="8" t="s">
        <v>930</v>
      </c>
      <c r="H404" s="8">
        <v>9.1369999999999993E-3</v>
      </c>
    </row>
    <row r="405" spans="1:8">
      <c r="A405" s="8" t="str">
        <f t="shared" si="8"/>
        <v>30.02.002310.07.0002</v>
      </c>
      <c r="B405" s="8" t="s">
        <v>277</v>
      </c>
      <c r="C405" s="8" t="s">
        <v>278</v>
      </c>
      <c r="D405" s="8" t="s">
        <v>579</v>
      </c>
      <c r="E405" s="8" t="s">
        <v>454</v>
      </c>
      <c r="F405" s="8" t="s">
        <v>452</v>
      </c>
      <c r="G405" s="8" t="s">
        <v>455</v>
      </c>
      <c r="H405" s="8">
        <v>0.26670100000000002</v>
      </c>
    </row>
    <row r="406" spans="1:8">
      <c r="A406" s="8" t="str">
        <f t="shared" si="8"/>
        <v>30.02.002410.04.0001</v>
      </c>
      <c r="B406" s="8" t="s">
        <v>273</v>
      </c>
      <c r="C406" s="8" t="s">
        <v>274</v>
      </c>
      <c r="D406" s="8" t="s">
        <v>579</v>
      </c>
      <c r="E406" s="8" t="s">
        <v>533</v>
      </c>
      <c r="F406" s="8" t="s">
        <v>452</v>
      </c>
      <c r="G406" s="8" t="s">
        <v>534</v>
      </c>
      <c r="H406" s="8">
        <v>7.7159999999999998E-3</v>
      </c>
    </row>
    <row r="407" spans="1:8">
      <c r="A407" s="8" t="str">
        <f t="shared" si="8"/>
        <v>30.02.002410.06.0033</v>
      </c>
      <c r="B407" s="8" t="s">
        <v>273</v>
      </c>
      <c r="C407" s="8" t="s">
        <v>274</v>
      </c>
      <c r="D407" s="8" t="s">
        <v>579</v>
      </c>
      <c r="E407" s="8" t="s">
        <v>984</v>
      </c>
      <c r="F407" s="8" t="s">
        <v>498</v>
      </c>
      <c r="G407" s="8" t="s">
        <v>985</v>
      </c>
      <c r="H407" s="8">
        <v>7.7159999999999998E-3</v>
      </c>
    </row>
    <row r="408" spans="1:8">
      <c r="A408" s="8" t="str">
        <f t="shared" si="8"/>
        <v>30.02.002410.01.0003</v>
      </c>
      <c r="B408" s="8" t="s">
        <v>273</v>
      </c>
      <c r="C408" s="8" t="s">
        <v>274</v>
      </c>
      <c r="D408" s="8" t="s">
        <v>579</v>
      </c>
      <c r="E408" s="8" t="s">
        <v>471</v>
      </c>
      <c r="F408" s="8" t="s">
        <v>452</v>
      </c>
      <c r="G408" s="8" t="s">
        <v>472</v>
      </c>
      <c r="H408" s="8">
        <v>1.797E-2</v>
      </c>
    </row>
    <row r="409" spans="1:8">
      <c r="A409" s="8" t="str">
        <f t="shared" si="8"/>
        <v>30.02.002410.05.0002</v>
      </c>
      <c r="B409" s="8" t="s">
        <v>273</v>
      </c>
      <c r="C409" s="8" t="s">
        <v>274</v>
      </c>
      <c r="D409" s="8" t="s">
        <v>579</v>
      </c>
      <c r="E409" s="8" t="s">
        <v>451</v>
      </c>
      <c r="F409" s="8" t="s">
        <v>452</v>
      </c>
      <c r="G409" s="8" t="s">
        <v>453</v>
      </c>
      <c r="H409" s="8">
        <v>1.797E-2</v>
      </c>
    </row>
    <row r="410" spans="1:8">
      <c r="A410" s="8" t="str">
        <f t="shared" si="8"/>
        <v>30.02.002410.02.0003</v>
      </c>
      <c r="B410" s="8" t="s">
        <v>273</v>
      </c>
      <c r="C410" s="8" t="s">
        <v>274</v>
      </c>
      <c r="D410" s="8" t="s">
        <v>579</v>
      </c>
      <c r="E410" s="8" t="s">
        <v>523</v>
      </c>
      <c r="F410" s="8" t="s">
        <v>452</v>
      </c>
      <c r="G410" s="8" t="s">
        <v>524</v>
      </c>
      <c r="H410" s="8">
        <v>1.797E-2</v>
      </c>
    </row>
    <row r="411" spans="1:8">
      <c r="A411" s="8" t="str">
        <f t="shared" si="8"/>
        <v>30.02.002410.06.0027</v>
      </c>
      <c r="B411" s="8" t="s">
        <v>273</v>
      </c>
      <c r="C411" s="8" t="s">
        <v>274</v>
      </c>
      <c r="D411" s="8" t="s">
        <v>579</v>
      </c>
      <c r="E411" s="8" t="s">
        <v>976</v>
      </c>
      <c r="F411" s="8" t="s">
        <v>498</v>
      </c>
      <c r="G411" s="8" t="s">
        <v>977</v>
      </c>
      <c r="H411" s="8">
        <v>5.1371E-2</v>
      </c>
    </row>
    <row r="412" spans="1:8">
      <c r="A412" s="8" t="str">
        <f t="shared" si="8"/>
        <v>30.02.002410.06.0030</v>
      </c>
      <c r="B412" s="8" t="s">
        <v>273</v>
      </c>
      <c r="C412" s="8" t="s">
        <v>274</v>
      </c>
      <c r="D412" s="8" t="s">
        <v>579</v>
      </c>
      <c r="E412" s="8" t="s">
        <v>959</v>
      </c>
      <c r="F412" s="8" t="s">
        <v>498</v>
      </c>
      <c r="G412" s="8" t="s">
        <v>960</v>
      </c>
      <c r="H412" s="8">
        <v>5.1780000000000003E-3</v>
      </c>
    </row>
    <row r="413" spans="1:8">
      <c r="A413" s="8" t="str">
        <f t="shared" ref="A413:A476" si="9">B413&amp;E413</f>
        <v>30.02.002410.06.0020</v>
      </c>
      <c r="B413" s="8" t="s">
        <v>273</v>
      </c>
      <c r="C413" s="8" t="s">
        <v>274</v>
      </c>
      <c r="D413" s="8" t="s">
        <v>579</v>
      </c>
      <c r="E413" s="8" t="s">
        <v>456</v>
      </c>
      <c r="F413" s="8" t="s">
        <v>452</v>
      </c>
      <c r="G413" s="8" t="s">
        <v>457</v>
      </c>
      <c r="H413" s="8">
        <v>3.3500000000000001E-3</v>
      </c>
    </row>
    <row r="414" spans="1:8">
      <c r="A414" s="8" t="str">
        <f t="shared" si="9"/>
        <v>30.02.002410.02.0035</v>
      </c>
      <c r="B414" s="8" t="s">
        <v>273</v>
      </c>
      <c r="C414" s="8" t="s">
        <v>274</v>
      </c>
      <c r="D414" s="8" t="s">
        <v>579</v>
      </c>
      <c r="E414" s="8" t="s">
        <v>500</v>
      </c>
      <c r="F414" s="8" t="s">
        <v>498</v>
      </c>
      <c r="G414" s="8" t="s">
        <v>501</v>
      </c>
      <c r="H414" s="8">
        <v>0.10264</v>
      </c>
    </row>
    <row r="415" spans="1:8">
      <c r="A415" s="8" t="str">
        <f t="shared" si="9"/>
        <v>30.02.002440.03.1420</v>
      </c>
      <c r="B415" s="8" t="s">
        <v>273</v>
      </c>
      <c r="C415" s="8" t="s">
        <v>274</v>
      </c>
      <c r="D415" s="8" t="s">
        <v>579</v>
      </c>
      <c r="E415" s="8" t="s">
        <v>548</v>
      </c>
      <c r="F415" s="8" t="s">
        <v>498</v>
      </c>
      <c r="G415" s="8" t="s">
        <v>549</v>
      </c>
      <c r="H415" s="8">
        <v>8.9847999999999997E-2</v>
      </c>
    </row>
    <row r="416" spans="1:8">
      <c r="A416" s="8" t="str">
        <f t="shared" si="9"/>
        <v>30.02.002435.03.1420</v>
      </c>
      <c r="B416" s="8" t="s">
        <v>273</v>
      </c>
      <c r="C416" s="8" t="s">
        <v>274</v>
      </c>
      <c r="D416" s="8" t="s">
        <v>579</v>
      </c>
      <c r="E416" s="8" t="s">
        <v>1235</v>
      </c>
      <c r="F416" s="8" t="s">
        <v>498</v>
      </c>
      <c r="G416" s="8" t="s">
        <v>549</v>
      </c>
      <c r="H416" s="8">
        <v>8.9847999999999997E-2</v>
      </c>
    </row>
    <row r="417" spans="1:8">
      <c r="A417" s="8" t="str">
        <f t="shared" si="9"/>
        <v>30.02.002420.15.1002</v>
      </c>
      <c r="B417" s="8" t="s">
        <v>273</v>
      </c>
      <c r="C417" s="8" t="s">
        <v>274</v>
      </c>
      <c r="D417" s="8" t="s">
        <v>579</v>
      </c>
      <c r="E417" s="8" t="s">
        <v>921</v>
      </c>
      <c r="F417" s="8" t="s">
        <v>508</v>
      </c>
      <c r="G417" s="8" t="s">
        <v>922</v>
      </c>
      <c r="H417" s="8">
        <v>3.2299999999999999E-4</v>
      </c>
    </row>
    <row r="418" spans="1:8">
      <c r="A418" s="8" t="str">
        <f t="shared" si="9"/>
        <v>30.02.002420.09.1002</v>
      </c>
      <c r="B418" s="8" t="s">
        <v>273</v>
      </c>
      <c r="C418" s="8" t="s">
        <v>274</v>
      </c>
      <c r="D418" s="8" t="s">
        <v>579</v>
      </c>
      <c r="E418" s="8" t="s">
        <v>923</v>
      </c>
      <c r="F418" s="8" t="s">
        <v>508</v>
      </c>
      <c r="G418" s="8" t="s">
        <v>924</v>
      </c>
      <c r="H418" s="8">
        <v>8.1000000000000004E-5</v>
      </c>
    </row>
    <row r="419" spans="1:8">
      <c r="A419" s="8" t="str">
        <f t="shared" si="9"/>
        <v>30.02.002420.07.1001</v>
      </c>
      <c r="B419" s="8" t="s">
        <v>273</v>
      </c>
      <c r="C419" s="8" t="s">
        <v>274</v>
      </c>
      <c r="D419" s="8" t="s">
        <v>579</v>
      </c>
      <c r="E419" s="8" t="s">
        <v>925</v>
      </c>
      <c r="F419" s="8" t="s">
        <v>452</v>
      </c>
      <c r="G419" s="8" t="s">
        <v>926</v>
      </c>
      <c r="H419" s="8">
        <v>3.6000000000000001E-5</v>
      </c>
    </row>
    <row r="420" spans="1:8">
      <c r="A420" s="8" t="str">
        <f t="shared" si="9"/>
        <v>30.02.002410.06.0017</v>
      </c>
      <c r="B420" s="8" t="s">
        <v>273</v>
      </c>
      <c r="C420" s="8" t="s">
        <v>274</v>
      </c>
      <c r="D420" s="8" t="s">
        <v>579</v>
      </c>
      <c r="E420" s="8" t="s">
        <v>483</v>
      </c>
      <c r="F420" s="8" t="s">
        <v>452</v>
      </c>
      <c r="G420" s="8" t="s">
        <v>484</v>
      </c>
      <c r="H420" s="8">
        <v>3.0000000000000001E-5</v>
      </c>
    </row>
    <row r="421" spans="1:8">
      <c r="A421" s="8" t="str">
        <f t="shared" si="9"/>
        <v>30.02.002410.06.0021</v>
      </c>
      <c r="B421" s="8" t="s">
        <v>273</v>
      </c>
      <c r="C421" s="8" t="s">
        <v>274</v>
      </c>
      <c r="D421" s="8" t="s">
        <v>579</v>
      </c>
      <c r="E421" s="8" t="s">
        <v>489</v>
      </c>
      <c r="F421" s="8" t="s">
        <v>452</v>
      </c>
      <c r="G421" s="8" t="s">
        <v>490</v>
      </c>
      <c r="H421" s="8">
        <v>3.0000000000000001E-5</v>
      </c>
    </row>
    <row r="422" spans="1:8">
      <c r="A422" s="8" t="str">
        <f t="shared" si="9"/>
        <v>30.02.002410.03.0012</v>
      </c>
      <c r="B422" s="8" t="s">
        <v>273</v>
      </c>
      <c r="C422" s="8" t="s">
        <v>274</v>
      </c>
      <c r="D422" s="8" t="s">
        <v>579</v>
      </c>
      <c r="E422" s="8" t="s">
        <v>986</v>
      </c>
      <c r="F422" s="8" t="s">
        <v>452</v>
      </c>
      <c r="G422" s="8" t="s">
        <v>987</v>
      </c>
      <c r="H422" s="8">
        <v>0.336142</v>
      </c>
    </row>
    <row r="423" spans="1:8">
      <c r="A423" s="8" t="str">
        <f t="shared" si="9"/>
        <v>30.02.002410.07.0002</v>
      </c>
      <c r="B423" s="8" t="s">
        <v>273</v>
      </c>
      <c r="C423" s="8" t="s">
        <v>274</v>
      </c>
      <c r="D423" s="8" t="s">
        <v>579</v>
      </c>
      <c r="E423" s="8" t="s">
        <v>454</v>
      </c>
      <c r="F423" s="8" t="s">
        <v>452</v>
      </c>
      <c r="G423" s="8" t="s">
        <v>455</v>
      </c>
      <c r="H423" s="8">
        <v>0.445685</v>
      </c>
    </row>
    <row r="424" spans="1:8">
      <c r="A424" s="8" t="str">
        <f t="shared" si="9"/>
        <v>30.02.002510.03.0004</v>
      </c>
      <c r="B424" s="8" t="s">
        <v>228</v>
      </c>
      <c r="C424" s="8" t="s">
        <v>728</v>
      </c>
      <c r="D424" s="8" t="s">
        <v>579</v>
      </c>
      <c r="E424" s="8" t="s">
        <v>467</v>
      </c>
      <c r="F424" s="8" t="s">
        <v>452</v>
      </c>
      <c r="G424" s="8" t="s">
        <v>468</v>
      </c>
      <c r="H424" s="8">
        <v>0.44090000000000001</v>
      </c>
    </row>
    <row r="425" spans="1:8">
      <c r="A425" s="8" t="str">
        <f t="shared" si="9"/>
        <v>30.02.002510.07.0002</v>
      </c>
      <c r="B425" s="8" t="s">
        <v>228</v>
      </c>
      <c r="C425" s="8" t="s">
        <v>728</v>
      </c>
      <c r="D425" s="8" t="s">
        <v>579</v>
      </c>
      <c r="E425" s="8" t="s">
        <v>454</v>
      </c>
      <c r="F425" s="8" t="s">
        <v>452</v>
      </c>
      <c r="G425" s="8" t="s">
        <v>455</v>
      </c>
      <c r="H425" s="8">
        <v>0.28609499999999999</v>
      </c>
    </row>
    <row r="426" spans="1:8">
      <c r="A426" s="8" t="str">
        <f t="shared" si="9"/>
        <v>30.02.002510.06.0004</v>
      </c>
      <c r="B426" s="8" t="s">
        <v>228</v>
      </c>
      <c r="C426" s="8" t="s">
        <v>728</v>
      </c>
      <c r="D426" s="8" t="s">
        <v>579</v>
      </c>
      <c r="E426" s="8" t="s">
        <v>469</v>
      </c>
      <c r="F426" s="8" t="s">
        <v>452</v>
      </c>
      <c r="G426" s="8" t="s">
        <v>470</v>
      </c>
      <c r="H426" s="8">
        <v>5.7214000000000001E-2</v>
      </c>
    </row>
    <row r="427" spans="1:8">
      <c r="A427" s="8" t="str">
        <f t="shared" si="9"/>
        <v>30.02.002510.01.0003</v>
      </c>
      <c r="B427" s="8" t="s">
        <v>228</v>
      </c>
      <c r="C427" s="8" t="s">
        <v>728</v>
      </c>
      <c r="D427" s="8" t="s">
        <v>579</v>
      </c>
      <c r="E427" s="8" t="s">
        <v>471</v>
      </c>
      <c r="F427" s="8" t="s">
        <v>452</v>
      </c>
      <c r="G427" s="8" t="s">
        <v>472</v>
      </c>
      <c r="H427" s="8">
        <v>2.4492E-2</v>
      </c>
    </row>
    <row r="428" spans="1:8">
      <c r="A428" s="8" t="str">
        <f t="shared" si="9"/>
        <v>30.02.002510.06.0019</v>
      </c>
      <c r="B428" s="8" t="s">
        <v>228</v>
      </c>
      <c r="C428" s="8" t="s">
        <v>728</v>
      </c>
      <c r="D428" s="8" t="s">
        <v>579</v>
      </c>
      <c r="E428" s="8" t="s">
        <v>473</v>
      </c>
      <c r="F428" s="8" t="s">
        <v>452</v>
      </c>
      <c r="G428" s="8" t="s">
        <v>474</v>
      </c>
      <c r="H428" s="8">
        <v>1.2182999999999999E-2</v>
      </c>
    </row>
    <row r="429" spans="1:8">
      <c r="A429" s="8" t="str">
        <f t="shared" si="9"/>
        <v>30.02.002510.04.0005</v>
      </c>
      <c r="B429" s="8" t="s">
        <v>228</v>
      </c>
      <c r="C429" s="8" t="s">
        <v>728</v>
      </c>
      <c r="D429" s="8" t="s">
        <v>579</v>
      </c>
      <c r="E429" s="8" t="s">
        <v>475</v>
      </c>
      <c r="F429" s="8" t="s">
        <v>452</v>
      </c>
      <c r="G429" s="8" t="s">
        <v>476</v>
      </c>
      <c r="H429" s="8">
        <v>1.2734000000000001E-2</v>
      </c>
    </row>
    <row r="430" spans="1:8">
      <c r="A430" s="8" t="str">
        <f t="shared" si="9"/>
        <v>30.02.002510.06.0005</v>
      </c>
      <c r="B430" s="8" t="s">
        <v>228</v>
      </c>
      <c r="C430" s="8" t="s">
        <v>728</v>
      </c>
      <c r="D430" s="8" t="s">
        <v>579</v>
      </c>
      <c r="E430" s="8" t="s">
        <v>800</v>
      </c>
      <c r="F430" s="8" t="s">
        <v>452</v>
      </c>
      <c r="G430" s="8" t="s">
        <v>801</v>
      </c>
      <c r="H430" s="8">
        <v>9.5820000000000002E-3</v>
      </c>
    </row>
    <row r="431" spans="1:8">
      <c r="A431" s="8" t="str">
        <f t="shared" si="9"/>
        <v>30.02.002510.06.0007</v>
      </c>
      <c r="B431" s="8" t="s">
        <v>228</v>
      </c>
      <c r="C431" s="8" t="s">
        <v>728</v>
      </c>
      <c r="D431" s="8" t="s">
        <v>579</v>
      </c>
      <c r="E431" s="8" t="s">
        <v>479</v>
      </c>
      <c r="F431" s="8" t="s">
        <v>452</v>
      </c>
      <c r="G431" s="8" t="s">
        <v>480</v>
      </c>
      <c r="H431" s="8">
        <v>3.4020000000000001E-3</v>
      </c>
    </row>
    <row r="432" spans="1:8">
      <c r="A432" s="8" t="str">
        <f t="shared" si="9"/>
        <v>30.02.002510.06.0001</v>
      </c>
      <c r="B432" s="8" t="s">
        <v>228</v>
      </c>
      <c r="C432" s="8" t="s">
        <v>728</v>
      </c>
      <c r="D432" s="8" t="s">
        <v>579</v>
      </c>
      <c r="E432" s="8" t="s">
        <v>481</v>
      </c>
      <c r="F432" s="8" t="s">
        <v>452</v>
      </c>
      <c r="G432" s="8" t="s">
        <v>482</v>
      </c>
      <c r="H432" s="8">
        <v>2.2769999999999999E-3</v>
      </c>
    </row>
    <row r="433" spans="1:8">
      <c r="A433" s="8" t="str">
        <f t="shared" si="9"/>
        <v>30.02.002510.06.0017</v>
      </c>
      <c r="B433" s="8" t="s">
        <v>228</v>
      </c>
      <c r="C433" s="8" t="s">
        <v>728</v>
      </c>
      <c r="D433" s="8" t="s">
        <v>579</v>
      </c>
      <c r="E433" s="8" t="s">
        <v>483</v>
      </c>
      <c r="F433" s="8" t="s">
        <v>452</v>
      </c>
      <c r="G433" s="8" t="s">
        <v>484</v>
      </c>
      <c r="H433" s="8">
        <v>5.5000000000000003E-4</v>
      </c>
    </row>
    <row r="434" spans="1:8">
      <c r="A434" s="8" t="str">
        <f t="shared" si="9"/>
        <v>30.02.002510.07.0011</v>
      </c>
      <c r="B434" s="8" t="s">
        <v>228</v>
      </c>
      <c r="C434" s="8" t="s">
        <v>728</v>
      </c>
      <c r="D434" s="8" t="s">
        <v>579</v>
      </c>
      <c r="E434" s="8" t="s">
        <v>487</v>
      </c>
      <c r="F434" s="8" t="s">
        <v>452</v>
      </c>
      <c r="G434" s="8" t="s">
        <v>488</v>
      </c>
      <c r="H434" s="8">
        <v>2.2769999999999999E-3</v>
      </c>
    </row>
    <row r="435" spans="1:8">
      <c r="A435" s="8" t="str">
        <f t="shared" si="9"/>
        <v>30.02.002510.07.0016</v>
      </c>
      <c r="B435" s="8" t="s">
        <v>228</v>
      </c>
      <c r="C435" s="8" t="s">
        <v>728</v>
      </c>
      <c r="D435" s="8" t="s">
        <v>579</v>
      </c>
      <c r="E435" s="8" t="s">
        <v>786</v>
      </c>
      <c r="F435" s="8" t="s">
        <v>452</v>
      </c>
      <c r="G435" s="8" t="s">
        <v>787</v>
      </c>
      <c r="H435" s="8">
        <v>5.5000000000000003E-4</v>
      </c>
    </row>
    <row r="436" spans="1:8">
      <c r="A436" s="8" t="str">
        <f t="shared" si="9"/>
        <v>30.02.002510.06.0021</v>
      </c>
      <c r="B436" s="8" t="s">
        <v>228</v>
      </c>
      <c r="C436" s="8" t="s">
        <v>728</v>
      </c>
      <c r="D436" s="8" t="s">
        <v>579</v>
      </c>
      <c r="E436" s="8" t="s">
        <v>489</v>
      </c>
      <c r="F436" s="8" t="s">
        <v>452</v>
      </c>
      <c r="G436" s="8" t="s">
        <v>490</v>
      </c>
      <c r="H436" s="8">
        <v>2.2769999999999999E-3</v>
      </c>
    </row>
    <row r="437" spans="1:8">
      <c r="A437" s="8" t="str">
        <f t="shared" si="9"/>
        <v>30.02.002510.06.0008</v>
      </c>
      <c r="B437" s="8" t="s">
        <v>228</v>
      </c>
      <c r="C437" s="8" t="s">
        <v>728</v>
      </c>
      <c r="D437" s="8" t="s">
        <v>579</v>
      </c>
      <c r="E437" s="8" t="s">
        <v>491</v>
      </c>
      <c r="F437" s="8" t="s">
        <v>452</v>
      </c>
      <c r="G437" s="8" t="s">
        <v>492</v>
      </c>
      <c r="H437" s="8">
        <v>1.4999999999999999E-4</v>
      </c>
    </row>
    <row r="438" spans="1:8">
      <c r="A438" s="8" t="str">
        <f t="shared" si="9"/>
        <v>30.02.002510.06.0003</v>
      </c>
      <c r="B438" s="8" t="s">
        <v>228</v>
      </c>
      <c r="C438" s="8" t="s">
        <v>728</v>
      </c>
      <c r="D438" s="8" t="s">
        <v>579</v>
      </c>
      <c r="E438" s="8" t="s">
        <v>493</v>
      </c>
      <c r="F438" s="8" t="s">
        <v>452</v>
      </c>
      <c r="G438" s="8" t="s">
        <v>494</v>
      </c>
      <c r="H438" s="8">
        <v>1.701E-3</v>
      </c>
    </row>
    <row r="439" spans="1:8">
      <c r="A439" s="8" t="str">
        <f t="shared" si="9"/>
        <v>30.02.002510.06.0020</v>
      </c>
      <c r="B439" s="8" t="s">
        <v>228</v>
      </c>
      <c r="C439" s="8" t="s">
        <v>728</v>
      </c>
      <c r="D439" s="8" t="s">
        <v>579</v>
      </c>
      <c r="E439" s="8" t="s">
        <v>456</v>
      </c>
      <c r="F439" s="8" t="s">
        <v>452</v>
      </c>
      <c r="G439" s="8" t="s">
        <v>457</v>
      </c>
      <c r="H439" s="8">
        <v>2.2769999999999999E-3</v>
      </c>
    </row>
    <row r="440" spans="1:8">
      <c r="A440" s="8" t="str">
        <f t="shared" si="9"/>
        <v>30.02.002510.06.0006</v>
      </c>
      <c r="B440" s="8" t="s">
        <v>228</v>
      </c>
      <c r="C440" s="8" t="s">
        <v>728</v>
      </c>
      <c r="D440" s="8" t="s">
        <v>579</v>
      </c>
      <c r="E440" s="8" t="s">
        <v>495</v>
      </c>
      <c r="F440" s="8" t="s">
        <v>452</v>
      </c>
      <c r="G440" s="8" t="s">
        <v>496</v>
      </c>
      <c r="H440" s="8">
        <v>2.8019999999999998E-3</v>
      </c>
    </row>
    <row r="441" spans="1:8">
      <c r="A441" s="8" t="str">
        <f t="shared" si="9"/>
        <v>30.02.002510.02.0035</v>
      </c>
      <c r="B441" s="8" t="s">
        <v>228</v>
      </c>
      <c r="C441" s="8" t="s">
        <v>728</v>
      </c>
      <c r="D441" s="8" t="s">
        <v>579</v>
      </c>
      <c r="E441" s="8" t="s">
        <v>500</v>
      </c>
      <c r="F441" s="8" t="s">
        <v>498</v>
      </c>
      <c r="G441" s="8" t="s">
        <v>501</v>
      </c>
      <c r="H441" s="8">
        <v>0.21432100000000001</v>
      </c>
    </row>
    <row r="442" spans="1:8">
      <c r="A442" s="8" t="str">
        <f t="shared" si="9"/>
        <v>30.02.002610.03.0009</v>
      </c>
      <c r="B442" s="8" t="s">
        <v>281</v>
      </c>
      <c r="C442" s="8" t="s">
        <v>991</v>
      </c>
      <c r="D442" s="8" t="s">
        <v>579</v>
      </c>
      <c r="E442" s="8" t="s">
        <v>1247</v>
      </c>
      <c r="F442" s="8" t="s">
        <v>452</v>
      </c>
      <c r="G442" s="8" t="s">
        <v>1248</v>
      </c>
      <c r="H442" s="8">
        <v>0.31809900000000002</v>
      </c>
    </row>
    <row r="443" spans="1:8">
      <c r="A443" s="8" t="str">
        <f t="shared" si="9"/>
        <v>30.02.002610.04.0007</v>
      </c>
      <c r="B443" s="8" t="s">
        <v>281</v>
      </c>
      <c r="C443" s="8" t="s">
        <v>991</v>
      </c>
      <c r="D443" s="8" t="s">
        <v>579</v>
      </c>
      <c r="E443" s="8" t="s">
        <v>535</v>
      </c>
      <c r="F443" s="8" t="s">
        <v>452</v>
      </c>
      <c r="G443" s="8" t="s">
        <v>536</v>
      </c>
      <c r="H443" s="8">
        <v>1.6202999999999999E-2</v>
      </c>
    </row>
    <row r="444" spans="1:8">
      <c r="A444" s="8" t="str">
        <f t="shared" si="9"/>
        <v>30.02.002610.06.0043</v>
      </c>
      <c r="B444" s="8" t="s">
        <v>281</v>
      </c>
      <c r="C444" s="8" t="s">
        <v>991</v>
      </c>
      <c r="D444" s="8" t="s">
        <v>579</v>
      </c>
      <c r="E444" s="8" t="s">
        <v>869</v>
      </c>
      <c r="F444" s="8" t="s">
        <v>452</v>
      </c>
      <c r="G444" s="8" t="s">
        <v>870</v>
      </c>
      <c r="H444" s="8">
        <v>8.9762999999999996E-2</v>
      </c>
    </row>
    <row r="445" spans="1:8">
      <c r="A445" s="8" t="str">
        <f t="shared" si="9"/>
        <v>30.02.002610.06.0006</v>
      </c>
      <c r="B445" s="8" t="s">
        <v>281</v>
      </c>
      <c r="C445" s="8" t="s">
        <v>991</v>
      </c>
      <c r="D445" s="8" t="s">
        <v>579</v>
      </c>
      <c r="E445" s="8" t="s">
        <v>495</v>
      </c>
      <c r="F445" s="8" t="s">
        <v>452</v>
      </c>
      <c r="G445" s="8" t="s">
        <v>496</v>
      </c>
      <c r="H445" s="8">
        <v>3.0300000000000001E-3</v>
      </c>
    </row>
    <row r="446" spans="1:8">
      <c r="A446" s="8" t="str">
        <f t="shared" si="9"/>
        <v>30.02.002610.06.0028</v>
      </c>
      <c r="B446" s="8" t="s">
        <v>281</v>
      </c>
      <c r="C446" s="8" t="s">
        <v>991</v>
      </c>
      <c r="D446" s="8" t="s">
        <v>579</v>
      </c>
      <c r="E446" s="8" t="s">
        <v>871</v>
      </c>
      <c r="F446" s="8" t="s">
        <v>498</v>
      </c>
      <c r="G446" s="8" t="s">
        <v>872</v>
      </c>
      <c r="H446" s="8">
        <v>9.8459000000000005E-2</v>
      </c>
    </row>
    <row r="447" spans="1:8">
      <c r="A447" s="8" t="str">
        <f t="shared" si="9"/>
        <v>30.02.002610.06.0042</v>
      </c>
      <c r="B447" s="8" t="s">
        <v>281</v>
      </c>
      <c r="C447" s="8" t="s">
        <v>991</v>
      </c>
      <c r="D447" s="8" t="s">
        <v>579</v>
      </c>
      <c r="E447" s="8" t="s">
        <v>875</v>
      </c>
      <c r="F447" s="8" t="s">
        <v>452</v>
      </c>
      <c r="G447" s="8" t="s">
        <v>876</v>
      </c>
      <c r="H447" s="8">
        <v>4.0599000000000003E-2</v>
      </c>
    </row>
    <row r="448" spans="1:8">
      <c r="A448" s="8" t="str">
        <f t="shared" si="9"/>
        <v>30.02.002630.03.0003</v>
      </c>
      <c r="B448" s="8" t="s">
        <v>281</v>
      </c>
      <c r="C448" s="8" t="s">
        <v>991</v>
      </c>
      <c r="D448" s="8" t="s">
        <v>579</v>
      </c>
      <c r="E448" s="8" t="s">
        <v>1249</v>
      </c>
      <c r="F448" s="8" t="s">
        <v>498</v>
      </c>
      <c r="G448" s="8" t="s">
        <v>1250</v>
      </c>
      <c r="H448" s="8">
        <v>6.0590000000000001E-3</v>
      </c>
    </row>
    <row r="449" spans="1:8">
      <c r="A449" s="8" t="str">
        <f t="shared" si="9"/>
        <v>30.02.002610.06.0045</v>
      </c>
      <c r="B449" s="8" t="s">
        <v>281</v>
      </c>
      <c r="C449" s="8" t="s">
        <v>991</v>
      </c>
      <c r="D449" s="8" t="s">
        <v>579</v>
      </c>
      <c r="E449" s="8" t="s">
        <v>1232</v>
      </c>
      <c r="F449" s="8" t="s">
        <v>452</v>
      </c>
      <c r="G449" s="8" t="s">
        <v>1233</v>
      </c>
      <c r="H449" s="8">
        <v>4.346E-3</v>
      </c>
    </row>
    <row r="450" spans="1:8">
      <c r="A450" s="8" t="str">
        <f t="shared" si="9"/>
        <v>30.02.002610.06.0020</v>
      </c>
      <c r="B450" s="8" t="s">
        <v>281</v>
      </c>
      <c r="C450" s="8" t="s">
        <v>991</v>
      </c>
      <c r="D450" s="8" t="s">
        <v>579</v>
      </c>
      <c r="E450" s="8" t="s">
        <v>456</v>
      </c>
      <c r="F450" s="8" t="s">
        <v>452</v>
      </c>
      <c r="G450" s="8" t="s">
        <v>457</v>
      </c>
      <c r="H450" s="8">
        <v>3.6999999999999998E-5</v>
      </c>
    </row>
    <row r="451" spans="1:8">
      <c r="A451" s="8" t="str">
        <f t="shared" si="9"/>
        <v>---------------  - FMEN031 - V:</v>
      </c>
      <c r="B451" s="8" t="s">
        <v>427</v>
      </c>
      <c r="C451" s="8" t="e">
        <f>------------------------------DAT</f>
        <v>#NAME?</v>
      </c>
      <c r="D451" s="8" t="s">
        <v>1238</v>
      </c>
      <c r="E451" s="8" t="s">
        <v>526</v>
      </c>
      <c r="F451" s="8" t="s">
        <v>527</v>
      </c>
      <c r="G451" s="8" t="s">
        <v>528</v>
      </c>
      <c r="H451" s="8"/>
    </row>
    <row r="452" spans="1:8">
      <c r="A452" s="8" t="str">
        <f t="shared" si="9"/>
        <v>_x000C_------------------------------</v>
      </c>
      <c r="B452" s="8" t="s">
        <v>529</v>
      </c>
      <c r="C452" s="8" t="s">
        <v>1227</v>
      </c>
      <c r="D452" s="8" t="s">
        <v>1228</v>
      </c>
      <c r="E452" s="8" t="s">
        <v>430</v>
      </c>
      <c r="F452" s="8" t="s">
        <v>429</v>
      </c>
      <c r="G452" s="8" t="s">
        <v>431</v>
      </c>
      <c r="H452" s="8" t="s">
        <v>431</v>
      </c>
    </row>
    <row r="453" spans="1:8">
      <c r="A453" s="8" t="str">
        <f t="shared" si="9"/>
        <v>FORNO DE MINASrutura de Atual P</v>
      </c>
      <c r="B453" s="8" t="s">
        <v>433</v>
      </c>
      <c r="C453" s="8" t="s">
        <v>434</v>
      </c>
      <c r="D453" s="8" t="s">
        <v>435</v>
      </c>
      <c r="E453" s="8" t="s">
        <v>436</v>
      </c>
      <c r="F453" s="8" t="s">
        <v>437</v>
      </c>
      <c r="G453" s="8" t="s">
        <v>438</v>
      </c>
      <c r="H453" s="8" t="s">
        <v>632</v>
      </c>
    </row>
    <row r="454" spans="1:8">
      <c r="A454" s="8" t="str">
        <f t="shared" si="9"/>
        <v>-------------------------------</v>
      </c>
      <c r="B454" s="8" t="s">
        <v>427</v>
      </c>
      <c r="C454" s="8" t="s">
        <v>1227</v>
      </c>
      <c r="D454" s="8" t="s">
        <v>1228</v>
      </c>
      <c r="E454" s="8" t="s">
        <v>430</v>
      </c>
      <c r="F454" s="8" t="s">
        <v>429</v>
      </c>
      <c r="G454" s="8" t="s">
        <v>431</v>
      </c>
      <c r="H454" s="8" t="s">
        <v>1229</v>
      </c>
    </row>
    <row r="455" spans="1:8">
      <c r="A455" s="8" t="str">
        <f t="shared" si="9"/>
        <v/>
      </c>
      <c r="B455" s="8"/>
      <c r="C455" s="8"/>
      <c r="D455" s="8"/>
      <c r="E455" s="8"/>
      <c r="F455" s="8"/>
      <c r="G455" s="8"/>
      <c r="H455" s="8"/>
    </row>
    <row r="456" spans="1:8">
      <c r="A456" s="8" t="str">
        <f t="shared" si="9"/>
        <v>Item PaiItem Filho</v>
      </c>
      <c r="B456" s="8" t="s">
        <v>441</v>
      </c>
      <c r="C456" s="8" t="s">
        <v>442</v>
      </c>
      <c r="D456" s="8" t="s">
        <v>443</v>
      </c>
      <c r="E456" s="8" t="s">
        <v>444</v>
      </c>
      <c r="F456" s="8" t="s">
        <v>443</v>
      </c>
      <c r="G456" s="8" t="s">
        <v>445</v>
      </c>
      <c r="H456" s="8" t="s">
        <v>446</v>
      </c>
    </row>
    <row r="457" spans="1:8">
      <c r="A457" s="8" t="str">
        <f t="shared" si="9"/>
        <v>------------------------------</v>
      </c>
      <c r="B457" s="8" t="s">
        <v>427</v>
      </c>
      <c r="C457" s="8" t="s">
        <v>447</v>
      </c>
      <c r="D457" s="8" t="s">
        <v>448</v>
      </c>
      <c r="E457" s="8" t="s">
        <v>449</v>
      </c>
      <c r="F457" s="8" t="s">
        <v>448</v>
      </c>
      <c r="G457" s="8" t="s">
        <v>431</v>
      </c>
      <c r="H457" s="8" t="s">
        <v>427</v>
      </c>
    </row>
    <row r="458" spans="1:8">
      <c r="A458" s="8" t="str">
        <f t="shared" si="9"/>
        <v>30.02.002610.06.0031</v>
      </c>
      <c r="B458" s="8" t="s">
        <v>281</v>
      </c>
      <c r="C458" s="8" t="s">
        <v>991</v>
      </c>
      <c r="D458" s="8" t="s">
        <v>579</v>
      </c>
      <c r="E458" s="8" t="s">
        <v>1251</v>
      </c>
      <c r="F458" s="8" t="s">
        <v>498</v>
      </c>
      <c r="G458" s="8" t="s">
        <v>1252</v>
      </c>
      <c r="H458" s="8">
        <v>2.4239999999999999E-3</v>
      </c>
    </row>
    <row r="459" spans="1:8">
      <c r="A459" s="8" t="str">
        <f t="shared" si="9"/>
        <v>30.02.002610.07.0011</v>
      </c>
      <c r="B459" s="8" t="s">
        <v>281</v>
      </c>
      <c r="C459" s="8" t="s">
        <v>991</v>
      </c>
      <c r="D459" s="8" t="s">
        <v>579</v>
      </c>
      <c r="E459" s="8" t="s">
        <v>487</v>
      </c>
      <c r="F459" s="8" t="s">
        <v>452</v>
      </c>
      <c r="G459" s="8" t="s">
        <v>488</v>
      </c>
      <c r="H459" s="8">
        <v>3.0300000000000001E-3</v>
      </c>
    </row>
    <row r="460" spans="1:8">
      <c r="A460" s="8" t="str">
        <f t="shared" si="9"/>
        <v>30.02.002610.06.0037</v>
      </c>
      <c r="B460" s="8" t="s">
        <v>281</v>
      </c>
      <c r="C460" s="8" t="s">
        <v>991</v>
      </c>
      <c r="D460" s="8" t="s">
        <v>579</v>
      </c>
      <c r="E460" s="8" t="s">
        <v>485</v>
      </c>
      <c r="F460" s="8" t="s">
        <v>452</v>
      </c>
      <c r="G460" s="8" t="s">
        <v>486</v>
      </c>
      <c r="H460" s="8">
        <v>9.1000000000000003E-5</v>
      </c>
    </row>
    <row r="461" spans="1:8">
      <c r="A461" s="8" t="str">
        <f t="shared" si="9"/>
        <v>30.02.002610.06.0036</v>
      </c>
      <c r="B461" s="8" t="s">
        <v>281</v>
      </c>
      <c r="C461" s="8" t="s">
        <v>991</v>
      </c>
      <c r="D461" s="8" t="s">
        <v>579</v>
      </c>
      <c r="E461" s="8" t="s">
        <v>881</v>
      </c>
      <c r="F461" s="8" t="s">
        <v>452</v>
      </c>
      <c r="G461" s="8" t="s">
        <v>882</v>
      </c>
      <c r="H461" s="8">
        <v>9.1000000000000003E-5</v>
      </c>
    </row>
    <row r="462" spans="1:8">
      <c r="A462" s="8" t="str">
        <f t="shared" si="9"/>
        <v>30.02.002610.06.0021</v>
      </c>
      <c r="B462" s="8" t="s">
        <v>281</v>
      </c>
      <c r="C462" s="8" t="s">
        <v>991</v>
      </c>
      <c r="D462" s="8" t="s">
        <v>579</v>
      </c>
      <c r="E462" s="8" t="s">
        <v>489</v>
      </c>
      <c r="F462" s="8" t="s">
        <v>452</v>
      </c>
      <c r="G462" s="8" t="s">
        <v>490</v>
      </c>
      <c r="H462" s="8">
        <v>3.9899999999999999E-4</v>
      </c>
    </row>
    <row r="463" spans="1:8">
      <c r="A463" s="8" t="str">
        <f t="shared" si="9"/>
        <v>30.02.002610.06.0008</v>
      </c>
      <c r="B463" s="8" t="s">
        <v>281</v>
      </c>
      <c r="C463" s="8" t="s">
        <v>991</v>
      </c>
      <c r="D463" s="8" t="s">
        <v>579</v>
      </c>
      <c r="E463" s="8" t="s">
        <v>491</v>
      </c>
      <c r="F463" s="8" t="s">
        <v>452</v>
      </c>
      <c r="G463" s="8" t="s">
        <v>492</v>
      </c>
      <c r="H463" s="8">
        <v>3.9899999999999999E-4</v>
      </c>
    </row>
    <row r="464" spans="1:8">
      <c r="A464" s="8" t="str">
        <f t="shared" si="9"/>
        <v>30.02.002610.06.0035</v>
      </c>
      <c r="B464" s="8" t="s">
        <v>281</v>
      </c>
      <c r="C464" s="8" t="s">
        <v>991</v>
      </c>
      <c r="D464" s="8" t="s">
        <v>579</v>
      </c>
      <c r="E464" s="8" t="s">
        <v>879</v>
      </c>
      <c r="F464" s="8" t="s">
        <v>452</v>
      </c>
      <c r="G464" s="8" t="s">
        <v>880</v>
      </c>
      <c r="H464" s="8">
        <v>1.212E-3</v>
      </c>
    </row>
    <row r="465" spans="1:8">
      <c r="A465" s="8" t="str">
        <f t="shared" si="9"/>
        <v>30.02.002610.01.0003</v>
      </c>
      <c r="B465" s="8" t="s">
        <v>281</v>
      </c>
      <c r="C465" s="8" t="s">
        <v>991</v>
      </c>
      <c r="D465" s="8" t="s">
        <v>579</v>
      </c>
      <c r="E465" s="8" t="s">
        <v>471</v>
      </c>
      <c r="F465" s="8" t="s">
        <v>452</v>
      </c>
      <c r="G465" s="8" t="s">
        <v>472</v>
      </c>
      <c r="H465" s="8">
        <v>3.6353999999999997E-2</v>
      </c>
    </row>
    <row r="466" spans="1:8">
      <c r="A466" s="8" t="str">
        <f t="shared" si="9"/>
        <v>30.02.002610.07.0002</v>
      </c>
      <c r="B466" s="8" t="s">
        <v>281</v>
      </c>
      <c r="C466" s="8" t="s">
        <v>991</v>
      </c>
      <c r="D466" s="8" t="s">
        <v>579</v>
      </c>
      <c r="E466" s="8" t="s">
        <v>454</v>
      </c>
      <c r="F466" s="8" t="s">
        <v>452</v>
      </c>
      <c r="G466" s="8" t="s">
        <v>455</v>
      </c>
      <c r="H466" s="8">
        <v>0.59139600000000003</v>
      </c>
    </row>
    <row r="467" spans="1:8">
      <c r="A467" s="8" t="str">
        <f t="shared" si="9"/>
        <v>30.02.002630.03.0004</v>
      </c>
      <c r="B467" s="8" t="s">
        <v>281</v>
      </c>
      <c r="C467" s="8" t="s">
        <v>991</v>
      </c>
      <c r="D467" s="8" t="s">
        <v>579</v>
      </c>
      <c r="E467" s="8" t="s">
        <v>1253</v>
      </c>
      <c r="F467" s="8" t="s">
        <v>498</v>
      </c>
      <c r="G467" s="8" t="s">
        <v>1254</v>
      </c>
      <c r="H467" s="8">
        <v>5.2532000000000002E-2</v>
      </c>
    </row>
    <row r="468" spans="1:8">
      <c r="A468" s="8" t="str">
        <f t="shared" si="9"/>
        <v>30.02.002610.06.0019</v>
      </c>
      <c r="B468" s="8" t="s">
        <v>281</v>
      </c>
      <c r="C468" s="8" t="s">
        <v>991</v>
      </c>
      <c r="D468" s="8" t="s">
        <v>579</v>
      </c>
      <c r="E468" s="8" t="s">
        <v>473</v>
      </c>
      <c r="F468" s="8" t="s">
        <v>452</v>
      </c>
      <c r="G468" s="8" t="s">
        <v>474</v>
      </c>
      <c r="H468" s="8">
        <v>2.5599E-2</v>
      </c>
    </row>
    <row r="469" spans="1:8">
      <c r="A469" s="8" t="str">
        <f t="shared" si="9"/>
        <v>30.02.002630.03.0002</v>
      </c>
      <c r="B469" s="8" t="s">
        <v>281</v>
      </c>
      <c r="C469" s="8" t="s">
        <v>991</v>
      </c>
      <c r="D469" s="8" t="s">
        <v>579</v>
      </c>
      <c r="E469" s="8" t="s">
        <v>497</v>
      </c>
      <c r="F469" s="8" t="s">
        <v>498</v>
      </c>
      <c r="G469" s="8" t="s">
        <v>499</v>
      </c>
      <c r="H469" s="8">
        <v>1.2819999999999999E-3</v>
      </c>
    </row>
    <row r="470" spans="1:8">
      <c r="A470" s="8" t="str">
        <f t="shared" si="9"/>
        <v>30.02.002610.06.0001</v>
      </c>
      <c r="B470" s="8" t="s">
        <v>281</v>
      </c>
      <c r="C470" s="8" t="s">
        <v>991</v>
      </c>
      <c r="D470" s="8" t="s">
        <v>579</v>
      </c>
      <c r="E470" s="8" t="s">
        <v>481</v>
      </c>
      <c r="F470" s="8" t="s">
        <v>452</v>
      </c>
      <c r="G470" s="8" t="s">
        <v>482</v>
      </c>
      <c r="H470" s="8">
        <v>2.0000000000000001E-4</v>
      </c>
    </row>
    <row r="471" spans="1:8">
      <c r="A471" s="8" t="str">
        <f t="shared" si="9"/>
        <v>30.02.002710.03.0011</v>
      </c>
      <c r="B471" s="8" t="s">
        <v>270</v>
      </c>
      <c r="C471" s="8" t="s">
        <v>982</v>
      </c>
      <c r="D471" s="8" t="s">
        <v>579</v>
      </c>
      <c r="E471" s="8" t="s">
        <v>955</v>
      </c>
      <c r="F471" s="8" t="s">
        <v>452</v>
      </c>
      <c r="G471" s="8" t="s">
        <v>956</v>
      </c>
      <c r="H471" s="8">
        <v>0.34612799999999999</v>
      </c>
    </row>
    <row r="472" spans="1:8">
      <c r="A472" s="8" t="str">
        <f t="shared" si="9"/>
        <v>30.02.002710.06.0019</v>
      </c>
      <c r="B472" s="8" t="s">
        <v>270</v>
      </c>
      <c r="C472" s="8" t="s">
        <v>982</v>
      </c>
      <c r="D472" s="8" t="s">
        <v>579</v>
      </c>
      <c r="E472" s="8" t="s">
        <v>473</v>
      </c>
      <c r="F472" s="8" t="s">
        <v>452</v>
      </c>
      <c r="G472" s="8" t="s">
        <v>474</v>
      </c>
      <c r="H472" s="8">
        <v>1.5733E-2</v>
      </c>
    </row>
    <row r="473" spans="1:8">
      <c r="A473" s="8" t="str">
        <f t="shared" si="9"/>
        <v>30.02.002710.04.0007</v>
      </c>
      <c r="B473" s="8" t="s">
        <v>270</v>
      </c>
      <c r="C473" s="8" t="s">
        <v>982</v>
      </c>
      <c r="D473" s="8" t="s">
        <v>579</v>
      </c>
      <c r="E473" s="8" t="s">
        <v>535</v>
      </c>
      <c r="F473" s="8" t="s">
        <v>452</v>
      </c>
      <c r="G473" s="8" t="s">
        <v>536</v>
      </c>
      <c r="H473" s="8">
        <v>2.5378999999999999E-2</v>
      </c>
    </row>
    <row r="474" spans="1:8">
      <c r="A474" s="8" t="str">
        <f t="shared" si="9"/>
        <v>30.02.002710.06.0007</v>
      </c>
      <c r="B474" s="8" t="s">
        <v>270</v>
      </c>
      <c r="C474" s="8" t="s">
        <v>982</v>
      </c>
      <c r="D474" s="8" t="s">
        <v>579</v>
      </c>
      <c r="E474" s="8" t="s">
        <v>479</v>
      </c>
      <c r="F474" s="8" t="s">
        <v>452</v>
      </c>
      <c r="G474" s="8" t="s">
        <v>480</v>
      </c>
      <c r="H474" s="8">
        <v>3.1470000000000001E-3</v>
      </c>
    </row>
    <row r="475" spans="1:8">
      <c r="A475" s="8" t="str">
        <f t="shared" si="9"/>
        <v>30.02.002710.06.0043</v>
      </c>
      <c r="B475" s="8" t="s">
        <v>270</v>
      </c>
      <c r="C475" s="8" t="s">
        <v>982</v>
      </c>
      <c r="D475" s="8" t="s">
        <v>579</v>
      </c>
      <c r="E475" s="8" t="s">
        <v>869</v>
      </c>
      <c r="F475" s="8" t="s">
        <v>452</v>
      </c>
      <c r="G475" s="8" t="s">
        <v>870</v>
      </c>
      <c r="H475" s="8">
        <v>8.3909999999999998E-2</v>
      </c>
    </row>
    <row r="476" spans="1:8">
      <c r="A476" s="8" t="str">
        <f t="shared" si="9"/>
        <v>30.02.002710.06.0006</v>
      </c>
      <c r="B476" s="8" t="s">
        <v>270</v>
      </c>
      <c r="C476" s="8" t="s">
        <v>982</v>
      </c>
      <c r="D476" s="8" t="s">
        <v>579</v>
      </c>
      <c r="E476" s="8" t="s">
        <v>495</v>
      </c>
      <c r="F476" s="8" t="s">
        <v>452</v>
      </c>
      <c r="G476" s="8" t="s">
        <v>496</v>
      </c>
      <c r="H476" s="8">
        <v>9.4400000000000005E-3</v>
      </c>
    </row>
    <row r="477" spans="1:8">
      <c r="A477" s="8" t="str">
        <f t="shared" ref="A477:A492" si="10">B477&amp;E477</f>
        <v>30.02.002710.06.0037</v>
      </c>
      <c r="B477" s="8" t="s">
        <v>270</v>
      </c>
      <c r="C477" s="8" t="s">
        <v>982</v>
      </c>
      <c r="D477" s="8" t="s">
        <v>579</v>
      </c>
      <c r="E477" s="8" t="s">
        <v>485</v>
      </c>
      <c r="F477" s="8" t="s">
        <v>452</v>
      </c>
      <c r="G477" s="8" t="s">
        <v>486</v>
      </c>
      <c r="H477" s="8">
        <v>1.02E-4</v>
      </c>
    </row>
    <row r="478" spans="1:8">
      <c r="A478" s="8" t="str">
        <f t="shared" si="10"/>
        <v>30.02.002710.06.0049</v>
      </c>
      <c r="B478" s="8" t="s">
        <v>270</v>
      </c>
      <c r="C478" s="8" t="s">
        <v>982</v>
      </c>
      <c r="D478" s="8" t="s">
        <v>579</v>
      </c>
      <c r="E478" s="8" t="s">
        <v>477</v>
      </c>
      <c r="F478" s="8" t="s">
        <v>452</v>
      </c>
      <c r="G478" s="8" t="s">
        <v>478</v>
      </c>
      <c r="H478" s="8">
        <v>3.1470000000000001E-3</v>
      </c>
    </row>
    <row r="479" spans="1:8">
      <c r="A479" s="8" t="str">
        <f t="shared" si="10"/>
        <v>30.02.002730.03.0002</v>
      </c>
      <c r="B479" s="8" t="s">
        <v>270</v>
      </c>
      <c r="C479" s="8" t="s">
        <v>982</v>
      </c>
      <c r="D479" s="8" t="s">
        <v>579</v>
      </c>
      <c r="E479" s="8" t="s">
        <v>497</v>
      </c>
      <c r="F479" s="8" t="s">
        <v>498</v>
      </c>
      <c r="G479" s="8" t="s">
        <v>499</v>
      </c>
      <c r="H479" s="8">
        <v>9.4400000000000005E-3</v>
      </c>
    </row>
    <row r="480" spans="1:8">
      <c r="A480" s="8" t="str">
        <f t="shared" si="10"/>
        <v>30.02.002710.06.0036</v>
      </c>
      <c r="B480" s="8" t="s">
        <v>270</v>
      </c>
      <c r="C480" s="8" t="s">
        <v>982</v>
      </c>
      <c r="D480" s="8" t="s">
        <v>579</v>
      </c>
      <c r="E480" s="8" t="s">
        <v>881</v>
      </c>
      <c r="F480" s="8" t="s">
        <v>452</v>
      </c>
      <c r="G480" s="8" t="s">
        <v>882</v>
      </c>
      <c r="H480" s="8">
        <v>7.9999999999999996E-6</v>
      </c>
    </row>
    <row r="481" spans="1:8">
      <c r="A481" s="8" t="str">
        <f t="shared" si="10"/>
        <v>30.02.002710.06.0048</v>
      </c>
      <c r="B481" s="8" t="s">
        <v>270</v>
      </c>
      <c r="C481" s="8" t="s">
        <v>982</v>
      </c>
      <c r="D481" s="8" t="s">
        <v>579</v>
      </c>
      <c r="E481" s="8" t="s">
        <v>1230</v>
      </c>
      <c r="F481" s="8" t="s">
        <v>452</v>
      </c>
      <c r="G481" s="8" t="s">
        <v>1231</v>
      </c>
      <c r="H481" s="8">
        <v>3.9999999999999998E-6</v>
      </c>
    </row>
    <row r="482" spans="1:8">
      <c r="A482" s="8" t="str">
        <f t="shared" si="10"/>
        <v>30.02.002710.06.0020</v>
      </c>
      <c r="B482" s="8" t="s">
        <v>270</v>
      </c>
      <c r="C482" s="8" t="s">
        <v>982</v>
      </c>
      <c r="D482" s="8" t="s">
        <v>579</v>
      </c>
      <c r="E482" s="8" t="s">
        <v>456</v>
      </c>
      <c r="F482" s="8" t="s">
        <v>452</v>
      </c>
      <c r="G482" s="8" t="s">
        <v>457</v>
      </c>
      <c r="H482" s="8">
        <v>6.2870000000000001E-3</v>
      </c>
    </row>
    <row r="483" spans="1:8">
      <c r="A483" s="8" t="str">
        <f t="shared" si="10"/>
        <v>30.02.002710.06.0045</v>
      </c>
      <c r="B483" s="8" t="s">
        <v>270</v>
      </c>
      <c r="C483" s="8" t="s">
        <v>982</v>
      </c>
      <c r="D483" s="8" t="s">
        <v>579</v>
      </c>
      <c r="E483" s="8" t="s">
        <v>1232</v>
      </c>
      <c r="F483" s="8" t="s">
        <v>452</v>
      </c>
      <c r="G483" s="8" t="s">
        <v>1233</v>
      </c>
      <c r="H483" s="8">
        <v>2.2490000000000001E-3</v>
      </c>
    </row>
    <row r="484" spans="1:8">
      <c r="A484" s="8" t="str">
        <f t="shared" si="10"/>
        <v>30.02.002710.01.0003</v>
      </c>
      <c r="B484" s="8" t="s">
        <v>270</v>
      </c>
      <c r="C484" s="8" t="s">
        <v>982</v>
      </c>
      <c r="D484" s="8" t="s">
        <v>579</v>
      </c>
      <c r="E484" s="8" t="s">
        <v>471</v>
      </c>
      <c r="F484" s="8" t="s">
        <v>452</v>
      </c>
      <c r="G484" s="8" t="s">
        <v>472</v>
      </c>
      <c r="H484" s="8">
        <v>5.0346000000000002E-2</v>
      </c>
    </row>
    <row r="485" spans="1:8">
      <c r="A485" s="8" t="str">
        <f t="shared" si="10"/>
        <v>30.02.002710.06.0021</v>
      </c>
      <c r="B485" s="8" t="s">
        <v>270</v>
      </c>
      <c r="C485" s="8" t="s">
        <v>982</v>
      </c>
      <c r="D485" s="8" t="s">
        <v>579</v>
      </c>
      <c r="E485" s="8" t="s">
        <v>489</v>
      </c>
      <c r="F485" s="8" t="s">
        <v>452</v>
      </c>
      <c r="G485" s="8" t="s">
        <v>490</v>
      </c>
      <c r="H485" s="8">
        <v>8.8099999999999995E-4</v>
      </c>
    </row>
    <row r="486" spans="1:8">
      <c r="A486" s="8" t="str">
        <f t="shared" si="10"/>
        <v>30.02.002710.06.0008</v>
      </c>
      <c r="B486" s="8" t="s">
        <v>270</v>
      </c>
      <c r="C486" s="8" t="s">
        <v>982</v>
      </c>
      <c r="D486" s="8" t="s">
        <v>579</v>
      </c>
      <c r="E486" s="8" t="s">
        <v>491</v>
      </c>
      <c r="F486" s="8" t="s">
        <v>452</v>
      </c>
      <c r="G486" s="8" t="s">
        <v>492</v>
      </c>
      <c r="H486" s="8">
        <v>4.1E-5</v>
      </c>
    </row>
    <row r="487" spans="1:8">
      <c r="A487" s="8" t="str">
        <f t="shared" si="10"/>
        <v>30.02.002710.07.0011</v>
      </c>
      <c r="B487" s="8" t="s">
        <v>270</v>
      </c>
      <c r="C487" s="8" t="s">
        <v>982</v>
      </c>
      <c r="D487" s="8" t="s">
        <v>579</v>
      </c>
      <c r="E487" s="8" t="s">
        <v>487</v>
      </c>
      <c r="F487" s="8" t="s">
        <v>452</v>
      </c>
      <c r="G487" s="8" t="s">
        <v>488</v>
      </c>
      <c r="H487" s="8">
        <v>1.573E-3</v>
      </c>
    </row>
    <row r="488" spans="1:8">
      <c r="A488" s="8" t="str">
        <f t="shared" si="10"/>
        <v>30.02.002710.02.0003</v>
      </c>
      <c r="B488" s="8" t="s">
        <v>270</v>
      </c>
      <c r="C488" s="8" t="s">
        <v>982</v>
      </c>
      <c r="D488" s="8" t="s">
        <v>579</v>
      </c>
      <c r="E488" s="8" t="s">
        <v>523</v>
      </c>
      <c r="F488" s="8" t="s">
        <v>452</v>
      </c>
      <c r="G488" s="8" t="s">
        <v>524</v>
      </c>
      <c r="H488" s="8">
        <v>1.6362000000000002E-2</v>
      </c>
    </row>
    <row r="489" spans="1:8">
      <c r="A489" s="8" t="str">
        <f t="shared" si="10"/>
        <v>30.02.002710.06.0035</v>
      </c>
      <c r="B489" s="8" t="s">
        <v>270</v>
      </c>
      <c r="C489" s="8" t="s">
        <v>982</v>
      </c>
      <c r="D489" s="8" t="s">
        <v>579</v>
      </c>
      <c r="E489" s="8" t="s">
        <v>879</v>
      </c>
      <c r="F489" s="8" t="s">
        <v>452</v>
      </c>
      <c r="G489" s="8" t="s">
        <v>880</v>
      </c>
      <c r="H489" s="8">
        <v>8.7999999999999998E-5</v>
      </c>
    </row>
    <row r="490" spans="1:8">
      <c r="A490" s="8" t="str">
        <f t="shared" si="10"/>
        <v>30.02.002710.07.0002</v>
      </c>
      <c r="B490" s="8" t="s">
        <v>270</v>
      </c>
      <c r="C490" s="8" t="s">
        <v>982</v>
      </c>
      <c r="D490" s="8" t="s">
        <v>579</v>
      </c>
      <c r="E490" s="8" t="s">
        <v>454</v>
      </c>
      <c r="F490" s="8" t="s">
        <v>452</v>
      </c>
      <c r="G490" s="8" t="s">
        <v>455</v>
      </c>
      <c r="H490" s="8">
        <v>0.56639099999999998</v>
      </c>
    </row>
    <row r="491" spans="1:8">
      <c r="A491" s="8" t="str">
        <f t="shared" si="10"/>
        <v>30.02.002710.06.0017</v>
      </c>
      <c r="B491" s="8" t="s">
        <v>270</v>
      </c>
      <c r="C491" s="8" t="s">
        <v>982</v>
      </c>
      <c r="D491" s="8" t="s">
        <v>579</v>
      </c>
      <c r="E491" s="8" t="s">
        <v>483</v>
      </c>
      <c r="F491" s="8" t="s">
        <v>452</v>
      </c>
      <c r="G491" s="8" t="s">
        <v>484</v>
      </c>
      <c r="H491" s="8">
        <v>1.5699999999999999E-4</v>
      </c>
    </row>
    <row r="492" spans="1:8">
      <c r="A492" s="8" t="str">
        <f t="shared" si="10"/>
        <v>30.02.002710.06.0001</v>
      </c>
      <c r="B492" s="8" t="s">
        <v>270</v>
      </c>
      <c r="C492" s="8" t="s">
        <v>982</v>
      </c>
      <c r="D492" s="8" t="s">
        <v>579</v>
      </c>
      <c r="E492" s="8" t="s">
        <v>481</v>
      </c>
      <c r="F492" s="8" t="s">
        <v>452</v>
      </c>
      <c r="G492" s="8" t="s">
        <v>482</v>
      </c>
      <c r="H492" s="8">
        <v>1.26E-4</v>
      </c>
    </row>
    <row r="493" spans="1:8">
      <c r="B493" s="8" t="s">
        <v>289</v>
      </c>
      <c r="C493" s="8" t="s">
        <v>979</v>
      </c>
      <c r="D493" s="8" t="s">
        <v>579</v>
      </c>
      <c r="E493" s="8" t="s">
        <v>927</v>
      </c>
      <c r="F493" s="8" t="s">
        <v>452</v>
      </c>
      <c r="G493" s="8" t="s">
        <v>928</v>
      </c>
      <c r="H493" s="8">
        <v>0.230964</v>
      </c>
    </row>
    <row r="494" spans="1:8">
      <c r="A494" s="8" t="str">
        <f t="shared" ref="A494:A525" si="11">B494&amp;E494</f>
        <v>30.02.002810.06.0026</v>
      </c>
      <c r="B494" s="8" t="s">
        <v>289</v>
      </c>
      <c r="C494" s="8" t="s">
        <v>979</v>
      </c>
      <c r="D494" s="8" t="s">
        <v>579</v>
      </c>
      <c r="E494" s="8" t="s">
        <v>957</v>
      </c>
      <c r="F494" s="8" t="s">
        <v>498</v>
      </c>
      <c r="G494" s="8" t="s">
        <v>958</v>
      </c>
      <c r="H494" s="8">
        <v>4.1320000000000003E-2</v>
      </c>
    </row>
    <row r="495" spans="1:8">
      <c r="A495" s="8" t="str">
        <f t="shared" si="11"/>
        <v>30.02.002810.04.0007</v>
      </c>
      <c r="B495" s="8" t="s">
        <v>289</v>
      </c>
      <c r="C495" s="8" t="s">
        <v>979</v>
      </c>
      <c r="D495" s="8" t="s">
        <v>579</v>
      </c>
      <c r="E495" s="8" t="s">
        <v>535</v>
      </c>
      <c r="F495" s="8" t="s">
        <v>452</v>
      </c>
      <c r="G495" s="8" t="s">
        <v>536</v>
      </c>
      <c r="H495" s="8">
        <v>2.0507999999999998E-2</v>
      </c>
    </row>
    <row r="496" spans="1:8">
      <c r="A496" s="8" t="str">
        <f t="shared" si="11"/>
        <v>30.02.002810.06.0043</v>
      </c>
      <c r="B496" s="8" t="s">
        <v>289</v>
      </c>
      <c r="C496" s="8" t="s">
        <v>979</v>
      </c>
      <c r="D496" s="8" t="s">
        <v>579</v>
      </c>
      <c r="E496" s="8" t="s">
        <v>869</v>
      </c>
      <c r="F496" s="8" t="s">
        <v>452</v>
      </c>
      <c r="G496" s="8" t="s">
        <v>870</v>
      </c>
      <c r="H496" s="8">
        <v>7.3909000000000002E-2</v>
      </c>
    </row>
    <row r="497" spans="1:8">
      <c r="A497" s="8" t="str">
        <f t="shared" si="11"/>
        <v>30.02.002810.06.0006</v>
      </c>
      <c r="B497" s="8" t="s">
        <v>289</v>
      </c>
      <c r="C497" s="8" t="s">
        <v>979</v>
      </c>
      <c r="D497" s="8" t="s">
        <v>579</v>
      </c>
      <c r="E497" s="8" t="s">
        <v>495</v>
      </c>
      <c r="F497" s="8" t="s">
        <v>452</v>
      </c>
      <c r="G497" s="8" t="s">
        <v>496</v>
      </c>
      <c r="H497" s="8">
        <v>1.2182999999999999E-2</v>
      </c>
    </row>
    <row r="498" spans="1:8">
      <c r="A498" s="8" t="str">
        <f t="shared" si="11"/>
        <v>30.02.002810.07.0011</v>
      </c>
      <c r="B498" s="8" t="s">
        <v>289</v>
      </c>
      <c r="C498" s="8" t="s">
        <v>979</v>
      </c>
      <c r="D498" s="8" t="s">
        <v>579</v>
      </c>
      <c r="E498" s="8" t="s">
        <v>487</v>
      </c>
      <c r="F498" s="8" t="s">
        <v>452</v>
      </c>
      <c r="G498" s="8" t="s">
        <v>488</v>
      </c>
      <c r="H498" s="8">
        <v>2.64E-3</v>
      </c>
    </row>
    <row r="499" spans="1:8">
      <c r="A499" s="8" t="str">
        <f t="shared" si="11"/>
        <v>30.02.002810.06.0037</v>
      </c>
      <c r="B499" s="8" t="s">
        <v>289</v>
      </c>
      <c r="C499" s="8" t="s">
        <v>979</v>
      </c>
      <c r="D499" s="8" t="s">
        <v>579</v>
      </c>
      <c r="E499" s="8" t="s">
        <v>485</v>
      </c>
      <c r="F499" s="8" t="s">
        <v>452</v>
      </c>
      <c r="G499" s="8" t="s">
        <v>486</v>
      </c>
      <c r="H499" s="8">
        <v>2.5999999999999998E-5</v>
      </c>
    </row>
    <row r="500" spans="1:8">
      <c r="A500" s="8" t="str">
        <f t="shared" si="11"/>
        <v>30.02.002810.06.0036</v>
      </c>
      <c r="B500" s="8" t="s">
        <v>289</v>
      </c>
      <c r="C500" s="8" t="s">
        <v>979</v>
      </c>
      <c r="D500" s="8" t="s">
        <v>579</v>
      </c>
      <c r="E500" s="8" t="s">
        <v>881</v>
      </c>
      <c r="F500" s="8" t="s">
        <v>452</v>
      </c>
      <c r="G500" s="8" t="s">
        <v>882</v>
      </c>
      <c r="H500" s="8">
        <v>2.5999999999999998E-5</v>
      </c>
    </row>
    <row r="501" spans="1:8">
      <c r="A501" s="8" t="str">
        <f t="shared" si="11"/>
        <v>30.02.002810.06.0003</v>
      </c>
      <c r="B501" s="8" t="s">
        <v>289</v>
      </c>
      <c r="C501" s="8" t="s">
        <v>979</v>
      </c>
      <c r="D501" s="8" t="s">
        <v>579</v>
      </c>
      <c r="E501" s="8" t="s">
        <v>493</v>
      </c>
      <c r="F501" s="8" t="s">
        <v>452</v>
      </c>
      <c r="G501" s="8" t="s">
        <v>494</v>
      </c>
      <c r="H501" s="8">
        <v>2.64E-3</v>
      </c>
    </row>
    <row r="502" spans="1:8">
      <c r="A502" s="8" t="str">
        <f t="shared" si="11"/>
        <v>30.02.002810.06.0030</v>
      </c>
      <c r="B502" s="8" t="s">
        <v>289</v>
      </c>
      <c r="C502" s="8" t="s">
        <v>979</v>
      </c>
      <c r="D502" s="8" t="s">
        <v>579</v>
      </c>
      <c r="E502" s="8" t="s">
        <v>959</v>
      </c>
      <c r="F502" s="8" t="s">
        <v>498</v>
      </c>
      <c r="G502" s="8" t="s">
        <v>960</v>
      </c>
      <c r="H502" s="8">
        <v>5.2789999999999998E-3</v>
      </c>
    </row>
    <row r="503" spans="1:8">
      <c r="A503" s="8" t="str">
        <f t="shared" si="11"/>
        <v>30.02.002810.01.0003</v>
      </c>
      <c r="B503" s="8" t="s">
        <v>289</v>
      </c>
      <c r="C503" s="8" t="s">
        <v>979</v>
      </c>
      <c r="D503" s="8" t="s">
        <v>579</v>
      </c>
      <c r="E503" s="8" t="s">
        <v>471</v>
      </c>
      <c r="F503" s="8" t="s">
        <v>452</v>
      </c>
      <c r="G503" s="8" t="s">
        <v>472</v>
      </c>
      <c r="H503" s="8">
        <v>2.7310000000000001E-2</v>
      </c>
    </row>
    <row r="504" spans="1:8">
      <c r="A504" s="8" t="str">
        <f t="shared" si="11"/>
        <v>30.02.002810.06.0005</v>
      </c>
      <c r="B504" s="8" t="s">
        <v>289</v>
      </c>
      <c r="C504" s="8" t="s">
        <v>979</v>
      </c>
      <c r="D504" s="8" t="s">
        <v>579</v>
      </c>
      <c r="E504" s="8" t="s">
        <v>800</v>
      </c>
      <c r="F504" s="8" t="s">
        <v>452</v>
      </c>
      <c r="G504" s="8" t="s">
        <v>801</v>
      </c>
      <c r="H504" s="8">
        <v>6.8019999999999999E-3</v>
      </c>
    </row>
    <row r="505" spans="1:8">
      <c r="A505" s="8" t="str">
        <f t="shared" si="11"/>
        <v>30.02.002810.02.0003</v>
      </c>
      <c r="B505" s="8" t="s">
        <v>289</v>
      </c>
      <c r="C505" s="8" t="s">
        <v>979</v>
      </c>
      <c r="D505" s="8" t="s">
        <v>579</v>
      </c>
      <c r="E505" s="8" t="s">
        <v>523</v>
      </c>
      <c r="F505" s="8" t="s">
        <v>452</v>
      </c>
      <c r="G505" s="8" t="s">
        <v>524</v>
      </c>
      <c r="H505" s="8">
        <v>3.066E-2</v>
      </c>
    </row>
    <row r="506" spans="1:8">
      <c r="A506" s="8" t="str">
        <f t="shared" si="11"/>
        <v>30.02.002810.06.0020</v>
      </c>
      <c r="B506" s="8" t="s">
        <v>289</v>
      </c>
      <c r="C506" s="8" t="s">
        <v>979</v>
      </c>
      <c r="D506" s="8" t="s">
        <v>579</v>
      </c>
      <c r="E506" s="8" t="s">
        <v>456</v>
      </c>
      <c r="F506" s="8" t="s">
        <v>452</v>
      </c>
      <c r="G506" s="8" t="s">
        <v>457</v>
      </c>
      <c r="H506" s="8">
        <v>7.5129999999999997E-3</v>
      </c>
    </row>
    <row r="507" spans="1:8">
      <c r="A507" s="8" t="str">
        <f t="shared" si="11"/>
        <v>30.02.002810.06.0021</v>
      </c>
      <c r="B507" s="8" t="s">
        <v>289</v>
      </c>
      <c r="C507" s="8" t="s">
        <v>979</v>
      </c>
      <c r="D507" s="8" t="s">
        <v>579</v>
      </c>
      <c r="E507" s="8" t="s">
        <v>489</v>
      </c>
      <c r="F507" s="8" t="s">
        <v>452</v>
      </c>
      <c r="G507" s="8" t="s">
        <v>490</v>
      </c>
      <c r="H507" s="8">
        <v>3.0499999999999999E-4</v>
      </c>
    </row>
    <row r="508" spans="1:8">
      <c r="A508" s="8" t="str">
        <f t="shared" si="11"/>
        <v>30.02.002810.06.0028</v>
      </c>
      <c r="B508" s="8" t="s">
        <v>289</v>
      </c>
      <c r="C508" s="8" t="s">
        <v>979</v>
      </c>
      <c r="D508" s="8" t="s">
        <v>579</v>
      </c>
      <c r="E508" s="8" t="s">
        <v>871</v>
      </c>
      <c r="F508" s="8" t="s">
        <v>498</v>
      </c>
      <c r="G508" s="8" t="s">
        <v>872</v>
      </c>
      <c r="H508" s="8">
        <v>0.19797000000000001</v>
      </c>
    </row>
    <row r="509" spans="1:8">
      <c r="A509" s="8" t="str">
        <f t="shared" si="11"/>
        <v>30.02.002810.07.0002</v>
      </c>
      <c r="B509" s="8" t="s">
        <v>289</v>
      </c>
      <c r="C509" s="8" t="s">
        <v>979</v>
      </c>
      <c r="D509" s="8" t="s">
        <v>579</v>
      </c>
      <c r="E509" s="8" t="s">
        <v>454</v>
      </c>
      <c r="F509" s="8" t="s">
        <v>452</v>
      </c>
      <c r="G509" s="8" t="s">
        <v>455</v>
      </c>
      <c r="H509" s="8">
        <v>0.44355299999999998</v>
      </c>
    </row>
    <row r="510" spans="1:8">
      <c r="A510" s="8" t="str">
        <f t="shared" si="11"/>
        <v>30.02.002910.03.0009</v>
      </c>
      <c r="B510" s="8" t="s">
        <v>284</v>
      </c>
      <c r="C510" s="8" t="s">
        <v>996</v>
      </c>
      <c r="D510" s="8" t="s">
        <v>579</v>
      </c>
      <c r="E510" s="8" t="s">
        <v>1247</v>
      </c>
      <c r="F510" s="8" t="s">
        <v>452</v>
      </c>
      <c r="G510" s="8" t="s">
        <v>1248</v>
      </c>
      <c r="H510" s="8">
        <v>0.33889799999999998</v>
      </c>
    </row>
    <row r="511" spans="1:8">
      <c r="A511" s="8" t="str">
        <f t="shared" si="11"/>
        <v>30.02.002910.04.0007</v>
      </c>
      <c r="B511" s="8" t="s">
        <v>284</v>
      </c>
      <c r="C511" s="8" t="s">
        <v>996</v>
      </c>
      <c r="D511" s="8" t="s">
        <v>579</v>
      </c>
      <c r="E511" s="8" t="s">
        <v>535</v>
      </c>
      <c r="F511" s="8" t="s">
        <v>452</v>
      </c>
      <c r="G511" s="8" t="s">
        <v>536</v>
      </c>
      <c r="H511" s="8">
        <v>1.7305000000000001E-2</v>
      </c>
    </row>
    <row r="512" spans="1:8">
      <c r="A512" s="8" t="str">
        <f t="shared" si="11"/>
        <v>30.02.002910.06.0043</v>
      </c>
      <c r="B512" s="8" t="s">
        <v>284</v>
      </c>
      <c r="C512" s="8" t="s">
        <v>996</v>
      </c>
      <c r="D512" s="8" t="s">
        <v>579</v>
      </c>
      <c r="E512" s="8" t="s">
        <v>869</v>
      </c>
      <c r="F512" s="8" t="s">
        <v>452</v>
      </c>
      <c r="G512" s="8" t="s">
        <v>870</v>
      </c>
      <c r="H512" s="8">
        <v>9.1286000000000006E-2</v>
      </c>
    </row>
    <row r="513" spans="1:8">
      <c r="A513" s="8" t="str">
        <f t="shared" si="11"/>
        <v>30.02.002910.06.0006</v>
      </c>
      <c r="B513" s="8" t="s">
        <v>284</v>
      </c>
      <c r="C513" s="8" t="s">
        <v>996</v>
      </c>
      <c r="D513" s="8" t="s">
        <v>579</v>
      </c>
      <c r="E513" s="8" t="s">
        <v>495</v>
      </c>
      <c r="F513" s="8" t="s">
        <v>452</v>
      </c>
      <c r="G513" s="8" t="s">
        <v>496</v>
      </c>
      <c r="H513" s="8">
        <v>3.081E-3</v>
      </c>
    </row>
    <row r="514" spans="1:8">
      <c r="A514" s="8" t="str">
        <f t="shared" si="11"/>
        <v>30.02.002910.06.0028</v>
      </c>
      <c r="B514" s="8" t="s">
        <v>284</v>
      </c>
      <c r="C514" s="8" t="s">
        <v>996</v>
      </c>
      <c r="D514" s="8" t="s">
        <v>579</v>
      </c>
      <c r="E514" s="8" t="s">
        <v>871</v>
      </c>
      <c r="F514" s="8" t="s">
        <v>498</v>
      </c>
      <c r="G514" s="8" t="s">
        <v>872</v>
      </c>
      <c r="H514" s="8">
        <v>0.100129</v>
      </c>
    </row>
    <row r="515" spans="1:8">
      <c r="A515" s="8" t="str">
        <f t="shared" si="11"/>
        <v>---------------  - FMEN031 - V:</v>
      </c>
      <c r="B515" s="8" t="s">
        <v>427</v>
      </c>
      <c r="C515" s="8" t="e">
        <f>------------------------------DAT</f>
        <v>#NAME?</v>
      </c>
      <c r="D515" s="8" t="s">
        <v>1238</v>
      </c>
      <c r="E515" s="8" t="s">
        <v>526</v>
      </c>
      <c r="F515" s="8" t="s">
        <v>527</v>
      </c>
      <c r="G515" s="8" t="s">
        <v>528</v>
      </c>
      <c r="H515" s="8"/>
    </row>
    <row r="516" spans="1:8">
      <c r="A516" s="8" t="str">
        <f t="shared" si="11"/>
        <v>_x000C_------------------------------</v>
      </c>
      <c r="B516" s="8" t="s">
        <v>529</v>
      </c>
      <c r="C516" s="8" t="s">
        <v>1227</v>
      </c>
      <c r="D516" s="8" t="s">
        <v>1228</v>
      </c>
      <c r="E516" s="8" t="s">
        <v>430</v>
      </c>
      <c r="F516" s="8" t="s">
        <v>429</v>
      </c>
      <c r="G516" s="8" t="s">
        <v>431</v>
      </c>
      <c r="H516" s="8" t="s">
        <v>431</v>
      </c>
    </row>
    <row r="517" spans="1:8">
      <c r="A517" s="8" t="str">
        <f t="shared" si="11"/>
        <v>FORNO DE MINASrutura de Atual P</v>
      </c>
      <c r="B517" s="8" t="s">
        <v>433</v>
      </c>
      <c r="C517" s="8" t="s">
        <v>434</v>
      </c>
      <c r="D517" s="8" t="s">
        <v>435</v>
      </c>
      <c r="E517" s="8" t="s">
        <v>436</v>
      </c>
      <c r="F517" s="8" t="s">
        <v>437</v>
      </c>
      <c r="G517" s="8" t="s">
        <v>438</v>
      </c>
      <c r="H517" s="8" t="s">
        <v>650</v>
      </c>
    </row>
    <row r="518" spans="1:8">
      <c r="A518" s="8" t="str">
        <f t="shared" si="11"/>
        <v>-------------------------------</v>
      </c>
      <c r="B518" s="8" t="s">
        <v>427</v>
      </c>
      <c r="C518" s="8" t="s">
        <v>1227</v>
      </c>
      <c r="D518" s="8" t="s">
        <v>1228</v>
      </c>
      <c r="E518" s="8" t="s">
        <v>430</v>
      </c>
      <c r="F518" s="8" t="s">
        <v>429</v>
      </c>
      <c r="G518" s="8" t="s">
        <v>431</v>
      </c>
      <c r="H518" s="8" t="s">
        <v>1255</v>
      </c>
    </row>
    <row r="519" spans="1:8">
      <c r="A519" s="8" t="str">
        <f t="shared" si="11"/>
        <v/>
      </c>
      <c r="B519" s="8"/>
      <c r="C519" s="8"/>
      <c r="D519" s="8"/>
      <c r="E519" s="8"/>
      <c r="F519" s="8"/>
      <c r="G519" s="8"/>
      <c r="H519" s="8"/>
    </row>
    <row r="520" spans="1:8">
      <c r="A520" s="8" t="str">
        <f t="shared" si="11"/>
        <v>Item PaiItem Filho</v>
      </c>
      <c r="B520" s="8" t="s">
        <v>441</v>
      </c>
      <c r="C520" s="8" t="s">
        <v>442</v>
      </c>
      <c r="D520" s="8" t="s">
        <v>443</v>
      </c>
      <c r="E520" s="8" t="s">
        <v>444</v>
      </c>
      <c r="F520" s="8" t="s">
        <v>443</v>
      </c>
      <c r="G520" s="8" t="s">
        <v>445</v>
      </c>
      <c r="H520" s="8" t="s">
        <v>446</v>
      </c>
    </row>
    <row r="521" spans="1:8">
      <c r="A521" s="8" t="str">
        <f t="shared" si="11"/>
        <v>------------------------------</v>
      </c>
      <c r="B521" s="8" t="s">
        <v>427</v>
      </c>
      <c r="C521" s="8" t="s">
        <v>447</v>
      </c>
      <c r="D521" s="8" t="s">
        <v>448</v>
      </c>
      <c r="E521" s="8" t="s">
        <v>449</v>
      </c>
      <c r="F521" s="8" t="s">
        <v>448</v>
      </c>
      <c r="G521" s="8" t="s">
        <v>431</v>
      </c>
      <c r="H521" s="8" t="s">
        <v>427</v>
      </c>
    </row>
    <row r="522" spans="1:8">
      <c r="A522" s="8" t="str">
        <f t="shared" si="11"/>
        <v>30.02.002910.06.0042</v>
      </c>
      <c r="B522" s="8" t="s">
        <v>284</v>
      </c>
      <c r="C522" s="8" t="s">
        <v>996</v>
      </c>
      <c r="D522" s="8" t="s">
        <v>579</v>
      </c>
      <c r="E522" s="8" t="s">
        <v>875</v>
      </c>
      <c r="F522" s="8" t="s">
        <v>452</v>
      </c>
      <c r="G522" s="8" t="s">
        <v>876</v>
      </c>
      <c r="H522" s="8">
        <v>4.3789000000000002E-2</v>
      </c>
    </row>
    <row r="523" spans="1:8">
      <c r="A523" s="8" t="str">
        <f t="shared" si="11"/>
        <v>30.02.002930.03.0003</v>
      </c>
      <c r="B523" s="8" t="s">
        <v>284</v>
      </c>
      <c r="C523" s="8" t="s">
        <v>996</v>
      </c>
      <c r="D523" s="8" t="s">
        <v>579</v>
      </c>
      <c r="E523" s="8" t="s">
        <v>1249</v>
      </c>
      <c r="F523" s="8" t="s">
        <v>498</v>
      </c>
      <c r="G523" s="8" t="s">
        <v>1250</v>
      </c>
      <c r="H523" s="8">
        <v>6.1619999999999999E-3</v>
      </c>
    </row>
    <row r="524" spans="1:8">
      <c r="A524" s="8" t="str">
        <f t="shared" si="11"/>
        <v>30.02.002910.06.0045</v>
      </c>
      <c r="B524" s="8" t="s">
        <v>284</v>
      </c>
      <c r="C524" s="8" t="s">
        <v>996</v>
      </c>
      <c r="D524" s="8" t="s">
        <v>579</v>
      </c>
      <c r="E524" s="8" t="s">
        <v>1232</v>
      </c>
      <c r="F524" s="8" t="s">
        <v>452</v>
      </c>
      <c r="G524" s="8" t="s">
        <v>1233</v>
      </c>
      <c r="H524" s="8">
        <v>5.1529999999999996E-3</v>
      </c>
    </row>
    <row r="525" spans="1:8">
      <c r="A525" s="8" t="str">
        <f t="shared" si="11"/>
        <v>30.02.002910.06.0020</v>
      </c>
      <c r="B525" s="8" t="s">
        <v>284</v>
      </c>
      <c r="C525" s="8" t="s">
        <v>996</v>
      </c>
      <c r="D525" s="8" t="s">
        <v>579</v>
      </c>
      <c r="E525" s="8" t="s">
        <v>456</v>
      </c>
      <c r="F525" s="8" t="s">
        <v>452</v>
      </c>
      <c r="G525" s="8" t="s">
        <v>457</v>
      </c>
      <c r="H525" s="8">
        <v>2.0899999999999998E-3</v>
      </c>
    </row>
    <row r="526" spans="1:8">
      <c r="A526" s="8" t="str">
        <f t="shared" ref="A526:A557" si="12">B526&amp;E526</f>
        <v>30.02.002910.06.0046</v>
      </c>
      <c r="B526" s="8" t="s">
        <v>284</v>
      </c>
      <c r="C526" s="8" t="s">
        <v>996</v>
      </c>
      <c r="D526" s="8" t="s">
        <v>579</v>
      </c>
      <c r="E526" s="8" t="s">
        <v>877</v>
      </c>
      <c r="F526" s="8" t="s">
        <v>452</v>
      </c>
      <c r="G526" s="8" t="s">
        <v>878</v>
      </c>
      <c r="H526" s="8">
        <v>2.4650000000000002E-3</v>
      </c>
    </row>
    <row r="527" spans="1:8">
      <c r="A527" s="8" t="str">
        <f t="shared" si="12"/>
        <v>30.02.002930.03.0002</v>
      </c>
      <c r="B527" s="8" t="s">
        <v>284</v>
      </c>
      <c r="C527" s="8" t="s">
        <v>996</v>
      </c>
      <c r="D527" s="8" t="s">
        <v>579</v>
      </c>
      <c r="E527" s="8" t="s">
        <v>497</v>
      </c>
      <c r="F527" s="8" t="s">
        <v>498</v>
      </c>
      <c r="G527" s="8" t="s">
        <v>499</v>
      </c>
      <c r="H527" s="8">
        <v>4.333E-3</v>
      </c>
    </row>
    <row r="528" spans="1:8">
      <c r="A528" s="8" t="str">
        <f t="shared" si="12"/>
        <v>30.02.002910.06.0037</v>
      </c>
      <c r="B528" s="8" t="s">
        <v>284</v>
      </c>
      <c r="C528" s="8" t="s">
        <v>996</v>
      </c>
      <c r="D528" s="8" t="s">
        <v>579</v>
      </c>
      <c r="E528" s="8" t="s">
        <v>485</v>
      </c>
      <c r="F528" s="8" t="s">
        <v>452</v>
      </c>
      <c r="G528" s="8" t="s">
        <v>486</v>
      </c>
      <c r="H528" s="8">
        <v>3.0000000000000001E-6</v>
      </c>
    </row>
    <row r="529" spans="1:8">
      <c r="A529" s="8" t="str">
        <f t="shared" si="12"/>
        <v>30.02.002910.06.0036</v>
      </c>
      <c r="B529" s="8" t="s">
        <v>284</v>
      </c>
      <c r="C529" s="8" t="s">
        <v>996</v>
      </c>
      <c r="D529" s="8" t="s">
        <v>579</v>
      </c>
      <c r="E529" s="8" t="s">
        <v>881</v>
      </c>
      <c r="F529" s="8" t="s">
        <v>452</v>
      </c>
      <c r="G529" s="8" t="s">
        <v>882</v>
      </c>
      <c r="H529" s="8">
        <v>3.0000000000000001E-6</v>
      </c>
    </row>
    <row r="530" spans="1:8">
      <c r="A530" s="8" t="str">
        <f t="shared" si="12"/>
        <v>30.02.002910.06.0048</v>
      </c>
      <c r="B530" s="8" t="s">
        <v>284</v>
      </c>
      <c r="C530" s="8" t="s">
        <v>996</v>
      </c>
      <c r="D530" s="8" t="s">
        <v>579</v>
      </c>
      <c r="E530" s="8" t="s">
        <v>1230</v>
      </c>
      <c r="F530" s="8" t="s">
        <v>452</v>
      </c>
      <c r="G530" s="8" t="s">
        <v>1231</v>
      </c>
      <c r="H530" s="8">
        <v>9.9999999999999995E-7</v>
      </c>
    </row>
    <row r="531" spans="1:8">
      <c r="A531" s="8" t="str">
        <f t="shared" si="12"/>
        <v>30.02.002910.07.0011</v>
      </c>
      <c r="B531" s="8" t="s">
        <v>284</v>
      </c>
      <c r="C531" s="8" t="s">
        <v>996</v>
      </c>
      <c r="D531" s="8" t="s">
        <v>579</v>
      </c>
      <c r="E531" s="8" t="s">
        <v>487</v>
      </c>
      <c r="F531" s="8" t="s">
        <v>452</v>
      </c>
      <c r="G531" s="8" t="s">
        <v>488</v>
      </c>
      <c r="H531" s="8">
        <v>3.081E-3</v>
      </c>
    </row>
    <row r="532" spans="1:8">
      <c r="A532" s="8" t="str">
        <f t="shared" si="12"/>
        <v>30.02.002910.06.0021</v>
      </c>
      <c r="B532" s="8" t="s">
        <v>284</v>
      </c>
      <c r="C532" s="8" t="s">
        <v>996</v>
      </c>
      <c r="D532" s="8" t="s">
        <v>579</v>
      </c>
      <c r="E532" s="8" t="s">
        <v>489</v>
      </c>
      <c r="F532" s="8" t="s">
        <v>452</v>
      </c>
      <c r="G532" s="8" t="s">
        <v>490</v>
      </c>
      <c r="H532" s="8">
        <v>4.06E-4</v>
      </c>
    </row>
    <row r="533" spans="1:8">
      <c r="A533" s="8" t="str">
        <f t="shared" si="12"/>
        <v>30.02.002910.06.0008</v>
      </c>
      <c r="B533" s="8" t="s">
        <v>284</v>
      </c>
      <c r="C533" s="8" t="s">
        <v>996</v>
      </c>
      <c r="D533" s="8" t="s">
        <v>579</v>
      </c>
      <c r="E533" s="8" t="s">
        <v>491</v>
      </c>
      <c r="F533" s="8" t="s">
        <v>452</v>
      </c>
      <c r="G533" s="8" t="s">
        <v>492</v>
      </c>
      <c r="H533" s="8">
        <v>4.06E-4</v>
      </c>
    </row>
    <row r="534" spans="1:8">
      <c r="A534" s="8" t="str">
        <f t="shared" si="12"/>
        <v>30.02.002910.06.0035</v>
      </c>
      <c r="B534" s="8" t="s">
        <v>284</v>
      </c>
      <c r="C534" s="8" t="s">
        <v>996</v>
      </c>
      <c r="D534" s="8" t="s">
        <v>579</v>
      </c>
      <c r="E534" s="8" t="s">
        <v>879</v>
      </c>
      <c r="F534" s="8" t="s">
        <v>452</v>
      </c>
      <c r="G534" s="8" t="s">
        <v>880</v>
      </c>
      <c r="H534" s="8">
        <v>1.232E-3</v>
      </c>
    </row>
    <row r="535" spans="1:8">
      <c r="A535" s="8" t="str">
        <f t="shared" si="12"/>
        <v>30.02.002910.01.0003</v>
      </c>
      <c r="B535" s="8" t="s">
        <v>284</v>
      </c>
      <c r="C535" s="8" t="s">
        <v>996</v>
      </c>
      <c r="D535" s="8" t="s">
        <v>579</v>
      </c>
      <c r="E535" s="8" t="s">
        <v>471</v>
      </c>
      <c r="F535" s="8" t="s">
        <v>452</v>
      </c>
      <c r="G535" s="8" t="s">
        <v>472</v>
      </c>
      <c r="H535" s="8">
        <v>4.3902999999999998E-2</v>
      </c>
    </row>
    <row r="536" spans="1:8">
      <c r="A536" s="8" t="str">
        <f t="shared" si="12"/>
        <v>30.02.002910.07.0002</v>
      </c>
      <c r="B536" s="8" t="s">
        <v>284</v>
      </c>
      <c r="C536" s="8" t="s">
        <v>996</v>
      </c>
      <c r="D536" s="8" t="s">
        <v>579</v>
      </c>
      <c r="E536" s="8" t="s">
        <v>454</v>
      </c>
      <c r="F536" s="8" t="s">
        <v>452</v>
      </c>
      <c r="G536" s="8" t="s">
        <v>455</v>
      </c>
      <c r="H536" s="8">
        <v>0.55107099999999998</v>
      </c>
    </row>
    <row r="537" spans="1:8">
      <c r="A537" s="8" t="str">
        <f t="shared" si="12"/>
        <v>30.02.002930.03.0004</v>
      </c>
      <c r="B537" s="8" t="s">
        <v>284</v>
      </c>
      <c r="C537" s="8" t="s">
        <v>996</v>
      </c>
      <c r="D537" s="8" t="s">
        <v>579</v>
      </c>
      <c r="E537" s="8" t="s">
        <v>1253</v>
      </c>
      <c r="F537" s="8" t="s">
        <v>498</v>
      </c>
      <c r="G537" s="8" t="s">
        <v>1254</v>
      </c>
      <c r="H537" s="8">
        <v>5.1327999999999999E-2</v>
      </c>
    </row>
    <row r="538" spans="1:8">
      <c r="A538" s="8" t="str">
        <f t="shared" si="12"/>
        <v>30.02.002910.06.0019</v>
      </c>
      <c r="B538" s="8" t="s">
        <v>284</v>
      </c>
      <c r="C538" s="8" t="s">
        <v>996</v>
      </c>
      <c r="D538" s="8" t="s">
        <v>579</v>
      </c>
      <c r="E538" s="8" t="s">
        <v>473</v>
      </c>
      <c r="F538" s="8" t="s">
        <v>452</v>
      </c>
      <c r="G538" s="8" t="s">
        <v>474</v>
      </c>
      <c r="H538" s="8">
        <v>2.5012E-2</v>
      </c>
    </row>
    <row r="539" spans="1:8">
      <c r="A539" s="8" t="str">
        <f t="shared" si="12"/>
        <v>30.02.002910.06.0001</v>
      </c>
      <c r="B539" s="8" t="s">
        <v>284</v>
      </c>
      <c r="C539" s="8" t="s">
        <v>996</v>
      </c>
      <c r="D539" s="8" t="s">
        <v>579</v>
      </c>
      <c r="E539" s="8" t="s">
        <v>481</v>
      </c>
      <c r="F539" s="8" t="s">
        <v>452</v>
      </c>
      <c r="G539" s="8" t="s">
        <v>482</v>
      </c>
      <c r="H539" s="8">
        <v>1.95E-4</v>
      </c>
    </row>
    <row r="540" spans="1:8">
      <c r="A540" s="8" t="str">
        <f t="shared" si="12"/>
        <v>30.02.003010.03.0011</v>
      </c>
      <c r="B540" s="8" t="s">
        <v>259</v>
      </c>
      <c r="C540" s="8" t="s">
        <v>967</v>
      </c>
      <c r="D540" s="8" t="s">
        <v>579</v>
      </c>
      <c r="E540" s="8" t="s">
        <v>955</v>
      </c>
      <c r="F540" s="8" t="s">
        <v>452</v>
      </c>
      <c r="G540" s="8" t="s">
        <v>956</v>
      </c>
      <c r="H540" s="8">
        <v>6.2393999999999998E-2</v>
      </c>
    </row>
    <row r="541" spans="1:8">
      <c r="A541" s="8" t="str">
        <f t="shared" si="12"/>
        <v>30.02.003010.03.0004</v>
      </c>
      <c r="B541" s="8" t="s">
        <v>259</v>
      </c>
      <c r="C541" s="8" t="s">
        <v>967</v>
      </c>
      <c r="D541" s="8" t="s">
        <v>579</v>
      </c>
      <c r="E541" s="8" t="s">
        <v>467</v>
      </c>
      <c r="F541" s="8" t="s">
        <v>452</v>
      </c>
      <c r="G541" s="8" t="s">
        <v>468</v>
      </c>
      <c r="H541" s="8">
        <v>0.27453300000000003</v>
      </c>
    </row>
    <row r="542" spans="1:8">
      <c r="A542" s="8" t="str">
        <f t="shared" si="12"/>
        <v>30.02.003010.06.0019</v>
      </c>
      <c r="B542" s="8" t="s">
        <v>259</v>
      </c>
      <c r="C542" s="8" t="s">
        <v>967</v>
      </c>
      <c r="D542" s="8" t="s">
        <v>579</v>
      </c>
      <c r="E542" s="8" t="s">
        <v>473</v>
      </c>
      <c r="F542" s="8" t="s">
        <v>452</v>
      </c>
      <c r="G542" s="8" t="s">
        <v>474</v>
      </c>
      <c r="H542" s="8">
        <v>1.2479000000000001E-2</v>
      </c>
    </row>
    <row r="543" spans="1:8">
      <c r="A543" s="8" t="str">
        <f t="shared" si="12"/>
        <v>30.02.003010.04.0007</v>
      </c>
      <c r="B543" s="8" t="s">
        <v>259</v>
      </c>
      <c r="C543" s="8" t="s">
        <v>967</v>
      </c>
      <c r="D543" s="8" t="s">
        <v>579</v>
      </c>
      <c r="E543" s="8" t="s">
        <v>535</v>
      </c>
      <c r="F543" s="8" t="s">
        <v>452</v>
      </c>
      <c r="G543" s="8" t="s">
        <v>536</v>
      </c>
      <c r="H543" s="8">
        <v>2.0129000000000001E-2</v>
      </c>
    </row>
    <row r="544" spans="1:8">
      <c r="A544" s="8" t="str">
        <f t="shared" si="12"/>
        <v>30.02.003010.06.0007</v>
      </c>
      <c r="B544" s="8" t="s">
        <v>259</v>
      </c>
      <c r="C544" s="8" t="s">
        <v>967</v>
      </c>
      <c r="D544" s="8" t="s">
        <v>579</v>
      </c>
      <c r="E544" s="8" t="s">
        <v>479</v>
      </c>
      <c r="F544" s="8" t="s">
        <v>452</v>
      </c>
      <c r="G544" s="8" t="s">
        <v>480</v>
      </c>
      <c r="H544" s="8">
        <v>3.1199999999999999E-3</v>
      </c>
    </row>
    <row r="545" spans="1:8">
      <c r="A545" s="8" t="str">
        <f t="shared" si="12"/>
        <v>30.02.003010.06.0043</v>
      </c>
      <c r="B545" s="8" t="s">
        <v>259</v>
      </c>
      <c r="C545" s="8" t="s">
        <v>967</v>
      </c>
      <c r="D545" s="8" t="s">
        <v>579</v>
      </c>
      <c r="E545" s="8" t="s">
        <v>869</v>
      </c>
      <c r="F545" s="8" t="s">
        <v>452</v>
      </c>
      <c r="G545" s="8" t="s">
        <v>870</v>
      </c>
      <c r="H545" s="8">
        <v>6.6554000000000002E-2</v>
      </c>
    </row>
    <row r="546" spans="1:8">
      <c r="A546" s="8" t="str">
        <f t="shared" si="12"/>
        <v>30.02.003010.06.0006</v>
      </c>
      <c r="B546" s="8" t="s">
        <v>259</v>
      </c>
      <c r="C546" s="8" t="s">
        <v>967</v>
      </c>
      <c r="D546" s="8" t="s">
        <v>579</v>
      </c>
      <c r="E546" s="8" t="s">
        <v>495</v>
      </c>
      <c r="F546" s="8" t="s">
        <v>452</v>
      </c>
      <c r="G546" s="8" t="s">
        <v>496</v>
      </c>
      <c r="H546" s="8">
        <v>7.4869999999999997E-3</v>
      </c>
    </row>
    <row r="547" spans="1:8">
      <c r="A547" s="8" t="str">
        <f t="shared" si="12"/>
        <v>30.02.003010.06.0037</v>
      </c>
      <c r="B547" s="8" t="s">
        <v>259</v>
      </c>
      <c r="C547" s="8" t="s">
        <v>967</v>
      </c>
      <c r="D547" s="8" t="s">
        <v>579</v>
      </c>
      <c r="E547" s="8" t="s">
        <v>485</v>
      </c>
      <c r="F547" s="8" t="s">
        <v>452</v>
      </c>
      <c r="G547" s="8" t="s">
        <v>486</v>
      </c>
      <c r="H547" s="8">
        <v>2.5599999999999999E-4</v>
      </c>
    </row>
    <row r="548" spans="1:8">
      <c r="A548" s="8" t="str">
        <f t="shared" si="12"/>
        <v>30.02.003010.06.0049</v>
      </c>
      <c r="B548" s="8" t="s">
        <v>259</v>
      </c>
      <c r="C548" s="8" t="s">
        <v>967</v>
      </c>
      <c r="D548" s="8" t="s">
        <v>579</v>
      </c>
      <c r="E548" s="8" t="s">
        <v>477</v>
      </c>
      <c r="F548" s="8" t="s">
        <v>452</v>
      </c>
      <c r="G548" s="8" t="s">
        <v>478</v>
      </c>
      <c r="H548" s="8">
        <v>4.9919999999999999E-3</v>
      </c>
    </row>
    <row r="549" spans="1:8">
      <c r="A549" s="8" t="str">
        <f t="shared" si="12"/>
        <v>30.02.003030.03.0002</v>
      </c>
      <c r="B549" s="8" t="s">
        <v>259</v>
      </c>
      <c r="C549" s="8" t="s">
        <v>967</v>
      </c>
      <c r="D549" s="8" t="s">
        <v>579</v>
      </c>
      <c r="E549" s="8" t="s">
        <v>497</v>
      </c>
      <c r="F549" s="8" t="s">
        <v>498</v>
      </c>
      <c r="G549" s="8" t="s">
        <v>499</v>
      </c>
      <c r="H549" s="8">
        <v>7.4869999999999997E-3</v>
      </c>
    </row>
    <row r="550" spans="1:8">
      <c r="A550" s="8" t="str">
        <f t="shared" si="12"/>
        <v>30.02.003010.06.0036</v>
      </c>
      <c r="B550" s="8" t="s">
        <v>259</v>
      </c>
      <c r="C550" s="8" t="s">
        <v>967</v>
      </c>
      <c r="D550" s="8" t="s">
        <v>579</v>
      </c>
      <c r="E550" s="8" t="s">
        <v>881</v>
      </c>
      <c r="F550" s="8" t="s">
        <v>452</v>
      </c>
      <c r="G550" s="8" t="s">
        <v>882</v>
      </c>
      <c r="H550" s="8">
        <v>6.0000000000000002E-6</v>
      </c>
    </row>
    <row r="551" spans="1:8">
      <c r="A551" s="8" t="str">
        <f t="shared" si="12"/>
        <v>30.02.003010.06.0048</v>
      </c>
      <c r="B551" s="8" t="s">
        <v>259</v>
      </c>
      <c r="C551" s="8" t="s">
        <v>967</v>
      </c>
      <c r="D551" s="8" t="s">
        <v>579</v>
      </c>
      <c r="E551" s="8" t="s">
        <v>1230</v>
      </c>
      <c r="F551" s="8" t="s">
        <v>452</v>
      </c>
      <c r="G551" s="8" t="s">
        <v>1231</v>
      </c>
      <c r="H551" s="8">
        <v>3.0000000000000001E-6</v>
      </c>
    </row>
    <row r="552" spans="1:8">
      <c r="A552" s="8" t="str">
        <f t="shared" si="12"/>
        <v>30.02.003010.06.0020</v>
      </c>
      <c r="B552" s="8" t="s">
        <v>259</v>
      </c>
      <c r="C552" s="8" t="s">
        <v>967</v>
      </c>
      <c r="D552" s="8" t="s">
        <v>579</v>
      </c>
      <c r="E552" s="8" t="s">
        <v>456</v>
      </c>
      <c r="F552" s="8" t="s">
        <v>452</v>
      </c>
      <c r="G552" s="8" t="s">
        <v>457</v>
      </c>
      <c r="H552" s="8">
        <v>4.9870000000000001E-3</v>
      </c>
    </row>
    <row r="553" spans="1:8">
      <c r="A553" s="8" t="str">
        <f t="shared" si="12"/>
        <v>30.02.003010.06.0045</v>
      </c>
      <c r="B553" s="8" t="s">
        <v>259</v>
      </c>
      <c r="C553" s="8" t="s">
        <v>967</v>
      </c>
      <c r="D553" s="8" t="s">
        <v>579</v>
      </c>
      <c r="E553" s="8" t="s">
        <v>1232</v>
      </c>
      <c r="F553" s="8" t="s">
        <v>452</v>
      </c>
      <c r="G553" s="8" t="s">
        <v>1233</v>
      </c>
      <c r="H553" s="8">
        <v>1.7830000000000001E-3</v>
      </c>
    </row>
    <row r="554" spans="1:8">
      <c r="A554" s="8" t="str">
        <f t="shared" si="12"/>
        <v>30.02.003010.01.0003</v>
      </c>
      <c r="B554" s="8" t="s">
        <v>259</v>
      </c>
      <c r="C554" s="8" t="s">
        <v>967</v>
      </c>
      <c r="D554" s="8" t="s">
        <v>579</v>
      </c>
      <c r="E554" s="8" t="s">
        <v>471</v>
      </c>
      <c r="F554" s="8" t="s">
        <v>452</v>
      </c>
      <c r="G554" s="8" t="s">
        <v>472</v>
      </c>
      <c r="H554" s="8">
        <v>4.1430000000000002E-2</v>
      </c>
    </row>
    <row r="555" spans="1:8">
      <c r="A555" s="8" t="str">
        <f t="shared" si="12"/>
        <v>30.02.003010.06.0021</v>
      </c>
      <c r="B555" s="8" t="s">
        <v>259</v>
      </c>
      <c r="C555" s="8" t="s">
        <v>967</v>
      </c>
      <c r="D555" s="8" t="s">
        <v>579</v>
      </c>
      <c r="E555" s="8" t="s">
        <v>489</v>
      </c>
      <c r="F555" s="8" t="s">
        <v>452</v>
      </c>
      <c r="G555" s="8" t="s">
        <v>490</v>
      </c>
      <c r="H555" s="8">
        <v>6.9899999999999997E-4</v>
      </c>
    </row>
    <row r="556" spans="1:8">
      <c r="A556" s="8" t="str">
        <f t="shared" si="12"/>
        <v>30.02.003010.06.0008</v>
      </c>
      <c r="B556" s="8" t="s">
        <v>259</v>
      </c>
      <c r="C556" s="8" t="s">
        <v>967</v>
      </c>
      <c r="D556" s="8" t="s">
        <v>579</v>
      </c>
      <c r="E556" s="8" t="s">
        <v>491</v>
      </c>
      <c r="F556" s="8" t="s">
        <v>452</v>
      </c>
      <c r="G556" s="8" t="s">
        <v>492</v>
      </c>
      <c r="H556" s="8">
        <v>4.2400000000000001E-4</v>
      </c>
    </row>
    <row r="557" spans="1:8">
      <c r="A557" s="8" t="str">
        <f t="shared" si="12"/>
        <v>30.02.003010.07.0011</v>
      </c>
      <c r="B557" s="8" t="s">
        <v>259</v>
      </c>
      <c r="C557" s="8" t="s">
        <v>967</v>
      </c>
      <c r="D557" s="8" t="s">
        <v>579</v>
      </c>
      <c r="E557" s="8" t="s">
        <v>487</v>
      </c>
      <c r="F557" s="8" t="s">
        <v>452</v>
      </c>
      <c r="G557" s="8" t="s">
        <v>488</v>
      </c>
      <c r="H557" s="8">
        <v>1.248E-3</v>
      </c>
    </row>
    <row r="558" spans="1:8">
      <c r="A558" s="8" t="str">
        <f t="shared" ref="A558:A571" si="13">B558&amp;E558</f>
        <v>30.02.003010.02.0003</v>
      </c>
      <c r="B558" s="8" t="s">
        <v>259</v>
      </c>
      <c r="C558" s="8" t="s">
        <v>967</v>
      </c>
      <c r="D558" s="8" t="s">
        <v>579</v>
      </c>
      <c r="E558" s="8" t="s">
        <v>523</v>
      </c>
      <c r="F558" s="8" t="s">
        <v>452</v>
      </c>
      <c r="G558" s="8" t="s">
        <v>524</v>
      </c>
      <c r="H558" s="8">
        <v>1.2978E-2</v>
      </c>
    </row>
    <row r="559" spans="1:8">
      <c r="A559" s="8" t="str">
        <f t="shared" si="13"/>
        <v>30.02.003010.06.0035</v>
      </c>
      <c r="B559" s="8" t="s">
        <v>259</v>
      </c>
      <c r="C559" s="8" t="s">
        <v>967</v>
      </c>
      <c r="D559" s="8" t="s">
        <v>579</v>
      </c>
      <c r="E559" s="8" t="s">
        <v>879</v>
      </c>
      <c r="F559" s="8" t="s">
        <v>452</v>
      </c>
      <c r="G559" s="8" t="s">
        <v>880</v>
      </c>
      <c r="H559" s="8">
        <v>6.9999999999999994E-5</v>
      </c>
    </row>
    <row r="560" spans="1:8">
      <c r="A560" s="8" t="str">
        <f t="shared" si="13"/>
        <v>30.02.003010.07.0002</v>
      </c>
      <c r="B560" s="8" t="s">
        <v>259</v>
      </c>
      <c r="C560" s="8" t="s">
        <v>967</v>
      </c>
      <c r="D560" s="8" t="s">
        <v>579</v>
      </c>
      <c r="E560" s="8" t="s">
        <v>454</v>
      </c>
      <c r="F560" s="8" t="s">
        <v>452</v>
      </c>
      <c r="G560" s="8" t="s">
        <v>455</v>
      </c>
      <c r="H560" s="8">
        <v>0.53658799999999995</v>
      </c>
    </row>
    <row r="561" spans="1:8">
      <c r="A561" s="8" t="str">
        <f t="shared" si="13"/>
        <v>30.02.003010.06.0017</v>
      </c>
      <c r="B561" s="8" t="s">
        <v>259</v>
      </c>
      <c r="C561" s="8" t="s">
        <v>967</v>
      </c>
      <c r="D561" s="8" t="s">
        <v>579</v>
      </c>
      <c r="E561" s="8" t="s">
        <v>483</v>
      </c>
      <c r="F561" s="8" t="s">
        <v>452</v>
      </c>
      <c r="G561" s="8" t="s">
        <v>484</v>
      </c>
      <c r="H561" s="8">
        <v>2.5000000000000001E-4</v>
      </c>
    </row>
    <row r="562" spans="1:8">
      <c r="A562" s="8" t="str">
        <f t="shared" si="13"/>
        <v>30.02.003010.06.0001</v>
      </c>
      <c r="B562" s="8" t="s">
        <v>259</v>
      </c>
      <c r="C562" s="8" t="s">
        <v>967</v>
      </c>
      <c r="D562" s="8" t="s">
        <v>579</v>
      </c>
      <c r="E562" s="8" t="s">
        <v>481</v>
      </c>
      <c r="F562" s="8" t="s">
        <v>452</v>
      </c>
      <c r="G562" s="8" t="s">
        <v>482</v>
      </c>
      <c r="H562" s="8">
        <v>1E-4</v>
      </c>
    </row>
    <row r="563" spans="1:8">
      <c r="A563" s="8" t="str">
        <f t="shared" si="13"/>
        <v>30.02.003110.03.0004</v>
      </c>
      <c r="B563" s="8" t="s">
        <v>176</v>
      </c>
      <c r="C563" s="8" t="s">
        <v>580</v>
      </c>
      <c r="D563" s="8" t="s">
        <v>579</v>
      </c>
      <c r="E563" s="8" t="s">
        <v>467</v>
      </c>
      <c r="F563" s="8" t="s">
        <v>452</v>
      </c>
      <c r="G563" s="8" t="s">
        <v>468</v>
      </c>
      <c r="H563" s="8">
        <v>0.54611200000000004</v>
      </c>
    </row>
    <row r="564" spans="1:8">
      <c r="A564" s="8" t="str">
        <f t="shared" si="13"/>
        <v>30.02.003110.07.0002</v>
      </c>
      <c r="B564" s="8" t="s">
        <v>176</v>
      </c>
      <c r="C564" s="8" t="s">
        <v>580</v>
      </c>
      <c r="D564" s="8" t="s">
        <v>579</v>
      </c>
      <c r="E564" s="8" t="s">
        <v>454</v>
      </c>
      <c r="F564" s="8" t="s">
        <v>452</v>
      </c>
      <c r="G564" s="8" t="s">
        <v>455</v>
      </c>
      <c r="H564" s="8">
        <v>0.40563300000000002</v>
      </c>
    </row>
    <row r="565" spans="1:8">
      <c r="A565" s="8" t="str">
        <f t="shared" si="13"/>
        <v>30.02.003110.06.0004</v>
      </c>
      <c r="B565" s="8" t="s">
        <v>176</v>
      </c>
      <c r="C565" s="8" t="s">
        <v>580</v>
      </c>
      <c r="D565" s="8" t="s">
        <v>579</v>
      </c>
      <c r="E565" s="8" t="s">
        <v>469</v>
      </c>
      <c r="F565" s="8" t="s">
        <v>452</v>
      </c>
      <c r="G565" s="8" t="s">
        <v>470</v>
      </c>
      <c r="H565" s="8">
        <v>2.5217E-2</v>
      </c>
    </row>
    <row r="566" spans="1:8">
      <c r="A566" s="8" t="str">
        <f t="shared" si="13"/>
        <v>30.02.003110.01.0003</v>
      </c>
      <c r="B566" s="8" t="s">
        <v>176</v>
      </c>
      <c r="C566" s="8" t="s">
        <v>580</v>
      </c>
      <c r="D566" s="8" t="s">
        <v>579</v>
      </c>
      <c r="E566" s="8" t="s">
        <v>471</v>
      </c>
      <c r="F566" s="8" t="s">
        <v>452</v>
      </c>
      <c r="G566" s="8" t="s">
        <v>472</v>
      </c>
      <c r="H566" s="8">
        <v>2.3956000000000002E-2</v>
      </c>
    </row>
    <row r="567" spans="1:8">
      <c r="A567" s="8" t="str">
        <f t="shared" si="13"/>
        <v>30.02.003110.06.0019</v>
      </c>
      <c r="B567" s="8" t="s">
        <v>176</v>
      </c>
      <c r="C567" s="8" t="s">
        <v>580</v>
      </c>
      <c r="D567" s="8" t="s">
        <v>579</v>
      </c>
      <c r="E567" s="8" t="s">
        <v>473</v>
      </c>
      <c r="F567" s="8" t="s">
        <v>452</v>
      </c>
      <c r="G567" s="8" t="s">
        <v>474</v>
      </c>
      <c r="H567" s="8">
        <v>7.1659999999999996E-3</v>
      </c>
    </row>
    <row r="568" spans="1:8">
      <c r="A568" s="8" t="str">
        <f t="shared" si="13"/>
        <v>30.02.003110.04.0005</v>
      </c>
      <c r="B568" s="8" t="s">
        <v>176</v>
      </c>
      <c r="C568" s="8" t="s">
        <v>580</v>
      </c>
      <c r="D568" s="8" t="s">
        <v>579</v>
      </c>
      <c r="E568" s="8" t="s">
        <v>475</v>
      </c>
      <c r="F568" s="8" t="s">
        <v>452</v>
      </c>
      <c r="G568" s="8" t="s">
        <v>476</v>
      </c>
      <c r="H568" s="8">
        <v>1.1852E-2</v>
      </c>
    </row>
    <row r="569" spans="1:8">
      <c r="A569" s="8" t="str">
        <f t="shared" si="13"/>
        <v>30.02.003110.06.0049</v>
      </c>
      <c r="B569" s="8" t="s">
        <v>176</v>
      </c>
      <c r="C569" s="8" t="s">
        <v>580</v>
      </c>
      <c r="D569" s="8" t="s">
        <v>579</v>
      </c>
      <c r="E569" s="8" t="s">
        <v>477</v>
      </c>
      <c r="F569" s="8" t="s">
        <v>452</v>
      </c>
      <c r="G569" s="8" t="s">
        <v>478</v>
      </c>
      <c r="H569" s="8">
        <v>5.254E-3</v>
      </c>
    </row>
    <row r="570" spans="1:8">
      <c r="A570" s="8" t="str">
        <f t="shared" si="13"/>
        <v>30.02.003110.06.0007</v>
      </c>
      <c r="B570" s="8" t="s">
        <v>176</v>
      </c>
      <c r="C570" s="8" t="s">
        <v>580</v>
      </c>
      <c r="D570" s="8" t="s">
        <v>579</v>
      </c>
      <c r="E570" s="8" t="s">
        <v>479</v>
      </c>
      <c r="F570" s="8" t="s">
        <v>452</v>
      </c>
      <c r="G570" s="8" t="s">
        <v>480</v>
      </c>
      <c r="H570" s="8">
        <v>3.173E-3</v>
      </c>
    </row>
    <row r="571" spans="1:8">
      <c r="A571" s="8" t="str">
        <f t="shared" si="13"/>
        <v>30.02.003110.06.0017</v>
      </c>
      <c r="B571" s="8" t="s">
        <v>176</v>
      </c>
      <c r="C571" s="8" t="s">
        <v>580</v>
      </c>
      <c r="D571" s="8" t="s">
        <v>579</v>
      </c>
      <c r="E571" s="8" t="s">
        <v>483</v>
      </c>
      <c r="F571" s="8" t="s">
        <v>452</v>
      </c>
      <c r="G571" s="8" t="s">
        <v>484</v>
      </c>
      <c r="H571" s="8">
        <v>2.7300000000000002E-4</v>
      </c>
    </row>
    <row r="572" spans="1:8">
      <c r="B572" s="8" t="s">
        <v>176</v>
      </c>
      <c r="C572" s="8" t="s">
        <v>580</v>
      </c>
      <c r="D572" s="8" t="s">
        <v>579</v>
      </c>
      <c r="E572" s="8" t="s">
        <v>485</v>
      </c>
      <c r="F572" s="8" t="s">
        <v>452</v>
      </c>
      <c r="G572" s="8" t="s">
        <v>486</v>
      </c>
      <c r="H572" s="8">
        <v>2.7300000000000002E-4</v>
      </c>
    </row>
    <row r="573" spans="1:8">
      <c r="A573" s="8" t="str">
        <f t="shared" ref="A573:A604" si="14">B573&amp;E573</f>
        <v>30.02.003110.07.0011</v>
      </c>
      <c r="B573" s="8" t="s">
        <v>176</v>
      </c>
      <c r="C573" s="8" t="s">
        <v>580</v>
      </c>
      <c r="D573" s="8" t="s">
        <v>579</v>
      </c>
      <c r="E573" s="8" t="s">
        <v>487</v>
      </c>
      <c r="F573" s="8" t="s">
        <v>452</v>
      </c>
      <c r="G573" s="8" t="s">
        <v>488</v>
      </c>
      <c r="H573" s="8">
        <v>4.2030000000000001E-3</v>
      </c>
    </row>
    <row r="574" spans="1:8">
      <c r="A574" s="8" t="str">
        <f t="shared" si="14"/>
        <v>30.02.003110.06.0021</v>
      </c>
      <c r="B574" s="8" t="s">
        <v>176</v>
      </c>
      <c r="C574" s="8" t="s">
        <v>580</v>
      </c>
      <c r="D574" s="8" t="s">
        <v>579</v>
      </c>
      <c r="E574" s="8" t="s">
        <v>489</v>
      </c>
      <c r="F574" s="8" t="s">
        <v>452</v>
      </c>
      <c r="G574" s="8" t="s">
        <v>490</v>
      </c>
      <c r="H574" s="8">
        <v>4.2000000000000002E-4</v>
      </c>
    </row>
    <row r="575" spans="1:8">
      <c r="A575" s="8" t="str">
        <f t="shared" si="14"/>
        <v>30.02.003110.06.0008</v>
      </c>
      <c r="B575" s="8" t="s">
        <v>176</v>
      </c>
      <c r="C575" s="8" t="s">
        <v>580</v>
      </c>
      <c r="D575" s="8" t="s">
        <v>579</v>
      </c>
      <c r="E575" s="8" t="s">
        <v>491</v>
      </c>
      <c r="F575" s="8" t="s">
        <v>452</v>
      </c>
      <c r="G575" s="8" t="s">
        <v>492</v>
      </c>
      <c r="H575" s="8">
        <v>4.2000000000000002E-4</v>
      </c>
    </row>
    <row r="576" spans="1:8">
      <c r="A576" s="8" t="str">
        <f t="shared" si="14"/>
        <v>30.02.003110.06.0003</v>
      </c>
      <c r="B576" s="8" t="s">
        <v>176</v>
      </c>
      <c r="C576" s="8" t="s">
        <v>580</v>
      </c>
      <c r="D576" s="8" t="s">
        <v>579</v>
      </c>
      <c r="E576" s="8" t="s">
        <v>493</v>
      </c>
      <c r="F576" s="8" t="s">
        <v>452</v>
      </c>
      <c r="G576" s="8" t="s">
        <v>494</v>
      </c>
      <c r="H576" s="8">
        <v>1.8699999999999999E-3</v>
      </c>
    </row>
    <row r="577" spans="1:8">
      <c r="A577" s="8" t="str">
        <f t="shared" si="14"/>
        <v>30.02.003110.06.0020</v>
      </c>
      <c r="B577" s="8" t="s">
        <v>176</v>
      </c>
      <c r="C577" s="8" t="s">
        <v>580</v>
      </c>
      <c r="D577" s="8" t="s">
        <v>579</v>
      </c>
      <c r="E577" s="8" t="s">
        <v>456</v>
      </c>
      <c r="F577" s="8" t="s">
        <v>452</v>
      </c>
      <c r="G577" s="8" t="s">
        <v>457</v>
      </c>
      <c r="H577" s="8">
        <v>3.705E-3</v>
      </c>
    </row>
    <row r="578" spans="1:8">
      <c r="A578" s="8" t="str">
        <f t="shared" si="14"/>
        <v>30.02.003110.06.0006</v>
      </c>
      <c r="B578" s="8" t="s">
        <v>176</v>
      </c>
      <c r="C578" s="8" t="s">
        <v>580</v>
      </c>
      <c r="D578" s="8" t="s">
        <v>579</v>
      </c>
      <c r="E578" s="8" t="s">
        <v>495</v>
      </c>
      <c r="F578" s="8" t="s">
        <v>452</v>
      </c>
      <c r="G578" s="8" t="s">
        <v>496</v>
      </c>
      <c r="H578" s="8">
        <v>1.1980000000000001E-3</v>
      </c>
    </row>
    <row r="579" spans="1:8">
      <c r="A579" s="8" t="str">
        <f t="shared" si="14"/>
        <v>---------------  - FMEN031 - V:</v>
      </c>
      <c r="B579" s="8" t="s">
        <v>427</v>
      </c>
      <c r="C579" s="8" t="e">
        <f>------------------------------DAT</f>
        <v>#NAME?</v>
      </c>
      <c r="D579" s="8" t="s">
        <v>1238</v>
      </c>
      <c r="E579" s="8" t="s">
        <v>526</v>
      </c>
      <c r="F579" s="8" t="s">
        <v>527</v>
      </c>
      <c r="G579" s="8" t="s">
        <v>528</v>
      </c>
      <c r="H579" s="8"/>
    </row>
    <row r="580" spans="1:8">
      <c r="A580" s="8" t="str">
        <f t="shared" si="14"/>
        <v>_x000C_------------------------------</v>
      </c>
      <c r="B580" s="8" t="s">
        <v>529</v>
      </c>
      <c r="C580" s="8" t="s">
        <v>1227</v>
      </c>
      <c r="D580" s="8" t="s">
        <v>1228</v>
      </c>
      <c r="E580" s="8" t="s">
        <v>430</v>
      </c>
      <c r="F580" s="8" t="s">
        <v>429</v>
      </c>
      <c r="G580" s="8" t="s">
        <v>431</v>
      </c>
      <c r="H580" s="8" t="s">
        <v>431</v>
      </c>
    </row>
    <row r="581" spans="1:8">
      <c r="A581" s="8" t="str">
        <f t="shared" si="14"/>
        <v>FORNO DE MINASrutura de Atual P</v>
      </c>
      <c r="B581" s="8" t="s">
        <v>433</v>
      </c>
      <c r="C581" s="8" t="s">
        <v>434</v>
      </c>
      <c r="D581" s="8" t="s">
        <v>435</v>
      </c>
      <c r="E581" s="8" t="s">
        <v>436</v>
      </c>
      <c r="F581" s="8" t="s">
        <v>437</v>
      </c>
      <c r="G581" s="8" t="s">
        <v>438</v>
      </c>
      <c r="H581" s="8" t="s">
        <v>659</v>
      </c>
    </row>
    <row r="582" spans="1:8">
      <c r="A582" s="8" t="str">
        <f t="shared" si="14"/>
        <v>-------------------------------</v>
      </c>
      <c r="B582" s="8" t="s">
        <v>427</v>
      </c>
      <c r="C582" s="8" t="s">
        <v>1227</v>
      </c>
      <c r="D582" s="8" t="s">
        <v>1228</v>
      </c>
      <c r="E582" s="8" t="s">
        <v>430</v>
      </c>
      <c r="F582" s="8" t="s">
        <v>429</v>
      </c>
      <c r="G582" s="8" t="s">
        <v>431</v>
      </c>
      <c r="H582" s="8" t="s">
        <v>1255</v>
      </c>
    </row>
    <row r="583" spans="1:8">
      <c r="A583" s="8" t="str">
        <f t="shared" si="14"/>
        <v/>
      </c>
      <c r="B583" s="8"/>
      <c r="C583" s="8"/>
      <c r="D583" s="8"/>
      <c r="E583" s="8"/>
      <c r="F583" s="8"/>
      <c r="G583" s="8"/>
      <c r="H583" s="8"/>
    </row>
    <row r="584" spans="1:8">
      <c r="A584" s="8" t="str">
        <f t="shared" si="14"/>
        <v>Item PaiItem Filho</v>
      </c>
      <c r="B584" s="8" t="s">
        <v>441</v>
      </c>
      <c r="C584" s="8" t="s">
        <v>442</v>
      </c>
      <c r="D584" s="8" t="s">
        <v>443</v>
      </c>
      <c r="E584" s="8" t="s">
        <v>444</v>
      </c>
      <c r="F584" s="8" t="s">
        <v>443</v>
      </c>
      <c r="G584" s="8" t="s">
        <v>445</v>
      </c>
      <c r="H584" s="8" t="s">
        <v>446</v>
      </c>
    </row>
    <row r="585" spans="1:8">
      <c r="A585" s="8" t="str">
        <f t="shared" si="14"/>
        <v>------------------------------</v>
      </c>
      <c r="B585" s="8" t="s">
        <v>427</v>
      </c>
      <c r="C585" s="8" t="s">
        <v>447</v>
      </c>
      <c r="D585" s="8" t="s">
        <v>448</v>
      </c>
      <c r="E585" s="8" t="s">
        <v>449</v>
      </c>
      <c r="F585" s="8" t="s">
        <v>448</v>
      </c>
      <c r="G585" s="8" t="s">
        <v>431</v>
      </c>
      <c r="H585" s="8" t="s">
        <v>427</v>
      </c>
    </row>
    <row r="586" spans="1:8">
      <c r="A586" s="8" t="str">
        <f t="shared" si="14"/>
        <v>30.02.003130.03.0002</v>
      </c>
      <c r="B586" s="8" t="s">
        <v>176</v>
      </c>
      <c r="C586" s="8" t="s">
        <v>580</v>
      </c>
      <c r="D586" s="8" t="s">
        <v>579</v>
      </c>
      <c r="E586" s="8" t="s">
        <v>497</v>
      </c>
      <c r="F586" s="8" t="s">
        <v>498</v>
      </c>
      <c r="G586" s="8" t="s">
        <v>499</v>
      </c>
      <c r="H586" s="8">
        <v>3.57E-4</v>
      </c>
    </row>
    <row r="587" spans="1:8">
      <c r="A587" s="8" t="str">
        <f t="shared" si="14"/>
        <v>30.02.003110.06.0036</v>
      </c>
      <c r="B587" s="8" t="s">
        <v>176</v>
      </c>
      <c r="C587" s="8" t="s">
        <v>580</v>
      </c>
      <c r="D587" s="8" t="s">
        <v>579</v>
      </c>
      <c r="E587" s="8" t="s">
        <v>881</v>
      </c>
      <c r="F587" s="8" t="s">
        <v>452</v>
      </c>
      <c r="G587" s="8" t="s">
        <v>882</v>
      </c>
      <c r="H587" s="8">
        <v>0</v>
      </c>
    </row>
    <row r="588" spans="1:8">
      <c r="A588" s="8" t="str">
        <f t="shared" si="14"/>
        <v>30.02.003110.06.0048</v>
      </c>
      <c r="B588" s="8" t="s">
        <v>176</v>
      </c>
      <c r="C588" s="8" t="s">
        <v>580</v>
      </c>
      <c r="D588" s="8" t="s">
        <v>579</v>
      </c>
      <c r="E588" s="8" t="s">
        <v>1230</v>
      </c>
      <c r="F588" s="8" t="s">
        <v>452</v>
      </c>
      <c r="G588" s="8" t="s">
        <v>1231</v>
      </c>
      <c r="H588" s="8">
        <v>0</v>
      </c>
    </row>
    <row r="589" spans="1:8">
      <c r="A589" s="8" t="str">
        <f t="shared" si="14"/>
        <v>30.02.003110.04.0007</v>
      </c>
      <c r="B589" s="8" t="s">
        <v>176</v>
      </c>
      <c r="C589" s="8" t="s">
        <v>580</v>
      </c>
      <c r="D589" s="8" t="s">
        <v>579</v>
      </c>
      <c r="E589" s="8" t="s">
        <v>535</v>
      </c>
      <c r="F589" s="8" t="s">
        <v>452</v>
      </c>
      <c r="G589" s="8" t="s">
        <v>536</v>
      </c>
      <c r="H589" s="8">
        <v>3.3000000000000003E-5</v>
      </c>
    </row>
    <row r="590" spans="1:8">
      <c r="A590" s="8" t="str">
        <f t="shared" si="14"/>
        <v>30.02.003110.06.0045</v>
      </c>
      <c r="B590" s="8" t="s">
        <v>176</v>
      </c>
      <c r="C590" s="8" t="s">
        <v>580</v>
      </c>
      <c r="D590" s="8" t="s">
        <v>579</v>
      </c>
      <c r="E590" s="8" t="s">
        <v>1232</v>
      </c>
      <c r="F590" s="8" t="s">
        <v>452</v>
      </c>
      <c r="G590" s="8" t="s">
        <v>1233</v>
      </c>
      <c r="H590" s="8">
        <v>8.5000000000000006E-5</v>
      </c>
    </row>
    <row r="591" spans="1:8">
      <c r="A591" s="8" t="str">
        <f t="shared" si="14"/>
        <v>30.02.003110.06.0001</v>
      </c>
      <c r="B591" s="8" t="s">
        <v>176</v>
      </c>
      <c r="C591" s="8" t="s">
        <v>580</v>
      </c>
      <c r="D591" s="8" t="s">
        <v>579</v>
      </c>
      <c r="E591" s="8" t="s">
        <v>481</v>
      </c>
      <c r="F591" s="8" t="s">
        <v>452</v>
      </c>
      <c r="G591" s="8" t="s">
        <v>482</v>
      </c>
      <c r="H591" s="8">
        <v>6.3E-5</v>
      </c>
    </row>
    <row r="592" spans="1:8">
      <c r="A592" s="8" t="str">
        <f t="shared" si="14"/>
        <v>30.02.003240.03.1510</v>
      </c>
      <c r="B592" s="8" t="s">
        <v>309</v>
      </c>
      <c r="C592" s="8" t="s">
        <v>215</v>
      </c>
      <c r="D592" s="8" t="s">
        <v>579</v>
      </c>
      <c r="E592" s="8" t="s">
        <v>837</v>
      </c>
      <c r="F592" s="8" t="s">
        <v>498</v>
      </c>
      <c r="G592" s="8" t="s">
        <v>838</v>
      </c>
      <c r="H592" s="8">
        <v>2.4948999999999999E-2</v>
      </c>
    </row>
    <row r="593" spans="1:8">
      <c r="A593" s="8" t="str">
        <f t="shared" si="14"/>
        <v>30.02.003235.03.1510</v>
      </c>
      <c r="B593" s="8" t="s">
        <v>309</v>
      </c>
      <c r="C593" s="8" t="s">
        <v>215</v>
      </c>
      <c r="D593" s="8" t="s">
        <v>579</v>
      </c>
      <c r="E593" s="8" t="s">
        <v>1244</v>
      </c>
      <c r="F593" s="8" t="s">
        <v>498</v>
      </c>
      <c r="G593" s="8" t="s">
        <v>838</v>
      </c>
      <c r="H593" s="8">
        <v>2.4948999999999999E-2</v>
      </c>
    </row>
    <row r="594" spans="1:8">
      <c r="A594" s="8" t="str">
        <f t="shared" si="14"/>
        <v>30.02.003220.10.1011</v>
      </c>
      <c r="B594" s="8" t="s">
        <v>309</v>
      </c>
      <c r="C594" s="8" t="s">
        <v>215</v>
      </c>
      <c r="D594" s="8" t="s">
        <v>579</v>
      </c>
      <c r="E594" s="8" t="s">
        <v>908</v>
      </c>
      <c r="F594" s="8" t="s">
        <v>508</v>
      </c>
      <c r="G594" s="8" t="s">
        <v>909</v>
      </c>
      <c r="H594" s="8">
        <v>4.9899999999999996E-3</v>
      </c>
    </row>
    <row r="595" spans="1:8">
      <c r="A595" s="8" t="str">
        <f t="shared" si="14"/>
        <v>30.02.003220.06.1011</v>
      </c>
      <c r="B595" s="8" t="s">
        <v>309</v>
      </c>
      <c r="C595" s="8" t="s">
        <v>215</v>
      </c>
      <c r="D595" s="8" t="s">
        <v>579</v>
      </c>
      <c r="E595" s="8" t="s">
        <v>1245</v>
      </c>
      <c r="F595" s="8" t="s">
        <v>508</v>
      </c>
      <c r="G595" s="8" t="s">
        <v>1246</v>
      </c>
      <c r="H595" s="8">
        <v>4.9899999999999996E-3</v>
      </c>
    </row>
    <row r="596" spans="1:8">
      <c r="A596" s="8" t="str">
        <f t="shared" si="14"/>
        <v>30.02.003220.03.1014</v>
      </c>
      <c r="B596" s="8" t="s">
        <v>309</v>
      </c>
      <c r="C596" s="8" t="s">
        <v>215</v>
      </c>
      <c r="D596" s="8" t="s">
        <v>579</v>
      </c>
      <c r="E596" s="8" t="s">
        <v>912</v>
      </c>
      <c r="F596" s="8" t="s">
        <v>508</v>
      </c>
      <c r="G596" s="8" t="s">
        <v>913</v>
      </c>
      <c r="H596" s="8">
        <v>2.4949999999999998E-3</v>
      </c>
    </row>
    <row r="597" spans="1:8">
      <c r="A597" s="8" t="str">
        <f t="shared" si="14"/>
        <v>30.02.003220.06.1005</v>
      </c>
      <c r="B597" s="8" t="s">
        <v>309</v>
      </c>
      <c r="C597" s="8" t="s">
        <v>215</v>
      </c>
      <c r="D597" s="8" t="s">
        <v>579</v>
      </c>
      <c r="E597" s="8" t="s">
        <v>914</v>
      </c>
      <c r="F597" s="8" t="s">
        <v>508</v>
      </c>
      <c r="G597" s="8" t="s">
        <v>915</v>
      </c>
      <c r="H597" s="8">
        <v>2.4949999999999998E-3</v>
      </c>
    </row>
    <row r="598" spans="1:8">
      <c r="A598" s="8" t="str">
        <f t="shared" si="14"/>
        <v>30.02.003220.06.1001</v>
      </c>
      <c r="B598" s="8" t="s">
        <v>309</v>
      </c>
      <c r="C598" s="8" t="s">
        <v>215</v>
      </c>
      <c r="D598" s="8" t="s">
        <v>579</v>
      </c>
      <c r="E598" s="8" t="s">
        <v>917</v>
      </c>
      <c r="F598" s="8" t="s">
        <v>508</v>
      </c>
      <c r="G598" s="8" t="s">
        <v>918</v>
      </c>
      <c r="H598" s="8">
        <v>2.4949999999999998E-3</v>
      </c>
    </row>
    <row r="599" spans="1:8">
      <c r="A599" s="8" t="str">
        <f t="shared" si="14"/>
        <v>30.02.003220.08.1001</v>
      </c>
      <c r="B599" s="8" t="s">
        <v>309</v>
      </c>
      <c r="C599" s="8" t="s">
        <v>215</v>
      </c>
      <c r="D599" s="8" t="s">
        <v>579</v>
      </c>
      <c r="E599" s="8" t="s">
        <v>919</v>
      </c>
      <c r="F599" s="8" t="s">
        <v>920</v>
      </c>
      <c r="G599" s="8" t="s">
        <v>542</v>
      </c>
      <c r="H599" s="8">
        <v>2.4949999999999998E-3</v>
      </c>
    </row>
    <row r="600" spans="1:8">
      <c r="A600" s="8" t="str">
        <f t="shared" si="14"/>
        <v>30.02.003220.15.1002</v>
      </c>
      <c r="B600" s="8" t="s">
        <v>309</v>
      </c>
      <c r="C600" s="8" t="s">
        <v>215</v>
      </c>
      <c r="D600" s="8" t="s">
        <v>579</v>
      </c>
      <c r="E600" s="8" t="s">
        <v>921</v>
      </c>
      <c r="F600" s="8" t="s">
        <v>508</v>
      </c>
      <c r="G600" s="8" t="s">
        <v>922</v>
      </c>
      <c r="H600" s="8">
        <v>8.2600000000000002E-4</v>
      </c>
    </row>
    <row r="601" spans="1:8">
      <c r="A601" s="8" t="str">
        <f t="shared" si="14"/>
        <v>30.02.003220.09.1002</v>
      </c>
      <c r="B601" s="8" t="s">
        <v>309</v>
      </c>
      <c r="C601" s="8" t="s">
        <v>215</v>
      </c>
      <c r="D601" s="8" t="s">
        <v>579</v>
      </c>
      <c r="E601" s="8" t="s">
        <v>923</v>
      </c>
      <c r="F601" s="8" t="s">
        <v>508</v>
      </c>
      <c r="G601" s="8" t="s">
        <v>924</v>
      </c>
      <c r="H601" s="8">
        <v>3.1300000000000002E-4</v>
      </c>
    </row>
    <row r="602" spans="1:8">
      <c r="A602" s="8" t="str">
        <f t="shared" si="14"/>
        <v>30.02.003220.07.1001</v>
      </c>
      <c r="B602" s="8" t="s">
        <v>309</v>
      </c>
      <c r="C602" s="8" t="s">
        <v>215</v>
      </c>
      <c r="D602" s="8" t="s">
        <v>579</v>
      </c>
      <c r="E602" s="8" t="s">
        <v>925</v>
      </c>
      <c r="F602" s="8" t="s">
        <v>452</v>
      </c>
      <c r="G602" s="8" t="s">
        <v>926</v>
      </c>
      <c r="H602" s="8">
        <v>8.8999999999999995E-5</v>
      </c>
    </row>
    <row r="603" spans="1:8">
      <c r="A603" s="8" t="str">
        <f t="shared" si="14"/>
        <v>30.02.003240.03.1110</v>
      </c>
      <c r="B603" s="8" t="s">
        <v>309</v>
      </c>
      <c r="C603" s="8" t="s">
        <v>215</v>
      </c>
      <c r="D603" s="8" t="s">
        <v>579</v>
      </c>
      <c r="E603" s="8" t="s">
        <v>1241</v>
      </c>
      <c r="F603" s="8" t="s">
        <v>498</v>
      </c>
      <c r="G603" s="8" t="s">
        <v>1242</v>
      </c>
      <c r="H603" s="8">
        <v>0.192106</v>
      </c>
    </row>
    <row r="604" spans="1:8">
      <c r="A604" s="8" t="str">
        <f t="shared" si="14"/>
        <v>30.02.003235.03.1110</v>
      </c>
      <c r="B604" s="8" t="s">
        <v>309</v>
      </c>
      <c r="C604" s="8" t="s">
        <v>215</v>
      </c>
      <c r="D604" s="8" t="s">
        <v>579</v>
      </c>
      <c r="E604" s="8" t="s">
        <v>1243</v>
      </c>
      <c r="F604" s="8" t="s">
        <v>498</v>
      </c>
      <c r="G604" s="8" t="s">
        <v>1242</v>
      </c>
      <c r="H604" s="8">
        <v>0.192106</v>
      </c>
    </row>
    <row r="605" spans="1:8">
      <c r="A605" s="8" t="str">
        <f t="shared" ref="A605:A636" si="15">B605&amp;E605</f>
        <v>30.02.003220.06.1027</v>
      </c>
      <c r="B605" s="8" t="s">
        <v>309</v>
      </c>
      <c r="C605" s="8" t="s">
        <v>215</v>
      </c>
      <c r="D605" s="8" t="s">
        <v>579</v>
      </c>
      <c r="E605" s="8" t="s">
        <v>1057</v>
      </c>
      <c r="F605" s="8" t="s">
        <v>463</v>
      </c>
      <c r="G605" s="8" t="s">
        <v>1058</v>
      </c>
      <c r="H605" s="8">
        <v>9.6050000000000007E-3</v>
      </c>
    </row>
    <row r="606" spans="1:8">
      <c r="A606" s="8" t="str">
        <f t="shared" si="15"/>
        <v>30.02.003210.02.0034</v>
      </c>
      <c r="B606" s="8" t="s">
        <v>309</v>
      </c>
      <c r="C606" s="8" t="s">
        <v>215</v>
      </c>
      <c r="D606" s="8" t="s">
        <v>579</v>
      </c>
      <c r="E606" s="8" t="s">
        <v>905</v>
      </c>
      <c r="F606" s="8" t="s">
        <v>498</v>
      </c>
      <c r="G606" s="8" t="s">
        <v>906</v>
      </c>
      <c r="H606" s="8">
        <v>8.4825999999999999E-2</v>
      </c>
    </row>
    <row r="607" spans="1:8">
      <c r="A607" s="8" t="str">
        <f t="shared" si="15"/>
        <v>30.02.003210.06.0015</v>
      </c>
      <c r="B607" s="8" t="s">
        <v>309</v>
      </c>
      <c r="C607" s="8" t="s">
        <v>215</v>
      </c>
      <c r="D607" s="8" t="s">
        <v>579</v>
      </c>
      <c r="E607" s="8" t="s">
        <v>552</v>
      </c>
      <c r="F607" s="8" t="s">
        <v>452</v>
      </c>
      <c r="G607" s="8" t="s">
        <v>553</v>
      </c>
      <c r="H607" s="8">
        <v>5.0000000000000002E-5</v>
      </c>
    </row>
    <row r="608" spans="1:8">
      <c r="A608" s="8" t="str">
        <f t="shared" si="15"/>
        <v>30.02.003210.07.0002</v>
      </c>
      <c r="B608" s="8" t="s">
        <v>309</v>
      </c>
      <c r="C608" s="8" t="s">
        <v>215</v>
      </c>
      <c r="D608" s="8" t="s">
        <v>579</v>
      </c>
      <c r="E608" s="8" t="s">
        <v>454</v>
      </c>
      <c r="F608" s="8" t="s">
        <v>452</v>
      </c>
      <c r="G608" s="8" t="s">
        <v>455</v>
      </c>
      <c r="H608" s="8">
        <v>0.24948899999999999</v>
      </c>
    </row>
    <row r="609" spans="1:8">
      <c r="A609" s="8" t="str">
        <f t="shared" si="15"/>
        <v>30.02.003210.01.0003</v>
      </c>
      <c r="B609" s="8" t="s">
        <v>309</v>
      </c>
      <c r="C609" s="8" t="s">
        <v>215</v>
      </c>
      <c r="D609" s="8" t="s">
        <v>579</v>
      </c>
      <c r="E609" s="8" t="s">
        <v>471</v>
      </c>
      <c r="F609" s="8" t="s">
        <v>452</v>
      </c>
      <c r="G609" s="8" t="s">
        <v>472</v>
      </c>
      <c r="H609" s="8">
        <v>2.445E-2</v>
      </c>
    </row>
    <row r="610" spans="1:8">
      <c r="A610" s="8" t="str">
        <f t="shared" si="15"/>
        <v>30.02.003210.02.0035</v>
      </c>
      <c r="B610" s="8" t="s">
        <v>309</v>
      </c>
      <c r="C610" s="8" t="s">
        <v>215</v>
      </c>
      <c r="D610" s="8" t="s">
        <v>579</v>
      </c>
      <c r="E610" s="8" t="s">
        <v>500</v>
      </c>
      <c r="F610" s="8" t="s">
        <v>498</v>
      </c>
      <c r="G610" s="8" t="s">
        <v>501</v>
      </c>
      <c r="H610" s="8">
        <v>0.42413099999999998</v>
      </c>
    </row>
    <row r="611" spans="1:8">
      <c r="A611" s="8" t="str">
        <f t="shared" si="15"/>
        <v>30.02.003310.05.0008</v>
      </c>
      <c r="B611" s="8" t="s">
        <v>319</v>
      </c>
      <c r="C611" s="8" t="s">
        <v>320</v>
      </c>
      <c r="D611" s="8" t="s">
        <v>579</v>
      </c>
      <c r="E611" s="8" t="s">
        <v>1256</v>
      </c>
      <c r="F611" s="8" t="s">
        <v>498</v>
      </c>
      <c r="G611" s="8" t="s">
        <v>1257</v>
      </c>
      <c r="H611" s="8">
        <v>2.5662999999999998E-2</v>
      </c>
    </row>
    <row r="612" spans="1:8">
      <c r="A612" s="8" t="str">
        <f t="shared" si="15"/>
        <v>30.02.003310.03.0015</v>
      </c>
      <c r="B612" s="8" t="s">
        <v>319</v>
      </c>
      <c r="C612" s="8" t="s">
        <v>320</v>
      </c>
      <c r="D612" s="8" t="s">
        <v>579</v>
      </c>
      <c r="E612" s="8" t="s">
        <v>867</v>
      </c>
      <c r="F612" s="8" t="s">
        <v>452</v>
      </c>
      <c r="G612" s="8" t="s">
        <v>868</v>
      </c>
      <c r="H612" s="8">
        <v>0.879552</v>
      </c>
    </row>
    <row r="613" spans="1:8">
      <c r="A613" s="8" t="str">
        <f t="shared" si="15"/>
        <v>30.02.003310.04.0007</v>
      </c>
      <c r="B613" s="8" t="s">
        <v>319</v>
      </c>
      <c r="C613" s="8" t="s">
        <v>320</v>
      </c>
      <c r="D613" s="8" t="s">
        <v>579</v>
      </c>
      <c r="E613" s="8" t="s">
        <v>535</v>
      </c>
      <c r="F613" s="8" t="s">
        <v>452</v>
      </c>
      <c r="G613" s="8" t="s">
        <v>536</v>
      </c>
      <c r="H613" s="8">
        <v>2.1090999999999999E-2</v>
      </c>
    </row>
    <row r="614" spans="1:8">
      <c r="A614" s="8" t="str">
        <f t="shared" si="15"/>
        <v>30.02.003330.03.0002</v>
      </c>
      <c r="B614" s="8" t="s">
        <v>319</v>
      </c>
      <c r="C614" s="8" t="s">
        <v>320</v>
      </c>
      <c r="D614" s="8" t="s">
        <v>579</v>
      </c>
      <c r="E614" s="8" t="s">
        <v>497</v>
      </c>
      <c r="F614" s="8" t="s">
        <v>498</v>
      </c>
      <c r="G614" s="8" t="s">
        <v>499</v>
      </c>
      <c r="H614" s="8">
        <v>1.1993999999999999E-2</v>
      </c>
    </row>
    <row r="615" spans="1:8">
      <c r="A615" s="8" t="str">
        <f t="shared" si="15"/>
        <v>30.02.003310.06.0037</v>
      </c>
      <c r="B615" s="8" t="s">
        <v>319</v>
      </c>
      <c r="C615" s="8" t="s">
        <v>320</v>
      </c>
      <c r="D615" s="8" t="s">
        <v>579</v>
      </c>
      <c r="E615" s="8" t="s">
        <v>485</v>
      </c>
      <c r="F615" s="8" t="s">
        <v>452</v>
      </c>
      <c r="G615" s="8" t="s">
        <v>486</v>
      </c>
      <c r="H615" s="8">
        <v>1.0000000000000001E-5</v>
      </c>
    </row>
    <row r="616" spans="1:8">
      <c r="A616" s="8" t="str">
        <f t="shared" si="15"/>
        <v>30.02.003310.06.0036</v>
      </c>
      <c r="B616" s="8" t="s">
        <v>319</v>
      </c>
      <c r="C616" s="8" t="s">
        <v>320</v>
      </c>
      <c r="D616" s="8" t="s">
        <v>579</v>
      </c>
      <c r="E616" s="8" t="s">
        <v>881</v>
      </c>
      <c r="F616" s="8" t="s">
        <v>452</v>
      </c>
      <c r="G616" s="8" t="s">
        <v>882</v>
      </c>
      <c r="H616" s="8">
        <v>1.0000000000000001E-5</v>
      </c>
    </row>
    <row r="617" spans="1:8">
      <c r="A617" s="8" t="str">
        <f t="shared" si="15"/>
        <v>30.02.003310.06.0048</v>
      </c>
      <c r="B617" s="8" t="s">
        <v>319</v>
      </c>
      <c r="C617" s="8" t="s">
        <v>320</v>
      </c>
      <c r="D617" s="8" t="s">
        <v>579</v>
      </c>
      <c r="E617" s="8" t="s">
        <v>1230</v>
      </c>
      <c r="F617" s="8" t="s">
        <v>452</v>
      </c>
      <c r="G617" s="8" t="s">
        <v>1231</v>
      </c>
      <c r="H617" s="8">
        <v>5.0000000000000004E-6</v>
      </c>
    </row>
    <row r="618" spans="1:8">
      <c r="A618" s="8" t="str">
        <f t="shared" si="15"/>
        <v>30.02.003310.06.0020</v>
      </c>
      <c r="B618" s="8" t="s">
        <v>319</v>
      </c>
      <c r="C618" s="8" t="s">
        <v>320</v>
      </c>
      <c r="D618" s="8" t="s">
        <v>579</v>
      </c>
      <c r="E618" s="8" t="s">
        <v>456</v>
      </c>
      <c r="F618" s="8" t="s">
        <v>452</v>
      </c>
      <c r="G618" s="8" t="s">
        <v>457</v>
      </c>
      <c r="H618" s="8">
        <v>7.9880000000000003E-3</v>
      </c>
    </row>
    <row r="619" spans="1:8">
      <c r="A619" s="8" t="str">
        <f t="shared" si="15"/>
        <v>30.02.003310.06.0045</v>
      </c>
      <c r="B619" s="8" t="s">
        <v>319</v>
      </c>
      <c r="C619" s="8" t="s">
        <v>320</v>
      </c>
      <c r="D619" s="8" t="s">
        <v>579</v>
      </c>
      <c r="E619" s="8" t="s">
        <v>1232</v>
      </c>
      <c r="F619" s="8" t="s">
        <v>452</v>
      </c>
      <c r="G619" s="8" t="s">
        <v>1233</v>
      </c>
      <c r="H619" s="8">
        <v>2.8570000000000002E-3</v>
      </c>
    </row>
    <row r="620" spans="1:8">
      <c r="A620" s="8" t="str">
        <f t="shared" si="15"/>
        <v>30.02.003310.06.0035</v>
      </c>
      <c r="B620" s="8" t="s">
        <v>319</v>
      </c>
      <c r="C620" s="8" t="s">
        <v>320</v>
      </c>
      <c r="D620" s="8" t="s">
        <v>579</v>
      </c>
      <c r="E620" s="8" t="s">
        <v>879</v>
      </c>
      <c r="F620" s="8" t="s">
        <v>452</v>
      </c>
      <c r="G620" s="8" t="s">
        <v>880</v>
      </c>
      <c r="H620" s="8">
        <v>5.9999999999999995E-4</v>
      </c>
    </row>
    <row r="621" spans="1:8">
      <c r="A621" s="8" t="str">
        <f t="shared" si="15"/>
        <v>30.02.003310.06.0006</v>
      </c>
      <c r="B621" s="8" t="s">
        <v>319</v>
      </c>
      <c r="C621" s="8" t="s">
        <v>320</v>
      </c>
      <c r="D621" s="8" t="s">
        <v>579</v>
      </c>
      <c r="E621" s="8" t="s">
        <v>495</v>
      </c>
      <c r="F621" s="8" t="s">
        <v>452</v>
      </c>
      <c r="G621" s="8" t="s">
        <v>496</v>
      </c>
      <c r="H621" s="8">
        <v>2.7986E-2</v>
      </c>
    </row>
    <row r="622" spans="1:8">
      <c r="A622" s="8" t="str">
        <f t="shared" si="15"/>
        <v>30.02.003310.06.0043</v>
      </c>
      <c r="B622" s="8" t="s">
        <v>319</v>
      </c>
      <c r="C622" s="8" t="s">
        <v>320</v>
      </c>
      <c r="D622" s="8" t="s">
        <v>579</v>
      </c>
      <c r="E622" s="8" t="s">
        <v>869</v>
      </c>
      <c r="F622" s="8" t="s">
        <v>452</v>
      </c>
      <c r="G622" s="8" t="s">
        <v>870</v>
      </c>
      <c r="H622" s="8">
        <v>5.9969000000000001E-2</v>
      </c>
    </row>
    <row r="623" spans="1:8">
      <c r="A623" s="8" t="str">
        <f t="shared" si="15"/>
        <v>30.02.003310.06.0003</v>
      </c>
      <c r="B623" s="8" t="s">
        <v>319</v>
      </c>
      <c r="C623" s="8" t="s">
        <v>320</v>
      </c>
      <c r="D623" s="8" t="s">
        <v>579</v>
      </c>
      <c r="E623" s="8" t="s">
        <v>493</v>
      </c>
      <c r="F623" s="8" t="s">
        <v>452</v>
      </c>
      <c r="G623" s="8" t="s">
        <v>494</v>
      </c>
      <c r="H623" s="8">
        <v>2.4390000000000002E-3</v>
      </c>
    </row>
    <row r="624" spans="1:8">
      <c r="A624" s="8" t="str">
        <f t="shared" si="15"/>
        <v>30.02.003310.06.0051</v>
      </c>
      <c r="B624" s="8" t="s">
        <v>319</v>
      </c>
      <c r="C624" s="8" t="s">
        <v>320</v>
      </c>
      <c r="D624" s="8" t="s">
        <v>579</v>
      </c>
      <c r="E624" s="8" t="s">
        <v>1258</v>
      </c>
      <c r="F624" s="8" t="s">
        <v>498</v>
      </c>
      <c r="G624" s="8" t="s">
        <v>1259</v>
      </c>
      <c r="H624" s="8">
        <v>5.5999999999999995E-4</v>
      </c>
    </row>
    <row r="625" spans="1:8">
      <c r="A625" s="8" t="str">
        <f t="shared" si="15"/>
        <v>30.02.003310.06.0046</v>
      </c>
      <c r="B625" s="8" t="s">
        <v>319</v>
      </c>
      <c r="C625" s="8" t="s">
        <v>320</v>
      </c>
      <c r="D625" s="8" t="s">
        <v>579</v>
      </c>
      <c r="E625" s="8" t="s">
        <v>877</v>
      </c>
      <c r="F625" s="8" t="s">
        <v>452</v>
      </c>
      <c r="G625" s="8" t="s">
        <v>878</v>
      </c>
      <c r="H625" s="8">
        <v>1.1993999999999999E-2</v>
      </c>
    </row>
    <row r="626" spans="1:8">
      <c r="A626" s="8" t="str">
        <f t="shared" si="15"/>
        <v>30.02.003310.06.0009</v>
      </c>
      <c r="B626" s="8" t="s">
        <v>319</v>
      </c>
      <c r="C626" s="8" t="s">
        <v>320</v>
      </c>
      <c r="D626" s="8" t="s">
        <v>579</v>
      </c>
      <c r="E626" s="8" t="s">
        <v>1260</v>
      </c>
      <c r="F626" s="8" t="s">
        <v>452</v>
      </c>
      <c r="G626" s="8" t="s">
        <v>1261</v>
      </c>
      <c r="H626" s="8">
        <v>1.5991999999999999E-2</v>
      </c>
    </row>
    <row r="627" spans="1:8">
      <c r="A627" s="8" t="str">
        <f t="shared" si="15"/>
        <v>30.02.003310.07.0002</v>
      </c>
      <c r="B627" s="8" t="s">
        <v>319</v>
      </c>
      <c r="C627" s="8" t="s">
        <v>320</v>
      </c>
      <c r="D627" s="8" t="s">
        <v>579</v>
      </c>
      <c r="E627" s="8" t="s">
        <v>454</v>
      </c>
      <c r="F627" s="8" t="s">
        <v>452</v>
      </c>
      <c r="G627" s="8" t="s">
        <v>455</v>
      </c>
      <c r="H627" s="8">
        <v>0.119939</v>
      </c>
    </row>
    <row r="628" spans="1:8">
      <c r="A628" s="8" t="str">
        <f t="shared" si="15"/>
        <v>30.02.003440.03.1820</v>
      </c>
      <c r="B628" s="8" t="s">
        <v>316</v>
      </c>
      <c r="C628" s="8" t="s">
        <v>317</v>
      </c>
      <c r="D628" s="8" t="s">
        <v>579</v>
      </c>
      <c r="E628" s="8" t="s">
        <v>513</v>
      </c>
      <c r="F628" s="8" t="s">
        <v>498</v>
      </c>
      <c r="G628" s="8" t="s">
        <v>514</v>
      </c>
      <c r="H628" s="8">
        <v>0.30172399999999999</v>
      </c>
    </row>
    <row r="629" spans="1:8">
      <c r="A629" s="8" t="str">
        <f t="shared" si="15"/>
        <v>30.02.003435.03.1820</v>
      </c>
      <c r="B629" s="8" t="s">
        <v>316</v>
      </c>
      <c r="C629" s="8" t="s">
        <v>317</v>
      </c>
      <c r="D629" s="8" t="s">
        <v>579</v>
      </c>
      <c r="E629" s="8" t="s">
        <v>1234</v>
      </c>
      <c r="F629" s="8" t="s">
        <v>498</v>
      </c>
      <c r="G629" s="8" t="s">
        <v>514</v>
      </c>
      <c r="H629" s="8">
        <v>0.30172399999999999</v>
      </c>
    </row>
    <row r="630" spans="1:8">
      <c r="A630" s="8" t="str">
        <f t="shared" si="15"/>
        <v>30.02.003420.07.1001</v>
      </c>
      <c r="B630" s="8" t="s">
        <v>316</v>
      </c>
      <c r="C630" s="8" t="s">
        <v>317</v>
      </c>
      <c r="D630" s="8" t="s">
        <v>579</v>
      </c>
      <c r="E630" s="8" t="s">
        <v>925</v>
      </c>
      <c r="F630" s="8" t="s">
        <v>452</v>
      </c>
      <c r="G630" s="8" t="s">
        <v>926</v>
      </c>
      <c r="H630" s="8">
        <v>3.5599999999999998E-4</v>
      </c>
    </row>
    <row r="631" spans="1:8">
      <c r="A631" s="8" t="str">
        <f t="shared" si="15"/>
        <v>30.02.003440.03.1510</v>
      </c>
      <c r="B631" s="8" t="s">
        <v>316</v>
      </c>
      <c r="C631" s="8" t="s">
        <v>317</v>
      </c>
      <c r="D631" s="8" t="s">
        <v>579</v>
      </c>
      <c r="E631" s="8" t="s">
        <v>837</v>
      </c>
      <c r="F631" s="8" t="s">
        <v>498</v>
      </c>
      <c r="G631" s="8" t="s">
        <v>838</v>
      </c>
      <c r="H631" s="8">
        <v>0.28017199999999998</v>
      </c>
    </row>
    <row r="632" spans="1:8">
      <c r="A632" s="8" t="str">
        <f t="shared" si="15"/>
        <v>30.02.003435.03.1510</v>
      </c>
      <c r="B632" s="8" t="s">
        <v>316</v>
      </c>
      <c r="C632" s="8" t="s">
        <v>317</v>
      </c>
      <c r="D632" s="8" t="s">
        <v>579</v>
      </c>
      <c r="E632" s="8" t="s">
        <v>1244</v>
      </c>
      <c r="F632" s="8" t="s">
        <v>498</v>
      </c>
      <c r="G632" s="8" t="s">
        <v>838</v>
      </c>
      <c r="H632" s="8">
        <v>0.28017199999999998</v>
      </c>
    </row>
    <row r="633" spans="1:8">
      <c r="A633" s="8" t="str">
        <f t="shared" si="15"/>
        <v>30.02.003420.10.1011</v>
      </c>
      <c r="B633" s="8" t="s">
        <v>316</v>
      </c>
      <c r="C633" s="8" t="s">
        <v>317</v>
      </c>
      <c r="D633" s="8" t="s">
        <v>579</v>
      </c>
      <c r="E633" s="8" t="s">
        <v>908</v>
      </c>
      <c r="F633" s="8" t="s">
        <v>508</v>
      </c>
      <c r="G633" s="8" t="s">
        <v>909</v>
      </c>
      <c r="H633" s="8">
        <v>5.6034E-2</v>
      </c>
    </row>
    <row r="634" spans="1:8">
      <c r="A634" s="8" t="str">
        <f t="shared" si="15"/>
        <v>30.02.003420.06.1011</v>
      </c>
      <c r="B634" s="8" t="s">
        <v>316</v>
      </c>
      <c r="C634" s="8" t="s">
        <v>317</v>
      </c>
      <c r="D634" s="8" t="s">
        <v>579</v>
      </c>
      <c r="E634" s="8" t="s">
        <v>1245</v>
      </c>
      <c r="F634" s="8" t="s">
        <v>508</v>
      </c>
      <c r="G634" s="8" t="s">
        <v>1246</v>
      </c>
      <c r="H634" s="8">
        <v>5.6034E-2</v>
      </c>
    </row>
    <row r="635" spans="1:8">
      <c r="A635" s="8" t="str">
        <f t="shared" si="15"/>
        <v>30.02.003420.03.1014</v>
      </c>
      <c r="B635" s="8" t="s">
        <v>316</v>
      </c>
      <c r="C635" s="8" t="s">
        <v>317</v>
      </c>
      <c r="D635" s="8" t="s">
        <v>579</v>
      </c>
      <c r="E635" s="8" t="s">
        <v>912</v>
      </c>
      <c r="F635" s="8" t="s">
        <v>508</v>
      </c>
      <c r="G635" s="8" t="s">
        <v>913</v>
      </c>
      <c r="H635" s="8">
        <v>2.8017E-2</v>
      </c>
    </row>
    <row r="636" spans="1:8">
      <c r="A636" s="8" t="str">
        <f t="shared" si="15"/>
        <v>30.02.003420.06.1005</v>
      </c>
      <c r="B636" s="8" t="s">
        <v>316</v>
      </c>
      <c r="C636" s="8" t="s">
        <v>317</v>
      </c>
      <c r="D636" s="8" t="s">
        <v>579</v>
      </c>
      <c r="E636" s="8" t="s">
        <v>914</v>
      </c>
      <c r="F636" s="8" t="s">
        <v>508</v>
      </c>
      <c r="G636" s="8" t="s">
        <v>915</v>
      </c>
      <c r="H636" s="8">
        <v>2.8017E-2</v>
      </c>
    </row>
    <row r="637" spans="1:8">
      <c r="A637" s="8" t="str">
        <f t="shared" ref="A637:A661" si="16">B637&amp;E637</f>
        <v>30.02.003420.06.1001</v>
      </c>
      <c r="B637" s="8" t="s">
        <v>316</v>
      </c>
      <c r="C637" s="8" t="s">
        <v>317</v>
      </c>
      <c r="D637" s="8" t="s">
        <v>579</v>
      </c>
      <c r="E637" s="8" t="s">
        <v>917</v>
      </c>
      <c r="F637" s="8" t="s">
        <v>508</v>
      </c>
      <c r="G637" s="8" t="s">
        <v>918</v>
      </c>
      <c r="H637" s="8">
        <v>2.8017E-2</v>
      </c>
    </row>
    <row r="638" spans="1:8">
      <c r="A638" s="8" t="str">
        <f t="shared" si="16"/>
        <v>30.02.003420.08.1001</v>
      </c>
      <c r="B638" s="8" t="s">
        <v>316</v>
      </c>
      <c r="C638" s="8" t="s">
        <v>317</v>
      </c>
      <c r="D638" s="8" t="s">
        <v>579</v>
      </c>
      <c r="E638" s="8" t="s">
        <v>919</v>
      </c>
      <c r="F638" s="8" t="s">
        <v>920</v>
      </c>
      <c r="G638" s="8" t="s">
        <v>542</v>
      </c>
      <c r="H638" s="8">
        <v>2.8017E-2</v>
      </c>
    </row>
    <row r="639" spans="1:8">
      <c r="A639" s="8" t="str">
        <f t="shared" si="16"/>
        <v>30.02.003420.15.1002</v>
      </c>
      <c r="B639" s="8" t="s">
        <v>316</v>
      </c>
      <c r="C639" s="8" t="s">
        <v>317</v>
      </c>
      <c r="D639" s="8" t="s">
        <v>579</v>
      </c>
      <c r="E639" s="8" t="s">
        <v>921</v>
      </c>
      <c r="F639" s="8" t="s">
        <v>508</v>
      </c>
      <c r="G639" s="8" t="s">
        <v>922</v>
      </c>
      <c r="H639" s="8">
        <v>2.1419999999999998E-3</v>
      </c>
    </row>
    <row r="640" spans="1:8">
      <c r="A640" s="8" t="str">
        <f t="shared" si="16"/>
        <v>30.02.003420.09.1002</v>
      </c>
      <c r="B640" s="8" t="s">
        <v>316</v>
      </c>
      <c r="C640" s="8" t="s">
        <v>317</v>
      </c>
      <c r="D640" s="8" t="s">
        <v>579</v>
      </c>
      <c r="E640" s="8" t="s">
        <v>923</v>
      </c>
      <c r="F640" s="8" t="s">
        <v>508</v>
      </c>
      <c r="G640" s="8" t="s">
        <v>924</v>
      </c>
      <c r="H640" s="8">
        <v>1.7819999999999999E-3</v>
      </c>
    </row>
    <row r="641" spans="1:8">
      <c r="A641" s="8" t="str">
        <f t="shared" si="16"/>
        <v>30.02.003440.03.1420</v>
      </c>
      <c r="B641" s="8" t="s">
        <v>316</v>
      </c>
      <c r="C641" s="8" t="s">
        <v>317</v>
      </c>
      <c r="D641" s="8" t="s">
        <v>579</v>
      </c>
      <c r="E641" s="8" t="s">
        <v>548</v>
      </c>
      <c r="F641" s="8" t="s">
        <v>498</v>
      </c>
      <c r="G641" s="8" t="s">
        <v>549</v>
      </c>
      <c r="H641" s="8">
        <v>0.237069</v>
      </c>
    </row>
    <row r="642" spans="1:8">
      <c r="A642" s="8" t="str">
        <f t="shared" si="16"/>
        <v>30.02.003435.03.1420</v>
      </c>
      <c r="B642" s="8" t="s">
        <v>316</v>
      </c>
      <c r="C642" s="8" t="s">
        <v>317</v>
      </c>
      <c r="D642" s="8" t="s">
        <v>579</v>
      </c>
      <c r="E642" s="8" t="s">
        <v>1235</v>
      </c>
      <c r="F642" s="8" t="s">
        <v>498</v>
      </c>
      <c r="G642" s="8" t="s">
        <v>549</v>
      </c>
      <c r="H642" s="8">
        <v>0.237069</v>
      </c>
    </row>
    <row r="643" spans="1:8">
      <c r="A643" s="8" t="str">
        <f t="shared" si="16"/>
        <v>---------------  - FMEN031 - V:</v>
      </c>
      <c r="B643" s="8" t="s">
        <v>427</v>
      </c>
      <c r="C643" s="8" t="e">
        <f>------------------------------DAT</f>
        <v>#NAME?</v>
      </c>
      <c r="D643" s="8" t="s">
        <v>1238</v>
      </c>
      <c r="E643" s="8" t="s">
        <v>526</v>
      </c>
      <c r="F643" s="8" t="s">
        <v>527</v>
      </c>
      <c r="G643" s="8" t="s">
        <v>528</v>
      </c>
      <c r="H643" s="8"/>
    </row>
    <row r="644" spans="1:8">
      <c r="A644" s="8" t="str">
        <f t="shared" si="16"/>
        <v>_x000C_------------------------------</v>
      </c>
      <c r="B644" s="8" t="s">
        <v>529</v>
      </c>
      <c r="C644" s="8" t="s">
        <v>1227</v>
      </c>
      <c r="D644" s="8" t="s">
        <v>1228</v>
      </c>
      <c r="E644" s="8" t="s">
        <v>430</v>
      </c>
      <c r="F644" s="8" t="s">
        <v>429</v>
      </c>
      <c r="G644" s="8" t="s">
        <v>431</v>
      </c>
      <c r="H644" s="8" t="s">
        <v>431</v>
      </c>
    </row>
    <row r="645" spans="1:8">
      <c r="A645" s="8" t="str">
        <f t="shared" si="16"/>
        <v>FORNO DE MINASrutura de Atual P</v>
      </c>
      <c r="B645" s="8" t="s">
        <v>433</v>
      </c>
      <c r="C645" s="8" t="s">
        <v>434</v>
      </c>
      <c r="D645" s="8" t="s">
        <v>435</v>
      </c>
      <c r="E645" s="8" t="s">
        <v>436</v>
      </c>
      <c r="F645" s="8" t="s">
        <v>437</v>
      </c>
      <c r="G645" s="8" t="s">
        <v>438</v>
      </c>
      <c r="H645" s="8" t="s">
        <v>667</v>
      </c>
    </row>
    <row r="646" spans="1:8">
      <c r="A646" s="8" t="str">
        <f t="shared" si="16"/>
        <v>-------------------------------</v>
      </c>
      <c r="B646" s="8" t="s">
        <v>427</v>
      </c>
      <c r="C646" s="8" t="s">
        <v>1227</v>
      </c>
      <c r="D646" s="8" t="s">
        <v>1228</v>
      </c>
      <c r="E646" s="8" t="s">
        <v>430</v>
      </c>
      <c r="F646" s="8" t="s">
        <v>429</v>
      </c>
      <c r="G646" s="8" t="s">
        <v>431</v>
      </c>
      <c r="H646" s="8" t="s">
        <v>1255</v>
      </c>
    </row>
    <row r="647" spans="1:8">
      <c r="A647" s="8" t="str">
        <f t="shared" si="16"/>
        <v/>
      </c>
      <c r="B647" s="8"/>
      <c r="C647" s="8"/>
      <c r="D647" s="8"/>
      <c r="E647" s="8"/>
      <c r="F647" s="8"/>
      <c r="G647" s="8"/>
      <c r="H647" s="8"/>
    </row>
    <row r="648" spans="1:8">
      <c r="A648" s="8" t="str">
        <f t="shared" si="16"/>
        <v>Item PaiItem Filho</v>
      </c>
      <c r="B648" s="8" t="s">
        <v>441</v>
      </c>
      <c r="C648" s="8" t="s">
        <v>442</v>
      </c>
      <c r="D648" s="8" t="s">
        <v>443</v>
      </c>
      <c r="E648" s="8" t="s">
        <v>444</v>
      </c>
      <c r="F648" s="8" t="s">
        <v>443</v>
      </c>
      <c r="G648" s="8" t="s">
        <v>445</v>
      </c>
      <c r="H648" s="8" t="s">
        <v>446</v>
      </c>
    </row>
    <row r="649" spans="1:8">
      <c r="A649" s="8" t="str">
        <f t="shared" si="16"/>
        <v>------------------------------</v>
      </c>
      <c r="B649" s="8" t="s">
        <v>427</v>
      </c>
      <c r="C649" s="8" t="s">
        <v>447</v>
      </c>
      <c r="D649" s="8" t="s">
        <v>448</v>
      </c>
      <c r="E649" s="8" t="s">
        <v>449</v>
      </c>
      <c r="F649" s="8" t="s">
        <v>448</v>
      </c>
      <c r="G649" s="8" t="s">
        <v>431</v>
      </c>
      <c r="H649" s="8" t="s">
        <v>427</v>
      </c>
    </row>
    <row r="650" spans="1:8">
      <c r="A650" s="8" t="str">
        <f t="shared" si="16"/>
        <v>30.02.003410.02.0034</v>
      </c>
      <c r="B650" s="8" t="s">
        <v>316</v>
      </c>
      <c r="C650" s="8" t="s">
        <v>317</v>
      </c>
      <c r="D650" s="8" t="s">
        <v>579</v>
      </c>
      <c r="E650" s="8" t="s">
        <v>905</v>
      </c>
      <c r="F650" s="8" t="s">
        <v>498</v>
      </c>
      <c r="G650" s="8" t="s">
        <v>906</v>
      </c>
      <c r="H650" s="8">
        <v>0.10775899999999999</v>
      </c>
    </row>
    <row r="651" spans="1:8">
      <c r="A651" s="8" t="str">
        <f t="shared" si="16"/>
        <v>30.02.003410.06.0020</v>
      </c>
      <c r="B651" s="8" t="s">
        <v>316</v>
      </c>
      <c r="C651" s="8" t="s">
        <v>317</v>
      </c>
      <c r="D651" s="8" t="s">
        <v>579</v>
      </c>
      <c r="E651" s="8" t="s">
        <v>456</v>
      </c>
      <c r="F651" s="8" t="s">
        <v>452</v>
      </c>
      <c r="G651" s="8" t="s">
        <v>457</v>
      </c>
      <c r="H651" s="8">
        <v>3.2330000000000002E-3</v>
      </c>
    </row>
    <row r="652" spans="1:8">
      <c r="A652" s="8" t="str">
        <f t="shared" si="16"/>
        <v>30.02.003410.06.0013</v>
      </c>
      <c r="B652" s="8" t="s">
        <v>316</v>
      </c>
      <c r="C652" s="8" t="s">
        <v>317</v>
      </c>
      <c r="D652" s="8" t="s">
        <v>579</v>
      </c>
      <c r="E652" s="8" t="s">
        <v>1211</v>
      </c>
      <c r="F652" s="8" t="s">
        <v>452</v>
      </c>
      <c r="G652" s="8" t="s">
        <v>1212</v>
      </c>
      <c r="H652" s="8">
        <v>1.078E-3</v>
      </c>
    </row>
    <row r="653" spans="1:8">
      <c r="A653" s="8" t="str">
        <f t="shared" si="16"/>
        <v>30.02.003410.05.0008</v>
      </c>
      <c r="B653" s="8" t="s">
        <v>316</v>
      </c>
      <c r="C653" s="8" t="s">
        <v>317</v>
      </c>
      <c r="D653" s="8" t="s">
        <v>579</v>
      </c>
      <c r="E653" s="8" t="s">
        <v>1256</v>
      </c>
      <c r="F653" s="8" t="s">
        <v>498</v>
      </c>
      <c r="G653" s="8" t="s">
        <v>1257</v>
      </c>
      <c r="H653" s="8">
        <v>8.6210000000000002E-3</v>
      </c>
    </row>
    <row r="654" spans="1:8">
      <c r="A654" s="8" t="str">
        <f t="shared" si="16"/>
        <v>30.02.003410.06.0014</v>
      </c>
      <c r="B654" s="8" t="s">
        <v>316</v>
      </c>
      <c r="C654" s="8" t="s">
        <v>317</v>
      </c>
      <c r="D654" s="8" t="s">
        <v>579</v>
      </c>
      <c r="E654" s="8" t="s">
        <v>1262</v>
      </c>
      <c r="F654" s="8" t="s">
        <v>452</v>
      </c>
      <c r="G654" s="8" t="s">
        <v>1263</v>
      </c>
      <c r="H654" s="8">
        <v>6.0345000000000003E-2</v>
      </c>
    </row>
    <row r="655" spans="1:8">
      <c r="A655" s="8" t="str">
        <f t="shared" si="16"/>
        <v>30.02.003510.03.0010</v>
      </c>
      <c r="B655" s="8" t="s">
        <v>313</v>
      </c>
      <c r="C655" s="8" t="s">
        <v>314</v>
      </c>
      <c r="D655" s="8" t="s">
        <v>579</v>
      </c>
      <c r="E655" s="8" t="s">
        <v>927</v>
      </c>
      <c r="F655" s="8" t="s">
        <v>452</v>
      </c>
      <c r="G655" s="8" t="s">
        <v>928</v>
      </c>
      <c r="H655" s="8">
        <v>0.87068100000000004</v>
      </c>
    </row>
    <row r="656" spans="1:8">
      <c r="A656" s="8" t="str">
        <f t="shared" si="16"/>
        <v>30.02.003510.06.0056</v>
      </c>
      <c r="B656" s="8" t="s">
        <v>313</v>
      </c>
      <c r="C656" s="8" t="s">
        <v>314</v>
      </c>
      <c r="D656" s="8" t="s">
        <v>579</v>
      </c>
      <c r="E656" s="8" t="s">
        <v>1264</v>
      </c>
      <c r="F656" s="8" t="s">
        <v>452</v>
      </c>
      <c r="G656" s="8" t="s">
        <v>1265</v>
      </c>
      <c r="H656" s="8">
        <v>5.22E-4</v>
      </c>
    </row>
    <row r="657" spans="1:8">
      <c r="A657" s="8" t="str">
        <f t="shared" si="16"/>
        <v>30.02.003510.06.0047</v>
      </c>
      <c r="B657" s="8" t="s">
        <v>313</v>
      </c>
      <c r="C657" s="8" t="s">
        <v>314</v>
      </c>
      <c r="D657" s="8" t="s">
        <v>579</v>
      </c>
      <c r="E657" s="8" t="s">
        <v>1266</v>
      </c>
      <c r="F657" s="8" t="s">
        <v>452</v>
      </c>
      <c r="G657" s="8" t="s">
        <v>1267</v>
      </c>
      <c r="H657" s="8">
        <v>2.34E-4</v>
      </c>
    </row>
    <row r="658" spans="1:8">
      <c r="A658" s="8" t="str">
        <f t="shared" si="16"/>
        <v>30.02.003510.06.0057</v>
      </c>
      <c r="B658" s="8" t="s">
        <v>313</v>
      </c>
      <c r="C658" s="8" t="s">
        <v>314</v>
      </c>
      <c r="D658" s="8" t="s">
        <v>579</v>
      </c>
      <c r="E658" s="8" t="s">
        <v>1268</v>
      </c>
      <c r="F658" s="8" t="s">
        <v>452</v>
      </c>
      <c r="G658" s="8" t="s">
        <v>1269</v>
      </c>
      <c r="H658" s="8">
        <v>5.22E-4</v>
      </c>
    </row>
    <row r="659" spans="1:8">
      <c r="A659" s="8" t="str">
        <f t="shared" si="16"/>
        <v>30.02.003510.06.0012</v>
      </c>
      <c r="B659" s="8" t="s">
        <v>313</v>
      </c>
      <c r="C659" s="8" t="s">
        <v>314</v>
      </c>
      <c r="D659" s="8" t="s">
        <v>579</v>
      </c>
      <c r="E659" s="8" t="s">
        <v>1209</v>
      </c>
      <c r="F659" s="8" t="s">
        <v>452</v>
      </c>
      <c r="G659" s="8" t="s">
        <v>1210</v>
      </c>
      <c r="H659" s="8">
        <v>6.7000000000000002E-4</v>
      </c>
    </row>
    <row r="660" spans="1:8">
      <c r="A660" s="8" t="str">
        <f t="shared" si="16"/>
        <v>30.02.003530.03.0002</v>
      </c>
      <c r="B660" s="8" t="s">
        <v>313</v>
      </c>
      <c r="C660" s="8" t="s">
        <v>314</v>
      </c>
      <c r="D660" s="8" t="s">
        <v>579</v>
      </c>
      <c r="E660" s="8" t="s">
        <v>497</v>
      </c>
      <c r="F660" s="8" t="s">
        <v>498</v>
      </c>
      <c r="G660" s="8" t="s">
        <v>499</v>
      </c>
      <c r="H660" s="8">
        <v>1.0045999999999999E-2</v>
      </c>
    </row>
    <row r="661" spans="1:8">
      <c r="A661" s="8" t="str">
        <f t="shared" si="16"/>
        <v>30.02.003510.06.0037</v>
      </c>
      <c r="B661" s="8" t="s">
        <v>313</v>
      </c>
      <c r="C661" s="8" t="s">
        <v>314</v>
      </c>
      <c r="D661" s="8" t="s">
        <v>579</v>
      </c>
      <c r="E661" s="8" t="s">
        <v>485</v>
      </c>
      <c r="F661" s="8" t="s">
        <v>452</v>
      </c>
      <c r="G661" s="8" t="s">
        <v>486</v>
      </c>
      <c r="H661" s="8">
        <v>7.9999999999999996E-6</v>
      </c>
    </row>
    <row r="662" spans="1:8">
      <c r="B662" s="8" t="s">
        <v>313</v>
      </c>
      <c r="C662" s="8" t="s">
        <v>314</v>
      </c>
      <c r="D662" s="8" t="s">
        <v>579</v>
      </c>
      <c r="E662" s="8" t="s">
        <v>881</v>
      </c>
      <c r="F662" s="8" t="s">
        <v>452</v>
      </c>
      <c r="G662" s="8" t="s">
        <v>882</v>
      </c>
      <c r="H662" s="8">
        <v>7.9999999999999996E-6</v>
      </c>
    </row>
    <row r="663" spans="1:8">
      <c r="A663" s="8" t="str">
        <f t="shared" ref="A663:A674" si="17">B663&amp;E663</f>
        <v>30.02.003510.06.0048</v>
      </c>
      <c r="B663" s="8" t="s">
        <v>313</v>
      </c>
      <c r="C663" s="8" t="s">
        <v>314</v>
      </c>
      <c r="D663" s="8" t="s">
        <v>579</v>
      </c>
      <c r="E663" s="8" t="s">
        <v>1230</v>
      </c>
      <c r="F663" s="8" t="s">
        <v>452</v>
      </c>
      <c r="G663" s="8" t="s">
        <v>1231</v>
      </c>
      <c r="H663" s="8">
        <v>3.9999999999999998E-6</v>
      </c>
    </row>
    <row r="664" spans="1:8">
      <c r="A664" s="8" t="str">
        <f t="shared" si="17"/>
        <v>30.02.003510.06.0020</v>
      </c>
      <c r="B664" s="8" t="s">
        <v>313</v>
      </c>
      <c r="C664" s="8" t="s">
        <v>314</v>
      </c>
      <c r="D664" s="8" t="s">
        <v>579</v>
      </c>
      <c r="E664" s="8" t="s">
        <v>456</v>
      </c>
      <c r="F664" s="8" t="s">
        <v>452</v>
      </c>
      <c r="G664" s="8" t="s">
        <v>457</v>
      </c>
      <c r="H664" s="8">
        <v>6.6909999999999999E-3</v>
      </c>
    </row>
    <row r="665" spans="1:8">
      <c r="A665" s="8" t="str">
        <f t="shared" si="17"/>
        <v>30.02.003510.04.0007</v>
      </c>
      <c r="B665" s="8" t="s">
        <v>313</v>
      </c>
      <c r="C665" s="8" t="s">
        <v>314</v>
      </c>
      <c r="D665" s="8" t="s">
        <v>579</v>
      </c>
      <c r="E665" s="8" t="s">
        <v>535</v>
      </c>
      <c r="F665" s="8" t="s">
        <v>452</v>
      </c>
      <c r="G665" s="8" t="s">
        <v>536</v>
      </c>
      <c r="H665" s="8">
        <v>9.2199999999999997E-4</v>
      </c>
    </row>
    <row r="666" spans="1:8">
      <c r="A666" s="8" t="str">
        <f t="shared" si="17"/>
        <v>30.02.003510.06.0045</v>
      </c>
      <c r="B666" s="8" t="s">
        <v>313</v>
      </c>
      <c r="C666" s="8" t="s">
        <v>314</v>
      </c>
      <c r="D666" s="8" t="s">
        <v>579</v>
      </c>
      <c r="E666" s="8" t="s">
        <v>1232</v>
      </c>
      <c r="F666" s="8" t="s">
        <v>452</v>
      </c>
      <c r="G666" s="8" t="s">
        <v>1233</v>
      </c>
      <c r="H666" s="8">
        <v>2.3930000000000002E-3</v>
      </c>
    </row>
    <row r="667" spans="1:8">
      <c r="A667" s="8" t="str">
        <f t="shared" si="17"/>
        <v>30.02.003510.06.0035</v>
      </c>
      <c r="B667" s="8" t="s">
        <v>313</v>
      </c>
      <c r="C667" s="8" t="s">
        <v>314</v>
      </c>
      <c r="D667" s="8" t="s">
        <v>579</v>
      </c>
      <c r="E667" s="8" t="s">
        <v>879</v>
      </c>
      <c r="F667" s="8" t="s">
        <v>452</v>
      </c>
      <c r="G667" s="8" t="s">
        <v>880</v>
      </c>
      <c r="H667" s="8">
        <v>1.005E-3</v>
      </c>
    </row>
    <row r="668" spans="1:8">
      <c r="A668" s="8" t="str">
        <f t="shared" si="17"/>
        <v>30.02.003510.05.0008</v>
      </c>
      <c r="B668" s="8" t="s">
        <v>313</v>
      </c>
      <c r="C668" s="8" t="s">
        <v>314</v>
      </c>
      <c r="D668" s="8" t="s">
        <v>579</v>
      </c>
      <c r="E668" s="8" t="s">
        <v>1256</v>
      </c>
      <c r="F668" s="8" t="s">
        <v>498</v>
      </c>
      <c r="G668" s="8" t="s">
        <v>1257</v>
      </c>
      <c r="H668" s="8">
        <v>4.9494999999999997E-2</v>
      </c>
    </row>
    <row r="669" spans="1:8">
      <c r="A669" s="8" t="str">
        <f t="shared" si="17"/>
        <v>30.02.003510.07.0001</v>
      </c>
      <c r="B669" s="8" t="s">
        <v>313</v>
      </c>
      <c r="C669" s="8" t="s">
        <v>314</v>
      </c>
      <c r="D669" s="8" t="s">
        <v>579</v>
      </c>
      <c r="E669" s="8" t="s">
        <v>1270</v>
      </c>
      <c r="F669" s="8" t="s">
        <v>452</v>
      </c>
      <c r="G669" s="8" t="s">
        <v>1271</v>
      </c>
      <c r="H669" s="8">
        <v>5.9407000000000001E-2</v>
      </c>
    </row>
    <row r="670" spans="1:8">
      <c r="A670" s="8" t="str">
        <f t="shared" si="17"/>
        <v>30.02.003510.06.0043</v>
      </c>
      <c r="B670" s="8" t="s">
        <v>313</v>
      </c>
      <c r="C670" s="8" t="s">
        <v>314</v>
      </c>
      <c r="D670" s="8" t="s">
        <v>579</v>
      </c>
      <c r="E670" s="8" t="s">
        <v>869</v>
      </c>
      <c r="F670" s="8" t="s">
        <v>452</v>
      </c>
      <c r="G670" s="8" t="s">
        <v>870</v>
      </c>
      <c r="H670" s="8">
        <v>6.9456000000000004E-2</v>
      </c>
    </row>
    <row r="671" spans="1:8">
      <c r="A671" s="8" t="str">
        <f t="shared" si="17"/>
        <v>30.02.003640.03.1820</v>
      </c>
      <c r="B671" s="8" t="s">
        <v>324</v>
      </c>
      <c r="C671" s="8" t="s">
        <v>1204</v>
      </c>
      <c r="D671" s="8" t="s">
        <v>579</v>
      </c>
      <c r="E671" s="8" t="s">
        <v>513</v>
      </c>
      <c r="F671" s="8" t="s">
        <v>498</v>
      </c>
      <c r="G671" s="8" t="s">
        <v>514</v>
      </c>
      <c r="H671" s="8">
        <v>0.18192800000000001</v>
      </c>
    </row>
    <row r="672" spans="1:8">
      <c r="A672" s="8" t="str">
        <f t="shared" si="17"/>
        <v>30.02.003635.03.1820</v>
      </c>
      <c r="B672" s="8" t="s">
        <v>324</v>
      </c>
      <c r="C672" s="8" t="s">
        <v>1204</v>
      </c>
      <c r="D672" s="8" t="s">
        <v>579</v>
      </c>
      <c r="E672" s="8" t="s">
        <v>1234</v>
      </c>
      <c r="F672" s="8" t="s">
        <v>498</v>
      </c>
      <c r="G672" s="8" t="s">
        <v>514</v>
      </c>
      <c r="H672" s="8">
        <v>0.18192800000000001</v>
      </c>
    </row>
    <row r="673" spans="1:8">
      <c r="A673" s="8" t="str">
        <f t="shared" si="17"/>
        <v>30.02.003620.07.1001</v>
      </c>
      <c r="B673" s="8" t="s">
        <v>324</v>
      </c>
      <c r="C673" s="8" t="s">
        <v>1204</v>
      </c>
      <c r="D673" s="8" t="s">
        <v>579</v>
      </c>
      <c r="E673" s="8" t="s">
        <v>925</v>
      </c>
      <c r="F673" s="8" t="s">
        <v>452</v>
      </c>
      <c r="G673" s="8" t="s">
        <v>926</v>
      </c>
      <c r="H673" s="8">
        <v>2.9100000000000003E-4</v>
      </c>
    </row>
    <row r="674" spans="1:8">
      <c r="A674" s="8" t="str">
        <f t="shared" si="17"/>
        <v>30.02.003640.03.1420</v>
      </c>
      <c r="B674" s="8" t="s">
        <v>324</v>
      </c>
      <c r="C674" s="8" t="s">
        <v>1204</v>
      </c>
      <c r="D674" s="8" t="s">
        <v>579</v>
      </c>
      <c r="E674" s="8" t="s">
        <v>548</v>
      </c>
      <c r="F674" s="8" t="s">
        <v>498</v>
      </c>
      <c r="G674" s="8" t="s">
        <v>549</v>
      </c>
      <c r="H674" s="8">
        <v>0.54578499999999996</v>
      </c>
    </row>
    <row r="675" spans="1:8">
      <c r="B675" s="8" t="s">
        <v>324</v>
      </c>
      <c r="C675" s="8" t="s">
        <v>1204</v>
      </c>
      <c r="D675" s="8" t="s">
        <v>579</v>
      </c>
      <c r="E675" s="8" t="s">
        <v>1235</v>
      </c>
      <c r="F675" s="8" t="s">
        <v>498</v>
      </c>
      <c r="G675" s="8" t="s">
        <v>549</v>
      </c>
      <c r="H675" s="8">
        <v>0.54578499999999996</v>
      </c>
    </row>
    <row r="676" spans="1:8">
      <c r="A676" s="8" t="str">
        <f t="shared" ref="A676:A707" si="18">B676&amp;E676</f>
        <v>30.02.003620.15.1002</v>
      </c>
      <c r="B676" s="8" t="s">
        <v>324</v>
      </c>
      <c r="C676" s="8" t="s">
        <v>1204</v>
      </c>
      <c r="D676" s="8" t="s">
        <v>579</v>
      </c>
      <c r="E676" s="8" t="s">
        <v>921</v>
      </c>
      <c r="F676" s="8" t="s">
        <v>508</v>
      </c>
      <c r="G676" s="8" t="s">
        <v>922</v>
      </c>
      <c r="H676" s="8">
        <v>1.9650000000000002E-3</v>
      </c>
    </row>
    <row r="677" spans="1:8">
      <c r="A677" s="8" t="str">
        <f t="shared" si="18"/>
        <v>30.02.003620.09.1002</v>
      </c>
      <c r="B677" s="8" t="s">
        <v>324</v>
      </c>
      <c r="C677" s="8" t="s">
        <v>1204</v>
      </c>
      <c r="D677" s="8" t="s">
        <v>579</v>
      </c>
      <c r="E677" s="8" t="s">
        <v>923</v>
      </c>
      <c r="F677" s="8" t="s">
        <v>508</v>
      </c>
      <c r="G677" s="8" t="s">
        <v>924</v>
      </c>
      <c r="H677" s="8">
        <v>4.9100000000000001E-4</v>
      </c>
    </row>
    <row r="678" spans="1:8">
      <c r="A678" s="8" t="str">
        <f t="shared" si="18"/>
        <v>30.02.003610.02.0040</v>
      </c>
      <c r="B678" s="8" t="s">
        <v>324</v>
      </c>
      <c r="C678" s="8" t="s">
        <v>1204</v>
      </c>
      <c r="D678" s="8" t="s">
        <v>579</v>
      </c>
      <c r="E678" s="8" t="s">
        <v>1205</v>
      </c>
      <c r="F678" s="8" t="s">
        <v>498</v>
      </c>
      <c r="G678" s="8" t="s">
        <v>1206</v>
      </c>
      <c r="H678" s="8">
        <v>7.8836000000000003E-2</v>
      </c>
    </row>
    <row r="679" spans="1:8">
      <c r="A679" s="8" t="str">
        <f t="shared" si="18"/>
        <v>30.02.003610.06.0058</v>
      </c>
      <c r="B679" s="8" t="s">
        <v>324</v>
      </c>
      <c r="C679" s="8" t="s">
        <v>1204</v>
      </c>
      <c r="D679" s="8" t="s">
        <v>579</v>
      </c>
      <c r="E679" s="8" t="s">
        <v>1207</v>
      </c>
      <c r="F679" s="8" t="s">
        <v>452</v>
      </c>
      <c r="G679" s="8" t="s">
        <v>1208</v>
      </c>
      <c r="H679" s="8">
        <v>0.15160699999999999</v>
      </c>
    </row>
    <row r="680" spans="1:8">
      <c r="A680" s="8" t="str">
        <f t="shared" si="18"/>
        <v>30.02.003610.06.0012</v>
      </c>
      <c r="B680" s="8" t="s">
        <v>324</v>
      </c>
      <c r="C680" s="8" t="s">
        <v>1204</v>
      </c>
      <c r="D680" s="8" t="s">
        <v>579</v>
      </c>
      <c r="E680" s="8" t="s">
        <v>1209</v>
      </c>
      <c r="F680" s="8" t="s">
        <v>452</v>
      </c>
      <c r="G680" s="8" t="s">
        <v>1210</v>
      </c>
      <c r="H680" s="8">
        <v>2.4260000000000002E-3</v>
      </c>
    </row>
    <row r="681" spans="1:8">
      <c r="A681" s="8" t="str">
        <f t="shared" si="18"/>
        <v>30.02.003610.06.0020</v>
      </c>
      <c r="B681" s="8" t="s">
        <v>324</v>
      </c>
      <c r="C681" s="8" t="s">
        <v>1204</v>
      </c>
      <c r="D681" s="8" t="s">
        <v>579</v>
      </c>
      <c r="E681" s="8" t="s">
        <v>456</v>
      </c>
      <c r="F681" s="8" t="s">
        <v>452</v>
      </c>
      <c r="G681" s="8" t="s">
        <v>457</v>
      </c>
      <c r="H681" s="8">
        <v>6.3670000000000003E-3</v>
      </c>
    </row>
    <row r="682" spans="1:8">
      <c r="A682" s="8" t="str">
        <f t="shared" si="18"/>
        <v>30.02.003610.06.0036</v>
      </c>
      <c r="B682" s="8" t="s">
        <v>324</v>
      </c>
      <c r="C682" s="8" t="s">
        <v>1204</v>
      </c>
      <c r="D682" s="8" t="s">
        <v>579</v>
      </c>
      <c r="E682" s="8" t="s">
        <v>881</v>
      </c>
      <c r="F682" s="8" t="s">
        <v>452</v>
      </c>
      <c r="G682" s="8" t="s">
        <v>882</v>
      </c>
      <c r="H682" s="8">
        <v>1.8190000000000001E-3</v>
      </c>
    </row>
    <row r="683" spans="1:8">
      <c r="A683" s="8" t="str">
        <f t="shared" si="18"/>
        <v>30.02.003610.06.0013</v>
      </c>
      <c r="B683" s="8" t="s">
        <v>324</v>
      </c>
      <c r="C683" s="8" t="s">
        <v>1204</v>
      </c>
      <c r="D683" s="8" t="s">
        <v>579</v>
      </c>
      <c r="E683" s="8" t="s">
        <v>1211</v>
      </c>
      <c r="F683" s="8" t="s">
        <v>452</v>
      </c>
      <c r="G683" s="8" t="s">
        <v>1212</v>
      </c>
      <c r="H683" s="8">
        <v>9.1E-4</v>
      </c>
    </row>
    <row r="684" spans="1:8">
      <c r="A684" s="8" t="str">
        <f t="shared" si="18"/>
        <v>30.02.003610.04.0007</v>
      </c>
      <c r="B684" s="8" t="s">
        <v>324</v>
      </c>
      <c r="C684" s="8" t="s">
        <v>1204</v>
      </c>
      <c r="D684" s="8" t="s">
        <v>579</v>
      </c>
      <c r="E684" s="8" t="s">
        <v>535</v>
      </c>
      <c r="F684" s="8" t="s">
        <v>452</v>
      </c>
      <c r="G684" s="8" t="s">
        <v>536</v>
      </c>
      <c r="H684" s="8">
        <v>3.0321000000000001E-2</v>
      </c>
    </row>
    <row r="685" spans="1:8">
      <c r="A685" s="8" t="str">
        <f t="shared" si="18"/>
        <v>30.02.003740.03.1820</v>
      </c>
      <c r="B685" s="8" t="s">
        <v>329</v>
      </c>
      <c r="C685" s="8" t="s">
        <v>330</v>
      </c>
      <c r="D685" s="8" t="s">
        <v>579</v>
      </c>
      <c r="E685" s="8" t="s">
        <v>513</v>
      </c>
      <c r="F685" s="8" t="s">
        <v>498</v>
      </c>
      <c r="G685" s="8" t="s">
        <v>514</v>
      </c>
      <c r="H685" s="8">
        <v>0.451575</v>
      </c>
    </row>
    <row r="686" spans="1:8">
      <c r="A686" s="8" t="str">
        <f t="shared" si="18"/>
        <v>30.02.003735.03.1820</v>
      </c>
      <c r="B686" s="8" t="s">
        <v>329</v>
      </c>
      <c r="C686" s="8" t="s">
        <v>330</v>
      </c>
      <c r="D686" s="8" t="s">
        <v>579</v>
      </c>
      <c r="E686" s="8" t="s">
        <v>1234</v>
      </c>
      <c r="F686" s="8" t="s">
        <v>498</v>
      </c>
      <c r="G686" s="8" t="s">
        <v>514</v>
      </c>
      <c r="H686" s="8">
        <v>0.451575</v>
      </c>
    </row>
    <row r="687" spans="1:8">
      <c r="A687" s="8" t="str">
        <f t="shared" si="18"/>
        <v>30.02.003720.07.1001</v>
      </c>
      <c r="B687" s="8" t="s">
        <v>329</v>
      </c>
      <c r="C687" s="8" t="s">
        <v>330</v>
      </c>
      <c r="D687" s="8" t="s">
        <v>579</v>
      </c>
      <c r="E687" s="8" t="s">
        <v>925</v>
      </c>
      <c r="F687" s="8" t="s">
        <v>452</v>
      </c>
      <c r="G687" s="8" t="s">
        <v>926</v>
      </c>
      <c r="H687" s="8">
        <v>3.6000000000000002E-4</v>
      </c>
    </row>
    <row r="688" spans="1:8">
      <c r="A688" s="8" t="str">
        <f t="shared" si="18"/>
        <v>30.02.003740.03.1510</v>
      </c>
      <c r="B688" s="8" t="s">
        <v>329</v>
      </c>
      <c r="C688" s="8" t="s">
        <v>330</v>
      </c>
      <c r="D688" s="8" t="s">
        <v>579</v>
      </c>
      <c r="E688" s="8" t="s">
        <v>837</v>
      </c>
      <c r="F688" s="8" t="s">
        <v>498</v>
      </c>
      <c r="G688" s="8" t="s">
        <v>838</v>
      </c>
      <c r="H688" s="8">
        <v>0.35860399999999998</v>
      </c>
    </row>
    <row r="689" spans="1:8">
      <c r="A689" s="8" t="str">
        <f t="shared" si="18"/>
        <v>30.02.003735.03.1510</v>
      </c>
      <c r="B689" s="8" t="s">
        <v>329</v>
      </c>
      <c r="C689" s="8" t="s">
        <v>330</v>
      </c>
      <c r="D689" s="8" t="s">
        <v>579</v>
      </c>
      <c r="E689" s="8" t="s">
        <v>1244</v>
      </c>
      <c r="F689" s="8" t="s">
        <v>498</v>
      </c>
      <c r="G689" s="8" t="s">
        <v>838</v>
      </c>
      <c r="H689" s="8">
        <v>0.35860399999999998</v>
      </c>
    </row>
    <row r="690" spans="1:8">
      <c r="A690" s="8" t="str">
        <f t="shared" si="18"/>
        <v>30.02.003720.10.1011</v>
      </c>
      <c r="B690" s="8" t="s">
        <v>329</v>
      </c>
      <c r="C690" s="8" t="s">
        <v>330</v>
      </c>
      <c r="D690" s="8" t="s">
        <v>579</v>
      </c>
      <c r="E690" s="8" t="s">
        <v>908</v>
      </c>
      <c r="F690" s="8" t="s">
        <v>508</v>
      </c>
      <c r="G690" s="8" t="s">
        <v>909</v>
      </c>
      <c r="H690" s="8">
        <v>7.1720999999999993E-2</v>
      </c>
    </row>
    <row r="691" spans="1:8">
      <c r="A691" s="8" t="str">
        <f t="shared" si="18"/>
        <v>30.02.003720.06.1011</v>
      </c>
      <c r="B691" s="8" t="s">
        <v>329</v>
      </c>
      <c r="C691" s="8" t="s">
        <v>330</v>
      </c>
      <c r="D691" s="8" t="s">
        <v>579</v>
      </c>
      <c r="E691" s="8" t="s">
        <v>1245</v>
      </c>
      <c r="F691" s="8" t="s">
        <v>508</v>
      </c>
      <c r="G691" s="8" t="s">
        <v>1246</v>
      </c>
      <c r="H691" s="8">
        <v>7.1720999999999993E-2</v>
      </c>
    </row>
    <row r="692" spans="1:8">
      <c r="A692" s="8" t="str">
        <f t="shared" si="18"/>
        <v>30.02.003720.03.1014</v>
      </c>
      <c r="B692" s="8" t="s">
        <v>329</v>
      </c>
      <c r="C692" s="8" t="s">
        <v>330</v>
      </c>
      <c r="D692" s="8" t="s">
        <v>579</v>
      </c>
      <c r="E692" s="8" t="s">
        <v>912</v>
      </c>
      <c r="F692" s="8" t="s">
        <v>508</v>
      </c>
      <c r="G692" s="8" t="s">
        <v>913</v>
      </c>
      <c r="H692" s="8">
        <v>3.5860000000000003E-2</v>
      </c>
    </row>
    <row r="693" spans="1:8">
      <c r="A693" s="8" t="str">
        <f t="shared" si="18"/>
        <v>30.02.003720.06.1005</v>
      </c>
      <c r="B693" s="8" t="s">
        <v>329</v>
      </c>
      <c r="C693" s="8" t="s">
        <v>330</v>
      </c>
      <c r="D693" s="8" t="s">
        <v>579</v>
      </c>
      <c r="E693" s="8" t="s">
        <v>914</v>
      </c>
      <c r="F693" s="8" t="s">
        <v>508</v>
      </c>
      <c r="G693" s="8" t="s">
        <v>915</v>
      </c>
      <c r="H693" s="8">
        <v>3.5860000000000003E-2</v>
      </c>
    </row>
    <row r="694" spans="1:8">
      <c r="A694" s="8" t="str">
        <f t="shared" si="18"/>
        <v>30.02.003720.06.1001</v>
      </c>
      <c r="B694" s="8" t="s">
        <v>329</v>
      </c>
      <c r="C694" s="8" t="s">
        <v>330</v>
      </c>
      <c r="D694" s="8" t="s">
        <v>579</v>
      </c>
      <c r="E694" s="8" t="s">
        <v>917</v>
      </c>
      <c r="F694" s="8" t="s">
        <v>508</v>
      </c>
      <c r="G694" s="8" t="s">
        <v>918</v>
      </c>
      <c r="H694" s="8">
        <v>3.5860000000000003E-2</v>
      </c>
    </row>
    <row r="695" spans="1:8">
      <c r="A695" s="8" t="str">
        <f t="shared" si="18"/>
        <v>30.02.003720.08.1001</v>
      </c>
      <c r="B695" s="8" t="s">
        <v>329</v>
      </c>
      <c r="C695" s="8" t="s">
        <v>330</v>
      </c>
      <c r="D695" s="8" t="s">
        <v>579</v>
      </c>
      <c r="E695" s="8" t="s">
        <v>919</v>
      </c>
      <c r="F695" s="8" t="s">
        <v>920</v>
      </c>
      <c r="G695" s="8" t="s">
        <v>542</v>
      </c>
      <c r="H695" s="8">
        <v>3.5860000000000003E-2</v>
      </c>
    </row>
    <row r="696" spans="1:8">
      <c r="A696" s="8" t="str">
        <f t="shared" si="18"/>
        <v>30.02.003720.15.1002</v>
      </c>
      <c r="B696" s="8" t="s">
        <v>329</v>
      </c>
      <c r="C696" s="8" t="s">
        <v>330</v>
      </c>
      <c r="D696" s="8" t="s">
        <v>579</v>
      </c>
      <c r="E696" s="8" t="s">
        <v>921</v>
      </c>
      <c r="F696" s="8" t="s">
        <v>508</v>
      </c>
      <c r="G696" s="8" t="s">
        <v>922</v>
      </c>
      <c r="H696" s="8">
        <v>1.65E-3</v>
      </c>
    </row>
    <row r="697" spans="1:8">
      <c r="A697" s="8" t="str">
        <f t="shared" si="18"/>
        <v>30.02.003720.09.1002</v>
      </c>
      <c r="B697" s="8" t="s">
        <v>329</v>
      </c>
      <c r="C697" s="8" t="s">
        <v>330</v>
      </c>
      <c r="D697" s="8" t="s">
        <v>579</v>
      </c>
      <c r="E697" s="8" t="s">
        <v>923</v>
      </c>
      <c r="F697" s="8" t="s">
        <v>508</v>
      </c>
      <c r="G697" s="8" t="s">
        <v>924</v>
      </c>
      <c r="H697" s="8">
        <v>2.0079999999999998E-3</v>
      </c>
    </row>
    <row r="698" spans="1:8">
      <c r="A698" s="8" t="str">
        <f t="shared" si="18"/>
        <v>30.02.003710.06.0055</v>
      </c>
      <c r="B698" s="8" t="s">
        <v>329</v>
      </c>
      <c r="C698" s="8" t="s">
        <v>330</v>
      </c>
      <c r="D698" s="8" t="s">
        <v>579</v>
      </c>
      <c r="E698" s="8" t="s">
        <v>1272</v>
      </c>
      <c r="F698" s="8" t="s">
        <v>498</v>
      </c>
      <c r="G698" s="8" t="s">
        <v>1273</v>
      </c>
      <c r="H698" s="8">
        <v>0.15937899999999999</v>
      </c>
    </row>
    <row r="699" spans="1:8">
      <c r="A699" s="8" t="str">
        <f t="shared" si="18"/>
        <v>30.02.003710.06.0012</v>
      </c>
      <c r="B699" s="8" t="s">
        <v>329</v>
      </c>
      <c r="C699" s="8" t="s">
        <v>330</v>
      </c>
      <c r="D699" s="8" t="s">
        <v>579</v>
      </c>
      <c r="E699" s="8" t="s">
        <v>1209</v>
      </c>
      <c r="F699" s="8" t="s">
        <v>452</v>
      </c>
      <c r="G699" s="8" t="s">
        <v>1210</v>
      </c>
      <c r="H699" s="8">
        <v>6.9099999999999999E-4</v>
      </c>
    </row>
    <row r="700" spans="1:8">
      <c r="A700" s="8" t="str">
        <f t="shared" si="18"/>
        <v>30.02.003710.06.0020</v>
      </c>
      <c r="B700" s="8" t="s">
        <v>329</v>
      </c>
      <c r="C700" s="8" t="s">
        <v>330</v>
      </c>
      <c r="D700" s="8" t="s">
        <v>579</v>
      </c>
      <c r="E700" s="8" t="s">
        <v>456</v>
      </c>
      <c r="F700" s="8" t="s">
        <v>452</v>
      </c>
      <c r="G700" s="8" t="s">
        <v>457</v>
      </c>
      <c r="H700" s="8">
        <v>5.313E-3</v>
      </c>
    </row>
    <row r="701" spans="1:8">
      <c r="A701" s="8" t="str">
        <f t="shared" si="18"/>
        <v>30.02.003710.06.0036</v>
      </c>
      <c r="B701" s="8" t="s">
        <v>329</v>
      </c>
      <c r="C701" s="8" t="s">
        <v>330</v>
      </c>
      <c r="D701" s="8" t="s">
        <v>579</v>
      </c>
      <c r="E701" s="8" t="s">
        <v>881</v>
      </c>
      <c r="F701" s="8" t="s">
        <v>452</v>
      </c>
      <c r="G701" s="8" t="s">
        <v>882</v>
      </c>
      <c r="H701" s="8">
        <v>1.8060000000000001E-3</v>
      </c>
    </row>
    <row r="702" spans="1:8">
      <c r="A702" s="8" t="str">
        <f t="shared" si="18"/>
        <v>30.02.003710.06.0013</v>
      </c>
      <c r="B702" s="8" t="s">
        <v>329</v>
      </c>
      <c r="C702" s="8" t="s">
        <v>330</v>
      </c>
      <c r="D702" s="8" t="s">
        <v>579</v>
      </c>
      <c r="E702" s="8" t="s">
        <v>1211</v>
      </c>
      <c r="F702" s="8" t="s">
        <v>452</v>
      </c>
      <c r="G702" s="8" t="s">
        <v>1212</v>
      </c>
      <c r="H702" s="8">
        <v>9.0300000000000005E-4</v>
      </c>
    </row>
    <row r="703" spans="1:8">
      <c r="A703" s="8" t="str">
        <f t="shared" si="18"/>
        <v>30.02.003710.06.0003</v>
      </c>
      <c r="B703" s="8" t="s">
        <v>329</v>
      </c>
      <c r="C703" s="8" t="s">
        <v>330</v>
      </c>
      <c r="D703" s="8" t="s">
        <v>579</v>
      </c>
      <c r="E703" s="8" t="s">
        <v>493</v>
      </c>
      <c r="F703" s="8" t="s">
        <v>452</v>
      </c>
      <c r="G703" s="8" t="s">
        <v>494</v>
      </c>
      <c r="H703" s="8">
        <v>1.8060000000000001E-3</v>
      </c>
    </row>
    <row r="704" spans="1:8">
      <c r="A704" s="8" t="str">
        <f t="shared" si="18"/>
        <v>30.02.003710.04.0007</v>
      </c>
      <c r="B704" s="8" t="s">
        <v>329</v>
      </c>
      <c r="C704" s="8" t="s">
        <v>330</v>
      </c>
      <c r="D704" s="8" t="s">
        <v>579</v>
      </c>
      <c r="E704" s="8" t="s">
        <v>535</v>
      </c>
      <c r="F704" s="8" t="s">
        <v>452</v>
      </c>
      <c r="G704" s="8" t="s">
        <v>536</v>
      </c>
      <c r="H704" s="8">
        <v>1.3282E-2</v>
      </c>
    </row>
    <row r="705" spans="1:8">
      <c r="A705" s="8" t="str">
        <f t="shared" si="18"/>
        <v>30.02.003710.05.0008</v>
      </c>
      <c r="B705" s="8" t="s">
        <v>329</v>
      </c>
      <c r="C705" s="8" t="s">
        <v>330</v>
      </c>
      <c r="D705" s="8" t="s">
        <v>579</v>
      </c>
      <c r="E705" s="8" t="s">
        <v>1256</v>
      </c>
      <c r="F705" s="8" t="s">
        <v>498</v>
      </c>
      <c r="G705" s="8" t="s">
        <v>1257</v>
      </c>
      <c r="H705" s="8">
        <v>6.6410000000000002E-3</v>
      </c>
    </row>
    <row r="706" spans="1:8">
      <c r="A706" s="8" t="str">
        <f t="shared" si="18"/>
        <v>30.02.003840.03.1820</v>
      </c>
      <c r="B706" s="8" t="s">
        <v>178</v>
      </c>
      <c r="C706" s="8" t="s">
        <v>589</v>
      </c>
      <c r="D706" s="8" t="s">
        <v>452</v>
      </c>
      <c r="E706" s="8" t="s">
        <v>513</v>
      </c>
      <c r="F706" s="8" t="s">
        <v>498</v>
      </c>
      <c r="G706" s="8" t="s">
        <v>514</v>
      </c>
      <c r="H706" s="8">
        <v>0.140461</v>
      </c>
    </row>
    <row r="707" spans="1:8">
      <c r="A707" s="8" t="str">
        <f t="shared" si="18"/>
        <v>---------------  - FMEN031 - V:</v>
      </c>
      <c r="B707" s="8" t="s">
        <v>427</v>
      </c>
      <c r="C707" s="8" t="e">
        <f>------------------------------DAT</f>
        <v>#NAME?</v>
      </c>
      <c r="D707" s="8" t="s">
        <v>1238</v>
      </c>
      <c r="E707" s="8" t="s">
        <v>526</v>
      </c>
      <c r="F707" s="8" t="s">
        <v>527</v>
      </c>
      <c r="G707" s="8" t="s">
        <v>528</v>
      </c>
      <c r="H707" s="8"/>
    </row>
    <row r="708" spans="1:8">
      <c r="A708" s="8" t="str">
        <f t="shared" ref="A708:A739" si="19">B708&amp;E708</f>
        <v>_x000C_------------------------------</v>
      </c>
      <c r="B708" s="8" t="s">
        <v>529</v>
      </c>
      <c r="C708" s="8" t="s">
        <v>1227</v>
      </c>
      <c r="D708" s="8" t="s">
        <v>1228</v>
      </c>
      <c r="E708" s="8" t="s">
        <v>430</v>
      </c>
      <c r="F708" s="8" t="s">
        <v>429</v>
      </c>
      <c r="G708" s="8" t="s">
        <v>431</v>
      </c>
      <c r="H708" s="8" t="s">
        <v>431</v>
      </c>
    </row>
    <row r="709" spans="1:8">
      <c r="A709" s="8" t="str">
        <f t="shared" si="19"/>
        <v>FORNO DE MINASrutura de Atual P</v>
      </c>
      <c r="B709" s="8" t="s">
        <v>433</v>
      </c>
      <c r="C709" s="8" t="s">
        <v>434</v>
      </c>
      <c r="D709" s="8" t="s">
        <v>435</v>
      </c>
      <c r="E709" s="8" t="s">
        <v>436</v>
      </c>
      <c r="F709" s="8" t="s">
        <v>437</v>
      </c>
      <c r="G709" s="8" t="s">
        <v>438</v>
      </c>
      <c r="H709" s="8" t="s">
        <v>682</v>
      </c>
    </row>
    <row r="710" spans="1:8">
      <c r="A710" s="8" t="str">
        <f t="shared" si="19"/>
        <v>-------------------------------</v>
      </c>
      <c r="B710" s="8" t="s">
        <v>427</v>
      </c>
      <c r="C710" s="8" t="s">
        <v>1227</v>
      </c>
      <c r="D710" s="8" t="s">
        <v>1228</v>
      </c>
      <c r="E710" s="8" t="s">
        <v>430</v>
      </c>
      <c r="F710" s="8" t="s">
        <v>429</v>
      </c>
      <c r="G710" s="8" t="s">
        <v>431</v>
      </c>
      <c r="H710" s="8" t="s">
        <v>1255</v>
      </c>
    </row>
    <row r="711" spans="1:8">
      <c r="A711" s="8" t="str">
        <f t="shared" si="19"/>
        <v/>
      </c>
      <c r="B711" s="8"/>
      <c r="C711" s="8"/>
      <c r="D711" s="8"/>
      <c r="E711" s="8"/>
      <c r="F711" s="8"/>
      <c r="G711" s="8"/>
      <c r="H711" s="8"/>
    </row>
    <row r="712" spans="1:8">
      <c r="A712" s="8" t="str">
        <f t="shared" si="19"/>
        <v>Item PaiItem Filho</v>
      </c>
      <c r="B712" s="8" t="s">
        <v>441</v>
      </c>
      <c r="C712" s="8" t="s">
        <v>442</v>
      </c>
      <c r="D712" s="8" t="s">
        <v>443</v>
      </c>
      <c r="E712" s="8" t="s">
        <v>444</v>
      </c>
      <c r="F712" s="8" t="s">
        <v>443</v>
      </c>
      <c r="G712" s="8" t="s">
        <v>445</v>
      </c>
      <c r="H712" s="8" t="s">
        <v>446</v>
      </c>
    </row>
    <row r="713" spans="1:8">
      <c r="A713" s="8" t="str">
        <f t="shared" si="19"/>
        <v>------------------------------</v>
      </c>
      <c r="B713" s="8" t="s">
        <v>427</v>
      </c>
      <c r="C713" s="8" t="s">
        <v>447</v>
      </c>
      <c r="D713" s="8" t="s">
        <v>448</v>
      </c>
      <c r="E713" s="8" t="s">
        <v>449</v>
      </c>
      <c r="F713" s="8" t="s">
        <v>448</v>
      </c>
      <c r="G713" s="8" t="s">
        <v>431</v>
      </c>
      <c r="H713" s="8" t="s">
        <v>427</v>
      </c>
    </row>
    <row r="714" spans="1:8">
      <c r="A714" s="8" t="str">
        <f t="shared" si="19"/>
        <v>30.02.003835.03.1820</v>
      </c>
      <c r="B714" s="8" t="s">
        <v>178</v>
      </c>
      <c r="C714" s="8" t="s">
        <v>589</v>
      </c>
      <c r="D714" s="8" t="s">
        <v>452</v>
      </c>
      <c r="E714" s="8" t="s">
        <v>1234</v>
      </c>
      <c r="F714" s="8" t="s">
        <v>498</v>
      </c>
      <c r="G714" s="8" t="s">
        <v>514</v>
      </c>
      <c r="H714" s="8">
        <v>0.140461</v>
      </c>
    </row>
    <row r="715" spans="1:8">
      <c r="A715" s="8" t="str">
        <f t="shared" si="19"/>
        <v>30.02.003820.07.1001</v>
      </c>
      <c r="B715" s="8" t="s">
        <v>178</v>
      </c>
      <c r="C715" s="8" t="s">
        <v>589</v>
      </c>
      <c r="D715" s="8" t="s">
        <v>452</v>
      </c>
      <c r="E715" s="8" t="s">
        <v>925</v>
      </c>
      <c r="F715" s="8" t="s">
        <v>452</v>
      </c>
      <c r="G715" s="8" t="s">
        <v>926</v>
      </c>
      <c r="H715" s="8">
        <v>1.06E-4</v>
      </c>
    </row>
    <row r="716" spans="1:8">
      <c r="A716" s="8" t="str">
        <f t="shared" si="19"/>
        <v>30.02.003810.03.0007</v>
      </c>
      <c r="B716" s="8" t="s">
        <v>178</v>
      </c>
      <c r="C716" s="8" t="s">
        <v>589</v>
      </c>
      <c r="D716" s="8" t="s">
        <v>452</v>
      </c>
      <c r="E716" s="8" t="s">
        <v>515</v>
      </c>
      <c r="F716" s="8" t="s">
        <v>452</v>
      </c>
      <c r="G716" s="8" t="s">
        <v>516</v>
      </c>
      <c r="H716" s="8">
        <v>9.0296000000000001E-2</v>
      </c>
    </row>
    <row r="717" spans="1:8">
      <c r="A717" s="8" t="str">
        <f t="shared" si="19"/>
        <v>30.02.003810.03.0006</v>
      </c>
      <c r="B717" s="8" t="s">
        <v>178</v>
      </c>
      <c r="C717" s="8" t="s">
        <v>589</v>
      </c>
      <c r="D717" s="8" t="s">
        <v>452</v>
      </c>
      <c r="E717" s="8" t="s">
        <v>517</v>
      </c>
      <c r="F717" s="8" t="s">
        <v>452</v>
      </c>
      <c r="G717" s="8" t="s">
        <v>518</v>
      </c>
      <c r="H717" s="8">
        <v>0.16453999999999999</v>
      </c>
    </row>
    <row r="718" spans="1:8">
      <c r="A718" s="8" t="str">
        <f t="shared" si="19"/>
        <v>30.02.003810.02.0035</v>
      </c>
      <c r="B718" s="8" t="s">
        <v>178</v>
      </c>
      <c r="C718" s="8" t="s">
        <v>589</v>
      </c>
      <c r="D718" s="8" t="s">
        <v>452</v>
      </c>
      <c r="E718" s="8" t="s">
        <v>500</v>
      </c>
      <c r="F718" s="8" t="s">
        <v>498</v>
      </c>
      <c r="G718" s="8" t="s">
        <v>501</v>
      </c>
      <c r="H718" s="8">
        <v>0.32105299999999998</v>
      </c>
    </row>
    <row r="719" spans="1:8">
      <c r="A719" s="8" t="str">
        <f t="shared" si="19"/>
        <v>30.02.003840.03.1110</v>
      </c>
      <c r="B719" s="8" t="s">
        <v>178</v>
      </c>
      <c r="C719" s="8" t="s">
        <v>589</v>
      </c>
      <c r="D719" s="8" t="s">
        <v>452</v>
      </c>
      <c r="E719" s="8" t="s">
        <v>1241</v>
      </c>
      <c r="F719" s="8" t="s">
        <v>498</v>
      </c>
      <c r="G719" s="8" t="s">
        <v>1242</v>
      </c>
      <c r="H719" s="8">
        <v>8.8931999999999997E-2</v>
      </c>
    </row>
    <row r="720" spans="1:8">
      <c r="A720" s="8" t="str">
        <f t="shared" si="19"/>
        <v>30.02.003835.03.1110</v>
      </c>
      <c r="B720" s="8" t="s">
        <v>178</v>
      </c>
      <c r="C720" s="8" t="s">
        <v>589</v>
      </c>
      <c r="D720" s="8" t="s">
        <v>452</v>
      </c>
      <c r="E720" s="8" t="s">
        <v>1243</v>
      </c>
      <c r="F720" s="8" t="s">
        <v>498</v>
      </c>
      <c r="G720" s="8" t="s">
        <v>1242</v>
      </c>
      <c r="H720" s="8">
        <v>8.8931999999999997E-2</v>
      </c>
    </row>
    <row r="721" spans="1:8">
      <c r="A721" s="8" t="str">
        <f t="shared" si="19"/>
        <v>30.02.003820.15.1002</v>
      </c>
      <c r="B721" s="8" t="s">
        <v>178</v>
      </c>
      <c r="C721" s="8" t="s">
        <v>589</v>
      </c>
      <c r="D721" s="8" t="s">
        <v>452</v>
      </c>
      <c r="E721" s="8" t="s">
        <v>921</v>
      </c>
      <c r="F721" s="8" t="s">
        <v>508</v>
      </c>
      <c r="G721" s="8" t="s">
        <v>922</v>
      </c>
      <c r="H721" s="8">
        <v>3.2899999999999997E-4</v>
      </c>
    </row>
    <row r="722" spans="1:8">
      <c r="A722" s="8" t="str">
        <f t="shared" si="19"/>
        <v>30.02.003820.09.1002</v>
      </c>
      <c r="B722" s="8" t="s">
        <v>178</v>
      </c>
      <c r="C722" s="8" t="s">
        <v>589</v>
      </c>
      <c r="D722" s="8" t="s">
        <v>452</v>
      </c>
      <c r="E722" s="8" t="s">
        <v>923</v>
      </c>
      <c r="F722" s="8" t="s">
        <v>508</v>
      </c>
      <c r="G722" s="8" t="s">
        <v>924</v>
      </c>
      <c r="H722" s="8">
        <v>8.0000000000000007E-5</v>
      </c>
    </row>
    <row r="723" spans="1:8">
      <c r="A723" s="8" t="str">
        <f t="shared" si="19"/>
        <v>30.02.003820.06.1027</v>
      </c>
      <c r="B723" s="8" t="s">
        <v>178</v>
      </c>
      <c r="C723" s="8" t="s">
        <v>589</v>
      </c>
      <c r="D723" s="8" t="s">
        <v>452</v>
      </c>
      <c r="E723" s="8" t="s">
        <v>1057</v>
      </c>
      <c r="F723" s="8" t="s">
        <v>463</v>
      </c>
      <c r="G723" s="8" t="s">
        <v>1058</v>
      </c>
      <c r="H723" s="8">
        <v>4.4470000000000004E-3</v>
      </c>
    </row>
    <row r="724" spans="1:8">
      <c r="A724" s="8" t="str">
        <f t="shared" si="19"/>
        <v>30.02.003840.03.1680</v>
      </c>
      <c r="B724" s="8" t="s">
        <v>178</v>
      </c>
      <c r="C724" s="8" t="s">
        <v>589</v>
      </c>
      <c r="D724" s="8" t="s">
        <v>452</v>
      </c>
      <c r="E724" s="8" t="s">
        <v>521</v>
      </c>
      <c r="F724" s="8" t="s">
        <v>498</v>
      </c>
      <c r="G724" s="8" t="s">
        <v>522</v>
      </c>
      <c r="H724" s="8">
        <v>3.5316E-2</v>
      </c>
    </row>
    <row r="725" spans="1:8">
      <c r="A725" s="8" t="str">
        <f t="shared" si="19"/>
        <v>30.02.003835.03.1620</v>
      </c>
      <c r="B725" s="8" t="s">
        <v>178</v>
      </c>
      <c r="C725" s="8" t="s">
        <v>589</v>
      </c>
      <c r="D725" s="8" t="s">
        <v>452</v>
      </c>
      <c r="E725" s="8" t="s">
        <v>1236</v>
      </c>
      <c r="F725" s="8" t="s">
        <v>498</v>
      </c>
      <c r="G725" s="8" t="s">
        <v>1237</v>
      </c>
      <c r="H725" s="8">
        <v>3.5316E-2</v>
      </c>
    </row>
    <row r="726" spans="1:8">
      <c r="A726" s="8" t="str">
        <f t="shared" si="19"/>
        <v>30.02.003810.02.0003</v>
      </c>
      <c r="B726" s="8" t="s">
        <v>178</v>
      </c>
      <c r="C726" s="8" t="s">
        <v>589</v>
      </c>
      <c r="D726" s="8" t="s">
        <v>452</v>
      </c>
      <c r="E726" s="8" t="s">
        <v>523</v>
      </c>
      <c r="F726" s="8" t="s">
        <v>452</v>
      </c>
      <c r="G726" s="8" t="s">
        <v>524</v>
      </c>
      <c r="H726" s="8">
        <v>1.8200000000000001E-2</v>
      </c>
    </row>
    <row r="727" spans="1:8">
      <c r="A727" s="8" t="str">
        <f t="shared" si="19"/>
        <v>30.02.003810.01.0003</v>
      </c>
      <c r="B727" s="8" t="s">
        <v>178</v>
      </c>
      <c r="C727" s="8" t="s">
        <v>589</v>
      </c>
      <c r="D727" s="8" t="s">
        <v>452</v>
      </c>
      <c r="E727" s="8" t="s">
        <v>471</v>
      </c>
      <c r="F727" s="8" t="s">
        <v>452</v>
      </c>
      <c r="G727" s="8" t="s">
        <v>472</v>
      </c>
      <c r="H727" s="8">
        <v>9.0900000000000009E-3</v>
      </c>
    </row>
    <row r="728" spans="1:8">
      <c r="A728" s="8" t="str">
        <f t="shared" si="19"/>
        <v>30.02.003810.06.0020</v>
      </c>
      <c r="B728" s="8" t="s">
        <v>178</v>
      </c>
      <c r="C728" s="8" t="s">
        <v>589</v>
      </c>
      <c r="D728" s="8" t="s">
        <v>452</v>
      </c>
      <c r="E728" s="8" t="s">
        <v>456</v>
      </c>
      <c r="F728" s="8" t="s">
        <v>452</v>
      </c>
      <c r="G728" s="8" t="s">
        <v>457</v>
      </c>
      <c r="H728" s="8">
        <v>2.0070000000000001E-3</v>
      </c>
    </row>
    <row r="729" spans="1:8">
      <c r="A729" s="8" t="str">
        <f t="shared" si="19"/>
        <v>30.02.003810.07.0002</v>
      </c>
      <c r="B729" s="8" t="s">
        <v>178</v>
      </c>
      <c r="C729" s="8" t="s">
        <v>589</v>
      </c>
      <c r="D729" s="8" t="s">
        <v>452</v>
      </c>
      <c r="E729" s="8" t="s">
        <v>454</v>
      </c>
      <c r="F729" s="8" t="s">
        <v>452</v>
      </c>
      <c r="G729" s="8" t="s">
        <v>455</v>
      </c>
      <c r="H729" s="8">
        <v>0.130107</v>
      </c>
    </row>
    <row r="730" spans="1:8">
      <c r="A730" s="8" t="str">
        <f t="shared" si="19"/>
        <v>30.02.003910.03.0016</v>
      </c>
      <c r="B730" s="8" t="s">
        <v>326</v>
      </c>
      <c r="C730" s="8" t="s">
        <v>327</v>
      </c>
      <c r="D730" s="8" t="s">
        <v>579</v>
      </c>
      <c r="E730" s="8" t="s">
        <v>1274</v>
      </c>
      <c r="F730" s="8" t="s">
        <v>452</v>
      </c>
      <c r="G730" s="8" t="s">
        <v>1275</v>
      </c>
      <c r="H730" s="8">
        <v>0.81047800000000003</v>
      </c>
    </row>
    <row r="731" spans="1:8">
      <c r="A731" s="8" t="str">
        <f t="shared" si="19"/>
        <v>30.02.003910.04.0004</v>
      </c>
      <c r="B731" s="8" t="s">
        <v>326</v>
      </c>
      <c r="C731" s="8" t="s">
        <v>327</v>
      </c>
      <c r="D731" s="8" t="s">
        <v>579</v>
      </c>
      <c r="E731" s="8" t="s">
        <v>776</v>
      </c>
      <c r="F731" s="8" t="s">
        <v>452</v>
      </c>
      <c r="G731" s="8" t="s">
        <v>777</v>
      </c>
      <c r="H731" s="8">
        <v>4.7278000000000001E-2</v>
      </c>
    </row>
    <row r="732" spans="1:8">
      <c r="A732" s="8" t="str">
        <f t="shared" si="19"/>
        <v>30.02.003940.02.1010</v>
      </c>
      <c r="B732" s="8" t="s">
        <v>326</v>
      </c>
      <c r="C732" s="8" t="s">
        <v>327</v>
      </c>
      <c r="D732" s="8" t="s">
        <v>579</v>
      </c>
      <c r="E732" s="8" t="s">
        <v>1095</v>
      </c>
      <c r="F732" s="8" t="s">
        <v>452</v>
      </c>
      <c r="G732" s="8" t="s">
        <v>1096</v>
      </c>
      <c r="H732" s="8">
        <v>2.34E-4</v>
      </c>
    </row>
    <row r="733" spans="1:8">
      <c r="A733" s="8" t="str">
        <f t="shared" si="19"/>
        <v>30.02.003940.02.1011</v>
      </c>
      <c r="B733" s="8" t="s">
        <v>326</v>
      </c>
      <c r="C733" s="8" t="s">
        <v>327</v>
      </c>
      <c r="D733" s="8" t="s">
        <v>579</v>
      </c>
      <c r="E733" s="8" t="s">
        <v>1097</v>
      </c>
      <c r="F733" s="8" t="s">
        <v>452</v>
      </c>
      <c r="G733" s="8" t="s">
        <v>1098</v>
      </c>
      <c r="H733" s="8">
        <v>1.3736E-2</v>
      </c>
    </row>
    <row r="734" spans="1:8">
      <c r="A734" s="8" t="str">
        <f t="shared" si="19"/>
        <v>30.02.003940.02.1012</v>
      </c>
      <c r="B734" s="8" t="s">
        <v>326</v>
      </c>
      <c r="C734" s="8" t="s">
        <v>327</v>
      </c>
      <c r="D734" s="8" t="s">
        <v>579</v>
      </c>
      <c r="E734" s="8" t="s">
        <v>1099</v>
      </c>
      <c r="F734" s="8" t="s">
        <v>452</v>
      </c>
      <c r="G734" s="8" t="s">
        <v>1100</v>
      </c>
      <c r="H734" s="8">
        <v>2.7105000000000001E-2</v>
      </c>
    </row>
    <row r="735" spans="1:8">
      <c r="A735" s="8" t="str">
        <f t="shared" si="19"/>
        <v>30.02.003940.02.1013</v>
      </c>
      <c r="B735" s="8" t="s">
        <v>326</v>
      </c>
      <c r="C735" s="8" t="s">
        <v>327</v>
      </c>
      <c r="D735" s="8" t="s">
        <v>579</v>
      </c>
      <c r="E735" s="8" t="s">
        <v>1102</v>
      </c>
      <c r="F735" s="8" t="s">
        <v>452</v>
      </c>
      <c r="G735" s="8" t="s">
        <v>1103</v>
      </c>
      <c r="H735" s="8">
        <v>2.0820000000000002E-2</v>
      </c>
    </row>
    <row r="736" spans="1:8">
      <c r="A736" s="8" t="str">
        <f t="shared" si="19"/>
        <v>30.02.003910.06.0036</v>
      </c>
      <c r="B736" s="8" t="s">
        <v>326</v>
      </c>
      <c r="C736" s="8" t="s">
        <v>327</v>
      </c>
      <c r="D736" s="8" t="s">
        <v>579</v>
      </c>
      <c r="E736" s="8" t="s">
        <v>881</v>
      </c>
      <c r="F736" s="8" t="s">
        <v>452</v>
      </c>
      <c r="G736" s="8" t="s">
        <v>882</v>
      </c>
      <c r="H736" s="8">
        <v>2.026E-3</v>
      </c>
    </row>
    <row r="737" spans="1:8">
      <c r="A737" s="8" t="str">
        <f t="shared" si="19"/>
        <v>30.02.003910.01.0004</v>
      </c>
      <c r="B737" s="8" t="s">
        <v>326</v>
      </c>
      <c r="C737" s="8" t="s">
        <v>327</v>
      </c>
      <c r="D737" s="8" t="s">
        <v>579</v>
      </c>
      <c r="E737" s="8" t="s">
        <v>719</v>
      </c>
      <c r="F737" s="8" t="s">
        <v>452</v>
      </c>
      <c r="G737" s="8" t="s">
        <v>720</v>
      </c>
      <c r="H737" s="8">
        <v>0.167161</v>
      </c>
    </row>
    <row r="738" spans="1:8">
      <c r="A738" s="8" t="str">
        <f t="shared" si="19"/>
        <v>30.02.003910.06.0043</v>
      </c>
      <c r="B738" s="8" t="s">
        <v>326</v>
      </c>
      <c r="C738" s="8" t="s">
        <v>327</v>
      </c>
      <c r="D738" s="8" t="s">
        <v>579</v>
      </c>
      <c r="E738" s="8" t="s">
        <v>869</v>
      </c>
      <c r="F738" s="8" t="s">
        <v>452</v>
      </c>
      <c r="G738" s="8" t="s">
        <v>870</v>
      </c>
      <c r="H738" s="8">
        <v>0.150089</v>
      </c>
    </row>
    <row r="739" spans="1:8">
      <c r="A739" s="8" t="str">
        <f t="shared" si="19"/>
        <v>30.02.003910.06.0013</v>
      </c>
      <c r="B739" s="8" t="s">
        <v>326</v>
      </c>
      <c r="C739" s="8" t="s">
        <v>327</v>
      </c>
      <c r="D739" s="8" t="s">
        <v>579</v>
      </c>
      <c r="E739" s="8" t="s">
        <v>1211</v>
      </c>
      <c r="F739" s="8" t="s">
        <v>452</v>
      </c>
      <c r="G739" s="8" t="s">
        <v>1212</v>
      </c>
      <c r="H739" s="8">
        <v>1.013E-3</v>
      </c>
    </row>
    <row r="740" spans="1:8">
      <c r="A740" s="8" t="str">
        <f t="shared" ref="A740:A771" si="20">B740&amp;E740</f>
        <v>30.02.003910.06.0059</v>
      </c>
      <c r="B740" s="8" t="s">
        <v>326</v>
      </c>
      <c r="C740" s="8" t="s">
        <v>327</v>
      </c>
      <c r="D740" s="8" t="s">
        <v>579</v>
      </c>
      <c r="E740" s="8" t="s">
        <v>1276</v>
      </c>
      <c r="F740" s="8" t="s">
        <v>452</v>
      </c>
      <c r="G740" s="8" t="s">
        <v>1277</v>
      </c>
      <c r="H740" s="8">
        <v>4.9911999999999998E-2</v>
      </c>
    </row>
    <row r="741" spans="1:8">
      <c r="A741" s="8" t="str">
        <f t="shared" si="20"/>
        <v>30.02.003910.05.0008</v>
      </c>
      <c r="B741" s="8" t="s">
        <v>326</v>
      </c>
      <c r="C741" s="8" t="s">
        <v>327</v>
      </c>
      <c r="D741" s="8" t="s">
        <v>579</v>
      </c>
      <c r="E741" s="8" t="s">
        <v>1256</v>
      </c>
      <c r="F741" s="8" t="s">
        <v>498</v>
      </c>
      <c r="G741" s="8" t="s">
        <v>1257</v>
      </c>
      <c r="H741" s="8">
        <v>1.8100999999999999E-2</v>
      </c>
    </row>
    <row r="742" spans="1:8">
      <c r="A742" s="8" t="str">
        <f t="shared" si="20"/>
        <v>30.02.003910.04.0001</v>
      </c>
      <c r="B742" s="8" t="s">
        <v>326</v>
      </c>
      <c r="C742" s="8" t="s">
        <v>327</v>
      </c>
      <c r="D742" s="8" t="s">
        <v>579</v>
      </c>
      <c r="E742" s="8" t="s">
        <v>533</v>
      </c>
      <c r="F742" s="8" t="s">
        <v>452</v>
      </c>
      <c r="G742" s="8" t="s">
        <v>534</v>
      </c>
      <c r="H742" s="8">
        <v>1.4994E-2</v>
      </c>
    </row>
    <row r="743" spans="1:8">
      <c r="A743" s="8" t="str">
        <f t="shared" si="20"/>
        <v>30.02.003910.07.0002</v>
      </c>
      <c r="B743" s="8" t="s">
        <v>326</v>
      </c>
      <c r="C743" s="8" t="s">
        <v>327</v>
      </c>
      <c r="D743" s="8" t="s">
        <v>579</v>
      </c>
      <c r="E743" s="8" t="s">
        <v>454</v>
      </c>
      <c r="F743" s="8" t="s">
        <v>452</v>
      </c>
      <c r="G743" s="8" t="s">
        <v>455</v>
      </c>
      <c r="H743" s="8">
        <v>6.7540000000000003E-2</v>
      </c>
    </row>
    <row r="744" spans="1:8">
      <c r="A744" s="8" t="str">
        <f t="shared" si="20"/>
        <v>30.02.003910.06.0020</v>
      </c>
      <c r="B744" s="8" t="s">
        <v>326</v>
      </c>
      <c r="C744" s="8" t="s">
        <v>327</v>
      </c>
      <c r="D744" s="8" t="s">
        <v>579</v>
      </c>
      <c r="E744" s="8" t="s">
        <v>456</v>
      </c>
      <c r="F744" s="8" t="s">
        <v>452</v>
      </c>
      <c r="G744" s="8" t="s">
        <v>457</v>
      </c>
      <c r="H744" s="8">
        <v>1.4859999999999999E-3</v>
      </c>
    </row>
    <row r="745" spans="1:8">
      <c r="A745" s="8" t="str">
        <f t="shared" si="20"/>
        <v>30.02.004010.03.0005</v>
      </c>
      <c r="B745" s="8" t="s">
        <v>322</v>
      </c>
      <c r="C745" s="8" t="s">
        <v>323</v>
      </c>
      <c r="D745" s="8" t="s">
        <v>579</v>
      </c>
      <c r="E745" s="8" t="s">
        <v>1239</v>
      </c>
      <c r="F745" s="8" t="s">
        <v>452</v>
      </c>
      <c r="G745" s="8" t="s">
        <v>1240</v>
      </c>
      <c r="H745" s="8">
        <v>0.48947600000000002</v>
      </c>
    </row>
    <row r="746" spans="1:8">
      <c r="A746" s="8" t="str">
        <f t="shared" si="20"/>
        <v>30.02.004010.01.0004</v>
      </c>
      <c r="B746" s="8" t="s">
        <v>322</v>
      </c>
      <c r="C746" s="8" t="s">
        <v>323</v>
      </c>
      <c r="D746" s="8" t="s">
        <v>579</v>
      </c>
      <c r="E746" s="8" t="s">
        <v>719</v>
      </c>
      <c r="F746" s="8" t="s">
        <v>452</v>
      </c>
      <c r="G746" s="8" t="s">
        <v>720</v>
      </c>
      <c r="H746" s="8">
        <v>0.13264799999999999</v>
      </c>
    </row>
    <row r="747" spans="1:8">
      <c r="A747" s="8" t="str">
        <f t="shared" si="20"/>
        <v>30.02.004010.02.0003</v>
      </c>
      <c r="B747" s="8" t="s">
        <v>322</v>
      </c>
      <c r="C747" s="8" t="s">
        <v>323</v>
      </c>
      <c r="D747" s="8" t="s">
        <v>579</v>
      </c>
      <c r="E747" s="8" t="s">
        <v>523</v>
      </c>
      <c r="F747" s="8" t="s">
        <v>452</v>
      </c>
      <c r="G747" s="8" t="s">
        <v>524</v>
      </c>
      <c r="H747" s="8">
        <v>9.7894999999999996E-2</v>
      </c>
    </row>
    <row r="748" spans="1:8">
      <c r="A748" s="8" t="str">
        <f t="shared" si="20"/>
        <v>30.02.004040.03.1510</v>
      </c>
      <c r="B748" s="8" t="s">
        <v>322</v>
      </c>
      <c r="C748" s="8" t="s">
        <v>323</v>
      </c>
      <c r="D748" s="8" t="s">
        <v>579</v>
      </c>
      <c r="E748" s="8" t="s">
        <v>837</v>
      </c>
      <c r="F748" s="8" t="s">
        <v>498</v>
      </c>
      <c r="G748" s="8" t="s">
        <v>838</v>
      </c>
      <c r="H748" s="8">
        <v>0.13264799999999999</v>
      </c>
    </row>
    <row r="749" spans="1:8">
      <c r="A749" s="8" t="str">
        <f t="shared" si="20"/>
        <v>30.02.004035.03.1510</v>
      </c>
      <c r="B749" s="8" t="s">
        <v>322</v>
      </c>
      <c r="C749" s="8" t="s">
        <v>323</v>
      </c>
      <c r="D749" s="8" t="s">
        <v>579</v>
      </c>
      <c r="E749" s="8" t="s">
        <v>1244</v>
      </c>
      <c r="F749" s="8" t="s">
        <v>498</v>
      </c>
      <c r="G749" s="8" t="s">
        <v>838</v>
      </c>
      <c r="H749" s="8">
        <v>0.13264799999999999</v>
      </c>
    </row>
    <row r="750" spans="1:8">
      <c r="A750" s="8" t="str">
        <f t="shared" si="20"/>
        <v>30.02.004020.10.1011</v>
      </c>
      <c r="B750" s="8" t="s">
        <v>322</v>
      </c>
      <c r="C750" s="8" t="s">
        <v>323</v>
      </c>
      <c r="D750" s="8" t="s">
        <v>579</v>
      </c>
      <c r="E750" s="8" t="s">
        <v>908</v>
      </c>
      <c r="F750" s="8" t="s">
        <v>508</v>
      </c>
      <c r="G750" s="8" t="s">
        <v>909</v>
      </c>
      <c r="H750" s="8">
        <v>2.6530000000000001E-2</v>
      </c>
    </row>
    <row r="751" spans="1:8">
      <c r="A751" s="8" t="str">
        <f t="shared" si="20"/>
        <v>30.02.004020.06.1011</v>
      </c>
      <c r="B751" s="8" t="s">
        <v>322</v>
      </c>
      <c r="C751" s="8" t="s">
        <v>323</v>
      </c>
      <c r="D751" s="8" t="s">
        <v>579</v>
      </c>
      <c r="E751" s="8" t="s">
        <v>1245</v>
      </c>
      <c r="F751" s="8" t="s">
        <v>508</v>
      </c>
      <c r="G751" s="8" t="s">
        <v>1246</v>
      </c>
      <c r="H751" s="8">
        <v>2.6530000000000001E-2</v>
      </c>
    </row>
    <row r="752" spans="1:8">
      <c r="A752" s="8" t="str">
        <f t="shared" si="20"/>
        <v>30.02.004020.03.1014</v>
      </c>
      <c r="B752" s="8" t="s">
        <v>322</v>
      </c>
      <c r="C752" s="8" t="s">
        <v>323</v>
      </c>
      <c r="D752" s="8" t="s">
        <v>579</v>
      </c>
      <c r="E752" s="8" t="s">
        <v>912</v>
      </c>
      <c r="F752" s="8" t="s">
        <v>508</v>
      </c>
      <c r="G752" s="8" t="s">
        <v>913</v>
      </c>
      <c r="H752" s="8">
        <v>1.3265000000000001E-2</v>
      </c>
    </row>
    <row r="753" spans="1:8">
      <c r="A753" s="8" t="str">
        <f t="shared" si="20"/>
        <v>30.02.004020.06.1005</v>
      </c>
      <c r="B753" s="8" t="s">
        <v>322</v>
      </c>
      <c r="C753" s="8" t="s">
        <v>323</v>
      </c>
      <c r="D753" s="8" t="s">
        <v>579</v>
      </c>
      <c r="E753" s="8" t="s">
        <v>914</v>
      </c>
      <c r="F753" s="8" t="s">
        <v>508</v>
      </c>
      <c r="G753" s="8" t="s">
        <v>915</v>
      </c>
      <c r="H753" s="8">
        <v>1.3265000000000001E-2</v>
      </c>
    </row>
    <row r="754" spans="1:8">
      <c r="A754" s="8" t="str">
        <f t="shared" si="20"/>
        <v>30.02.004020.06.1001</v>
      </c>
      <c r="B754" s="8" t="s">
        <v>322</v>
      </c>
      <c r="C754" s="8" t="s">
        <v>323</v>
      </c>
      <c r="D754" s="8" t="s">
        <v>579</v>
      </c>
      <c r="E754" s="8" t="s">
        <v>917</v>
      </c>
      <c r="F754" s="8" t="s">
        <v>508</v>
      </c>
      <c r="G754" s="8" t="s">
        <v>918</v>
      </c>
      <c r="H754" s="8">
        <v>1.3265000000000001E-2</v>
      </c>
    </row>
    <row r="755" spans="1:8">
      <c r="A755" s="8" t="str">
        <f t="shared" si="20"/>
        <v>30.02.004020.08.1001</v>
      </c>
      <c r="B755" s="8" t="s">
        <v>322</v>
      </c>
      <c r="C755" s="8" t="s">
        <v>323</v>
      </c>
      <c r="D755" s="8" t="s">
        <v>579</v>
      </c>
      <c r="E755" s="8" t="s">
        <v>919</v>
      </c>
      <c r="F755" s="8" t="s">
        <v>920</v>
      </c>
      <c r="G755" s="8" t="s">
        <v>542</v>
      </c>
      <c r="H755" s="8">
        <v>1.3265000000000001E-2</v>
      </c>
    </row>
    <row r="756" spans="1:8">
      <c r="A756" s="8" t="str">
        <f t="shared" si="20"/>
        <v>30.02.004020.15.1002</v>
      </c>
      <c r="B756" s="8" t="s">
        <v>322</v>
      </c>
      <c r="C756" s="8" t="s">
        <v>323</v>
      </c>
      <c r="D756" s="8" t="s">
        <v>579</v>
      </c>
      <c r="E756" s="8" t="s">
        <v>921</v>
      </c>
      <c r="F756" s="8" t="s">
        <v>508</v>
      </c>
      <c r="G756" s="8" t="s">
        <v>922</v>
      </c>
      <c r="H756" s="8">
        <v>6.0999999999999997E-4</v>
      </c>
    </row>
    <row r="757" spans="1:8">
      <c r="A757" s="8" t="str">
        <f t="shared" si="20"/>
        <v>30.02.004020.09.1002</v>
      </c>
      <c r="B757" s="8" t="s">
        <v>322</v>
      </c>
      <c r="C757" s="8" t="s">
        <v>323</v>
      </c>
      <c r="D757" s="8" t="s">
        <v>579</v>
      </c>
      <c r="E757" s="8" t="s">
        <v>923</v>
      </c>
      <c r="F757" s="8" t="s">
        <v>508</v>
      </c>
      <c r="G757" s="8" t="s">
        <v>924</v>
      </c>
      <c r="H757" s="8">
        <v>7.4299999999999995E-4</v>
      </c>
    </row>
    <row r="758" spans="1:8">
      <c r="A758" s="8" t="str">
        <f t="shared" si="20"/>
        <v>30.02.004020.07.1001</v>
      </c>
      <c r="B758" s="8" t="s">
        <v>322</v>
      </c>
      <c r="C758" s="8" t="s">
        <v>323</v>
      </c>
      <c r="D758" s="8" t="s">
        <v>579</v>
      </c>
      <c r="E758" s="8" t="s">
        <v>925</v>
      </c>
      <c r="F758" s="8" t="s">
        <v>452</v>
      </c>
      <c r="G758" s="8" t="s">
        <v>926</v>
      </c>
      <c r="H758" s="8">
        <v>6.6000000000000005E-5</v>
      </c>
    </row>
    <row r="759" spans="1:8">
      <c r="A759" s="8" t="str">
        <f t="shared" si="20"/>
        <v>30.02.004010.06.0006</v>
      </c>
      <c r="B759" s="8" t="s">
        <v>322</v>
      </c>
      <c r="C759" s="8" t="s">
        <v>323</v>
      </c>
      <c r="D759" s="8" t="s">
        <v>579</v>
      </c>
      <c r="E759" s="8" t="s">
        <v>495</v>
      </c>
      <c r="F759" s="8" t="s">
        <v>452</v>
      </c>
      <c r="G759" s="8" t="s">
        <v>496</v>
      </c>
      <c r="H759" s="8">
        <v>1.7866E-2</v>
      </c>
    </row>
    <row r="760" spans="1:8">
      <c r="A760" s="8" t="str">
        <f t="shared" si="20"/>
        <v>30.02.004010.06.0047</v>
      </c>
      <c r="B760" s="8" t="s">
        <v>322</v>
      </c>
      <c r="C760" s="8" t="s">
        <v>323</v>
      </c>
      <c r="D760" s="8" t="s">
        <v>579</v>
      </c>
      <c r="E760" s="8" t="s">
        <v>1266</v>
      </c>
      <c r="F760" s="8" t="s">
        <v>452</v>
      </c>
      <c r="G760" s="8" t="s">
        <v>1267</v>
      </c>
      <c r="H760" s="8">
        <v>4.4050000000000001E-3</v>
      </c>
    </row>
    <row r="761" spans="1:8">
      <c r="A761" s="8" t="str">
        <f t="shared" si="20"/>
        <v>30.02.004010.06.0013</v>
      </c>
      <c r="B761" s="8" t="s">
        <v>322</v>
      </c>
      <c r="C761" s="8" t="s">
        <v>323</v>
      </c>
      <c r="D761" s="8" t="s">
        <v>579</v>
      </c>
      <c r="E761" s="8" t="s">
        <v>1211</v>
      </c>
      <c r="F761" s="8" t="s">
        <v>452</v>
      </c>
      <c r="G761" s="8" t="s">
        <v>1212</v>
      </c>
      <c r="H761" s="8">
        <v>2.6919999999999999E-3</v>
      </c>
    </row>
    <row r="762" spans="1:8">
      <c r="A762" s="8" t="str">
        <f t="shared" si="20"/>
        <v>30.02.004010.07.0001</v>
      </c>
      <c r="B762" s="8" t="s">
        <v>322</v>
      </c>
      <c r="C762" s="8" t="s">
        <v>323</v>
      </c>
      <c r="D762" s="8" t="s">
        <v>579</v>
      </c>
      <c r="E762" s="8" t="s">
        <v>1270</v>
      </c>
      <c r="F762" s="8" t="s">
        <v>452</v>
      </c>
      <c r="G762" s="8" t="s">
        <v>1271</v>
      </c>
      <c r="H762" s="8">
        <v>0.12236900000000001</v>
      </c>
    </row>
    <row r="763" spans="1:8">
      <c r="A763" s="8" t="str">
        <f t="shared" si="20"/>
        <v>30.02.004110.03.0017</v>
      </c>
      <c r="B763" s="8" t="s">
        <v>359</v>
      </c>
      <c r="C763" s="8" t="s">
        <v>358</v>
      </c>
      <c r="D763" s="8" t="s">
        <v>579</v>
      </c>
      <c r="E763" s="8" t="s">
        <v>1278</v>
      </c>
      <c r="F763" s="8" t="s">
        <v>452</v>
      </c>
      <c r="G763" s="8" t="s">
        <v>1279</v>
      </c>
      <c r="H763" s="8">
        <v>0.13964499999999999</v>
      </c>
    </row>
    <row r="764" spans="1:8">
      <c r="A764" s="8" t="str">
        <f t="shared" si="20"/>
        <v>30.02.004110.03.0005</v>
      </c>
      <c r="B764" s="8" t="s">
        <v>359</v>
      </c>
      <c r="C764" s="8" t="s">
        <v>358</v>
      </c>
      <c r="D764" s="8" t="s">
        <v>579</v>
      </c>
      <c r="E764" s="8" t="s">
        <v>1239</v>
      </c>
      <c r="F764" s="8" t="s">
        <v>452</v>
      </c>
      <c r="G764" s="8" t="s">
        <v>1240</v>
      </c>
      <c r="H764" s="8">
        <v>0.41893599999999998</v>
      </c>
    </row>
    <row r="765" spans="1:8">
      <c r="A765" s="8" t="str">
        <f t="shared" si="20"/>
        <v>30.02.004140.03.1910</v>
      </c>
      <c r="B765" s="8" t="s">
        <v>359</v>
      </c>
      <c r="C765" s="8" t="s">
        <v>358</v>
      </c>
      <c r="D765" s="8" t="s">
        <v>579</v>
      </c>
      <c r="E765" s="8" t="s">
        <v>1280</v>
      </c>
      <c r="F765" s="8" t="s">
        <v>498</v>
      </c>
      <c r="G765" s="8" t="s">
        <v>1281</v>
      </c>
      <c r="H765" s="8">
        <v>0.19550300000000001</v>
      </c>
    </row>
    <row r="766" spans="1:8">
      <c r="A766" s="8" t="str">
        <f t="shared" si="20"/>
        <v>30.02.004135.03.1910</v>
      </c>
      <c r="B766" s="8" t="s">
        <v>359</v>
      </c>
      <c r="C766" s="8" t="s">
        <v>358</v>
      </c>
      <c r="D766" s="8" t="s">
        <v>579</v>
      </c>
      <c r="E766" s="8" t="s">
        <v>1282</v>
      </c>
      <c r="F766" s="8" t="s">
        <v>498</v>
      </c>
      <c r="G766" s="8" t="s">
        <v>1281</v>
      </c>
      <c r="H766" s="8">
        <v>0.19550300000000001</v>
      </c>
    </row>
    <row r="767" spans="1:8">
      <c r="A767" s="8" t="str">
        <f t="shared" si="20"/>
        <v>30.02.004120.15.1002</v>
      </c>
      <c r="B767" s="8" t="s">
        <v>359</v>
      </c>
      <c r="C767" s="8" t="s">
        <v>358</v>
      </c>
      <c r="D767" s="8" t="s">
        <v>579</v>
      </c>
      <c r="E767" s="8" t="s">
        <v>921</v>
      </c>
      <c r="F767" s="8" t="s">
        <v>508</v>
      </c>
      <c r="G767" s="8" t="s">
        <v>922</v>
      </c>
      <c r="H767" s="8">
        <v>1.317E-3</v>
      </c>
    </row>
    <row r="768" spans="1:8">
      <c r="A768" s="8" t="str">
        <f t="shared" si="20"/>
        <v>30.02.004120.09.1002</v>
      </c>
      <c r="B768" s="8" t="s">
        <v>359</v>
      </c>
      <c r="C768" s="8" t="s">
        <v>358</v>
      </c>
      <c r="D768" s="8" t="s">
        <v>579</v>
      </c>
      <c r="E768" s="8" t="s">
        <v>923</v>
      </c>
      <c r="F768" s="8" t="s">
        <v>508</v>
      </c>
      <c r="G768" s="8" t="s">
        <v>924</v>
      </c>
      <c r="H768" s="8">
        <v>3.3199999999999999E-4</v>
      </c>
    </row>
    <row r="769" spans="1:8">
      <c r="A769" s="8" t="str">
        <f t="shared" si="20"/>
        <v>30.02.004120.06.1010</v>
      </c>
      <c r="B769" s="8" t="s">
        <v>359</v>
      </c>
      <c r="C769" s="8" t="s">
        <v>358</v>
      </c>
      <c r="D769" s="8" t="s">
        <v>579</v>
      </c>
      <c r="E769" s="8" t="s">
        <v>1283</v>
      </c>
      <c r="F769" s="8" t="s">
        <v>508</v>
      </c>
      <c r="G769" s="8" t="s">
        <v>1284</v>
      </c>
      <c r="H769" s="8">
        <v>1.06E-2</v>
      </c>
    </row>
    <row r="770" spans="1:8">
      <c r="A770" s="8" t="str">
        <f t="shared" si="20"/>
        <v>30.02.004120.07.1001</v>
      </c>
      <c r="B770" s="8" t="s">
        <v>359</v>
      </c>
      <c r="C770" s="8" t="s">
        <v>358</v>
      </c>
      <c r="D770" s="8" t="s">
        <v>579</v>
      </c>
      <c r="E770" s="8" t="s">
        <v>925</v>
      </c>
      <c r="F770" s="8" t="s">
        <v>452</v>
      </c>
      <c r="G770" s="8" t="s">
        <v>926</v>
      </c>
      <c r="H770" s="8">
        <v>1.93E-4</v>
      </c>
    </row>
    <row r="771" spans="1:8">
      <c r="A771" s="8" t="str">
        <f t="shared" si="20"/>
        <v>---------------  - FMEN031 - V:</v>
      </c>
      <c r="B771" s="8" t="s">
        <v>427</v>
      </c>
      <c r="C771" s="8" t="e">
        <f>------------------------------DAT</f>
        <v>#NAME?</v>
      </c>
      <c r="D771" s="8" t="s">
        <v>1238</v>
      </c>
      <c r="E771" s="8" t="s">
        <v>526</v>
      </c>
      <c r="F771" s="8" t="s">
        <v>527</v>
      </c>
      <c r="G771" s="8" t="s">
        <v>528</v>
      </c>
      <c r="H771" s="8"/>
    </row>
    <row r="772" spans="1:8">
      <c r="B772" s="8" t="s">
        <v>529</v>
      </c>
      <c r="C772" s="8" t="s">
        <v>1227</v>
      </c>
      <c r="D772" s="8" t="s">
        <v>1228</v>
      </c>
      <c r="E772" s="8" t="s">
        <v>430</v>
      </c>
      <c r="F772" s="8" t="s">
        <v>429</v>
      </c>
      <c r="G772" s="8" t="s">
        <v>431</v>
      </c>
      <c r="H772" s="8" t="s">
        <v>431</v>
      </c>
    </row>
    <row r="773" spans="1:8">
      <c r="B773" s="8" t="s">
        <v>433</v>
      </c>
      <c r="C773" s="8" t="s">
        <v>434</v>
      </c>
      <c r="D773" s="8" t="s">
        <v>435</v>
      </c>
      <c r="E773" s="8" t="s">
        <v>436</v>
      </c>
      <c r="F773" s="8" t="s">
        <v>437</v>
      </c>
      <c r="G773" s="8" t="s">
        <v>438</v>
      </c>
      <c r="H773" s="8" t="s">
        <v>699</v>
      </c>
    </row>
    <row r="774" spans="1:8">
      <c r="A774" s="8" t="str">
        <f t="shared" ref="A774:A805" si="21">B774&amp;E774</f>
        <v>-------------------------------</v>
      </c>
      <c r="B774" s="8" t="s">
        <v>427</v>
      </c>
      <c r="C774" s="8" t="s">
        <v>1227</v>
      </c>
      <c r="D774" s="8" t="s">
        <v>1228</v>
      </c>
      <c r="E774" s="8" t="s">
        <v>430</v>
      </c>
      <c r="F774" s="8" t="s">
        <v>429</v>
      </c>
      <c r="G774" s="8" t="s">
        <v>431</v>
      </c>
      <c r="H774" s="8" t="s">
        <v>1255</v>
      </c>
    </row>
    <row r="775" spans="1:8">
      <c r="A775" s="8" t="str">
        <f t="shared" si="21"/>
        <v/>
      </c>
      <c r="B775" s="8"/>
      <c r="C775" s="8"/>
      <c r="D775" s="8"/>
      <c r="E775" s="8"/>
      <c r="F775" s="8"/>
      <c r="G775" s="8"/>
      <c r="H775" s="8"/>
    </row>
    <row r="776" spans="1:8">
      <c r="A776" s="8" t="str">
        <f t="shared" si="21"/>
        <v>Item PaiItem Filho</v>
      </c>
      <c r="B776" s="8" t="s">
        <v>441</v>
      </c>
      <c r="C776" s="8" t="s">
        <v>442</v>
      </c>
      <c r="D776" s="8" t="s">
        <v>443</v>
      </c>
      <c r="E776" s="8" t="s">
        <v>444</v>
      </c>
      <c r="F776" s="8" t="s">
        <v>443</v>
      </c>
      <c r="G776" s="8" t="s">
        <v>445</v>
      </c>
      <c r="H776" s="8" t="s">
        <v>446</v>
      </c>
    </row>
    <row r="777" spans="1:8">
      <c r="A777" s="8" t="str">
        <f t="shared" si="21"/>
        <v>------------------------------</v>
      </c>
      <c r="B777" s="8" t="s">
        <v>427</v>
      </c>
      <c r="C777" s="8" t="s">
        <v>447</v>
      </c>
      <c r="D777" s="8" t="s">
        <v>448</v>
      </c>
      <c r="E777" s="8" t="s">
        <v>449</v>
      </c>
      <c r="F777" s="8" t="s">
        <v>448</v>
      </c>
      <c r="G777" s="8" t="s">
        <v>431</v>
      </c>
      <c r="H777" s="8" t="s">
        <v>427</v>
      </c>
    </row>
    <row r="778" spans="1:8">
      <c r="A778" s="8" t="str">
        <f t="shared" si="21"/>
        <v>30.02.004140.03.1380</v>
      </c>
      <c r="B778" s="8" t="s">
        <v>359</v>
      </c>
      <c r="C778" s="8" t="s">
        <v>358</v>
      </c>
      <c r="D778" s="8" t="s">
        <v>579</v>
      </c>
      <c r="E778" s="8" t="s">
        <v>835</v>
      </c>
      <c r="F778" s="8" t="s">
        <v>498</v>
      </c>
      <c r="G778" s="8" t="s">
        <v>836</v>
      </c>
      <c r="H778" s="8">
        <v>0.107061</v>
      </c>
    </row>
    <row r="779" spans="1:8">
      <c r="A779" s="8" t="str">
        <f t="shared" si="21"/>
        <v>30.02.004135.03.1380</v>
      </c>
      <c r="B779" s="8" t="s">
        <v>359</v>
      </c>
      <c r="C779" s="8" t="s">
        <v>358</v>
      </c>
      <c r="D779" s="8" t="s">
        <v>579</v>
      </c>
      <c r="E779" s="8" t="s">
        <v>1285</v>
      </c>
      <c r="F779" s="8" t="s">
        <v>498</v>
      </c>
      <c r="G779" s="8" t="s">
        <v>836</v>
      </c>
      <c r="H779" s="8">
        <v>0.107061</v>
      </c>
    </row>
    <row r="780" spans="1:8">
      <c r="A780" s="8" t="str">
        <f t="shared" si="21"/>
        <v>30.02.004120.10.1014</v>
      </c>
      <c r="B780" s="8" t="s">
        <v>359</v>
      </c>
      <c r="C780" s="8" t="s">
        <v>358</v>
      </c>
      <c r="D780" s="8" t="s">
        <v>579</v>
      </c>
      <c r="E780" s="8" t="s">
        <v>1055</v>
      </c>
      <c r="F780" s="8" t="s">
        <v>508</v>
      </c>
      <c r="G780" s="8" t="s">
        <v>1056</v>
      </c>
      <c r="H780" s="8">
        <v>4.7199999999999998E-4</v>
      </c>
    </row>
    <row r="781" spans="1:8">
      <c r="A781" s="8" t="str">
        <f t="shared" si="21"/>
        <v>30.02.004140.03.1820</v>
      </c>
      <c r="B781" s="8" t="s">
        <v>359</v>
      </c>
      <c r="C781" s="8" t="s">
        <v>358</v>
      </c>
      <c r="D781" s="8" t="s">
        <v>579</v>
      </c>
      <c r="E781" s="8" t="s">
        <v>513</v>
      </c>
      <c r="F781" s="8" t="s">
        <v>498</v>
      </c>
      <c r="G781" s="8" t="s">
        <v>514</v>
      </c>
      <c r="H781" s="8">
        <v>0.13964499999999999</v>
      </c>
    </row>
    <row r="782" spans="1:8">
      <c r="A782" s="8" t="str">
        <f t="shared" si="21"/>
        <v>30.02.004135.03.1820</v>
      </c>
      <c r="B782" s="8" t="s">
        <v>359</v>
      </c>
      <c r="C782" s="8" t="s">
        <v>358</v>
      </c>
      <c r="D782" s="8" t="s">
        <v>579</v>
      </c>
      <c r="E782" s="8" t="s">
        <v>1234</v>
      </c>
      <c r="F782" s="8" t="s">
        <v>498</v>
      </c>
      <c r="G782" s="8" t="s">
        <v>514</v>
      </c>
      <c r="H782" s="8">
        <v>0.13964499999999999</v>
      </c>
    </row>
    <row r="783" spans="1:8">
      <c r="A783" s="8" t="str">
        <f t="shared" si="21"/>
        <v>30.02.004110.06.0006</v>
      </c>
      <c r="B783" s="8" t="s">
        <v>359</v>
      </c>
      <c r="C783" s="8" t="s">
        <v>358</v>
      </c>
      <c r="D783" s="8" t="s">
        <v>579</v>
      </c>
      <c r="E783" s="8" t="s">
        <v>495</v>
      </c>
      <c r="F783" s="8" t="s">
        <v>452</v>
      </c>
      <c r="G783" s="8" t="s">
        <v>496</v>
      </c>
      <c r="H783" s="8">
        <v>9.3100000000000006E-3</v>
      </c>
    </row>
    <row r="784" spans="1:8">
      <c r="A784" s="8" t="str">
        <f t="shared" si="21"/>
        <v>30.02.004210.06.0016</v>
      </c>
      <c r="B784" s="8" t="s">
        <v>363</v>
      </c>
      <c r="C784" s="8" t="s">
        <v>414</v>
      </c>
      <c r="D784" s="8" t="s">
        <v>579</v>
      </c>
      <c r="E784" s="8" t="s">
        <v>531</v>
      </c>
      <c r="F784" s="8" t="s">
        <v>452</v>
      </c>
      <c r="G784" s="8" t="s">
        <v>532</v>
      </c>
      <c r="H784" s="8">
        <v>0.72826999999999997</v>
      </c>
    </row>
    <row r="785" spans="1:8">
      <c r="A785" s="8" t="str">
        <f t="shared" si="21"/>
        <v>30.02.004210.04.0007</v>
      </c>
      <c r="B785" s="8" t="s">
        <v>363</v>
      </c>
      <c r="C785" s="8" t="s">
        <v>414</v>
      </c>
      <c r="D785" s="8" t="s">
        <v>579</v>
      </c>
      <c r="E785" s="8" t="s">
        <v>535</v>
      </c>
      <c r="F785" s="8" t="s">
        <v>452</v>
      </c>
      <c r="G785" s="8" t="s">
        <v>536</v>
      </c>
      <c r="H785" s="8">
        <v>2.0049000000000001E-2</v>
      </c>
    </row>
    <row r="786" spans="1:8">
      <c r="A786" s="8" t="str">
        <f t="shared" si="21"/>
        <v>30.02.004230.03.0002</v>
      </c>
      <c r="B786" s="8" t="s">
        <v>363</v>
      </c>
      <c r="C786" s="8" t="s">
        <v>414</v>
      </c>
      <c r="D786" s="8" t="s">
        <v>579</v>
      </c>
      <c r="E786" s="8" t="s">
        <v>497</v>
      </c>
      <c r="F786" s="8" t="s">
        <v>498</v>
      </c>
      <c r="G786" s="8" t="s">
        <v>499</v>
      </c>
      <c r="H786" s="8">
        <v>1.2137999999999999E-2</v>
      </c>
    </row>
    <row r="787" spans="1:8">
      <c r="A787" s="8" t="str">
        <f t="shared" si="21"/>
        <v>30.02.004210.06.0037</v>
      </c>
      <c r="B787" s="8" t="s">
        <v>363</v>
      </c>
      <c r="C787" s="8" t="s">
        <v>414</v>
      </c>
      <c r="D787" s="8" t="s">
        <v>579</v>
      </c>
      <c r="E787" s="8" t="s">
        <v>485</v>
      </c>
      <c r="F787" s="8" t="s">
        <v>452</v>
      </c>
      <c r="G787" s="8" t="s">
        <v>486</v>
      </c>
      <c r="H787" s="8">
        <v>1.0000000000000001E-5</v>
      </c>
    </row>
    <row r="788" spans="1:8">
      <c r="A788" s="8" t="str">
        <f t="shared" si="21"/>
        <v>30.02.004210.06.0036</v>
      </c>
      <c r="B788" s="8" t="s">
        <v>363</v>
      </c>
      <c r="C788" s="8" t="s">
        <v>414</v>
      </c>
      <c r="D788" s="8" t="s">
        <v>579</v>
      </c>
      <c r="E788" s="8" t="s">
        <v>881</v>
      </c>
      <c r="F788" s="8" t="s">
        <v>452</v>
      </c>
      <c r="G788" s="8" t="s">
        <v>882</v>
      </c>
      <c r="H788" s="8">
        <v>1.0000000000000001E-5</v>
      </c>
    </row>
    <row r="789" spans="1:8">
      <c r="A789" s="8" t="str">
        <f t="shared" si="21"/>
        <v>30.02.004210.06.0048</v>
      </c>
      <c r="B789" s="8" t="s">
        <v>363</v>
      </c>
      <c r="C789" s="8" t="s">
        <v>414</v>
      </c>
      <c r="D789" s="8" t="s">
        <v>579</v>
      </c>
      <c r="E789" s="8" t="s">
        <v>1230</v>
      </c>
      <c r="F789" s="8" t="s">
        <v>452</v>
      </c>
      <c r="G789" s="8" t="s">
        <v>1231</v>
      </c>
      <c r="H789" s="8">
        <v>5.0000000000000004E-6</v>
      </c>
    </row>
    <row r="790" spans="1:8">
      <c r="A790" s="8" t="str">
        <f t="shared" si="21"/>
        <v>30.02.004210.06.0020</v>
      </c>
      <c r="B790" s="8" t="s">
        <v>363</v>
      </c>
      <c r="C790" s="8" t="s">
        <v>414</v>
      </c>
      <c r="D790" s="8" t="s">
        <v>579</v>
      </c>
      <c r="E790" s="8" t="s">
        <v>456</v>
      </c>
      <c r="F790" s="8" t="s">
        <v>452</v>
      </c>
      <c r="G790" s="8" t="s">
        <v>457</v>
      </c>
      <c r="H790" s="8">
        <v>8.0839999999999992E-3</v>
      </c>
    </row>
    <row r="791" spans="1:8">
      <c r="A791" s="8" t="str">
        <f t="shared" si="21"/>
        <v>30.02.004210.06.0045</v>
      </c>
      <c r="B791" s="8" t="s">
        <v>363</v>
      </c>
      <c r="C791" s="8" t="s">
        <v>414</v>
      </c>
      <c r="D791" s="8" t="s">
        <v>579</v>
      </c>
      <c r="E791" s="8" t="s">
        <v>1232</v>
      </c>
      <c r="F791" s="8" t="s">
        <v>452</v>
      </c>
      <c r="G791" s="8" t="s">
        <v>1233</v>
      </c>
      <c r="H791" s="8">
        <v>2.8909999999999999E-3</v>
      </c>
    </row>
    <row r="792" spans="1:8">
      <c r="A792" s="8" t="str">
        <f t="shared" si="21"/>
        <v>30.02.004210.06.0043</v>
      </c>
      <c r="B792" s="8" t="s">
        <v>363</v>
      </c>
      <c r="C792" s="8" t="s">
        <v>414</v>
      </c>
      <c r="D792" s="8" t="s">
        <v>579</v>
      </c>
      <c r="E792" s="8" t="s">
        <v>869</v>
      </c>
      <c r="F792" s="8" t="s">
        <v>452</v>
      </c>
      <c r="G792" s="8" t="s">
        <v>870</v>
      </c>
      <c r="H792" s="8">
        <v>0.14241699999999999</v>
      </c>
    </row>
    <row r="793" spans="1:8">
      <c r="A793" s="8" t="str">
        <f t="shared" si="21"/>
        <v>30.02.004210.07.0037</v>
      </c>
      <c r="B793" s="8" t="s">
        <v>363</v>
      </c>
      <c r="C793" s="8" t="s">
        <v>414</v>
      </c>
      <c r="D793" s="8" t="s">
        <v>579</v>
      </c>
      <c r="E793" s="8" t="s">
        <v>1286</v>
      </c>
      <c r="F793" s="8" t="s">
        <v>498</v>
      </c>
      <c r="G793" s="8" t="s">
        <v>1287</v>
      </c>
      <c r="H793" s="8">
        <v>9.7102999999999995E-2</v>
      </c>
    </row>
    <row r="794" spans="1:8">
      <c r="A794" s="8" t="str">
        <f t="shared" si="21"/>
        <v>30.02.004210.06.0059</v>
      </c>
      <c r="B794" s="8" t="s">
        <v>363</v>
      </c>
      <c r="C794" s="8" t="s">
        <v>414</v>
      </c>
      <c r="D794" s="8" t="s">
        <v>579</v>
      </c>
      <c r="E794" s="8" t="s">
        <v>1276</v>
      </c>
      <c r="F794" s="8" t="s">
        <v>452</v>
      </c>
      <c r="G794" s="8" t="s">
        <v>1277</v>
      </c>
      <c r="H794" s="8">
        <v>5.8262000000000001E-2</v>
      </c>
    </row>
    <row r="795" spans="1:8">
      <c r="A795" s="8" t="str">
        <f t="shared" si="21"/>
        <v>30.02.004240.03.1820</v>
      </c>
      <c r="B795" s="8" t="s">
        <v>363</v>
      </c>
      <c r="C795" s="8" t="s">
        <v>414</v>
      </c>
      <c r="D795" s="8" t="s">
        <v>579</v>
      </c>
      <c r="E795" s="8" t="s">
        <v>513</v>
      </c>
      <c r="F795" s="8" t="s">
        <v>498</v>
      </c>
      <c r="G795" s="8" t="s">
        <v>514</v>
      </c>
      <c r="H795" s="8">
        <v>0.16993</v>
      </c>
    </row>
    <row r="796" spans="1:8">
      <c r="A796" s="8" t="str">
        <f t="shared" si="21"/>
        <v>30.02.004235.03.1820</v>
      </c>
      <c r="B796" s="8" t="s">
        <v>363</v>
      </c>
      <c r="C796" s="8" t="s">
        <v>414</v>
      </c>
      <c r="D796" s="8" t="s">
        <v>579</v>
      </c>
      <c r="E796" s="8" t="s">
        <v>1234</v>
      </c>
      <c r="F796" s="8" t="s">
        <v>498</v>
      </c>
      <c r="G796" s="8" t="s">
        <v>514</v>
      </c>
      <c r="H796" s="8">
        <v>0.16993</v>
      </c>
    </row>
    <row r="797" spans="1:8">
      <c r="A797" s="8" t="str">
        <f t="shared" si="21"/>
        <v>30.02.004220.07.1001</v>
      </c>
      <c r="B797" s="8" t="s">
        <v>363</v>
      </c>
      <c r="C797" s="8" t="s">
        <v>414</v>
      </c>
      <c r="D797" s="8" t="s">
        <v>579</v>
      </c>
      <c r="E797" s="8" t="s">
        <v>925</v>
      </c>
      <c r="F797" s="8" t="s">
        <v>452</v>
      </c>
      <c r="G797" s="8" t="s">
        <v>926</v>
      </c>
      <c r="H797" s="8">
        <v>6.7999999999999999E-5</v>
      </c>
    </row>
    <row r="798" spans="1:8">
      <c r="A798" s="8" t="str">
        <f t="shared" si="21"/>
        <v>30.02.004410.06.0060</v>
      </c>
      <c r="B798" s="8" t="s">
        <v>362</v>
      </c>
      <c r="C798" s="8" t="s">
        <v>1288</v>
      </c>
      <c r="D798" s="8" t="s">
        <v>579</v>
      </c>
      <c r="E798" s="8" t="s">
        <v>1289</v>
      </c>
      <c r="F798" s="8" t="s">
        <v>498</v>
      </c>
      <c r="G798" s="8" t="s">
        <v>1290</v>
      </c>
      <c r="H798" s="8">
        <v>0.34127000000000002</v>
      </c>
    </row>
    <row r="799" spans="1:8">
      <c r="A799" s="8" t="str">
        <f t="shared" si="21"/>
        <v>30.02.004410.06.0061</v>
      </c>
      <c r="B799" s="8" t="s">
        <v>362</v>
      </c>
      <c r="C799" s="8" t="s">
        <v>1288</v>
      </c>
      <c r="D799" s="8" t="s">
        <v>579</v>
      </c>
      <c r="E799" s="8" t="s">
        <v>1291</v>
      </c>
      <c r="F799" s="8" t="s">
        <v>498</v>
      </c>
      <c r="G799" s="8" t="s">
        <v>1292</v>
      </c>
      <c r="H799" s="8">
        <v>0.34127000000000002</v>
      </c>
    </row>
    <row r="800" spans="1:8">
      <c r="A800" s="8" t="str">
        <f t="shared" si="21"/>
        <v>30.02.004410.06.0040</v>
      </c>
      <c r="B800" s="8" t="s">
        <v>362</v>
      </c>
      <c r="C800" s="8" t="s">
        <v>1288</v>
      </c>
      <c r="D800" s="8" t="s">
        <v>579</v>
      </c>
      <c r="E800" s="8" t="s">
        <v>1293</v>
      </c>
      <c r="F800" s="8" t="s">
        <v>498</v>
      </c>
      <c r="G800" s="8" t="s">
        <v>1294</v>
      </c>
      <c r="H800" s="8">
        <v>0.34127000000000002</v>
      </c>
    </row>
    <row r="801" spans="1:8">
      <c r="A801" s="8" t="str">
        <f t="shared" si="21"/>
        <v>30.02.004430.03.0002</v>
      </c>
      <c r="B801" s="8" t="s">
        <v>362</v>
      </c>
      <c r="C801" s="8" t="s">
        <v>1288</v>
      </c>
      <c r="D801" s="8" t="s">
        <v>579</v>
      </c>
      <c r="E801" s="8" t="s">
        <v>497</v>
      </c>
      <c r="F801" s="8" t="s">
        <v>498</v>
      </c>
      <c r="G801" s="8" t="s">
        <v>499</v>
      </c>
      <c r="H801" s="8">
        <v>8.2730000000000008E-3</v>
      </c>
    </row>
    <row r="802" spans="1:8">
      <c r="A802" s="8" t="str">
        <f t="shared" si="21"/>
        <v>30.02.004410.06.0037</v>
      </c>
      <c r="B802" s="8" t="s">
        <v>362</v>
      </c>
      <c r="C802" s="8" t="s">
        <v>1288</v>
      </c>
      <c r="D802" s="8" t="s">
        <v>579</v>
      </c>
      <c r="E802" s="8" t="s">
        <v>485</v>
      </c>
      <c r="F802" s="8" t="s">
        <v>452</v>
      </c>
      <c r="G802" s="8" t="s">
        <v>486</v>
      </c>
      <c r="H802" s="8">
        <v>6.9999999999999999E-6</v>
      </c>
    </row>
    <row r="803" spans="1:8">
      <c r="A803" s="8" t="str">
        <f t="shared" si="21"/>
        <v>30.02.004410.06.0036</v>
      </c>
      <c r="B803" s="8" t="s">
        <v>362</v>
      </c>
      <c r="C803" s="8" t="s">
        <v>1288</v>
      </c>
      <c r="D803" s="8" t="s">
        <v>579</v>
      </c>
      <c r="E803" s="8" t="s">
        <v>881</v>
      </c>
      <c r="F803" s="8" t="s">
        <v>452</v>
      </c>
      <c r="G803" s="8" t="s">
        <v>882</v>
      </c>
      <c r="H803" s="8">
        <v>6.9999999999999999E-6</v>
      </c>
    </row>
    <row r="804" spans="1:8">
      <c r="A804" s="8" t="str">
        <f t="shared" si="21"/>
        <v>30.02.004410.06.0048</v>
      </c>
      <c r="B804" s="8" t="s">
        <v>362</v>
      </c>
      <c r="C804" s="8" t="s">
        <v>1288</v>
      </c>
      <c r="D804" s="8" t="s">
        <v>579</v>
      </c>
      <c r="E804" s="8" t="s">
        <v>1230</v>
      </c>
      <c r="F804" s="8" t="s">
        <v>452</v>
      </c>
      <c r="G804" s="8" t="s">
        <v>1231</v>
      </c>
      <c r="H804" s="8">
        <v>3.0000000000000001E-6</v>
      </c>
    </row>
    <row r="805" spans="1:8">
      <c r="A805" s="8" t="str">
        <f t="shared" si="21"/>
        <v>30.02.004410.06.0020</v>
      </c>
      <c r="B805" s="8" t="s">
        <v>362</v>
      </c>
      <c r="C805" s="8" t="s">
        <v>1288</v>
      </c>
      <c r="D805" s="8" t="s">
        <v>579</v>
      </c>
      <c r="E805" s="8" t="s">
        <v>456</v>
      </c>
      <c r="F805" s="8" t="s">
        <v>452</v>
      </c>
      <c r="G805" s="8" t="s">
        <v>457</v>
      </c>
      <c r="H805" s="8">
        <v>5.5100000000000001E-3</v>
      </c>
    </row>
    <row r="806" spans="1:8">
      <c r="A806" s="8" t="str">
        <f t="shared" ref="A806:A837" si="22">B806&amp;E806</f>
        <v>30.02.004410.04.0007</v>
      </c>
      <c r="B806" s="8" t="s">
        <v>362</v>
      </c>
      <c r="C806" s="8" t="s">
        <v>1288</v>
      </c>
      <c r="D806" s="8" t="s">
        <v>579</v>
      </c>
      <c r="E806" s="8" t="s">
        <v>535</v>
      </c>
      <c r="F806" s="8" t="s">
        <v>452</v>
      </c>
      <c r="G806" s="8" t="s">
        <v>536</v>
      </c>
      <c r="H806" s="8">
        <v>7.5900000000000002E-4</v>
      </c>
    </row>
    <row r="807" spans="1:8">
      <c r="A807" s="8" t="str">
        <f t="shared" si="22"/>
        <v>30.02.004410.06.0045</v>
      </c>
      <c r="B807" s="8" t="s">
        <v>362</v>
      </c>
      <c r="C807" s="8" t="s">
        <v>1288</v>
      </c>
      <c r="D807" s="8" t="s">
        <v>579</v>
      </c>
      <c r="E807" s="8" t="s">
        <v>1232</v>
      </c>
      <c r="F807" s="8" t="s">
        <v>452</v>
      </c>
      <c r="G807" s="8" t="s">
        <v>1233</v>
      </c>
      <c r="H807" s="8">
        <v>1.9710000000000001E-3</v>
      </c>
    </row>
    <row r="808" spans="1:8">
      <c r="A808" s="8" t="str">
        <f t="shared" si="22"/>
        <v>30.02.004410.06.0043</v>
      </c>
      <c r="B808" s="8" t="s">
        <v>362</v>
      </c>
      <c r="C808" s="8" t="s">
        <v>1288</v>
      </c>
      <c r="D808" s="8" t="s">
        <v>579</v>
      </c>
      <c r="E808" s="8" t="s">
        <v>869</v>
      </c>
      <c r="F808" s="8" t="s">
        <v>452</v>
      </c>
      <c r="G808" s="8" t="s">
        <v>870</v>
      </c>
      <c r="H808" s="8">
        <v>0.202234</v>
      </c>
    </row>
    <row r="809" spans="1:8">
      <c r="A809" s="8" t="str">
        <f t="shared" si="22"/>
        <v>30.02.004410.04.0004</v>
      </c>
      <c r="B809" s="8" t="s">
        <v>362</v>
      </c>
      <c r="C809" s="8" t="s">
        <v>1288</v>
      </c>
      <c r="D809" s="8" t="s">
        <v>579</v>
      </c>
      <c r="E809" s="8" t="s">
        <v>776</v>
      </c>
      <c r="F809" s="8" t="s">
        <v>452</v>
      </c>
      <c r="G809" s="8" t="s">
        <v>777</v>
      </c>
      <c r="H809" s="8">
        <v>8.2732E-2</v>
      </c>
    </row>
    <row r="810" spans="1:8">
      <c r="A810" s="8" t="str">
        <f t="shared" si="22"/>
        <v>30.02.004440.02.1010</v>
      </c>
      <c r="B810" s="8" t="s">
        <v>362</v>
      </c>
      <c r="C810" s="8" t="s">
        <v>1288</v>
      </c>
      <c r="D810" s="8" t="s">
        <v>579</v>
      </c>
      <c r="E810" s="8" t="s">
        <v>1095</v>
      </c>
      <c r="F810" s="8" t="s">
        <v>452</v>
      </c>
      <c r="G810" s="8" t="s">
        <v>1096</v>
      </c>
      <c r="H810" s="8">
        <v>4.0900000000000002E-4</v>
      </c>
    </row>
    <row r="811" spans="1:8">
      <c r="A811" s="8" t="str">
        <f t="shared" si="22"/>
        <v>30.02.004440.02.1011</v>
      </c>
      <c r="B811" s="8" t="s">
        <v>362</v>
      </c>
      <c r="C811" s="8" t="s">
        <v>1288</v>
      </c>
      <c r="D811" s="8" t="s">
        <v>579</v>
      </c>
      <c r="E811" s="8" t="s">
        <v>1097</v>
      </c>
      <c r="F811" s="8" t="s">
        <v>452</v>
      </c>
      <c r="G811" s="8" t="s">
        <v>1098</v>
      </c>
      <c r="H811" s="8">
        <v>2.4035999999999998E-2</v>
      </c>
    </row>
    <row r="812" spans="1:8">
      <c r="A812" s="8" t="str">
        <f t="shared" si="22"/>
        <v>30.02.004440.02.1012</v>
      </c>
      <c r="B812" s="8" t="s">
        <v>362</v>
      </c>
      <c r="C812" s="8" t="s">
        <v>1288</v>
      </c>
      <c r="D812" s="8" t="s">
        <v>579</v>
      </c>
      <c r="E812" s="8" t="s">
        <v>1099</v>
      </c>
      <c r="F812" s="8" t="s">
        <v>452</v>
      </c>
      <c r="G812" s="8" t="s">
        <v>1100</v>
      </c>
      <c r="H812" s="8">
        <v>4.7432000000000002E-2</v>
      </c>
    </row>
    <row r="813" spans="1:8">
      <c r="A813" s="8" t="str">
        <f t="shared" si="22"/>
        <v>30.02.004440.02.1013</v>
      </c>
      <c r="B813" s="8" t="s">
        <v>362</v>
      </c>
      <c r="C813" s="8" t="s">
        <v>1288</v>
      </c>
      <c r="D813" s="8" t="s">
        <v>579</v>
      </c>
      <c r="E813" s="8" t="s">
        <v>1102</v>
      </c>
      <c r="F813" s="8" t="s">
        <v>452</v>
      </c>
      <c r="G813" s="8" t="s">
        <v>1103</v>
      </c>
      <c r="H813" s="8">
        <v>3.6433E-2</v>
      </c>
    </row>
    <row r="814" spans="1:8">
      <c r="A814" s="8" t="str">
        <f t="shared" si="22"/>
        <v>30.02.004410.06.0021</v>
      </c>
      <c r="B814" s="8" t="s">
        <v>362</v>
      </c>
      <c r="C814" s="8" t="s">
        <v>1288</v>
      </c>
      <c r="D814" s="8" t="s">
        <v>579</v>
      </c>
      <c r="E814" s="8" t="s">
        <v>489</v>
      </c>
      <c r="F814" s="8" t="s">
        <v>452</v>
      </c>
      <c r="G814" s="8" t="s">
        <v>490</v>
      </c>
      <c r="H814" s="8">
        <v>5.5199999999999997E-4</v>
      </c>
    </row>
    <row r="815" spans="1:8">
      <c r="A815" s="8" t="str">
        <f t="shared" si="22"/>
        <v>30.02.004410.06.0044</v>
      </c>
      <c r="B815" s="8" t="s">
        <v>362</v>
      </c>
      <c r="C815" s="8" t="s">
        <v>1288</v>
      </c>
      <c r="D815" s="8" t="s">
        <v>579</v>
      </c>
      <c r="E815" s="8" t="s">
        <v>873</v>
      </c>
      <c r="F815" s="8" t="s">
        <v>452</v>
      </c>
      <c r="G815" s="8" t="s">
        <v>874</v>
      </c>
      <c r="H815" s="8">
        <v>6.8943000000000004E-2</v>
      </c>
    </row>
    <row r="816" spans="1:8">
      <c r="A816" s="8" t="str">
        <f t="shared" si="22"/>
        <v>30.02.004410.06.0042</v>
      </c>
      <c r="B816" s="8" t="s">
        <v>362</v>
      </c>
      <c r="C816" s="8" t="s">
        <v>1288</v>
      </c>
      <c r="D816" s="8" t="s">
        <v>579</v>
      </c>
      <c r="E816" s="8" t="s">
        <v>875</v>
      </c>
      <c r="F816" s="8" t="s">
        <v>452</v>
      </c>
      <c r="G816" s="8" t="s">
        <v>876</v>
      </c>
      <c r="H816" s="8">
        <v>0.22751299999999999</v>
      </c>
    </row>
    <row r="817" spans="1:8">
      <c r="A817" s="8" t="str">
        <f t="shared" si="22"/>
        <v>30.02.004440.03.1820</v>
      </c>
      <c r="B817" s="8" t="s">
        <v>362</v>
      </c>
      <c r="C817" s="8" t="s">
        <v>1288</v>
      </c>
      <c r="D817" s="8" t="s">
        <v>579</v>
      </c>
      <c r="E817" s="8" t="s">
        <v>513</v>
      </c>
      <c r="F817" s="8" t="s">
        <v>498</v>
      </c>
      <c r="G817" s="8" t="s">
        <v>514</v>
      </c>
      <c r="H817" s="8">
        <v>0.13788700000000001</v>
      </c>
    </row>
    <row r="818" spans="1:8">
      <c r="A818" s="8" t="str">
        <f t="shared" si="22"/>
        <v>30.02.004435.03.1820</v>
      </c>
      <c r="B818" s="8" t="s">
        <v>362</v>
      </c>
      <c r="C818" s="8" t="s">
        <v>1288</v>
      </c>
      <c r="D818" s="8" t="s">
        <v>579</v>
      </c>
      <c r="E818" s="8" t="s">
        <v>1234</v>
      </c>
      <c r="F818" s="8" t="s">
        <v>498</v>
      </c>
      <c r="G818" s="8" t="s">
        <v>514</v>
      </c>
      <c r="H818" s="8">
        <v>0.13788700000000001</v>
      </c>
    </row>
    <row r="819" spans="1:8">
      <c r="A819" s="8" t="str">
        <f t="shared" si="22"/>
        <v>30.02.004420.07.1001</v>
      </c>
      <c r="B819" s="8" t="s">
        <v>362</v>
      </c>
      <c r="C819" s="8" t="s">
        <v>1288</v>
      </c>
      <c r="D819" s="8" t="s">
        <v>579</v>
      </c>
      <c r="E819" s="8" t="s">
        <v>925</v>
      </c>
      <c r="F819" s="8" t="s">
        <v>452</v>
      </c>
      <c r="G819" s="8" t="s">
        <v>926</v>
      </c>
      <c r="H819" s="8">
        <v>5.5000000000000002E-5</v>
      </c>
    </row>
    <row r="820" spans="1:8">
      <c r="A820" s="8" t="str">
        <f t="shared" si="22"/>
        <v>30.02.004510.02.0003</v>
      </c>
      <c r="B820" s="8" t="s">
        <v>386</v>
      </c>
      <c r="C820" s="8" t="s">
        <v>413</v>
      </c>
      <c r="D820" s="8" t="s">
        <v>579</v>
      </c>
      <c r="E820" s="8" t="s">
        <v>523</v>
      </c>
      <c r="F820" s="8" t="s">
        <v>452</v>
      </c>
      <c r="G820" s="8" t="s">
        <v>524</v>
      </c>
      <c r="H820" s="8">
        <v>4.3908999999999997E-2</v>
      </c>
    </row>
    <row r="821" spans="1:8">
      <c r="A821" s="8" t="str">
        <f t="shared" si="22"/>
        <v>30.02.004510.07.0002</v>
      </c>
      <c r="B821" s="8" t="s">
        <v>386</v>
      </c>
      <c r="C821" s="8" t="s">
        <v>413</v>
      </c>
      <c r="D821" s="8" t="s">
        <v>579</v>
      </c>
      <c r="E821" s="8" t="s">
        <v>454</v>
      </c>
      <c r="F821" s="8" t="s">
        <v>452</v>
      </c>
      <c r="G821" s="8" t="s">
        <v>455</v>
      </c>
      <c r="H821" s="8">
        <v>0.28555599999999998</v>
      </c>
    </row>
    <row r="822" spans="1:8">
      <c r="A822" s="8" t="str">
        <f t="shared" si="22"/>
        <v>30.02.004510.09.0002</v>
      </c>
      <c r="B822" s="8" t="s">
        <v>386</v>
      </c>
      <c r="C822" s="8" t="s">
        <v>413</v>
      </c>
      <c r="D822" s="8" t="s">
        <v>579</v>
      </c>
      <c r="E822" s="8" t="s">
        <v>502</v>
      </c>
      <c r="F822" s="8" t="s">
        <v>452</v>
      </c>
      <c r="G822" s="8" t="s">
        <v>503</v>
      </c>
      <c r="H822" s="8">
        <v>0.26345299999999999</v>
      </c>
    </row>
    <row r="823" spans="1:8">
      <c r="A823" s="8" t="str">
        <f t="shared" si="22"/>
        <v>30.02.004510.09.0006</v>
      </c>
      <c r="B823" s="8" t="s">
        <v>386</v>
      </c>
      <c r="C823" s="8" t="s">
        <v>413</v>
      </c>
      <c r="D823" s="8" t="s">
        <v>579</v>
      </c>
      <c r="E823" s="8" t="s">
        <v>504</v>
      </c>
      <c r="F823" s="8" t="s">
        <v>505</v>
      </c>
      <c r="G823" s="8" t="s">
        <v>506</v>
      </c>
      <c r="H823" s="8">
        <v>1.5054E-2</v>
      </c>
    </row>
    <row r="824" spans="1:8">
      <c r="A824" s="8" t="str">
        <f t="shared" si="22"/>
        <v>30.02.004540.02.1016</v>
      </c>
      <c r="B824" s="8" t="s">
        <v>386</v>
      </c>
      <c r="C824" s="8" t="s">
        <v>413</v>
      </c>
      <c r="D824" s="8" t="s">
        <v>579</v>
      </c>
      <c r="E824" s="8" t="s">
        <v>1295</v>
      </c>
      <c r="F824" s="8" t="s">
        <v>498</v>
      </c>
      <c r="G824" s="8" t="s">
        <v>1296</v>
      </c>
      <c r="H824" s="8">
        <v>0.32926699999999998</v>
      </c>
    </row>
    <row r="825" spans="1:8">
      <c r="A825" s="8" t="str">
        <f t="shared" si="22"/>
        <v>30.02.004530.01.1004</v>
      </c>
      <c r="B825" s="8" t="s">
        <v>386</v>
      </c>
      <c r="C825" s="8" t="s">
        <v>413</v>
      </c>
      <c r="D825" s="8" t="s">
        <v>579</v>
      </c>
      <c r="E825" s="8" t="s">
        <v>1297</v>
      </c>
      <c r="F825" s="8" t="s">
        <v>498</v>
      </c>
      <c r="G825" s="8" t="s">
        <v>1298</v>
      </c>
      <c r="H825" s="8">
        <v>0.32926699999999998</v>
      </c>
    </row>
    <row r="826" spans="1:8">
      <c r="A826" s="8" t="str">
        <f t="shared" si="22"/>
        <v>30.02.004510.07.0035</v>
      </c>
      <c r="B826" s="8" t="s">
        <v>386</v>
      </c>
      <c r="C826" s="8" t="s">
        <v>413</v>
      </c>
      <c r="D826" s="8" t="s">
        <v>579</v>
      </c>
      <c r="E826" s="8" t="s">
        <v>1299</v>
      </c>
      <c r="F826" s="8" t="s">
        <v>452</v>
      </c>
      <c r="G826" s="8" t="s">
        <v>1300</v>
      </c>
      <c r="H826" s="8">
        <v>2.1708000000000002E-2</v>
      </c>
    </row>
    <row r="827" spans="1:8">
      <c r="A827" s="8" t="str">
        <f t="shared" si="22"/>
        <v>30.02.004510.06.0013</v>
      </c>
      <c r="B827" s="8" t="s">
        <v>386</v>
      </c>
      <c r="C827" s="8" t="s">
        <v>413</v>
      </c>
      <c r="D827" s="8" t="s">
        <v>579</v>
      </c>
      <c r="E827" s="8" t="s">
        <v>1211</v>
      </c>
      <c r="F827" s="8" t="s">
        <v>452</v>
      </c>
      <c r="G827" s="8" t="s">
        <v>1212</v>
      </c>
      <c r="H827" s="8">
        <v>3.9500000000000001E-4</v>
      </c>
    </row>
    <row r="828" spans="1:8">
      <c r="A828" s="8" t="str">
        <f t="shared" si="22"/>
        <v>30.02.004540.03.1910</v>
      </c>
      <c r="B828" s="8" t="s">
        <v>386</v>
      </c>
      <c r="C828" s="8" t="s">
        <v>413</v>
      </c>
      <c r="D828" s="8" t="s">
        <v>579</v>
      </c>
      <c r="E828" s="8" t="s">
        <v>1280</v>
      </c>
      <c r="F828" s="8" t="s">
        <v>498</v>
      </c>
      <c r="G828" s="8" t="s">
        <v>1281</v>
      </c>
      <c r="H828" s="8">
        <v>4.9335999999999998E-2</v>
      </c>
    </row>
    <row r="829" spans="1:8">
      <c r="A829" s="8" t="str">
        <f t="shared" si="22"/>
        <v>30.02.004535.03.1910</v>
      </c>
      <c r="B829" s="8" t="s">
        <v>386</v>
      </c>
      <c r="C829" s="8" t="s">
        <v>413</v>
      </c>
      <c r="D829" s="8" t="s">
        <v>579</v>
      </c>
      <c r="E829" s="8" t="s">
        <v>1282</v>
      </c>
      <c r="F829" s="8" t="s">
        <v>498</v>
      </c>
      <c r="G829" s="8" t="s">
        <v>1281</v>
      </c>
      <c r="H829" s="8">
        <v>4.9335999999999998E-2</v>
      </c>
    </row>
    <row r="830" spans="1:8">
      <c r="A830" s="8" t="str">
        <f t="shared" si="22"/>
        <v>30.02.004520.15.1002</v>
      </c>
      <c r="B830" s="8" t="s">
        <v>386</v>
      </c>
      <c r="C830" s="8" t="s">
        <v>413</v>
      </c>
      <c r="D830" s="8" t="s">
        <v>579</v>
      </c>
      <c r="E830" s="8" t="s">
        <v>921</v>
      </c>
      <c r="F830" s="8" t="s">
        <v>508</v>
      </c>
      <c r="G830" s="8" t="s">
        <v>922</v>
      </c>
      <c r="H830" s="8">
        <v>2.9500000000000001E-4</v>
      </c>
    </row>
    <row r="831" spans="1:8">
      <c r="A831" s="8" t="str">
        <f t="shared" si="22"/>
        <v>30.02.004520.09.1002</v>
      </c>
      <c r="B831" s="8" t="s">
        <v>386</v>
      </c>
      <c r="C831" s="8" t="s">
        <v>413</v>
      </c>
      <c r="D831" s="8" t="s">
        <v>579</v>
      </c>
      <c r="E831" s="8" t="s">
        <v>923</v>
      </c>
      <c r="F831" s="8" t="s">
        <v>508</v>
      </c>
      <c r="G831" s="8" t="s">
        <v>924</v>
      </c>
      <c r="H831" s="8">
        <v>7.3999999999999996E-5</v>
      </c>
    </row>
    <row r="832" spans="1:8">
      <c r="A832" s="8" t="str">
        <f t="shared" si="22"/>
        <v>30.02.004520.06.1010</v>
      </c>
      <c r="B832" s="8" t="s">
        <v>386</v>
      </c>
      <c r="C832" s="8" t="s">
        <v>413</v>
      </c>
      <c r="D832" s="8" t="s">
        <v>579</v>
      </c>
      <c r="E832" s="8" t="s">
        <v>1283</v>
      </c>
      <c r="F832" s="8" t="s">
        <v>508</v>
      </c>
      <c r="G832" s="8" t="s">
        <v>1284</v>
      </c>
      <c r="H832" s="8">
        <v>2.6749999999999999E-3</v>
      </c>
    </row>
    <row r="833" spans="1:8">
      <c r="A833" s="8" t="str">
        <f t="shared" si="22"/>
        <v>30.02.004520.07.1001</v>
      </c>
      <c r="B833" s="8" t="s">
        <v>386</v>
      </c>
      <c r="C833" s="8" t="s">
        <v>413</v>
      </c>
      <c r="D833" s="8" t="s">
        <v>579</v>
      </c>
      <c r="E833" s="8" t="s">
        <v>925</v>
      </c>
      <c r="F833" s="8" t="s">
        <v>452</v>
      </c>
      <c r="G833" s="8" t="s">
        <v>926</v>
      </c>
      <c r="H833" s="8">
        <v>3.0000000000000001E-5</v>
      </c>
    </row>
    <row r="834" spans="1:8">
      <c r="A834" s="8" t="str">
        <f t="shared" si="22"/>
        <v>30.02.004540.03.1380</v>
      </c>
      <c r="B834" s="8" t="s">
        <v>386</v>
      </c>
      <c r="C834" s="8" t="s">
        <v>413</v>
      </c>
      <c r="D834" s="8" t="s">
        <v>579</v>
      </c>
      <c r="E834" s="8" t="s">
        <v>835</v>
      </c>
      <c r="F834" s="8" t="s">
        <v>498</v>
      </c>
      <c r="G834" s="8" t="s">
        <v>836</v>
      </c>
      <c r="H834" s="8">
        <v>1.6478E-2</v>
      </c>
    </row>
    <row r="835" spans="1:8">
      <c r="A835" s="8" t="str">
        <f t="shared" si="22"/>
        <v>---------------  - FMEN031 - V:</v>
      </c>
      <c r="B835" s="8" t="s">
        <v>427</v>
      </c>
      <c r="C835" s="8" t="e">
        <f>------------------------------DAT</f>
        <v>#NAME?</v>
      </c>
      <c r="D835" s="8" t="s">
        <v>1238</v>
      </c>
      <c r="E835" s="8" t="s">
        <v>526</v>
      </c>
      <c r="F835" s="8" t="s">
        <v>527</v>
      </c>
      <c r="G835" s="8" t="s">
        <v>528</v>
      </c>
      <c r="H835" s="8"/>
    </row>
    <row r="836" spans="1:8">
      <c r="A836" s="8" t="str">
        <f t="shared" si="22"/>
        <v>_x000C_------------------------------</v>
      </c>
      <c r="B836" s="8" t="s">
        <v>529</v>
      </c>
      <c r="C836" s="8" t="s">
        <v>1227</v>
      </c>
      <c r="D836" s="8" t="s">
        <v>1228</v>
      </c>
      <c r="E836" s="8" t="s">
        <v>430</v>
      </c>
      <c r="F836" s="8" t="s">
        <v>429</v>
      </c>
      <c r="G836" s="8" t="s">
        <v>431</v>
      </c>
      <c r="H836" s="8" t="s">
        <v>431</v>
      </c>
    </row>
    <row r="837" spans="1:8">
      <c r="A837" s="8" t="str">
        <f t="shared" si="22"/>
        <v>FORNO DE MINASrutura de Atual P</v>
      </c>
      <c r="B837" s="8" t="s">
        <v>433</v>
      </c>
      <c r="C837" s="8" t="s">
        <v>434</v>
      </c>
      <c r="D837" s="8" t="s">
        <v>435</v>
      </c>
      <c r="E837" s="8" t="s">
        <v>436</v>
      </c>
      <c r="F837" s="8" t="s">
        <v>437</v>
      </c>
      <c r="G837" s="8" t="s">
        <v>438</v>
      </c>
      <c r="H837" s="8" t="s">
        <v>705</v>
      </c>
    </row>
    <row r="838" spans="1:8">
      <c r="A838" s="8" t="str">
        <f t="shared" ref="A838:A862" si="23">B838&amp;E838</f>
        <v>-------------------------------</v>
      </c>
      <c r="B838" s="8" t="s">
        <v>427</v>
      </c>
      <c r="C838" s="8" t="s">
        <v>1227</v>
      </c>
      <c r="D838" s="8" t="s">
        <v>1228</v>
      </c>
      <c r="E838" s="8" t="s">
        <v>430</v>
      </c>
      <c r="F838" s="8" t="s">
        <v>429</v>
      </c>
      <c r="G838" s="8" t="s">
        <v>431</v>
      </c>
      <c r="H838" s="8" t="s">
        <v>1255</v>
      </c>
    </row>
    <row r="839" spans="1:8">
      <c r="A839" s="8" t="str">
        <f t="shared" si="23"/>
        <v/>
      </c>
      <c r="B839" s="8"/>
      <c r="C839" s="8"/>
      <c r="D839" s="8"/>
      <c r="E839" s="8"/>
      <c r="F839" s="8"/>
      <c r="G839" s="8"/>
      <c r="H839" s="8"/>
    </row>
    <row r="840" spans="1:8">
      <c r="A840" s="8" t="str">
        <f t="shared" si="23"/>
        <v>Item PaiItem Filho</v>
      </c>
      <c r="B840" s="8" t="s">
        <v>441</v>
      </c>
      <c r="C840" s="8" t="s">
        <v>442</v>
      </c>
      <c r="D840" s="8" t="s">
        <v>443</v>
      </c>
      <c r="E840" s="8" t="s">
        <v>444</v>
      </c>
      <c r="F840" s="8" t="s">
        <v>443</v>
      </c>
      <c r="G840" s="8" t="s">
        <v>445</v>
      </c>
      <c r="H840" s="8" t="s">
        <v>446</v>
      </c>
    </row>
    <row r="841" spans="1:8">
      <c r="A841" s="8" t="str">
        <f t="shared" si="23"/>
        <v>------------------------------</v>
      </c>
      <c r="B841" s="8" t="s">
        <v>427</v>
      </c>
      <c r="C841" s="8" t="s">
        <v>447</v>
      </c>
      <c r="D841" s="8" t="s">
        <v>448</v>
      </c>
      <c r="E841" s="8" t="s">
        <v>449</v>
      </c>
      <c r="F841" s="8" t="s">
        <v>448</v>
      </c>
      <c r="G841" s="8" t="s">
        <v>431</v>
      </c>
      <c r="H841" s="8" t="s">
        <v>427</v>
      </c>
    </row>
    <row r="842" spans="1:8">
      <c r="A842" s="8" t="str">
        <f t="shared" si="23"/>
        <v>30.02.004535.03.1380</v>
      </c>
      <c r="B842" s="8" t="s">
        <v>386</v>
      </c>
      <c r="C842" s="8" t="s">
        <v>413</v>
      </c>
      <c r="D842" s="8" t="s">
        <v>579</v>
      </c>
      <c r="E842" s="8" t="s">
        <v>1285</v>
      </c>
      <c r="F842" s="8" t="s">
        <v>498</v>
      </c>
      <c r="G842" s="8" t="s">
        <v>836</v>
      </c>
      <c r="H842" s="8">
        <v>1.6478E-2</v>
      </c>
    </row>
    <row r="843" spans="1:8">
      <c r="A843" s="8" t="str">
        <f t="shared" si="23"/>
        <v>30.02.004520.10.1014</v>
      </c>
      <c r="B843" s="8" t="s">
        <v>386</v>
      </c>
      <c r="C843" s="8" t="s">
        <v>413</v>
      </c>
      <c r="D843" s="8" t="s">
        <v>579</v>
      </c>
      <c r="E843" s="8" t="s">
        <v>1055</v>
      </c>
      <c r="F843" s="8" t="s">
        <v>508</v>
      </c>
      <c r="G843" s="8" t="s">
        <v>1056</v>
      </c>
      <c r="H843" s="8">
        <v>7.2999999999999999E-5</v>
      </c>
    </row>
    <row r="844" spans="1:8">
      <c r="A844" s="8" t="str">
        <f t="shared" si="23"/>
        <v>30.02.004610.02.0003</v>
      </c>
      <c r="B844" s="8" t="s">
        <v>387</v>
      </c>
      <c r="C844" s="8" t="s">
        <v>415</v>
      </c>
      <c r="D844" s="8" t="s">
        <v>579</v>
      </c>
      <c r="E844" s="8" t="s">
        <v>523</v>
      </c>
      <c r="F844" s="8" t="s">
        <v>452</v>
      </c>
      <c r="G844" s="8" t="s">
        <v>524</v>
      </c>
      <c r="H844" s="8">
        <v>9.4650999999999999E-2</v>
      </c>
    </row>
    <row r="845" spans="1:8">
      <c r="A845" s="8" t="str">
        <f t="shared" si="23"/>
        <v>30.02.004610.07.0002</v>
      </c>
      <c r="B845" s="8" t="s">
        <v>387</v>
      </c>
      <c r="C845" s="8" t="s">
        <v>415</v>
      </c>
      <c r="D845" s="8" t="s">
        <v>579</v>
      </c>
      <c r="E845" s="8" t="s">
        <v>454</v>
      </c>
      <c r="F845" s="8" t="s">
        <v>452</v>
      </c>
      <c r="G845" s="8" t="s">
        <v>455</v>
      </c>
      <c r="H845" s="8">
        <v>0.63382000000000005</v>
      </c>
    </row>
    <row r="846" spans="1:8">
      <c r="A846" s="8" t="str">
        <f t="shared" si="23"/>
        <v>30.02.004610.09.0004</v>
      </c>
      <c r="B846" s="8" t="s">
        <v>387</v>
      </c>
      <c r="C846" s="8" t="s">
        <v>415</v>
      </c>
      <c r="D846" s="8" t="s">
        <v>579</v>
      </c>
      <c r="E846" s="8" t="s">
        <v>577</v>
      </c>
      <c r="F846" s="8" t="s">
        <v>452</v>
      </c>
      <c r="G846" s="8" t="s">
        <v>578</v>
      </c>
      <c r="H846" s="8">
        <v>7.2831999999999994E-2</v>
      </c>
    </row>
    <row r="847" spans="1:8">
      <c r="A847" s="8" t="str">
        <f t="shared" si="23"/>
        <v>30.02.004610.06.0001</v>
      </c>
      <c r="B847" s="8" t="s">
        <v>387</v>
      </c>
      <c r="C847" s="8" t="s">
        <v>415</v>
      </c>
      <c r="D847" s="8" t="s">
        <v>579</v>
      </c>
      <c r="E847" s="8" t="s">
        <v>481</v>
      </c>
      <c r="F847" s="8" t="s">
        <v>452</v>
      </c>
      <c r="G847" s="8" t="s">
        <v>482</v>
      </c>
      <c r="H847" s="8">
        <v>0.18212999999999999</v>
      </c>
    </row>
    <row r="848" spans="1:8">
      <c r="A848" s="8" t="str">
        <f t="shared" si="23"/>
        <v>30.02.004610.07.1021</v>
      </c>
      <c r="B848" s="8" t="s">
        <v>387</v>
      </c>
      <c r="C848" s="8" t="s">
        <v>415</v>
      </c>
      <c r="D848" s="8" t="s">
        <v>579</v>
      </c>
      <c r="E848" s="8" t="s">
        <v>1072</v>
      </c>
      <c r="F848" s="8" t="s">
        <v>498</v>
      </c>
      <c r="G848" s="8" t="s">
        <v>1073</v>
      </c>
      <c r="H848" s="8">
        <v>1.4139999999999999E-3</v>
      </c>
    </row>
    <row r="849" spans="1:8">
      <c r="A849" s="8" t="str">
        <f t="shared" si="23"/>
        <v>30.02.004610.07.0035</v>
      </c>
      <c r="B849" s="8" t="s">
        <v>387</v>
      </c>
      <c r="C849" s="8" t="s">
        <v>415</v>
      </c>
      <c r="D849" s="8" t="s">
        <v>579</v>
      </c>
      <c r="E849" s="8" t="s">
        <v>1299</v>
      </c>
      <c r="F849" s="8" t="s">
        <v>452</v>
      </c>
      <c r="G849" s="8" t="s">
        <v>1300</v>
      </c>
      <c r="H849" s="8">
        <v>2.5253999999999999E-2</v>
      </c>
    </row>
    <row r="850" spans="1:8">
      <c r="A850" s="8" t="str">
        <f t="shared" si="23"/>
        <v>30.02.004710.03.0015</v>
      </c>
      <c r="B850" s="8" t="s">
        <v>385</v>
      </c>
      <c r="C850" s="8" t="s">
        <v>412</v>
      </c>
      <c r="D850" s="8" t="s">
        <v>579</v>
      </c>
      <c r="E850" s="8" t="s">
        <v>867</v>
      </c>
      <c r="F850" s="8" t="s">
        <v>452</v>
      </c>
      <c r="G850" s="8" t="s">
        <v>868</v>
      </c>
      <c r="H850" s="8">
        <v>0.14863100000000001</v>
      </c>
    </row>
    <row r="851" spans="1:8">
      <c r="A851" s="8" t="str">
        <f t="shared" si="23"/>
        <v>30.02.004730.02.0048</v>
      </c>
      <c r="B851" s="8" t="s">
        <v>385</v>
      </c>
      <c r="C851" s="8" t="s">
        <v>412</v>
      </c>
      <c r="D851" s="8" t="s">
        <v>579</v>
      </c>
      <c r="E851" s="8" t="s">
        <v>1301</v>
      </c>
      <c r="F851" s="8" t="s">
        <v>579</v>
      </c>
      <c r="G851" s="8" t="s">
        <v>1302</v>
      </c>
      <c r="H851" s="8">
        <v>0.14863100000000001</v>
      </c>
    </row>
    <row r="852" spans="1:8">
      <c r="A852" s="8" t="str">
        <f t="shared" si="23"/>
        <v>30.02.004710.03.0018</v>
      </c>
      <c r="B852" s="8" t="s">
        <v>385</v>
      </c>
      <c r="C852" s="8" t="s">
        <v>412</v>
      </c>
      <c r="D852" s="8" t="s">
        <v>579</v>
      </c>
      <c r="E852" s="8" t="s">
        <v>1303</v>
      </c>
      <c r="F852" s="8" t="s">
        <v>452</v>
      </c>
      <c r="G852" s="8" t="s">
        <v>1304</v>
      </c>
      <c r="H852" s="8">
        <v>0.20238800000000001</v>
      </c>
    </row>
    <row r="853" spans="1:8">
      <c r="A853" s="8" t="str">
        <f t="shared" si="23"/>
        <v>30.02.004730.03.0002</v>
      </c>
      <c r="B853" s="8" t="s">
        <v>385</v>
      </c>
      <c r="C853" s="8" t="s">
        <v>412</v>
      </c>
      <c r="D853" s="8" t="s">
        <v>579</v>
      </c>
      <c r="E853" s="8" t="s">
        <v>497</v>
      </c>
      <c r="F853" s="8" t="s">
        <v>498</v>
      </c>
      <c r="G853" s="8" t="s">
        <v>499</v>
      </c>
      <c r="H853" s="8">
        <v>2.833E-3</v>
      </c>
    </row>
    <row r="854" spans="1:8">
      <c r="A854" s="8" t="str">
        <f t="shared" si="23"/>
        <v>30.02.004710.04.0007</v>
      </c>
      <c r="B854" s="8" t="s">
        <v>385</v>
      </c>
      <c r="C854" s="8" t="s">
        <v>412</v>
      </c>
      <c r="D854" s="8" t="s">
        <v>579</v>
      </c>
      <c r="E854" s="8" t="s">
        <v>535</v>
      </c>
      <c r="F854" s="8" t="s">
        <v>452</v>
      </c>
      <c r="G854" s="8" t="s">
        <v>536</v>
      </c>
      <c r="H854" s="8">
        <v>3.712E-3</v>
      </c>
    </row>
    <row r="855" spans="1:8">
      <c r="A855" s="8" t="str">
        <f t="shared" si="23"/>
        <v>30.02.004710.06.0004</v>
      </c>
      <c r="B855" s="8" t="s">
        <v>385</v>
      </c>
      <c r="C855" s="8" t="s">
        <v>412</v>
      </c>
      <c r="D855" s="8" t="s">
        <v>579</v>
      </c>
      <c r="E855" s="8" t="s">
        <v>469</v>
      </c>
      <c r="F855" s="8" t="s">
        <v>452</v>
      </c>
      <c r="G855" s="8" t="s">
        <v>470</v>
      </c>
      <c r="H855" s="8">
        <v>3.5671000000000001E-2</v>
      </c>
    </row>
    <row r="856" spans="1:8">
      <c r="A856" s="8" t="str">
        <f t="shared" si="23"/>
        <v>30.02.004710.06.0019</v>
      </c>
      <c r="B856" s="8" t="s">
        <v>385</v>
      </c>
      <c r="C856" s="8" t="s">
        <v>412</v>
      </c>
      <c r="D856" s="8" t="s">
        <v>579</v>
      </c>
      <c r="E856" s="8" t="s">
        <v>473</v>
      </c>
      <c r="F856" s="8" t="s">
        <v>452</v>
      </c>
      <c r="G856" s="8" t="s">
        <v>474</v>
      </c>
      <c r="H856" s="8">
        <v>2.9729999999999999E-3</v>
      </c>
    </row>
    <row r="857" spans="1:8">
      <c r="A857" s="8" t="str">
        <f t="shared" si="23"/>
        <v>30.02.004710.06.0043</v>
      </c>
      <c r="B857" s="8" t="s">
        <v>385</v>
      </c>
      <c r="C857" s="8" t="s">
        <v>412</v>
      </c>
      <c r="D857" s="8" t="s">
        <v>579</v>
      </c>
      <c r="E857" s="8" t="s">
        <v>869</v>
      </c>
      <c r="F857" s="8" t="s">
        <v>452</v>
      </c>
      <c r="G857" s="8" t="s">
        <v>870</v>
      </c>
      <c r="H857" s="8">
        <v>0.14252300000000001</v>
      </c>
    </row>
    <row r="858" spans="1:8">
      <c r="A858" s="8" t="str">
        <f t="shared" si="23"/>
        <v>30.02.004710.06.0006</v>
      </c>
      <c r="B858" s="8" t="s">
        <v>385</v>
      </c>
      <c r="C858" s="8" t="s">
        <v>412</v>
      </c>
      <c r="D858" s="8" t="s">
        <v>579</v>
      </c>
      <c r="E858" s="8" t="s">
        <v>495</v>
      </c>
      <c r="F858" s="8" t="s">
        <v>452</v>
      </c>
      <c r="G858" s="8" t="s">
        <v>496</v>
      </c>
      <c r="H858" s="8">
        <v>6.9560000000000004E-3</v>
      </c>
    </row>
    <row r="859" spans="1:8">
      <c r="A859" s="8" t="str">
        <f t="shared" si="23"/>
        <v>30.02.004710.06.0044</v>
      </c>
      <c r="B859" s="8" t="s">
        <v>385</v>
      </c>
      <c r="C859" s="8" t="s">
        <v>412</v>
      </c>
      <c r="D859" s="8" t="s">
        <v>579</v>
      </c>
      <c r="E859" s="8" t="s">
        <v>873</v>
      </c>
      <c r="F859" s="8" t="s">
        <v>452</v>
      </c>
      <c r="G859" s="8" t="s">
        <v>874</v>
      </c>
      <c r="H859" s="8">
        <v>3.7157999999999997E-2</v>
      </c>
    </row>
    <row r="860" spans="1:8">
      <c r="A860" s="8" t="str">
        <f t="shared" si="23"/>
        <v>30.02.004710.06.0042</v>
      </c>
      <c r="B860" s="8" t="s">
        <v>385</v>
      </c>
      <c r="C860" s="8" t="s">
        <v>412</v>
      </c>
      <c r="D860" s="8" t="s">
        <v>579</v>
      </c>
      <c r="E860" s="8" t="s">
        <v>875</v>
      </c>
      <c r="F860" s="8" t="s">
        <v>452</v>
      </c>
      <c r="G860" s="8" t="s">
        <v>876</v>
      </c>
      <c r="H860" s="8">
        <v>0.13242999999999999</v>
      </c>
    </row>
    <row r="861" spans="1:8">
      <c r="A861" s="8" t="str">
        <f t="shared" si="23"/>
        <v>30.02.004710.06.0046</v>
      </c>
      <c r="B861" s="8" t="s">
        <v>385</v>
      </c>
      <c r="C861" s="8" t="s">
        <v>412</v>
      </c>
      <c r="D861" s="8" t="s">
        <v>579</v>
      </c>
      <c r="E861" s="8" t="s">
        <v>877</v>
      </c>
      <c r="F861" s="8" t="s">
        <v>452</v>
      </c>
      <c r="G861" s="8" t="s">
        <v>878</v>
      </c>
      <c r="H861" s="8">
        <v>1.2158E-2</v>
      </c>
    </row>
    <row r="862" spans="1:8">
      <c r="A862" s="8" t="str">
        <f t="shared" si="23"/>
        <v>30.02.004710.06.0037</v>
      </c>
      <c r="B862" s="8" t="s">
        <v>385</v>
      </c>
      <c r="C862" s="8" t="s">
        <v>412</v>
      </c>
      <c r="D862" s="8" t="s">
        <v>579</v>
      </c>
      <c r="E862" s="8" t="s">
        <v>485</v>
      </c>
      <c r="F862" s="8" t="s">
        <v>452</v>
      </c>
      <c r="G862" s="8" t="s">
        <v>486</v>
      </c>
      <c r="H862" s="8">
        <v>7.9999999999999996E-6</v>
      </c>
    </row>
    <row r="863" spans="1:8">
      <c r="B863" s="8" t="s">
        <v>385</v>
      </c>
      <c r="C863" s="8" t="s">
        <v>412</v>
      </c>
      <c r="D863" s="8" t="s">
        <v>579</v>
      </c>
      <c r="E863" s="8" t="s">
        <v>881</v>
      </c>
      <c r="F863" s="8" t="s">
        <v>452</v>
      </c>
      <c r="G863" s="8" t="s">
        <v>882</v>
      </c>
      <c r="H863" s="8">
        <v>7.9999999999999996E-6</v>
      </c>
    </row>
    <row r="864" spans="1:8">
      <c r="B864" s="8" t="s">
        <v>385</v>
      </c>
      <c r="C864" s="8" t="s">
        <v>412</v>
      </c>
      <c r="D864" s="8" t="s">
        <v>579</v>
      </c>
      <c r="E864" s="8" t="s">
        <v>1230</v>
      </c>
      <c r="F864" s="8" t="s">
        <v>452</v>
      </c>
      <c r="G864" s="8" t="s">
        <v>1231</v>
      </c>
      <c r="H864" s="8">
        <v>3.9999999999999998E-6</v>
      </c>
    </row>
    <row r="865" spans="1:8">
      <c r="A865" s="8" t="str">
        <f t="shared" ref="A865:A896" si="24">B865&amp;E865</f>
        <v>30.02.004710.06.0020</v>
      </c>
      <c r="B865" s="8" t="s">
        <v>385</v>
      </c>
      <c r="C865" s="8" t="s">
        <v>412</v>
      </c>
      <c r="D865" s="8" t="s">
        <v>579</v>
      </c>
      <c r="E865" s="8" t="s">
        <v>456</v>
      </c>
      <c r="F865" s="8" t="s">
        <v>452</v>
      </c>
      <c r="G865" s="8" t="s">
        <v>457</v>
      </c>
      <c r="H865" s="8">
        <v>6.3749999999999996E-3</v>
      </c>
    </row>
    <row r="866" spans="1:8">
      <c r="A866" s="8" t="str">
        <f t="shared" si="24"/>
        <v>30.02.004710.06.0045</v>
      </c>
      <c r="B866" s="8" t="s">
        <v>385</v>
      </c>
      <c r="C866" s="8" t="s">
        <v>412</v>
      </c>
      <c r="D866" s="8" t="s">
        <v>579</v>
      </c>
      <c r="E866" s="8" t="s">
        <v>1232</v>
      </c>
      <c r="F866" s="8" t="s">
        <v>452</v>
      </c>
      <c r="G866" s="8" t="s">
        <v>1233</v>
      </c>
      <c r="H866" s="8">
        <v>2.2799999999999999E-3</v>
      </c>
    </row>
    <row r="867" spans="1:8">
      <c r="A867" s="8" t="str">
        <f t="shared" si="24"/>
        <v>30.02.004710.07.0011</v>
      </c>
      <c r="B867" s="8" t="s">
        <v>385</v>
      </c>
      <c r="C867" s="8" t="s">
        <v>412</v>
      </c>
      <c r="D867" s="8" t="s">
        <v>579</v>
      </c>
      <c r="E867" s="8" t="s">
        <v>487</v>
      </c>
      <c r="F867" s="8" t="s">
        <v>452</v>
      </c>
      <c r="G867" s="8" t="s">
        <v>488</v>
      </c>
      <c r="H867" s="8">
        <v>4.816E-3</v>
      </c>
    </row>
    <row r="868" spans="1:8">
      <c r="A868" s="8" t="str">
        <f t="shared" si="24"/>
        <v>30.02.004710.06.0021</v>
      </c>
      <c r="B868" s="8" t="s">
        <v>385</v>
      </c>
      <c r="C868" s="8" t="s">
        <v>412</v>
      </c>
      <c r="D868" s="8" t="s">
        <v>579</v>
      </c>
      <c r="E868" s="8" t="s">
        <v>489</v>
      </c>
      <c r="F868" s="8" t="s">
        <v>452</v>
      </c>
      <c r="G868" s="8" t="s">
        <v>490</v>
      </c>
      <c r="H868" s="8">
        <v>3.57E-4</v>
      </c>
    </row>
    <row r="869" spans="1:8">
      <c r="A869" s="8" t="str">
        <f t="shared" si="24"/>
        <v>30.02.004710.06.0008</v>
      </c>
      <c r="B869" s="8" t="s">
        <v>385</v>
      </c>
      <c r="C869" s="8" t="s">
        <v>412</v>
      </c>
      <c r="D869" s="8" t="s">
        <v>579</v>
      </c>
      <c r="E869" s="8" t="s">
        <v>491</v>
      </c>
      <c r="F869" s="8" t="s">
        <v>452</v>
      </c>
      <c r="G869" s="8" t="s">
        <v>492</v>
      </c>
      <c r="H869" s="8">
        <v>8.3199999999999995E-4</v>
      </c>
    </row>
    <row r="870" spans="1:8">
      <c r="A870" s="8" t="str">
        <f t="shared" si="24"/>
        <v>30.02.004710.06.0035</v>
      </c>
      <c r="B870" s="8" t="s">
        <v>385</v>
      </c>
      <c r="C870" s="8" t="s">
        <v>412</v>
      </c>
      <c r="D870" s="8" t="s">
        <v>579</v>
      </c>
      <c r="E870" s="8" t="s">
        <v>879</v>
      </c>
      <c r="F870" s="8" t="s">
        <v>452</v>
      </c>
      <c r="G870" s="8" t="s">
        <v>880</v>
      </c>
      <c r="H870" s="8">
        <v>6.5399999999999996E-4</v>
      </c>
    </row>
    <row r="871" spans="1:8">
      <c r="A871" s="8" t="str">
        <f t="shared" si="24"/>
        <v>30.02.004710.01.0003</v>
      </c>
      <c r="B871" s="8" t="s">
        <v>385</v>
      </c>
      <c r="C871" s="8" t="s">
        <v>412</v>
      </c>
      <c r="D871" s="8" t="s">
        <v>579</v>
      </c>
      <c r="E871" s="8" t="s">
        <v>471</v>
      </c>
      <c r="F871" s="8" t="s">
        <v>452</v>
      </c>
      <c r="G871" s="8" t="s">
        <v>472</v>
      </c>
      <c r="H871" s="8">
        <v>1.4566000000000001E-2</v>
      </c>
    </row>
    <row r="872" spans="1:8">
      <c r="A872" s="8" t="str">
        <f t="shared" si="24"/>
        <v>30.02.004710.07.0002</v>
      </c>
      <c r="B872" s="8" t="s">
        <v>385</v>
      </c>
      <c r="C872" s="8" t="s">
        <v>412</v>
      </c>
      <c r="D872" s="8" t="s">
        <v>579</v>
      </c>
      <c r="E872" s="8" t="s">
        <v>454</v>
      </c>
      <c r="F872" s="8" t="s">
        <v>452</v>
      </c>
      <c r="G872" s="8" t="s">
        <v>455</v>
      </c>
      <c r="H872" s="8">
        <v>0.34185100000000002</v>
      </c>
    </row>
    <row r="873" spans="1:8">
      <c r="A873" s="8" t="str">
        <f t="shared" si="24"/>
        <v>30.02.004710.06.0040</v>
      </c>
      <c r="B873" s="8" t="s">
        <v>385</v>
      </c>
      <c r="C873" s="8" t="s">
        <v>412</v>
      </c>
      <c r="D873" s="8" t="s">
        <v>579</v>
      </c>
      <c r="E873" s="8" t="s">
        <v>1293</v>
      </c>
      <c r="F873" s="8" t="s">
        <v>498</v>
      </c>
      <c r="G873" s="8" t="s">
        <v>1294</v>
      </c>
      <c r="H873" s="8">
        <v>0.16033900000000001</v>
      </c>
    </row>
    <row r="874" spans="1:8">
      <c r="A874" s="8" t="str">
        <f t="shared" si="24"/>
        <v>30.02.004710.06.0047</v>
      </c>
      <c r="B874" s="8" t="s">
        <v>385</v>
      </c>
      <c r="C874" s="8" t="s">
        <v>412</v>
      </c>
      <c r="D874" s="8" t="s">
        <v>579</v>
      </c>
      <c r="E874" s="8" t="s">
        <v>1266</v>
      </c>
      <c r="F874" s="8" t="s">
        <v>452</v>
      </c>
      <c r="G874" s="8" t="s">
        <v>1267</v>
      </c>
      <c r="H874" s="8">
        <v>4.7600000000000002E-4</v>
      </c>
    </row>
    <row r="875" spans="1:8">
      <c r="A875" s="8" t="str">
        <f t="shared" si="24"/>
        <v>30.02.004710.06.0051</v>
      </c>
      <c r="B875" s="8" t="s">
        <v>385</v>
      </c>
      <c r="C875" s="8" t="s">
        <v>412</v>
      </c>
      <c r="D875" s="8" t="s">
        <v>579</v>
      </c>
      <c r="E875" s="8" t="s">
        <v>1258</v>
      </c>
      <c r="F875" s="8" t="s">
        <v>498</v>
      </c>
      <c r="G875" s="8" t="s">
        <v>1259</v>
      </c>
      <c r="H875" s="8">
        <v>4.7600000000000002E-4</v>
      </c>
    </row>
    <row r="876" spans="1:8">
      <c r="A876" s="8" t="str">
        <f t="shared" si="24"/>
        <v>30.02.004710.06.0038</v>
      </c>
      <c r="B876" s="8" t="s">
        <v>385</v>
      </c>
      <c r="C876" s="8" t="s">
        <v>412</v>
      </c>
      <c r="D876" s="8" t="s">
        <v>579</v>
      </c>
      <c r="E876" s="8" t="s">
        <v>1305</v>
      </c>
      <c r="F876" s="8" t="s">
        <v>452</v>
      </c>
      <c r="G876" s="8" t="s">
        <v>1306</v>
      </c>
      <c r="H876" s="8">
        <v>3.0519000000000001E-2</v>
      </c>
    </row>
    <row r="877" spans="1:8">
      <c r="A877" s="8" t="str">
        <f t="shared" si="24"/>
        <v>30.02.004710.01.0004</v>
      </c>
      <c r="B877" s="8" t="s">
        <v>385</v>
      </c>
      <c r="C877" s="8" t="s">
        <v>412</v>
      </c>
      <c r="D877" s="8" t="s">
        <v>579</v>
      </c>
      <c r="E877" s="8" t="s">
        <v>719</v>
      </c>
      <c r="F877" s="8" t="s">
        <v>452</v>
      </c>
      <c r="G877" s="8" t="s">
        <v>720</v>
      </c>
      <c r="H877" s="8">
        <v>1.4566000000000001E-2</v>
      </c>
    </row>
    <row r="878" spans="1:8">
      <c r="A878" s="8" t="str">
        <f t="shared" si="24"/>
        <v>30.02.004810.03.0018</v>
      </c>
      <c r="B878" s="8" t="s">
        <v>1301</v>
      </c>
      <c r="C878" s="8" t="s">
        <v>1302</v>
      </c>
      <c r="D878" s="8" t="s">
        <v>579</v>
      </c>
      <c r="E878" s="8" t="s">
        <v>1303</v>
      </c>
      <c r="F878" s="8" t="s">
        <v>452</v>
      </c>
      <c r="G878" s="8" t="s">
        <v>1304</v>
      </c>
      <c r="H878" s="8">
        <v>1.36168</v>
      </c>
    </row>
    <row r="879" spans="1:8">
      <c r="A879" s="8" t="str">
        <f t="shared" si="24"/>
        <v>30.02.004830.03.0002</v>
      </c>
      <c r="B879" s="8" t="s">
        <v>1301</v>
      </c>
      <c r="C879" s="8" t="s">
        <v>1302</v>
      </c>
      <c r="D879" s="8" t="s">
        <v>579</v>
      </c>
      <c r="E879" s="8" t="s">
        <v>497</v>
      </c>
      <c r="F879" s="8" t="s">
        <v>498</v>
      </c>
      <c r="G879" s="8" t="s">
        <v>499</v>
      </c>
      <c r="H879" s="8">
        <v>1.9064000000000001E-2</v>
      </c>
    </row>
    <row r="880" spans="1:8">
      <c r="A880" s="8" t="str">
        <f t="shared" si="24"/>
        <v>30.02.004810.06.0037</v>
      </c>
      <c r="B880" s="8" t="s">
        <v>1301</v>
      </c>
      <c r="C880" s="8" t="s">
        <v>1302</v>
      </c>
      <c r="D880" s="8" t="s">
        <v>579</v>
      </c>
      <c r="E880" s="8" t="s">
        <v>485</v>
      </c>
      <c r="F880" s="8" t="s">
        <v>452</v>
      </c>
      <c r="G880" s="8" t="s">
        <v>486</v>
      </c>
      <c r="H880" s="8">
        <v>1.5999999999999999E-5</v>
      </c>
    </row>
    <row r="881" spans="1:8">
      <c r="A881" s="8" t="str">
        <f t="shared" si="24"/>
        <v>30.02.004810.06.0036</v>
      </c>
      <c r="B881" s="8" t="s">
        <v>1301</v>
      </c>
      <c r="C881" s="8" t="s">
        <v>1302</v>
      </c>
      <c r="D881" s="8" t="s">
        <v>579</v>
      </c>
      <c r="E881" s="8" t="s">
        <v>881</v>
      </c>
      <c r="F881" s="8" t="s">
        <v>452</v>
      </c>
      <c r="G881" s="8" t="s">
        <v>882</v>
      </c>
      <c r="H881" s="8">
        <v>1.5999999999999999E-5</v>
      </c>
    </row>
    <row r="882" spans="1:8">
      <c r="A882" s="8" t="str">
        <f t="shared" si="24"/>
        <v>30.02.004810.06.0048</v>
      </c>
      <c r="B882" s="8" t="s">
        <v>1301</v>
      </c>
      <c r="C882" s="8" t="s">
        <v>1302</v>
      </c>
      <c r="D882" s="8" t="s">
        <v>579</v>
      </c>
      <c r="E882" s="8" t="s">
        <v>1230</v>
      </c>
      <c r="F882" s="8" t="s">
        <v>452</v>
      </c>
      <c r="G882" s="8" t="s">
        <v>1231</v>
      </c>
      <c r="H882" s="8">
        <v>7.9999999999999996E-6</v>
      </c>
    </row>
    <row r="883" spans="1:8">
      <c r="A883" s="8" t="str">
        <f t="shared" si="24"/>
        <v>30.02.004810.06.0020</v>
      </c>
      <c r="B883" s="8" t="s">
        <v>1301</v>
      </c>
      <c r="C883" s="8" t="s">
        <v>1302</v>
      </c>
      <c r="D883" s="8" t="s">
        <v>579</v>
      </c>
      <c r="E883" s="8" t="s">
        <v>456</v>
      </c>
      <c r="F883" s="8" t="s">
        <v>452</v>
      </c>
      <c r="G883" s="8" t="s">
        <v>457</v>
      </c>
      <c r="H883" s="8">
        <v>1.2697E-2</v>
      </c>
    </row>
    <row r="884" spans="1:8">
      <c r="A884" s="8" t="str">
        <f t="shared" si="24"/>
        <v>30.02.004810.04.0007</v>
      </c>
      <c r="B884" s="8" t="s">
        <v>1301</v>
      </c>
      <c r="C884" s="8" t="s">
        <v>1302</v>
      </c>
      <c r="D884" s="8" t="s">
        <v>579</v>
      </c>
      <c r="E884" s="8" t="s">
        <v>535</v>
      </c>
      <c r="F884" s="8" t="s">
        <v>452</v>
      </c>
      <c r="G884" s="8" t="s">
        <v>536</v>
      </c>
      <c r="H884" s="8">
        <v>1.75E-3</v>
      </c>
    </row>
    <row r="885" spans="1:8">
      <c r="A885" s="8" t="str">
        <f t="shared" si="24"/>
        <v>30.02.004810.06.0045</v>
      </c>
      <c r="B885" s="8" t="s">
        <v>1301</v>
      </c>
      <c r="C885" s="8" t="s">
        <v>1302</v>
      </c>
      <c r="D885" s="8" t="s">
        <v>579</v>
      </c>
      <c r="E885" s="8" t="s">
        <v>1232</v>
      </c>
      <c r="F885" s="8" t="s">
        <v>452</v>
      </c>
      <c r="G885" s="8" t="s">
        <v>1233</v>
      </c>
      <c r="H885" s="8">
        <v>4.5409999999999999E-3</v>
      </c>
    </row>
    <row r="886" spans="1:8">
      <c r="A886" s="8" t="str">
        <f t="shared" si="24"/>
        <v>30.02.004910.04.0004</v>
      </c>
      <c r="B886" s="8" t="s">
        <v>384</v>
      </c>
      <c r="C886" s="8" t="s">
        <v>411</v>
      </c>
      <c r="D886" s="8" t="s">
        <v>579</v>
      </c>
      <c r="E886" s="8" t="s">
        <v>776</v>
      </c>
      <c r="F886" s="8" t="s">
        <v>452</v>
      </c>
      <c r="G886" s="8" t="s">
        <v>777</v>
      </c>
      <c r="H886" s="8">
        <v>2.5305999999999999E-2</v>
      </c>
    </row>
    <row r="887" spans="1:8">
      <c r="A887" s="8" t="str">
        <f t="shared" si="24"/>
        <v>30.02.004940.02.1010</v>
      </c>
      <c r="B887" s="8" t="s">
        <v>384</v>
      </c>
      <c r="C887" s="8" t="s">
        <v>411</v>
      </c>
      <c r="D887" s="8" t="s">
        <v>579</v>
      </c>
      <c r="E887" s="8" t="s">
        <v>1095</v>
      </c>
      <c r="F887" s="8" t="s">
        <v>452</v>
      </c>
      <c r="G887" s="8" t="s">
        <v>1096</v>
      </c>
      <c r="H887" s="8">
        <v>1.25E-4</v>
      </c>
    </row>
    <row r="888" spans="1:8">
      <c r="A888" s="8" t="str">
        <f t="shared" si="24"/>
        <v>30.02.004940.02.1011</v>
      </c>
      <c r="B888" s="8" t="s">
        <v>384</v>
      </c>
      <c r="C888" s="8" t="s">
        <v>411</v>
      </c>
      <c r="D888" s="8" t="s">
        <v>579</v>
      </c>
      <c r="E888" s="8" t="s">
        <v>1097</v>
      </c>
      <c r="F888" s="8" t="s">
        <v>452</v>
      </c>
      <c r="G888" s="8" t="s">
        <v>1098</v>
      </c>
      <c r="H888" s="8">
        <v>7.352E-3</v>
      </c>
    </row>
    <row r="889" spans="1:8">
      <c r="A889" s="8" t="str">
        <f t="shared" si="24"/>
        <v>30.02.004940.02.1012</v>
      </c>
      <c r="B889" s="8" t="s">
        <v>384</v>
      </c>
      <c r="C889" s="8" t="s">
        <v>411</v>
      </c>
      <c r="D889" s="8" t="s">
        <v>579</v>
      </c>
      <c r="E889" s="8" t="s">
        <v>1099</v>
      </c>
      <c r="F889" s="8" t="s">
        <v>452</v>
      </c>
      <c r="G889" s="8" t="s">
        <v>1100</v>
      </c>
      <c r="H889" s="8">
        <v>1.4508E-2</v>
      </c>
    </row>
    <row r="890" spans="1:8">
      <c r="A890" s="8" t="str">
        <f t="shared" si="24"/>
        <v>30.02.004940.02.1013</v>
      </c>
      <c r="B890" s="8" t="s">
        <v>384</v>
      </c>
      <c r="C890" s="8" t="s">
        <v>411</v>
      </c>
      <c r="D890" s="8" t="s">
        <v>579</v>
      </c>
      <c r="E890" s="8" t="s">
        <v>1102</v>
      </c>
      <c r="F890" s="8" t="s">
        <v>452</v>
      </c>
      <c r="G890" s="8" t="s">
        <v>1103</v>
      </c>
      <c r="H890" s="8">
        <v>1.1143999999999999E-2</v>
      </c>
    </row>
    <row r="891" spans="1:8">
      <c r="A891" s="8" t="str">
        <f t="shared" si="24"/>
        <v>30.02.004910.06.0033</v>
      </c>
      <c r="B891" s="8" t="s">
        <v>384</v>
      </c>
      <c r="C891" s="8" t="s">
        <v>411</v>
      </c>
      <c r="D891" s="8" t="s">
        <v>579</v>
      </c>
      <c r="E891" s="8" t="s">
        <v>984</v>
      </c>
      <c r="F891" s="8" t="s">
        <v>498</v>
      </c>
      <c r="G891" s="8" t="s">
        <v>985</v>
      </c>
      <c r="H891" s="8">
        <v>9.1470000000000006E-3</v>
      </c>
    </row>
    <row r="892" spans="1:8">
      <c r="A892" s="8" t="str">
        <f t="shared" si="24"/>
        <v>30.02.004910.01.0003</v>
      </c>
      <c r="B892" s="8" t="s">
        <v>384</v>
      </c>
      <c r="C892" s="8" t="s">
        <v>411</v>
      </c>
      <c r="D892" s="8" t="s">
        <v>579</v>
      </c>
      <c r="E892" s="8" t="s">
        <v>471</v>
      </c>
      <c r="F892" s="8" t="s">
        <v>452</v>
      </c>
      <c r="G892" s="8" t="s">
        <v>472</v>
      </c>
      <c r="H892" s="8">
        <v>4.2014000000000003E-2</v>
      </c>
    </row>
    <row r="893" spans="1:8">
      <c r="A893" s="8" t="str">
        <f t="shared" si="24"/>
        <v>30.02.004910.05.0002</v>
      </c>
      <c r="B893" s="8" t="s">
        <v>384</v>
      </c>
      <c r="C893" s="8" t="s">
        <v>411</v>
      </c>
      <c r="D893" s="8" t="s">
        <v>579</v>
      </c>
      <c r="E893" s="8" t="s">
        <v>451</v>
      </c>
      <c r="F893" s="8" t="s">
        <v>452</v>
      </c>
      <c r="G893" s="8" t="s">
        <v>453</v>
      </c>
      <c r="H893" s="8">
        <v>5.0673000000000003E-2</v>
      </c>
    </row>
    <row r="894" spans="1:8">
      <c r="A894" s="8" t="str">
        <f t="shared" si="24"/>
        <v>30.02.004910.02.0003</v>
      </c>
      <c r="B894" s="8" t="s">
        <v>384</v>
      </c>
      <c r="C894" s="8" t="s">
        <v>411</v>
      </c>
      <c r="D894" s="8" t="s">
        <v>579</v>
      </c>
      <c r="E894" s="8" t="s">
        <v>523</v>
      </c>
      <c r="F894" s="8" t="s">
        <v>452</v>
      </c>
      <c r="G894" s="8" t="s">
        <v>524</v>
      </c>
      <c r="H894" s="8">
        <v>2.0306000000000001E-2</v>
      </c>
    </row>
    <row r="895" spans="1:8">
      <c r="A895" s="8" t="str">
        <f t="shared" si="24"/>
        <v>30.02.004910.06.0043</v>
      </c>
      <c r="B895" s="8" t="s">
        <v>384</v>
      </c>
      <c r="C895" s="8" t="s">
        <v>411</v>
      </c>
      <c r="D895" s="8" t="s">
        <v>579</v>
      </c>
      <c r="E895" s="8" t="s">
        <v>869</v>
      </c>
      <c r="F895" s="8" t="s">
        <v>452</v>
      </c>
      <c r="G895" s="8" t="s">
        <v>870</v>
      </c>
      <c r="H895" s="8">
        <v>6.7075999999999997E-2</v>
      </c>
    </row>
    <row r="896" spans="1:8">
      <c r="A896" s="8" t="str">
        <f t="shared" si="24"/>
        <v>30.02.004930.03.0002</v>
      </c>
      <c r="B896" s="8" t="s">
        <v>384</v>
      </c>
      <c r="C896" s="8" t="s">
        <v>411</v>
      </c>
      <c r="D896" s="8" t="s">
        <v>579</v>
      </c>
      <c r="E896" s="8" t="s">
        <v>497</v>
      </c>
      <c r="F896" s="8" t="s">
        <v>498</v>
      </c>
      <c r="G896" s="8" t="s">
        <v>499</v>
      </c>
      <c r="H896" s="8">
        <v>1.8720000000000001E-2</v>
      </c>
    </row>
    <row r="897" spans="1:8">
      <c r="A897" s="8" t="str">
        <f t="shared" ref="A897:A928" si="25">B897&amp;E897</f>
        <v>30.02.004910.06.0037</v>
      </c>
      <c r="B897" s="8" t="s">
        <v>384</v>
      </c>
      <c r="C897" s="8" t="s">
        <v>411</v>
      </c>
      <c r="D897" s="8" t="s">
        <v>579</v>
      </c>
      <c r="E897" s="8" t="s">
        <v>485</v>
      </c>
      <c r="F897" s="8" t="s">
        <v>452</v>
      </c>
      <c r="G897" s="8" t="s">
        <v>486</v>
      </c>
      <c r="H897" s="8">
        <v>1.5999999999999999E-5</v>
      </c>
    </row>
    <row r="898" spans="1:8">
      <c r="A898" s="8" t="str">
        <f t="shared" si="25"/>
        <v>30.02.004910.06.0036</v>
      </c>
      <c r="B898" s="8" t="s">
        <v>384</v>
      </c>
      <c r="C898" s="8" t="s">
        <v>411</v>
      </c>
      <c r="D898" s="8" t="s">
        <v>579</v>
      </c>
      <c r="E898" s="8" t="s">
        <v>881</v>
      </c>
      <c r="F898" s="8" t="s">
        <v>452</v>
      </c>
      <c r="G898" s="8" t="s">
        <v>882</v>
      </c>
      <c r="H898" s="8">
        <v>1.5999999999999999E-5</v>
      </c>
    </row>
    <row r="899" spans="1:8">
      <c r="A899" s="8" t="str">
        <f t="shared" si="25"/>
        <v>---------------  - FMEN031 - V:</v>
      </c>
      <c r="B899" s="8" t="s">
        <v>427</v>
      </c>
      <c r="C899" s="8" t="e">
        <f>------------------------------DAT</f>
        <v>#NAME?</v>
      </c>
      <c r="D899" s="8" t="s">
        <v>1238</v>
      </c>
      <c r="E899" s="8" t="s">
        <v>526</v>
      </c>
      <c r="F899" s="8" t="s">
        <v>527</v>
      </c>
      <c r="G899" s="8" t="s">
        <v>528</v>
      </c>
      <c r="H899" s="8"/>
    </row>
    <row r="900" spans="1:8">
      <c r="A900" s="8" t="str">
        <f t="shared" si="25"/>
        <v>_x000C_------------------------------</v>
      </c>
      <c r="B900" s="8" t="s">
        <v>529</v>
      </c>
      <c r="C900" s="8" t="s">
        <v>1227</v>
      </c>
      <c r="D900" s="8" t="s">
        <v>1228</v>
      </c>
      <c r="E900" s="8" t="s">
        <v>430</v>
      </c>
      <c r="F900" s="8" t="s">
        <v>429</v>
      </c>
      <c r="G900" s="8" t="s">
        <v>431</v>
      </c>
      <c r="H900" s="8" t="s">
        <v>431</v>
      </c>
    </row>
    <row r="901" spans="1:8">
      <c r="A901" s="8" t="str">
        <f t="shared" si="25"/>
        <v>FORNO DE MINASrutura de Atual P</v>
      </c>
      <c r="B901" s="8" t="s">
        <v>433</v>
      </c>
      <c r="C901" s="8" t="s">
        <v>434</v>
      </c>
      <c r="D901" s="8" t="s">
        <v>435</v>
      </c>
      <c r="E901" s="8" t="s">
        <v>436</v>
      </c>
      <c r="F901" s="8" t="s">
        <v>437</v>
      </c>
      <c r="G901" s="8" t="s">
        <v>438</v>
      </c>
      <c r="H901" s="8" t="s">
        <v>731</v>
      </c>
    </row>
    <row r="902" spans="1:8">
      <c r="A902" s="8" t="str">
        <f t="shared" si="25"/>
        <v>-------------------------------</v>
      </c>
      <c r="B902" s="8" t="s">
        <v>427</v>
      </c>
      <c r="C902" s="8" t="s">
        <v>1227</v>
      </c>
      <c r="D902" s="8" t="s">
        <v>1228</v>
      </c>
      <c r="E902" s="8" t="s">
        <v>430</v>
      </c>
      <c r="F902" s="8" t="s">
        <v>429</v>
      </c>
      <c r="G902" s="8" t="s">
        <v>431</v>
      </c>
      <c r="H902" s="8" t="s">
        <v>1255</v>
      </c>
    </row>
    <row r="903" spans="1:8">
      <c r="A903" s="8" t="str">
        <f t="shared" si="25"/>
        <v/>
      </c>
      <c r="B903" s="8"/>
      <c r="C903" s="8"/>
      <c r="D903" s="8"/>
      <c r="E903" s="8"/>
      <c r="F903" s="8"/>
      <c r="G903" s="8"/>
      <c r="H903" s="8"/>
    </row>
    <row r="904" spans="1:8">
      <c r="A904" s="8" t="str">
        <f t="shared" si="25"/>
        <v>Item PaiItem Filho</v>
      </c>
      <c r="B904" s="8" t="s">
        <v>441</v>
      </c>
      <c r="C904" s="8" t="s">
        <v>442</v>
      </c>
      <c r="D904" s="8" t="s">
        <v>443</v>
      </c>
      <c r="E904" s="8" t="s">
        <v>444</v>
      </c>
      <c r="F904" s="8" t="s">
        <v>443</v>
      </c>
      <c r="G904" s="8" t="s">
        <v>445</v>
      </c>
      <c r="H904" s="8" t="s">
        <v>446</v>
      </c>
    </row>
    <row r="905" spans="1:8">
      <c r="A905" s="8" t="str">
        <f t="shared" si="25"/>
        <v>------------------------------</v>
      </c>
      <c r="B905" s="8" t="s">
        <v>427</v>
      </c>
      <c r="C905" s="8" t="s">
        <v>447</v>
      </c>
      <c r="D905" s="8" t="s">
        <v>448</v>
      </c>
      <c r="E905" s="8" t="s">
        <v>449</v>
      </c>
      <c r="F905" s="8" t="s">
        <v>448</v>
      </c>
      <c r="G905" s="8" t="s">
        <v>431</v>
      </c>
      <c r="H905" s="8" t="s">
        <v>427</v>
      </c>
    </row>
    <row r="906" spans="1:8">
      <c r="A906" s="8" t="str">
        <f t="shared" si="25"/>
        <v>30.02.004910.06.0048</v>
      </c>
      <c r="B906" s="8" t="s">
        <v>384</v>
      </c>
      <c r="C906" s="8" t="s">
        <v>411</v>
      </c>
      <c r="D906" s="8" t="s">
        <v>579</v>
      </c>
      <c r="E906" s="8" t="s">
        <v>1230</v>
      </c>
      <c r="F906" s="8" t="s">
        <v>452</v>
      </c>
      <c r="G906" s="8" t="s">
        <v>1231</v>
      </c>
      <c r="H906" s="8">
        <v>7.9999999999999996E-6</v>
      </c>
    </row>
    <row r="907" spans="1:8">
      <c r="A907" s="8" t="str">
        <f t="shared" si="25"/>
        <v>30.02.004910.06.0020</v>
      </c>
      <c r="B907" s="8" t="s">
        <v>384</v>
      </c>
      <c r="C907" s="8" t="s">
        <v>411</v>
      </c>
      <c r="D907" s="8" t="s">
        <v>579</v>
      </c>
      <c r="E907" s="8" t="s">
        <v>456</v>
      </c>
      <c r="F907" s="8" t="s">
        <v>452</v>
      </c>
      <c r="G907" s="8" t="s">
        <v>457</v>
      </c>
      <c r="H907" s="8">
        <v>1.2468E-2</v>
      </c>
    </row>
    <row r="908" spans="1:8">
      <c r="A908" s="8" t="str">
        <f t="shared" si="25"/>
        <v>30.02.004910.04.0007</v>
      </c>
      <c r="B908" s="8" t="s">
        <v>384</v>
      </c>
      <c r="C908" s="8" t="s">
        <v>411</v>
      </c>
      <c r="D908" s="8" t="s">
        <v>579</v>
      </c>
      <c r="E908" s="8" t="s">
        <v>535</v>
      </c>
      <c r="F908" s="8" t="s">
        <v>452</v>
      </c>
      <c r="G908" s="8" t="s">
        <v>536</v>
      </c>
      <c r="H908" s="8">
        <v>1.7179999999999999E-3</v>
      </c>
    </row>
    <row r="909" spans="1:8">
      <c r="A909" s="8" t="str">
        <f t="shared" si="25"/>
        <v>30.02.004910.06.0045</v>
      </c>
      <c r="B909" s="8" t="s">
        <v>384</v>
      </c>
      <c r="C909" s="8" t="s">
        <v>411</v>
      </c>
      <c r="D909" s="8" t="s">
        <v>579</v>
      </c>
      <c r="E909" s="8" t="s">
        <v>1232</v>
      </c>
      <c r="F909" s="8" t="s">
        <v>452</v>
      </c>
      <c r="G909" s="8" t="s">
        <v>1233</v>
      </c>
      <c r="H909" s="8">
        <v>4.4590000000000003E-3</v>
      </c>
    </row>
    <row r="910" spans="1:8">
      <c r="A910" s="8" t="str">
        <f t="shared" si="25"/>
        <v>30.02.004910.06.0021</v>
      </c>
      <c r="B910" s="8" t="s">
        <v>384</v>
      </c>
      <c r="C910" s="8" t="s">
        <v>411</v>
      </c>
      <c r="D910" s="8" t="s">
        <v>579</v>
      </c>
      <c r="E910" s="8" t="s">
        <v>489</v>
      </c>
      <c r="F910" s="8" t="s">
        <v>452</v>
      </c>
      <c r="G910" s="8" t="s">
        <v>490</v>
      </c>
      <c r="H910" s="8">
        <v>1.95E-4</v>
      </c>
    </row>
    <row r="911" spans="1:8">
      <c r="A911" s="8" t="str">
        <f t="shared" si="25"/>
        <v>30.02.004910.03.0012</v>
      </c>
      <c r="B911" s="8" t="s">
        <v>384</v>
      </c>
      <c r="C911" s="8" t="s">
        <v>411</v>
      </c>
      <c r="D911" s="8" t="s">
        <v>579</v>
      </c>
      <c r="E911" s="8" t="s">
        <v>986</v>
      </c>
      <c r="F911" s="8" t="s">
        <v>452</v>
      </c>
      <c r="G911" s="8" t="s">
        <v>987</v>
      </c>
      <c r="H911" s="8">
        <v>0.30489300000000003</v>
      </c>
    </row>
    <row r="912" spans="1:8">
      <c r="A912" s="8" t="str">
        <f t="shared" si="25"/>
        <v>30.02.004910.07.0002</v>
      </c>
      <c r="B912" s="8" t="s">
        <v>384</v>
      </c>
      <c r="C912" s="8" t="s">
        <v>411</v>
      </c>
      <c r="D912" s="8" t="s">
        <v>579</v>
      </c>
      <c r="E912" s="8" t="s">
        <v>454</v>
      </c>
      <c r="F912" s="8" t="s">
        <v>452</v>
      </c>
      <c r="G912" s="8" t="s">
        <v>455</v>
      </c>
      <c r="H912" s="8">
        <v>0.53051300000000001</v>
      </c>
    </row>
    <row r="913" spans="1:8">
      <c r="A913" s="8" t="str">
        <f t="shared" si="25"/>
        <v>30.02.004910.06.0019</v>
      </c>
      <c r="B913" s="8" t="s">
        <v>384</v>
      </c>
      <c r="C913" s="8" t="s">
        <v>411</v>
      </c>
      <c r="D913" s="8" t="s">
        <v>579</v>
      </c>
      <c r="E913" s="8" t="s">
        <v>473</v>
      </c>
      <c r="F913" s="8" t="s">
        <v>452</v>
      </c>
      <c r="G913" s="8" t="s">
        <v>474</v>
      </c>
      <c r="H913" s="8">
        <v>9.8790000000000006E-3</v>
      </c>
    </row>
    <row r="914" spans="1:8">
      <c r="A914" s="8" t="str">
        <f t="shared" si="25"/>
        <v>30.02.004910.07.0011</v>
      </c>
      <c r="B914" s="8" t="s">
        <v>384</v>
      </c>
      <c r="C914" s="8" t="s">
        <v>411</v>
      </c>
      <c r="D914" s="8" t="s">
        <v>579</v>
      </c>
      <c r="E914" s="8" t="s">
        <v>487</v>
      </c>
      <c r="F914" s="8" t="s">
        <v>452</v>
      </c>
      <c r="G914" s="8" t="s">
        <v>488</v>
      </c>
      <c r="H914" s="8">
        <v>1.6459999999999999E-3</v>
      </c>
    </row>
    <row r="915" spans="1:8">
      <c r="A915" s="8" t="str">
        <f t="shared" si="25"/>
        <v>30.02.004910.06.0035</v>
      </c>
      <c r="B915" s="8" t="s">
        <v>384</v>
      </c>
      <c r="C915" s="8" t="s">
        <v>411</v>
      </c>
      <c r="D915" s="8" t="s">
        <v>579</v>
      </c>
      <c r="E915" s="8" t="s">
        <v>879</v>
      </c>
      <c r="F915" s="8" t="s">
        <v>452</v>
      </c>
      <c r="G915" s="8" t="s">
        <v>880</v>
      </c>
      <c r="H915" s="8">
        <v>4.2700000000000002E-4</v>
      </c>
    </row>
    <row r="916" spans="1:8">
      <c r="A916" s="8" t="str">
        <f t="shared" si="25"/>
        <v>30.02.004910.06.0001</v>
      </c>
      <c r="B916" s="8" t="s">
        <v>384</v>
      </c>
      <c r="C916" s="8" t="s">
        <v>411</v>
      </c>
      <c r="D916" s="8" t="s">
        <v>579</v>
      </c>
      <c r="E916" s="8" t="s">
        <v>481</v>
      </c>
      <c r="F916" s="8" t="s">
        <v>452</v>
      </c>
      <c r="G916" s="8" t="s">
        <v>482</v>
      </c>
      <c r="H916" s="8">
        <v>1.5899999999999999E-4</v>
      </c>
    </row>
    <row r="917" spans="1:8">
      <c r="A917" s="8" t="str">
        <f t="shared" si="25"/>
        <v>30.02.004910.06.0008</v>
      </c>
      <c r="B917" s="8" t="s">
        <v>384</v>
      </c>
      <c r="C917" s="8" t="s">
        <v>411</v>
      </c>
      <c r="D917" s="8" t="s">
        <v>579</v>
      </c>
      <c r="E917" s="8" t="s">
        <v>491</v>
      </c>
      <c r="F917" s="8" t="s">
        <v>452</v>
      </c>
      <c r="G917" s="8" t="s">
        <v>492</v>
      </c>
      <c r="H917" s="8">
        <v>1.8E-5</v>
      </c>
    </row>
    <row r="918" spans="1:8">
      <c r="A918" s="8" t="str">
        <f t="shared" si="25"/>
        <v>30.03.000110.01.0004</v>
      </c>
      <c r="B918" s="8" t="s">
        <v>717</v>
      </c>
      <c r="C918" s="8" t="s">
        <v>718</v>
      </c>
      <c r="D918" s="8" t="s">
        <v>498</v>
      </c>
      <c r="E918" s="8" t="s">
        <v>719</v>
      </c>
      <c r="F918" s="8" t="s">
        <v>452</v>
      </c>
      <c r="G918" s="8" t="s">
        <v>720</v>
      </c>
      <c r="H918" s="8">
        <v>0.34602100000000002</v>
      </c>
    </row>
    <row r="919" spans="1:8">
      <c r="A919" s="8" t="str">
        <f t="shared" si="25"/>
        <v>30.03.000110.06.0001</v>
      </c>
      <c r="B919" s="8" t="s">
        <v>717</v>
      </c>
      <c r="C919" s="8" t="s">
        <v>718</v>
      </c>
      <c r="D919" s="8" t="s">
        <v>498</v>
      </c>
      <c r="E919" s="8" t="s">
        <v>481</v>
      </c>
      <c r="F919" s="8" t="s">
        <v>452</v>
      </c>
      <c r="G919" s="8" t="s">
        <v>482</v>
      </c>
      <c r="H919" s="8">
        <v>0.45674700000000001</v>
      </c>
    </row>
    <row r="920" spans="1:8">
      <c r="A920" s="8" t="str">
        <f t="shared" si="25"/>
        <v>30.03.000110.06.0020</v>
      </c>
      <c r="B920" s="8" t="s">
        <v>717</v>
      </c>
      <c r="C920" s="8" t="s">
        <v>718</v>
      </c>
      <c r="D920" s="8" t="s">
        <v>498</v>
      </c>
      <c r="E920" s="8" t="s">
        <v>456</v>
      </c>
      <c r="F920" s="8" t="s">
        <v>452</v>
      </c>
      <c r="G920" s="8" t="s">
        <v>457</v>
      </c>
      <c r="H920" s="8">
        <v>5.8824000000000001E-2</v>
      </c>
    </row>
    <row r="921" spans="1:8">
      <c r="A921" s="8" t="str">
        <f t="shared" si="25"/>
        <v>30.03.000110.07.0024</v>
      </c>
      <c r="B921" s="8" t="s">
        <v>717</v>
      </c>
      <c r="C921" s="8" t="s">
        <v>718</v>
      </c>
      <c r="D921" s="8" t="s">
        <v>498</v>
      </c>
      <c r="E921" s="8" t="s">
        <v>721</v>
      </c>
      <c r="F921" s="8" t="s">
        <v>452</v>
      </c>
      <c r="G921" s="8" t="s">
        <v>722</v>
      </c>
      <c r="H921" s="8">
        <v>1.2976E-2</v>
      </c>
    </row>
    <row r="922" spans="1:8">
      <c r="A922" s="8" t="str">
        <f t="shared" si="25"/>
        <v>30.03.000110.07.0032</v>
      </c>
      <c r="B922" s="8" t="s">
        <v>717</v>
      </c>
      <c r="C922" s="8" t="s">
        <v>718</v>
      </c>
      <c r="D922" s="8" t="s">
        <v>498</v>
      </c>
      <c r="E922" s="8" t="s">
        <v>723</v>
      </c>
      <c r="F922" s="8" t="s">
        <v>452</v>
      </c>
      <c r="G922" s="8" t="s">
        <v>724</v>
      </c>
      <c r="H922" s="8">
        <v>1.2976E-2</v>
      </c>
    </row>
    <row r="923" spans="1:8">
      <c r="A923" s="8" t="str">
        <f t="shared" si="25"/>
        <v>30.03.000110.04.0005</v>
      </c>
      <c r="B923" s="8" t="s">
        <v>717</v>
      </c>
      <c r="C923" s="8" t="s">
        <v>718</v>
      </c>
      <c r="D923" s="8" t="s">
        <v>498</v>
      </c>
      <c r="E923" s="8" t="s">
        <v>475</v>
      </c>
      <c r="F923" s="8" t="s">
        <v>452</v>
      </c>
      <c r="G923" s="8" t="s">
        <v>476</v>
      </c>
      <c r="H923" s="8">
        <v>0.112457</v>
      </c>
    </row>
    <row r="924" spans="1:8">
      <c r="A924" s="8" t="str">
        <f t="shared" si="25"/>
        <v>30.03.000210.06.0037</v>
      </c>
      <c r="B924" s="8" t="s">
        <v>497</v>
      </c>
      <c r="C924" s="8" t="s">
        <v>499</v>
      </c>
      <c r="D924" s="8" t="s">
        <v>498</v>
      </c>
      <c r="E924" s="8" t="s">
        <v>485</v>
      </c>
      <c r="F924" s="8" t="s">
        <v>452</v>
      </c>
      <c r="G924" s="8" t="s">
        <v>486</v>
      </c>
      <c r="H924" s="8">
        <v>8.3000000000000001E-4</v>
      </c>
    </row>
    <row r="925" spans="1:8">
      <c r="A925" s="8" t="str">
        <f t="shared" si="25"/>
        <v>30.03.000210.06.0036</v>
      </c>
      <c r="B925" s="8" t="s">
        <v>497</v>
      </c>
      <c r="C925" s="8" t="s">
        <v>499</v>
      </c>
      <c r="D925" s="8" t="s">
        <v>498</v>
      </c>
      <c r="E925" s="8" t="s">
        <v>881</v>
      </c>
      <c r="F925" s="8" t="s">
        <v>452</v>
      </c>
      <c r="G925" s="8" t="s">
        <v>882</v>
      </c>
      <c r="H925" s="8">
        <v>8.3000000000000001E-4</v>
      </c>
    </row>
    <row r="926" spans="1:8">
      <c r="A926" s="8" t="str">
        <f t="shared" si="25"/>
        <v>30.03.000210.06.0048</v>
      </c>
      <c r="B926" s="8" t="s">
        <v>497</v>
      </c>
      <c r="C926" s="8" t="s">
        <v>499</v>
      </c>
      <c r="D926" s="8" t="s">
        <v>498</v>
      </c>
      <c r="E926" s="8" t="s">
        <v>1230</v>
      </c>
      <c r="F926" s="8" t="s">
        <v>452</v>
      </c>
      <c r="G926" s="8" t="s">
        <v>1231</v>
      </c>
      <c r="H926" s="8">
        <v>4.15E-4</v>
      </c>
    </row>
    <row r="927" spans="1:8">
      <c r="A927" s="8" t="str">
        <f t="shared" si="25"/>
        <v>30.03.000210.06.0020</v>
      </c>
      <c r="B927" s="8" t="s">
        <v>497</v>
      </c>
      <c r="C927" s="8" t="s">
        <v>499</v>
      </c>
      <c r="D927" s="8" t="s">
        <v>498</v>
      </c>
      <c r="E927" s="8" t="s">
        <v>456</v>
      </c>
      <c r="F927" s="8" t="s">
        <v>452</v>
      </c>
      <c r="G927" s="8" t="s">
        <v>457</v>
      </c>
      <c r="H927" s="8">
        <v>0.66603000000000001</v>
      </c>
    </row>
    <row r="928" spans="1:8">
      <c r="A928" s="8" t="str">
        <f t="shared" si="25"/>
        <v>30.03.000210.04.0007</v>
      </c>
      <c r="B928" s="8" t="s">
        <v>497</v>
      </c>
      <c r="C928" s="8" t="s">
        <v>499</v>
      </c>
      <c r="D928" s="8" t="s">
        <v>498</v>
      </c>
      <c r="E928" s="8" t="s">
        <v>535</v>
      </c>
      <c r="F928" s="8" t="s">
        <v>452</v>
      </c>
      <c r="G928" s="8" t="s">
        <v>536</v>
      </c>
      <c r="H928" s="8">
        <v>9.1791999999999999E-2</v>
      </c>
    </row>
    <row r="929" spans="1:8">
      <c r="A929" s="8" t="str">
        <f>B929&amp;E929</f>
        <v>30.03.000210.06.0045</v>
      </c>
      <c r="B929" s="8" t="s">
        <v>497</v>
      </c>
      <c r="C929" s="8" t="s">
        <v>499</v>
      </c>
      <c r="D929" s="8" t="s">
        <v>498</v>
      </c>
      <c r="E929" s="8" t="s">
        <v>1232</v>
      </c>
      <c r="F929" s="8" t="s">
        <v>452</v>
      </c>
      <c r="G929" s="8" t="s">
        <v>1233</v>
      </c>
      <c r="H929" s="8">
        <v>0.23819399999999999</v>
      </c>
    </row>
    <row r="930" spans="1:8">
      <c r="A930" s="8" t="str">
        <f>B930&amp;E930</f>
        <v>30.03.000310.06.0045</v>
      </c>
      <c r="B930" s="8" t="s">
        <v>1249</v>
      </c>
      <c r="C930" s="8" t="s">
        <v>1250</v>
      </c>
      <c r="D930" s="8" t="s">
        <v>498</v>
      </c>
      <c r="E930" s="8" t="s">
        <v>1232</v>
      </c>
      <c r="F930" s="8" t="s">
        <v>452</v>
      </c>
      <c r="G930" s="8" t="s">
        <v>1233</v>
      </c>
      <c r="H930" s="8">
        <v>0.71721299999999999</v>
      </c>
    </row>
    <row r="931" spans="1:8">
      <c r="A931" s="8" t="str">
        <f>B931&amp;E931</f>
        <v>30.03.000310.04.0007</v>
      </c>
      <c r="B931" s="8" t="s">
        <v>1249</v>
      </c>
      <c r="C931" s="8" t="s">
        <v>1250</v>
      </c>
      <c r="D931" s="8" t="s">
        <v>498</v>
      </c>
      <c r="E931" s="8" t="s">
        <v>535</v>
      </c>
      <c r="F931" s="8" t="s">
        <v>452</v>
      </c>
      <c r="G931" s="8" t="s">
        <v>536</v>
      </c>
      <c r="H931" s="8">
        <v>0.27663900000000002</v>
      </c>
    </row>
    <row r="932" spans="1:8">
      <c r="A932" s="8" t="str">
        <f>B932&amp;E932</f>
        <v>30.03.000310.06.0020</v>
      </c>
      <c r="B932" s="8" t="s">
        <v>1249</v>
      </c>
      <c r="C932" s="8" t="s">
        <v>1250</v>
      </c>
      <c r="D932" s="8" t="s">
        <v>498</v>
      </c>
      <c r="E932" s="8" t="s">
        <v>456</v>
      </c>
      <c r="F932" s="8" t="s">
        <v>452</v>
      </c>
      <c r="G932" s="8" t="s">
        <v>457</v>
      </c>
      <c r="H932" s="8">
        <v>6.1479999999999998E-3</v>
      </c>
    </row>
    <row r="933" spans="1:8">
      <c r="B933" s="8" t="s">
        <v>1253</v>
      </c>
      <c r="C933" s="8" t="s">
        <v>1254</v>
      </c>
      <c r="D933" s="8" t="s">
        <v>498</v>
      </c>
      <c r="E933" s="8" t="s">
        <v>473</v>
      </c>
      <c r="F933" s="8" t="s">
        <v>452</v>
      </c>
      <c r="G933" s="8" t="s">
        <v>474</v>
      </c>
      <c r="H933" s="8">
        <v>0.48730000000000001</v>
      </c>
    </row>
    <row r="934" spans="1:8">
      <c r="B934" s="8" t="s">
        <v>1253</v>
      </c>
      <c r="C934" s="8" t="s">
        <v>1254</v>
      </c>
      <c r="D934" s="8" t="s">
        <v>498</v>
      </c>
      <c r="E934" s="8" t="s">
        <v>535</v>
      </c>
      <c r="F934" s="8" t="s">
        <v>452</v>
      </c>
      <c r="G934" s="8" t="s">
        <v>536</v>
      </c>
      <c r="H934" s="8">
        <v>5.0970000000000001E-2</v>
      </c>
    </row>
    <row r="935" spans="1:8">
      <c r="A935" s="8" t="str">
        <f t="shared" ref="A935:A966" si="26">B935&amp;E935</f>
        <v>30.03.000430.03.0002</v>
      </c>
      <c r="B935" s="8" t="s">
        <v>1253</v>
      </c>
      <c r="C935" s="8" t="s">
        <v>1254</v>
      </c>
      <c r="D935" s="8" t="s">
        <v>498</v>
      </c>
      <c r="E935" s="8" t="s">
        <v>497</v>
      </c>
      <c r="F935" s="8" t="s">
        <v>498</v>
      </c>
      <c r="G935" s="8" t="s">
        <v>499</v>
      </c>
      <c r="H935" s="8">
        <v>2.4400000000000002E-2</v>
      </c>
    </row>
    <row r="936" spans="1:8">
      <c r="A936" s="8" t="str">
        <f t="shared" si="26"/>
        <v>30.03.000410.06.0037</v>
      </c>
      <c r="B936" s="8" t="s">
        <v>1253</v>
      </c>
      <c r="C936" s="8" t="s">
        <v>1254</v>
      </c>
      <c r="D936" s="8" t="s">
        <v>498</v>
      </c>
      <c r="E936" s="8" t="s">
        <v>485</v>
      </c>
      <c r="F936" s="8" t="s">
        <v>452</v>
      </c>
      <c r="G936" s="8" t="s">
        <v>486</v>
      </c>
      <c r="H936" s="8">
        <v>2.0000000000000002E-5</v>
      </c>
    </row>
    <row r="937" spans="1:8">
      <c r="A937" s="8" t="str">
        <f t="shared" si="26"/>
        <v>30.03.000410.06.0036</v>
      </c>
      <c r="B937" s="8" t="s">
        <v>1253</v>
      </c>
      <c r="C937" s="8" t="s">
        <v>1254</v>
      </c>
      <c r="D937" s="8" t="s">
        <v>498</v>
      </c>
      <c r="E937" s="8" t="s">
        <v>881</v>
      </c>
      <c r="F937" s="8" t="s">
        <v>452</v>
      </c>
      <c r="G937" s="8" t="s">
        <v>882</v>
      </c>
      <c r="H937" s="8">
        <v>2.0000000000000002E-5</v>
      </c>
    </row>
    <row r="938" spans="1:8">
      <c r="A938" s="8" t="str">
        <f t="shared" si="26"/>
        <v>30.03.000410.06.0048</v>
      </c>
      <c r="B938" s="8" t="s">
        <v>1253</v>
      </c>
      <c r="C938" s="8" t="s">
        <v>1254</v>
      </c>
      <c r="D938" s="8" t="s">
        <v>498</v>
      </c>
      <c r="E938" s="8" t="s">
        <v>1230</v>
      </c>
      <c r="F938" s="8" t="s">
        <v>452</v>
      </c>
      <c r="G938" s="8" t="s">
        <v>1231</v>
      </c>
      <c r="H938" s="8">
        <v>1.0000000000000001E-5</v>
      </c>
    </row>
    <row r="939" spans="1:8">
      <c r="A939" s="8" t="str">
        <f t="shared" si="26"/>
        <v>30.03.000410.06.0020</v>
      </c>
      <c r="B939" s="8" t="s">
        <v>1253</v>
      </c>
      <c r="C939" s="8" t="s">
        <v>1254</v>
      </c>
      <c r="D939" s="8" t="s">
        <v>498</v>
      </c>
      <c r="E939" s="8" t="s">
        <v>456</v>
      </c>
      <c r="F939" s="8" t="s">
        <v>452</v>
      </c>
      <c r="G939" s="8" t="s">
        <v>457</v>
      </c>
      <c r="H939" s="8">
        <v>1.6251000000000002E-2</v>
      </c>
    </row>
    <row r="940" spans="1:8">
      <c r="A940" s="8" t="str">
        <f t="shared" si="26"/>
        <v>30.03.000410.06.0045</v>
      </c>
      <c r="B940" s="8" t="s">
        <v>1253</v>
      </c>
      <c r="C940" s="8" t="s">
        <v>1254</v>
      </c>
      <c r="D940" s="8" t="s">
        <v>498</v>
      </c>
      <c r="E940" s="8" t="s">
        <v>1232</v>
      </c>
      <c r="F940" s="8" t="s">
        <v>452</v>
      </c>
      <c r="G940" s="8" t="s">
        <v>1233</v>
      </c>
      <c r="H940" s="8">
        <v>5.8120000000000003E-3</v>
      </c>
    </row>
    <row r="941" spans="1:8">
      <c r="A941" s="8" t="str">
        <f t="shared" si="26"/>
        <v>30.03.000410.06.0001</v>
      </c>
      <c r="B941" s="8" t="s">
        <v>1253</v>
      </c>
      <c r="C941" s="8" t="s">
        <v>1254</v>
      </c>
      <c r="D941" s="8" t="s">
        <v>498</v>
      </c>
      <c r="E941" s="8" t="s">
        <v>481</v>
      </c>
      <c r="F941" s="8" t="s">
        <v>452</v>
      </c>
      <c r="G941" s="8" t="s">
        <v>482</v>
      </c>
      <c r="H941" s="8">
        <v>3.8E-3</v>
      </c>
    </row>
    <row r="942" spans="1:8">
      <c r="A942" s="8" t="str">
        <f t="shared" si="26"/>
        <v>30.03.000410.06.0021</v>
      </c>
      <c r="B942" s="8" t="s">
        <v>1253</v>
      </c>
      <c r="C942" s="8" t="s">
        <v>1254</v>
      </c>
      <c r="D942" s="8" t="s">
        <v>498</v>
      </c>
      <c r="E942" s="8" t="s">
        <v>489</v>
      </c>
      <c r="F942" s="8" t="s">
        <v>452</v>
      </c>
      <c r="G942" s="8" t="s">
        <v>490</v>
      </c>
      <c r="H942" s="8">
        <v>1.2999999999999999E-3</v>
      </c>
    </row>
    <row r="943" spans="1:8">
      <c r="A943" s="8" t="str">
        <f t="shared" si="26"/>
        <v>30.03.000410.06.0008</v>
      </c>
      <c r="B943" s="8" t="s">
        <v>1253</v>
      </c>
      <c r="C943" s="8" t="s">
        <v>1254</v>
      </c>
      <c r="D943" s="8" t="s">
        <v>498</v>
      </c>
      <c r="E943" s="8" t="s">
        <v>491</v>
      </c>
      <c r="F943" s="8" t="s">
        <v>452</v>
      </c>
      <c r="G943" s="8" t="s">
        <v>492</v>
      </c>
      <c r="H943" s="8">
        <v>1.2999999999999999E-3</v>
      </c>
    </row>
    <row r="944" spans="1:8">
      <c r="A944" s="8" t="str">
        <f t="shared" si="26"/>
        <v>30.03.000410.07.0002</v>
      </c>
      <c r="B944" s="8" t="s">
        <v>1253</v>
      </c>
      <c r="C944" s="8" t="s">
        <v>1254</v>
      </c>
      <c r="D944" s="8" t="s">
        <v>498</v>
      </c>
      <c r="E944" s="8" t="s">
        <v>454</v>
      </c>
      <c r="F944" s="8" t="s">
        <v>452</v>
      </c>
      <c r="G944" s="8" t="s">
        <v>455</v>
      </c>
      <c r="H944" s="8">
        <v>0.43319999999999997</v>
      </c>
    </row>
    <row r="945" spans="1:8">
      <c r="A945" s="8" t="str">
        <f t="shared" si="26"/>
        <v>30.04.000110.05.0002</v>
      </c>
      <c r="B945" s="8" t="s">
        <v>460</v>
      </c>
      <c r="C945" s="8" t="s">
        <v>461</v>
      </c>
      <c r="D945" s="8" t="s">
        <v>452</v>
      </c>
      <c r="E945" s="8" t="s">
        <v>451</v>
      </c>
      <c r="F945" s="8" t="s">
        <v>452</v>
      </c>
      <c r="G945" s="8" t="s">
        <v>453</v>
      </c>
      <c r="H945" s="8">
        <v>0.46798000000000001</v>
      </c>
    </row>
    <row r="946" spans="1:8">
      <c r="A946" s="8" t="str">
        <f t="shared" si="26"/>
        <v>30.04.000110.07.0002</v>
      </c>
      <c r="B946" s="8" t="s">
        <v>460</v>
      </c>
      <c r="C946" s="8" t="s">
        <v>461</v>
      </c>
      <c r="D946" s="8" t="s">
        <v>452</v>
      </c>
      <c r="E946" s="8" t="s">
        <v>454</v>
      </c>
      <c r="F946" s="8" t="s">
        <v>452</v>
      </c>
      <c r="G946" s="8" t="s">
        <v>455</v>
      </c>
      <c r="H946" s="8">
        <v>0.23393900000000001</v>
      </c>
    </row>
    <row r="947" spans="1:8">
      <c r="A947" s="8" t="str">
        <f t="shared" si="26"/>
        <v>30.04.000110.06.0020</v>
      </c>
      <c r="B947" s="8" t="s">
        <v>460</v>
      </c>
      <c r="C947" s="8" t="s">
        <v>461</v>
      </c>
      <c r="D947" s="8" t="s">
        <v>452</v>
      </c>
      <c r="E947" s="8" t="s">
        <v>456</v>
      </c>
      <c r="F947" s="8" t="s">
        <v>452</v>
      </c>
      <c r="G947" s="8" t="s">
        <v>457</v>
      </c>
      <c r="H947" s="8">
        <v>5.1520000000000003E-3</v>
      </c>
    </row>
    <row r="948" spans="1:8">
      <c r="A948" s="8" t="str">
        <f t="shared" si="26"/>
        <v>30.04.000120.10.0004</v>
      </c>
      <c r="B948" s="8" t="s">
        <v>460</v>
      </c>
      <c r="C948" s="8" t="s">
        <v>461</v>
      </c>
      <c r="D948" s="8" t="s">
        <v>452</v>
      </c>
      <c r="E948" s="8" t="s">
        <v>462</v>
      </c>
      <c r="F948" s="8" t="s">
        <v>463</v>
      </c>
      <c r="G948" s="8" t="s">
        <v>464</v>
      </c>
      <c r="H948" s="8">
        <v>0.100503</v>
      </c>
    </row>
    <row r="949" spans="1:8">
      <c r="A949" s="8" t="str">
        <f t="shared" si="26"/>
        <v>30.04.000110.04.0010</v>
      </c>
      <c r="B949" s="8" t="s">
        <v>460</v>
      </c>
      <c r="C949" s="8" t="s">
        <v>461</v>
      </c>
      <c r="D949" s="8" t="s">
        <v>452</v>
      </c>
      <c r="E949" s="8" t="s">
        <v>465</v>
      </c>
      <c r="F949" s="8" t="s">
        <v>452</v>
      </c>
      <c r="G949" s="8" t="s">
        <v>459</v>
      </c>
      <c r="H949" s="8">
        <v>0.30303000000000002</v>
      </c>
    </row>
    <row r="950" spans="1:8">
      <c r="A950" s="8" t="str">
        <f t="shared" si="26"/>
        <v>30.04.000430.05.0001</v>
      </c>
      <c r="B950" s="8" t="s">
        <v>1307</v>
      </c>
      <c r="C950" s="8" t="s">
        <v>1308</v>
      </c>
      <c r="D950" s="8" t="s">
        <v>452</v>
      </c>
      <c r="E950" s="8" t="s">
        <v>1050</v>
      </c>
      <c r="F950" s="8" t="s">
        <v>498</v>
      </c>
      <c r="G950" s="8" t="s">
        <v>844</v>
      </c>
      <c r="H950" s="8">
        <v>0.104772</v>
      </c>
    </row>
    <row r="951" spans="1:8">
      <c r="A951" s="8" t="str">
        <f t="shared" si="26"/>
        <v>30.04.000410.01.0006</v>
      </c>
      <c r="B951" s="8" t="s">
        <v>1307</v>
      </c>
      <c r="C951" s="8" t="s">
        <v>1308</v>
      </c>
      <c r="D951" s="8" t="s">
        <v>452</v>
      </c>
      <c r="E951" s="8" t="s">
        <v>845</v>
      </c>
      <c r="F951" s="8" t="s">
        <v>452</v>
      </c>
      <c r="G951" s="8" t="s">
        <v>846</v>
      </c>
      <c r="H951" s="8">
        <v>0.11265799999999999</v>
      </c>
    </row>
    <row r="952" spans="1:8">
      <c r="A952" s="8" t="str">
        <f t="shared" si="26"/>
        <v>30.04.000410.01.0014</v>
      </c>
      <c r="B952" s="8" t="s">
        <v>1307</v>
      </c>
      <c r="C952" s="8" t="s">
        <v>1308</v>
      </c>
      <c r="D952" s="8" t="s">
        <v>452</v>
      </c>
      <c r="E952" s="8" t="s">
        <v>841</v>
      </c>
      <c r="F952" s="8" t="s">
        <v>452</v>
      </c>
      <c r="G952" s="8" t="s">
        <v>842</v>
      </c>
      <c r="H952" s="8">
        <v>0.13969500000000001</v>
      </c>
    </row>
    <row r="953" spans="1:8">
      <c r="A953" s="8" t="str">
        <f t="shared" si="26"/>
        <v>30.04.000410.02.0003</v>
      </c>
      <c r="B953" s="8" t="s">
        <v>1307</v>
      </c>
      <c r="C953" s="8" t="s">
        <v>1308</v>
      </c>
      <c r="D953" s="8" t="s">
        <v>452</v>
      </c>
      <c r="E953" s="8" t="s">
        <v>523</v>
      </c>
      <c r="F953" s="8" t="s">
        <v>452</v>
      </c>
      <c r="G953" s="8" t="s">
        <v>524</v>
      </c>
      <c r="H953" s="8">
        <v>3.3909000000000002E-2</v>
      </c>
    </row>
    <row r="954" spans="1:8">
      <c r="A954" s="8" t="str">
        <f t="shared" si="26"/>
        <v>30.04.000410.07.0002</v>
      </c>
      <c r="B954" s="8" t="s">
        <v>1307</v>
      </c>
      <c r="C954" s="8" t="s">
        <v>1308</v>
      </c>
      <c r="D954" s="8" t="s">
        <v>452</v>
      </c>
      <c r="E954" s="8" t="s">
        <v>454</v>
      </c>
      <c r="F954" s="8" t="s">
        <v>452</v>
      </c>
      <c r="G954" s="8" t="s">
        <v>455</v>
      </c>
      <c r="H954" s="8">
        <v>0.21740999999999999</v>
      </c>
    </row>
    <row r="955" spans="1:8">
      <c r="A955" s="8" t="str">
        <f t="shared" si="26"/>
        <v>30.04.000410.04.0007</v>
      </c>
      <c r="B955" s="8" t="s">
        <v>1307</v>
      </c>
      <c r="C955" s="8" t="s">
        <v>1308</v>
      </c>
      <c r="D955" s="8" t="s">
        <v>452</v>
      </c>
      <c r="E955" s="8" t="s">
        <v>535</v>
      </c>
      <c r="F955" s="8" t="s">
        <v>452</v>
      </c>
      <c r="G955" s="8" t="s">
        <v>536</v>
      </c>
      <c r="H955" s="8">
        <v>7.1183999999999997E-2</v>
      </c>
    </row>
    <row r="956" spans="1:8">
      <c r="A956" s="8" t="str">
        <f t="shared" si="26"/>
        <v>30.04.000410.09.0002</v>
      </c>
      <c r="B956" s="8" t="s">
        <v>1307</v>
      </c>
      <c r="C956" s="8" t="s">
        <v>1308</v>
      </c>
      <c r="D956" s="8" t="s">
        <v>452</v>
      </c>
      <c r="E956" s="8" t="s">
        <v>502</v>
      </c>
      <c r="F956" s="8" t="s">
        <v>452</v>
      </c>
      <c r="G956" s="8" t="s">
        <v>503</v>
      </c>
      <c r="H956" s="8">
        <v>0.166294</v>
      </c>
    </row>
    <row r="957" spans="1:8">
      <c r="A957" s="8" t="str">
        <f t="shared" si="26"/>
        <v>30.04.000410.09.0006</v>
      </c>
      <c r="B957" s="8" t="s">
        <v>1307</v>
      </c>
      <c r="C957" s="8" t="s">
        <v>1308</v>
      </c>
      <c r="D957" s="8" t="s">
        <v>452</v>
      </c>
      <c r="E957" s="8" t="s">
        <v>504</v>
      </c>
      <c r="F957" s="8" t="s">
        <v>505</v>
      </c>
      <c r="G957" s="8" t="s">
        <v>506</v>
      </c>
      <c r="H957" s="8">
        <v>9.5029999999999993E-3</v>
      </c>
    </row>
    <row r="958" spans="1:8">
      <c r="A958" s="8" t="str">
        <f t="shared" si="26"/>
        <v>30.04.000410.06.0020</v>
      </c>
      <c r="B958" s="8" t="s">
        <v>1307</v>
      </c>
      <c r="C958" s="8" t="s">
        <v>1308</v>
      </c>
      <c r="D958" s="8" t="s">
        <v>452</v>
      </c>
      <c r="E958" s="8" t="s">
        <v>456</v>
      </c>
      <c r="F958" s="8" t="s">
        <v>452</v>
      </c>
      <c r="G958" s="8" t="s">
        <v>457</v>
      </c>
      <c r="H958" s="8">
        <v>9.0360000000000006E-3</v>
      </c>
    </row>
    <row r="959" spans="1:8">
      <c r="A959" s="8" t="str">
        <f t="shared" si="26"/>
        <v>30.04.000410.04.0005</v>
      </c>
      <c r="B959" s="8" t="s">
        <v>1307</v>
      </c>
      <c r="C959" s="8" t="s">
        <v>1308</v>
      </c>
      <c r="D959" s="8" t="s">
        <v>452</v>
      </c>
      <c r="E959" s="8" t="s">
        <v>475</v>
      </c>
      <c r="F959" s="8" t="s">
        <v>452</v>
      </c>
      <c r="G959" s="8" t="s">
        <v>476</v>
      </c>
      <c r="H959" s="8">
        <v>9.7459999999999995E-3</v>
      </c>
    </row>
    <row r="960" spans="1:8">
      <c r="A960" s="8" t="str">
        <f t="shared" si="26"/>
        <v>30.04.000410.04.0004</v>
      </c>
      <c r="B960" s="8" t="s">
        <v>1307</v>
      </c>
      <c r="C960" s="8" t="s">
        <v>1308</v>
      </c>
      <c r="D960" s="8" t="s">
        <v>452</v>
      </c>
      <c r="E960" s="8" t="s">
        <v>776</v>
      </c>
      <c r="F960" s="8" t="s">
        <v>452</v>
      </c>
      <c r="G960" s="8" t="s">
        <v>777</v>
      </c>
      <c r="H960" s="8">
        <v>1.4721E-2</v>
      </c>
    </row>
    <row r="961" spans="1:8">
      <c r="A961" s="8" t="str">
        <f t="shared" si="26"/>
        <v>30.04.000440.02.1010</v>
      </c>
      <c r="B961" s="8" t="s">
        <v>1307</v>
      </c>
      <c r="C961" s="8" t="s">
        <v>1308</v>
      </c>
      <c r="D961" s="8" t="s">
        <v>452</v>
      </c>
      <c r="E961" s="8" t="s">
        <v>1095</v>
      </c>
      <c r="F961" s="8" t="s">
        <v>452</v>
      </c>
      <c r="G961" s="8" t="s">
        <v>1096</v>
      </c>
      <c r="H961" s="8">
        <v>7.2999999999999999E-5</v>
      </c>
    </row>
    <row r="962" spans="1:8">
      <c r="A962" s="8" t="str">
        <f t="shared" si="26"/>
        <v>30.04.000440.02.1011</v>
      </c>
      <c r="B962" s="8" t="s">
        <v>1307</v>
      </c>
      <c r="C962" s="8" t="s">
        <v>1308</v>
      </c>
      <c r="D962" s="8" t="s">
        <v>452</v>
      </c>
      <c r="E962" s="8" t="s">
        <v>1097</v>
      </c>
      <c r="F962" s="8" t="s">
        <v>452</v>
      </c>
      <c r="G962" s="8" t="s">
        <v>1098</v>
      </c>
      <c r="H962" s="8">
        <v>4.2770000000000004E-3</v>
      </c>
    </row>
    <row r="963" spans="1:8">
      <c r="A963" s="8" t="str">
        <f t="shared" si="26"/>
        <v>---------------  - FMEN031 - V:</v>
      </c>
      <c r="B963" s="8" t="s">
        <v>427</v>
      </c>
      <c r="C963" s="8" t="e">
        <f>------------------------------DAT</f>
        <v>#NAME?</v>
      </c>
      <c r="D963" s="8" t="s">
        <v>1238</v>
      </c>
      <c r="E963" s="8" t="s">
        <v>526</v>
      </c>
      <c r="F963" s="8" t="s">
        <v>527</v>
      </c>
      <c r="G963" s="8" t="s">
        <v>528</v>
      </c>
      <c r="H963" s="8"/>
    </row>
    <row r="964" spans="1:8">
      <c r="A964" s="8" t="str">
        <f t="shared" si="26"/>
        <v>_x000C_------------------------------</v>
      </c>
      <c r="B964" s="8" t="s">
        <v>529</v>
      </c>
      <c r="C964" s="8" t="s">
        <v>1227</v>
      </c>
      <c r="D964" s="8" t="s">
        <v>1228</v>
      </c>
      <c r="E964" s="8" t="s">
        <v>430</v>
      </c>
      <c r="F964" s="8" t="s">
        <v>429</v>
      </c>
      <c r="G964" s="8" t="s">
        <v>431</v>
      </c>
      <c r="H964" s="8" t="s">
        <v>431</v>
      </c>
    </row>
    <row r="965" spans="1:8">
      <c r="A965" s="8" t="str">
        <f t="shared" si="26"/>
        <v>FORNO DE MINASrutura de Atual P</v>
      </c>
      <c r="B965" s="8" t="s">
        <v>433</v>
      </c>
      <c r="C965" s="8" t="s">
        <v>434</v>
      </c>
      <c r="D965" s="8" t="s">
        <v>435</v>
      </c>
      <c r="E965" s="8" t="s">
        <v>436</v>
      </c>
      <c r="F965" s="8" t="s">
        <v>437</v>
      </c>
      <c r="G965" s="8" t="s">
        <v>438</v>
      </c>
      <c r="H965" s="8" t="s">
        <v>750</v>
      </c>
    </row>
    <row r="966" spans="1:8">
      <c r="A966" s="8" t="str">
        <f t="shared" si="26"/>
        <v>-------------------------------</v>
      </c>
      <c r="B966" s="8" t="s">
        <v>427</v>
      </c>
      <c r="C966" s="8" t="s">
        <v>1227</v>
      </c>
      <c r="D966" s="8" t="s">
        <v>1228</v>
      </c>
      <c r="E966" s="8" t="s">
        <v>430</v>
      </c>
      <c r="F966" s="8" t="s">
        <v>429</v>
      </c>
      <c r="G966" s="8" t="s">
        <v>431</v>
      </c>
      <c r="H966" s="8" t="s">
        <v>1255</v>
      </c>
    </row>
    <row r="967" spans="1:8">
      <c r="A967" s="8" t="str">
        <f t="shared" ref="A967:A998" si="27">B967&amp;E967</f>
        <v/>
      </c>
      <c r="B967" s="8"/>
      <c r="C967" s="8"/>
      <c r="D967" s="8"/>
      <c r="E967" s="8"/>
      <c r="F967" s="8"/>
      <c r="G967" s="8"/>
      <c r="H967" s="8"/>
    </row>
    <row r="968" spans="1:8">
      <c r="A968" s="8" t="str">
        <f t="shared" si="27"/>
        <v>Item PaiItem Filho</v>
      </c>
      <c r="B968" s="8" t="s">
        <v>441</v>
      </c>
      <c r="C968" s="8" t="s">
        <v>442</v>
      </c>
      <c r="D968" s="8" t="s">
        <v>443</v>
      </c>
      <c r="E968" s="8" t="s">
        <v>444</v>
      </c>
      <c r="F968" s="8" t="s">
        <v>443</v>
      </c>
      <c r="G968" s="8" t="s">
        <v>445</v>
      </c>
      <c r="H968" s="8" t="s">
        <v>446</v>
      </c>
    </row>
    <row r="969" spans="1:8">
      <c r="A969" s="8" t="str">
        <f t="shared" si="27"/>
        <v>------------------------------</v>
      </c>
      <c r="B969" s="8" t="s">
        <v>427</v>
      </c>
      <c r="C969" s="8" t="s">
        <v>447</v>
      </c>
      <c r="D969" s="8" t="s">
        <v>448</v>
      </c>
      <c r="E969" s="8" t="s">
        <v>449</v>
      </c>
      <c r="F969" s="8" t="s">
        <v>448</v>
      </c>
      <c r="G969" s="8" t="s">
        <v>431</v>
      </c>
      <c r="H969" s="8" t="s">
        <v>427</v>
      </c>
    </row>
    <row r="970" spans="1:8">
      <c r="A970" s="8" t="str">
        <f t="shared" si="27"/>
        <v>30.04.000440.02.1012</v>
      </c>
      <c r="B970" s="8" t="s">
        <v>1307</v>
      </c>
      <c r="C970" s="8" t="s">
        <v>1308</v>
      </c>
      <c r="D970" s="8" t="s">
        <v>452</v>
      </c>
      <c r="E970" s="8" t="s">
        <v>1099</v>
      </c>
      <c r="F970" s="8" t="s">
        <v>452</v>
      </c>
      <c r="G970" s="8" t="s">
        <v>1100</v>
      </c>
      <c r="H970" s="8">
        <v>8.4399999999999996E-3</v>
      </c>
    </row>
    <row r="971" spans="1:8">
      <c r="A971" s="8" t="str">
        <f t="shared" si="27"/>
        <v>30.04.000440.02.1013</v>
      </c>
      <c r="B971" s="8" t="s">
        <v>1307</v>
      </c>
      <c r="C971" s="8" t="s">
        <v>1308</v>
      </c>
      <c r="D971" s="8" t="s">
        <v>452</v>
      </c>
      <c r="E971" s="8" t="s">
        <v>1102</v>
      </c>
      <c r="F971" s="8" t="s">
        <v>452</v>
      </c>
      <c r="G971" s="8" t="s">
        <v>1103</v>
      </c>
      <c r="H971" s="8">
        <v>6.483E-3</v>
      </c>
    </row>
    <row r="972" spans="1:8">
      <c r="A972" s="8" t="str">
        <f t="shared" si="27"/>
        <v>30.04.000440.03.1310</v>
      </c>
      <c r="B972" s="8" t="s">
        <v>1307</v>
      </c>
      <c r="C972" s="8" t="s">
        <v>1308</v>
      </c>
      <c r="D972" s="8" t="s">
        <v>452</v>
      </c>
      <c r="E972" s="8" t="s">
        <v>519</v>
      </c>
      <c r="F972" s="8" t="s">
        <v>498</v>
      </c>
      <c r="G972" s="8" t="s">
        <v>520</v>
      </c>
      <c r="H972" s="8">
        <v>0.12964500000000001</v>
      </c>
    </row>
    <row r="973" spans="1:8">
      <c r="A973" s="8" t="str">
        <f t="shared" si="27"/>
        <v>30.04.000420.09.1002</v>
      </c>
      <c r="B973" s="8" t="s">
        <v>1307</v>
      </c>
      <c r="C973" s="8" t="s">
        <v>1308</v>
      </c>
      <c r="D973" s="8" t="s">
        <v>452</v>
      </c>
      <c r="E973" s="8" t="s">
        <v>923</v>
      </c>
      <c r="F973" s="8" t="s">
        <v>508</v>
      </c>
      <c r="G973" s="8" t="s">
        <v>924</v>
      </c>
      <c r="H973" s="8">
        <v>1.4899999999999999E-4</v>
      </c>
    </row>
    <row r="974" spans="1:8">
      <c r="A974" s="8" t="str">
        <f t="shared" si="27"/>
        <v>30.04.000420.15.1002</v>
      </c>
      <c r="B974" s="8" t="s">
        <v>1307</v>
      </c>
      <c r="C974" s="8" t="s">
        <v>1308</v>
      </c>
      <c r="D974" s="8" t="s">
        <v>452</v>
      </c>
      <c r="E974" s="8" t="s">
        <v>921</v>
      </c>
      <c r="F974" s="8" t="s">
        <v>508</v>
      </c>
      <c r="G974" s="8" t="s">
        <v>922</v>
      </c>
      <c r="H974" s="8">
        <v>5.8399999999999999E-4</v>
      </c>
    </row>
    <row r="975" spans="1:8">
      <c r="A975" s="8" t="str">
        <f t="shared" si="27"/>
        <v>30.04.000420.07.1001</v>
      </c>
      <c r="B975" s="8" t="s">
        <v>1307</v>
      </c>
      <c r="C975" s="8" t="s">
        <v>1308</v>
      </c>
      <c r="D975" s="8" t="s">
        <v>452</v>
      </c>
      <c r="E975" s="8" t="s">
        <v>925</v>
      </c>
      <c r="F975" s="8" t="s">
        <v>452</v>
      </c>
      <c r="G975" s="8" t="s">
        <v>926</v>
      </c>
      <c r="H975" s="8">
        <v>6.4999999999999994E-5</v>
      </c>
    </row>
    <row r="976" spans="1:8">
      <c r="A976" s="8" t="str">
        <f t="shared" si="27"/>
        <v>30.04.000435.03.1310</v>
      </c>
      <c r="B976" s="8" t="s">
        <v>1307</v>
      </c>
      <c r="C976" s="8" t="s">
        <v>1308</v>
      </c>
      <c r="D976" s="8" t="s">
        <v>452</v>
      </c>
      <c r="E976" s="8" t="s">
        <v>1053</v>
      </c>
      <c r="F976" s="8" t="s">
        <v>498</v>
      </c>
      <c r="G976" s="8" t="s">
        <v>1054</v>
      </c>
      <c r="H976" s="8">
        <v>0.12964500000000001</v>
      </c>
    </row>
    <row r="977" spans="1:8">
      <c r="A977" s="8" t="str">
        <f t="shared" si="27"/>
        <v>30.04.000420.10.1014</v>
      </c>
      <c r="B977" s="8" t="s">
        <v>1307</v>
      </c>
      <c r="C977" s="8" t="s">
        <v>1308</v>
      </c>
      <c r="D977" s="8" t="s">
        <v>452</v>
      </c>
      <c r="E977" s="8" t="s">
        <v>1055</v>
      </c>
      <c r="F977" s="8" t="s">
        <v>508</v>
      </c>
      <c r="G977" s="8" t="s">
        <v>1056</v>
      </c>
      <c r="H977" s="8">
        <v>6.4800000000000003E-4</v>
      </c>
    </row>
    <row r="978" spans="1:8">
      <c r="A978" s="8" t="str">
        <f t="shared" si="27"/>
        <v>30.04.000420.06.1027</v>
      </c>
      <c r="B978" s="8" t="s">
        <v>1307</v>
      </c>
      <c r="C978" s="8" t="s">
        <v>1308</v>
      </c>
      <c r="D978" s="8" t="s">
        <v>452</v>
      </c>
      <c r="E978" s="8" t="s">
        <v>1057</v>
      </c>
      <c r="F978" s="8" t="s">
        <v>463</v>
      </c>
      <c r="G978" s="8" t="s">
        <v>1058</v>
      </c>
      <c r="H978" s="8">
        <v>6.4819999999999999E-3</v>
      </c>
    </row>
    <row r="979" spans="1:8">
      <c r="A979" s="8" t="str">
        <f t="shared" si="27"/>
        <v>30.04.000440.03.5010</v>
      </c>
      <c r="B979" s="8" t="s">
        <v>1307</v>
      </c>
      <c r="C979" s="8" t="s">
        <v>1308</v>
      </c>
      <c r="D979" s="8" t="s">
        <v>452</v>
      </c>
      <c r="E979" s="8" t="s">
        <v>763</v>
      </c>
      <c r="F979" s="8" t="s">
        <v>498</v>
      </c>
      <c r="G979" s="8" t="s">
        <v>764</v>
      </c>
      <c r="H979" s="8">
        <v>2.9340000000000001E-2</v>
      </c>
    </row>
    <row r="980" spans="1:8">
      <c r="A980" s="8" t="str">
        <f t="shared" si="27"/>
        <v>30.04.000435.03.5010</v>
      </c>
      <c r="B980" s="8" t="s">
        <v>1307</v>
      </c>
      <c r="C980" s="8" t="s">
        <v>1308</v>
      </c>
      <c r="D980" s="8" t="s">
        <v>452</v>
      </c>
      <c r="E980" s="8" t="s">
        <v>907</v>
      </c>
      <c r="F980" s="8" t="s">
        <v>498</v>
      </c>
      <c r="G980" s="8" t="s">
        <v>764</v>
      </c>
      <c r="H980" s="8">
        <v>2.9340000000000001E-2</v>
      </c>
    </row>
    <row r="981" spans="1:8">
      <c r="A981" s="8" t="str">
        <f t="shared" si="27"/>
        <v>30.04.000420.10.1011</v>
      </c>
      <c r="B981" s="8" t="s">
        <v>1307</v>
      </c>
      <c r="C981" s="8" t="s">
        <v>1308</v>
      </c>
      <c r="D981" s="8" t="s">
        <v>452</v>
      </c>
      <c r="E981" s="8" t="s">
        <v>908</v>
      </c>
      <c r="F981" s="8" t="s">
        <v>508</v>
      </c>
      <c r="G981" s="8" t="s">
        <v>909</v>
      </c>
      <c r="H981" s="8">
        <v>6.5189999999999996E-3</v>
      </c>
    </row>
    <row r="982" spans="1:8">
      <c r="A982" s="8" t="str">
        <f t="shared" si="27"/>
        <v>30.04.000420.06.1045</v>
      </c>
      <c r="B982" s="8" t="s">
        <v>1307</v>
      </c>
      <c r="C982" s="8" t="s">
        <v>1308</v>
      </c>
      <c r="D982" s="8" t="s">
        <v>452</v>
      </c>
      <c r="E982" s="8" t="s">
        <v>910</v>
      </c>
      <c r="F982" s="8" t="s">
        <v>463</v>
      </c>
      <c r="G982" s="8" t="s">
        <v>911</v>
      </c>
      <c r="H982" s="8">
        <v>6.5189999999999996E-3</v>
      </c>
    </row>
    <row r="983" spans="1:8">
      <c r="A983" s="8" t="str">
        <f t="shared" si="27"/>
        <v>30.04.000420.03.1014</v>
      </c>
      <c r="B983" s="8" t="s">
        <v>1307</v>
      </c>
      <c r="C983" s="8" t="s">
        <v>1308</v>
      </c>
      <c r="D983" s="8" t="s">
        <v>452</v>
      </c>
      <c r="E983" s="8" t="s">
        <v>912</v>
      </c>
      <c r="F983" s="8" t="s">
        <v>508</v>
      </c>
      <c r="G983" s="8" t="s">
        <v>913</v>
      </c>
      <c r="H983" s="8">
        <v>3.2599999999999999E-3</v>
      </c>
    </row>
    <row r="984" spans="1:8">
      <c r="A984" s="8" t="str">
        <f t="shared" si="27"/>
        <v>30.04.000420.06.1005</v>
      </c>
      <c r="B984" s="8" t="s">
        <v>1307</v>
      </c>
      <c r="C984" s="8" t="s">
        <v>1308</v>
      </c>
      <c r="D984" s="8" t="s">
        <v>452</v>
      </c>
      <c r="E984" s="8" t="s">
        <v>914</v>
      </c>
      <c r="F984" s="8" t="s">
        <v>508</v>
      </c>
      <c r="G984" s="8" t="s">
        <v>915</v>
      </c>
      <c r="H984" s="8">
        <v>3.2599999999999999E-3</v>
      </c>
    </row>
    <row r="985" spans="1:8">
      <c r="A985" s="8" t="str">
        <f t="shared" si="27"/>
        <v>30.04.000420.06.1001</v>
      </c>
      <c r="B985" s="8" t="s">
        <v>1307</v>
      </c>
      <c r="C985" s="8" t="s">
        <v>1308</v>
      </c>
      <c r="D985" s="8" t="s">
        <v>452</v>
      </c>
      <c r="E985" s="8" t="s">
        <v>917</v>
      </c>
      <c r="F985" s="8" t="s">
        <v>508</v>
      </c>
      <c r="G985" s="8" t="s">
        <v>918</v>
      </c>
      <c r="H985" s="8">
        <v>3.2599999999999999E-3</v>
      </c>
    </row>
    <row r="986" spans="1:8">
      <c r="A986" s="8" t="str">
        <f t="shared" si="27"/>
        <v>30.04.000420.08.1001</v>
      </c>
      <c r="B986" s="8" t="s">
        <v>1307</v>
      </c>
      <c r="C986" s="8" t="s">
        <v>1308</v>
      </c>
      <c r="D986" s="8" t="s">
        <v>452</v>
      </c>
      <c r="E986" s="8" t="s">
        <v>919</v>
      </c>
      <c r="F986" s="8" t="s">
        <v>920</v>
      </c>
      <c r="G986" s="8" t="s">
        <v>542</v>
      </c>
      <c r="H986" s="8">
        <v>3.2599999999999999E-3</v>
      </c>
    </row>
    <row r="987" spans="1:8">
      <c r="A987" s="8" t="str">
        <f t="shared" si="27"/>
        <v>30.04.000530.05.0001</v>
      </c>
      <c r="B987" s="8" t="s">
        <v>1309</v>
      </c>
      <c r="C987" s="8" t="s">
        <v>1310</v>
      </c>
      <c r="D987" s="8" t="s">
        <v>452</v>
      </c>
      <c r="E987" s="8" t="s">
        <v>1050</v>
      </c>
      <c r="F987" s="8" t="s">
        <v>498</v>
      </c>
      <c r="G987" s="8" t="s">
        <v>844</v>
      </c>
      <c r="H987" s="8">
        <v>0.15065999999999999</v>
      </c>
    </row>
    <row r="988" spans="1:8">
      <c r="A988" s="8" t="str">
        <f t="shared" si="27"/>
        <v>30.04.000510.01.0006</v>
      </c>
      <c r="B988" s="8" t="s">
        <v>1309</v>
      </c>
      <c r="C988" s="8" t="s">
        <v>1310</v>
      </c>
      <c r="D988" s="8" t="s">
        <v>452</v>
      </c>
      <c r="E988" s="8" t="s">
        <v>845</v>
      </c>
      <c r="F988" s="8" t="s">
        <v>452</v>
      </c>
      <c r="G988" s="8" t="s">
        <v>846</v>
      </c>
      <c r="H988" s="8">
        <v>0.16200000000000001</v>
      </c>
    </row>
    <row r="989" spans="1:8">
      <c r="A989" s="8" t="str">
        <f t="shared" si="27"/>
        <v>30.04.000510.01.0011</v>
      </c>
      <c r="B989" s="8" t="s">
        <v>1309</v>
      </c>
      <c r="C989" s="8" t="s">
        <v>1310</v>
      </c>
      <c r="D989" s="8" t="s">
        <v>452</v>
      </c>
      <c r="E989" s="8" t="s">
        <v>1051</v>
      </c>
      <c r="F989" s="8" t="s">
        <v>452</v>
      </c>
      <c r="G989" s="8" t="s">
        <v>1052</v>
      </c>
      <c r="H989" s="8">
        <v>0.15065999999999999</v>
      </c>
    </row>
    <row r="990" spans="1:8">
      <c r="A990" s="8" t="str">
        <f t="shared" si="27"/>
        <v>30.04.000510.02.0003</v>
      </c>
      <c r="B990" s="8" t="s">
        <v>1309</v>
      </c>
      <c r="C990" s="8" t="s">
        <v>1310</v>
      </c>
      <c r="D990" s="8" t="s">
        <v>452</v>
      </c>
      <c r="E990" s="8" t="s">
        <v>523</v>
      </c>
      <c r="F990" s="8" t="s">
        <v>452</v>
      </c>
      <c r="G990" s="8" t="s">
        <v>524</v>
      </c>
      <c r="H990" s="8">
        <v>3.6650000000000002E-2</v>
      </c>
    </row>
    <row r="991" spans="1:8">
      <c r="A991" s="8" t="str">
        <f t="shared" si="27"/>
        <v>30.04.000510.07.0002</v>
      </c>
      <c r="B991" s="8" t="s">
        <v>1309</v>
      </c>
      <c r="C991" s="8" t="s">
        <v>1310</v>
      </c>
      <c r="D991" s="8" t="s">
        <v>452</v>
      </c>
      <c r="E991" s="8" t="s">
        <v>454</v>
      </c>
      <c r="F991" s="8" t="s">
        <v>452</v>
      </c>
      <c r="G991" s="8" t="s">
        <v>455</v>
      </c>
      <c r="H991" s="8">
        <v>0.22394900000000001</v>
      </c>
    </row>
    <row r="992" spans="1:8">
      <c r="A992" s="8" t="str">
        <f t="shared" si="27"/>
        <v>30.04.000510.04.0007</v>
      </c>
      <c r="B992" s="8" t="s">
        <v>1309</v>
      </c>
      <c r="C992" s="8" t="s">
        <v>1310</v>
      </c>
      <c r="D992" s="8" t="s">
        <v>452</v>
      </c>
      <c r="E992" s="8" t="s">
        <v>535</v>
      </c>
      <c r="F992" s="8" t="s">
        <v>452</v>
      </c>
      <c r="G992" s="8" t="s">
        <v>536</v>
      </c>
      <c r="H992" s="8">
        <v>7.3006000000000001E-2</v>
      </c>
    </row>
    <row r="993" spans="1:8">
      <c r="A993" s="8" t="str">
        <f t="shared" si="27"/>
        <v>30.04.000510.09.0002</v>
      </c>
      <c r="B993" s="8" t="s">
        <v>1309</v>
      </c>
      <c r="C993" s="8" t="s">
        <v>1310</v>
      </c>
      <c r="D993" s="8" t="s">
        <v>452</v>
      </c>
      <c r="E993" s="8" t="s">
        <v>502</v>
      </c>
      <c r="F993" s="8" t="s">
        <v>452</v>
      </c>
      <c r="G993" s="8" t="s">
        <v>503</v>
      </c>
      <c r="H993" s="8">
        <v>0.168934</v>
      </c>
    </row>
    <row r="994" spans="1:8">
      <c r="A994" s="8" t="str">
        <f t="shared" si="27"/>
        <v>30.04.000510.09.0006</v>
      </c>
      <c r="B994" s="8" t="s">
        <v>1309</v>
      </c>
      <c r="C994" s="8" t="s">
        <v>1310</v>
      </c>
      <c r="D994" s="8" t="s">
        <v>452</v>
      </c>
      <c r="E994" s="8" t="s">
        <v>504</v>
      </c>
      <c r="F994" s="8" t="s">
        <v>505</v>
      </c>
      <c r="G994" s="8" t="s">
        <v>506</v>
      </c>
      <c r="H994" s="8">
        <v>9.6530000000000001E-3</v>
      </c>
    </row>
    <row r="995" spans="1:8">
      <c r="A995" s="8" t="str">
        <f t="shared" si="27"/>
        <v>30.04.000510.06.0020</v>
      </c>
      <c r="B995" s="8" t="s">
        <v>1309</v>
      </c>
      <c r="C995" s="8" t="s">
        <v>1310</v>
      </c>
      <c r="D995" s="8" t="s">
        <v>452</v>
      </c>
      <c r="E995" s="8" t="s">
        <v>456</v>
      </c>
      <c r="F995" s="8" t="s">
        <v>452</v>
      </c>
      <c r="G995" s="8" t="s">
        <v>457</v>
      </c>
      <c r="H995" s="8">
        <v>9.2390000000000007E-3</v>
      </c>
    </row>
    <row r="996" spans="1:8">
      <c r="A996" s="8" t="str">
        <f t="shared" si="27"/>
        <v>30.04.000510.04.0005</v>
      </c>
      <c r="B996" s="8" t="s">
        <v>1309</v>
      </c>
      <c r="C996" s="8" t="s">
        <v>1310</v>
      </c>
      <c r="D996" s="8" t="s">
        <v>452</v>
      </c>
      <c r="E996" s="8" t="s">
        <v>475</v>
      </c>
      <c r="F996" s="8" t="s">
        <v>452</v>
      </c>
      <c r="G996" s="8" t="s">
        <v>476</v>
      </c>
      <c r="H996" s="8">
        <v>1.5838000000000001E-2</v>
      </c>
    </row>
    <row r="997" spans="1:8">
      <c r="A997" s="8" t="str">
        <f t="shared" si="27"/>
        <v>30.04.000540.03.1310</v>
      </c>
      <c r="B997" s="8" t="s">
        <v>1309</v>
      </c>
      <c r="C997" s="8" t="s">
        <v>1310</v>
      </c>
      <c r="D997" s="8" t="s">
        <v>452</v>
      </c>
      <c r="E997" s="8" t="s">
        <v>519</v>
      </c>
      <c r="F997" s="8" t="s">
        <v>498</v>
      </c>
      <c r="G997" s="8" t="s">
        <v>520</v>
      </c>
      <c r="H997" s="8">
        <v>0.10030500000000001</v>
      </c>
    </row>
    <row r="998" spans="1:8">
      <c r="A998" s="8" t="str">
        <f t="shared" si="27"/>
        <v>30.04.000520.09.1002</v>
      </c>
      <c r="B998" s="8" t="s">
        <v>1309</v>
      </c>
      <c r="C998" s="8" t="s">
        <v>1310</v>
      </c>
      <c r="D998" s="8" t="s">
        <v>452</v>
      </c>
      <c r="E998" s="8" t="s">
        <v>923</v>
      </c>
      <c r="F998" s="8" t="s">
        <v>508</v>
      </c>
      <c r="G998" s="8" t="s">
        <v>924</v>
      </c>
      <c r="H998" s="8">
        <v>1.2E-4</v>
      </c>
    </row>
    <row r="999" spans="1:8">
      <c r="A999" s="8" t="str">
        <f t="shared" ref="A999:A1029" si="28">B999&amp;E999</f>
        <v>30.04.000520.15.1002</v>
      </c>
      <c r="B999" s="8" t="s">
        <v>1309</v>
      </c>
      <c r="C999" s="8" t="s">
        <v>1310</v>
      </c>
      <c r="D999" s="8" t="s">
        <v>452</v>
      </c>
      <c r="E999" s="8" t="s">
        <v>921</v>
      </c>
      <c r="F999" s="8" t="s">
        <v>508</v>
      </c>
      <c r="G999" s="8" t="s">
        <v>922</v>
      </c>
      <c r="H999" s="8">
        <v>4.6799999999999999E-4</v>
      </c>
    </row>
    <row r="1000" spans="1:8">
      <c r="A1000" s="8" t="str">
        <f t="shared" si="28"/>
        <v>30.04.000520.07.1001</v>
      </c>
      <c r="B1000" s="8" t="s">
        <v>1309</v>
      </c>
      <c r="C1000" s="8" t="s">
        <v>1310</v>
      </c>
      <c r="D1000" s="8" t="s">
        <v>452</v>
      </c>
      <c r="E1000" s="8" t="s">
        <v>925</v>
      </c>
      <c r="F1000" s="8" t="s">
        <v>452</v>
      </c>
      <c r="G1000" s="8" t="s">
        <v>926</v>
      </c>
      <c r="H1000" s="8">
        <v>5.1999999999999997E-5</v>
      </c>
    </row>
    <row r="1001" spans="1:8">
      <c r="A1001" s="8" t="str">
        <f t="shared" si="28"/>
        <v>30.04.000535.03.1310</v>
      </c>
      <c r="B1001" s="8" t="s">
        <v>1309</v>
      </c>
      <c r="C1001" s="8" t="s">
        <v>1310</v>
      </c>
      <c r="D1001" s="8" t="s">
        <v>452</v>
      </c>
      <c r="E1001" s="8" t="s">
        <v>1053</v>
      </c>
      <c r="F1001" s="8" t="s">
        <v>498</v>
      </c>
      <c r="G1001" s="8" t="s">
        <v>1054</v>
      </c>
      <c r="H1001" s="8">
        <v>0.10030500000000001</v>
      </c>
    </row>
    <row r="1002" spans="1:8">
      <c r="A1002" s="8" t="str">
        <f t="shared" si="28"/>
        <v>30.04.000520.10.1014</v>
      </c>
      <c r="B1002" s="8" t="s">
        <v>1309</v>
      </c>
      <c r="C1002" s="8" t="s">
        <v>1310</v>
      </c>
      <c r="D1002" s="8" t="s">
        <v>452</v>
      </c>
      <c r="E1002" s="8" t="s">
        <v>1055</v>
      </c>
      <c r="F1002" s="8" t="s">
        <v>508</v>
      </c>
      <c r="G1002" s="8" t="s">
        <v>1056</v>
      </c>
      <c r="H1002" s="8">
        <v>5.0199999999999995E-4</v>
      </c>
    </row>
    <row r="1003" spans="1:8">
      <c r="A1003" s="8" t="str">
        <f t="shared" si="28"/>
        <v>30.04.000520.06.1027</v>
      </c>
      <c r="B1003" s="8" t="s">
        <v>1309</v>
      </c>
      <c r="C1003" s="8" t="s">
        <v>1310</v>
      </c>
      <c r="D1003" s="8" t="s">
        <v>452</v>
      </c>
      <c r="E1003" s="8" t="s">
        <v>1057</v>
      </c>
      <c r="F1003" s="8" t="s">
        <v>463</v>
      </c>
      <c r="G1003" s="8" t="s">
        <v>1058</v>
      </c>
      <c r="H1003" s="8">
        <v>5.0150000000000004E-3</v>
      </c>
    </row>
    <row r="1004" spans="1:8">
      <c r="A1004" s="8" t="str">
        <f t="shared" si="28"/>
        <v>30.04.000540.03.5010</v>
      </c>
      <c r="B1004" s="8" t="s">
        <v>1309</v>
      </c>
      <c r="C1004" s="8" t="s">
        <v>1310</v>
      </c>
      <c r="D1004" s="8" t="s">
        <v>452</v>
      </c>
      <c r="E1004" s="8" t="s">
        <v>763</v>
      </c>
      <c r="F1004" s="8" t="s">
        <v>498</v>
      </c>
      <c r="G1004" s="8" t="s">
        <v>764</v>
      </c>
      <c r="H1004" s="8">
        <v>2.6395999999999999E-2</v>
      </c>
    </row>
    <row r="1005" spans="1:8">
      <c r="A1005" s="8" t="str">
        <f t="shared" si="28"/>
        <v>30.04.000535.03.5010</v>
      </c>
      <c r="B1005" s="8" t="s">
        <v>1309</v>
      </c>
      <c r="C1005" s="8" t="s">
        <v>1310</v>
      </c>
      <c r="D1005" s="8" t="s">
        <v>452</v>
      </c>
      <c r="E1005" s="8" t="s">
        <v>907</v>
      </c>
      <c r="F1005" s="8" t="s">
        <v>498</v>
      </c>
      <c r="G1005" s="8" t="s">
        <v>764</v>
      </c>
      <c r="H1005" s="8">
        <v>2.6395999999999999E-2</v>
      </c>
    </row>
    <row r="1006" spans="1:8">
      <c r="A1006" s="8" t="str">
        <f t="shared" si="28"/>
        <v>30.04.000520.10.1011</v>
      </c>
      <c r="B1006" s="8" t="s">
        <v>1309</v>
      </c>
      <c r="C1006" s="8" t="s">
        <v>1310</v>
      </c>
      <c r="D1006" s="8" t="s">
        <v>452</v>
      </c>
      <c r="E1006" s="8" t="s">
        <v>908</v>
      </c>
      <c r="F1006" s="8" t="s">
        <v>508</v>
      </c>
      <c r="G1006" s="8" t="s">
        <v>909</v>
      </c>
      <c r="H1006" s="8">
        <v>5.8650000000000004E-3</v>
      </c>
    </row>
    <row r="1007" spans="1:8">
      <c r="A1007" s="8" t="str">
        <f t="shared" si="28"/>
        <v>30.04.000520.06.1045</v>
      </c>
      <c r="B1007" s="8" t="s">
        <v>1309</v>
      </c>
      <c r="C1007" s="8" t="s">
        <v>1310</v>
      </c>
      <c r="D1007" s="8" t="s">
        <v>452</v>
      </c>
      <c r="E1007" s="8" t="s">
        <v>910</v>
      </c>
      <c r="F1007" s="8" t="s">
        <v>463</v>
      </c>
      <c r="G1007" s="8" t="s">
        <v>911</v>
      </c>
      <c r="H1007" s="8">
        <v>5.8650000000000004E-3</v>
      </c>
    </row>
    <row r="1008" spans="1:8">
      <c r="A1008" s="8" t="str">
        <f t="shared" si="28"/>
        <v>30.04.000520.03.1014</v>
      </c>
      <c r="B1008" s="8" t="s">
        <v>1309</v>
      </c>
      <c r="C1008" s="8" t="s">
        <v>1310</v>
      </c>
      <c r="D1008" s="8" t="s">
        <v>452</v>
      </c>
      <c r="E1008" s="8" t="s">
        <v>912</v>
      </c>
      <c r="F1008" s="8" t="s">
        <v>508</v>
      </c>
      <c r="G1008" s="8" t="s">
        <v>913</v>
      </c>
      <c r="H1008" s="8">
        <v>2.9329999999999998E-3</v>
      </c>
    </row>
    <row r="1009" spans="1:8">
      <c r="A1009" s="8" t="str">
        <f t="shared" si="28"/>
        <v>30.04.000520.06.1005</v>
      </c>
      <c r="B1009" s="8" t="s">
        <v>1309</v>
      </c>
      <c r="C1009" s="8" t="s">
        <v>1310</v>
      </c>
      <c r="D1009" s="8" t="s">
        <v>452</v>
      </c>
      <c r="E1009" s="8" t="s">
        <v>914</v>
      </c>
      <c r="F1009" s="8" t="s">
        <v>508</v>
      </c>
      <c r="G1009" s="8" t="s">
        <v>915</v>
      </c>
      <c r="H1009" s="8">
        <v>2.9329999999999998E-3</v>
      </c>
    </row>
    <row r="1010" spans="1:8">
      <c r="A1010" s="8" t="str">
        <f t="shared" si="28"/>
        <v>30.04.000520.06.1001</v>
      </c>
      <c r="B1010" s="8" t="s">
        <v>1309</v>
      </c>
      <c r="C1010" s="8" t="s">
        <v>1310</v>
      </c>
      <c r="D1010" s="8" t="s">
        <v>452</v>
      </c>
      <c r="E1010" s="8" t="s">
        <v>917</v>
      </c>
      <c r="F1010" s="8" t="s">
        <v>508</v>
      </c>
      <c r="G1010" s="8" t="s">
        <v>918</v>
      </c>
      <c r="H1010" s="8">
        <v>2.9329999999999998E-3</v>
      </c>
    </row>
    <row r="1011" spans="1:8">
      <c r="A1011" s="8" t="str">
        <f t="shared" si="28"/>
        <v>30.04.000520.08.1001</v>
      </c>
      <c r="B1011" s="8" t="s">
        <v>1309</v>
      </c>
      <c r="C1011" s="8" t="s">
        <v>1310</v>
      </c>
      <c r="D1011" s="8" t="s">
        <v>452</v>
      </c>
      <c r="E1011" s="8" t="s">
        <v>919</v>
      </c>
      <c r="F1011" s="8" t="s">
        <v>920</v>
      </c>
      <c r="G1011" s="8" t="s">
        <v>542</v>
      </c>
      <c r="H1011" s="8">
        <v>2.9329999999999998E-3</v>
      </c>
    </row>
    <row r="1012" spans="1:8">
      <c r="A1012" s="8" t="str">
        <f t="shared" si="28"/>
        <v>30.04.000610.05.0002</v>
      </c>
      <c r="B1012" s="8" t="s">
        <v>1311</v>
      </c>
      <c r="C1012" s="8" t="s">
        <v>1312</v>
      </c>
      <c r="D1012" s="8" t="s">
        <v>498</v>
      </c>
      <c r="E1012" s="8" t="s">
        <v>451</v>
      </c>
      <c r="F1012" s="8" t="s">
        <v>452</v>
      </c>
      <c r="G1012" s="8" t="s">
        <v>453</v>
      </c>
      <c r="H1012" s="8">
        <v>0.57003400000000004</v>
      </c>
    </row>
    <row r="1013" spans="1:8">
      <c r="A1013" s="8" t="str">
        <f t="shared" si="28"/>
        <v>30.04.000610.04.0010</v>
      </c>
      <c r="B1013" s="8" t="s">
        <v>1311</v>
      </c>
      <c r="C1013" s="8" t="s">
        <v>1312</v>
      </c>
      <c r="D1013" s="8" t="s">
        <v>498</v>
      </c>
      <c r="E1013" s="8" t="s">
        <v>465</v>
      </c>
      <c r="F1013" s="8" t="s">
        <v>452</v>
      </c>
      <c r="G1013" s="8" t="s">
        <v>459</v>
      </c>
      <c r="H1013" s="8">
        <v>0.17101</v>
      </c>
    </row>
    <row r="1014" spans="1:8">
      <c r="A1014" s="8" t="str">
        <f t="shared" si="28"/>
        <v>30.04.000610.09.0002</v>
      </c>
      <c r="B1014" s="8" t="s">
        <v>1311</v>
      </c>
      <c r="C1014" s="8" t="s">
        <v>1312</v>
      </c>
      <c r="D1014" s="8" t="s">
        <v>498</v>
      </c>
      <c r="E1014" s="8" t="s">
        <v>502</v>
      </c>
      <c r="F1014" s="8" t="s">
        <v>452</v>
      </c>
      <c r="G1014" s="8" t="s">
        <v>503</v>
      </c>
      <c r="H1014" s="8">
        <v>0.262216</v>
      </c>
    </row>
    <row r="1015" spans="1:8">
      <c r="A1015" s="8" t="str">
        <f t="shared" si="28"/>
        <v>30.04.000610.09.0006</v>
      </c>
      <c r="B1015" s="8" t="s">
        <v>1311</v>
      </c>
      <c r="C1015" s="8" t="s">
        <v>1312</v>
      </c>
      <c r="D1015" s="8" t="s">
        <v>498</v>
      </c>
      <c r="E1015" s="8" t="s">
        <v>504</v>
      </c>
      <c r="F1015" s="8" t="s">
        <v>505</v>
      </c>
      <c r="G1015" s="8" t="s">
        <v>506</v>
      </c>
      <c r="H1015" s="8">
        <v>1.4984000000000001E-2</v>
      </c>
    </row>
    <row r="1016" spans="1:8">
      <c r="A1016" s="8" t="str">
        <f t="shared" si="28"/>
        <v>30.04.000610.06.0020</v>
      </c>
      <c r="B1016" s="8" t="s">
        <v>1311</v>
      </c>
      <c r="C1016" s="8" t="s">
        <v>1312</v>
      </c>
      <c r="D1016" s="8" t="s">
        <v>498</v>
      </c>
      <c r="E1016" s="8" t="s">
        <v>456</v>
      </c>
      <c r="F1016" s="8" t="s">
        <v>452</v>
      </c>
      <c r="G1016" s="8" t="s">
        <v>457</v>
      </c>
      <c r="H1016" s="8">
        <v>4.5599999999999998E-3</v>
      </c>
    </row>
    <row r="1017" spans="1:8">
      <c r="A1017" s="8" t="str">
        <f t="shared" si="28"/>
        <v>30.04.000610.07.1018</v>
      </c>
      <c r="B1017" s="8" t="s">
        <v>1311</v>
      </c>
      <c r="C1017" s="8" t="s">
        <v>1312</v>
      </c>
      <c r="D1017" s="8" t="s">
        <v>498</v>
      </c>
      <c r="E1017" s="8" t="s">
        <v>1313</v>
      </c>
      <c r="F1017" s="8" t="s">
        <v>452</v>
      </c>
      <c r="G1017" s="8" t="s">
        <v>1314</v>
      </c>
      <c r="H1017" s="8">
        <v>2.2799999999999999E-3</v>
      </c>
    </row>
    <row r="1018" spans="1:8">
      <c r="A1018" s="8" t="str">
        <f t="shared" si="28"/>
        <v>30.04.000710.05.0003</v>
      </c>
      <c r="B1018" s="8" t="s">
        <v>1315</v>
      </c>
      <c r="C1018" s="8" t="s">
        <v>1316</v>
      </c>
      <c r="D1018" s="8" t="s">
        <v>452</v>
      </c>
      <c r="E1018" s="8" t="s">
        <v>952</v>
      </c>
      <c r="F1018" s="8" t="s">
        <v>452</v>
      </c>
      <c r="G1018" s="8" t="s">
        <v>953</v>
      </c>
      <c r="H1018" s="8">
        <v>0.588889</v>
      </c>
    </row>
    <row r="1019" spans="1:8">
      <c r="A1019" s="8" t="str">
        <f t="shared" si="28"/>
        <v>30.04.000710.04.0005</v>
      </c>
      <c r="B1019" s="8" t="s">
        <v>1315</v>
      </c>
      <c r="C1019" s="8" t="s">
        <v>1316</v>
      </c>
      <c r="D1019" s="8" t="s">
        <v>452</v>
      </c>
      <c r="E1019" s="8" t="s">
        <v>475</v>
      </c>
      <c r="F1019" s="8" t="s">
        <v>452</v>
      </c>
      <c r="G1019" s="8" t="s">
        <v>476</v>
      </c>
      <c r="H1019" s="8">
        <v>0.13080800000000001</v>
      </c>
    </row>
    <row r="1020" spans="1:8">
      <c r="A1020" s="8" t="str">
        <f t="shared" si="28"/>
        <v>30.04.000710.04.0004</v>
      </c>
      <c r="B1020" s="8" t="s">
        <v>1315</v>
      </c>
      <c r="C1020" s="8" t="s">
        <v>1316</v>
      </c>
      <c r="D1020" s="8" t="s">
        <v>452</v>
      </c>
      <c r="E1020" s="8" t="s">
        <v>776</v>
      </c>
      <c r="F1020" s="8" t="s">
        <v>452</v>
      </c>
      <c r="G1020" s="8" t="s">
        <v>777</v>
      </c>
      <c r="H1020" s="8">
        <v>0.20818200000000001</v>
      </c>
    </row>
    <row r="1021" spans="1:8">
      <c r="A1021" s="8" t="str">
        <f t="shared" si="28"/>
        <v>30.04.000740.02.1010</v>
      </c>
      <c r="B1021" s="8" t="s">
        <v>1315</v>
      </c>
      <c r="C1021" s="8" t="s">
        <v>1316</v>
      </c>
      <c r="D1021" s="8" t="s">
        <v>452</v>
      </c>
      <c r="E1021" s="8" t="s">
        <v>1095</v>
      </c>
      <c r="F1021" s="8" t="s">
        <v>452</v>
      </c>
      <c r="G1021" s="8" t="s">
        <v>1096</v>
      </c>
      <c r="H1021" s="8">
        <v>1.029E-3</v>
      </c>
    </row>
    <row r="1022" spans="1:8">
      <c r="A1022" s="8" t="str">
        <f t="shared" si="28"/>
        <v>30.04.000740.02.1011</v>
      </c>
      <c r="B1022" s="8" t="s">
        <v>1315</v>
      </c>
      <c r="C1022" s="8" t="s">
        <v>1316</v>
      </c>
      <c r="D1022" s="8" t="s">
        <v>452</v>
      </c>
      <c r="E1022" s="8" t="s">
        <v>1097</v>
      </c>
      <c r="F1022" s="8" t="s">
        <v>452</v>
      </c>
      <c r="G1022" s="8" t="s">
        <v>1098</v>
      </c>
      <c r="H1022" s="8">
        <v>6.0483000000000002E-2</v>
      </c>
    </row>
    <row r="1023" spans="1:8">
      <c r="A1023" s="8" t="str">
        <f t="shared" si="28"/>
        <v>30.04.000740.02.1012</v>
      </c>
      <c r="B1023" s="8" t="s">
        <v>1315</v>
      </c>
      <c r="C1023" s="8" t="s">
        <v>1316</v>
      </c>
      <c r="D1023" s="8" t="s">
        <v>452</v>
      </c>
      <c r="E1023" s="8" t="s">
        <v>1099</v>
      </c>
      <c r="F1023" s="8" t="s">
        <v>452</v>
      </c>
      <c r="G1023" s="8" t="s">
        <v>1100</v>
      </c>
      <c r="H1023" s="8">
        <v>0.119355</v>
      </c>
    </row>
    <row r="1024" spans="1:8">
      <c r="A1024" s="8" t="str">
        <f t="shared" si="28"/>
        <v>30.04.000740.02.1013</v>
      </c>
      <c r="B1024" s="8" t="s">
        <v>1315</v>
      </c>
      <c r="C1024" s="8" t="s">
        <v>1316</v>
      </c>
      <c r="D1024" s="8" t="s">
        <v>452</v>
      </c>
      <c r="E1024" s="8" t="s">
        <v>1102</v>
      </c>
      <c r="F1024" s="8" t="s">
        <v>452</v>
      </c>
      <c r="G1024" s="8" t="s">
        <v>1103</v>
      </c>
      <c r="H1024" s="8">
        <v>9.1677999999999996E-2</v>
      </c>
    </row>
    <row r="1025" spans="1:8">
      <c r="A1025" s="8" t="str">
        <f t="shared" si="28"/>
        <v>30.04.000710.07.0002</v>
      </c>
      <c r="B1025" s="8" t="s">
        <v>1315</v>
      </c>
      <c r="C1025" s="8" t="s">
        <v>1316</v>
      </c>
      <c r="D1025" s="8" t="s">
        <v>452</v>
      </c>
      <c r="E1025" s="8" t="s">
        <v>454</v>
      </c>
      <c r="F1025" s="8" t="s">
        <v>452</v>
      </c>
      <c r="G1025" s="8" t="s">
        <v>455</v>
      </c>
      <c r="H1025" s="8">
        <v>4.4443999999999997E-2</v>
      </c>
    </row>
    <row r="1026" spans="1:8">
      <c r="A1026" s="8" t="str">
        <f t="shared" si="28"/>
        <v>30.04.000710.09.0002</v>
      </c>
      <c r="B1026" s="8" t="s">
        <v>1315</v>
      </c>
      <c r="C1026" s="8" t="s">
        <v>1316</v>
      </c>
      <c r="D1026" s="8" t="s">
        <v>452</v>
      </c>
      <c r="E1026" s="8" t="s">
        <v>502</v>
      </c>
      <c r="F1026" s="8" t="s">
        <v>452</v>
      </c>
      <c r="G1026" s="8" t="s">
        <v>503</v>
      </c>
      <c r="H1026" s="8">
        <v>3.7273000000000001E-2</v>
      </c>
    </row>
    <row r="1027" spans="1:8">
      <c r="A1027" s="8" t="str">
        <f t="shared" si="28"/>
        <v>---------------  - FMEN031 - V:</v>
      </c>
      <c r="B1027" s="8" t="s">
        <v>427</v>
      </c>
      <c r="C1027" s="8" t="e">
        <f>------------------------------DAT</f>
        <v>#NAME?</v>
      </c>
      <c r="D1027" s="8" t="s">
        <v>1238</v>
      </c>
      <c r="E1027" s="8" t="s">
        <v>526</v>
      </c>
      <c r="F1027" s="8" t="s">
        <v>527</v>
      </c>
      <c r="G1027" s="8" t="s">
        <v>528</v>
      </c>
      <c r="H1027" s="8"/>
    </row>
    <row r="1028" spans="1:8">
      <c r="A1028" s="8" t="str">
        <f t="shared" si="28"/>
        <v>_x000C_------------------------------</v>
      </c>
      <c r="B1028" s="8" t="s">
        <v>529</v>
      </c>
      <c r="C1028" s="8" t="s">
        <v>1227</v>
      </c>
      <c r="D1028" s="8" t="s">
        <v>1228</v>
      </c>
      <c r="E1028" s="8" t="s">
        <v>430</v>
      </c>
      <c r="F1028" s="8" t="s">
        <v>429</v>
      </c>
      <c r="G1028" s="8" t="s">
        <v>431</v>
      </c>
      <c r="H1028" s="8" t="s">
        <v>431</v>
      </c>
    </row>
    <row r="1029" spans="1:8">
      <c r="A1029" s="8" t="str">
        <f t="shared" si="28"/>
        <v>FORNO DE MINASrutura de Atual P</v>
      </c>
      <c r="B1029" s="8" t="s">
        <v>433</v>
      </c>
      <c r="C1029" s="8" t="s">
        <v>434</v>
      </c>
      <c r="D1029" s="8" t="s">
        <v>435</v>
      </c>
      <c r="E1029" s="8" t="s">
        <v>436</v>
      </c>
      <c r="F1029" s="8" t="s">
        <v>437</v>
      </c>
      <c r="G1029" s="8" t="s">
        <v>438</v>
      </c>
      <c r="H1029" s="8" t="s">
        <v>760</v>
      </c>
    </row>
    <row r="1030" spans="1:8">
      <c r="B1030" s="8" t="s">
        <v>427</v>
      </c>
      <c r="C1030" s="8" t="s">
        <v>1227</v>
      </c>
      <c r="D1030" s="8" t="s">
        <v>1228</v>
      </c>
      <c r="E1030" s="8" t="s">
        <v>430</v>
      </c>
      <c r="F1030" s="8" t="s">
        <v>429</v>
      </c>
      <c r="G1030" s="8" t="s">
        <v>431</v>
      </c>
      <c r="H1030" s="8" t="s">
        <v>1255</v>
      </c>
    </row>
    <row r="1031" spans="1:8">
      <c r="A1031" s="8" t="str">
        <f t="shared" ref="A1031:A1066" si="29">B1031&amp;E1031</f>
        <v/>
      </c>
      <c r="B1031" s="8"/>
      <c r="C1031" s="8"/>
      <c r="D1031" s="8"/>
      <c r="E1031" s="8"/>
      <c r="F1031" s="8"/>
      <c r="G1031" s="8"/>
      <c r="H1031" s="8"/>
    </row>
    <row r="1032" spans="1:8">
      <c r="A1032" s="8" t="str">
        <f t="shared" si="29"/>
        <v>Item PaiItem Filho</v>
      </c>
      <c r="B1032" s="8" t="s">
        <v>441</v>
      </c>
      <c r="C1032" s="8" t="s">
        <v>442</v>
      </c>
      <c r="D1032" s="8" t="s">
        <v>443</v>
      </c>
      <c r="E1032" s="8" t="s">
        <v>444</v>
      </c>
      <c r="F1032" s="8" t="s">
        <v>443</v>
      </c>
      <c r="G1032" s="8" t="s">
        <v>445</v>
      </c>
      <c r="H1032" s="8" t="s">
        <v>446</v>
      </c>
    </row>
    <row r="1033" spans="1:8">
      <c r="A1033" s="8" t="str">
        <f t="shared" si="29"/>
        <v>------------------------------</v>
      </c>
      <c r="B1033" s="8" t="s">
        <v>427</v>
      </c>
      <c r="C1033" s="8" t="s">
        <v>447</v>
      </c>
      <c r="D1033" s="8" t="s">
        <v>448</v>
      </c>
      <c r="E1033" s="8" t="s">
        <v>449</v>
      </c>
      <c r="F1033" s="8" t="s">
        <v>448</v>
      </c>
      <c r="G1033" s="8" t="s">
        <v>431</v>
      </c>
      <c r="H1033" s="8" t="s">
        <v>427</v>
      </c>
    </row>
    <row r="1034" spans="1:8">
      <c r="A1034" s="8" t="str">
        <f t="shared" si="29"/>
        <v>30.04.000710.09.0006</v>
      </c>
      <c r="B1034" s="8" t="s">
        <v>1315</v>
      </c>
      <c r="C1034" s="8" t="s">
        <v>1316</v>
      </c>
      <c r="D1034" s="8" t="s">
        <v>452</v>
      </c>
      <c r="E1034" s="8" t="s">
        <v>504</v>
      </c>
      <c r="F1034" s="8" t="s">
        <v>505</v>
      </c>
      <c r="G1034" s="8" t="s">
        <v>506</v>
      </c>
      <c r="H1034" s="8">
        <v>2.1299999999999999E-3</v>
      </c>
    </row>
    <row r="1035" spans="1:8">
      <c r="A1035" s="8" t="str">
        <f t="shared" si="29"/>
        <v>30.04.000710.06.0020</v>
      </c>
      <c r="B1035" s="8" t="s">
        <v>1315</v>
      </c>
      <c r="C1035" s="8" t="s">
        <v>1316</v>
      </c>
      <c r="D1035" s="8" t="s">
        <v>452</v>
      </c>
      <c r="E1035" s="8" t="s">
        <v>456</v>
      </c>
      <c r="F1035" s="8" t="s">
        <v>452</v>
      </c>
      <c r="G1035" s="8" t="s">
        <v>457</v>
      </c>
      <c r="H1035" s="8">
        <v>4.7470000000000004E-3</v>
      </c>
    </row>
    <row r="1036" spans="1:8">
      <c r="A1036" s="8" t="str">
        <f t="shared" si="29"/>
        <v>30.04.001030.05.0001</v>
      </c>
      <c r="B1036" s="8" t="s">
        <v>1317</v>
      </c>
      <c r="C1036" s="8" t="s">
        <v>1318</v>
      </c>
      <c r="D1036" s="8" t="s">
        <v>452</v>
      </c>
      <c r="E1036" s="8" t="s">
        <v>1050</v>
      </c>
      <c r="F1036" s="8" t="s">
        <v>498</v>
      </c>
      <c r="G1036" s="8" t="s">
        <v>844</v>
      </c>
      <c r="H1036" s="8">
        <v>0.104772</v>
      </c>
    </row>
    <row r="1037" spans="1:8">
      <c r="A1037" s="8" t="str">
        <f t="shared" si="29"/>
        <v>30.04.001010.01.0006</v>
      </c>
      <c r="B1037" s="8" t="s">
        <v>1317</v>
      </c>
      <c r="C1037" s="8" t="s">
        <v>1318</v>
      </c>
      <c r="D1037" s="8" t="s">
        <v>452</v>
      </c>
      <c r="E1037" s="8" t="s">
        <v>845</v>
      </c>
      <c r="F1037" s="8" t="s">
        <v>452</v>
      </c>
      <c r="G1037" s="8" t="s">
        <v>846</v>
      </c>
      <c r="H1037" s="8">
        <v>0.11265799999999999</v>
      </c>
    </row>
    <row r="1038" spans="1:8">
      <c r="A1038" s="8" t="str">
        <f t="shared" si="29"/>
        <v>30.04.001010.01.0014</v>
      </c>
      <c r="B1038" s="8" t="s">
        <v>1317</v>
      </c>
      <c r="C1038" s="8" t="s">
        <v>1318</v>
      </c>
      <c r="D1038" s="8" t="s">
        <v>452</v>
      </c>
      <c r="E1038" s="8" t="s">
        <v>841</v>
      </c>
      <c r="F1038" s="8" t="s">
        <v>452</v>
      </c>
      <c r="G1038" s="8" t="s">
        <v>842</v>
      </c>
      <c r="H1038" s="8">
        <v>0.13969500000000001</v>
      </c>
    </row>
    <row r="1039" spans="1:8">
      <c r="A1039" s="8" t="str">
        <f t="shared" si="29"/>
        <v>30.04.001010.02.0003</v>
      </c>
      <c r="B1039" s="8" t="s">
        <v>1317</v>
      </c>
      <c r="C1039" s="8" t="s">
        <v>1318</v>
      </c>
      <c r="D1039" s="8" t="s">
        <v>452</v>
      </c>
      <c r="E1039" s="8" t="s">
        <v>523</v>
      </c>
      <c r="F1039" s="8" t="s">
        <v>452</v>
      </c>
      <c r="G1039" s="8" t="s">
        <v>524</v>
      </c>
      <c r="H1039" s="8">
        <v>3.3909000000000002E-2</v>
      </c>
    </row>
    <row r="1040" spans="1:8">
      <c r="A1040" s="8" t="str">
        <f t="shared" si="29"/>
        <v>30.04.001010.07.0002</v>
      </c>
      <c r="B1040" s="8" t="s">
        <v>1317</v>
      </c>
      <c r="C1040" s="8" t="s">
        <v>1318</v>
      </c>
      <c r="D1040" s="8" t="s">
        <v>452</v>
      </c>
      <c r="E1040" s="8" t="s">
        <v>454</v>
      </c>
      <c r="F1040" s="8" t="s">
        <v>452</v>
      </c>
      <c r="G1040" s="8" t="s">
        <v>455</v>
      </c>
      <c r="H1040" s="8">
        <v>0.21740999999999999</v>
      </c>
    </row>
    <row r="1041" spans="1:8">
      <c r="A1041" s="8" t="str">
        <f t="shared" si="29"/>
        <v>30.04.001010.04.0007</v>
      </c>
      <c r="B1041" s="8" t="s">
        <v>1317</v>
      </c>
      <c r="C1041" s="8" t="s">
        <v>1318</v>
      </c>
      <c r="D1041" s="8" t="s">
        <v>452</v>
      </c>
      <c r="E1041" s="8" t="s">
        <v>535</v>
      </c>
      <c r="F1041" s="8" t="s">
        <v>452</v>
      </c>
      <c r="G1041" s="8" t="s">
        <v>536</v>
      </c>
      <c r="H1041" s="8">
        <v>7.1183999999999997E-2</v>
      </c>
    </row>
    <row r="1042" spans="1:8">
      <c r="A1042" s="8" t="str">
        <f t="shared" si="29"/>
        <v>30.04.001010.09.0002</v>
      </c>
      <c r="B1042" s="8" t="s">
        <v>1317</v>
      </c>
      <c r="C1042" s="8" t="s">
        <v>1318</v>
      </c>
      <c r="D1042" s="8" t="s">
        <v>452</v>
      </c>
      <c r="E1042" s="8" t="s">
        <v>502</v>
      </c>
      <c r="F1042" s="8" t="s">
        <v>452</v>
      </c>
      <c r="G1042" s="8" t="s">
        <v>503</v>
      </c>
      <c r="H1042" s="8">
        <v>0.166294</v>
      </c>
    </row>
    <row r="1043" spans="1:8">
      <c r="A1043" s="8" t="str">
        <f t="shared" si="29"/>
        <v>30.04.001010.09.0006</v>
      </c>
      <c r="B1043" s="8" t="s">
        <v>1317</v>
      </c>
      <c r="C1043" s="8" t="s">
        <v>1318</v>
      </c>
      <c r="D1043" s="8" t="s">
        <v>452</v>
      </c>
      <c r="E1043" s="8" t="s">
        <v>504</v>
      </c>
      <c r="F1043" s="8" t="s">
        <v>505</v>
      </c>
      <c r="G1043" s="8" t="s">
        <v>506</v>
      </c>
      <c r="H1043" s="8">
        <v>9.5029999999999993E-3</v>
      </c>
    </row>
    <row r="1044" spans="1:8">
      <c r="A1044" s="8" t="str">
        <f t="shared" si="29"/>
        <v>30.04.001010.06.0020</v>
      </c>
      <c r="B1044" s="8" t="s">
        <v>1317</v>
      </c>
      <c r="C1044" s="8" t="s">
        <v>1318</v>
      </c>
      <c r="D1044" s="8" t="s">
        <v>452</v>
      </c>
      <c r="E1044" s="8" t="s">
        <v>456</v>
      </c>
      <c r="F1044" s="8" t="s">
        <v>452</v>
      </c>
      <c r="G1044" s="8" t="s">
        <v>457</v>
      </c>
      <c r="H1044" s="8">
        <v>9.0360000000000006E-3</v>
      </c>
    </row>
    <row r="1045" spans="1:8">
      <c r="A1045" s="8" t="str">
        <f t="shared" si="29"/>
        <v>30.04.001010.04.0004</v>
      </c>
      <c r="B1045" s="8" t="s">
        <v>1317</v>
      </c>
      <c r="C1045" s="8" t="s">
        <v>1318</v>
      </c>
      <c r="D1045" s="8" t="s">
        <v>452</v>
      </c>
      <c r="E1045" s="8" t="s">
        <v>776</v>
      </c>
      <c r="F1045" s="8" t="s">
        <v>452</v>
      </c>
      <c r="G1045" s="8" t="s">
        <v>777</v>
      </c>
      <c r="H1045" s="8">
        <v>1.4721E-2</v>
      </c>
    </row>
    <row r="1046" spans="1:8">
      <c r="A1046" s="8" t="str">
        <f t="shared" si="29"/>
        <v>30.04.001040.02.1010</v>
      </c>
      <c r="B1046" s="8" t="s">
        <v>1317</v>
      </c>
      <c r="C1046" s="8" t="s">
        <v>1318</v>
      </c>
      <c r="D1046" s="8" t="s">
        <v>452</v>
      </c>
      <c r="E1046" s="8" t="s">
        <v>1095</v>
      </c>
      <c r="F1046" s="8" t="s">
        <v>452</v>
      </c>
      <c r="G1046" s="8" t="s">
        <v>1096</v>
      </c>
      <c r="H1046" s="8">
        <v>7.2999999999999999E-5</v>
      </c>
    </row>
    <row r="1047" spans="1:8">
      <c r="A1047" s="8" t="str">
        <f t="shared" si="29"/>
        <v>30.04.001040.02.1011</v>
      </c>
      <c r="B1047" s="8" t="s">
        <v>1317</v>
      </c>
      <c r="C1047" s="8" t="s">
        <v>1318</v>
      </c>
      <c r="D1047" s="8" t="s">
        <v>452</v>
      </c>
      <c r="E1047" s="8" t="s">
        <v>1097</v>
      </c>
      <c r="F1047" s="8" t="s">
        <v>452</v>
      </c>
      <c r="G1047" s="8" t="s">
        <v>1098</v>
      </c>
      <c r="H1047" s="8">
        <v>4.2770000000000004E-3</v>
      </c>
    </row>
    <row r="1048" spans="1:8">
      <c r="A1048" s="8" t="str">
        <f t="shared" si="29"/>
        <v>30.04.001040.02.1012</v>
      </c>
      <c r="B1048" s="8" t="s">
        <v>1317</v>
      </c>
      <c r="C1048" s="8" t="s">
        <v>1318</v>
      </c>
      <c r="D1048" s="8" t="s">
        <v>452</v>
      </c>
      <c r="E1048" s="8" t="s">
        <v>1099</v>
      </c>
      <c r="F1048" s="8" t="s">
        <v>452</v>
      </c>
      <c r="G1048" s="8" t="s">
        <v>1100</v>
      </c>
      <c r="H1048" s="8">
        <v>8.4399999999999996E-3</v>
      </c>
    </row>
    <row r="1049" spans="1:8">
      <c r="A1049" s="8" t="str">
        <f t="shared" si="29"/>
        <v>30.04.001040.02.1013</v>
      </c>
      <c r="B1049" s="8" t="s">
        <v>1317</v>
      </c>
      <c r="C1049" s="8" t="s">
        <v>1318</v>
      </c>
      <c r="D1049" s="8" t="s">
        <v>452</v>
      </c>
      <c r="E1049" s="8" t="s">
        <v>1102</v>
      </c>
      <c r="F1049" s="8" t="s">
        <v>452</v>
      </c>
      <c r="G1049" s="8" t="s">
        <v>1103</v>
      </c>
      <c r="H1049" s="8">
        <v>6.483E-3</v>
      </c>
    </row>
    <row r="1050" spans="1:8">
      <c r="A1050" s="8" t="str">
        <f t="shared" si="29"/>
        <v>30.04.001010.04.0005</v>
      </c>
      <c r="B1050" s="8" t="s">
        <v>1317</v>
      </c>
      <c r="C1050" s="8" t="s">
        <v>1318</v>
      </c>
      <c r="D1050" s="8" t="s">
        <v>452</v>
      </c>
      <c r="E1050" s="8" t="s">
        <v>475</v>
      </c>
      <c r="F1050" s="8" t="s">
        <v>452</v>
      </c>
      <c r="G1050" s="8" t="s">
        <v>476</v>
      </c>
      <c r="H1050" s="8">
        <v>9.7459999999999995E-3</v>
      </c>
    </row>
    <row r="1051" spans="1:8">
      <c r="A1051" s="8" t="str">
        <f t="shared" si="29"/>
        <v>30.04.001040.03.1310</v>
      </c>
      <c r="B1051" s="8" t="s">
        <v>1317</v>
      </c>
      <c r="C1051" s="8" t="s">
        <v>1318</v>
      </c>
      <c r="D1051" s="8" t="s">
        <v>452</v>
      </c>
      <c r="E1051" s="8" t="s">
        <v>519</v>
      </c>
      <c r="F1051" s="8" t="s">
        <v>498</v>
      </c>
      <c r="G1051" s="8" t="s">
        <v>520</v>
      </c>
      <c r="H1051" s="8">
        <v>0.12964500000000001</v>
      </c>
    </row>
    <row r="1052" spans="1:8">
      <c r="A1052" s="8" t="str">
        <f t="shared" si="29"/>
        <v>30.04.001020.09.1002</v>
      </c>
      <c r="B1052" s="8" t="s">
        <v>1317</v>
      </c>
      <c r="C1052" s="8" t="s">
        <v>1318</v>
      </c>
      <c r="D1052" s="8" t="s">
        <v>452</v>
      </c>
      <c r="E1052" s="8" t="s">
        <v>923</v>
      </c>
      <c r="F1052" s="8" t="s">
        <v>508</v>
      </c>
      <c r="G1052" s="8" t="s">
        <v>924</v>
      </c>
      <c r="H1052" s="8">
        <v>1.4899999999999999E-4</v>
      </c>
    </row>
    <row r="1053" spans="1:8">
      <c r="A1053" s="8" t="str">
        <f t="shared" si="29"/>
        <v>30.04.001020.15.1002</v>
      </c>
      <c r="B1053" s="8" t="s">
        <v>1317</v>
      </c>
      <c r="C1053" s="8" t="s">
        <v>1318</v>
      </c>
      <c r="D1053" s="8" t="s">
        <v>452</v>
      </c>
      <c r="E1053" s="8" t="s">
        <v>921</v>
      </c>
      <c r="F1053" s="8" t="s">
        <v>508</v>
      </c>
      <c r="G1053" s="8" t="s">
        <v>922</v>
      </c>
      <c r="H1053" s="8">
        <v>5.8399999999999999E-4</v>
      </c>
    </row>
    <row r="1054" spans="1:8">
      <c r="A1054" s="8" t="str">
        <f t="shared" si="29"/>
        <v>30.04.001020.07.1001</v>
      </c>
      <c r="B1054" s="8" t="s">
        <v>1317</v>
      </c>
      <c r="C1054" s="8" t="s">
        <v>1318</v>
      </c>
      <c r="D1054" s="8" t="s">
        <v>452</v>
      </c>
      <c r="E1054" s="8" t="s">
        <v>925</v>
      </c>
      <c r="F1054" s="8" t="s">
        <v>452</v>
      </c>
      <c r="G1054" s="8" t="s">
        <v>926</v>
      </c>
      <c r="H1054" s="8">
        <v>6.4999999999999994E-5</v>
      </c>
    </row>
    <row r="1055" spans="1:8">
      <c r="A1055" s="8" t="str">
        <f t="shared" si="29"/>
        <v>30.04.001035.03.1310</v>
      </c>
      <c r="B1055" s="8" t="s">
        <v>1317</v>
      </c>
      <c r="C1055" s="8" t="s">
        <v>1318</v>
      </c>
      <c r="D1055" s="8" t="s">
        <v>452</v>
      </c>
      <c r="E1055" s="8" t="s">
        <v>1053</v>
      </c>
      <c r="F1055" s="8" t="s">
        <v>498</v>
      </c>
      <c r="G1055" s="8" t="s">
        <v>1054</v>
      </c>
      <c r="H1055" s="8">
        <v>0.12964500000000001</v>
      </c>
    </row>
    <row r="1056" spans="1:8">
      <c r="A1056" s="8" t="str">
        <f t="shared" si="29"/>
        <v>30.04.001020.10.1014</v>
      </c>
      <c r="B1056" s="8" t="s">
        <v>1317</v>
      </c>
      <c r="C1056" s="8" t="s">
        <v>1318</v>
      </c>
      <c r="D1056" s="8" t="s">
        <v>452</v>
      </c>
      <c r="E1056" s="8" t="s">
        <v>1055</v>
      </c>
      <c r="F1056" s="8" t="s">
        <v>508</v>
      </c>
      <c r="G1056" s="8" t="s">
        <v>1056</v>
      </c>
      <c r="H1056" s="8">
        <v>6.4800000000000003E-4</v>
      </c>
    </row>
    <row r="1057" spans="1:8">
      <c r="A1057" s="8" t="str">
        <f t="shared" si="29"/>
        <v>30.04.001020.06.1027</v>
      </c>
      <c r="B1057" s="8" t="s">
        <v>1317</v>
      </c>
      <c r="C1057" s="8" t="s">
        <v>1318</v>
      </c>
      <c r="D1057" s="8" t="s">
        <v>452</v>
      </c>
      <c r="E1057" s="8" t="s">
        <v>1057</v>
      </c>
      <c r="F1057" s="8" t="s">
        <v>463</v>
      </c>
      <c r="G1057" s="8" t="s">
        <v>1058</v>
      </c>
      <c r="H1057" s="8">
        <v>6.4819999999999999E-3</v>
      </c>
    </row>
    <row r="1058" spans="1:8">
      <c r="A1058" s="8" t="str">
        <f t="shared" si="29"/>
        <v>30.04.001040.03.5010</v>
      </c>
      <c r="B1058" s="8" t="s">
        <v>1317</v>
      </c>
      <c r="C1058" s="8" t="s">
        <v>1318</v>
      </c>
      <c r="D1058" s="8" t="s">
        <v>452</v>
      </c>
      <c r="E1058" s="8" t="s">
        <v>763</v>
      </c>
      <c r="F1058" s="8" t="s">
        <v>498</v>
      </c>
      <c r="G1058" s="8" t="s">
        <v>764</v>
      </c>
      <c r="H1058" s="8">
        <v>2.9340000000000001E-2</v>
      </c>
    </row>
    <row r="1059" spans="1:8">
      <c r="A1059" s="8" t="str">
        <f t="shared" si="29"/>
        <v>30.04.001035.03.5010</v>
      </c>
      <c r="B1059" s="8" t="s">
        <v>1317</v>
      </c>
      <c r="C1059" s="8" t="s">
        <v>1318</v>
      </c>
      <c r="D1059" s="8" t="s">
        <v>452</v>
      </c>
      <c r="E1059" s="8" t="s">
        <v>907</v>
      </c>
      <c r="F1059" s="8" t="s">
        <v>498</v>
      </c>
      <c r="G1059" s="8" t="s">
        <v>764</v>
      </c>
      <c r="H1059" s="8">
        <v>2.9340000000000001E-2</v>
      </c>
    </row>
    <row r="1060" spans="1:8">
      <c r="A1060" s="8" t="str">
        <f t="shared" si="29"/>
        <v>30.04.001020.10.1011</v>
      </c>
      <c r="B1060" s="8" t="s">
        <v>1317</v>
      </c>
      <c r="C1060" s="8" t="s">
        <v>1318</v>
      </c>
      <c r="D1060" s="8" t="s">
        <v>452</v>
      </c>
      <c r="E1060" s="8" t="s">
        <v>908</v>
      </c>
      <c r="F1060" s="8" t="s">
        <v>508</v>
      </c>
      <c r="G1060" s="8" t="s">
        <v>909</v>
      </c>
      <c r="H1060" s="8">
        <v>6.5189999999999996E-3</v>
      </c>
    </row>
    <row r="1061" spans="1:8">
      <c r="A1061" s="8" t="str">
        <f t="shared" si="29"/>
        <v>30.04.001020.06.1045</v>
      </c>
      <c r="B1061" s="8" t="s">
        <v>1317</v>
      </c>
      <c r="C1061" s="8" t="s">
        <v>1318</v>
      </c>
      <c r="D1061" s="8" t="s">
        <v>452</v>
      </c>
      <c r="E1061" s="8" t="s">
        <v>910</v>
      </c>
      <c r="F1061" s="8" t="s">
        <v>463</v>
      </c>
      <c r="G1061" s="8" t="s">
        <v>911</v>
      </c>
      <c r="H1061" s="8">
        <v>6.5189999999999996E-3</v>
      </c>
    </row>
    <row r="1062" spans="1:8">
      <c r="A1062" s="8" t="str">
        <f t="shared" si="29"/>
        <v>30.04.001020.03.1014</v>
      </c>
      <c r="B1062" s="8" t="s">
        <v>1317</v>
      </c>
      <c r="C1062" s="8" t="s">
        <v>1318</v>
      </c>
      <c r="D1062" s="8" t="s">
        <v>452</v>
      </c>
      <c r="E1062" s="8" t="s">
        <v>912</v>
      </c>
      <c r="F1062" s="8" t="s">
        <v>508</v>
      </c>
      <c r="G1062" s="8" t="s">
        <v>913</v>
      </c>
      <c r="H1062" s="8">
        <v>3.2599999999999999E-3</v>
      </c>
    </row>
    <row r="1063" spans="1:8">
      <c r="A1063" s="8" t="str">
        <f t="shared" si="29"/>
        <v>30.04.001020.06.1005</v>
      </c>
      <c r="B1063" s="8" t="s">
        <v>1317</v>
      </c>
      <c r="C1063" s="8" t="s">
        <v>1318</v>
      </c>
      <c r="D1063" s="8" t="s">
        <v>452</v>
      </c>
      <c r="E1063" s="8" t="s">
        <v>914</v>
      </c>
      <c r="F1063" s="8" t="s">
        <v>508</v>
      </c>
      <c r="G1063" s="8" t="s">
        <v>915</v>
      </c>
      <c r="H1063" s="8">
        <v>3.2599999999999999E-3</v>
      </c>
    </row>
    <row r="1064" spans="1:8">
      <c r="A1064" s="8" t="str">
        <f t="shared" si="29"/>
        <v>30.04.001020.06.1001</v>
      </c>
      <c r="B1064" s="8" t="s">
        <v>1317</v>
      </c>
      <c r="C1064" s="8" t="s">
        <v>1318</v>
      </c>
      <c r="D1064" s="8" t="s">
        <v>452</v>
      </c>
      <c r="E1064" s="8" t="s">
        <v>917</v>
      </c>
      <c r="F1064" s="8" t="s">
        <v>508</v>
      </c>
      <c r="G1064" s="8" t="s">
        <v>918</v>
      </c>
      <c r="H1064" s="8">
        <v>3.2599999999999999E-3</v>
      </c>
    </row>
    <row r="1065" spans="1:8">
      <c r="A1065" s="8" t="str">
        <f t="shared" si="29"/>
        <v>30.04.001020.08.1001</v>
      </c>
      <c r="B1065" s="8" t="s">
        <v>1317</v>
      </c>
      <c r="C1065" s="8" t="s">
        <v>1318</v>
      </c>
      <c r="D1065" s="8" t="s">
        <v>452</v>
      </c>
      <c r="E1065" s="8" t="s">
        <v>919</v>
      </c>
      <c r="F1065" s="8" t="s">
        <v>920</v>
      </c>
      <c r="G1065" s="8" t="s">
        <v>542</v>
      </c>
      <c r="H1065" s="8">
        <v>3.2599999999999999E-3</v>
      </c>
    </row>
    <row r="1066" spans="1:8">
      <c r="A1066" s="8" t="str">
        <f t="shared" si="29"/>
        <v>30.04.001110.05.0002</v>
      </c>
      <c r="B1066" s="8" t="s">
        <v>788</v>
      </c>
      <c r="C1066" s="8" t="s">
        <v>789</v>
      </c>
      <c r="D1066" s="8" t="s">
        <v>452</v>
      </c>
      <c r="E1066" s="8" t="s">
        <v>451</v>
      </c>
      <c r="F1066" s="8" t="s">
        <v>452</v>
      </c>
      <c r="G1066" s="8" t="s">
        <v>453</v>
      </c>
      <c r="H1066" s="8">
        <v>0.47820000000000001</v>
      </c>
    </row>
    <row r="1067" spans="1:8">
      <c r="B1067" s="8" t="s">
        <v>788</v>
      </c>
      <c r="C1067" s="8" t="s">
        <v>789</v>
      </c>
      <c r="D1067" s="8" t="s">
        <v>452</v>
      </c>
      <c r="E1067" s="8" t="s">
        <v>465</v>
      </c>
      <c r="F1067" s="8" t="s">
        <v>452</v>
      </c>
      <c r="G1067" s="8" t="s">
        <v>459</v>
      </c>
      <c r="H1067" s="8">
        <v>0.20880000000000001</v>
      </c>
    </row>
    <row r="1068" spans="1:8">
      <c r="A1068" s="8" t="str">
        <f t="shared" ref="A1068:A1102" si="30">B1068&amp;E1068</f>
        <v>30.04.001110.11.0001</v>
      </c>
      <c r="B1068" s="8" t="s">
        <v>788</v>
      </c>
      <c r="C1068" s="8" t="s">
        <v>789</v>
      </c>
      <c r="D1068" s="8" t="s">
        <v>452</v>
      </c>
      <c r="E1068" s="8" t="s">
        <v>713</v>
      </c>
      <c r="F1068" s="8" t="s">
        <v>452</v>
      </c>
      <c r="G1068" s="8" t="s">
        <v>714</v>
      </c>
      <c r="H1068" s="8">
        <v>4.3999999999999997E-2</v>
      </c>
    </row>
    <row r="1069" spans="1:8">
      <c r="A1069" s="8" t="str">
        <f t="shared" si="30"/>
        <v>30.04.001110.07.0029</v>
      </c>
      <c r="B1069" s="8" t="s">
        <v>788</v>
      </c>
      <c r="C1069" s="8" t="s">
        <v>789</v>
      </c>
      <c r="D1069" s="8" t="s">
        <v>452</v>
      </c>
      <c r="E1069" s="8" t="s">
        <v>715</v>
      </c>
      <c r="F1069" s="8" t="s">
        <v>498</v>
      </c>
      <c r="G1069" s="8" t="s">
        <v>716</v>
      </c>
      <c r="H1069" s="8">
        <v>0.22</v>
      </c>
    </row>
    <row r="1070" spans="1:8">
      <c r="A1070" s="8" t="str">
        <f t="shared" si="30"/>
        <v>30.04.001110.06.0001</v>
      </c>
      <c r="B1070" s="8" t="s">
        <v>788</v>
      </c>
      <c r="C1070" s="8" t="s">
        <v>789</v>
      </c>
      <c r="D1070" s="8" t="s">
        <v>452</v>
      </c>
      <c r="E1070" s="8" t="s">
        <v>481</v>
      </c>
      <c r="F1070" s="8" t="s">
        <v>452</v>
      </c>
      <c r="G1070" s="8" t="s">
        <v>482</v>
      </c>
      <c r="H1070" s="8">
        <v>3.8300000000000001E-2</v>
      </c>
    </row>
    <row r="1071" spans="1:8">
      <c r="A1071" s="8" t="str">
        <f t="shared" si="30"/>
        <v>30.04.001110.06.0020</v>
      </c>
      <c r="B1071" s="8" t="s">
        <v>788</v>
      </c>
      <c r="C1071" s="8" t="s">
        <v>789</v>
      </c>
      <c r="D1071" s="8" t="s">
        <v>452</v>
      </c>
      <c r="E1071" s="8" t="s">
        <v>456</v>
      </c>
      <c r="F1071" s="8" t="s">
        <v>452</v>
      </c>
      <c r="G1071" s="8" t="s">
        <v>457</v>
      </c>
      <c r="H1071" s="8">
        <v>9.5999999999999992E-3</v>
      </c>
    </row>
    <row r="1072" spans="1:8">
      <c r="A1072" s="8" t="str">
        <f t="shared" si="30"/>
        <v>30.04.001110.07.0006</v>
      </c>
      <c r="B1072" s="8" t="s">
        <v>788</v>
      </c>
      <c r="C1072" s="8" t="s">
        <v>789</v>
      </c>
      <c r="D1072" s="8" t="s">
        <v>452</v>
      </c>
      <c r="E1072" s="8" t="s">
        <v>782</v>
      </c>
      <c r="F1072" s="8" t="s">
        <v>452</v>
      </c>
      <c r="G1072" s="8" t="s">
        <v>783</v>
      </c>
      <c r="H1072" s="8">
        <v>1.1999999999999999E-3</v>
      </c>
    </row>
    <row r="1073" spans="1:8">
      <c r="A1073" s="8" t="str">
        <f t="shared" si="30"/>
        <v>30.04.001120.10.0004</v>
      </c>
      <c r="B1073" s="8" t="s">
        <v>788</v>
      </c>
      <c r="C1073" s="8" t="s">
        <v>789</v>
      </c>
      <c r="D1073" s="8" t="s">
        <v>452</v>
      </c>
      <c r="E1073" s="8" t="s">
        <v>462</v>
      </c>
      <c r="F1073" s="8" t="s">
        <v>463</v>
      </c>
      <c r="G1073" s="8" t="s">
        <v>464</v>
      </c>
      <c r="H1073" s="8">
        <v>0.100503</v>
      </c>
    </row>
    <row r="1074" spans="1:8">
      <c r="A1074" s="8" t="str">
        <f t="shared" si="30"/>
        <v>30.04.001210.05.0002</v>
      </c>
      <c r="B1074" s="8" t="s">
        <v>792</v>
      </c>
      <c r="C1074" s="8" t="s">
        <v>793</v>
      </c>
      <c r="D1074" s="8" t="s">
        <v>452</v>
      </c>
      <c r="E1074" s="8" t="s">
        <v>451</v>
      </c>
      <c r="F1074" s="8" t="s">
        <v>452</v>
      </c>
      <c r="G1074" s="8" t="s">
        <v>453</v>
      </c>
      <c r="H1074" s="8">
        <v>0.41549999999999998</v>
      </c>
    </row>
    <row r="1075" spans="1:8">
      <c r="A1075" s="8" t="str">
        <f t="shared" si="30"/>
        <v>30.04.001210.05.0007</v>
      </c>
      <c r="B1075" s="8" t="s">
        <v>792</v>
      </c>
      <c r="C1075" s="8" t="s">
        <v>793</v>
      </c>
      <c r="D1075" s="8" t="s">
        <v>452</v>
      </c>
      <c r="E1075" s="8" t="s">
        <v>743</v>
      </c>
      <c r="F1075" s="8" t="s">
        <v>498</v>
      </c>
      <c r="G1075" s="8" t="s">
        <v>744</v>
      </c>
      <c r="H1075" s="8">
        <v>6.2300000000000001E-2</v>
      </c>
    </row>
    <row r="1076" spans="1:8">
      <c r="A1076" s="8" t="str">
        <f t="shared" si="30"/>
        <v>30.04.001210.04.0010</v>
      </c>
      <c r="B1076" s="8" t="s">
        <v>792</v>
      </c>
      <c r="C1076" s="8" t="s">
        <v>793</v>
      </c>
      <c r="D1076" s="8" t="s">
        <v>452</v>
      </c>
      <c r="E1076" s="8" t="s">
        <v>465</v>
      </c>
      <c r="F1076" s="8" t="s">
        <v>452</v>
      </c>
      <c r="G1076" s="8" t="s">
        <v>459</v>
      </c>
      <c r="H1076" s="8">
        <v>0.15490000000000001</v>
      </c>
    </row>
    <row r="1077" spans="1:8">
      <c r="A1077" s="8" t="str">
        <f t="shared" si="30"/>
        <v>30.04.001210.11.0001</v>
      </c>
      <c r="B1077" s="8" t="s">
        <v>792</v>
      </c>
      <c r="C1077" s="8" t="s">
        <v>793</v>
      </c>
      <c r="D1077" s="8" t="s">
        <v>452</v>
      </c>
      <c r="E1077" s="8" t="s">
        <v>713</v>
      </c>
      <c r="F1077" s="8" t="s">
        <v>452</v>
      </c>
      <c r="G1077" s="8" t="s">
        <v>714</v>
      </c>
      <c r="H1077" s="8">
        <v>4.5699999999999998E-2</v>
      </c>
    </row>
    <row r="1078" spans="1:8">
      <c r="A1078" s="8" t="str">
        <f t="shared" si="30"/>
        <v>30.04.001210.07.0029</v>
      </c>
      <c r="B1078" s="8" t="s">
        <v>792</v>
      </c>
      <c r="C1078" s="8" t="s">
        <v>793</v>
      </c>
      <c r="D1078" s="8" t="s">
        <v>452</v>
      </c>
      <c r="E1078" s="8" t="s">
        <v>715</v>
      </c>
      <c r="F1078" s="8" t="s">
        <v>498</v>
      </c>
      <c r="G1078" s="8" t="s">
        <v>716</v>
      </c>
      <c r="H1078" s="8">
        <v>0.24929999999999999</v>
      </c>
    </row>
    <row r="1079" spans="1:8">
      <c r="A1079" s="8" t="str">
        <f t="shared" si="30"/>
        <v>30.04.001210.06.0001</v>
      </c>
      <c r="B1079" s="8" t="s">
        <v>792</v>
      </c>
      <c r="C1079" s="8" t="s">
        <v>793</v>
      </c>
      <c r="D1079" s="8" t="s">
        <v>452</v>
      </c>
      <c r="E1079" s="8" t="s">
        <v>481</v>
      </c>
      <c r="F1079" s="8" t="s">
        <v>452</v>
      </c>
      <c r="G1079" s="8" t="s">
        <v>482</v>
      </c>
      <c r="H1079" s="8">
        <v>3.7400000000000003E-2</v>
      </c>
    </row>
    <row r="1080" spans="1:8">
      <c r="A1080" s="8" t="str">
        <f t="shared" si="30"/>
        <v>30.04.001210.06.0020</v>
      </c>
      <c r="B1080" s="8" t="s">
        <v>792</v>
      </c>
      <c r="C1080" s="8" t="s">
        <v>793</v>
      </c>
      <c r="D1080" s="8" t="s">
        <v>452</v>
      </c>
      <c r="E1080" s="8" t="s">
        <v>456</v>
      </c>
      <c r="F1080" s="8" t="s">
        <v>452</v>
      </c>
      <c r="G1080" s="8" t="s">
        <v>457</v>
      </c>
      <c r="H1080" s="8">
        <v>0.01</v>
      </c>
    </row>
    <row r="1081" spans="1:8">
      <c r="A1081" s="8" t="str">
        <f t="shared" si="30"/>
        <v>30.04.001210.02.0003</v>
      </c>
      <c r="B1081" s="8" t="s">
        <v>792</v>
      </c>
      <c r="C1081" s="8" t="s">
        <v>793</v>
      </c>
      <c r="D1081" s="8" t="s">
        <v>452</v>
      </c>
      <c r="E1081" s="8" t="s">
        <v>523</v>
      </c>
      <c r="F1081" s="8" t="s">
        <v>452</v>
      </c>
      <c r="G1081" s="8" t="s">
        <v>524</v>
      </c>
      <c r="H1081" s="8">
        <v>2.4799999999999999E-2</v>
      </c>
    </row>
    <row r="1082" spans="1:8">
      <c r="A1082" s="8" t="str">
        <f t="shared" si="30"/>
        <v>30.04.001220.10.0004</v>
      </c>
      <c r="B1082" s="8" t="s">
        <v>792</v>
      </c>
      <c r="C1082" s="8" t="s">
        <v>793</v>
      </c>
      <c r="D1082" s="8" t="s">
        <v>452</v>
      </c>
      <c r="E1082" s="8" t="s">
        <v>462</v>
      </c>
      <c r="F1082" s="8" t="s">
        <v>463</v>
      </c>
      <c r="G1082" s="8" t="s">
        <v>464</v>
      </c>
      <c r="H1082" s="8">
        <v>0.100503</v>
      </c>
    </row>
    <row r="1083" spans="1:8">
      <c r="A1083" s="8" t="str">
        <f t="shared" si="30"/>
        <v>30.04.001330.05.0001</v>
      </c>
      <c r="B1083" s="8" t="s">
        <v>1319</v>
      </c>
      <c r="C1083" s="8" t="s">
        <v>1320</v>
      </c>
      <c r="D1083" s="8" t="s">
        <v>452</v>
      </c>
      <c r="E1083" s="8" t="s">
        <v>1050</v>
      </c>
      <c r="F1083" s="8" t="s">
        <v>498</v>
      </c>
      <c r="G1083" s="8" t="s">
        <v>844</v>
      </c>
      <c r="H1083" s="8">
        <v>0.16040599999999999</v>
      </c>
    </row>
    <row r="1084" spans="1:8">
      <c r="A1084" s="8" t="str">
        <f t="shared" si="30"/>
        <v>30.04.001310.01.0006</v>
      </c>
      <c r="B1084" s="8" t="s">
        <v>1319</v>
      </c>
      <c r="C1084" s="8" t="s">
        <v>1320</v>
      </c>
      <c r="D1084" s="8" t="s">
        <v>452</v>
      </c>
      <c r="E1084" s="8" t="s">
        <v>845</v>
      </c>
      <c r="F1084" s="8" t="s">
        <v>452</v>
      </c>
      <c r="G1084" s="8" t="s">
        <v>846</v>
      </c>
      <c r="H1084" s="8">
        <v>0.17247999999999999</v>
      </c>
    </row>
    <row r="1085" spans="1:8">
      <c r="A1085" s="8" t="str">
        <f t="shared" si="30"/>
        <v>30.04.001310.01.0011</v>
      </c>
      <c r="B1085" s="8" t="s">
        <v>1319</v>
      </c>
      <c r="C1085" s="8" t="s">
        <v>1320</v>
      </c>
      <c r="D1085" s="8" t="s">
        <v>452</v>
      </c>
      <c r="E1085" s="8" t="s">
        <v>1051</v>
      </c>
      <c r="F1085" s="8" t="s">
        <v>452</v>
      </c>
      <c r="G1085" s="8" t="s">
        <v>1052</v>
      </c>
      <c r="H1085" s="8">
        <v>0.120305</v>
      </c>
    </row>
    <row r="1086" spans="1:8">
      <c r="A1086" s="8" t="str">
        <f t="shared" si="30"/>
        <v>30.04.001310.02.0003</v>
      </c>
      <c r="B1086" s="8" t="s">
        <v>1319</v>
      </c>
      <c r="C1086" s="8" t="s">
        <v>1320</v>
      </c>
      <c r="D1086" s="8" t="s">
        <v>452</v>
      </c>
      <c r="E1086" s="8" t="s">
        <v>523</v>
      </c>
      <c r="F1086" s="8" t="s">
        <v>452</v>
      </c>
      <c r="G1086" s="8" t="s">
        <v>524</v>
      </c>
      <c r="H1086" s="8">
        <v>3.8984999999999999E-2</v>
      </c>
    </row>
    <row r="1087" spans="1:8">
      <c r="A1087" s="8" t="str">
        <f t="shared" si="30"/>
        <v>30.04.001310.07.0002</v>
      </c>
      <c r="B1087" s="8" t="s">
        <v>1319</v>
      </c>
      <c r="C1087" s="8" t="s">
        <v>1320</v>
      </c>
      <c r="D1087" s="8" t="s">
        <v>452</v>
      </c>
      <c r="E1087" s="8" t="s">
        <v>454</v>
      </c>
      <c r="F1087" s="8" t="s">
        <v>452</v>
      </c>
      <c r="G1087" s="8" t="s">
        <v>455</v>
      </c>
      <c r="H1087" s="8">
        <v>0.24967800000000001</v>
      </c>
    </row>
    <row r="1088" spans="1:8">
      <c r="A1088" s="8" t="str">
        <f t="shared" si="30"/>
        <v>30.04.001310.04.0007</v>
      </c>
      <c r="B1088" s="8" t="s">
        <v>1319</v>
      </c>
      <c r="C1088" s="8" t="s">
        <v>1320</v>
      </c>
      <c r="D1088" s="8" t="s">
        <v>452</v>
      </c>
      <c r="E1088" s="8" t="s">
        <v>535</v>
      </c>
      <c r="F1088" s="8" t="s">
        <v>452</v>
      </c>
      <c r="G1088" s="8" t="s">
        <v>536</v>
      </c>
      <c r="H1088" s="8">
        <v>8.1689999999999999E-2</v>
      </c>
    </row>
    <row r="1089" spans="1:8">
      <c r="A1089" s="8" t="str">
        <f t="shared" si="30"/>
        <v>30.04.001310.09.0002</v>
      </c>
      <c r="B1089" s="8" t="s">
        <v>1319</v>
      </c>
      <c r="C1089" s="8" t="s">
        <v>1320</v>
      </c>
      <c r="D1089" s="8" t="s">
        <v>452</v>
      </c>
      <c r="E1089" s="8" t="s">
        <v>502</v>
      </c>
      <c r="F1089" s="8" t="s">
        <v>452</v>
      </c>
      <c r="G1089" s="8" t="s">
        <v>503</v>
      </c>
      <c r="H1089" s="8">
        <v>0.16852800000000001</v>
      </c>
    </row>
    <row r="1090" spans="1:8">
      <c r="A1090" s="8" t="str">
        <f t="shared" si="30"/>
        <v>30.04.001310.09.0006</v>
      </c>
      <c r="B1090" s="8" t="s">
        <v>1319</v>
      </c>
      <c r="C1090" s="8" t="s">
        <v>1320</v>
      </c>
      <c r="D1090" s="8" t="s">
        <v>452</v>
      </c>
      <c r="E1090" s="8" t="s">
        <v>504</v>
      </c>
      <c r="F1090" s="8" t="s">
        <v>505</v>
      </c>
      <c r="G1090" s="8" t="s">
        <v>506</v>
      </c>
      <c r="H1090" s="8">
        <v>9.6299999999999997E-3</v>
      </c>
    </row>
    <row r="1091" spans="1:8">
      <c r="A1091" s="8" t="str">
        <f t="shared" si="30"/>
        <v>---------------  - FMEN031 - V:</v>
      </c>
      <c r="B1091" s="8" t="s">
        <v>427</v>
      </c>
      <c r="C1091" s="8" t="e">
        <f>------------------------------DAT</f>
        <v>#NAME?</v>
      </c>
      <c r="D1091" s="8" t="s">
        <v>1238</v>
      </c>
      <c r="E1091" s="8" t="s">
        <v>526</v>
      </c>
      <c r="F1091" s="8" t="s">
        <v>527</v>
      </c>
      <c r="G1091" s="8" t="s">
        <v>528</v>
      </c>
      <c r="H1091" s="8"/>
    </row>
    <row r="1092" spans="1:8">
      <c r="A1092" s="8" t="str">
        <f t="shared" si="30"/>
        <v>_x000C_------------------------------</v>
      </c>
      <c r="B1092" s="8" t="s">
        <v>529</v>
      </c>
      <c r="C1092" s="8" t="s">
        <v>1227</v>
      </c>
      <c r="D1092" s="8" t="s">
        <v>1228</v>
      </c>
      <c r="E1092" s="8" t="s">
        <v>430</v>
      </c>
      <c r="F1092" s="8" t="s">
        <v>429</v>
      </c>
      <c r="G1092" s="8" t="s">
        <v>431</v>
      </c>
      <c r="H1092" s="8" t="s">
        <v>431</v>
      </c>
    </row>
    <row r="1093" spans="1:8">
      <c r="A1093" s="8" t="str">
        <f t="shared" si="30"/>
        <v>FORNO DE MINASrutura de Atual P</v>
      </c>
      <c r="B1093" s="8" t="s">
        <v>433</v>
      </c>
      <c r="C1093" s="8" t="s">
        <v>434</v>
      </c>
      <c r="D1093" s="8" t="s">
        <v>435</v>
      </c>
      <c r="E1093" s="8" t="s">
        <v>436</v>
      </c>
      <c r="F1093" s="8" t="s">
        <v>437</v>
      </c>
      <c r="G1093" s="8" t="s">
        <v>438</v>
      </c>
      <c r="H1093" s="8" t="s">
        <v>769</v>
      </c>
    </row>
    <row r="1094" spans="1:8">
      <c r="A1094" s="8" t="str">
        <f t="shared" si="30"/>
        <v>-------------------------------</v>
      </c>
      <c r="B1094" s="8" t="s">
        <v>427</v>
      </c>
      <c r="C1094" s="8" t="s">
        <v>1227</v>
      </c>
      <c r="D1094" s="8" t="s">
        <v>1228</v>
      </c>
      <c r="E1094" s="8" t="s">
        <v>430</v>
      </c>
      <c r="F1094" s="8" t="s">
        <v>429</v>
      </c>
      <c r="G1094" s="8" t="s">
        <v>431</v>
      </c>
      <c r="H1094" s="8" t="s">
        <v>1255</v>
      </c>
    </row>
    <row r="1095" spans="1:8">
      <c r="A1095" s="8" t="str">
        <f t="shared" si="30"/>
        <v/>
      </c>
      <c r="B1095" s="8"/>
      <c r="C1095" s="8"/>
      <c r="D1095" s="8"/>
      <c r="E1095" s="8"/>
      <c r="F1095" s="8"/>
      <c r="G1095" s="8"/>
      <c r="H1095" s="8"/>
    </row>
    <row r="1096" spans="1:8">
      <c r="A1096" s="8" t="str">
        <f t="shared" si="30"/>
        <v>Item PaiItem Filho</v>
      </c>
      <c r="B1096" s="8" t="s">
        <v>441</v>
      </c>
      <c r="C1096" s="8" t="s">
        <v>442</v>
      </c>
      <c r="D1096" s="8" t="s">
        <v>443</v>
      </c>
      <c r="E1096" s="8" t="s">
        <v>444</v>
      </c>
      <c r="F1096" s="8" t="s">
        <v>443</v>
      </c>
      <c r="G1096" s="8" t="s">
        <v>445</v>
      </c>
      <c r="H1096" s="8" t="s">
        <v>446</v>
      </c>
    </row>
    <row r="1097" spans="1:8">
      <c r="A1097" s="8" t="str">
        <f t="shared" si="30"/>
        <v>------------------------------</v>
      </c>
      <c r="B1097" s="8" t="s">
        <v>427</v>
      </c>
      <c r="C1097" s="8" t="s">
        <v>447</v>
      </c>
      <c r="D1097" s="8" t="s">
        <v>448</v>
      </c>
      <c r="E1097" s="8" t="s">
        <v>449</v>
      </c>
      <c r="F1097" s="8" t="s">
        <v>448</v>
      </c>
      <c r="G1097" s="8" t="s">
        <v>431</v>
      </c>
      <c r="H1097" s="8" t="s">
        <v>427</v>
      </c>
    </row>
    <row r="1098" spans="1:8">
      <c r="A1098" s="8" t="str">
        <f t="shared" si="30"/>
        <v>30.04.001310.06.0020</v>
      </c>
      <c r="B1098" s="8" t="s">
        <v>1319</v>
      </c>
      <c r="C1098" s="8" t="s">
        <v>1320</v>
      </c>
      <c r="D1098" s="8" t="s">
        <v>452</v>
      </c>
      <c r="E1098" s="8" t="s">
        <v>456</v>
      </c>
      <c r="F1098" s="8" t="s">
        <v>452</v>
      </c>
      <c r="G1098" s="8" t="s">
        <v>457</v>
      </c>
      <c r="H1098" s="8">
        <v>1.0964E-2</v>
      </c>
    </row>
    <row r="1099" spans="1:8">
      <c r="A1099" s="8" t="str">
        <f t="shared" si="30"/>
        <v>30.04.001310.04.0005</v>
      </c>
      <c r="B1099" s="8" t="s">
        <v>1319</v>
      </c>
      <c r="C1099" s="8" t="s">
        <v>1320</v>
      </c>
      <c r="D1099" s="8" t="s">
        <v>452</v>
      </c>
      <c r="E1099" s="8" t="s">
        <v>475</v>
      </c>
      <c r="F1099" s="8" t="s">
        <v>452</v>
      </c>
      <c r="G1099" s="8" t="s">
        <v>476</v>
      </c>
      <c r="H1099" s="8">
        <v>2.8122000000000001E-2</v>
      </c>
    </row>
    <row r="1100" spans="1:8">
      <c r="A1100" s="8" t="str">
        <f t="shared" si="30"/>
        <v>30.04.001340.03.1310</v>
      </c>
      <c r="B1100" s="8" t="s">
        <v>1319</v>
      </c>
      <c r="C1100" s="8" t="s">
        <v>1320</v>
      </c>
      <c r="D1100" s="8" t="s">
        <v>452</v>
      </c>
      <c r="E1100" s="8" t="s">
        <v>519</v>
      </c>
      <c r="F1100" s="8" t="s">
        <v>498</v>
      </c>
      <c r="G1100" s="8" t="s">
        <v>520</v>
      </c>
      <c r="H1100" s="8">
        <v>4.2132000000000003E-2</v>
      </c>
    </row>
    <row r="1101" spans="1:8">
      <c r="A1101" s="8" t="str">
        <f t="shared" si="30"/>
        <v>30.04.001320.09.1002</v>
      </c>
      <c r="B1101" s="8" t="s">
        <v>1319</v>
      </c>
      <c r="C1101" s="8" t="s">
        <v>1320</v>
      </c>
      <c r="D1101" s="8" t="s">
        <v>452</v>
      </c>
      <c r="E1101" s="8" t="s">
        <v>923</v>
      </c>
      <c r="F1101" s="8" t="s">
        <v>508</v>
      </c>
      <c r="G1101" s="8" t="s">
        <v>924</v>
      </c>
      <c r="H1101" s="8">
        <v>5.0000000000000002E-5</v>
      </c>
    </row>
    <row r="1102" spans="1:8">
      <c r="A1102" s="8" t="str">
        <f t="shared" si="30"/>
        <v>30.04.001320.15.1002</v>
      </c>
      <c r="B1102" s="8" t="s">
        <v>1319</v>
      </c>
      <c r="C1102" s="8" t="s">
        <v>1320</v>
      </c>
      <c r="D1102" s="8" t="s">
        <v>452</v>
      </c>
      <c r="E1102" s="8" t="s">
        <v>921</v>
      </c>
      <c r="F1102" s="8" t="s">
        <v>508</v>
      </c>
      <c r="G1102" s="8" t="s">
        <v>922</v>
      </c>
      <c r="H1102" s="8">
        <v>1.9699999999999999E-4</v>
      </c>
    </row>
    <row r="1103" spans="1:8">
      <c r="B1103" s="8" t="s">
        <v>1319</v>
      </c>
      <c r="C1103" s="8" t="s">
        <v>1320</v>
      </c>
      <c r="D1103" s="8" t="s">
        <v>452</v>
      </c>
      <c r="E1103" s="8" t="s">
        <v>925</v>
      </c>
      <c r="F1103" s="8" t="s">
        <v>452</v>
      </c>
      <c r="G1103" s="8" t="s">
        <v>926</v>
      </c>
      <c r="H1103" s="8">
        <v>2.1999999999999999E-5</v>
      </c>
    </row>
    <row r="1104" spans="1:8">
      <c r="B1104" s="8" t="s">
        <v>1319</v>
      </c>
      <c r="C1104" s="8" t="s">
        <v>1320</v>
      </c>
      <c r="D1104" s="8" t="s">
        <v>452</v>
      </c>
      <c r="E1104" s="8" t="s">
        <v>1053</v>
      </c>
      <c r="F1104" s="8" t="s">
        <v>498</v>
      </c>
      <c r="G1104" s="8" t="s">
        <v>1054</v>
      </c>
      <c r="H1104" s="8">
        <v>4.2132000000000003E-2</v>
      </c>
    </row>
    <row r="1105" spans="1:8">
      <c r="A1105" s="8" t="str">
        <f t="shared" ref="A1105:A1120" si="31">B1105&amp;E1105</f>
        <v>30.04.001320.10.1014</v>
      </c>
      <c r="B1105" s="8" t="s">
        <v>1319</v>
      </c>
      <c r="C1105" s="8" t="s">
        <v>1320</v>
      </c>
      <c r="D1105" s="8" t="s">
        <v>452</v>
      </c>
      <c r="E1105" s="8" t="s">
        <v>1055</v>
      </c>
      <c r="F1105" s="8" t="s">
        <v>508</v>
      </c>
      <c r="G1105" s="8" t="s">
        <v>1056</v>
      </c>
      <c r="H1105" s="8">
        <v>2.1100000000000001E-4</v>
      </c>
    </row>
    <row r="1106" spans="1:8">
      <c r="A1106" s="8" t="str">
        <f t="shared" si="31"/>
        <v>30.04.001320.06.1027</v>
      </c>
      <c r="B1106" s="8" t="s">
        <v>1319</v>
      </c>
      <c r="C1106" s="8" t="s">
        <v>1320</v>
      </c>
      <c r="D1106" s="8" t="s">
        <v>452</v>
      </c>
      <c r="E1106" s="8" t="s">
        <v>1057</v>
      </c>
      <c r="F1106" s="8" t="s">
        <v>463</v>
      </c>
      <c r="G1106" s="8" t="s">
        <v>1058</v>
      </c>
      <c r="H1106" s="8">
        <v>2.1069999999999999E-3</v>
      </c>
    </row>
    <row r="1107" spans="1:8">
      <c r="A1107" s="8" t="str">
        <f t="shared" si="31"/>
        <v>30.04.001340.03.5010</v>
      </c>
      <c r="B1107" s="8" t="s">
        <v>1319</v>
      </c>
      <c r="C1107" s="8" t="s">
        <v>1320</v>
      </c>
      <c r="D1107" s="8" t="s">
        <v>452</v>
      </c>
      <c r="E1107" s="8" t="s">
        <v>763</v>
      </c>
      <c r="F1107" s="8" t="s">
        <v>498</v>
      </c>
      <c r="G1107" s="8" t="s">
        <v>764</v>
      </c>
      <c r="H1107" s="8">
        <v>1.1269E-2</v>
      </c>
    </row>
    <row r="1108" spans="1:8">
      <c r="A1108" s="8" t="str">
        <f t="shared" si="31"/>
        <v>30.04.001335.03.5010</v>
      </c>
      <c r="B1108" s="8" t="s">
        <v>1319</v>
      </c>
      <c r="C1108" s="8" t="s">
        <v>1320</v>
      </c>
      <c r="D1108" s="8" t="s">
        <v>452</v>
      </c>
      <c r="E1108" s="8" t="s">
        <v>907</v>
      </c>
      <c r="F1108" s="8" t="s">
        <v>498</v>
      </c>
      <c r="G1108" s="8" t="s">
        <v>764</v>
      </c>
      <c r="H1108" s="8">
        <v>1.1269E-2</v>
      </c>
    </row>
    <row r="1109" spans="1:8">
      <c r="A1109" s="8" t="str">
        <f t="shared" si="31"/>
        <v>30.04.001320.10.1011</v>
      </c>
      <c r="B1109" s="8" t="s">
        <v>1319</v>
      </c>
      <c r="C1109" s="8" t="s">
        <v>1320</v>
      </c>
      <c r="D1109" s="8" t="s">
        <v>452</v>
      </c>
      <c r="E1109" s="8" t="s">
        <v>908</v>
      </c>
      <c r="F1109" s="8" t="s">
        <v>508</v>
      </c>
      <c r="G1109" s="8" t="s">
        <v>909</v>
      </c>
      <c r="H1109" s="8">
        <v>2.5040000000000001E-3</v>
      </c>
    </row>
    <row r="1110" spans="1:8">
      <c r="A1110" s="8" t="str">
        <f t="shared" si="31"/>
        <v>30.04.001320.06.1045</v>
      </c>
      <c r="B1110" s="8" t="s">
        <v>1319</v>
      </c>
      <c r="C1110" s="8" t="s">
        <v>1320</v>
      </c>
      <c r="D1110" s="8" t="s">
        <v>452</v>
      </c>
      <c r="E1110" s="8" t="s">
        <v>910</v>
      </c>
      <c r="F1110" s="8" t="s">
        <v>463</v>
      </c>
      <c r="G1110" s="8" t="s">
        <v>911</v>
      </c>
      <c r="H1110" s="8">
        <v>2.5040000000000001E-3</v>
      </c>
    </row>
    <row r="1111" spans="1:8">
      <c r="A1111" s="8" t="str">
        <f t="shared" si="31"/>
        <v>30.04.001320.03.1014</v>
      </c>
      <c r="B1111" s="8" t="s">
        <v>1319</v>
      </c>
      <c r="C1111" s="8" t="s">
        <v>1320</v>
      </c>
      <c r="D1111" s="8" t="s">
        <v>452</v>
      </c>
      <c r="E1111" s="8" t="s">
        <v>912</v>
      </c>
      <c r="F1111" s="8" t="s">
        <v>508</v>
      </c>
      <c r="G1111" s="8" t="s">
        <v>913</v>
      </c>
      <c r="H1111" s="8">
        <v>1.2520000000000001E-3</v>
      </c>
    </row>
    <row r="1112" spans="1:8">
      <c r="A1112" s="8" t="str">
        <f t="shared" si="31"/>
        <v>30.04.001320.06.1005</v>
      </c>
      <c r="B1112" s="8" t="s">
        <v>1319</v>
      </c>
      <c r="C1112" s="8" t="s">
        <v>1320</v>
      </c>
      <c r="D1112" s="8" t="s">
        <v>452</v>
      </c>
      <c r="E1112" s="8" t="s">
        <v>914</v>
      </c>
      <c r="F1112" s="8" t="s">
        <v>508</v>
      </c>
      <c r="G1112" s="8" t="s">
        <v>915</v>
      </c>
      <c r="H1112" s="8">
        <v>1.2520000000000001E-3</v>
      </c>
    </row>
    <row r="1113" spans="1:8">
      <c r="A1113" s="8" t="str">
        <f t="shared" si="31"/>
        <v>30.04.001320.06.1001</v>
      </c>
      <c r="B1113" s="8" t="s">
        <v>1319</v>
      </c>
      <c r="C1113" s="8" t="s">
        <v>1320</v>
      </c>
      <c r="D1113" s="8" t="s">
        <v>452</v>
      </c>
      <c r="E1113" s="8" t="s">
        <v>917</v>
      </c>
      <c r="F1113" s="8" t="s">
        <v>508</v>
      </c>
      <c r="G1113" s="8" t="s">
        <v>918</v>
      </c>
      <c r="H1113" s="8">
        <v>1.2520000000000001E-3</v>
      </c>
    </row>
    <row r="1114" spans="1:8">
      <c r="A1114" s="8" t="str">
        <f t="shared" si="31"/>
        <v>30.04.001320.08.1001</v>
      </c>
      <c r="B1114" s="8" t="s">
        <v>1319</v>
      </c>
      <c r="C1114" s="8" t="s">
        <v>1320</v>
      </c>
      <c r="D1114" s="8" t="s">
        <v>452</v>
      </c>
      <c r="E1114" s="8" t="s">
        <v>919</v>
      </c>
      <c r="F1114" s="8" t="s">
        <v>920</v>
      </c>
      <c r="G1114" s="8" t="s">
        <v>542</v>
      </c>
      <c r="H1114" s="8">
        <v>1.2520000000000001E-3</v>
      </c>
    </row>
    <row r="1115" spans="1:8">
      <c r="A1115" s="8" t="str">
        <f t="shared" si="31"/>
        <v>30.04.001310.07.0006</v>
      </c>
      <c r="B1115" s="8" t="s">
        <v>1319</v>
      </c>
      <c r="C1115" s="8" t="s">
        <v>1320</v>
      </c>
      <c r="D1115" s="8" t="s">
        <v>452</v>
      </c>
      <c r="E1115" s="8" t="s">
        <v>782</v>
      </c>
      <c r="F1115" s="8" t="s">
        <v>452</v>
      </c>
      <c r="G1115" s="8" t="s">
        <v>783</v>
      </c>
      <c r="H1115" s="8">
        <v>5.0799999999999999E-4</v>
      </c>
    </row>
    <row r="1116" spans="1:8">
      <c r="A1116" s="8" t="str">
        <f t="shared" si="31"/>
        <v>30.04.001410.05.0002</v>
      </c>
      <c r="B1116" s="8" t="s">
        <v>1321</v>
      </c>
      <c r="C1116" s="8" t="s">
        <v>1322</v>
      </c>
      <c r="D1116" s="8" t="s">
        <v>452</v>
      </c>
      <c r="E1116" s="8" t="s">
        <v>451</v>
      </c>
      <c r="F1116" s="8" t="s">
        <v>452</v>
      </c>
      <c r="G1116" s="8" t="s">
        <v>453</v>
      </c>
      <c r="H1116" s="8">
        <v>0.62161599999999995</v>
      </c>
    </row>
    <row r="1117" spans="1:8">
      <c r="A1117" s="8" t="str">
        <f t="shared" si="31"/>
        <v>30.04.001410.06.0020</v>
      </c>
      <c r="B1117" s="8" t="s">
        <v>1321</v>
      </c>
      <c r="C1117" s="8" t="s">
        <v>1322</v>
      </c>
      <c r="D1117" s="8" t="s">
        <v>452</v>
      </c>
      <c r="E1117" s="8" t="s">
        <v>456</v>
      </c>
      <c r="F1117" s="8" t="s">
        <v>452</v>
      </c>
      <c r="G1117" s="8" t="s">
        <v>457</v>
      </c>
      <c r="H1117" s="8">
        <v>1.2423999999999999E-2</v>
      </c>
    </row>
    <row r="1118" spans="1:8">
      <c r="A1118" s="8" t="str">
        <f t="shared" si="31"/>
        <v>30.04.001410.04.0005</v>
      </c>
      <c r="B1118" s="8" t="s">
        <v>1321</v>
      </c>
      <c r="C1118" s="8" t="s">
        <v>1322</v>
      </c>
      <c r="D1118" s="8" t="s">
        <v>452</v>
      </c>
      <c r="E1118" s="8" t="s">
        <v>475</v>
      </c>
      <c r="F1118" s="8" t="s">
        <v>452</v>
      </c>
      <c r="G1118" s="8" t="s">
        <v>476</v>
      </c>
      <c r="H1118" s="8">
        <v>0.155416</v>
      </c>
    </row>
    <row r="1119" spans="1:8">
      <c r="A1119" s="8" t="str">
        <f t="shared" si="31"/>
        <v>30.04.001410.07.0002</v>
      </c>
      <c r="B1119" s="8" t="s">
        <v>1321</v>
      </c>
      <c r="C1119" s="8" t="s">
        <v>1322</v>
      </c>
      <c r="D1119" s="8" t="s">
        <v>452</v>
      </c>
      <c r="E1119" s="8" t="s">
        <v>454</v>
      </c>
      <c r="F1119" s="8" t="s">
        <v>452</v>
      </c>
      <c r="G1119" s="8" t="s">
        <v>455</v>
      </c>
      <c r="H1119" s="8">
        <v>0.22070699999999999</v>
      </c>
    </row>
    <row r="1120" spans="1:8">
      <c r="A1120" s="8" t="str">
        <f t="shared" si="31"/>
        <v>30.04.001420.10.0004</v>
      </c>
      <c r="B1120" s="8" t="s">
        <v>1321</v>
      </c>
      <c r="C1120" s="8" t="s">
        <v>1322</v>
      </c>
      <c r="D1120" s="8" t="s">
        <v>452</v>
      </c>
      <c r="E1120" s="8" t="s">
        <v>462</v>
      </c>
      <c r="F1120" s="8" t="s">
        <v>463</v>
      </c>
      <c r="G1120" s="8" t="s">
        <v>464</v>
      </c>
      <c r="H1120" s="8">
        <v>0.100503</v>
      </c>
    </row>
    <row r="1121" spans="1:8">
      <c r="B1121" s="8" t="s">
        <v>1323</v>
      </c>
      <c r="C1121" s="8" t="s">
        <v>1324</v>
      </c>
      <c r="D1121" s="8" t="s">
        <v>452</v>
      </c>
      <c r="E1121" s="8" t="s">
        <v>451</v>
      </c>
      <c r="F1121" s="8" t="s">
        <v>452</v>
      </c>
      <c r="G1121" s="8" t="s">
        <v>453</v>
      </c>
      <c r="H1121" s="8">
        <v>0.52333300000000005</v>
      </c>
    </row>
    <row r="1122" spans="1:8">
      <c r="A1122" s="8" t="str">
        <f t="shared" ref="A1122:A1143" si="32">B1122&amp;E1122</f>
        <v>30.04.001510.09.0002</v>
      </c>
      <c r="B1122" s="8" t="s">
        <v>1323</v>
      </c>
      <c r="C1122" s="8" t="s">
        <v>1324</v>
      </c>
      <c r="D1122" s="8" t="s">
        <v>452</v>
      </c>
      <c r="E1122" s="8" t="s">
        <v>502</v>
      </c>
      <c r="F1122" s="8" t="s">
        <v>452</v>
      </c>
      <c r="G1122" s="8" t="s">
        <v>503</v>
      </c>
      <c r="H1122" s="8">
        <v>8.3737000000000006E-2</v>
      </c>
    </row>
    <row r="1123" spans="1:8">
      <c r="A1123" s="8" t="str">
        <f t="shared" si="32"/>
        <v>30.04.001510.09.0006</v>
      </c>
      <c r="B1123" s="8" t="s">
        <v>1323</v>
      </c>
      <c r="C1123" s="8" t="s">
        <v>1324</v>
      </c>
      <c r="D1123" s="8" t="s">
        <v>452</v>
      </c>
      <c r="E1123" s="8" t="s">
        <v>504</v>
      </c>
      <c r="F1123" s="8" t="s">
        <v>505</v>
      </c>
      <c r="G1123" s="8" t="s">
        <v>506</v>
      </c>
      <c r="H1123" s="8">
        <v>4.7850000000000002E-3</v>
      </c>
    </row>
    <row r="1124" spans="1:8">
      <c r="A1124" s="8" t="str">
        <f t="shared" si="32"/>
        <v>30.04.001510.04.0007</v>
      </c>
      <c r="B1124" s="8" t="s">
        <v>1323</v>
      </c>
      <c r="C1124" s="8" t="s">
        <v>1324</v>
      </c>
      <c r="D1124" s="8" t="s">
        <v>452</v>
      </c>
      <c r="E1124" s="8" t="s">
        <v>535</v>
      </c>
      <c r="F1124" s="8" t="s">
        <v>452</v>
      </c>
      <c r="G1124" s="8" t="s">
        <v>536</v>
      </c>
      <c r="H1124" s="8">
        <v>4.6060999999999998E-2</v>
      </c>
    </row>
    <row r="1125" spans="1:8">
      <c r="A1125" s="8" t="str">
        <f t="shared" si="32"/>
        <v>30.04.001530.03.0001</v>
      </c>
      <c r="B1125" s="8" t="s">
        <v>1323</v>
      </c>
      <c r="C1125" s="8" t="s">
        <v>1324</v>
      </c>
      <c r="D1125" s="8" t="s">
        <v>452</v>
      </c>
      <c r="E1125" s="8" t="s">
        <v>717</v>
      </c>
      <c r="F1125" s="8" t="s">
        <v>498</v>
      </c>
      <c r="G1125" s="8" t="s">
        <v>718</v>
      </c>
      <c r="H1125" s="8">
        <v>0.122525</v>
      </c>
    </row>
    <row r="1126" spans="1:8">
      <c r="A1126" s="8" t="str">
        <f t="shared" si="32"/>
        <v>30.04.001510.01.0004</v>
      </c>
      <c r="B1126" s="8" t="s">
        <v>1323</v>
      </c>
      <c r="C1126" s="8" t="s">
        <v>1324</v>
      </c>
      <c r="D1126" s="8" t="s">
        <v>452</v>
      </c>
      <c r="E1126" s="8" t="s">
        <v>719</v>
      </c>
      <c r="F1126" s="8" t="s">
        <v>452</v>
      </c>
      <c r="G1126" s="8" t="s">
        <v>720</v>
      </c>
      <c r="H1126" s="8">
        <v>4.2396000000000003E-2</v>
      </c>
    </row>
    <row r="1127" spans="1:8">
      <c r="A1127" s="8" t="str">
        <f t="shared" si="32"/>
        <v>30.04.001510.06.0001</v>
      </c>
      <c r="B1127" s="8" t="s">
        <v>1323</v>
      </c>
      <c r="C1127" s="8" t="s">
        <v>1324</v>
      </c>
      <c r="D1127" s="8" t="s">
        <v>452</v>
      </c>
      <c r="E1127" s="8" t="s">
        <v>481</v>
      </c>
      <c r="F1127" s="8" t="s">
        <v>452</v>
      </c>
      <c r="G1127" s="8" t="s">
        <v>482</v>
      </c>
      <c r="H1127" s="8">
        <v>5.5962999999999999E-2</v>
      </c>
    </row>
    <row r="1128" spans="1:8">
      <c r="A1128" s="8" t="str">
        <f t="shared" si="32"/>
        <v>30.04.001510.06.0020</v>
      </c>
      <c r="B1128" s="8" t="s">
        <v>1323</v>
      </c>
      <c r="C1128" s="8" t="s">
        <v>1324</v>
      </c>
      <c r="D1128" s="8" t="s">
        <v>452</v>
      </c>
      <c r="E1128" s="8" t="s">
        <v>456</v>
      </c>
      <c r="F1128" s="8" t="s">
        <v>452</v>
      </c>
      <c r="G1128" s="8" t="s">
        <v>457</v>
      </c>
      <c r="H1128" s="8">
        <v>7.2069999999999999E-3</v>
      </c>
    </row>
    <row r="1129" spans="1:8">
      <c r="A1129" s="8" t="str">
        <f t="shared" si="32"/>
        <v>30.04.001510.07.0024</v>
      </c>
      <c r="B1129" s="8" t="s">
        <v>1323</v>
      </c>
      <c r="C1129" s="8" t="s">
        <v>1324</v>
      </c>
      <c r="D1129" s="8" t="s">
        <v>452</v>
      </c>
      <c r="E1129" s="8" t="s">
        <v>721</v>
      </c>
      <c r="F1129" s="8" t="s">
        <v>452</v>
      </c>
      <c r="G1129" s="8" t="s">
        <v>722</v>
      </c>
      <c r="H1129" s="8">
        <v>1.5900000000000001E-3</v>
      </c>
    </row>
    <row r="1130" spans="1:8">
      <c r="A1130" s="8" t="str">
        <f t="shared" si="32"/>
        <v>30.04.001510.07.0032</v>
      </c>
      <c r="B1130" s="8" t="s">
        <v>1323</v>
      </c>
      <c r="C1130" s="8" t="s">
        <v>1324</v>
      </c>
      <c r="D1130" s="8" t="s">
        <v>452</v>
      </c>
      <c r="E1130" s="8" t="s">
        <v>723</v>
      </c>
      <c r="F1130" s="8" t="s">
        <v>452</v>
      </c>
      <c r="G1130" s="8" t="s">
        <v>724</v>
      </c>
      <c r="H1130" s="8">
        <v>1.5900000000000001E-3</v>
      </c>
    </row>
    <row r="1131" spans="1:8">
      <c r="A1131" s="8" t="str">
        <f t="shared" si="32"/>
        <v>30.04.001510.04.0005</v>
      </c>
      <c r="B1131" s="8" t="s">
        <v>1323</v>
      </c>
      <c r="C1131" s="8" t="s">
        <v>1324</v>
      </c>
      <c r="D1131" s="8" t="s">
        <v>452</v>
      </c>
      <c r="E1131" s="8" t="s">
        <v>475</v>
      </c>
      <c r="F1131" s="8" t="s">
        <v>452</v>
      </c>
      <c r="G1131" s="8" t="s">
        <v>476</v>
      </c>
      <c r="H1131" s="8">
        <v>1.3779E-2</v>
      </c>
    </row>
    <row r="1132" spans="1:8">
      <c r="A1132" s="8" t="str">
        <f t="shared" si="32"/>
        <v>30.04.001510.11.0001</v>
      </c>
      <c r="B1132" s="8" t="s">
        <v>1323</v>
      </c>
      <c r="C1132" s="8" t="s">
        <v>1324</v>
      </c>
      <c r="D1132" s="8" t="s">
        <v>452</v>
      </c>
      <c r="E1132" s="8" t="s">
        <v>713</v>
      </c>
      <c r="F1132" s="8" t="s">
        <v>452</v>
      </c>
      <c r="G1132" s="8" t="s">
        <v>714</v>
      </c>
      <c r="H1132" s="8">
        <v>4.6060999999999998E-2</v>
      </c>
    </row>
    <row r="1133" spans="1:8">
      <c r="A1133" s="8" t="str">
        <f t="shared" si="32"/>
        <v>30.04.001510.07.0029</v>
      </c>
      <c r="B1133" s="8" t="s">
        <v>1323</v>
      </c>
      <c r="C1133" s="8" t="s">
        <v>1324</v>
      </c>
      <c r="D1133" s="8" t="s">
        <v>452</v>
      </c>
      <c r="E1133" s="8" t="s">
        <v>715</v>
      </c>
      <c r="F1133" s="8" t="s">
        <v>498</v>
      </c>
      <c r="G1133" s="8" t="s">
        <v>716</v>
      </c>
      <c r="H1133" s="8">
        <v>0.188384</v>
      </c>
    </row>
    <row r="1134" spans="1:8">
      <c r="A1134" s="8" t="str">
        <f t="shared" si="32"/>
        <v>30.05.000110.01.0006</v>
      </c>
      <c r="B1134" s="8" t="s">
        <v>1050</v>
      </c>
      <c r="C1134" s="8" t="s">
        <v>844</v>
      </c>
      <c r="D1134" s="8" t="s">
        <v>498</v>
      </c>
      <c r="E1134" s="8" t="s">
        <v>845</v>
      </c>
      <c r="F1134" s="8" t="s">
        <v>452</v>
      </c>
      <c r="G1134" s="8" t="s">
        <v>846</v>
      </c>
      <c r="H1134" s="8">
        <v>1.075269</v>
      </c>
    </row>
    <row r="1135" spans="1:8">
      <c r="A1135" s="8" t="str">
        <f t="shared" si="32"/>
        <v>30.05.000230.07.0001</v>
      </c>
      <c r="B1135" s="8" t="s">
        <v>581</v>
      </c>
      <c r="C1135" s="8" t="s">
        <v>582</v>
      </c>
      <c r="D1135" s="8" t="s">
        <v>498</v>
      </c>
      <c r="E1135" s="8" t="s">
        <v>583</v>
      </c>
      <c r="F1135" s="8" t="s">
        <v>498</v>
      </c>
      <c r="G1135" s="8" t="s">
        <v>584</v>
      </c>
      <c r="H1135" s="8">
        <v>0.77</v>
      </c>
    </row>
    <row r="1136" spans="1:8">
      <c r="A1136" s="8" t="str">
        <f t="shared" si="32"/>
        <v>30.05.000210.05.0012</v>
      </c>
      <c r="B1136" s="8" t="s">
        <v>581</v>
      </c>
      <c r="C1136" s="8" t="s">
        <v>582</v>
      </c>
      <c r="D1136" s="8" t="s">
        <v>498</v>
      </c>
      <c r="E1136" s="8" t="s">
        <v>585</v>
      </c>
      <c r="F1136" s="8" t="s">
        <v>452</v>
      </c>
      <c r="G1136" s="8" t="s">
        <v>586</v>
      </c>
      <c r="H1136" s="8">
        <v>0.47397800000000001</v>
      </c>
    </row>
    <row r="1137" spans="1:8">
      <c r="A1137" s="8" t="str">
        <f t="shared" si="32"/>
        <v>30.05.000210.07.0002</v>
      </c>
      <c r="B1137" s="8" t="s">
        <v>581</v>
      </c>
      <c r="C1137" s="8" t="s">
        <v>582</v>
      </c>
      <c r="D1137" s="8" t="s">
        <v>498</v>
      </c>
      <c r="E1137" s="8" t="s">
        <v>454</v>
      </c>
      <c r="F1137" s="8" t="s">
        <v>452</v>
      </c>
      <c r="G1137" s="8" t="s">
        <v>455</v>
      </c>
      <c r="H1137" s="8">
        <v>0.251222</v>
      </c>
    </row>
    <row r="1138" spans="1:8">
      <c r="A1138" s="8" t="str">
        <f t="shared" si="32"/>
        <v>30.05.000210.06.0020</v>
      </c>
      <c r="B1138" s="8" t="s">
        <v>581</v>
      </c>
      <c r="C1138" s="8" t="s">
        <v>582</v>
      </c>
      <c r="D1138" s="8" t="s">
        <v>498</v>
      </c>
      <c r="E1138" s="8" t="s">
        <v>456</v>
      </c>
      <c r="F1138" s="8" t="s">
        <v>452</v>
      </c>
      <c r="G1138" s="8" t="s">
        <v>457</v>
      </c>
      <c r="H1138" s="8">
        <v>5.2110000000000004E-3</v>
      </c>
    </row>
    <row r="1139" spans="1:8">
      <c r="A1139" s="8" t="str">
        <f t="shared" si="32"/>
        <v>30.05.000210.04.0010</v>
      </c>
      <c r="B1139" s="8" t="s">
        <v>581</v>
      </c>
      <c r="C1139" s="8" t="s">
        <v>582</v>
      </c>
      <c r="D1139" s="8" t="s">
        <v>498</v>
      </c>
      <c r="E1139" s="8" t="s">
        <v>465</v>
      </c>
      <c r="F1139" s="8" t="s">
        <v>452</v>
      </c>
      <c r="G1139" s="8" t="s">
        <v>459</v>
      </c>
      <c r="H1139" s="8">
        <v>4.7366999999999999E-2</v>
      </c>
    </row>
    <row r="1140" spans="1:8">
      <c r="A1140" s="8" t="str">
        <f t="shared" si="32"/>
        <v>30.05.000310.05.0002</v>
      </c>
      <c r="B1140" s="8" t="s">
        <v>711</v>
      </c>
      <c r="C1140" s="8" t="s">
        <v>712</v>
      </c>
      <c r="D1140" s="8" t="s">
        <v>452</v>
      </c>
      <c r="E1140" s="8" t="s">
        <v>451</v>
      </c>
      <c r="F1140" s="8" t="s">
        <v>452</v>
      </c>
      <c r="G1140" s="8" t="s">
        <v>453</v>
      </c>
      <c r="H1140" s="8">
        <v>0.54564699999999999</v>
      </c>
    </row>
    <row r="1141" spans="1:8">
      <c r="A1141" s="8" t="str">
        <f t="shared" si="32"/>
        <v>30.05.000310.04.0006</v>
      </c>
      <c r="B1141" s="8" t="s">
        <v>711</v>
      </c>
      <c r="C1141" s="8" t="s">
        <v>712</v>
      </c>
      <c r="D1141" s="8" t="s">
        <v>452</v>
      </c>
      <c r="E1141" s="8" t="s">
        <v>458</v>
      </c>
      <c r="F1141" s="8" t="s">
        <v>452</v>
      </c>
      <c r="G1141" s="8" t="s">
        <v>459</v>
      </c>
      <c r="H1141" s="8">
        <v>2.6190999999999999E-2</v>
      </c>
    </row>
    <row r="1142" spans="1:8">
      <c r="A1142" s="8" t="str">
        <f t="shared" si="32"/>
        <v>30.05.000310.09.0003</v>
      </c>
      <c r="B1142" s="8" t="s">
        <v>711</v>
      </c>
      <c r="C1142" s="8" t="s">
        <v>712</v>
      </c>
      <c r="D1142" s="8" t="s">
        <v>452</v>
      </c>
      <c r="E1142" s="8" t="s">
        <v>824</v>
      </c>
      <c r="F1142" s="8" t="s">
        <v>452</v>
      </c>
      <c r="G1142" s="8" t="s">
        <v>825</v>
      </c>
      <c r="H1142" s="8">
        <v>8.7303000000000006E-2</v>
      </c>
    </row>
    <row r="1143" spans="1:8">
      <c r="A1143" s="8" t="str">
        <f t="shared" si="32"/>
        <v>30.05.000310.09.0006</v>
      </c>
      <c r="B1143" s="8" t="s">
        <v>711</v>
      </c>
      <c r="C1143" s="8" t="s">
        <v>712</v>
      </c>
      <c r="D1143" s="8" t="s">
        <v>452</v>
      </c>
      <c r="E1143" s="8" t="s">
        <v>504</v>
      </c>
      <c r="F1143" s="8" t="s">
        <v>505</v>
      </c>
      <c r="G1143" s="8" t="s">
        <v>506</v>
      </c>
      <c r="H1143" s="8">
        <v>4.8500000000000001E-3</v>
      </c>
    </row>
    <row r="1144" spans="1:8">
      <c r="B1144" s="8" t="s">
        <v>711</v>
      </c>
      <c r="C1144" s="8" t="s">
        <v>712</v>
      </c>
      <c r="D1144" s="8" t="s">
        <v>452</v>
      </c>
      <c r="E1144" s="8" t="s">
        <v>717</v>
      </c>
      <c r="F1144" s="8" t="s">
        <v>498</v>
      </c>
      <c r="G1144" s="8" t="s">
        <v>718</v>
      </c>
      <c r="H1144" s="8">
        <v>0.127053</v>
      </c>
    </row>
    <row r="1145" spans="1:8">
      <c r="B1145" s="8" t="s">
        <v>711</v>
      </c>
      <c r="C1145" s="8" t="s">
        <v>712</v>
      </c>
      <c r="D1145" s="8" t="s">
        <v>452</v>
      </c>
      <c r="E1145" s="8" t="s">
        <v>719</v>
      </c>
      <c r="F1145" s="8" t="s">
        <v>452</v>
      </c>
      <c r="G1145" s="8" t="s">
        <v>720</v>
      </c>
      <c r="H1145" s="8">
        <v>4.3963000000000002E-2</v>
      </c>
    </row>
    <row r="1146" spans="1:8">
      <c r="A1146" s="8" t="str">
        <f t="shared" ref="A1146:A1177" si="33">B1146&amp;E1146</f>
        <v>30.05.000310.06.0001</v>
      </c>
      <c r="B1146" s="8" t="s">
        <v>711</v>
      </c>
      <c r="C1146" s="8" t="s">
        <v>712</v>
      </c>
      <c r="D1146" s="8" t="s">
        <v>452</v>
      </c>
      <c r="E1146" s="8" t="s">
        <v>481</v>
      </c>
      <c r="F1146" s="8" t="s">
        <v>452</v>
      </c>
      <c r="G1146" s="8" t="s">
        <v>482</v>
      </c>
      <c r="H1146" s="8">
        <v>5.8030999999999999E-2</v>
      </c>
    </row>
    <row r="1147" spans="1:8">
      <c r="A1147" s="8" t="str">
        <f t="shared" si="33"/>
        <v>30.05.000310.06.0020</v>
      </c>
      <c r="B1147" s="8" t="s">
        <v>711</v>
      </c>
      <c r="C1147" s="8" t="s">
        <v>712</v>
      </c>
      <c r="D1147" s="8" t="s">
        <v>452</v>
      </c>
      <c r="E1147" s="8" t="s">
        <v>456</v>
      </c>
      <c r="F1147" s="8" t="s">
        <v>452</v>
      </c>
      <c r="G1147" s="8" t="s">
        <v>457</v>
      </c>
      <c r="H1147" s="8">
        <v>7.4739999999999997E-3</v>
      </c>
    </row>
    <row r="1148" spans="1:8">
      <c r="A1148" s="8" t="str">
        <f t="shared" si="33"/>
        <v>30.05.000310.07.0024</v>
      </c>
      <c r="B1148" s="8" t="s">
        <v>711</v>
      </c>
      <c r="C1148" s="8" t="s">
        <v>712</v>
      </c>
      <c r="D1148" s="8" t="s">
        <v>452</v>
      </c>
      <c r="E1148" s="8" t="s">
        <v>721</v>
      </c>
      <c r="F1148" s="8" t="s">
        <v>452</v>
      </c>
      <c r="G1148" s="8" t="s">
        <v>722</v>
      </c>
      <c r="H1148" s="8">
        <v>1.6490000000000001E-3</v>
      </c>
    </row>
    <row r="1149" spans="1:8">
      <c r="A1149" s="8" t="str">
        <f t="shared" si="33"/>
        <v>30.05.000310.07.0032</v>
      </c>
      <c r="B1149" s="8" t="s">
        <v>711</v>
      </c>
      <c r="C1149" s="8" t="s">
        <v>712</v>
      </c>
      <c r="D1149" s="8" t="s">
        <v>452</v>
      </c>
      <c r="E1149" s="8" t="s">
        <v>723</v>
      </c>
      <c r="F1149" s="8" t="s">
        <v>452</v>
      </c>
      <c r="G1149" s="8" t="s">
        <v>724</v>
      </c>
      <c r="H1149" s="8">
        <v>1.6490000000000001E-3</v>
      </c>
    </row>
    <row r="1150" spans="1:8">
      <c r="A1150" s="8" t="str">
        <f t="shared" si="33"/>
        <v>30.05.000310.04.0005</v>
      </c>
      <c r="B1150" s="8" t="s">
        <v>711</v>
      </c>
      <c r="C1150" s="8" t="s">
        <v>712</v>
      </c>
      <c r="D1150" s="8" t="s">
        <v>452</v>
      </c>
      <c r="E1150" s="8" t="s">
        <v>475</v>
      </c>
      <c r="F1150" s="8" t="s">
        <v>452</v>
      </c>
      <c r="G1150" s="8" t="s">
        <v>476</v>
      </c>
      <c r="H1150" s="8">
        <v>1.4288E-2</v>
      </c>
    </row>
    <row r="1151" spans="1:8">
      <c r="A1151" s="8" t="str">
        <f t="shared" si="33"/>
        <v>30.05.000310.11.0001</v>
      </c>
      <c r="B1151" s="8" t="s">
        <v>711</v>
      </c>
      <c r="C1151" s="8" t="s">
        <v>712</v>
      </c>
      <c r="D1151" s="8" t="s">
        <v>452</v>
      </c>
      <c r="E1151" s="8" t="s">
        <v>713</v>
      </c>
      <c r="F1151" s="8" t="s">
        <v>452</v>
      </c>
      <c r="G1151" s="8" t="s">
        <v>714</v>
      </c>
      <c r="H1151" s="8">
        <v>4.8016999999999997E-2</v>
      </c>
    </row>
    <row r="1152" spans="1:8">
      <c r="A1152" s="8" t="str">
        <f t="shared" si="33"/>
        <v>30.05.000310.07.0029</v>
      </c>
      <c r="B1152" s="8" t="s">
        <v>711</v>
      </c>
      <c r="C1152" s="8" t="s">
        <v>712</v>
      </c>
      <c r="D1152" s="8" t="s">
        <v>452</v>
      </c>
      <c r="E1152" s="8" t="s">
        <v>715</v>
      </c>
      <c r="F1152" s="8" t="s">
        <v>498</v>
      </c>
      <c r="G1152" s="8" t="s">
        <v>716</v>
      </c>
      <c r="H1152" s="8">
        <v>0.109129</v>
      </c>
    </row>
    <row r="1153" spans="1:8">
      <c r="A1153" s="8" t="str">
        <f t="shared" si="33"/>
        <v>30.05.000310.07.0002</v>
      </c>
      <c r="B1153" s="8" t="s">
        <v>711</v>
      </c>
      <c r="C1153" s="8" t="s">
        <v>712</v>
      </c>
      <c r="D1153" s="8" t="s">
        <v>452</v>
      </c>
      <c r="E1153" s="8" t="s">
        <v>454</v>
      </c>
      <c r="F1153" s="8" t="s">
        <v>452</v>
      </c>
      <c r="G1153" s="8" t="s">
        <v>455</v>
      </c>
      <c r="H1153" s="8">
        <v>6.5477999999999995E-2</v>
      </c>
    </row>
    <row r="1154" spans="1:8">
      <c r="A1154" s="8" t="str">
        <f t="shared" si="33"/>
        <v>30.05.000430.07.0002</v>
      </c>
      <c r="B1154" s="8" t="s">
        <v>772</v>
      </c>
      <c r="C1154" s="8" t="s">
        <v>773</v>
      </c>
      <c r="D1154" s="8" t="s">
        <v>498</v>
      </c>
      <c r="E1154" s="8" t="s">
        <v>774</v>
      </c>
      <c r="F1154" s="8" t="s">
        <v>498</v>
      </c>
      <c r="G1154" s="8" t="s">
        <v>775</v>
      </c>
      <c r="H1154" s="8">
        <v>0.76</v>
      </c>
    </row>
    <row r="1155" spans="1:8">
      <c r="A1155" s="8" t="str">
        <f t="shared" si="33"/>
        <v>---------------  - FMEN031 - V:</v>
      </c>
      <c r="B1155" s="8" t="s">
        <v>427</v>
      </c>
      <c r="C1155" s="8" t="e">
        <f>------------------------------DAT</f>
        <v>#NAME?</v>
      </c>
      <c r="D1155" s="8" t="s">
        <v>1238</v>
      </c>
      <c r="E1155" s="8" t="s">
        <v>526</v>
      </c>
      <c r="F1155" s="8" t="s">
        <v>527</v>
      </c>
      <c r="G1155" s="8" t="s">
        <v>528</v>
      </c>
      <c r="H1155" s="8"/>
    </row>
    <row r="1156" spans="1:8">
      <c r="A1156" s="8" t="str">
        <f t="shared" si="33"/>
        <v>_x000C_------------------------------</v>
      </c>
      <c r="B1156" s="8" t="s">
        <v>529</v>
      </c>
      <c r="C1156" s="8" t="s">
        <v>1227</v>
      </c>
      <c r="D1156" s="8" t="s">
        <v>1228</v>
      </c>
      <c r="E1156" s="8" t="s">
        <v>430</v>
      </c>
      <c r="F1156" s="8" t="s">
        <v>429</v>
      </c>
      <c r="G1156" s="8" t="s">
        <v>431</v>
      </c>
      <c r="H1156" s="8" t="s">
        <v>431</v>
      </c>
    </row>
    <row r="1157" spans="1:8">
      <c r="A1157" s="8" t="str">
        <f t="shared" si="33"/>
        <v>FORNO DE MINASrutura de Atual P</v>
      </c>
      <c r="B1157" s="8" t="s">
        <v>433</v>
      </c>
      <c r="C1157" s="8" t="s">
        <v>434</v>
      </c>
      <c r="D1157" s="8" t="s">
        <v>435</v>
      </c>
      <c r="E1157" s="8" t="s">
        <v>436</v>
      </c>
      <c r="F1157" s="8" t="s">
        <v>437</v>
      </c>
      <c r="G1157" s="8" t="s">
        <v>438</v>
      </c>
      <c r="H1157" s="8" t="s">
        <v>785</v>
      </c>
    </row>
    <row r="1158" spans="1:8">
      <c r="A1158" s="8" t="str">
        <f t="shared" si="33"/>
        <v>-------------------------------</v>
      </c>
      <c r="B1158" s="8" t="s">
        <v>427</v>
      </c>
      <c r="C1158" s="8" t="s">
        <v>1227</v>
      </c>
      <c r="D1158" s="8" t="s">
        <v>1228</v>
      </c>
      <c r="E1158" s="8" t="s">
        <v>430</v>
      </c>
      <c r="F1158" s="8" t="s">
        <v>429</v>
      </c>
      <c r="G1158" s="8" t="s">
        <v>431</v>
      </c>
      <c r="H1158" s="8" t="s">
        <v>1255</v>
      </c>
    </row>
    <row r="1159" spans="1:8">
      <c r="A1159" s="8" t="str">
        <f t="shared" si="33"/>
        <v/>
      </c>
      <c r="B1159" s="8"/>
      <c r="C1159" s="8"/>
      <c r="D1159" s="8"/>
      <c r="E1159" s="8"/>
      <c r="F1159" s="8"/>
      <c r="G1159" s="8"/>
      <c r="H1159" s="8"/>
    </row>
    <row r="1160" spans="1:8">
      <c r="A1160" s="8" t="str">
        <f t="shared" si="33"/>
        <v>Item PaiItem Filho</v>
      </c>
      <c r="B1160" s="8" t="s">
        <v>441</v>
      </c>
      <c r="C1160" s="8" t="s">
        <v>442</v>
      </c>
      <c r="D1160" s="8" t="s">
        <v>443</v>
      </c>
      <c r="E1160" s="8" t="s">
        <v>444</v>
      </c>
      <c r="F1160" s="8" t="s">
        <v>443</v>
      </c>
      <c r="G1160" s="8" t="s">
        <v>445</v>
      </c>
      <c r="H1160" s="8" t="s">
        <v>446</v>
      </c>
    </row>
    <row r="1161" spans="1:8">
      <c r="A1161" s="8" t="str">
        <f t="shared" si="33"/>
        <v>------------------------------</v>
      </c>
      <c r="B1161" s="8" t="s">
        <v>427</v>
      </c>
      <c r="C1161" s="8" t="s">
        <v>447</v>
      </c>
      <c r="D1161" s="8" t="s">
        <v>448</v>
      </c>
      <c r="E1161" s="8" t="s">
        <v>449</v>
      </c>
      <c r="F1161" s="8" t="s">
        <v>448</v>
      </c>
      <c r="G1161" s="8" t="s">
        <v>431</v>
      </c>
      <c r="H1161" s="8" t="s">
        <v>427</v>
      </c>
    </row>
    <row r="1162" spans="1:8">
      <c r="A1162" s="8" t="str">
        <f t="shared" si="33"/>
        <v>30.05.000410.05.0012</v>
      </c>
      <c r="B1162" s="8" t="s">
        <v>772</v>
      </c>
      <c r="C1162" s="8" t="s">
        <v>773</v>
      </c>
      <c r="D1162" s="8" t="s">
        <v>498</v>
      </c>
      <c r="E1162" s="8" t="s">
        <v>585</v>
      </c>
      <c r="F1162" s="8" t="s">
        <v>452</v>
      </c>
      <c r="G1162" s="8" t="s">
        <v>586</v>
      </c>
      <c r="H1162" s="8">
        <v>0.45424700000000001</v>
      </c>
    </row>
    <row r="1163" spans="1:8">
      <c r="A1163" s="8" t="str">
        <f t="shared" si="33"/>
        <v>30.05.000410.04.0004</v>
      </c>
      <c r="B1163" s="8" t="s">
        <v>772</v>
      </c>
      <c r="C1163" s="8" t="s">
        <v>773</v>
      </c>
      <c r="D1163" s="8" t="s">
        <v>498</v>
      </c>
      <c r="E1163" s="8" t="s">
        <v>776</v>
      </c>
      <c r="F1163" s="8" t="s">
        <v>452</v>
      </c>
      <c r="G1163" s="8" t="s">
        <v>777</v>
      </c>
      <c r="H1163" s="8">
        <v>2.2712E-2</v>
      </c>
    </row>
    <row r="1164" spans="1:8">
      <c r="A1164" s="8" t="str">
        <f t="shared" si="33"/>
        <v>30.05.000410.11.0001</v>
      </c>
      <c r="B1164" s="8" t="s">
        <v>772</v>
      </c>
      <c r="C1164" s="8" t="s">
        <v>773</v>
      </c>
      <c r="D1164" s="8" t="s">
        <v>498</v>
      </c>
      <c r="E1164" s="8" t="s">
        <v>713</v>
      </c>
      <c r="F1164" s="8" t="s">
        <v>452</v>
      </c>
      <c r="G1164" s="8" t="s">
        <v>714</v>
      </c>
      <c r="H1164" s="8">
        <v>2.2712E-2</v>
      </c>
    </row>
    <row r="1165" spans="1:8">
      <c r="A1165" s="8" t="str">
        <f t="shared" si="33"/>
        <v>30.05.000410.07.0029</v>
      </c>
      <c r="B1165" s="8" t="s">
        <v>772</v>
      </c>
      <c r="C1165" s="8" t="s">
        <v>773</v>
      </c>
      <c r="D1165" s="8" t="s">
        <v>498</v>
      </c>
      <c r="E1165" s="8" t="s">
        <v>715</v>
      </c>
      <c r="F1165" s="8" t="s">
        <v>498</v>
      </c>
      <c r="G1165" s="8" t="s">
        <v>716</v>
      </c>
      <c r="H1165" s="8">
        <v>0.16352900000000001</v>
      </c>
    </row>
    <row r="1166" spans="1:8">
      <c r="A1166" s="8" t="str">
        <f t="shared" si="33"/>
        <v>30.05.000410.07.0002</v>
      </c>
      <c r="B1166" s="8" t="s">
        <v>772</v>
      </c>
      <c r="C1166" s="8" t="s">
        <v>773</v>
      </c>
      <c r="D1166" s="8" t="s">
        <v>498</v>
      </c>
      <c r="E1166" s="8" t="s">
        <v>454</v>
      </c>
      <c r="F1166" s="8" t="s">
        <v>452</v>
      </c>
      <c r="G1166" s="8" t="s">
        <v>455</v>
      </c>
      <c r="H1166" s="8">
        <v>5.4510000000000003E-2</v>
      </c>
    </row>
    <row r="1167" spans="1:8">
      <c r="A1167" s="8" t="str">
        <f t="shared" si="33"/>
        <v>30.05.000410.06.0001</v>
      </c>
      <c r="B1167" s="8" t="s">
        <v>772</v>
      </c>
      <c r="C1167" s="8" t="s">
        <v>773</v>
      </c>
      <c r="D1167" s="8" t="s">
        <v>498</v>
      </c>
      <c r="E1167" s="8" t="s">
        <v>481</v>
      </c>
      <c r="F1167" s="8" t="s">
        <v>452</v>
      </c>
      <c r="G1167" s="8" t="s">
        <v>482</v>
      </c>
      <c r="H1167" s="8">
        <v>3.1796999999999999E-2</v>
      </c>
    </row>
    <row r="1168" spans="1:8">
      <c r="A1168" s="8" t="str">
        <f t="shared" si="33"/>
        <v>30.05.000410.06.0020</v>
      </c>
      <c r="B1168" s="8" t="s">
        <v>772</v>
      </c>
      <c r="C1168" s="8" t="s">
        <v>773</v>
      </c>
      <c r="D1168" s="8" t="s">
        <v>498</v>
      </c>
      <c r="E1168" s="8" t="s">
        <v>456</v>
      </c>
      <c r="F1168" s="8" t="s">
        <v>452</v>
      </c>
      <c r="G1168" s="8" t="s">
        <v>457</v>
      </c>
      <c r="H1168" s="8">
        <v>9.0849999999999993E-3</v>
      </c>
    </row>
    <row r="1169" spans="1:8">
      <c r="A1169" s="8" t="str">
        <f t="shared" si="33"/>
        <v>30.05.000410.02.0003</v>
      </c>
      <c r="B1169" s="8" t="s">
        <v>772</v>
      </c>
      <c r="C1169" s="8" t="s">
        <v>773</v>
      </c>
      <c r="D1169" s="8" t="s">
        <v>498</v>
      </c>
      <c r="E1169" s="8" t="s">
        <v>523</v>
      </c>
      <c r="F1169" s="8" t="s">
        <v>452</v>
      </c>
      <c r="G1169" s="8" t="s">
        <v>524</v>
      </c>
      <c r="H1169" s="8">
        <v>9.0849999999999993E-3</v>
      </c>
    </row>
    <row r="1170" spans="1:8">
      <c r="A1170" s="8" t="str">
        <f t="shared" si="33"/>
        <v>30.05.000410.04.0010</v>
      </c>
      <c r="B1170" s="8" t="s">
        <v>772</v>
      </c>
      <c r="C1170" s="8" t="s">
        <v>773</v>
      </c>
      <c r="D1170" s="8" t="s">
        <v>498</v>
      </c>
      <c r="E1170" s="8" t="s">
        <v>465</v>
      </c>
      <c r="F1170" s="8" t="s">
        <v>452</v>
      </c>
      <c r="G1170" s="8" t="s">
        <v>459</v>
      </c>
      <c r="H1170" s="8">
        <v>0.24</v>
      </c>
    </row>
    <row r="1171" spans="1:8">
      <c r="A1171" s="8" t="str">
        <f t="shared" si="33"/>
        <v>30.05.000530.07.0003</v>
      </c>
      <c r="B1171" s="8" t="s">
        <v>1325</v>
      </c>
      <c r="C1171" s="8" t="s">
        <v>1326</v>
      </c>
      <c r="D1171" s="8" t="s">
        <v>498</v>
      </c>
      <c r="E1171" s="8" t="s">
        <v>1327</v>
      </c>
      <c r="F1171" s="8" t="s">
        <v>498</v>
      </c>
      <c r="G1171" s="8" t="s">
        <v>1328</v>
      </c>
      <c r="H1171" s="8">
        <v>0.85</v>
      </c>
    </row>
    <row r="1172" spans="1:8">
      <c r="A1172" s="8" t="str">
        <f t="shared" si="33"/>
        <v>30.05.000510.05.0002</v>
      </c>
      <c r="B1172" s="8" t="s">
        <v>1325</v>
      </c>
      <c r="C1172" s="8" t="s">
        <v>1326</v>
      </c>
      <c r="D1172" s="8" t="s">
        <v>498</v>
      </c>
      <c r="E1172" s="8" t="s">
        <v>451</v>
      </c>
      <c r="F1172" s="8" t="s">
        <v>452</v>
      </c>
      <c r="G1172" s="8" t="s">
        <v>453</v>
      </c>
      <c r="H1172" s="8">
        <v>0.41029500000000002</v>
      </c>
    </row>
    <row r="1173" spans="1:8">
      <c r="A1173" s="8" t="str">
        <f t="shared" si="33"/>
        <v>30.05.000510.05.0007</v>
      </c>
      <c r="B1173" s="8" t="s">
        <v>1325</v>
      </c>
      <c r="C1173" s="8" t="s">
        <v>1326</v>
      </c>
      <c r="D1173" s="8" t="s">
        <v>498</v>
      </c>
      <c r="E1173" s="8" t="s">
        <v>743</v>
      </c>
      <c r="F1173" s="8" t="s">
        <v>498</v>
      </c>
      <c r="G1173" s="8" t="s">
        <v>744</v>
      </c>
      <c r="H1173" s="8">
        <v>6.1539999999999997E-2</v>
      </c>
    </row>
    <row r="1174" spans="1:8">
      <c r="A1174" s="8" t="str">
        <f t="shared" si="33"/>
        <v>30.05.000510.04.0005</v>
      </c>
      <c r="B1174" s="8" t="s">
        <v>1325</v>
      </c>
      <c r="C1174" s="8" t="s">
        <v>1326</v>
      </c>
      <c r="D1174" s="8" t="s">
        <v>498</v>
      </c>
      <c r="E1174" s="8" t="s">
        <v>475</v>
      </c>
      <c r="F1174" s="8" t="s">
        <v>452</v>
      </c>
      <c r="G1174" s="8" t="s">
        <v>476</v>
      </c>
      <c r="H1174" s="8">
        <v>1.5554999999999999E-2</v>
      </c>
    </row>
    <row r="1175" spans="1:8">
      <c r="A1175" s="8" t="str">
        <f t="shared" si="33"/>
        <v>30.05.000510.11.0001</v>
      </c>
      <c r="B1175" s="8" t="s">
        <v>1325</v>
      </c>
      <c r="C1175" s="8" t="s">
        <v>1326</v>
      </c>
      <c r="D1175" s="8" t="s">
        <v>498</v>
      </c>
      <c r="E1175" s="8" t="s">
        <v>713</v>
      </c>
      <c r="F1175" s="8" t="s">
        <v>452</v>
      </c>
      <c r="G1175" s="8" t="s">
        <v>714</v>
      </c>
      <c r="H1175" s="8">
        <v>4.5135000000000002E-2</v>
      </c>
    </row>
    <row r="1176" spans="1:8">
      <c r="A1176" s="8" t="str">
        <f t="shared" si="33"/>
        <v>30.05.000510.07.0029</v>
      </c>
      <c r="B1176" s="8" t="s">
        <v>1325</v>
      </c>
      <c r="C1176" s="8" t="s">
        <v>1326</v>
      </c>
      <c r="D1176" s="8" t="s">
        <v>498</v>
      </c>
      <c r="E1176" s="8" t="s">
        <v>715</v>
      </c>
      <c r="F1176" s="8" t="s">
        <v>498</v>
      </c>
      <c r="G1176" s="8" t="s">
        <v>716</v>
      </c>
      <c r="H1176" s="8">
        <v>0.24615999999999999</v>
      </c>
    </row>
    <row r="1177" spans="1:8">
      <c r="A1177" s="8" t="str">
        <f t="shared" si="33"/>
        <v>30.05.000510.06.0001</v>
      </c>
      <c r="B1177" s="8" t="s">
        <v>1325</v>
      </c>
      <c r="C1177" s="8" t="s">
        <v>1326</v>
      </c>
      <c r="D1177" s="8" t="s">
        <v>498</v>
      </c>
      <c r="E1177" s="8" t="s">
        <v>481</v>
      </c>
      <c r="F1177" s="8" t="s">
        <v>452</v>
      </c>
      <c r="G1177" s="8" t="s">
        <v>482</v>
      </c>
      <c r="H1177" s="8">
        <v>3.6889999999999999E-2</v>
      </c>
    </row>
    <row r="1178" spans="1:8">
      <c r="A1178" s="8" t="str">
        <f t="shared" ref="A1178:A1209" si="34">B1178&amp;E1178</f>
        <v>30.05.000510.06.0020</v>
      </c>
      <c r="B1178" s="8" t="s">
        <v>1325</v>
      </c>
      <c r="C1178" s="8" t="s">
        <v>1326</v>
      </c>
      <c r="D1178" s="8" t="s">
        <v>498</v>
      </c>
      <c r="E1178" s="8" t="s">
        <v>456</v>
      </c>
      <c r="F1178" s="8" t="s">
        <v>452</v>
      </c>
      <c r="G1178" s="8" t="s">
        <v>457</v>
      </c>
      <c r="H1178" s="8">
        <v>9.8600000000000007E-3</v>
      </c>
    </row>
    <row r="1179" spans="1:8">
      <c r="A1179" s="8" t="str">
        <f t="shared" si="34"/>
        <v>30.05.000510.02.0003</v>
      </c>
      <c r="B1179" s="8" t="s">
        <v>1325</v>
      </c>
      <c r="C1179" s="8" t="s">
        <v>1326</v>
      </c>
      <c r="D1179" s="8" t="s">
        <v>498</v>
      </c>
      <c r="E1179" s="8" t="s">
        <v>523</v>
      </c>
      <c r="F1179" s="8" t="s">
        <v>452</v>
      </c>
      <c r="G1179" s="8" t="s">
        <v>524</v>
      </c>
      <c r="H1179" s="8">
        <v>2.4565E-2</v>
      </c>
    </row>
    <row r="1180" spans="1:8">
      <c r="A1180" s="8" t="str">
        <f t="shared" si="34"/>
        <v>30.05.000510.04.0006</v>
      </c>
      <c r="B1180" s="8" t="s">
        <v>1325</v>
      </c>
      <c r="C1180" s="8" t="s">
        <v>1326</v>
      </c>
      <c r="D1180" s="8" t="s">
        <v>498</v>
      </c>
      <c r="E1180" s="8" t="s">
        <v>458</v>
      </c>
      <c r="F1180" s="8" t="s">
        <v>452</v>
      </c>
      <c r="G1180" s="8" t="s">
        <v>459</v>
      </c>
      <c r="H1180" s="8">
        <v>0.15</v>
      </c>
    </row>
    <row r="1181" spans="1:8">
      <c r="A1181" s="8" t="str">
        <f t="shared" si="34"/>
        <v>30.05.000610.06.0020</v>
      </c>
      <c r="B1181" s="8" t="s">
        <v>887</v>
      </c>
      <c r="C1181" s="8" t="s">
        <v>888</v>
      </c>
      <c r="D1181" s="8" t="s">
        <v>452</v>
      </c>
      <c r="E1181" s="8" t="s">
        <v>456</v>
      </c>
      <c r="F1181" s="8" t="s">
        <v>452</v>
      </c>
      <c r="G1181" s="8" t="s">
        <v>457</v>
      </c>
      <c r="H1181" s="8">
        <v>1.2423999999999999E-2</v>
      </c>
    </row>
    <row r="1182" spans="1:8">
      <c r="A1182" s="8" t="str">
        <f t="shared" si="34"/>
        <v>30.05.000610.04.0005</v>
      </c>
      <c r="B1182" s="8" t="s">
        <v>887</v>
      </c>
      <c r="C1182" s="8" t="s">
        <v>888</v>
      </c>
      <c r="D1182" s="8" t="s">
        <v>452</v>
      </c>
      <c r="E1182" s="8" t="s">
        <v>475</v>
      </c>
      <c r="F1182" s="8" t="s">
        <v>452</v>
      </c>
      <c r="G1182" s="8" t="s">
        <v>476</v>
      </c>
      <c r="H1182" s="8">
        <v>0.15535399999999999</v>
      </c>
    </row>
    <row r="1183" spans="1:8">
      <c r="A1183" s="8" t="str">
        <f t="shared" si="34"/>
        <v>30.05.000610.07.0002</v>
      </c>
      <c r="B1183" s="8" t="s">
        <v>887</v>
      </c>
      <c r="C1183" s="8" t="s">
        <v>888</v>
      </c>
      <c r="D1183" s="8" t="s">
        <v>452</v>
      </c>
      <c r="E1183" s="8" t="s">
        <v>454</v>
      </c>
      <c r="F1183" s="8" t="s">
        <v>452</v>
      </c>
      <c r="G1183" s="8" t="s">
        <v>455</v>
      </c>
      <c r="H1183" s="8">
        <v>0.22070699999999999</v>
      </c>
    </row>
    <row r="1184" spans="1:8">
      <c r="A1184" s="8" t="str">
        <f t="shared" si="34"/>
        <v>30.05.000610.05.0002</v>
      </c>
      <c r="B1184" s="8" t="s">
        <v>887</v>
      </c>
      <c r="C1184" s="8" t="s">
        <v>888</v>
      </c>
      <c r="D1184" s="8" t="s">
        <v>452</v>
      </c>
      <c r="E1184" s="8" t="s">
        <v>451</v>
      </c>
      <c r="F1184" s="8" t="s">
        <v>452</v>
      </c>
      <c r="G1184" s="8" t="s">
        <v>453</v>
      </c>
      <c r="H1184" s="8">
        <v>0.62161599999999995</v>
      </c>
    </row>
    <row r="1185" spans="1:8">
      <c r="A1185" s="8" t="str">
        <f t="shared" si="34"/>
        <v>30.05.000710.05.0003</v>
      </c>
      <c r="B1185" s="8" t="s">
        <v>950</v>
      </c>
      <c r="C1185" s="8" t="s">
        <v>951</v>
      </c>
      <c r="D1185" s="8" t="s">
        <v>452</v>
      </c>
      <c r="E1185" s="8" t="s">
        <v>952</v>
      </c>
      <c r="F1185" s="8" t="s">
        <v>452</v>
      </c>
      <c r="G1185" s="8" t="s">
        <v>953</v>
      </c>
      <c r="H1185" s="8">
        <v>0.60103399999999996</v>
      </c>
    </row>
    <row r="1186" spans="1:8">
      <c r="A1186" s="8" t="str">
        <f t="shared" si="34"/>
        <v>30.05.000710.04.0005</v>
      </c>
      <c r="B1186" s="8" t="s">
        <v>950</v>
      </c>
      <c r="C1186" s="8" t="s">
        <v>951</v>
      </c>
      <c r="D1186" s="8" t="s">
        <v>452</v>
      </c>
      <c r="E1186" s="8" t="s">
        <v>475</v>
      </c>
      <c r="F1186" s="8" t="s">
        <v>452</v>
      </c>
      <c r="G1186" s="8" t="s">
        <v>476</v>
      </c>
      <c r="H1186" s="8">
        <v>0.18031</v>
      </c>
    </row>
    <row r="1187" spans="1:8">
      <c r="A1187" s="8" t="str">
        <f t="shared" si="34"/>
        <v>30.05.000710.04.0004</v>
      </c>
      <c r="B1187" s="8" t="s">
        <v>950</v>
      </c>
      <c r="C1187" s="8" t="s">
        <v>951</v>
      </c>
      <c r="D1187" s="8" t="s">
        <v>452</v>
      </c>
      <c r="E1187" s="8" t="s">
        <v>776</v>
      </c>
      <c r="F1187" s="8" t="s">
        <v>452</v>
      </c>
      <c r="G1187" s="8" t="s">
        <v>777</v>
      </c>
      <c r="H1187" s="8">
        <v>0.13222800000000001</v>
      </c>
    </row>
    <row r="1188" spans="1:8">
      <c r="A1188" s="8" t="str">
        <f t="shared" si="34"/>
        <v>30.05.000740.02.1010</v>
      </c>
      <c r="B1188" s="8" t="s">
        <v>950</v>
      </c>
      <c r="C1188" s="8" t="s">
        <v>951</v>
      </c>
      <c r="D1188" s="8" t="s">
        <v>452</v>
      </c>
      <c r="E1188" s="8" t="s">
        <v>1095</v>
      </c>
      <c r="F1188" s="8" t="s">
        <v>452</v>
      </c>
      <c r="G1188" s="8" t="s">
        <v>1096</v>
      </c>
      <c r="H1188" s="8">
        <v>6.5399999999999996E-4</v>
      </c>
    </row>
    <row r="1189" spans="1:8">
      <c r="A1189" s="8" t="str">
        <f t="shared" si="34"/>
        <v>30.05.000740.02.1011</v>
      </c>
      <c r="B1189" s="8" t="s">
        <v>950</v>
      </c>
      <c r="C1189" s="8" t="s">
        <v>951</v>
      </c>
      <c r="D1189" s="8" t="s">
        <v>452</v>
      </c>
      <c r="E1189" s="8" t="s">
        <v>1097</v>
      </c>
      <c r="F1189" s="8" t="s">
        <v>452</v>
      </c>
      <c r="G1189" s="8" t="s">
        <v>1098</v>
      </c>
      <c r="H1189" s="8">
        <v>3.8415999999999999E-2</v>
      </c>
    </row>
    <row r="1190" spans="1:8">
      <c r="A1190" s="8" t="str">
        <f t="shared" si="34"/>
        <v>30.05.000740.02.1012</v>
      </c>
      <c r="B1190" s="8" t="s">
        <v>950</v>
      </c>
      <c r="C1190" s="8" t="s">
        <v>951</v>
      </c>
      <c r="D1190" s="8" t="s">
        <v>452</v>
      </c>
      <c r="E1190" s="8" t="s">
        <v>1099</v>
      </c>
      <c r="F1190" s="8" t="s">
        <v>452</v>
      </c>
      <c r="G1190" s="8" t="s">
        <v>1100</v>
      </c>
      <c r="H1190" s="8">
        <v>7.5809000000000001E-2</v>
      </c>
    </row>
    <row r="1191" spans="1:8">
      <c r="A1191" s="8" t="str">
        <f t="shared" si="34"/>
        <v>30.05.000740.02.1013</v>
      </c>
      <c r="B1191" s="8" t="s">
        <v>950</v>
      </c>
      <c r="C1191" s="8" t="s">
        <v>951</v>
      </c>
      <c r="D1191" s="8" t="s">
        <v>452</v>
      </c>
      <c r="E1191" s="8" t="s">
        <v>1102</v>
      </c>
      <c r="F1191" s="8" t="s">
        <v>452</v>
      </c>
      <c r="G1191" s="8" t="s">
        <v>1103</v>
      </c>
      <c r="H1191" s="8">
        <v>5.8229999999999997E-2</v>
      </c>
    </row>
    <row r="1192" spans="1:8">
      <c r="A1192" s="8" t="str">
        <f t="shared" si="34"/>
        <v>30.05.000710.07.0002</v>
      </c>
      <c r="B1192" s="8" t="s">
        <v>950</v>
      </c>
      <c r="C1192" s="8" t="s">
        <v>951</v>
      </c>
      <c r="D1192" s="8" t="s">
        <v>452</v>
      </c>
      <c r="E1192" s="8" t="s">
        <v>454</v>
      </c>
      <c r="F1192" s="8" t="s">
        <v>452</v>
      </c>
      <c r="G1192" s="8" t="s">
        <v>455</v>
      </c>
      <c r="H1192" s="8">
        <v>5.4093000000000002E-2</v>
      </c>
    </row>
    <row r="1193" spans="1:8">
      <c r="A1193" s="8" t="str">
        <f t="shared" si="34"/>
        <v>30.05.000710.09.0003</v>
      </c>
      <c r="B1193" s="8" t="s">
        <v>950</v>
      </c>
      <c r="C1193" s="8" t="s">
        <v>951</v>
      </c>
      <c r="D1193" s="8" t="s">
        <v>452</v>
      </c>
      <c r="E1193" s="8" t="s">
        <v>824</v>
      </c>
      <c r="F1193" s="8" t="s">
        <v>452</v>
      </c>
      <c r="G1193" s="8" t="s">
        <v>825</v>
      </c>
      <c r="H1193" s="8">
        <v>3.6686999999999997E-2</v>
      </c>
    </row>
    <row r="1194" spans="1:8">
      <c r="A1194" s="8" t="str">
        <f t="shared" si="34"/>
        <v>30.05.000710.09.0006</v>
      </c>
      <c r="B1194" s="8" t="s">
        <v>950</v>
      </c>
      <c r="C1194" s="8" t="s">
        <v>951</v>
      </c>
      <c r="D1194" s="8" t="s">
        <v>452</v>
      </c>
      <c r="E1194" s="8" t="s">
        <v>504</v>
      </c>
      <c r="F1194" s="8" t="s">
        <v>505</v>
      </c>
      <c r="G1194" s="8" t="s">
        <v>506</v>
      </c>
      <c r="H1194" s="8">
        <v>2.0379999999999999E-3</v>
      </c>
    </row>
    <row r="1195" spans="1:8">
      <c r="A1195" s="8" t="str">
        <f t="shared" si="34"/>
        <v>30.05.000710.06.0020</v>
      </c>
      <c r="B1195" s="8" t="s">
        <v>950</v>
      </c>
      <c r="C1195" s="8" t="s">
        <v>951</v>
      </c>
      <c r="D1195" s="8" t="s">
        <v>452</v>
      </c>
      <c r="E1195" s="8" t="s">
        <v>456</v>
      </c>
      <c r="F1195" s="8" t="s">
        <v>452</v>
      </c>
      <c r="G1195" s="8" t="s">
        <v>457</v>
      </c>
      <c r="H1195" s="8">
        <v>5.7520000000000002E-3</v>
      </c>
    </row>
    <row r="1196" spans="1:8">
      <c r="A1196" s="8" t="str">
        <f t="shared" si="34"/>
        <v>30.05.000810.05.0002</v>
      </c>
      <c r="B1196" s="8" t="s">
        <v>946</v>
      </c>
      <c r="C1196" s="8" t="s">
        <v>947</v>
      </c>
      <c r="D1196" s="8" t="s">
        <v>498</v>
      </c>
      <c r="E1196" s="8" t="s">
        <v>451</v>
      </c>
      <c r="F1196" s="8" t="s">
        <v>452</v>
      </c>
      <c r="G1196" s="8" t="s">
        <v>453</v>
      </c>
      <c r="H1196" s="8">
        <v>0.57985100000000001</v>
      </c>
    </row>
    <row r="1197" spans="1:8">
      <c r="A1197" s="8" t="str">
        <f t="shared" si="34"/>
        <v>30.05.000810.04.0010</v>
      </c>
      <c r="B1197" s="8" t="s">
        <v>946</v>
      </c>
      <c r="C1197" s="8" t="s">
        <v>947</v>
      </c>
      <c r="D1197" s="8" t="s">
        <v>498</v>
      </c>
      <c r="E1197" s="8" t="s">
        <v>465</v>
      </c>
      <c r="F1197" s="8" t="s">
        <v>452</v>
      </c>
      <c r="G1197" s="8" t="s">
        <v>459</v>
      </c>
      <c r="H1197" s="8">
        <v>0.173955</v>
      </c>
    </row>
    <row r="1198" spans="1:8">
      <c r="A1198" s="8" t="str">
        <f t="shared" si="34"/>
        <v>30.05.000810.09.0003</v>
      </c>
      <c r="B1198" s="8" t="s">
        <v>946</v>
      </c>
      <c r="C1198" s="8" t="s">
        <v>947</v>
      </c>
      <c r="D1198" s="8" t="s">
        <v>498</v>
      </c>
      <c r="E1198" s="8" t="s">
        <v>824</v>
      </c>
      <c r="F1198" s="8" t="s">
        <v>452</v>
      </c>
      <c r="G1198" s="8" t="s">
        <v>825</v>
      </c>
      <c r="H1198" s="8">
        <v>0.243538</v>
      </c>
    </row>
    <row r="1199" spans="1:8">
      <c r="A1199" s="8" t="str">
        <f t="shared" si="34"/>
        <v>30.05.000810.09.0006</v>
      </c>
      <c r="B1199" s="8" t="s">
        <v>946</v>
      </c>
      <c r="C1199" s="8" t="s">
        <v>947</v>
      </c>
      <c r="D1199" s="8" t="s">
        <v>498</v>
      </c>
      <c r="E1199" s="8" t="s">
        <v>504</v>
      </c>
      <c r="F1199" s="8" t="s">
        <v>505</v>
      </c>
      <c r="G1199" s="8" t="s">
        <v>506</v>
      </c>
      <c r="H1199" s="8">
        <v>1.353E-2</v>
      </c>
    </row>
    <row r="1200" spans="1:8">
      <c r="A1200" s="8" t="str">
        <f t="shared" si="34"/>
        <v>30.05.000810.06.0020</v>
      </c>
      <c r="B1200" s="8" t="s">
        <v>946</v>
      </c>
      <c r="C1200" s="8" t="s">
        <v>947</v>
      </c>
      <c r="D1200" s="8" t="s">
        <v>498</v>
      </c>
      <c r="E1200" s="8" t="s">
        <v>456</v>
      </c>
      <c r="F1200" s="8" t="s">
        <v>452</v>
      </c>
      <c r="G1200" s="8" t="s">
        <v>457</v>
      </c>
      <c r="H1200" s="8">
        <v>1.0437E-2</v>
      </c>
    </row>
    <row r="1201" spans="1:8">
      <c r="A1201" s="8" t="str">
        <f t="shared" si="34"/>
        <v>30.05.000810.07.0027</v>
      </c>
      <c r="B1201" s="8" t="s">
        <v>946</v>
      </c>
      <c r="C1201" s="8" t="s">
        <v>947</v>
      </c>
      <c r="D1201" s="8" t="s">
        <v>498</v>
      </c>
      <c r="E1201" s="8" t="s">
        <v>948</v>
      </c>
      <c r="F1201" s="8" t="s">
        <v>452</v>
      </c>
      <c r="G1201" s="8" t="s">
        <v>949</v>
      </c>
      <c r="H1201" s="8">
        <v>2.3189999999999999E-3</v>
      </c>
    </row>
    <row r="1202" spans="1:8">
      <c r="A1202" s="8" t="str">
        <f t="shared" si="34"/>
        <v>30.05.000930.06.0001</v>
      </c>
      <c r="B1202" s="8" t="s">
        <v>1329</v>
      </c>
      <c r="C1202" s="8" t="s">
        <v>1330</v>
      </c>
      <c r="D1202" s="8" t="s">
        <v>452</v>
      </c>
      <c r="E1202" s="8" t="s">
        <v>1331</v>
      </c>
      <c r="F1202" s="8" t="s">
        <v>452</v>
      </c>
      <c r="G1202" s="8" t="s">
        <v>1332</v>
      </c>
      <c r="H1202" s="8">
        <v>0.65131799999999995</v>
      </c>
    </row>
    <row r="1203" spans="1:8">
      <c r="A1203" s="8" t="str">
        <f t="shared" si="34"/>
        <v>30.05.000910.01.0010</v>
      </c>
      <c r="B1203" s="8" t="s">
        <v>1329</v>
      </c>
      <c r="C1203" s="8" t="s">
        <v>1330</v>
      </c>
      <c r="D1203" s="8" t="s">
        <v>452</v>
      </c>
      <c r="E1203" s="8" t="s">
        <v>843</v>
      </c>
      <c r="F1203" s="8" t="s">
        <v>452</v>
      </c>
      <c r="G1203" s="8" t="s">
        <v>844</v>
      </c>
      <c r="H1203" s="8">
        <v>0.21324699999999999</v>
      </c>
    </row>
    <row r="1204" spans="1:8">
      <c r="A1204" s="8" t="str">
        <f t="shared" si="34"/>
        <v>30.05.000910.01.0014</v>
      </c>
      <c r="B1204" s="8" t="s">
        <v>1329</v>
      </c>
      <c r="C1204" s="8" t="s">
        <v>1330</v>
      </c>
      <c r="D1204" s="8" t="s">
        <v>452</v>
      </c>
      <c r="E1204" s="8" t="s">
        <v>841</v>
      </c>
      <c r="F1204" s="8" t="s">
        <v>452</v>
      </c>
      <c r="G1204" s="8" t="s">
        <v>842</v>
      </c>
      <c r="H1204" s="8">
        <v>0.28433000000000003</v>
      </c>
    </row>
    <row r="1205" spans="1:8">
      <c r="A1205" s="8" t="str">
        <f t="shared" si="34"/>
        <v>30.05.000910.01.0006</v>
      </c>
      <c r="B1205" s="8" t="s">
        <v>1329</v>
      </c>
      <c r="C1205" s="8" t="s">
        <v>1330</v>
      </c>
      <c r="D1205" s="8" t="s">
        <v>452</v>
      </c>
      <c r="E1205" s="8" t="s">
        <v>845</v>
      </c>
      <c r="F1205" s="8" t="s">
        <v>452</v>
      </c>
      <c r="G1205" s="8" t="s">
        <v>846</v>
      </c>
      <c r="H1205" s="8">
        <v>0.21324699999999999</v>
      </c>
    </row>
    <row r="1206" spans="1:8">
      <c r="A1206" s="8" t="str">
        <f t="shared" si="34"/>
        <v>30.05.000910.02.0003</v>
      </c>
      <c r="B1206" s="8" t="s">
        <v>1329</v>
      </c>
      <c r="C1206" s="8" t="s">
        <v>1330</v>
      </c>
      <c r="D1206" s="8" t="s">
        <v>452</v>
      </c>
      <c r="E1206" s="8" t="s">
        <v>523</v>
      </c>
      <c r="F1206" s="8" t="s">
        <v>452</v>
      </c>
      <c r="G1206" s="8" t="s">
        <v>524</v>
      </c>
      <c r="H1206" s="8">
        <v>4.8376000000000002E-2</v>
      </c>
    </row>
    <row r="1207" spans="1:8">
      <c r="A1207" s="8" t="str">
        <f t="shared" si="34"/>
        <v>30.05.000910.02.0026</v>
      </c>
      <c r="B1207" s="8" t="s">
        <v>1329</v>
      </c>
      <c r="C1207" s="8" t="s">
        <v>1330</v>
      </c>
      <c r="D1207" s="8" t="s">
        <v>452</v>
      </c>
      <c r="E1207" s="8" t="s">
        <v>1333</v>
      </c>
      <c r="F1207" s="8" t="s">
        <v>452</v>
      </c>
      <c r="G1207" s="8" t="s">
        <v>1334</v>
      </c>
      <c r="H1207" s="8">
        <v>2.0732E-2</v>
      </c>
    </row>
    <row r="1208" spans="1:8">
      <c r="A1208" s="8" t="str">
        <f t="shared" si="34"/>
        <v>30.05.000910.07.0002</v>
      </c>
      <c r="B1208" s="8" t="s">
        <v>1329</v>
      </c>
      <c r="C1208" s="8" t="s">
        <v>1330</v>
      </c>
      <c r="D1208" s="8" t="s">
        <v>452</v>
      </c>
      <c r="E1208" s="8" t="s">
        <v>454</v>
      </c>
      <c r="F1208" s="8" t="s">
        <v>452</v>
      </c>
      <c r="G1208" s="8" t="s">
        <v>455</v>
      </c>
      <c r="H1208" s="8">
        <v>0.43439299999999997</v>
      </c>
    </row>
    <row r="1209" spans="1:8">
      <c r="A1209" s="8" t="str">
        <f t="shared" si="34"/>
        <v>30.05.000910.04.0007</v>
      </c>
      <c r="B1209" s="8" t="s">
        <v>1329</v>
      </c>
      <c r="C1209" s="8" t="s">
        <v>1330</v>
      </c>
      <c r="D1209" s="8" t="s">
        <v>452</v>
      </c>
      <c r="E1209" s="8" t="s">
        <v>535</v>
      </c>
      <c r="F1209" s="8" t="s">
        <v>452</v>
      </c>
      <c r="G1209" s="8" t="s">
        <v>536</v>
      </c>
      <c r="H1209" s="8">
        <v>0.14074300000000001</v>
      </c>
    </row>
    <row r="1210" spans="1:8">
      <c r="A1210" s="8" t="str">
        <f t="shared" ref="A1210:A1215" si="35">B1210&amp;E1210</f>
        <v>30.05.000910.09.0002</v>
      </c>
      <c r="B1210" s="8" t="s">
        <v>1329</v>
      </c>
      <c r="C1210" s="8" t="s">
        <v>1330</v>
      </c>
      <c r="D1210" s="8" t="s">
        <v>452</v>
      </c>
      <c r="E1210" s="8" t="s">
        <v>502</v>
      </c>
      <c r="F1210" s="8" t="s">
        <v>452</v>
      </c>
      <c r="G1210" s="8" t="s">
        <v>503</v>
      </c>
      <c r="H1210" s="8">
        <v>0.15796099999999999</v>
      </c>
    </row>
    <row r="1211" spans="1:8">
      <c r="A1211" s="8" t="str">
        <f t="shared" si="35"/>
        <v>30.05.000910.09.0006</v>
      </c>
      <c r="B1211" s="8" t="s">
        <v>1329</v>
      </c>
      <c r="C1211" s="8" t="s">
        <v>1330</v>
      </c>
      <c r="D1211" s="8" t="s">
        <v>452</v>
      </c>
      <c r="E1211" s="8" t="s">
        <v>504</v>
      </c>
      <c r="F1211" s="8" t="s">
        <v>505</v>
      </c>
      <c r="G1211" s="8" t="s">
        <v>506</v>
      </c>
      <c r="H1211" s="8">
        <v>9.0259999999999993E-3</v>
      </c>
    </row>
    <row r="1212" spans="1:8">
      <c r="A1212" s="8" t="str">
        <f t="shared" si="35"/>
        <v>30.05.000910.06.0020</v>
      </c>
      <c r="B1212" s="8" t="s">
        <v>1329</v>
      </c>
      <c r="C1212" s="8" t="s">
        <v>1330</v>
      </c>
      <c r="D1212" s="8" t="s">
        <v>452</v>
      </c>
      <c r="E1212" s="8" t="s">
        <v>456</v>
      </c>
      <c r="F1212" s="8" t="s">
        <v>452</v>
      </c>
      <c r="G1212" s="8" t="s">
        <v>457</v>
      </c>
      <c r="H1212" s="8">
        <v>9.1319999999999995E-3</v>
      </c>
    </row>
    <row r="1213" spans="1:8">
      <c r="A1213" s="8" t="str">
        <f t="shared" si="35"/>
        <v>30.05.000910.04.0005</v>
      </c>
      <c r="B1213" s="8" t="s">
        <v>1329</v>
      </c>
      <c r="C1213" s="8" t="s">
        <v>1330</v>
      </c>
      <c r="D1213" s="8" t="s">
        <v>452</v>
      </c>
      <c r="E1213" s="8" t="s">
        <v>475</v>
      </c>
      <c r="F1213" s="8" t="s">
        <v>452</v>
      </c>
      <c r="G1213" s="8" t="s">
        <v>476</v>
      </c>
      <c r="H1213" s="8">
        <v>9.8729999999999998E-3</v>
      </c>
    </row>
    <row r="1214" spans="1:8">
      <c r="A1214" s="8" t="str">
        <f t="shared" si="35"/>
        <v>30.05.000910.04.0004</v>
      </c>
      <c r="B1214" s="8" t="s">
        <v>1329</v>
      </c>
      <c r="C1214" s="8" t="s">
        <v>1330</v>
      </c>
      <c r="D1214" s="8" t="s">
        <v>452</v>
      </c>
      <c r="E1214" s="8" t="s">
        <v>776</v>
      </c>
      <c r="F1214" s="8" t="s">
        <v>452</v>
      </c>
      <c r="G1214" s="8" t="s">
        <v>777</v>
      </c>
      <c r="H1214" s="8">
        <v>1.4200000000000001E-2</v>
      </c>
    </row>
    <row r="1215" spans="1:8">
      <c r="A1215" s="8" t="str">
        <f t="shared" si="35"/>
        <v>30.05.000940.02.1010</v>
      </c>
      <c r="B1215" s="8" t="s">
        <v>1329</v>
      </c>
      <c r="C1215" s="8" t="s">
        <v>1330</v>
      </c>
      <c r="D1215" s="8" t="s">
        <v>452</v>
      </c>
      <c r="E1215" s="8" t="s">
        <v>1095</v>
      </c>
      <c r="F1215" s="8" t="s">
        <v>452</v>
      </c>
      <c r="G1215" s="8" t="s">
        <v>1096</v>
      </c>
      <c r="H1215" s="8">
        <v>6.9999999999999994E-5</v>
      </c>
    </row>
    <row r="1216" spans="1:8">
      <c r="B1216" s="8" t="s">
        <v>1329</v>
      </c>
      <c r="C1216" s="8" t="s">
        <v>1330</v>
      </c>
      <c r="D1216" s="8" t="s">
        <v>452</v>
      </c>
      <c r="E1216" s="8" t="s">
        <v>1097</v>
      </c>
      <c r="F1216" s="8" t="s">
        <v>452</v>
      </c>
      <c r="G1216" s="8" t="s">
        <v>1098</v>
      </c>
      <c r="H1216" s="8">
        <v>4.1260000000000003E-3</v>
      </c>
    </row>
    <row r="1217" spans="1:8">
      <c r="B1217" s="8" t="s">
        <v>1329</v>
      </c>
      <c r="C1217" s="8" t="s">
        <v>1330</v>
      </c>
      <c r="D1217" s="8" t="s">
        <v>452</v>
      </c>
      <c r="E1217" s="8" t="s">
        <v>1099</v>
      </c>
      <c r="F1217" s="8" t="s">
        <v>452</v>
      </c>
      <c r="G1217" s="8" t="s">
        <v>1100</v>
      </c>
      <c r="H1217" s="8">
        <v>8.1410000000000007E-3</v>
      </c>
    </row>
    <row r="1218" spans="1:8">
      <c r="A1218" s="8" t="str">
        <f t="shared" ref="A1218:A1249" si="36">B1218&amp;E1218</f>
        <v>30.05.000940.02.1013</v>
      </c>
      <c r="B1218" s="8" t="s">
        <v>1329</v>
      </c>
      <c r="C1218" s="8" t="s">
        <v>1330</v>
      </c>
      <c r="D1218" s="8" t="s">
        <v>452</v>
      </c>
      <c r="E1218" s="8" t="s">
        <v>1102</v>
      </c>
      <c r="F1218" s="8" t="s">
        <v>452</v>
      </c>
      <c r="G1218" s="8" t="s">
        <v>1103</v>
      </c>
      <c r="H1218" s="8">
        <v>6.2529999999999999E-3</v>
      </c>
    </row>
    <row r="1219" spans="1:8">
      <c r="A1219" s="8" t="str">
        <f t="shared" si="36"/>
        <v>---------------  - FMEN031 - V:</v>
      </c>
      <c r="B1219" s="8" t="s">
        <v>427</v>
      </c>
      <c r="C1219" s="8" t="e">
        <f>------------------------------DAT</f>
        <v>#NAME?</v>
      </c>
      <c r="D1219" s="8" t="s">
        <v>1238</v>
      </c>
      <c r="E1219" s="8" t="s">
        <v>526</v>
      </c>
      <c r="F1219" s="8" t="s">
        <v>527</v>
      </c>
      <c r="G1219" s="8" t="s">
        <v>528</v>
      </c>
      <c r="H1219" s="8"/>
    </row>
    <row r="1220" spans="1:8">
      <c r="A1220" s="8" t="str">
        <f t="shared" si="36"/>
        <v>_x000C_------------------------------</v>
      </c>
      <c r="B1220" s="8" t="s">
        <v>529</v>
      </c>
      <c r="C1220" s="8" t="s">
        <v>1227</v>
      </c>
      <c r="D1220" s="8" t="s">
        <v>1228</v>
      </c>
      <c r="E1220" s="8" t="s">
        <v>430</v>
      </c>
      <c r="F1220" s="8" t="s">
        <v>429</v>
      </c>
      <c r="G1220" s="8" t="s">
        <v>431</v>
      </c>
      <c r="H1220" s="8" t="s">
        <v>431</v>
      </c>
    </row>
    <row r="1221" spans="1:8">
      <c r="A1221" s="8" t="str">
        <f t="shared" si="36"/>
        <v>FORNO DE MINASrutura de Atual P</v>
      </c>
      <c r="B1221" s="8" t="s">
        <v>433</v>
      </c>
      <c r="C1221" s="8" t="s">
        <v>434</v>
      </c>
      <c r="D1221" s="8" t="s">
        <v>435</v>
      </c>
      <c r="E1221" s="8" t="s">
        <v>436</v>
      </c>
      <c r="F1221" s="8" t="s">
        <v>437</v>
      </c>
      <c r="G1221" s="8" t="s">
        <v>438</v>
      </c>
      <c r="H1221" s="8" t="s">
        <v>796</v>
      </c>
    </row>
    <row r="1222" spans="1:8">
      <c r="A1222" s="8" t="str">
        <f t="shared" si="36"/>
        <v>-------------------------------</v>
      </c>
      <c r="B1222" s="8" t="s">
        <v>427</v>
      </c>
      <c r="C1222" s="8" t="s">
        <v>1227</v>
      </c>
      <c r="D1222" s="8" t="s">
        <v>1228</v>
      </c>
      <c r="E1222" s="8" t="s">
        <v>430</v>
      </c>
      <c r="F1222" s="8" t="s">
        <v>429</v>
      </c>
      <c r="G1222" s="8" t="s">
        <v>431</v>
      </c>
      <c r="H1222" s="8" t="s">
        <v>1335</v>
      </c>
    </row>
    <row r="1223" spans="1:8">
      <c r="A1223" s="8" t="str">
        <f t="shared" si="36"/>
        <v/>
      </c>
      <c r="B1223" s="8"/>
      <c r="C1223" s="8"/>
      <c r="D1223" s="8"/>
      <c r="E1223" s="8"/>
      <c r="F1223" s="8"/>
      <c r="G1223" s="8"/>
      <c r="H1223" s="8"/>
    </row>
    <row r="1224" spans="1:8">
      <c r="A1224" s="8" t="str">
        <f t="shared" si="36"/>
        <v>Item PaiItem Filho</v>
      </c>
      <c r="B1224" s="8" t="s">
        <v>441</v>
      </c>
      <c r="C1224" s="8" t="s">
        <v>442</v>
      </c>
      <c r="D1224" s="8" t="s">
        <v>443</v>
      </c>
      <c r="E1224" s="8" t="s">
        <v>444</v>
      </c>
      <c r="F1224" s="8" t="s">
        <v>443</v>
      </c>
      <c r="G1224" s="8" t="s">
        <v>445</v>
      </c>
      <c r="H1224" s="8" t="s">
        <v>446</v>
      </c>
    </row>
    <row r="1225" spans="1:8">
      <c r="A1225" s="8" t="str">
        <f t="shared" si="36"/>
        <v>------------------------------</v>
      </c>
      <c r="B1225" s="8" t="s">
        <v>427</v>
      </c>
      <c r="C1225" s="8" t="s">
        <v>447</v>
      </c>
      <c r="D1225" s="8" t="s">
        <v>448</v>
      </c>
      <c r="E1225" s="8" t="s">
        <v>449</v>
      </c>
      <c r="F1225" s="8" t="s">
        <v>448</v>
      </c>
      <c r="G1225" s="8" t="s">
        <v>431</v>
      </c>
      <c r="H1225" s="8" t="s">
        <v>427</v>
      </c>
    </row>
    <row r="1226" spans="1:8">
      <c r="A1226" s="8" t="str">
        <f t="shared" si="36"/>
        <v>30.05.000940.03.1310</v>
      </c>
      <c r="B1226" s="8" t="s">
        <v>1329</v>
      </c>
      <c r="C1226" s="8" t="s">
        <v>1330</v>
      </c>
      <c r="D1226" s="8" t="s">
        <v>452</v>
      </c>
      <c r="E1226" s="8" t="s">
        <v>519</v>
      </c>
      <c r="F1226" s="8" t="s">
        <v>498</v>
      </c>
      <c r="G1226" s="8" t="s">
        <v>520</v>
      </c>
      <c r="H1226" s="8">
        <v>0.12570000000000001</v>
      </c>
    </row>
    <row r="1227" spans="1:8">
      <c r="A1227" s="8" t="str">
        <f t="shared" si="36"/>
        <v>30.05.000920.09.1002</v>
      </c>
      <c r="B1227" s="8" t="s">
        <v>1329</v>
      </c>
      <c r="C1227" s="8" t="s">
        <v>1330</v>
      </c>
      <c r="D1227" s="8" t="s">
        <v>452</v>
      </c>
      <c r="E1227" s="8" t="s">
        <v>923</v>
      </c>
      <c r="F1227" s="8" t="s">
        <v>508</v>
      </c>
      <c r="G1227" s="8" t="s">
        <v>924</v>
      </c>
      <c r="H1227" s="8">
        <v>1.45E-4</v>
      </c>
    </row>
    <row r="1228" spans="1:8">
      <c r="A1228" s="8" t="str">
        <f t="shared" si="36"/>
        <v>30.05.000920.15.1002</v>
      </c>
      <c r="B1228" s="8" t="s">
        <v>1329</v>
      </c>
      <c r="C1228" s="8" t="s">
        <v>1330</v>
      </c>
      <c r="D1228" s="8" t="s">
        <v>452</v>
      </c>
      <c r="E1228" s="8" t="s">
        <v>921</v>
      </c>
      <c r="F1228" s="8" t="s">
        <v>508</v>
      </c>
      <c r="G1228" s="8" t="s">
        <v>922</v>
      </c>
      <c r="H1228" s="8">
        <v>5.6599999999999999E-4</v>
      </c>
    </row>
    <row r="1229" spans="1:8">
      <c r="A1229" s="8" t="str">
        <f t="shared" si="36"/>
        <v>30.05.000920.07.1001</v>
      </c>
      <c r="B1229" s="8" t="s">
        <v>1329</v>
      </c>
      <c r="C1229" s="8" t="s">
        <v>1330</v>
      </c>
      <c r="D1229" s="8" t="s">
        <v>452</v>
      </c>
      <c r="E1229" s="8" t="s">
        <v>925</v>
      </c>
      <c r="F1229" s="8" t="s">
        <v>452</v>
      </c>
      <c r="G1229" s="8" t="s">
        <v>926</v>
      </c>
      <c r="H1229" s="8">
        <v>6.3E-5</v>
      </c>
    </row>
    <row r="1230" spans="1:8">
      <c r="A1230" s="8" t="str">
        <f t="shared" si="36"/>
        <v>30.05.000935.03.1310</v>
      </c>
      <c r="B1230" s="8" t="s">
        <v>1329</v>
      </c>
      <c r="C1230" s="8" t="s">
        <v>1330</v>
      </c>
      <c r="D1230" s="8" t="s">
        <v>452</v>
      </c>
      <c r="E1230" s="8" t="s">
        <v>1053</v>
      </c>
      <c r="F1230" s="8" t="s">
        <v>498</v>
      </c>
      <c r="G1230" s="8" t="s">
        <v>1054</v>
      </c>
      <c r="H1230" s="8">
        <v>0.12570000000000001</v>
      </c>
    </row>
    <row r="1231" spans="1:8">
      <c r="A1231" s="8" t="str">
        <f t="shared" si="36"/>
        <v>30.05.000920.10.1014</v>
      </c>
      <c r="B1231" s="8" t="s">
        <v>1329</v>
      </c>
      <c r="C1231" s="8" t="s">
        <v>1330</v>
      </c>
      <c r="D1231" s="8" t="s">
        <v>452</v>
      </c>
      <c r="E1231" s="8" t="s">
        <v>1055</v>
      </c>
      <c r="F1231" s="8" t="s">
        <v>508</v>
      </c>
      <c r="G1231" s="8" t="s">
        <v>1056</v>
      </c>
      <c r="H1231" s="8">
        <v>6.29E-4</v>
      </c>
    </row>
    <row r="1232" spans="1:8">
      <c r="A1232" s="8" t="str">
        <f t="shared" si="36"/>
        <v>30.05.000920.06.1027</v>
      </c>
      <c r="B1232" s="8" t="s">
        <v>1329</v>
      </c>
      <c r="C1232" s="8" t="s">
        <v>1330</v>
      </c>
      <c r="D1232" s="8" t="s">
        <v>452</v>
      </c>
      <c r="E1232" s="8" t="s">
        <v>1057</v>
      </c>
      <c r="F1232" s="8" t="s">
        <v>463</v>
      </c>
      <c r="G1232" s="8" t="s">
        <v>1058</v>
      </c>
      <c r="H1232" s="8">
        <v>6.2849999999999998E-3</v>
      </c>
    </row>
    <row r="1233" spans="1:8">
      <c r="A1233" s="8" t="str">
        <f t="shared" si="36"/>
        <v>30.05.000940.03.5010</v>
      </c>
      <c r="B1233" s="8" t="s">
        <v>1329</v>
      </c>
      <c r="C1233" s="8" t="s">
        <v>1330</v>
      </c>
      <c r="D1233" s="8" t="s">
        <v>452</v>
      </c>
      <c r="E1233" s="8" t="s">
        <v>763</v>
      </c>
      <c r="F1233" s="8" t="s">
        <v>498</v>
      </c>
      <c r="G1233" s="8" t="s">
        <v>764</v>
      </c>
      <c r="H1233" s="8">
        <v>2.8500000000000001E-2</v>
      </c>
    </row>
    <row r="1234" spans="1:8">
      <c r="A1234" s="8" t="str">
        <f t="shared" si="36"/>
        <v>30.05.000935.03.5010</v>
      </c>
      <c r="B1234" s="8" t="s">
        <v>1329</v>
      </c>
      <c r="C1234" s="8" t="s">
        <v>1330</v>
      </c>
      <c r="D1234" s="8" t="s">
        <v>452</v>
      </c>
      <c r="E1234" s="8" t="s">
        <v>907</v>
      </c>
      <c r="F1234" s="8" t="s">
        <v>498</v>
      </c>
      <c r="G1234" s="8" t="s">
        <v>764</v>
      </c>
      <c r="H1234" s="8">
        <v>2.8500000000000001E-2</v>
      </c>
    </row>
    <row r="1235" spans="1:8">
      <c r="A1235" s="8" t="str">
        <f t="shared" si="36"/>
        <v>30.05.000920.10.1011</v>
      </c>
      <c r="B1235" s="8" t="s">
        <v>1329</v>
      </c>
      <c r="C1235" s="8" t="s">
        <v>1330</v>
      </c>
      <c r="D1235" s="8" t="s">
        <v>452</v>
      </c>
      <c r="E1235" s="8" t="s">
        <v>908</v>
      </c>
      <c r="F1235" s="8" t="s">
        <v>508</v>
      </c>
      <c r="G1235" s="8" t="s">
        <v>909</v>
      </c>
      <c r="H1235" s="8">
        <v>6.3330000000000001E-3</v>
      </c>
    </row>
    <row r="1236" spans="1:8">
      <c r="A1236" s="8" t="str">
        <f t="shared" si="36"/>
        <v>30.05.000920.06.1045</v>
      </c>
      <c r="B1236" s="8" t="s">
        <v>1329</v>
      </c>
      <c r="C1236" s="8" t="s">
        <v>1330</v>
      </c>
      <c r="D1236" s="8" t="s">
        <v>452</v>
      </c>
      <c r="E1236" s="8" t="s">
        <v>910</v>
      </c>
      <c r="F1236" s="8" t="s">
        <v>463</v>
      </c>
      <c r="G1236" s="8" t="s">
        <v>911</v>
      </c>
      <c r="H1236" s="8">
        <v>6.3330000000000001E-3</v>
      </c>
    </row>
    <row r="1237" spans="1:8">
      <c r="A1237" s="8" t="str">
        <f t="shared" si="36"/>
        <v>30.05.000920.03.1014</v>
      </c>
      <c r="B1237" s="8" t="s">
        <v>1329</v>
      </c>
      <c r="C1237" s="8" t="s">
        <v>1330</v>
      </c>
      <c r="D1237" s="8" t="s">
        <v>452</v>
      </c>
      <c r="E1237" s="8" t="s">
        <v>912</v>
      </c>
      <c r="F1237" s="8" t="s">
        <v>508</v>
      </c>
      <c r="G1237" s="8" t="s">
        <v>913</v>
      </c>
      <c r="H1237" s="8">
        <v>3.166E-3</v>
      </c>
    </row>
    <row r="1238" spans="1:8">
      <c r="A1238" s="8" t="str">
        <f t="shared" si="36"/>
        <v>30.05.000920.06.1005</v>
      </c>
      <c r="B1238" s="8" t="s">
        <v>1329</v>
      </c>
      <c r="C1238" s="8" t="s">
        <v>1330</v>
      </c>
      <c r="D1238" s="8" t="s">
        <v>452</v>
      </c>
      <c r="E1238" s="8" t="s">
        <v>914</v>
      </c>
      <c r="F1238" s="8" t="s">
        <v>508</v>
      </c>
      <c r="G1238" s="8" t="s">
        <v>915</v>
      </c>
      <c r="H1238" s="8">
        <v>3.166E-3</v>
      </c>
    </row>
    <row r="1239" spans="1:8">
      <c r="A1239" s="8" t="str">
        <f t="shared" si="36"/>
        <v>30.05.000920.06.1001</v>
      </c>
      <c r="B1239" s="8" t="s">
        <v>1329</v>
      </c>
      <c r="C1239" s="8" t="s">
        <v>1330</v>
      </c>
      <c r="D1239" s="8" t="s">
        <v>452</v>
      </c>
      <c r="E1239" s="8" t="s">
        <v>917</v>
      </c>
      <c r="F1239" s="8" t="s">
        <v>508</v>
      </c>
      <c r="G1239" s="8" t="s">
        <v>918</v>
      </c>
      <c r="H1239" s="8">
        <v>3.166E-3</v>
      </c>
    </row>
    <row r="1240" spans="1:8">
      <c r="A1240" s="8" t="str">
        <f t="shared" si="36"/>
        <v>30.05.000920.08.1001</v>
      </c>
      <c r="B1240" s="8" t="s">
        <v>1329</v>
      </c>
      <c r="C1240" s="8" t="s">
        <v>1330</v>
      </c>
      <c r="D1240" s="8" t="s">
        <v>452</v>
      </c>
      <c r="E1240" s="8" t="s">
        <v>919</v>
      </c>
      <c r="F1240" s="8" t="s">
        <v>920</v>
      </c>
      <c r="G1240" s="8" t="s">
        <v>542</v>
      </c>
      <c r="H1240" s="8">
        <v>3.166E-3</v>
      </c>
    </row>
    <row r="1241" spans="1:8">
      <c r="A1241" s="8" t="str">
        <f t="shared" si="36"/>
        <v>30.05.000920.07.0025</v>
      </c>
      <c r="B1241" s="8" t="s">
        <v>1329</v>
      </c>
      <c r="C1241" s="8" t="s">
        <v>1330</v>
      </c>
      <c r="D1241" s="8" t="s">
        <v>452</v>
      </c>
      <c r="E1241" s="8" t="s">
        <v>1062</v>
      </c>
      <c r="F1241" s="8" t="s">
        <v>452</v>
      </c>
      <c r="G1241" s="8" t="s">
        <v>1063</v>
      </c>
      <c r="H1241" s="8">
        <v>8.8599999999999998E-3</v>
      </c>
    </row>
    <row r="1242" spans="1:8">
      <c r="A1242" s="8" t="str">
        <f t="shared" si="36"/>
        <v>30.05.001030.06.0006</v>
      </c>
      <c r="B1242" s="8" t="s">
        <v>1336</v>
      </c>
      <c r="C1242" s="8" t="s">
        <v>1330</v>
      </c>
      <c r="D1242" s="8" t="s">
        <v>452</v>
      </c>
      <c r="E1242" s="8" t="s">
        <v>1337</v>
      </c>
      <c r="F1242" s="8" t="s">
        <v>452</v>
      </c>
      <c r="G1242" s="8" t="s">
        <v>1338</v>
      </c>
      <c r="H1242" s="8">
        <v>0.73708399999999996</v>
      </c>
    </row>
    <row r="1243" spans="1:8">
      <c r="A1243" s="8" t="str">
        <f t="shared" si="36"/>
        <v>30.05.001010.01.0010</v>
      </c>
      <c r="B1243" s="8" t="s">
        <v>1336</v>
      </c>
      <c r="C1243" s="8" t="s">
        <v>1330</v>
      </c>
      <c r="D1243" s="8" t="s">
        <v>452</v>
      </c>
      <c r="E1243" s="8" t="s">
        <v>843</v>
      </c>
      <c r="F1243" s="8" t="s">
        <v>452</v>
      </c>
      <c r="G1243" s="8" t="s">
        <v>844</v>
      </c>
      <c r="H1243" s="8">
        <v>7.8949000000000005E-2</v>
      </c>
    </row>
    <row r="1244" spans="1:8">
      <c r="A1244" s="8" t="str">
        <f t="shared" si="36"/>
        <v>30.05.001010.01.0011</v>
      </c>
      <c r="B1244" s="8" t="s">
        <v>1336</v>
      </c>
      <c r="C1244" s="8" t="s">
        <v>1330</v>
      </c>
      <c r="D1244" s="8" t="s">
        <v>452</v>
      </c>
      <c r="E1244" s="8" t="s">
        <v>1051</v>
      </c>
      <c r="F1244" s="8" t="s">
        <v>452</v>
      </c>
      <c r="G1244" s="8" t="s">
        <v>1052</v>
      </c>
      <c r="H1244" s="8">
        <v>0.15789700000000001</v>
      </c>
    </row>
    <row r="1245" spans="1:8">
      <c r="A1245" s="8" t="str">
        <f t="shared" si="36"/>
        <v>30.05.001010.01.0006</v>
      </c>
      <c r="B1245" s="8" t="s">
        <v>1336</v>
      </c>
      <c r="C1245" s="8" t="s">
        <v>1330</v>
      </c>
      <c r="D1245" s="8" t="s">
        <v>452</v>
      </c>
      <c r="E1245" s="8" t="s">
        <v>845</v>
      </c>
      <c r="F1245" s="8" t="s">
        <v>452</v>
      </c>
      <c r="G1245" s="8" t="s">
        <v>846</v>
      </c>
      <c r="H1245" s="8">
        <v>0.15789700000000001</v>
      </c>
    </row>
    <row r="1246" spans="1:8">
      <c r="A1246" s="8" t="str">
        <f t="shared" si="36"/>
        <v>30.05.001010.02.0003</v>
      </c>
      <c r="B1246" s="8" t="s">
        <v>1336</v>
      </c>
      <c r="C1246" s="8" t="s">
        <v>1330</v>
      </c>
      <c r="D1246" s="8" t="s">
        <v>452</v>
      </c>
      <c r="E1246" s="8" t="s">
        <v>523</v>
      </c>
      <c r="F1246" s="8" t="s">
        <v>452</v>
      </c>
      <c r="G1246" s="8" t="s">
        <v>524</v>
      </c>
      <c r="H1246" s="8">
        <v>1.6448000000000001E-2</v>
      </c>
    </row>
    <row r="1247" spans="1:8">
      <c r="A1247" s="8" t="str">
        <f t="shared" si="36"/>
        <v>30.05.001010.02.0026</v>
      </c>
      <c r="B1247" s="8" t="s">
        <v>1336</v>
      </c>
      <c r="C1247" s="8" t="s">
        <v>1330</v>
      </c>
      <c r="D1247" s="8" t="s">
        <v>452</v>
      </c>
      <c r="E1247" s="8" t="s">
        <v>1333</v>
      </c>
      <c r="F1247" s="8" t="s">
        <v>452</v>
      </c>
      <c r="G1247" s="8" t="s">
        <v>1334</v>
      </c>
      <c r="H1247" s="8">
        <v>1.6448000000000001E-2</v>
      </c>
    </row>
    <row r="1248" spans="1:8">
      <c r="A1248" s="8" t="str">
        <f t="shared" si="36"/>
        <v>30.05.001010.07.0002</v>
      </c>
      <c r="B1248" s="8" t="s">
        <v>1336</v>
      </c>
      <c r="C1248" s="8" t="s">
        <v>1330</v>
      </c>
      <c r="D1248" s="8" t="s">
        <v>452</v>
      </c>
      <c r="E1248" s="8" t="s">
        <v>454</v>
      </c>
      <c r="F1248" s="8" t="s">
        <v>452</v>
      </c>
      <c r="G1248" s="8" t="s">
        <v>455</v>
      </c>
      <c r="H1248" s="8">
        <v>0.26096900000000001</v>
      </c>
    </row>
    <row r="1249" spans="1:8">
      <c r="A1249" s="8" t="str">
        <f t="shared" si="36"/>
        <v>30.05.001010.04.0007</v>
      </c>
      <c r="B1249" s="8" t="s">
        <v>1336</v>
      </c>
      <c r="C1249" s="8" t="s">
        <v>1330</v>
      </c>
      <c r="D1249" s="8" t="s">
        <v>452</v>
      </c>
      <c r="E1249" s="8" t="s">
        <v>535</v>
      </c>
      <c r="F1249" s="8" t="s">
        <v>452</v>
      </c>
      <c r="G1249" s="8" t="s">
        <v>536</v>
      </c>
      <c r="H1249" s="8">
        <v>7.8949000000000005E-2</v>
      </c>
    </row>
    <row r="1250" spans="1:8">
      <c r="A1250" s="8" t="str">
        <f t="shared" ref="A1250:A1281" si="37">B1250&amp;E1250</f>
        <v>30.05.001010.09.0002</v>
      </c>
      <c r="B1250" s="8" t="s">
        <v>1336</v>
      </c>
      <c r="C1250" s="8" t="s">
        <v>1330</v>
      </c>
      <c r="D1250" s="8" t="s">
        <v>452</v>
      </c>
      <c r="E1250" s="8" t="s">
        <v>502</v>
      </c>
      <c r="F1250" s="8" t="s">
        <v>452</v>
      </c>
      <c r="G1250" s="8" t="s">
        <v>503</v>
      </c>
      <c r="H1250" s="8">
        <v>0.173175</v>
      </c>
    </row>
    <row r="1251" spans="1:8">
      <c r="A1251" s="8" t="str">
        <f t="shared" si="37"/>
        <v>30.05.001010.09.0006</v>
      </c>
      <c r="B1251" s="8" t="s">
        <v>1336</v>
      </c>
      <c r="C1251" s="8" t="s">
        <v>1330</v>
      </c>
      <c r="D1251" s="8" t="s">
        <v>452</v>
      </c>
      <c r="E1251" s="8" t="s">
        <v>504</v>
      </c>
      <c r="F1251" s="8" t="s">
        <v>505</v>
      </c>
      <c r="G1251" s="8" t="s">
        <v>506</v>
      </c>
      <c r="H1251" s="8">
        <v>9.8960000000000003E-3</v>
      </c>
    </row>
    <row r="1252" spans="1:8">
      <c r="A1252" s="8" t="str">
        <f t="shared" si="37"/>
        <v>30.05.001010.06.0020</v>
      </c>
      <c r="B1252" s="8" t="s">
        <v>1336</v>
      </c>
      <c r="C1252" s="8" t="s">
        <v>1330</v>
      </c>
      <c r="D1252" s="8" t="s">
        <v>452</v>
      </c>
      <c r="E1252" s="8" t="s">
        <v>456</v>
      </c>
      <c r="F1252" s="8" t="s">
        <v>452</v>
      </c>
      <c r="G1252" s="8" t="s">
        <v>457</v>
      </c>
      <c r="H1252" s="8">
        <v>1.0893E-2</v>
      </c>
    </row>
    <row r="1253" spans="1:8">
      <c r="A1253" s="8" t="str">
        <f t="shared" si="37"/>
        <v>30.05.001010.04.0005</v>
      </c>
      <c r="B1253" s="8" t="s">
        <v>1336</v>
      </c>
      <c r="C1253" s="8" t="s">
        <v>1330</v>
      </c>
      <c r="D1253" s="8" t="s">
        <v>452</v>
      </c>
      <c r="E1253" s="8" t="s">
        <v>475</v>
      </c>
      <c r="F1253" s="8" t="s">
        <v>452</v>
      </c>
      <c r="G1253" s="8" t="s">
        <v>476</v>
      </c>
      <c r="H1253" s="8">
        <v>2.7931000000000001E-2</v>
      </c>
    </row>
    <row r="1254" spans="1:8">
      <c r="A1254" s="8" t="str">
        <f t="shared" si="37"/>
        <v>30.05.001010.07.0006</v>
      </c>
      <c r="B1254" s="8" t="s">
        <v>1336</v>
      </c>
      <c r="C1254" s="8" t="s">
        <v>1330</v>
      </c>
      <c r="D1254" s="8" t="s">
        <v>452</v>
      </c>
      <c r="E1254" s="8" t="s">
        <v>782</v>
      </c>
      <c r="F1254" s="8" t="s">
        <v>452</v>
      </c>
      <c r="G1254" s="8" t="s">
        <v>783</v>
      </c>
      <c r="H1254" s="8">
        <v>5.0299999999999997E-4</v>
      </c>
    </row>
    <row r="1255" spans="1:8">
      <c r="A1255" s="8" t="str">
        <f t="shared" si="37"/>
        <v>30.05.001040.03.1310</v>
      </c>
      <c r="B1255" s="8" t="s">
        <v>1336</v>
      </c>
      <c r="C1255" s="8" t="s">
        <v>1330</v>
      </c>
      <c r="D1255" s="8" t="s">
        <v>452</v>
      </c>
      <c r="E1255" s="8" t="s">
        <v>519</v>
      </c>
      <c r="F1255" s="8" t="s">
        <v>498</v>
      </c>
      <c r="G1255" s="8" t="s">
        <v>520</v>
      </c>
      <c r="H1255" s="8">
        <v>4.1896999999999997E-2</v>
      </c>
    </row>
    <row r="1256" spans="1:8">
      <c r="A1256" s="8" t="str">
        <f t="shared" si="37"/>
        <v>30.05.001020.09.1002</v>
      </c>
      <c r="B1256" s="8" t="s">
        <v>1336</v>
      </c>
      <c r="C1256" s="8" t="s">
        <v>1330</v>
      </c>
      <c r="D1256" s="8" t="s">
        <v>452</v>
      </c>
      <c r="E1256" s="8" t="s">
        <v>923</v>
      </c>
      <c r="F1256" s="8" t="s">
        <v>508</v>
      </c>
      <c r="G1256" s="8" t="s">
        <v>924</v>
      </c>
      <c r="H1256" s="8">
        <v>5.0000000000000002E-5</v>
      </c>
    </row>
    <row r="1257" spans="1:8">
      <c r="A1257" s="8" t="str">
        <f t="shared" si="37"/>
        <v>30.05.001020.15.1002</v>
      </c>
      <c r="B1257" s="8" t="s">
        <v>1336</v>
      </c>
      <c r="C1257" s="8" t="s">
        <v>1330</v>
      </c>
      <c r="D1257" s="8" t="s">
        <v>452</v>
      </c>
      <c r="E1257" s="8" t="s">
        <v>921</v>
      </c>
      <c r="F1257" s="8" t="s">
        <v>508</v>
      </c>
      <c r="G1257" s="8" t="s">
        <v>922</v>
      </c>
      <c r="H1257" s="8">
        <v>1.9599999999999999E-4</v>
      </c>
    </row>
    <row r="1258" spans="1:8">
      <c r="A1258" s="8" t="str">
        <f t="shared" si="37"/>
        <v>30.05.001020.07.1001</v>
      </c>
      <c r="B1258" s="8" t="s">
        <v>1336</v>
      </c>
      <c r="C1258" s="8" t="s">
        <v>1330</v>
      </c>
      <c r="D1258" s="8" t="s">
        <v>452</v>
      </c>
      <c r="E1258" s="8" t="s">
        <v>925</v>
      </c>
      <c r="F1258" s="8" t="s">
        <v>452</v>
      </c>
      <c r="G1258" s="8" t="s">
        <v>926</v>
      </c>
      <c r="H1258" s="8">
        <v>2.1999999999999999E-5</v>
      </c>
    </row>
    <row r="1259" spans="1:8">
      <c r="A1259" s="8" t="str">
        <f t="shared" si="37"/>
        <v>30.05.001035.03.1310</v>
      </c>
      <c r="B1259" s="8" t="s">
        <v>1336</v>
      </c>
      <c r="C1259" s="8" t="s">
        <v>1330</v>
      </c>
      <c r="D1259" s="8" t="s">
        <v>452</v>
      </c>
      <c r="E1259" s="8" t="s">
        <v>1053</v>
      </c>
      <c r="F1259" s="8" t="s">
        <v>498</v>
      </c>
      <c r="G1259" s="8" t="s">
        <v>1054</v>
      </c>
      <c r="H1259" s="8">
        <v>4.1896999999999997E-2</v>
      </c>
    </row>
    <row r="1260" spans="1:8">
      <c r="A1260" s="8" t="str">
        <f t="shared" si="37"/>
        <v>30.05.001020.10.1014</v>
      </c>
      <c r="B1260" s="8" t="s">
        <v>1336</v>
      </c>
      <c r="C1260" s="8" t="s">
        <v>1330</v>
      </c>
      <c r="D1260" s="8" t="s">
        <v>452</v>
      </c>
      <c r="E1260" s="8" t="s">
        <v>1055</v>
      </c>
      <c r="F1260" s="8" t="s">
        <v>508</v>
      </c>
      <c r="G1260" s="8" t="s">
        <v>1056</v>
      </c>
      <c r="H1260" s="8">
        <v>2.0900000000000001E-4</v>
      </c>
    </row>
    <row r="1261" spans="1:8">
      <c r="A1261" s="8" t="str">
        <f t="shared" si="37"/>
        <v>30.05.001020.06.1027</v>
      </c>
      <c r="B1261" s="8" t="s">
        <v>1336</v>
      </c>
      <c r="C1261" s="8" t="s">
        <v>1330</v>
      </c>
      <c r="D1261" s="8" t="s">
        <v>452</v>
      </c>
      <c r="E1261" s="8" t="s">
        <v>1057</v>
      </c>
      <c r="F1261" s="8" t="s">
        <v>463</v>
      </c>
      <c r="G1261" s="8" t="s">
        <v>1058</v>
      </c>
      <c r="H1261" s="8">
        <v>2.0950000000000001E-3</v>
      </c>
    </row>
    <row r="1262" spans="1:8">
      <c r="A1262" s="8" t="str">
        <f t="shared" si="37"/>
        <v>30.05.001040.03.5010</v>
      </c>
      <c r="B1262" s="8" t="s">
        <v>1336</v>
      </c>
      <c r="C1262" s="8" t="s">
        <v>1330</v>
      </c>
      <c r="D1262" s="8" t="s">
        <v>452</v>
      </c>
      <c r="E1262" s="8" t="s">
        <v>763</v>
      </c>
      <c r="F1262" s="8" t="s">
        <v>498</v>
      </c>
      <c r="G1262" s="8" t="s">
        <v>764</v>
      </c>
      <c r="H1262" s="8">
        <v>1.1173000000000001E-2</v>
      </c>
    </row>
    <row r="1263" spans="1:8">
      <c r="A1263" s="8" t="str">
        <f t="shared" si="37"/>
        <v>30.05.001035.03.5010</v>
      </c>
      <c r="B1263" s="8" t="s">
        <v>1336</v>
      </c>
      <c r="C1263" s="8" t="s">
        <v>1330</v>
      </c>
      <c r="D1263" s="8" t="s">
        <v>452</v>
      </c>
      <c r="E1263" s="8" t="s">
        <v>907</v>
      </c>
      <c r="F1263" s="8" t="s">
        <v>498</v>
      </c>
      <c r="G1263" s="8" t="s">
        <v>764</v>
      </c>
      <c r="H1263" s="8">
        <v>1.1173000000000001E-2</v>
      </c>
    </row>
    <row r="1264" spans="1:8">
      <c r="A1264" s="8" t="str">
        <f t="shared" si="37"/>
        <v>30.05.001020.10.1011</v>
      </c>
      <c r="B1264" s="8" t="s">
        <v>1336</v>
      </c>
      <c r="C1264" s="8" t="s">
        <v>1330</v>
      </c>
      <c r="D1264" s="8" t="s">
        <v>452</v>
      </c>
      <c r="E1264" s="8" t="s">
        <v>908</v>
      </c>
      <c r="F1264" s="8" t="s">
        <v>508</v>
      </c>
      <c r="G1264" s="8" t="s">
        <v>909</v>
      </c>
      <c r="H1264" s="8">
        <v>2.483E-3</v>
      </c>
    </row>
    <row r="1265" spans="1:8">
      <c r="A1265" s="8" t="str">
        <f t="shared" si="37"/>
        <v>30.05.001020.06.1045</v>
      </c>
      <c r="B1265" s="8" t="s">
        <v>1336</v>
      </c>
      <c r="C1265" s="8" t="s">
        <v>1330</v>
      </c>
      <c r="D1265" s="8" t="s">
        <v>452</v>
      </c>
      <c r="E1265" s="8" t="s">
        <v>910</v>
      </c>
      <c r="F1265" s="8" t="s">
        <v>463</v>
      </c>
      <c r="G1265" s="8" t="s">
        <v>911</v>
      </c>
      <c r="H1265" s="8">
        <v>2.483E-3</v>
      </c>
    </row>
    <row r="1266" spans="1:8">
      <c r="A1266" s="8" t="str">
        <f t="shared" si="37"/>
        <v>30.05.001020.03.1014</v>
      </c>
      <c r="B1266" s="8" t="s">
        <v>1336</v>
      </c>
      <c r="C1266" s="8" t="s">
        <v>1330</v>
      </c>
      <c r="D1266" s="8" t="s">
        <v>452</v>
      </c>
      <c r="E1266" s="8" t="s">
        <v>912</v>
      </c>
      <c r="F1266" s="8" t="s">
        <v>508</v>
      </c>
      <c r="G1266" s="8" t="s">
        <v>913</v>
      </c>
      <c r="H1266" s="8">
        <v>1.2409999999999999E-3</v>
      </c>
    </row>
    <row r="1267" spans="1:8">
      <c r="A1267" s="8" t="str">
        <f t="shared" si="37"/>
        <v>30.05.001020.06.1005</v>
      </c>
      <c r="B1267" s="8" t="s">
        <v>1336</v>
      </c>
      <c r="C1267" s="8" t="s">
        <v>1330</v>
      </c>
      <c r="D1267" s="8" t="s">
        <v>452</v>
      </c>
      <c r="E1267" s="8" t="s">
        <v>914</v>
      </c>
      <c r="F1267" s="8" t="s">
        <v>508</v>
      </c>
      <c r="G1267" s="8" t="s">
        <v>915</v>
      </c>
      <c r="H1267" s="8">
        <v>1.2409999999999999E-3</v>
      </c>
    </row>
    <row r="1268" spans="1:8">
      <c r="A1268" s="8" t="str">
        <f t="shared" si="37"/>
        <v>30.05.001020.06.1001</v>
      </c>
      <c r="B1268" s="8" t="s">
        <v>1336</v>
      </c>
      <c r="C1268" s="8" t="s">
        <v>1330</v>
      </c>
      <c r="D1268" s="8" t="s">
        <v>452</v>
      </c>
      <c r="E1268" s="8" t="s">
        <v>917</v>
      </c>
      <c r="F1268" s="8" t="s">
        <v>508</v>
      </c>
      <c r="G1268" s="8" t="s">
        <v>918</v>
      </c>
      <c r="H1268" s="8">
        <v>1.2409999999999999E-3</v>
      </c>
    </row>
    <row r="1269" spans="1:8">
      <c r="A1269" s="8" t="str">
        <f t="shared" si="37"/>
        <v>30.05.001020.08.1001</v>
      </c>
      <c r="B1269" s="8" t="s">
        <v>1336</v>
      </c>
      <c r="C1269" s="8" t="s">
        <v>1330</v>
      </c>
      <c r="D1269" s="8" t="s">
        <v>452</v>
      </c>
      <c r="E1269" s="8" t="s">
        <v>919</v>
      </c>
      <c r="F1269" s="8" t="s">
        <v>920</v>
      </c>
      <c r="G1269" s="8" t="s">
        <v>542</v>
      </c>
      <c r="H1269" s="8">
        <v>1.2409999999999999E-3</v>
      </c>
    </row>
    <row r="1270" spans="1:8">
      <c r="A1270" s="8" t="str">
        <f t="shared" si="37"/>
        <v>30.05.001130.06.0010</v>
      </c>
      <c r="B1270" s="8" t="s">
        <v>1339</v>
      </c>
      <c r="C1270" s="8" t="s">
        <v>1340</v>
      </c>
      <c r="D1270" s="8" t="s">
        <v>452</v>
      </c>
      <c r="E1270" s="8" t="s">
        <v>1341</v>
      </c>
      <c r="F1270" s="8" t="s">
        <v>452</v>
      </c>
      <c r="G1270" s="8" t="s">
        <v>1342</v>
      </c>
      <c r="H1270" s="8">
        <v>0.68848600000000004</v>
      </c>
    </row>
    <row r="1271" spans="1:8">
      <c r="A1271" s="8" t="str">
        <f t="shared" si="37"/>
        <v>30.05.001110.07.0002</v>
      </c>
      <c r="B1271" s="8" t="s">
        <v>1339</v>
      </c>
      <c r="C1271" s="8" t="s">
        <v>1340</v>
      </c>
      <c r="D1271" s="8" t="s">
        <v>452</v>
      </c>
      <c r="E1271" s="8" t="s">
        <v>454</v>
      </c>
      <c r="F1271" s="8" t="s">
        <v>452</v>
      </c>
      <c r="G1271" s="8" t="s">
        <v>455</v>
      </c>
      <c r="H1271" s="8">
        <v>0.21242900000000001</v>
      </c>
    </row>
    <row r="1272" spans="1:8">
      <c r="A1272" s="8" t="str">
        <f t="shared" si="37"/>
        <v>30.05.001110.04.0007</v>
      </c>
      <c r="B1272" s="8" t="s">
        <v>1339</v>
      </c>
      <c r="C1272" s="8" t="s">
        <v>1340</v>
      </c>
      <c r="D1272" s="8" t="s">
        <v>452</v>
      </c>
      <c r="E1272" s="8" t="s">
        <v>535</v>
      </c>
      <c r="F1272" s="8" t="s">
        <v>452</v>
      </c>
      <c r="G1272" s="8" t="s">
        <v>536</v>
      </c>
      <c r="H1272" s="8">
        <v>8.4972000000000006E-2</v>
      </c>
    </row>
    <row r="1273" spans="1:8">
      <c r="A1273" s="8" t="str">
        <f t="shared" si="37"/>
        <v>30.05.001110.01.0010</v>
      </c>
      <c r="B1273" s="8" t="s">
        <v>1339</v>
      </c>
      <c r="C1273" s="8" t="s">
        <v>1340</v>
      </c>
      <c r="D1273" s="8" t="s">
        <v>452</v>
      </c>
      <c r="E1273" s="8" t="s">
        <v>843</v>
      </c>
      <c r="F1273" s="8" t="s">
        <v>452</v>
      </c>
      <c r="G1273" s="8" t="s">
        <v>844</v>
      </c>
      <c r="H1273" s="8">
        <v>0.11471199999999999</v>
      </c>
    </row>
    <row r="1274" spans="1:8">
      <c r="A1274" s="8" t="str">
        <f t="shared" si="37"/>
        <v>30.05.001110.01.0019</v>
      </c>
      <c r="B1274" s="8" t="s">
        <v>1339</v>
      </c>
      <c r="C1274" s="8" t="s">
        <v>1340</v>
      </c>
      <c r="D1274" s="8" t="s">
        <v>452</v>
      </c>
      <c r="E1274" s="8" t="s">
        <v>1343</v>
      </c>
      <c r="F1274" s="8" t="s">
        <v>452</v>
      </c>
      <c r="G1274" s="8" t="s">
        <v>842</v>
      </c>
      <c r="H1274" s="8">
        <v>0.152949</v>
      </c>
    </row>
    <row r="1275" spans="1:8">
      <c r="A1275" s="8" t="str">
        <f t="shared" si="37"/>
        <v>30.05.001110.01.0006</v>
      </c>
      <c r="B1275" s="8" t="s">
        <v>1339</v>
      </c>
      <c r="C1275" s="8" t="s">
        <v>1340</v>
      </c>
      <c r="D1275" s="8" t="s">
        <v>452</v>
      </c>
      <c r="E1275" s="8" t="s">
        <v>845</v>
      </c>
      <c r="F1275" s="8" t="s">
        <v>452</v>
      </c>
      <c r="G1275" s="8" t="s">
        <v>846</v>
      </c>
      <c r="H1275" s="8">
        <v>0.11471199999999999</v>
      </c>
    </row>
    <row r="1276" spans="1:8">
      <c r="A1276" s="8" t="str">
        <f t="shared" si="37"/>
        <v>30.05.001110.02.0003</v>
      </c>
      <c r="B1276" s="8" t="s">
        <v>1339</v>
      </c>
      <c r="C1276" s="8" t="s">
        <v>1340</v>
      </c>
      <c r="D1276" s="8" t="s">
        <v>452</v>
      </c>
      <c r="E1276" s="8" t="s">
        <v>523</v>
      </c>
      <c r="F1276" s="8" t="s">
        <v>452</v>
      </c>
      <c r="G1276" s="8" t="s">
        <v>524</v>
      </c>
      <c r="H1276" s="8">
        <v>2.9739999999999999E-2</v>
      </c>
    </row>
    <row r="1277" spans="1:8">
      <c r="A1277" s="8" t="str">
        <f t="shared" si="37"/>
        <v>30.05.001110.02.0026</v>
      </c>
      <c r="B1277" s="8" t="s">
        <v>1339</v>
      </c>
      <c r="C1277" s="8" t="s">
        <v>1340</v>
      </c>
      <c r="D1277" s="8" t="s">
        <v>452</v>
      </c>
      <c r="E1277" s="8" t="s">
        <v>1333</v>
      </c>
      <c r="F1277" s="8" t="s">
        <v>452</v>
      </c>
      <c r="G1277" s="8" t="s">
        <v>1334</v>
      </c>
      <c r="H1277" s="8">
        <v>7.4349999999999998E-3</v>
      </c>
    </row>
    <row r="1278" spans="1:8">
      <c r="A1278" s="8" t="str">
        <f t="shared" si="37"/>
        <v>30.05.001110.09.0003</v>
      </c>
      <c r="B1278" s="8" t="s">
        <v>1339</v>
      </c>
      <c r="C1278" s="8" t="s">
        <v>1340</v>
      </c>
      <c r="D1278" s="8" t="s">
        <v>452</v>
      </c>
      <c r="E1278" s="8" t="s">
        <v>824</v>
      </c>
      <c r="F1278" s="8" t="s">
        <v>452</v>
      </c>
      <c r="G1278" s="8" t="s">
        <v>825</v>
      </c>
      <c r="H1278" s="8">
        <v>0.163106</v>
      </c>
    </row>
    <row r="1279" spans="1:8">
      <c r="A1279" s="8" t="str">
        <f t="shared" si="37"/>
        <v>30.05.001110.09.0006</v>
      </c>
      <c r="B1279" s="8" t="s">
        <v>1339</v>
      </c>
      <c r="C1279" s="8" t="s">
        <v>1340</v>
      </c>
      <c r="D1279" s="8" t="s">
        <v>452</v>
      </c>
      <c r="E1279" s="8" t="s">
        <v>504</v>
      </c>
      <c r="F1279" s="8" t="s">
        <v>505</v>
      </c>
      <c r="G1279" s="8" t="s">
        <v>506</v>
      </c>
      <c r="H1279" s="8">
        <v>9.0609999999999996E-3</v>
      </c>
    </row>
    <row r="1280" spans="1:8">
      <c r="A1280" s="8" t="str">
        <f t="shared" si="37"/>
        <v>30.05.001110.06.0020</v>
      </c>
      <c r="B1280" s="8" t="s">
        <v>1339</v>
      </c>
      <c r="C1280" s="8" t="s">
        <v>1340</v>
      </c>
      <c r="D1280" s="8" t="s">
        <v>452</v>
      </c>
      <c r="E1280" s="8" t="s">
        <v>456</v>
      </c>
      <c r="F1280" s="8" t="s">
        <v>452</v>
      </c>
      <c r="G1280" s="8" t="s">
        <v>457</v>
      </c>
      <c r="H1280" s="8">
        <v>1.6145E-2</v>
      </c>
    </row>
    <row r="1281" spans="1:8">
      <c r="A1281" s="8" t="str">
        <f t="shared" si="37"/>
        <v>30.05.001110.04.0005</v>
      </c>
      <c r="B1281" s="8" t="s">
        <v>1339</v>
      </c>
      <c r="C1281" s="8" t="s">
        <v>1340</v>
      </c>
      <c r="D1281" s="8" t="s">
        <v>452</v>
      </c>
      <c r="E1281" s="8" t="s">
        <v>475</v>
      </c>
      <c r="F1281" s="8" t="s">
        <v>452</v>
      </c>
      <c r="G1281" s="8" t="s">
        <v>476</v>
      </c>
      <c r="H1281" s="8">
        <v>2.3897999999999999E-2</v>
      </c>
    </row>
    <row r="1282" spans="1:8">
      <c r="A1282" s="8" t="str">
        <f t="shared" ref="A1282:A1313" si="38">B1282&amp;E1282</f>
        <v>30.05.001140.03.1380</v>
      </c>
      <c r="B1282" s="8" t="s">
        <v>1339</v>
      </c>
      <c r="C1282" s="8" t="s">
        <v>1340</v>
      </c>
      <c r="D1282" s="8" t="s">
        <v>452</v>
      </c>
      <c r="E1282" s="8" t="s">
        <v>835</v>
      </c>
      <c r="F1282" s="8" t="s">
        <v>498</v>
      </c>
      <c r="G1282" s="8" t="s">
        <v>836</v>
      </c>
      <c r="H1282" s="8">
        <v>9.8249000000000003E-2</v>
      </c>
    </row>
    <row r="1283" spans="1:8">
      <c r="A1283" s="8" t="str">
        <f t="shared" si="38"/>
        <v>---------------  - FMEN031 - V:</v>
      </c>
      <c r="B1283" s="8" t="s">
        <v>427</v>
      </c>
      <c r="C1283" s="8" t="e">
        <f>------------------------------DAT</f>
        <v>#NAME?</v>
      </c>
      <c r="D1283" s="8" t="s">
        <v>1238</v>
      </c>
      <c r="E1283" s="8" t="s">
        <v>526</v>
      </c>
      <c r="F1283" s="8" t="s">
        <v>527</v>
      </c>
      <c r="G1283" s="8" t="s">
        <v>528</v>
      </c>
      <c r="H1283" s="8"/>
    </row>
    <row r="1284" spans="1:8">
      <c r="A1284" s="8" t="str">
        <f t="shared" si="38"/>
        <v>_x000C_------------------------------</v>
      </c>
      <c r="B1284" s="8" t="s">
        <v>529</v>
      </c>
      <c r="C1284" s="8" t="s">
        <v>1227</v>
      </c>
      <c r="D1284" s="8" t="s">
        <v>1228</v>
      </c>
      <c r="E1284" s="8" t="s">
        <v>430</v>
      </c>
      <c r="F1284" s="8" t="s">
        <v>429</v>
      </c>
      <c r="G1284" s="8" t="s">
        <v>431</v>
      </c>
      <c r="H1284" s="8" t="s">
        <v>431</v>
      </c>
    </row>
    <row r="1285" spans="1:8">
      <c r="A1285" s="8" t="str">
        <f t="shared" si="38"/>
        <v>FORNO DE MINASrutura de Atual P</v>
      </c>
      <c r="B1285" s="8" t="s">
        <v>433</v>
      </c>
      <c r="C1285" s="8" t="s">
        <v>434</v>
      </c>
      <c r="D1285" s="8" t="s">
        <v>435</v>
      </c>
      <c r="E1285" s="8" t="s">
        <v>436</v>
      </c>
      <c r="F1285" s="8" t="s">
        <v>437</v>
      </c>
      <c r="G1285" s="8" t="s">
        <v>438</v>
      </c>
      <c r="H1285" s="8" t="s">
        <v>802</v>
      </c>
    </row>
    <row r="1286" spans="1:8">
      <c r="A1286" s="8" t="str">
        <f t="shared" si="38"/>
        <v>-------------------------------</v>
      </c>
      <c r="B1286" s="8" t="s">
        <v>427</v>
      </c>
      <c r="C1286" s="8" t="s">
        <v>1227</v>
      </c>
      <c r="D1286" s="8" t="s">
        <v>1228</v>
      </c>
      <c r="E1286" s="8" t="s">
        <v>430</v>
      </c>
      <c r="F1286" s="8" t="s">
        <v>429</v>
      </c>
      <c r="G1286" s="8" t="s">
        <v>431</v>
      </c>
      <c r="H1286" s="8" t="s">
        <v>1335</v>
      </c>
    </row>
    <row r="1287" spans="1:8">
      <c r="A1287" s="8" t="str">
        <f t="shared" si="38"/>
        <v/>
      </c>
      <c r="B1287" s="8"/>
      <c r="C1287" s="8"/>
      <c r="D1287" s="8"/>
      <c r="E1287" s="8"/>
      <c r="F1287" s="8"/>
      <c r="G1287" s="8"/>
      <c r="H1287" s="8"/>
    </row>
    <row r="1288" spans="1:8">
      <c r="A1288" s="8" t="str">
        <f t="shared" si="38"/>
        <v>Item PaiItem Filho</v>
      </c>
      <c r="B1288" s="8" t="s">
        <v>441</v>
      </c>
      <c r="C1288" s="8" t="s">
        <v>442</v>
      </c>
      <c r="D1288" s="8" t="s">
        <v>443</v>
      </c>
      <c r="E1288" s="8" t="s">
        <v>444</v>
      </c>
      <c r="F1288" s="8" t="s">
        <v>443</v>
      </c>
      <c r="G1288" s="8" t="s">
        <v>445</v>
      </c>
      <c r="H1288" s="8" t="s">
        <v>446</v>
      </c>
    </row>
    <row r="1289" spans="1:8">
      <c r="A1289" s="8" t="str">
        <f t="shared" si="38"/>
        <v>------------------------------</v>
      </c>
      <c r="B1289" s="8" t="s">
        <v>427</v>
      </c>
      <c r="C1289" s="8" t="s">
        <v>447</v>
      </c>
      <c r="D1289" s="8" t="s">
        <v>448</v>
      </c>
      <c r="E1289" s="8" t="s">
        <v>449</v>
      </c>
      <c r="F1289" s="8" t="s">
        <v>448</v>
      </c>
      <c r="G1289" s="8" t="s">
        <v>431</v>
      </c>
      <c r="H1289" s="8" t="s">
        <v>427</v>
      </c>
    </row>
    <row r="1290" spans="1:8">
      <c r="A1290" s="8" t="str">
        <f t="shared" si="38"/>
        <v>30.05.001135.03.1380</v>
      </c>
      <c r="B1290" s="8" t="s">
        <v>1339</v>
      </c>
      <c r="C1290" s="8" t="s">
        <v>1340</v>
      </c>
      <c r="D1290" s="8" t="s">
        <v>452</v>
      </c>
      <c r="E1290" s="8" t="s">
        <v>1285</v>
      </c>
      <c r="F1290" s="8" t="s">
        <v>498</v>
      </c>
      <c r="G1290" s="8" t="s">
        <v>836</v>
      </c>
      <c r="H1290" s="8">
        <v>9.8249000000000003E-2</v>
      </c>
    </row>
    <row r="1291" spans="1:8">
      <c r="A1291" s="8" t="str">
        <f t="shared" si="38"/>
        <v>30.05.001120.15.1002</v>
      </c>
      <c r="B1291" s="8" t="s">
        <v>1339</v>
      </c>
      <c r="C1291" s="8" t="s">
        <v>1340</v>
      </c>
      <c r="D1291" s="8" t="s">
        <v>452</v>
      </c>
      <c r="E1291" s="8" t="s">
        <v>921</v>
      </c>
      <c r="F1291" s="8" t="s">
        <v>508</v>
      </c>
      <c r="G1291" s="8" t="s">
        <v>922</v>
      </c>
      <c r="H1291" s="8">
        <v>4.0499999999999998E-4</v>
      </c>
    </row>
    <row r="1292" spans="1:8">
      <c r="A1292" s="8" t="str">
        <f t="shared" si="38"/>
        <v>30.05.001120.09.1002</v>
      </c>
      <c r="B1292" s="8" t="s">
        <v>1339</v>
      </c>
      <c r="C1292" s="8" t="s">
        <v>1340</v>
      </c>
      <c r="D1292" s="8" t="s">
        <v>452</v>
      </c>
      <c r="E1292" s="8" t="s">
        <v>923</v>
      </c>
      <c r="F1292" s="8" t="s">
        <v>508</v>
      </c>
      <c r="G1292" s="8" t="s">
        <v>924</v>
      </c>
      <c r="H1292" s="8">
        <v>1.63E-4</v>
      </c>
    </row>
    <row r="1293" spans="1:8">
      <c r="A1293" s="8" t="str">
        <f t="shared" si="38"/>
        <v>30.05.001120.10.1014</v>
      </c>
      <c r="B1293" s="8" t="s">
        <v>1339</v>
      </c>
      <c r="C1293" s="8" t="s">
        <v>1340</v>
      </c>
      <c r="D1293" s="8" t="s">
        <v>452</v>
      </c>
      <c r="E1293" s="8" t="s">
        <v>1055</v>
      </c>
      <c r="F1293" s="8" t="s">
        <v>508</v>
      </c>
      <c r="G1293" s="8" t="s">
        <v>1056</v>
      </c>
      <c r="H1293" s="8">
        <v>4.3300000000000001E-4</v>
      </c>
    </row>
    <row r="1294" spans="1:8">
      <c r="A1294" s="8" t="str">
        <f t="shared" si="38"/>
        <v>30.05.001120.07.1001</v>
      </c>
      <c r="B1294" s="8" t="s">
        <v>1339</v>
      </c>
      <c r="C1294" s="8" t="s">
        <v>1340</v>
      </c>
      <c r="D1294" s="8" t="s">
        <v>452</v>
      </c>
      <c r="E1294" s="8" t="s">
        <v>925</v>
      </c>
      <c r="F1294" s="8" t="s">
        <v>452</v>
      </c>
      <c r="G1294" s="8" t="s">
        <v>926</v>
      </c>
      <c r="H1294" s="8">
        <v>4.6E-5</v>
      </c>
    </row>
    <row r="1295" spans="1:8">
      <c r="A1295" s="8" t="str">
        <f t="shared" si="38"/>
        <v>30.05.001140.03.1510</v>
      </c>
      <c r="B1295" s="8" t="s">
        <v>1339</v>
      </c>
      <c r="C1295" s="8" t="s">
        <v>1340</v>
      </c>
      <c r="D1295" s="8" t="s">
        <v>452</v>
      </c>
      <c r="E1295" s="8" t="s">
        <v>837</v>
      </c>
      <c r="F1295" s="8" t="s">
        <v>498</v>
      </c>
      <c r="G1295" s="8" t="s">
        <v>838</v>
      </c>
      <c r="H1295" s="8">
        <v>1.3277000000000001E-2</v>
      </c>
    </row>
    <row r="1296" spans="1:8">
      <c r="A1296" s="8" t="str">
        <f t="shared" si="38"/>
        <v>30.05.001135.03.1510</v>
      </c>
      <c r="B1296" s="8" t="s">
        <v>1339</v>
      </c>
      <c r="C1296" s="8" t="s">
        <v>1340</v>
      </c>
      <c r="D1296" s="8" t="s">
        <v>452</v>
      </c>
      <c r="E1296" s="8" t="s">
        <v>1244</v>
      </c>
      <c r="F1296" s="8" t="s">
        <v>498</v>
      </c>
      <c r="G1296" s="8" t="s">
        <v>838</v>
      </c>
      <c r="H1296" s="8">
        <v>1.3277000000000001E-2</v>
      </c>
    </row>
    <row r="1297" spans="1:8">
      <c r="A1297" s="8" t="str">
        <f t="shared" si="38"/>
        <v>30.05.001120.10.1011</v>
      </c>
      <c r="B1297" s="8" t="s">
        <v>1339</v>
      </c>
      <c r="C1297" s="8" t="s">
        <v>1340</v>
      </c>
      <c r="D1297" s="8" t="s">
        <v>452</v>
      </c>
      <c r="E1297" s="8" t="s">
        <v>908</v>
      </c>
      <c r="F1297" s="8" t="s">
        <v>508</v>
      </c>
      <c r="G1297" s="8" t="s">
        <v>909</v>
      </c>
      <c r="H1297" s="8">
        <v>2.6549999999999998E-3</v>
      </c>
    </row>
    <row r="1298" spans="1:8">
      <c r="A1298" s="8" t="str">
        <f t="shared" si="38"/>
        <v>30.05.001120.06.1011</v>
      </c>
      <c r="B1298" s="8" t="s">
        <v>1339</v>
      </c>
      <c r="C1298" s="8" t="s">
        <v>1340</v>
      </c>
      <c r="D1298" s="8" t="s">
        <v>452</v>
      </c>
      <c r="E1298" s="8" t="s">
        <v>1245</v>
      </c>
      <c r="F1298" s="8" t="s">
        <v>508</v>
      </c>
      <c r="G1298" s="8" t="s">
        <v>1246</v>
      </c>
      <c r="H1298" s="8">
        <v>2.6549999999999998E-3</v>
      </c>
    </row>
    <row r="1299" spans="1:8">
      <c r="A1299" s="8" t="str">
        <f t="shared" si="38"/>
        <v>30.05.001120.03.1014</v>
      </c>
      <c r="B1299" s="8" t="s">
        <v>1339</v>
      </c>
      <c r="C1299" s="8" t="s">
        <v>1340</v>
      </c>
      <c r="D1299" s="8" t="s">
        <v>452</v>
      </c>
      <c r="E1299" s="8" t="s">
        <v>912</v>
      </c>
      <c r="F1299" s="8" t="s">
        <v>508</v>
      </c>
      <c r="G1299" s="8" t="s">
        <v>913</v>
      </c>
      <c r="H1299" s="8">
        <v>1.328E-3</v>
      </c>
    </row>
    <row r="1300" spans="1:8">
      <c r="A1300" s="8" t="str">
        <f t="shared" si="38"/>
        <v>30.05.001120.06.1005</v>
      </c>
      <c r="B1300" s="8" t="s">
        <v>1339</v>
      </c>
      <c r="C1300" s="8" t="s">
        <v>1340</v>
      </c>
      <c r="D1300" s="8" t="s">
        <v>452</v>
      </c>
      <c r="E1300" s="8" t="s">
        <v>914</v>
      </c>
      <c r="F1300" s="8" t="s">
        <v>508</v>
      </c>
      <c r="G1300" s="8" t="s">
        <v>915</v>
      </c>
      <c r="H1300" s="8">
        <v>1.328E-3</v>
      </c>
    </row>
    <row r="1301" spans="1:8">
      <c r="A1301" s="8" t="str">
        <f t="shared" si="38"/>
        <v>30.05.001120.06.1001</v>
      </c>
      <c r="B1301" s="8" t="s">
        <v>1339</v>
      </c>
      <c r="C1301" s="8" t="s">
        <v>1340</v>
      </c>
      <c r="D1301" s="8" t="s">
        <v>452</v>
      </c>
      <c r="E1301" s="8" t="s">
        <v>917</v>
      </c>
      <c r="F1301" s="8" t="s">
        <v>508</v>
      </c>
      <c r="G1301" s="8" t="s">
        <v>918</v>
      </c>
      <c r="H1301" s="8">
        <v>1.328E-3</v>
      </c>
    </row>
    <row r="1302" spans="1:8">
      <c r="A1302" s="8" t="str">
        <f t="shared" si="38"/>
        <v>30.05.001120.08.1001</v>
      </c>
      <c r="B1302" s="8" t="s">
        <v>1339</v>
      </c>
      <c r="C1302" s="8" t="s">
        <v>1340</v>
      </c>
      <c r="D1302" s="8" t="s">
        <v>452</v>
      </c>
      <c r="E1302" s="8" t="s">
        <v>919</v>
      </c>
      <c r="F1302" s="8" t="s">
        <v>920</v>
      </c>
      <c r="G1302" s="8" t="s">
        <v>542</v>
      </c>
      <c r="H1302" s="8">
        <v>1.328E-3</v>
      </c>
    </row>
    <row r="1303" spans="1:8">
      <c r="A1303" s="8" t="str">
        <f t="shared" si="38"/>
        <v>30.05.001230.06.0003</v>
      </c>
      <c r="B1303" s="8" t="s">
        <v>1344</v>
      </c>
      <c r="C1303" s="8" t="s">
        <v>1345</v>
      </c>
      <c r="D1303" s="8" t="s">
        <v>452</v>
      </c>
      <c r="E1303" s="8" t="s">
        <v>1346</v>
      </c>
      <c r="F1303" s="8" t="s">
        <v>452</v>
      </c>
      <c r="G1303" s="8" t="s">
        <v>1347</v>
      </c>
      <c r="H1303" s="8">
        <v>0.70292100000000002</v>
      </c>
    </row>
    <row r="1304" spans="1:8">
      <c r="A1304" s="8" t="str">
        <f t="shared" si="38"/>
        <v>30.05.001210.01.0010</v>
      </c>
      <c r="B1304" s="8" t="s">
        <v>1344</v>
      </c>
      <c r="C1304" s="8" t="s">
        <v>1345</v>
      </c>
      <c r="D1304" s="8" t="s">
        <v>452</v>
      </c>
      <c r="E1304" s="8" t="s">
        <v>843</v>
      </c>
      <c r="F1304" s="8" t="s">
        <v>452</v>
      </c>
      <c r="G1304" s="8" t="s">
        <v>844</v>
      </c>
      <c r="H1304" s="8">
        <v>0.115745</v>
      </c>
    </row>
    <row r="1305" spans="1:8">
      <c r="A1305" s="8" t="str">
        <f t="shared" si="38"/>
        <v>30.05.001210.01.0014</v>
      </c>
      <c r="B1305" s="8" t="s">
        <v>1344</v>
      </c>
      <c r="C1305" s="8" t="s">
        <v>1345</v>
      </c>
      <c r="D1305" s="8" t="s">
        <v>452</v>
      </c>
      <c r="E1305" s="8" t="s">
        <v>841</v>
      </c>
      <c r="F1305" s="8" t="s">
        <v>452</v>
      </c>
      <c r="G1305" s="8" t="s">
        <v>842</v>
      </c>
      <c r="H1305" s="8">
        <v>0.15432699999999999</v>
      </c>
    </row>
    <row r="1306" spans="1:8">
      <c r="A1306" s="8" t="str">
        <f t="shared" si="38"/>
        <v>30.05.001210.01.0006</v>
      </c>
      <c r="B1306" s="8" t="s">
        <v>1344</v>
      </c>
      <c r="C1306" s="8" t="s">
        <v>1345</v>
      </c>
      <c r="D1306" s="8" t="s">
        <v>452</v>
      </c>
      <c r="E1306" s="8" t="s">
        <v>845</v>
      </c>
      <c r="F1306" s="8" t="s">
        <v>452</v>
      </c>
      <c r="G1306" s="8" t="s">
        <v>846</v>
      </c>
      <c r="H1306" s="8">
        <v>0.115745</v>
      </c>
    </row>
    <row r="1307" spans="1:8">
      <c r="A1307" s="8" t="str">
        <f t="shared" si="38"/>
        <v>30.05.001210.02.0031</v>
      </c>
      <c r="B1307" s="8" t="s">
        <v>1344</v>
      </c>
      <c r="C1307" s="8" t="s">
        <v>1345</v>
      </c>
      <c r="D1307" s="8" t="s">
        <v>452</v>
      </c>
      <c r="E1307" s="8" t="s">
        <v>1089</v>
      </c>
      <c r="F1307" s="8" t="s">
        <v>498</v>
      </c>
      <c r="G1307" s="8" t="s">
        <v>1090</v>
      </c>
      <c r="H1307" s="8">
        <v>5.8944000000000003E-2</v>
      </c>
    </row>
    <row r="1308" spans="1:8">
      <c r="A1308" s="8" t="str">
        <f t="shared" si="38"/>
        <v>30.05.001210.07.0002</v>
      </c>
      <c r="B1308" s="8" t="s">
        <v>1344</v>
      </c>
      <c r="C1308" s="8" t="s">
        <v>1345</v>
      </c>
      <c r="D1308" s="8" t="s">
        <v>452</v>
      </c>
      <c r="E1308" s="8" t="s">
        <v>454</v>
      </c>
      <c r="F1308" s="8" t="s">
        <v>452</v>
      </c>
      <c r="G1308" s="8" t="s">
        <v>455</v>
      </c>
      <c r="H1308" s="8">
        <v>0.25506800000000002</v>
      </c>
    </row>
    <row r="1309" spans="1:8">
      <c r="A1309" s="8" t="str">
        <f t="shared" si="38"/>
        <v>30.05.001210.04.0007</v>
      </c>
      <c r="B1309" s="8" t="s">
        <v>1344</v>
      </c>
      <c r="C1309" s="8" t="s">
        <v>1345</v>
      </c>
      <c r="D1309" s="8" t="s">
        <v>452</v>
      </c>
      <c r="E1309" s="8" t="s">
        <v>535</v>
      </c>
      <c r="F1309" s="8" t="s">
        <v>452</v>
      </c>
      <c r="G1309" s="8" t="s">
        <v>536</v>
      </c>
      <c r="H1309" s="8">
        <v>3.1829999999999997E-2</v>
      </c>
    </row>
    <row r="1310" spans="1:8">
      <c r="A1310" s="8" t="str">
        <f t="shared" si="38"/>
        <v>30.05.001210.04.0004</v>
      </c>
      <c r="B1310" s="8" t="s">
        <v>1344</v>
      </c>
      <c r="C1310" s="8" t="s">
        <v>1345</v>
      </c>
      <c r="D1310" s="8" t="s">
        <v>452</v>
      </c>
      <c r="E1310" s="8" t="s">
        <v>776</v>
      </c>
      <c r="F1310" s="8" t="s">
        <v>452</v>
      </c>
      <c r="G1310" s="8" t="s">
        <v>777</v>
      </c>
      <c r="H1310" s="8">
        <v>2.6793000000000001E-2</v>
      </c>
    </row>
    <row r="1311" spans="1:8">
      <c r="A1311" s="8" t="str">
        <f t="shared" si="38"/>
        <v>30.05.001240.02.1010</v>
      </c>
      <c r="B1311" s="8" t="s">
        <v>1344</v>
      </c>
      <c r="C1311" s="8" t="s">
        <v>1345</v>
      </c>
      <c r="D1311" s="8" t="s">
        <v>452</v>
      </c>
      <c r="E1311" s="8" t="s">
        <v>1095</v>
      </c>
      <c r="F1311" s="8" t="s">
        <v>452</v>
      </c>
      <c r="G1311" s="8" t="s">
        <v>1096</v>
      </c>
      <c r="H1311" s="8">
        <v>1.3200000000000001E-4</v>
      </c>
    </row>
    <row r="1312" spans="1:8">
      <c r="A1312" s="8" t="str">
        <f t="shared" si="38"/>
        <v>30.05.001240.02.1011</v>
      </c>
      <c r="B1312" s="8" t="s">
        <v>1344</v>
      </c>
      <c r="C1312" s="8" t="s">
        <v>1345</v>
      </c>
      <c r="D1312" s="8" t="s">
        <v>452</v>
      </c>
      <c r="E1312" s="8" t="s">
        <v>1097</v>
      </c>
      <c r="F1312" s="8" t="s">
        <v>452</v>
      </c>
      <c r="G1312" s="8" t="s">
        <v>1098</v>
      </c>
      <c r="H1312" s="8">
        <v>7.7840000000000001E-3</v>
      </c>
    </row>
    <row r="1313" spans="1:8">
      <c r="A1313" s="8" t="str">
        <f t="shared" si="38"/>
        <v>30.05.001240.02.1012</v>
      </c>
      <c r="B1313" s="8" t="s">
        <v>1344</v>
      </c>
      <c r="C1313" s="8" t="s">
        <v>1345</v>
      </c>
      <c r="D1313" s="8" t="s">
        <v>452</v>
      </c>
      <c r="E1313" s="8" t="s">
        <v>1099</v>
      </c>
      <c r="F1313" s="8" t="s">
        <v>452</v>
      </c>
      <c r="G1313" s="8" t="s">
        <v>1100</v>
      </c>
      <c r="H1313" s="8">
        <v>1.5361E-2</v>
      </c>
    </row>
    <row r="1314" spans="1:8">
      <c r="A1314" s="8" t="str">
        <f t="shared" ref="A1314:A1345" si="39">B1314&amp;E1314</f>
        <v>30.05.001240.02.1013</v>
      </c>
      <c r="B1314" s="8" t="s">
        <v>1344</v>
      </c>
      <c r="C1314" s="8" t="s">
        <v>1345</v>
      </c>
      <c r="D1314" s="8" t="s">
        <v>452</v>
      </c>
      <c r="E1314" s="8" t="s">
        <v>1102</v>
      </c>
      <c r="F1314" s="8" t="s">
        <v>452</v>
      </c>
      <c r="G1314" s="8" t="s">
        <v>1103</v>
      </c>
      <c r="H1314" s="8">
        <v>1.1799E-2</v>
      </c>
    </row>
    <row r="1315" spans="1:8">
      <c r="A1315" s="8" t="str">
        <f t="shared" si="39"/>
        <v>30.05.001240.03.1510</v>
      </c>
      <c r="B1315" s="8" t="s">
        <v>1344</v>
      </c>
      <c r="C1315" s="8" t="s">
        <v>1345</v>
      </c>
      <c r="D1315" s="8" t="s">
        <v>452</v>
      </c>
      <c r="E1315" s="8" t="s">
        <v>837</v>
      </c>
      <c r="F1315" s="8" t="s">
        <v>498</v>
      </c>
      <c r="G1315" s="8" t="s">
        <v>838</v>
      </c>
      <c r="H1315" s="8">
        <v>1.3396E-2</v>
      </c>
    </row>
    <row r="1316" spans="1:8">
      <c r="A1316" s="8" t="str">
        <f t="shared" si="39"/>
        <v>30.05.001235.03.1510</v>
      </c>
      <c r="B1316" s="8" t="s">
        <v>1344</v>
      </c>
      <c r="C1316" s="8" t="s">
        <v>1345</v>
      </c>
      <c r="D1316" s="8" t="s">
        <v>452</v>
      </c>
      <c r="E1316" s="8" t="s">
        <v>1244</v>
      </c>
      <c r="F1316" s="8" t="s">
        <v>498</v>
      </c>
      <c r="G1316" s="8" t="s">
        <v>838</v>
      </c>
      <c r="H1316" s="8">
        <v>1.3396E-2</v>
      </c>
    </row>
    <row r="1317" spans="1:8">
      <c r="A1317" s="8" t="str">
        <f t="shared" si="39"/>
        <v>30.05.001220.10.1011</v>
      </c>
      <c r="B1317" s="8" t="s">
        <v>1344</v>
      </c>
      <c r="C1317" s="8" t="s">
        <v>1345</v>
      </c>
      <c r="D1317" s="8" t="s">
        <v>452</v>
      </c>
      <c r="E1317" s="8" t="s">
        <v>908</v>
      </c>
      <c r="F1317" s="8" t="s">
        <v>508</v>
      </c>
      <c r="G1317" s="8" t="s">
        <v>909</v>
      </c>
      <c r="H1317" s="8">
        <v>2.679E-3</v>
      </c>
    </row>
    <row r="1318" spans="1:8">
      <c r="A1318" s="8" t="str">
        <f t="shared" si="39"/>
        <v>30.05.001220.06.1011</v>
      </c>
      <c r="B1318" s="8" t="s">
        <v>1344</v>
      </c>
      <c r="C1318" s="8" t="s">
        <v>1345</v>
      </c>
      <c r="D1318" s="8" t="s">
        <v>452</v>
      </c>
      <c r="E1318" s="8" t="s">
        <v>1245</v>
      </c>
      <c r="F1318" s="8" t="s">
        <v>508</v>
      </c>
      <c r="G1318" s="8" t="s">
        <v>1246</v>
      </c>
      <c r="H1318" s="8">
        <v>2.679E-3</v>
      </c>
    </row>
    <row r="1319" spans="1:8">
      <c r="A1319" s="8" t="str">
        <f t="shared" si="39"/>
        <v>30.05.001220.03.1014</v>
      </c>
      <c r="B1319" s="8" t="s">
        <v>1344</v>
      </c>
      <c r="C1319" s="8" t="s">
        <v>1345</v>
      </c>
      <c r="D1319" s="8" t="s">
        <v>452</v>
      </c>
      <c r="E1319" s="8" t="s">
        <v>912</v>
      </c>
      <c r="F1319" s="8" t="s">
        <v>508</v>
      </c>
      <c r="G1319" s="8" t="s">
        <v>913</v>
      </c>
      <c r="H1319" s="8">
        <v>1.34E-3</v>
      </c>
    </row>
    <row r="1320" spans="1:8">
      <c r="A1320" s="8" t="str">
        <f t="shared" si="39"/>
        <v>30.05.001220.06.1005</v>
      </c>
      <c r="B1320" s="8" t="s">
        <v>1344</v>
      </c>
      <c r="C1320" s="8" t="s">
        <v>1345</v>
      </c>
      <c r="D1320" s="8" t="s">
        <v>452</v>
      </c>
      <c r="E1320" s="8" t="s">
        <v>914</v>
      </c>
      <c r="F1320" s="8" t="s">
        <v>508</v>
      </c>
      <c r="G1320" s="8" t="s">
        <v>915</v>
      </c>
      <c r="H1320" s="8">
        <v>1.34E-3</v>
      </c>
    </row>
    <row r="1321" spans="1:8">
      <c r="A1321" s="8" t="str">
        <f t="shared" si="39"/>
        <v>30.05.001220.06.1001</v>
      </c>
      <c r="B1321" s="8" t="s">
        <v>1344</v>
      </c>
      <c r="C1321" s="8" t="s">
        <v>1345</v>
      </c>
      <c r="D1321" s="8" t="s">
        <v>452</v>
      </c>
      <c r="E1321" s="8" t="s">
        <v>917</v>
      </c>
      <c r="F1321" s="8" t="s">
        <v>508</v>
      </c>
      <c r="G1321" s="8" t="s">
        <v>918</v>
      </c>
      <c r="H1321" s="8">
        <v>1.34E-3</v>
      </c>
    </row>
    <row r="1322" spans="1:8">
      <c r="A1322" s="8" t="str">
        <f t="shared" si="39"/>
        <v>30.05.001220.08.1001</v>
      </c>
      <c r="B1322" s="8" t="s">
        <v>1344</v>
      </c>
      <c r="C1322" s="8" t="s">
        <v>1345</v>
      </c>
      <c r="D1322" s="8" t="s">
        <v>452</v>
      </c>
      <c r="E1322" s="8" t="s">
        <v>919</v>
      </c>
      <c r="F1322" s="8" t="s">
        <v>920</v>
      </c>
      <c r="G1322" s="8" t="s">
        <v>542</v>
      </c>
      <c r="H1322" s="8">
        <v>1.34E-3</v>
      </c>
    </row>
    <row r="1323" spans="1:8">
      <c r="A1323" s="8" t="str">
        <f t="shared" si="39"/>
        <v>30.05.001220.15.1002</v>
      </c>
      <c r="B1323" s="8" t="s">
        <v>1344</v>
      </c>
      <c r="C1323" s="8" t="s">
        <v>1345</v>
      </c>
      <c r="D1323" s="8" t="s">
        <v>452</v>
      </c>
      <c r="E1323" s="8" t="s">
        <v>921</v>
      </c>
      <c r="F1323" s="8" t="s">
        <v>508</v>
      </c>
      <c r="G1323" s="8" t="s">
        <v>922</v>
      </c>
      <c r="H1323" s="8">
        <v>4.46E-4</v>
      </c>
    </row>
    <row r="1324" spans="1:8">
      <c r="A1324" s="8" t="str">
        <f t="shared" si="39"/>
        <v>30.05.001220.09.1002</v>
      </c>
      <c r="B1324" s="8" t="s">
        <v>1344</v>
      </c>
      <c r="C1324" s="8" t="s">
        <v>1345</v>
      </c>
      <c r="D1324" s="8" t="s">
        <v>452</v>
      </c>
      <c r="E1324" s="8" t="s">
        <v>923</v>
      </c>
      <c r="F1324" s="8" t="s">
        <v>508</v>
      </c>
      <c r="G1324" s="8" t="s">
        <v>924</v>
      </c>
      <c r="H1324" s="8">
        <v>1.74E-4</v>
      </c>
    </row>
    <row r="1325" spans="1:8">
      <c r="A1325" s="8" t="str">
        <f t="shared" si="39"/>
        <v>30.05.001220.07.1001</v>
      </c>
      <c r="B1325" s="8" t="s">
        <v>1344</v>
      </c>
      <c r="C1325" s="8" t="s">
        <v>1345</v>
      </c>
      <c r="D1325" s="8" t="s">
        <v>452</v>
      </c>
      <c r="E1325" s="8" t="s">
        <v>925</v>
      </c>
      <c r="F1325" s="8" t="s">
        <v>452</v>
      </c>
      <c r="G1325" s="8" t="s">
        <v>926</v>
      </c>
      <c r="H1325" s="8">
        <v>5.1E-5</v>
      </c>
    </row>
    <row r="1326" spans="1:8">
      <c r="A1326" s="8" t="str">
        <f t="shared" si="39"/>
        <v>30.05.001240.03.1380</v>
      </c>
      <c r="B1326" s="8" t="s">
        <v>1344</v>
      </c>
      <c r="C1326" s="8" t="s">
        <v>1345</v>
      </c>
      <c r="D1326" s="8" t="s">
        <v>452</v>
      </c>
      <c r="E1326" s="8" t="s">
        <v>835</v>
      </c>
      <c r="F1326" s="8" t="s">
        <v>498</v>
      </c>
      <c r="G1326" s="8" t="s">
        <v>836</v>
      </c>
      <c r="H1326" s="8">
        <v>0.109851</v>
      </c>
    </row>
    <row r="1327" spans="1:8">
      <c r="A1327" s="8" t="str">
        <f t="shared" si="39"/>
        <v>30.05.001235.03.1380</v>
      </c>
      <c r="B1327" s="8" t="s">
        <v>1344</v>
      </c>
      <c r="C1327" s="8" t="s">
        <v>1345</v>
      </c>
      <c r="D1327" s="8" t="s">
        <v>452</v>
      </c>
      <c r="E1327" s="8" t="s">
        <v>1285</v>
      </c>
      <c r="F1327" s="8" t="s">
        <v>498</v>
      </c>
      <c r="G1327" s="8" t="s">
        <v>836</v>
      </c>
      <c r="H1327" s="8">
        <v>0.109851</v>
      </c>
    </row>
    <row r="1328" spans="1:8">
      <c r="A1328" s="8" t="str">
        <f t="shared" si="39"/>
        <v>30.05.001220.10.1014</v>
      </c>
      <c r="B1328" s="8" t="s">
        <v>1344</v>
      </c>
      <c r="C1328" s="8" t="s">
        <v>1345</v>
      </c>
      <c r="D1328" s="8" t="s">
        <v>452</v>
      </c>
      <c r="E1328" s="8" t="s">
        <v>1055</v>
      </c>
      <c r="F1328" s="8" t="s">
        <v>508</v>
      </c>
      <c r="G1328" s="8" t="s">
        <v>1056</v>
      </c>
      <c r="H1328" s="8">
        <v>4.84E-4</v>
      </c>
    </row>
    <row r="1329" spans="1:8">
      <c r="A1329" s="8" t="str">
        <f t="shared" si="39"/>
        <v>30.05.001210.09.0003</v>
      </c>
      <c r="B1329" s="8" t="s">
        <v>1344</v>
      </c>
      <c r="C1329" s="8" t="s">
        <v>1345</v>
      </c>
      <c r="D1329" s="8" t="s">
        <v>452</v>
      </c>
      <c r="E1329" s="8" t="s">
        <v>824</v>
      </c>
      <c r="F1329" s="8" t="s">
        <v>452</v>
      </c>
      <c r="G1329" s="8" t="s">
        <v>825</v>
      </c>
      <c r="H1329" s="8">
        <v>0.13583999999999999</v>
      </c>
    </row>
    <row r="1330" spans="1:8">
      <c r="A1330" s="8" t="str">
        <f t="shared" si="39"/>
        <v>30.05.001210.09.0006</v>
      </c>
      <c r="B1330" s="8" t="s">
        <v>1344</v>
      </c>
      <c r="C1330" s="8" t="s">
        <v>1345</v>
      </c>
      <c r="D1330" s="8" t="s">
        <v>452</v>
      </c>
      <c r="E1330" s="8" t="s">
        <v>504</v>
      </c>
      <c r="F1330" s="8" t="s">
        <v>505</v>
      </c>
      <c r="G1330" s="8" t="s">
        <v>506</v>
      </c>
      <c r="H1330" s="8">
        <v>7.5469999999999999E-3</v>
      </c>
    </row>
    <row r="1331" spans="1:8">
      <c r="A1331" s="8" t="str">
        <f t="shared" si="39"/>
        <v>30.05.001210.07.0028</v>
      </c>
      <c r="B1331" s="8" t="s">
        <v>1344</v>
      </c>
      <c r="C1331" s="8" t="s">
        <v>1345</v>
      </c>
      <c r="D1331" s="8" t="s">
        <v>452</v>
      </c>
      <c r="E1331" s="8" t="s">
        <v>1348</v>
      </c>
      <c r="F1331" s="8" t="s">
        <v>498</v>
      </c>
      <c r="G1331" s="8" t="s">
        <v>1349</v>
      </c>
      <c r="H1331" s="8">
        <v>1.4200000000000001E-2</v>
      </c>
    </row>
    <row r="1332" spans="1:8">
      <c r="A1332" s="8" t="str">
        <f t="shared" si="39"/>
        <v>30.05.001330.06.0001</v>
      </c>
      <c r="B1332" s="8" t="s">
        <v>1350</v>
      </c>
      <c r="C1332" s="8" t="s">
        <v>1345</v>
      </c>
      <c r="D1332" s="8" t="s">
        <v>452</v>
      </c>
      <c r="E1332" s="8" t="s">
        <v>1331</v>
      </c>
      <c r="F1332" s="8" t="s">
        <v>452</v>
      </c>
      <c r="G1332" s="8" t="s">
        <v>1332</v>
      </c>
      <c r="H1332" s="8">
        <v>0.665964</v>
      </c>
    </row>
    <row r="1333" spans="1:8">
      <c r="A1333" s="8" t="str">
        <f t="shared" si="39"/>
        <v>30.05.001310.01.0010</v>
      </c>
      <c r="B1333" s="8" t="s">
        <v>1350</v>
      </c>
      <c r="C1333" s="8" t="s">
        <v>1345</v>
      </c>
      <c r="D1333" s="8" t="s">
        <v>452</v>
      </c>
      <c r="E1333" s="8" t="s">
        <v>843</v>
      </c>
      <c r="F1333" s="8" t="s">
        <v>452</v>
      </c>
      <c r="G1333" s="8" t="s">
        <v>844</v>
      </c>
      <c r="H1333" s="8">
        <v>0.10902100000000001</v>
      </c>
    </row>
    <row r="1334" spans="1:8">
      <c r="A1334" s="8" t="str">
        <f t="shared" si="39"/>
        <v>30.05.001310.01.0014</v>
      </c>
      <c r="B1334" s="8" t="s">
        <v>1350</v>
      </c>
      <c r="C1334" s="8" t="s">
        <v>1345</v>
      </c>
      <c r="D1334" s="8" t="s">
        <v>452</v>
      </c>
      <c r="E1334" s="8" t="s">
        <v>841</v>
      </c>
      <c r="F1334" s="8" t="s">
        <v>452</v>
      </c>
      <c r="G1334" s="8" t="s">
        <v>842</v>
      </c>
      <c r="H1334" s="8">
        <v>0.14536199999999999</v>
      </c>
    </row>
    <row r="1335" spans="1:8">
      <c r="A1335" s="8" t="str">
        <f t="shared" si="39"/>
        <v>30.05.001310.01.0006</v>
      </c>
      <c r="B1335" s="8" t="s">
        <v>1350</v>
      </c>
      <c r="C1335" s="8" t="s">
        <v>1345</v>
      </c>
      <c r="D1335" s="8" t="s">
        <v>452</v>
      </c>
      <c r="E1335" s="8" t="s">
        <v>845</v>
      </c>
      <c r="F1335" s="8" t="s">
        <v>452</v>
      </c>
      <c r="G1335" s="8" t="s">
        <v>846</v>
      </c>
      <c r="H1335" s="8">
        <v>0.10902100000000001</v>
      </c>
    </row>
    <row r="1336" spans="1:8">
      <c r="A1336" s="8" t="str">
        <f t="shared" si="39"/>
        <v>30.05.001310.02.0003</v>
      </c>
      <c r="B1336" s="8" t="s">
        <v>1350</v>
      </c>
      <c r="C1336" s="8" t="s">
        <v>1345</v>
      </c>
      <c r="D1336" s="8" t="s">
        <v>452</v>
      </c>
      <c r="E1336" s="8" t="s">
        <v>523</v>
      </c>
      <c r="F1336" s="8" t="s">
        <v>452</v>
      </c>
      <c r="G1336" s="8" t="s">
        <v>524</v>
      </c>
      <c r="H1336" s="8">
        <v>2.4732000000000001E-2</v>
      </c>
    </row>
    <row r="1337" spans="1:8">
      <c r="A1337" s="8" t="str">
        <f t="shared" si="39"/>
        <v>30.05.001310.02.0026</v>
      </c>
      <c r="B1337" s="8" t="s">
        <v>1350</v>
      </c>
      <c r="C1337" s="8" t="s">
        <v>1345</v>
      </c>
      <c r="D1337" s="8" t="s">
        <v>452</v>
      </c>
      <c r="E1337" s="8" t="s">
        <v>1333</v>
      </c>
      <c r="F1337" s="8" t="s">
        <v>452</v>
      </c>
      <c r="G1337" s="8" t="s">
        <v>1334</v>
      </c>
      <c r="H1337" s="8">
        <v>1.0599000000000001E-2</v>
      </c>
    </row>
    <row r="1338" spans="1:8">
      <c r="A1338" s="8" t="str">
        <f t="shared" si="39"/>
        <v>30.05.001310.07.0002</v>
      </c>
      <c r="B1338" s="8" t="s">
        <v>1350</v>
      </c>
      <c r="C1338" s="8" t="s">
        <v>1345</v>
      </c>
      <c r="D1338" s="8" t="s">
        <v>452</v>
      </c>
      <c r="E1338" s="8" t="s">
        <v>454</v>
      </c>
      <c r="F1338" s="8" t="s">
        <v>452</v>
      </c>
      <c r="G1338" s="8" t="s">
        <v>455</v>
      </c>
      <c r="H1338" s="8">
        <v>0.22208</v>
      </c>
    </row>
    <row r="1339" spans="1:8">
      <c r="A1339" s="8" t="str">
        <f t="shared" si="39"/>
        <v>30.05.001310.04.0007</v>
      </c>
      <c r="B1339" s="8" t="s">
        <v>1350</v>
      </c>
      <c r="C1339" s="8" t="s">
        <v>1345</v>
      </c>
      <c r="D1339" s="8" t="s">
        <v>452</v>
      </c>
      <c r="E1339" s="8" t="s">
        <v>535</v>
      </c>
      <c r="F1339" s="8" t="s">
        <v>452</v>
      </c>
      <c r="G1339" s="8" t="s">
        <v>536</v>
      </c>
      <c r="H1339" s="8">
        <v>7.1954000000000004E-2</v>
      </c>
    </row>
    <row r="1340" spans="1:8">
      <c r="A1340" s="8" t="str">
        <f t="shared" si="39"/>
        <v>30.05.001310.09.0002</v>
      </c>
      <c r="B1340" s="8" t="s">
        <v>1350</v>
      </c>
      <c r="C1340" s="8" t="s">
        <v>1345</v>
      </c>
      <c r="D1340" s="8" t="s">
        <v>452</v>
      </c>
      <c r="E1340" s="8" t="s">
        <v>502</v>
      </c>
      <c r="F1340" s="8" t="s">
        <v>452</v>
      </c>
      <c r="G1340" s="8" t="s">
        <v>503</v>
      </c>
      <c r="H1340" s="8">
        <v>0.147865</v>
      </c>
    </row>
    <row r="1341" spans="1:8">
      <c r="A1341" s="8" t="str">
        <f t="shared" si="39"/>
        <v>30.05.001310.09.0006</v>
      </c>
      <c r="B1341" s="8" t="s">
        <v>1350</v>
      </c>
      <c r="C1341" s="8" t="s">
        <v>1345</v>
      </c>
      <c r="D1341" s="8" t="s">
        <v>452</v>
      </c>
      <c r="E1341" s="8" t="s">
        <v>504</v>
      </c>
      <c r="F1341" s="8" t="s">
        <v>505</v>
      </c>
      <c r="G1341" s="8" t="s">
        <v>506</v>
      </c>
      <c r="H1341" s="8">
        <v>8.4489999999999999E-3</v>
      </c>
    </row>
    <row r="1342" spans="1:8">
      <c r="A1342" s="8" t="str">
        <f t="shared" si="39"/>
        <v>30.05.001310.06.0020</v>
      </c>
      <c r="B1342" s="8" t="s">
        <v>1350</v>
      </c>
      <c r="C1342" s="8" t="s">
        <v>1345</v>
      </c>
      <c r="D1342" s="8" t="s">
        <v>452</v>
      </c>
      <c r="E1342" s="8" t="s">
        <v>456</v>
      </c>
      <c r="F1342" s="8" t="s">
        <v>452</v>
      </c>
      <c r="G1342" s="8" t="s">
        <v>457</v>
      </c>
      <c r="H1342" s="8">
        <v>9.3369999999999998E-3</v>
      </c>
    </row>
    <row r="1343" spans="1:8">
      <c r="A1343" s="8" t="str">
        <f t="shared" si="39"/>
        <v>30.05.001310.04.0004</v>
      </c>
      <c r="B1343" s="8" t="s">
        <v>1350</v>
      </c>
      <c r="C1343" s="8" t="s">
        <v>1345</v>
      </c>
      <c r="D1343" s="8" t="s">
        <v>452</v>
      </c>
      <c r="E1343" s="8" t="s">
        <v>776</v>
      </c>
      <c r="F1343" s="8" t="s">
        <v>452</v>
      </c>
      <c r="G1343" s="8" t="s">
        <v>777</v>
      </c>
      <c r="H1343" s="8">
        <v>7.5709999999999996E-3</v>
      </c>
    </row>
    <row r="1344" spans="1:8">
      <c r="A1344" s="8" t="str">
        <f t="shared" si="39"/>
        <v>30.05.001340.02.1010</v>
      </c>
      <c r="B1344" s="8" t="s">
        <v>1350</v>
      </c>
      <c r="C1344" s="8" t="s">
        <v>1345</v>
      </c>
      <c r="D1344" s="8" t="s">
        <v>452</v>
      </c>
      <c r="E1344" s="8" t="s">
        <v>1095</v>
      </c>
      <c r="F1344" s="8" t="s">
        <v>452</v>
      </c>
      <c r="G1344" s="8" t="s">
        <v>1096</v>
      </c>
      <c r="H1344" s="8">
        <v>3.6999999999999998E-5</v>
      </c>
    </row>
    <row r="1345" spans="1:8">
      <c r="A1345" s="8" t="str">
        <f t="shared" si="39"/>
        <v>30.05.001340.02.1011</v>
      </c>
      <c r="B1345" s="8" t="s">
        <v>1350</v>
      </c>
      <c r="C1345" s="8" t="s">
        <v>1345</v>
      </c>
      <c r="D1345" s="8" t="s">
        <v>452</v>
      </c>
      <c r="E1345" s="8" t="s">
        <v>1097</v>
      </c>
      <c r="F1345" s="8" t="s">
        <v>452</v>
      </c>
      <c r="G1345" s="8" t="s">
        <v>1098</v>
      </c>
      <c r="H1345" s="8">
        <v>2.2000000000000001E-3</v>
      </c>
    </row>
    <row r="1346" spans="1:8">
      <c r="A1346" s="8" t="str">
        <f t="shared" ref="A1346:A1377" si="40">B1346&amp;E1346</f>
        <v>30.05.001340.02.1012</v>
      </c>
      <c r="B1346" s="8" t="s">
        <v>1350</v>
      </c>
      <c r="C1346" s="8" t="s">
        <v>1345</v>
      </c>
      <c r="D1346" s="8" t="s">
        <v>452</v>
      </c>
      <c r="E1346" s="8" t="s">
        <v>1099</v>
      </c>
      <c r="F1346" s="8" t="s">
        <v>452</v>
      </c>
      <c r="G1346" s="8" t="s">
        <v>1100</v>
      </c>
      <c r="H1346" s="8">
        <v>4.3410000000000002E-3</v>
      </c>
    </row>
    <row r="1347" spans="1:8">
      <c r="A1347" s="8" t="str">
        <f t="shared" si="40"/>
        <v>---------------  - FMEN031 - V:</v>
      </c>
      <c r="B1347" s="8" t="s">
        <v>427</v>
      </c>
      <c r="C1347" s="8" t="e">
        <f>------------------------------DAT</f>
        <v>#NAME?</v>
      </c>
      <c r="D1347" s="8" t="s">
        <v>1238</v>
      </c>
      <c r="E1347" s="8" t="s">
        <v>526</v>
      </c>
      <c r="F1347" s="8" t="s">
        <v>527</v>
      </c>
      <c r="G1347" s="8" t="s">
        <v>528</v>
      </c>
      <c r="H1347" s="8"/>
    </row>
    <row r="1348" spans="1:8">
      <c r="A1348" s="8" t="str">
        <f t="shared" si="40"/>
        <v>_x000C_------------------------------</v>
      </c>
      <c r="B1348" s="8" t="s">
        <v>529</v>
      </c>
      <c r="C1348" s="8" t="s">
        <v>1227</v>
      </c>
      <c r="D1348" s="8" t="s">
        <v>1228</v>
      </c>
      <c r="E1348" s="8" t="s">
        <v>430</v>
      </c>
      <c r="F1348" s="8" t="s">
        <v>429</v>
      </c>
      <c r="G1348" s="8" t="s">
        <v>431</v>
      </c>
      <c r="H1348" s="8" t="s">
        <v>431</v>
      </c>
    </row>
    <row r="1349" spans="1:8">
      <c r="A1349" s="8" t="str">
        <f t="shared" si="40"/>
        <v>FORNO DE MINASrutura de Atual P</v>
      </c>
      <c r="B1349" s="8" t="s">
        <v>433</v>
      </c>
      <c r="C1349" s="8" t="s">
        <v>434</v>
      </c>
      <c r="D1349" s="8" t="s">
        <v>435</v>
      </c>
      <c r="E1349" s="8" t="s">
        <v>436</v>
      </c>
      <c r="F1349" s="8" t="s">
        <v>437</v>
      </c>
      <c r="G1349" s="8" t="s">
        <v>438</v>
      </c>
      <c r="H1349" s="8" t="s">
        <v>823</v>
      </c>
    </row>
    <row r="1350" spans="1:8">
      <c r="A1350" s="8" t="str">
        <f t="shared" si="40"/>
        <v>-------------------------------</v>
      </c>
      <c r="B1350" s="8" t="s">
        <v>427</v>
      </c>
      <c r="C1350" s="8" t="s">
        <v>1227</v>
      </c>
      <c r="D1350" s="8" t="s">
        <v>1228</v>
      </c>
      <c r="E1350" s="8" t="s">
        <v>430</v>
      </c>
      <c r="F1350" s="8" t="s">
        <v>429</v>
      </c>
      <c r="G1350" s="8" t="s">
        <v>431</v>
      </c>
      <c r="H1350" s="8" t="s">
        <v>1335</v>
      </c>
    </row>
    <row r="1351" spans="1:8">
      <c r="A1351" s="8" t="str">
        <f t="shared" si="40"/>
        <v/>
      </c>
      <c r="B1351" s="8"/>
      <c r="C1351" s="8"/>
      <c r="D1351" s="8"/>
      <c r="E1351" s="8"/>
      <c r="F1351" s="8"/>
      <c r="G1351" s="8"/>
      <c r="H1351" s="8"/>
    </row>
    <row r="1352" spans="1:8">
      <c r="A1352" s="8" t="str">
        <f t="shared" si="40"/>
        <v>Item PaiItem Filho</v>
      </c>
      <c r="B1352" s="8" t="s">
        <v>441</v>
      </c>
      <c r="C1352" s="8" t="s">
        <v>442</v>
      </c>
      <c r="D1352" s="8" t="s">
        <v>443</v>
      </c>
      <c r="E1352" s="8" t="s">
        <v>444</v>
      </c>
      <c r="F1352" s="8" t="s">
        <v>443</v>
      </c>
      <c r="G1352" s="8" t="s">
        <v>445</v>
      </c>
      <c r="H1352" s="8" t="s">
        <v>446</v>
      </c>
    </row>
    <row r="1353" spans="1:8">
      <c r="A1353" s="8" t="str">
        <f t="shared" si="40"/>
        <v>------------------------------</v>
      </c>
      <c r="B1353" s="8" t="s">
        <v>427</v>
      </c>
      <c r="C1353" s="8" t="s">
        <v>447</v>
      </c>
      <c r="D1353" s="8" t="s">
        <v>448</v>
      </c>
      <c r="E1353" s="8" t="s">
        <v>449</v>
      </c>
      <c r="F1353" s="8" t="s">
        <v>448</v>
      </c>
      <c r="G1353" s="8" t="s">
        <v>431</v>
      </c>
      <c r="H1353" s="8" t="s">
        <v>427</v>
      </c>
    </row>
    <row r="1354" spans="1:8">
      <c r="A1354" s="8" t="str">
        <f t="shared" si="40"/>
        <v>30.05.001340.02.1013</v>
      </c>
      <c r="B1354" s="8" t="s">
        <v>1350</v>
      </c>
      <c r="C1354" s="8" t="s">
        <v>1345</v>
      </c>
      <c r="D1354" s="8" t="s">
        <v>452</v>
      </c>
      <c r="E1354" s="8" t="s">
        <v>1102</v>
      </c>
      <c r="F1354" s="8" t="s">
        <v>452</v>
      </c>
      <c r="G1354" s="8" t="s">
        <v>1103</v>
      </c>
      <c r="H1354" s="8">
        <v>3.3340000000000002E-3</v>
      </c>
    </row>
    <row r="1355" spans="1:8">
      <c r="A1355" s="8" t="str">
        <f t="shared" si="40"/>
        <v>30.05.001310.04.0005</v>
      </c>
      <c r="B1355" s="8" t="s">
        <v>1350</v>
      </c>
      <c r="C1355" s="8" t="s">
        <v>1345</v>
      </c>
      <c r="D1355" s="8" t="s">
        <v>452</v>
      </c>
      <c r="E1355" s="8" t="s">
        <v>475</v>
      </c>
      <c r="F1355" s="8" t="s">
        <v>452</v>
      </c>
      <c r="G1355" s="8" t="s">
        <v>476</v>
      </c>
      <c r="H1355" s="8">
        <v>1.0095E-2</v>
      </c>
    </row>
    <row r="1356" spans="1:8">
      <c r="A1356" s="8" t="str">
        <f t="shared" si="40"/>
        <v>30.05.001340.03.5010</v>
      </c>
      <c r="B1356" s="8" t="s">
        <v>1350</v>
      </c>
      <c r="C1356" s="8" t="s">
        <v>1345</v>
      </c>
      <c r="D1356" s="8" t="s">
        <v>452</v>
      </c>
      <c r="E1356" s="8" t="s">
        <v>763</v>
      </c>
      <c r="F1356" s="8" t="s">
        <v>498</v>
      </c>
      <c r="G1356" s="8" t="s">
        <v>764</v>
      </c>
      <c r="H1356" s="8">
        <v>1.2618000000000001E-2</v>
      </c>
    </row>
    <row r="1357" spans="1:8">
      <c r="A1357" s="8" t="str">
        <f t="shared" si="40"/>
        <v>30.05.001335.03.5010</v>
      </c>
      <c r="B1357" s="8" t="s">
        <v>1350</v>
      </c>
      <c r="C1357" s="8" t="s">
        <v>1345</v>
      </c>
      <c r="D1357" s="8" t="s">
        <v>452</v>
      </c>
      <c r="E1357" s="8" t="s">
        <v>907</v>
      </c>
      <c r="F1357" s="8" t="s">
        <v>498</v>
      </c>
      <c r="G1357" s="8" t="s">
        <v>764</v>
      </c>
      <c r="H1357" s="8">
        <v>1.2618000000000001E-2</v>
      </c>
    </row>
    <row r="1358" spans="1:8">
      <c r="A1358" s="8" t="str">
        <f t="shared" si="40"/>
        <v>30.05.001320.10.1011</v>
      </c>
      <c r="B1358" s="8" t="s">
        <v>1350</v>
      </c>
      <c r="C1358" s="8" t="s">
        <v>1345</v>
      </c>
      <c r="D1358" s="8" t="s">
        <v>452</v>
      </c>
      <c r="E1358" s="8" t="s">
        <v>908</v>
      </c>
      <c r="F1358" s="8" t="s">
        <v>508</v>
      </c>
      <c r="G1358" s="8" t="s">
        <v>909</v>
      </c>
      <c r="H1358" s="8">
        <v>2.8040000000000001E-3</v>
      </c>
    </row>
    <row r="1359" spans="1:8">
      <c r="A1359" s="8" t="str">
        <f t="shared" si="40"/>
        <v>30.05.001320.06.1045</v>
      </c>
      <c r="B1359" s="8" t="s">
        <v>1350</v>
      </c>
      <c r="C1359" s="8" t="s">
        <v>1345</v>
      </c>
      <c r="D1359" s="8" t="s">
        <v>452</v>
      </c>
      <c r="E1359" s="8" t="s">
        <v>910</v>
      </c>
      <c r="F1359" s="8" t="s">
        <v>463</v>
      </c>
      <c r="G1359" s="8" t="s">
        <v>911</v>
      </c>
      <c r="H1359" s="8">
        <v>2.8040000000000001E-3</v>
      </c>
    </row>
    <row r="1360" spans="1:8">
      <c r="A1360" s="8" t="str">
        <f t="shared" si="40"/>
        <v>30.05.001320.03.1014</v>
      </c>
      <c r="B1360" s="8" t="s">
        <v>1350</v>
      </c>
      <c r="C1360" s="8" t="s">
        <v>1345</v>
      </c>
      <c r="D1360" s="8" t="s">
        <v>452</v>
      </c>
      <c r="E1360" s="8" t="s">
        <v>912</v>
      </c>
      <c r="F1360" s="8" t="s">
        <v>508</v>
      </c>
      <c r="G1360" s="8" t="s">
        <v>913</v>
      </c>
      <c r="H1360" s="8">
        <v>1.402E-3</v>
      </c>
    </row>
    <row r="1361" spans="1:8">
      <c r="A1361" s="8" t="str">
        <f t="shared" si="40"/>
        <v>30.05.001320.06.1005</v>
      </c>
      <c r="B1361" s="8" t="s">
        <v>1350</v>
      </c>
      <c r="C1361" s="8" t="s">
        <v>1345</v>
      </c>
      <c r="D1361" s="8" t="s">
        <v>452</v>
      </c>
      <c r="E1361" s="8" t="s">
        <v>914</v>
      </c>
      <c r="F1361" s="8" t="s">
        <v>508</v>
      </c>
      <c r="G1361" s="8" t="s">
        <v>915</v>
      </c>
      <c r="H1361" s="8">
        <v>1.402E-3</v>
      </c>
    </row>
    <row r="1362" spans="1:8">
      <c r="A1362" s="8" t="str">
        <f t="shared" si="40"/>
        <v>30.05.001320.06.1001</v>
      </c>
      <c r="B1362" s="8" t="s">
        <v>1350</v>
      </c>
      <c r="C1362" s="8" t="s">
        <v>1345</v>
      </c>
      <c r="D1362" s="8" t="s">
        <v>452</v>
      </c>
      <c r="E1362" s="8" t="s">
        <v>917</v>
      </c>
      <c r="F1362" s="8" t="s">
        <v>508</v>
      </c>
      <c r="G1362" s="8" t="s">
        <v>918</v>
      </c>
      <c r="H1362" s="8">
        <v>1.402E-3</v>
      </c>
    </row>
    <row r="1363" spans="1:8">
      <c r="A1363" s="8" t="str">
        <f t="shared" si="40"/>
        <v>30.05.001320.08.1001</v>
      </c>
      <c r="B1363" s="8" t="s">
        <v>1350</v>
      </c>
      <c r="C1363" s="8" t="s">
        <v>1345</v>
      </c>
      <c r="D1363" s="8" t="s">
        <v>452</v>
      </c>
      <c r="E1363" s="8" t="s">
        <v>919</v>
      </c>
      <c r="F1363" s="8" t="s">
        <v>920</v>
      </c>
      <c r="G1363" s="8" t="s">
        <v>542</v>
      </c>
      <c r="H1363" s="8">
        <v>1.402E-3</v>
      </c>
    </row>
    <row r="1364" spans="1:8">
      <c r="A1364" s="8" t="str">
        <f t="shared" si="40"/>
        <v>30.05.001320.15.1002</v>
      </c>
      <c r="B1364" s="8" t="s">
        <v>1350</v>
      </c>
      <c r="C1364" s="8" t="s">
        <v>1345</v>
      </c>
      <c r="D1364" s="8" t="s">
        <v>452</v>
      </c>
      <c r="E1364" s="8" t="s">
        <v>921</v>
      </c>
      <c r="F1364" s="8" t="s">
        <v>508</v>
      </c>
      <c r="G1364" s="8" t="s">
        <v>922</v>
      </c>
      <c r="H1364" s="8">
        <v>5.8600000000000004E-4</v>
      </c>
    </row>
    <row r="1365" spans="1:8">
      <c r="A1365" s="8" t="str">
        <f t="shared" si="40"/>
        <v>30.05.001320.09.1002</v>
      </c>
      <c r="B1365" s="8" t="s">
        <v>1350</v>
      </c>
      <c r="C1365" s="8" t="s">
        <v>1345</v>
      </c>
      <c r="D1365" s="8" t="s">
        <v>452</v>
      </c>
      <c r="E1365" s="8" t="s">
        <v>923</v>
      </c>
      <c r="F1365" s="8" t="s">
        <v>508</v>
      </c>
      <c r="G1365" s="8" t="s">
        <v>924</v>
      </c>
      <c r="H1365" s="8">
        <v>1.4999999999999999E-4</v>
      </c>
    </row>
    <row r="1366" spans="1:8">
      <c r="A1366" s="8" t="str">
        <f t="shared" si="40"/>
        <v>30.05.001320.07.1001</v>
      </c>
      <c r="B1366" s="8" t="s">
        <v>1350</v>
      </c>
      <c r="C1366" s="8" t="s">
        <v>1345</v>
      </c>
      <c r="D1366" s="8" t="s">
        <v>452</v>
      </c>
      <c r="E1366" s="8" t="s">
        <v>925</v>
      </c>
      <c r="F1366" s="8" t="s">
        <v>452</v>
      </c>
      <c r="G1366" s="8" t="s">
        <v>926</v>
      </c>
      <c r="H1366" s="8">
        <v>6.6000000000000005E-5</v>
      </c>
    </row>
    <row r="1367" spans="1:8">
      <c r="A1367" s="8" t="str">
        <f t="shared" si="40"/>
        <v>30.05.001340.03.1380</v>
      </c>
      <c r="B1367" s="8" t="s">
        <v>1350</v>
      </c>
      <c r="C1367" s="8" t="s">
        <v>1345</v>
      </c>
      <c r="D1367" s="8" t="s">
        <v>452</v>
      </c>
      <c r="E1367" s="8" t="s">
        <v>835</v>
      </c>
      <c r="F1367" s="8" t="s">
        <v>498</v>
      </c>
      <c r="G1367" s="8" t="s">
        <v>836</v>
      </c>
      <c r="H1367" s="8">
        <v>0.151418</v>
      </c>
    </row>
    <row r="1368" spans="1:8">
      <c r="A1368" s="8" t="str">
        <f t="shared" si="40"/>
        <v>30.05.001335.03.1380</v>
      </c>
      <c r="B1368" s="8" t="s">
        <v>1350</v>
      </c>
      <c r="C1368" s="8" t="s">
        <v>1345</v>
      </c>
      <c r="D1368" s="8" t="s">
        <v>452</v>
      </c>
      <c r="E1368" s="8" t="s">
        <v>1285</v>
      </c>
      <c r="F1368" s="8" t="s">
        <v>498</v>
      </c>
      <c r="G1368" s="8" t="s">
        <v>836</v>
      </c>
      <c r="H1368" s="8">
        <v>0.151418</v>
      </c>
    </row>
    <row r="1369" spans="1:8">
      <c r="A1369" s="8" t="str">
        <f t="shared" si="40"/>
        <v>30.05.001320.10.1014</v>
      </c>
      <c r="B1369" s="8" t="s">
        <v>1350</v>
      </c>
      <c r="C1369" s="8" t="s">
        <v>1345</v>
      </c>
      <c r="D1369" s="8" t="s">
        <v>452</v>
      </c>
      <c r="E1369" s="8" t="s">
        <v>1055</v>
      </c>
      <c r="F1369" s="8" t="s">
        <v>508</v>
      </c>
      <c r="G1369" s="8" t="s">
        <v>1056</v>
      </c>
      <c r="H1369" s="8">
        <v>6.6799999999999997E-4</v>
      </c>
    </row>
    <row r="1370" spans="1:8">
      <c r="A1370" s="8" t="str">
        <f t="shared" si="40"/>
        <v>30.05.001430.06.0001</v>
      </c>
      <c r="B1370" s="8" t="s">
        <v>1351</v>
      </c>
      <c r="C1370" s="8" t="s">
        <v>1320</v>
      </c>
      <c r="D1370" s="8" t="s">
        <v>452</v>
      </c>
      <c r="E1370" s="8" t="s">
        <v>1331</v>
      </c>
      <c r="F1370" s="8" t="s">
        <v>452</v>
      </c>
      <c r="G1370" s="8" t="s">
        <v>1332</v>
      </c>
      <c r="H1370" s="8">
        <v>0.667632</v>
      </c>
    </row>
    <row r="1371" spans="1:8">
      <c r="A1371" s="8" t="str">
        <f t="shared" si="40"/>
        <v>30.05.001410.01.0010</v>
      </c>
      <c r="B1371" s="8" t="s">
        <v>1351</v>
      </c>
      <c r="C1371" s="8" t="s">
        <v>1320</v>
      </c>
      <c r="D1371" s="8" t="s">
        <v>452</v>
      </c>
      <c r="E1371" s="8" t="s">
        <v>843</v>
      </c>
      <c r="F1371" s="8" t="s">
        <v>452</v>
      </c>
      <c r="G1371" s="8" t="s">
        <v>844</v>
      </c>
      <c r="H1371" s="8">
        <v>0.109294</v>
      </c>
    </row>
    <row r="1372" spans="1:8">
      <c r="A1372" s="8" t="str">
        <f t="shared" si="40"/>
        <v>30.05.001410.01.0014</v>
      </c>
      <c r="B1372" s="8" t="s">
        <v>1351</v>
      </c>
      <c r="C1372" s="8" t="s">
        <v>1320</v>
      </c>
      <c r="D1372" s="8" t="s">
        <v>452</v>
      </c>
      <c r="E1372" s="8" t="s">
        <v>841</v>
      </c>
      <c r="F1372" s="8" t="s">
        <v>452</v>
      </c>
      <c r="G1372" s="8" t="s">
        <v>842</v>
      </c>
      <c r="H1372" s="8">
        <v>0.14572599999999999</v>
      </c>
    </row>
    <row r="1373" spans="1:8">
      <c r="A1373" s="8" t="str">
        <f t="shared" si="40"/>
        <v>30.05.001410.01.0006</v>
      </c>
      <c r="B1373" s="8" t="s">
        <v>1351</v>
      </c>
      <c r="C1373" s="8" t="s">
        <v>1320</v>
      </c>
      <c r="D1373" s="8" t="s">
        <v>452</v>
      </c>
      <c r="E1373" s="8" t="s">
        <v>845</v>
      </c>
      <c r="F1373" s="8" t="s">
        <v>452</v>
      </c>
      <c r="G1373" s="8" t="s">
        <v>846</v>
      </c>
      <c r="H1373" s="8">
        <v>0.109294</v>
      </c>
    </row>
    <row r="1374" spans="1:8">
      <c r="A1374" s="8" t="str">
        <f t="shared" si="40"/>
        <v>30.05.001410.02.0003</v>
      </c>
      <c r="B1374" s="8" t="s">
        <v>1351</v>
      </c>
      <c r="C1374" s="8" t="s">
        <v>1320</v>
      </c>
      <c r="D1374" s="8" t="s">
        <v>452</v>
      </c>
      <c r="E1374" s="8" t="s">
        <v>523</v>
      </c>
      <c r="F1374" s="8" t="s">
        <v>452</v>
      </c>
      <c r="G1374" s="8" t="s">
        <v>524</v>
      </c>
      <c r="H1374" s="8">
        <v>2.4794E-2</v>
      </c>
    </row>
    <row r="1375" spans="1:8">
      <c r="A1375" s="8" t="str">
        <f t="shared" si="40"/>
        <v>30.05.001410.02.0026</v>
      </c>
      <c r="B1375" s="8" t="s">
        <v>1351</v>
      </c>
      <c r="C1375" s="8" t="s">
        <v>1320</v>
      </c>
      <c r="D1375" s="8" t="s">
        <v>452</v>
      </c>
      <c r="E1375" s="8" t="s">
        <v>1333</v>
      </c>
      <c r="F1375" s="8" t="s">
        <v>452</v>
      </c>
      <c r="G1375" s="8" t="s">
        <v>1334</v>
      </c>
      <c r="H1375" s="8">
        <v>1.0626E-2</v>
      </c>
    </row>
    <row r="1376" spans="1:8">
      <c r="A1376" s="8" t="str">
        <f t="shared" si="40"/>
        <v>30.05.001410.07.0002</v>
      </c>
      <c r="B1376" s="8" t="s">
        <v>1351</v>
      </c>
      <c r="C1376" s="8" t="s">
        <v>1320</v>
      </c>
      <c r="D1376" s="8" t="s">
        <v>452</v>
      </c>
      <c r="E1376" s="8" t="s">
        <v>454</v>
      </c>
      <c r="F1376" s="8" t="s">
        <v>452</v>
      </c>
      <c r="G1376" s="8" t="s">
        <v>455</v>
      </c>
      <c r="H1376" s="8">
        <v>0.222636</v>
      </c>
    </row>
    <row r="1377" spans="1:8">
      <c r="A1377" s="8" t="str">
        <f t="shared" si="40"/>
        <v>30.05.001410.04.0007</v>
      </c>
      <c r="B1377" s="8" t="s">
        <v>1351</v>
      </c>
      <c r="C1377" s="8" t="s">
        <v>1320</v>
      </c>
      <c r="D1377" s="8" t="s">
        <v>452</v>
      </c>
      <c r="E1377" s="8" t="s">
        <v>535</v>
      </c>
      <c r="F1377" s="8" t="s">
        <v>452</v>
      </c>
      <c r="G1377" s="8" t="s">
        <v>536</v>
      </c>
      <c r="H1377" s="8">
        <v>7.2134000000000004E-2</v>
      </c>
    </row>
    <row r="1378" spans="1:8">
      <c r="B1378" s="8" t="s">
        <v>1351</v>
      </c>
      <c r="C1378" s="8" t="s">
        <v>1320</v>
      </c>
      <c r="D1378" s="8" t="s">
        <v>452</v>
      </c>
      <c r="E1378" s="8" t="s">
        <v>824</v>
      </c>
      <c r="F1378" s="8" t="s">
        <v>452</v>
      </c>
      <c r="G1378" s="8" t="s">
        <v>825</v>
      </c>
      <c r="H1378" s="8">
        <v>0.15293599999999999</v>
      </c>
    </row>
    <row r="1379" spans="1:8">
      <c r="B1379" s="8" t="s">
        <v>1351</v>
      </c>
      <c r="C1379" s="8" t="s">
        <v>1320</v>
      </c>
      <c r="D1379" s="8" t="s">
        <v>452</v>
      </c>
      <c r="E1379" s="8" t="s">
        <v>504</v>
      </c>
      <c r="F1379" s="8" t="s">
        <v>505</v>
      </c>
      <c r="G1379" s="8" t="s">
        <v>506</v>
      </c>
      <c r="H1379" s="8">
        <v>8.4960000000000001E-3</v>
      </c>
    </row>
    <row r="1380" spans="1:8">
      <c r="B1380" s="8" t="s">
        <v>1351</v>
      </c>
      <c r="C1380" s="8" t="s">
        <v>1320</v>
      </c>
      <c r="D1380" s="8" t="s">
        <v>452</v>
      </c>
      <c r="E1380" s="8" t="s">
        <v>456</v>
      </c>
      <c r="F1380" s="8" t="s">
        <v>452</v>
      </c>
      <c r="G1380" s="8" t="s">
        <v>457</v>
      </c>
      <c r="H1380" s="8">
        <v>1.3282E-2</v>
      </c>
    </row>
    <row r="1381" spans="1:8">
      <c r="A1381" s="8" t="str">
        <f t="shared" ref="A1381:A1416" si="41">B1381&amp;E1381</f>
        <v>30.05.001410.04.0004</v>
      </c>
      <c r="B1381" s="8" t="s">
        <v>1351</v>
      </c>
      <c r="C1381" s="8" t="s">
        <v>1320</v>
      </c>
      <c r="D1381" s="8" t="s">
        <v>452</v>
      </c>
      <c r="E1381" s="8" t="s">
        <v>776</v>
      </c>
      <c r="F1381" s="8" t="s">
        <v>452</v>
      </c>
      <c r="G1381" s="8" t="s">
        <v>777</v>
      </c>
      <c r="H1381" s="8">
        <v>7.5900000000000004E-3</v>
      </c>
    </row>
    <row r="1382" spans="1:8">
      <c r="A1382" s="8" t="str">
        <f t="shared" si="41"/>
        <v>30.05.001440.02.1010</v>
      </c>
      <c r="B1382" s="8" t="s">
        <v>1351</v>
      </c>
      <c r="C1382" s="8" t="s">
        <v>1320</v>
      </c>
      <c r="D1382" s="8" t="s">
        <v>452</v>
      </c>
      <c r="E1382" s="8" t="s">
        <v>1095</v>
      </c>
      <c r="F1382" s="8" t="s">
        <v>452</v>
      </c>
      <c r="G1382" s="8" t="s">
        <v>1096</v>
      </c>
      <c r="H1382" s="8">
        <v>3.8000000000000002E-5</v>
      </c>
    </row>
    <row r="1383" spans="1:8">
      <c r="A1383" s="8" t="str">
        <f t="shared" si="41"/>
        <v>30.05.001440.02.1011</v>
      </c>
      <c r="B1383" s="8" t="s">
        <v>1351</v>
      </c>
      <c r="C1383" s="8" t="s">
        <v>1320</v>
      </c>
      <c r="D1383" s="8" t="s">
        <v>452</v>
      </c>
      <c r="E1383" s="8" t="s">
        <v>1097</v>
      </c>
      <c r="F1383" s="8" t="s">
        <v>452</v>
      </c>
      <c r="G1383" s="8" t="s">
        <v>1098</v>
      </c>
      <c r="H1383" s="8">
        <v>2.2049999999999999E-3</v>
      </c>
    </row>
    <row r="1384" spans="1:8">
      <c r="A1384" s="8" t="str">
        <f t="shared" si="41"/>
        <v>30.05.001440.02.1012</v>
      </c>
      <c r="B1384" s="8" t="s">
        <v>1351</v>
      </c>
      <c r="C1384" s="8" t="s">
        <v>1320</v>
      </c>
      <c r="D1384" s="8" t="s">
        <v>452</v>
      </c>
      <c r="E1384" s="8" t="s">
        <v>1099</v>
      </c>
      <c r="F1384" s="8" t="s">
        <v>452</v>
      </c>
      <c r="G1384" s="8" t="s">
        <v>1100</v>
      </c>
      <c r="H1384" s="8">
        <v>4.3509999999999998E-3</v>
      </c>
    </row>
    <row r="1385" spans="1:8">
      <c r="A1385" s="8" t="str">
        <f t="shared" si="41"/>
        <v>30.05.001440.02.1013</v>
      </c>
      <c r="B1385" s="8" t="s">
        <v>1351</v>
      </c>
      <c r="C1385" s="8" t="s">
        <v>1320</v>
      </c>
      <c r="D1385" s="8" t="s">
        <v>452</v>
      </c>
      <c r="E1385" s="8" t="s">
        <v>1102</v>
      </c>
      <c r="F1385" s="8" t="s">
        <v>452</v>
      </c>
      <c r="G1385" s="8" t="s">
        <v>1103</v>
      </c>
      <c r="H1385" s="8">
        <v>3.3419999999999999E-3</v>
      </c>
    </row>
    <row r="1386" spans="1:8">
      <c r="A1386" s="8" t="str">
        <f t="shared" si="41"/>
        <v>30.05.001410.04.0005</v>
      </c>
      <c r="B1386" s="8" t="s">
        <v>1351</v>
      </c>
      <c r="C1386" s="8" t="s">
        <v>1320</v>
      </c>
      <c r="D1386" s="8" t="s">
        <v>452</v>
      </c>
      <c r="E1386" s="8" t="s">
        <v>475</v>
      </c>
      <c r="F1386" s="8" t="s">
        <v>452</v>
      </c>
      <c r="G1386" s="8" t="s">
        <v>476</v>
      </c>
      <c r="H1386" s="8">
        <v>1.0120000000000001E-2</v>
      </c>
    </row>
    <row r="1387" spans="1:8">
      <c r="A1387" s="8" t="str">
        <f t="shared" si="41"/>
        <v>30.05.001440.03.1380</v>
      </c>
      <c r="B1387" s="8" t="s">
        <v>1351</v>
      </c>
      <c r="C1387" s="8" t="s">
        <v>1320</v>
      </c>
      <c r="D1387" s="8" t="s">
        <v>452</v>
      </c>
      <c r="E1387" s="8" t="s">
        <v>835</v>
      </c>
      <c r="F1387" s="8" t="s">
        <v>498</v>
      </c>
      <c r="G1387" s="8" t="s">
        <v>836</v>
      </c>
      <c r="H1387" s="8">
        <v>0.15179699999999999</v>
      </c>
    </row>
    <row r="1388" spans="1:8">
      <c r="A1388" s="8" t="str">
        <f t="shared" si="41"/>
        <v>30.05.001435.03.1380</v>
      </c>
      <c r="B1388" s="8" t="s">
        <v>1351</v>
      </c>
      <c r="C1388" s="8" t="s">
        <v>1320</v>
      </c>
      <c r="D1388" s="8" t="s">
        <v>452</v>
      </c>
      <c r="E1388" s="8" t="s">
        <v>1285</v>
      </c>
      <c r="F1388" s="8" t="s">
        <v>498</v>
      </c>
      <c r="G1388" s="8" t="s">
        <v>836</v>
      </c>
      <c r="H1388" s="8">
        <v>0.15179699999999999</v>
      </c>
    </row>
    <row r="1389" spans="1:8">
      <c r="A1389" s="8" t="str">
        <f t="shared" si="41"/>
        <v>30.05.001420.15.1002</v>
      </c>
      <c r="B1389" s="8" t="s">
        <v>1351</v>
      </c>
      <c r="C1389" s="8" t="s">
        <v>1320</v>
      </c>
      <c r="D1389" s="8" t="s">
        <v>452</v>
      </c>
      <c r="E1389" s="8" t="s">
        <v>921</v>
      </c>
      <c r="F1389" s="8" t="s">
        <v>508</v>
      </c>
      <c r="G1389" s="8" t="s">
        <v>922</v>
      </c>
      <c r="H1389" s="8">
        <v>5.31E-4</v>
      </c>
    </row>
    <row r="1390" spans="1:8">
      <c r="A1390" s="8" t="str">
        <f t="shared" si="41"/>
        <v>30.05.001420.09.1002</v>
      </c>
      <c r="B1390" s="8" t="s">
        <v>1351</v>
      </c>
      <c r="C1390" s="8" t="s">
        <v>1320</v>
      </c>
      <c r="D1390" s="8" t="s">
        <v>452</v>
      </c>
      <c r="E1390" s="8" t="s">
        <v>923</v>
      </c>
      <c r="F1390" s="8" t="s">
        <v>508</v>
      </c>
      <c r="G1390" s="8" t="s">
        <v>924</v>
      </c>
      <c r="H1390" s="8">
        <v>1.37E-4</v>
      </c>
    </row>
    <row r="1391" spans="1:8">
      <c r="A1391" s="8" t="str">
        <f t="shared" si="41"/>
        <v>30.05.001420.10.1014</v>
      </c>
      <c r="B1391" s="8" t="s">
        <v>1351</v>
      </c>
      <c r="C1391" s="8" t="s">
        <v>1320</v>
      </c>
      <c r="D1391" s="8" t="s">
        <v>452</v>
      </c>
      <c r="E1391" s="8" t="s">
        <v>1055</v>
      </c>
      <c r="F1391" s="8" t="s">
        <v>508</v>
      </c>
      <c r="G1391" s="8" t="s">
        <v>1056</v>
      </c>
      <c r="H1391" s="8">
        <v>6.69E-4</v>
      </c>
    </row>
    <row r="1392" spans="1:8">
      <c r="A1392" s="8" t="str">
        <f t="shared" si="41"/>
        <v>30.05.001420.07.1001</v>
      </c>
      <c r="B1392" s="8" t="s">
        <v>1351</v>
      </c>
      <c r="C1392" s="8" t="s">
        <v>1320</v>
      </c>
      <c r="D1392" s="8" t="s">
        <v>452</v>
      </c>
      <c r="E1392" s="8" t="s">
        <v>925</v>
      </c>
      <c r="F1392" s="8" t="s">
        <v>452</v>
      </c>
      <c r="G1392" s="8" t="s">
        <v>926</v>
      </c>
      <c r="H1392" s="8">
        <v>6.0999999999999999E-5</v>
      </c>
    </row>
    <row r="1393" spans="1:8">
      <c r="A1393" s="8" t="str">
        <f t="shared" si="41"/>
        <v>30.05.001530.06.0006</v>
      </c>
      <c r="B1393" s="8" t="s">
        <v>1352</v>
      </c>
      <c r="C1393" s="8" t="s">
        <v>1345</v>
      </c>
      <c r="D1393" s="8" t="s">
        <v>452</v>
      </c>
      <c r="E1393" s="8" t="s">
        <v>1337</v>
      </c>
      <c r="F1393" s="8" t="s">
        <v>452</v>
      </c>
      <c r="G1393" s="8" t="s">
        <v>1338</v>
      </c>
      <c r="H1393" s="8">
        <v>0.73616599999999999</v>
      </c>
    </row>
    <row r="1394" spans="1:8">
      <c r="A1394" s="8" t="str">
        <f t="shared" si="41"/>
        <v>30.05.001510.01.0010</v>
      </c>
      <c r="B1394" s="8" t="s">
        <v>1352</v>
      </c>
      <c r="C1394" s="8" t="s">
        <v>1345</v>
      </c>
      <c r="D1394" s="8" t="s">
        <v>452</v>
      </c>
      <c r="E1394" s="8" t="s">
        <v>843</v>
      </c>
      <c r="F1394" s="8" t="s">
        <v>452</v>
      </c>
      <c r="G1394" s="8" t="s">
        <v>844</v>
      </c>
      <c r="H1394" s="8">
        <v>7.8850000000000003E-2</v>
      </c>
    </row>
    <row r="1395" spans="1:8">
      <c r="A1395" s="8" t="str">
        <f t="shared" si="41"/>
        <v>30.05.001510.01.0011</v>
      </c>
      <c r="B1395" s="8" t="s">
        <v>1352</v>
      </c>
      <c r="C1395" s="8" t="s">
        <v>1345</v>
      </c>
      <c r="D1395" s="8" t="s">
        <v>452</v>
      </c>
      <c r="E1395" s="8" t="s">
        <v>1051</v>
      </c>
      <c r="F1395" s="8" t="s">
        <v>452</v>
      </c>
      <c r="G1395" s="8" t="s">
        <v>1052</v>
      </c>
      <c r="H1395" s="8">
        <v>0.15770100000000001</v>
      </c>
    </row>
    <row r="1396" spans="1:8">
      <c r="A1396" s="8" t="str">
        <f t="shared" si="41"/>
        <v>30.05.001510.01.0006</v>
      </c>
      <c r="B1396" s="8" t="s">
        <v>1352</v>
      </c>
      <c r="C1396" s="8" t="s">
        <v>1345</v>
      </c>
      <c r="D1396" s="8" t="s">
        <v>452</v>
      </c>
      <c r="E1396" s="8" t="s">
        <v>845</v>
      </c>
      <c r="F1396" s="8" t="s">
        <v>452</v>
      </c>
      <c r="G1396" s="8" t="s">
        <v>846</v>
      </c>
      <c r="H1396" s="8">
        <v>0.15770100000000001</v>
      </c>
    </row>
    <row r="1397" spans="1:8">
      <c r="A1397" s="8" t="str">
        <f t="shared" si="41"/>
        <v>30.05.001510.02.0003</v>
      </c>
      <c r="B1397" s="8" t="s">
        <v>1352</v>
      </c>
      <c r="C1397" s="8" t="s">
        <v>1345</v>
      </c>
      <c r="D1397" s="8" t="s">
        <v>452</v>
      </c>
      <c r="E1397" s="8" t="s">
        <v>523</v>
      </c>
      <c r="F1397" s="8" t="s">
        <v>452</v>
      </c>
      <c r="G1397" s="8" t="s">
        <v>524</v>
      </c>
      <c r="H1397" s="8">
        <v>1.6427000000000001E-2</v>
      </c>
    </row>
    <row r="1398" spans="1:8">
      <c r="A1398" s="8" t="str">
        <f t="shared" si="41"/>
        <v>30.05.001510.02.0026</v>
      </c>
      <c r="B1398" s="8" t="s">
        <v>1352</v>
      </c>
      <c r="C1398" s="8" t="s">
        <v>1345</v>
      </c>
      <c r="D1398" s="8" t="s">
        <v>452</v>
      </c>
      <c r="E1398" s="8" t="s">
        <v>1333</v>
      </c>
      <c r="F1398" s="8" t="s">
        <v>452</v>
      </c>
      <c r="G1398" s="8" t="s">
        <v>1334</v>
      </c>
      <c r="H1398" s="8">
        <v>1.6427000000000001E-2</v>
      </c>
    </row>
    <row r="1399" spans="1:8">
      <c r="A1399" s="8" t="str">
        <f t="shared" si="41"/>
        <v>30.05.001510.07.0002</v>
      </c>
      <c r="B1399" s="8" t="s">
        <v>1352</v>
      </c>
      <c r="C1399" s="8" t="s">
        <v>1345</v>
      </c>
      <c r="D1399" s="8" t="s">
        <v>452</v>
      </c>
      <c r="E1399" s="8" t="s">
        <v>454</v>
      </c>
      <c r="F1399" s="8" t="s">
        <v>452</v>
      </c>
      <c r="G1399" s="8" t="s">
        <v>455</v>
      </c>
      <c r="H1399" s="8">
        <v>0.26064399999999999</v>
      </c>
    </row>
    <row r="1400" spans="1:8">
      <c r="A1400" s="8" t="str">
        <f t="shared" si="41"/>
        <v>30.05.001510.04.0007</v>
      </c>
      <c r="B1400" s="8" t="s">
        <v>1352</v>
      </c>
      <c r="C1400" s="8" t="s">
        <v>1345</v>
      </c>
      <c r="D1400" s="8" t="s">
        <v>452</v>
      </c>
      <c r="E1400" s="8" t="s">
        <v>535</v>
      </c>
      <c r="F1400" s="8" t="s">
        <v>452</v>
      </c>
      <c r="G1400" s="8" t="s">
        <v>536</v>
      </c>
      <c r="H1400" s="8">
        <v>7.8850000000000003E-2</v>
      </c>
    </row>
    <row r="1401" spans="1:8">
      <c r="A1401" s="8" t="str">
        <f t="shared" si="41"/>
        <v>30.05.001510.09.0003</v>
      </c>
      <c r="B1401" s="8" t="s">
        <v>1352</v>
      </c>
      <c r="C1401" s="8" t="s">
        <v>1345</v>
      </c>
      <c r="D1401" s="8" t="s">
        <v>452</v>
      </c>
      <c r="E1401" s="8" t="s">
        <v>824</v>
      </c>
      <c r="F1401" s="8" t="s">
        <v>452</v>
      </c>
      <c r="G1401" s="8" t="s">
        <v>825</v>
      </c>
      <c r="H1401" s="8">
        <v>0.16894100000000001</v>
      </c>
    </row>
    <row r="1402" spans="1:8">
      <c r="A1402" s="8" t="str">
        <f t="shared" si="41"/>
        <v>30.05.001510.09.0006</v>
      </c>
      <c r="B1402" s="8" t="s">
        <v>1352</v>
      </c>
      <c r="C1402" s="8" t="s">
        <v>1345</v>
      </c>
      <c r="D1402" s="8" t="s">
        <v>452</v>
      </c>
      <c r="E1402" s="8" t="s">
        <v>504</v>
      </c>
      <c r="F1402" s="8" t="s">
        <v>505</v>
      </c>
      <c r="G1402" s="8" t="s">
        <v>506</v>
      </c>
      <c r="H1402" s="8">
        <v>9.3860000000000002E-3</v>
      </c>
    </row>
    <row r="1403" spans="1:8">
      <c r="A1403" s="8" t="str">
        <f t="shared" si="41"/>
        <v>30.05.001510.06.0020</v>
      </c>
      <c r="B1403" s="8" t="s">
        <v>1352</v>
      </c>
      <c r="C1403" s="8" t="s">
        <v>1345</v>
      </c>
      <c r="D1403" s="8" t="s">
        <v>452</v>
      </c>
      <c r="E1403" s="8" t="s">
        <v>456</v>
      </c>
      <c r="F1403" s="8" t="s">
        <v>452</v>
      </c>
      <c r="G1403" s="8" t="s">
        <v>457</v>
      </c>
      <c r="H1403" s="8">
        <v>1.5620999999999999E-2</v>
      </c>
    </row>
    <row r="1404" spans="1:8">
      <c r="A1404" s="8" t="str">
        <f t="shared" si="41"/>
        <v>30.05.001510.04.0005</v>
      </c>
      <c r="B1404" s="8" t="s">
        <v>1352</v>
      </c>
      <c r="C1404" s="8" t="s">
        <v>1345</v>
      </c>
      <c r="D1404" s="8" t="s">
        <v>452</v>
      </c>
      <c r="E1404" s="8" t="s">
        <v>475</v>
      </c>
      <c r="F1404" s="8" t="s">
        <v>452</v>
      </c>
      <c r="G1404" s="8" t="s">
        <v>476</v>
      </c>
      <c r="H1404" s="8">
        <v>2.8878999999999998E-2</v>
      </c>
    </row>
    <row r="1405" spans="1:8">
      <c r="A1405" s="8" t="str">
        <f t="shared" si="41"/>
        <v>30.05.001540.03.1380</v>
      </c>
      <c r="B1405" s="8" t="s">
        <v>1352</v>
      </c>
      <c r="C1405" s="8" t="s">
        <v>1345</v>
      </c>
      <c r="D1405" s="8" t="s">
        <v>452</v>
      </c>
      <c r="E1405" s="8" t="s">
        <v>835</v>
      </c>
      <c r="F1405" s="8" t="s">
        <v>498</v>
      </c>
      <c r="G1405" s="8" t="s">
        <v>836</v>
      </c>
      <c r="H1405" s="8">
        <v>5.2506999999999998E-2</v>
      </c>
    </row>
    <row r="1406" spans="1:8">
      <c r="A1406" s="8" t="str">
        <f t="shared" si="41"/>
        <v>30.05.001535.03.1380</v>
      </c>
      <c r="B1406" s="8" t="s">
        <v>1352</v>
      </c>
      <c r="C1406" s="8" t="s">
        <v>1345</v>
      </c>
      <c r="D1406" s="8" t="s">
        <v>452</v>
      </c>
      <c r="E1406" s="8" t="s">
        <v>1285</v>
      </c>
      <c r="F1406" s="8" t="s">
        <v>498</v>
      </c>
      <c r="G1406" s="8" t="s">
        <v>836</v>
      </c>
      <c r="H1406" s="8">
        <v>5.2506999999999998E-2</v>
      </c>
    </row>
    <row r="1407" spans="1:8">
      <c r="A1407" s="8" t="str">
        <f t="shared" si="41"/>
        <v>30.05.001520.15.1002</v>
      </c>
      <c r="B1407" s="8" t="s">
        <v>1352</v>
      </c>
      <c r="C1407" s="8" t="s">
        <v>1345</v>
      </c>
      <c r="D1407" s="8" t="s">
        <v>452</v>
      </c>
      <c r="E1407" s="8" t="s">
        <v>921</v>
      </c>
      <c r="F1407" s="8" t="s">
        <v>508</v>
      </c>
      <c r="G1407" s="8" t="s">
        <v>922</v>
      </c>
      <c r="H1407" s="8">
        <v>1.84E-4</v>
      </c>
    </row>
    <row r="1408" spans="1:8">
      <c r="A1408" s="8" t="str">
        <f t="shared" si="41"/>
        <v>30.05.001520.09.1002</v>
      </c>
      <c r="B1408" s="8" t="s">
        <v>1352</v>
      </c>
      <c r="C1408" s="8" t="s">
        <v>1345</v>
      </c>
      <c r="D1408" s="8" t="s">
        <v>452</v>
      </c>
      <c r="E1408" s="8" t="s">
        <v>923</v>
      </c>
      <c r="F1408" s="8" t="s">
        <v>508</v>
      </c>
      <c r="G1408" s="8" t="s">
        <v>924</v>
      </c>
      <c r="H1408" s="8">
        <v>4.6999999999999997E-5</v>
      </c>
    </row>
    <row r="1409" spans="1:8">
      <c r="A1409" s="8" t="str">
        <f t="shared" si="41"/>
        <v>30.05.001520.10.1014</v>
      </c>
      <c r="B1409" s="8" t="s">
        <v>1352</v>
      </c>
      <c r="C1409" s="8" t="s">
        <v>1345</v>
      </c>
      <c r="D1409" s="8" t="s">
        <v>452</v>
      </c>
      <c r="E1409" s="8" t="s">
        <v>1055</v>
      </c>
      <c r="F1409" s="8" t="s">
        <v>508</v>
      </c>
      <c r="G1409" s="8" t="s">
        <v>1056</v>
      </c>
      <c r="H1409" s="8">
        <v>2.32E-4</v>
      </c>
    </row>
    <row r="1410" spans="1:8">
      <c r="A1410" s="8" t="str">
        <f t="shared" si="41"/>
        <v>30.05.001520.07.1001</v>
      </c>
      <c r="B1410" s="8" t="s">
        <v>1352</v>
      </c>
      <c r="C1410" s="8" t="s">
        <v>1345</v>
      </c>
      <c r="D1410" s="8" t="s">
        <v>452</v>
      </c>
      <c r="E1410" s="8" t="s">
        <v>925</v>
      </c>
      <c r="F1410" s="8" t="s">
        <v>452</v>
      </c>
      <c r="G1410" s="8" t="s">
        <v>926</v>
      </c>
      <c r="H1410" s="8">
        <v>2.0999999999999999E-5</v>
      </c>
    </row>
    <row r="1411" spans="1:8">
      <c r="A1411" s="8" t="str">
        <f t="shared" si="41"/>
        <v>---------------  - FMEN031 - V:</v>
      </c>
      <c r="B1411" s="8" t="s">
        <v>427</v>
      </c>
      <c r="C1411" s="8" t="e">
        <f>------------------------------DAT</f>
        <v>#NAME?</v>
      </c>
      <c r="D1411" s="8" t="s">
        <v>1238</v>
      </c>
      <c r="E1411" s="8" t="s">
        <v>526</v>
      </c>
      <c r="F1411" s="8" t="s">
        <v>527</v>
      </c>
      <c r="G1411" s="8" t="s">
        <v>528</v>
      </c>
      <c r="H1411" s="8"/>
    </row>
    <row r="1412" spans="1:8">
      <c r="A1412" s="8" t="str">
        <f t="shared" si="41"/>
        <v>_x000C_------------------------------</v>
      </c>
      <c r="B1412" s="8" t="s">
        <v>529</v>
      </c>
      <c r="C1412" s="8" t="s">
        <v>1227</v>
      </c>
      <c r="D1412" s="8" t="s">
        <v>1228</v>
      </c>
      <c r="E1412" s="8" t="s">
        <v>430</v>
      </c>
      <c r="F1412" s="8" t="s">
        <v>429</v>
      </c>
      <c r="G1412" s="8" t="s">
        <v>431</v>
      </c>
      <c r="H1412" s="8" t="s">
        <v>431</v>
      </c>
    </row>
    <row r="1413" spans="1:8">
      <c r="A1413" s="8" t="str">
        <f t="shared" si="41"/>
        <v>FORNO DE MINASrutura de Atual P</v>
      </c>
      <c r="B1413" s="8" t="s">
        <v>433</v>
      </c>
      <c r="C1413" s="8" t="s">
        <v>434</v>
      </c>
      <c r="D1413" s="8" t="s">
        <v>435</v>
      </c>
      <c r="E1413" s="8" t="s">
        <v>436</v>
      </c>
      <c r="F1413" s="8" t="s">
        <v>437</v>
      </c>
      <c r="G1413" s="8" t="s">
        <v>438</v>
      </c>
      <c r="H1413" s="8" t="s">
        <v>852</v>
      </c>
    </row>
    <row r="1414" spans="1:8">
      <c r="A1414" s="8" t="str">
        <f t="shared" si="41"/>
        <v>-------------------------------</v>
      </c>
      <c r="B1414" s="8" t="s">
        <v>427</v>
      </c>
      <c r="C1414" s="8" t="s">
        <v>1227</v>
      </c>
      <c r="D1414" s="8" t="s">
        <v>1228</v>
      </c>
      <c r="E1414" s="8" t="s">
        <v>430</v>
      </c>
      <c r="F1414" s="8" t="s">
        <v>429</v>
      </c>
      <c r="G1414" s="8" t="s">
        <v>431</v>
      </c>
      <c r="H1414" s="8" t="s">
        <v>1335</v>
      </c>
    </row>
    <row r="1415" spans="1:8">
      <c r="A1415" s="8" t="str">
        <f t="shared" si="41"/>
        <v/>
      </c>
      <c r="B1415" s="8"/>
      <c r="C1415" s="8"/>
      <c r="D1415" s="8"/>
      <c r="E1415" s="8"/>
      <c r="F1415" s="8"/>
      <c r="G1415" s="8"/>
      <c r="H1415" s="8"/>
    </row>
    <row r="1416" spans="1:8">
      <c r="A1416" s="8" t="str">
        <f t="shared" si="41"/>
        <v>Item PaiItem Filho</v>
      </c>
      <c r="B1416" s="8" t="s">
        <v>441</v>
      </c>
      <c r="C1416" s="8" t="s">
        <v>442</v>
      </c>
      <c r="D1416" s="8" t="s">
        <v>443</v>
      </c>
      <c r="E1416" s="8" t="s">
        <v>444</v>
      </c>
      <c r="F1416" s="8" t="s">
        <v>443</v>
      </c>
      <c r="G1416" s="8" t="s">
        <v>445</v>
      </c>
      <c r="H1416" s="8" t="s">
        <v>446</v>
      </c>
    </row>
    <row r="1417" spans="1:8">
      <c r="B1417" s="8" t="s">
        <v>427</v>
      </c>
      <c r="C1417" s="8" t="s">
        <v>447</v>
      </c>
      <c r="D1417" s="8" t="s">
        <v>448</v>
      </c>
      <c r="E1417" s="8" t="s">
        <v>449</v>
      </c>
      <c r="F1417" s="8" t="s">
        <v>448</v>
      </c>
      <c r="G1417" s="8" t="s">
        <v>431</v>
      </c>
      <c r="H1417" s="8" t="s">
        <v>427</v>
      </c>
    </row>
    <row r="1418" spans="1:8">
      <c r="B1418" s="8" t="s">
        <v>1352</v>
      </c>
      <c r="C1418" s="8" t="s">
        <v>1345</v>
      </c>
      <c r="D1418" s="8" t="s">
        <v>452</v>
      </c>
      <c r="E1418" s="8" t="s">
        <v>1353</v>
      </c>
      <c r="F1418" s="8" t="s">
        <v>498</v>
      </c>
      <c r="G1418" s="8" t="s">
        <v>1354</v>
      </c>
      <c r="H1418" s="8">
        <v>5.5099999999999995E-4</v>
      </c>
    </row>
    <row r="1419" spans="1:8">
      <c r="A1419" s="8" t="str">
        <f t="shared" ref="A1419:A1439" si="42">B1419&amp;E1419</f>
        <v>30.05.001630.06.0001</v>
      </c>
      <c r="B1419" s="8" t="s">
        <v>1355</v>
      </c>
      <c r="C1419" s="8" t="s">
        <v>1356</v>
      </c>
      <c r="D1419" s="8" t="s">
        <v>452</v>
      </c>
      <c r="E1419" s="8" t="s">
        <v>1331</v>
      </c>
      <c r="F1419" s="8" t="s">
        <v>452</v>
      </c>
      <c r="G1419" s="8" t="s">
        <v>1332</v>
      </c>
      <c r="H1419" s="8">
        <v>0.66998100000000005</v>
      </c>
    </row>
    <row r="1420" spans="1:8">
      <c r="A1420" s="8" t="str">
        <f t="shared" si="42"/>
        <v>30.05.001610.01.0010</v>
      </c>
      <c r="B1420" s="8" t="s">
        <v>1355</v>
      </c>
      <c r="C1420" s="8" t="s">
        <v>1356</v>
      </c>
      <c r="D1420" s="8" t="s">
        <v>452</v>
      </c>
      <c r="E1420" s="8" t="s">
        <v>843</v>
      </c>
      <c r="F1420" s="8" t="s">
        <v>452</v>
      </c>
      <c r="G1420" s="8" t="s">
        <v>844</v>
      </c>
      <c r="H1420" s="8">
        <v>0.109679</v>
      </c>
    </row>
    <row r="1421" spans="1:8">
      <c r="A1421" s="8" t="str">
        <f t="shared" si="42"/>
        <v>30.05.001610.01.0014</v>
      </c>
      <c r="B1421" s="8" t="s">
        <v>1355</v>
      </c>
      <c r="C1421" s="8" t="s">
        <v>1356</v>
      </c>
      <c r="D1421" s="8" t="s">
        <v>452</v>
      </c>
      <c r="E1421" s="8" t="s">
        <v>841</v>
      </c>
      <c r="F1421" s="8" t="s">
        <v>452</v>
      </c>
      <c r="G1421" s="8" t="s">
        <v>842</v>
      </c>
      <c r="H1421" s="8">
        <v>0.14623800000000001</v>
      </c>
    </row>
    <row r="1422" spans="1:8">
      <c r="A1422" s="8" t="str">
        <f t="shared" si="42"/>
        <v>30.05.001610.01.0006</v>
      </c>
      <c r="B1422" s="8" t="s">
        <v>1355</v>
      </c>
      <c r="C1422" s="8" t="s">
        <v>1356</v>
      </c>
      <c r="D1422" s="8" t="s">
        <v>452</v>
      </c>
      <c r="E1422" s="8" t="s">
        <v>845</v>
      </c>
      <c r="F1422" s="8" t="s">
        <v>452</v>
      </c>
      <c r="G1422" s="8" t="s">
        <v>846</v>
      </c>
      <c r="H1422" s="8">
        <v>0.109679</v>
      </c>
    </row>
    <row r="1423" spans="1:8">
      <c r="A1423" s="8" t="str">
        <f t="shared" si="42"/>
        <v>30.05.001610.02.0003</v>
      </c>
      <c r="B1423" s="8" t="s">
        <v>1355</v>
      </c>
      <c r="C1423" s="8" t="s">
        <v>1356</v>
      </c>
      <c r="D1423" s="8" t="s">
        <v>452</v>
      </c>
      <c r="E1423" s="8" t="s">
        <v>523</v>
      </c>
      <c r="F1423" s="8" t="s">
        <v>452</v>
      </c>
      <c r="G1423" s="8" t="s">
        <v>524</v>
      </c>
      <c r="H1423" s="8">
        <v>2.4881E-2</v>
      </c>
    </row>
    <row r="1424" spans="1:8">
      <c r="A1424" s="8" t="str">
        <f t="shared" si="42"/>
        <v>30.05.001610.02.0026</v>
      </c>
      <c r="B1424" s="8" t="s">
        <v>1355</v>
      </c>
      <c r="C1424" s="8" t="s">
        <v>1356</v>
      </c>
      <c r="D1424" s="8" t="s">
        <v>452</v>
      </c>
      <c r="E1424" s="8" t="s">
        <v>1333</v>
      </c>
      <c r="F1424" s="8" t="s">
        <v>452</v>
      </c>
      <c r="G1424" s="8" t="s">
        <v>1334</v>
      </c>
      <c r="H1424" s="8">
        <v>1.0663000000000001E-2</v>
      </c>
    </row>
    <row r="1425" spans="1:8">
      <c r="A1425" s="8" t="str">
        <f t="shared" si="42"/>
        <v>30.05.001610.07.0002</v>
      </c>
      <c r="B1425" s="8" t="s">
        <v>1355</v>
      </c>
      <c r="C1425" s="8" t="s">
        <v>1356</v>
      </c>
      <c r="D1425" s="8" t="s">
        <v>452</v>
      </c>
      <c r="E1425" s="8" t="s">
        <v>454</v>
      </c>
      <c r="F1425" s="8" t="s">
        <v>452</v>
      </c>
      <c r="G1425" s="8" t="s">
        <v>455</v>
      </c>
      <c r="H1425" s="8">
        <v>0.22342000000000001</v>
      </c>
    </row>
    <row r="1426" spans="1:8">
      <c r="A1426" s="8" t="str">
        <f t="shared" si="42"/>
        <v>30.05.001610.04.0007</v>
      </c>
      <c r="B1426" s="8" t="s">
        <v>1355</v>
      </c>
      <c r="C1426" s="8" t="s">
        <v>1356</v>
      </c>
      <c r="D1426" s="8" t="s">
        <v>452</v>
      </c>
      <c r="E1426" s="8" t="s">
        <v>535</v>
      </c>
      <c r="F1426" s="8" t="s">
        <v>452</v>
      </c>
      <c r="G1426" s="8" t="s">
        <v>536</v>
      </c>
      <c r="H1426" s="8">
        <v>7.2387999999999994E-2</v>
      </c>
    </row>
    <row r="1427" spans="1:8">
      <c r="A1427" s="8" t="str">
        <f t="shared" si="42"/>
        <v>30.05.001610.09.0003</v>
      </c>
      <c r="B1427" s="8" t="s">
        <v>1355</v>
      </c>
      <c r="C1427" s="8" t="s">
        <v>1356</v>
      </c>
      <c r="D1427" s="8" t="s">
        <v>452</v>
      </c>
      <c r="E1427" s="8" t="s">
        <v>824</v>
      </c>
      <c r="F1427" s="8" t="s">
        <v>452</v>
      </c>
      <c r="G1427" s="8" t="s">
        <v>825</v>
      </c>
      <c r="H1427" s="8">
        <v>0.14852299999999999</v>
      </c>
    </row>
    <row r="1428" spans="1:8">
      <c r="A1428" s="8" t="str">
        <f t="shared" si="42"/>
        <v>30.05.001610.09.0006</v>
      </c>
      <c r="B1428" s="8" t="s">
        <v>1355</v>
      </c>
      <c r="C1428" s="8" t="s">
        <v>1356</v>
      </c>
      <c r="D1428" s="8" t="s">
        <v>452</v>
      </c>
      <c r="E1428" s="8" t="s">
        <v>504</v>
      </c>
      <c r="F1428" s="8" t="s">
        <v>505</v>
      </c>
      <c r="G1428" s="8" t="s">
        <v>506</v>
      </c>
      <c r="H1428" s="8">
        <v>8.2509999999999997E-3</v>
      </c>
    </row>
    <row r="1429" spans="1:8">
      <c r="A1429" s="8" t="str">
        <f t="shared" si="42"/>
        <v>30.05.001610.06.0020</v>
      </c>
      <c r="B1429" s="8" t="s">
        <v>1355</v>
      </c>
      <c r="C1429" s="8" t="s">
        <v>1356</v>
      </c>
      <c r="D1429" s="8" t="s">
        <v>452</v>
      </c>
      <c r="E1429" s="8" t="s">
        <v>456</v>
      </c>
      <c r="F1429" s="8" t="s">
        <v>452</v>
      </c>
      <c r="G1429" s="8" t="s">
        <v>457</v>
      </c>
      <c r="H1429" s="8">
        <v>1.2187E-2</v>
      </c>
    </row>
    <row r="1430" spans="1:8">
      <c r="A1430" s="8" t="str">
        <f t="shared" si="42"/>
        <v>30.05.001610.04.0004</v>
      </c>
      <c r="B1430" s="8" t="s">
        <v>1355</v>
      </c>
      <c r="C1430" s="8" t="s">
        <v>1356</v>
      </c>
      <c r="D1430" s="8" t="s">
        <v>452</v>
      </c>
      <c r="E1430" s="8" t="s">
        <v>776</v>
      </c>
      <c r="F1430" s="8" t="s">
        <v>452</v>
      </c>
      <c r="G1430" s="8" t="s">
        <v>777</v>
      </c>
      <c r="H1430" s="8">
        <v>2.0310999999999999E-2</v>
      </c>
    </row>
    <row r="1431" spans="1:8">
      <c r="A1431" s="8" t="str">
        <f t="shared" si="42"/>
        <v>30.05.001640.02.1010</v>
      </c>
      <c r="B1431" s="8" t="s">
        <v>1355</v>
      </c>
      <c r="C1431" s="8" t="s">
        <v>1356</v>
      </c>
      <c r="D1431" s="8" t="s">
        <v>452</v>
      </c>
      <c r="E1431" s="8" t="s">
        <v>1095</v>
      </c>
      <c r="F1431" s="8" t="s">
        <v>452</v>
      </c>
      <c r="G1431" s="8" t="s">
        <v>1096</v>
      </c>
      <c r="H1431" s="8">
        <v>1E-4</v>
      </c>
    </row>
    <row r="1432" spans="1:8">
      <c r="A1432" s="8" t="str">
        <f t="shared" si="42"/>
        <v>30.05.001640.02.1011</v>
      </c>
      <c r="B1432" s="8" t="s">
        <v>1355</v>
      </c>
      <c r="C1432" s="8" t="s">
        <v>1356</v>
      </c>
      <c r="D1432" s="8" t="s">
        <v>452</v>
      </c>
      <c r="E1432" s="8" t="s">
        <v>1097</v>
      </c>
      <c r="F1432" s="8" t="s">
        <v>452</v>
      </c>
      <c r="G1432" s="8" t="s">
        <v>1098</v>
      </c>
      <c r="H1432" s="8">
        <v>5.901E-3</v>
      </c>
    </row>
    <row r="1433" spans="1:8">
      <c r="A1433" s="8" t="str">
        <f t="shared" si="42"/>
        <v>30.05.001640.02.1012</v>
      </c>
      <c r="B1433" s="8" t="s">
        <v>1355</v>
      </c>
      <c r="C1433" s="8" t="s">
        <v>1356</v>
      </c>
      <c r="D1433" s="8" t="s">
        <v>452</v>
      </c>
      <c r="E1433" s="8" t="s">
        <v>1099</v>
      </c>
      <c r="F1433" s="8" t="s">
        <v>452</v>
      </c>
      <c r="G1433" s="8" t="s">
        <v>1100</v>
      </c>
      <c r="H1433" s="8">
        <v>1.1645000000000001E-2</v>
      </c>
    </row>
    <row r="1434" spans="1:8">
      <c r="A1434" s="8" t="str">
        <f t="shared" si="42"/>
        <v>30.05.001640.02.1013</v>
      </c>
      <c r="B1434" s="8" t="s">
        <v>1355</v>
      </c>
      <c r="C1434" s="8" t="s">
        <v>1356</v>
      </c>
      <c r="D1434" s="8" t="s">
        <v>452</v>
      </c>
      <c r="E1434" s="8" t="s">
        <v>1102</v>
      </c>
      <c r="F1434" s="8" t="s">
        <v>452</v>
      </c>
      <c r="G1434" s="8" t="s">
        <v>1103</v>
      </c>
      <c r="H1434" s="8">
        <v>8.9440000000000006E-3</v>
      </c>
    </row>
    <row r="1435" spans="1:8">
      <c r="A1435" s="8" t="str">
        <f t="shared" si="42"/>
        <v>30.05.001640.03.1380</v>
      </c>
      <c r="B1435" s="8" t="s">
        <v>1355</v>
      </c>
      <c r="C1435" s="8" t="s">
        <v>1356</v>
      </c>
      <c r="D1435" s="8" t="s">
        <v>452</v>
      </c>
      <c r="E1435" s="8" t="s">
        <v>835</v>
      </c>
      <c r="F1435" s="8" t="s">
        <v>498</v>
      </c>
      <c r="G1435" s="8" t="s">
        <v>836</v>
      </c>
      <c r="H1435" s="8">
        <v>0.152332</v>
      </c>
    </row>
    <row r="1436" spans="1:8">
      <c r="A1436" s="8" t="str">
        <f t="shared" si="42"/>
        <v>30.05.001635.03.1380</v>
      </c>
      <c r="B1436" s="8" t="s">
        <v>1355</v>
      </c>
      <c r="C1436" s="8" t="s">
        <v>1356</v>
      </c>
      <c r="D1436" s="8" t="s">
        <v>452</v>
      </c>
      <c r="E1436" s="8" t="s">
        <v>1285</v>
      </c>
      <c r="F1436" s="8" t="s">
        <v>498</v>
      </c>
      <c r="G1436" s="8" t="s">
        <v>836</v>
      </c>
      <c r="H1436" s="8">
        <v>0.152332</v>
      </c>
    </row>
    <row r="1437" spans="1:8">
      <c r="A1437" s="8" t="str">
        <f t="shared" si="42"/>
        <v>30.05.001620.15.1002</v>
      </c>
      <c r="B1437" s="8" t="s">
        <v>1355</v>
      </c>
      <c r="C1437" s="8" t="s">
        <v>1356</v>
      </c>
      <c r="D1437" s="8" t="s">
        <v>452</v>
      </c>
      <c r="E1437" s="8" t="s">
        <v>921</v>
      </c>
      <c r="F1437" s="8" t="s">
        <v>508</v>
      </c>
      <c r="G1437" s="8" t="s">
        <v>922</v>
      </c>
      <c r="H1437" s="8">
        <v>5.3300000000000005E-4</v>
      </c>
    </row>
    <row r="1438" spans="1:8">
      <c r="A1438" s="8" t="str">
        <f t="shared" si="42"/>
        <v>30.05.001620.09.1002</v>
      </c>
      <c r="B1438" s="8" t="s">
        <v>1355</v>
      </c>
      <c r="C1438" s="8" t="s">
        <v>1356</v>
      </c>
      <c r="D1438" s="8" t="s">
        <v>452</v>
      </c>
      <c r="E1438" s="8" t="s">
        <v>923</v>
      </c>
      <c r="F1438" s="8" t="s">
        <v>508</v>
      </c>
      <c r="G1438" s="8" t="s">
        <v>924</v>
      </c>
      <c r="H1438" s="8">
        <v>1.37E-4</v>
      </c>
    </row>
    <row r="1439" spans="1:8">
      <c r="A1439" s="8" t="str">
        <f t="shared" si="42"/>
        <v>30.05.001620.10.1014</v>
      </c>
      <c r="B1439" s="8" t="s">
        <v>1355</v>
      </c>
      <c r="C1439" s="8" t="s">
        <v>1356</v>
      </c>
      <c r="D1439" s="8" t="s">
        <v>452</v>
      </c>
      <c r="E1439" s="8" t="s">
        <v>1055</v>
      </c>
      <c r="F1439" s="8" t="s">
        <v>508</v>
      </c>
      <c r="G1439" s="8" t="s">
        <v>1056</v>
      </c>
      <c r="H1439" s="8">
        <v>6.7199999999999996E-4</v>
      </c>
    </row>
    <row r="1440" spans="1:8">
      <c r="B1440" s="8" t="s">
        <v>1355</v>
      </c>
      <c r="C1440" s="8" t="s">
        <v>1356</v>
      </c>
      <c r="D1440" s="8" t="s">
        <v>452</v>
      </c>
      <c r="E1440" s="8" t="s">
        <v>925</v>
      </c>
      <c r="F1440" s="8" t="s">
        <v>452</v>
      </c>
      <c r="G1440" s="8" t="s">
        <v>926</v>
      </c>
      <c r="H1440" s="8">
        <v>6.0999999999999999E-5</v>
      </c>
    </row>
    <row r="1441" spans="1:8">
      <c r="B1441" s="8" t="s">
        <v>1357</v>
      </c>
      <c r="C1441" s="8" t="s">
        <v>1358</v>
      </c>
      <c r="D1441" s="8" t="s">
        <v>452</v>
      </c>
      <c r="E1441" s="8" t="s">
        <v>1331</v>
      </c>
      <c r="F1441" s="8" t="s">
        <v>452</v>
      </c>
      <c r="G1441" s="8" t="s">
        <v>1332</v>
      </c>
      <c r="H1441" s="8">
        <v>0.60697299999999998</v>
      </c>
    </row>
    <row r="1442" spans="1:8">
      <c r="A1442" s="8" t="str">
        <f t="shared" ref="A1442:A1466" si="43">B1442&amp;E1442</f>
        <v>30.05.001710.01.0010</v>
      </c>
      <c r="B1442" s="8" t="s">
        <v>1357</v>
      </c>
      <c r="C1442" s="8" t="s">
        <v>1358</v>
      </c>
      <c r="D1442" s="8" t="s">
        <v>452</v>
      </c>
      <c r="E1442" s="8" t="s">
        <v>843</v>
      </c>
      <c r="F1442" s="8" t="s">
        <v>452</v>
      </c>
      <c r="G1442" s="8" t="s">
        <v>844</v>
      </c>
      <c r="H1442" s="8">
        <v>9.9363999999999994E-2</v>
      </c>
    </row>
    <row r="1443" spans="1:8">
      <c r="A1443" s="8" t="str">
        <f t="shared" si="43"/>
        <v>30.05.001710.01.0014</v>
      </c>
      <c r="B1443" s="8" t="s">
        <v>1357</v>
      </c>
      <c r="C1443" s="8" t="s">
        <v>1358</v>
      </c>
      <c r="D1443" s="8" t="s">
        <v>452</v>
      </c>
      <c r="E1443" s="8" t="s">
        <v>841</v>
      </c>
      <c r="F1443" s="8" t="s">
        <v>452</v>
      </c>
      <c r="G1443" s="8" t="s">
        <v>842</v>
      </c>
      <c r="H1443" s="8">
        <v>0.13248599999999999</v>
      </c>
    </row>
    <row r="1444" spans="1:8">
      <c r="A1444" s="8" t="str">
        <f t="shared" si="43"/>
        <v>30.05.001710.01.0006</v>
      </c>
      <c r="B1444" s="8" t="s">
        <v>1357</v>
      </c>
      <c r="C1444" s="8" t="s">
        <v>1358</v>
      </c>
      <c r="D1444" s="8" t="s">
        <v>452</v>
      </c>
      <c r="E1444" s="8" t="s">
        <v>845</v>
      </c>
      <c r="F1444" s="8" t="s">
        <v>452</v>
      </c>
      <c r="G1444" s="8" t="s">
        <v>846</v>
      </c>
      <c r="H1444" s="8">
        <v>9.9363999999999994E-2</v>
      </c>
    </row>
    <row r="1445" spans="1:8">
      <c r="A1445" s="8" t="str">
        <f t="shared" si="43"/>
        <v>30.05.001710.02.0003</v>
      </c>
      <c r="B1445" s="8" t="s">
        <v>1357</v>
      </c>
      <c r="C1445" s="8" t="s">
        <v>1358</v>
      </c>
      <c r="D1445" s="8" t="s">
        <v>452</v>
      </c>
      <c r="E1445" s="8" t="s">
        <v>523</v>
      </c>
      <c r="F1445" s="8" t="s">
        <v>452</v>
      </c>
      <c r="G1445" s="8" t="s">
        <v>524</v>
      </c>
      <c r="H1445" s="8">
        <v>2.2540999999999999E-2</v>
      </c>
    </row>
    <row r="1446" spans="1:8">
      <c r="A1446" s="8" t="str">
        <f t="shared" si="43"/>
        <v>30.05.001710.02.0026</v>
      </c>
      <c r="B1446" s="8" t="s">
        <v>1357</v>
      </c>
      <c r="C1446" s="8" t="s">
        <v>1358</v>
      </c>
      <c r="D1446" s="8" t="s">
        <v>452</v>
      </c>
      <c r="E1446" s="8" t="s">
        <v>1333</v>
      </c>
      <c r="F1446" s="8" t="s">
        <v>452</v>
      </c>
      <c r="G1446" s="8" t="s">
        <v>1334</v>
      </c>
      <c r="H1446" s="8">
        <v>9.6600000000000002E-3</v>
      </c>
    </row>
    <row r="1447" spans="1:8">
      <c r="A1447" s="8" t="str">
        <f t="shared" si="43"/>
        <v>30.05.001710.07.0002</v>
      </c>
      <c r="B1447" s="8" t="s">
        <v>1357</v>
      </c>
      <c r="C1447" s="8" t="s">
        <v>1358</v>
      </c>
      <c r="D1447" s="8" t="s">
        <v>452</v>
      </c>
      <c r="E1447" s="8" t="s">
        <v>454</v>
      </c>
      <c r="F1447" s="8" t="s">
        <v>452</v>
      </c>
      <c r="G1447" s="8" t="s">
        <v>455</v>
      </c>
      <c r="H1447" s="8">
        <v>0.202408</v>
      </c>
    </row>
    <row r="1448" spans="1:8">
      <c r="A1448" s="8" t="str">
        <f t="shared" si="43"/>
        <v>30.05.001710.04.0007</v>
      </c>
      <c r="B1448" s="8" t="s">
        <v>1357</v>
      </c>
      <c r="C1448" s="8" t="s">
        <v>1358</v>
      </c>
      <c r="D1448" s="8" t="s">
        <v>452</v>
      </c>
      <c r="E1448" s="8" t="s">
        <v>535</v>
      </c>
      <c r="F1448" s="8" t="s">
        <v>452</v>
      </c>
      <c r="G1448" s="8" t="s">
        <v>536</v>
      </c>
      <c r="H1448" s="8">
        <v>6.5579999999999999E-2</v>
      </c>
    </row>
    <row r="1449" spans="1:8">
      <c r="A1449" s="8" t="str">
        <f t="shared" si="43"/>
        <v>30.05.001710.09.0002</v>
      </c>
      <c r="B1449" s="8" t="s">
        <v>1357</v>
      </c>
      <c r="C1449" s="8" t="s">
        <v>1358</v>
      </c>
      <c r="D1449" s="8" t="s">
        <v>452</v>
      </c>
      <c r="E1449" s="8" t="s">
        <v>502</v>
      </c>
      <c r="F1449" s="8" t="s">
        <v>452</v>
      </c>
      <c r="G1449" s="8" t="s">
        <v>503</v>
      </c>
      <c r="H1449" s="8">
        <v>0.158003</v>
      </c>
    </row>
    <row r="1450" spans="1:8">
      <c r="A1450" s="8" t="str">
        <f t="shared" si="43"/>
        <v>30.05.001710.09.0006</v>
      </c>
      <c r="B1450" s="8" t="s">
        <v>1357</v>
      </c>
      <c r="C1450" s="8" t="s">
        <v>1358</v>
      </c>
      <c r="D1450" s="8" t="s">
        <v>452</v>
      </c>
      <c r="E1450" s="8" t="s">
        <v>504</v>
      </c>
      <c r="F1450" s="8" t="s">
        <v>505</v>
      </c>
      <c r="G1450" s="8" t="s">
        <v>506</v>
      </c>
      <c r="H1450" s="8">
        <v>9.0290000000000006E-3</v>
      </c>
    </row>
    <row r="1451" spans="1:8">
      <c r="A1451" s="8" t="str">
        <f t="shared" si="43"/>
        <v>30.05.001710.06.0020</v>
      </c>
      <c r="B1451" s="8" t="s">
        <v>1357</v>
      </c>
      <c r="C1451" s="8" t="s">
        <v>1358</v>
      </c>
      <c r="D1451" s="8" t="s">
        <v>452</v>
      </c>
      <c r="E1451" s="8" t="s">
        <v>456</v>
      </c>
      <c r="F1451" s="8" t="s">
        <v>452</v>
      </c>
      <c r="G1451" s="8" t="s">
        <v>457</v>
      </c>
      <c r="H1451" s="8">
        <v>8.2799999999999992E-3</v>
      </c>
    </row>
    <row r="1452" spans="1:8">
      <c r="A1452" s="8" t="str">
        <f t="shared" si="43"/>
        <v>30.05.001710.04.0004</v>
      </c>
      <c r="B1452" s="8" t="s">
        <v>1357</v>
      </c>
      <c r="C1452" s="8" t="s">
        <v>1358</v>
      </c>
      <c r="D1452" s="8" t="s">
        <v>452</v>
      </c>
      <c r="E1452" s="8" t="s">
        <v>776</v>
      </c>
      <c r="F1452" s="8" t="s">
        <v>452</v>
      </c>
      <c r="G1452" s="8" t="s">
        <v>777</v>
      </c>
      <c r="H1452" s="8">
        <v>9.1999999999999998E-3</v>
      </c>
    </row>
    <row r="1453" spans="1:8">
      <c r="A1453" s="8" t="str">
        <f t="shared" si="43"/>
        <v>30.05.001740.02.1010</v>
      </c>
      <c r="B1453" s="8" t="s">
        <v>1357</v>
      </c>
      <c r="C1453" s="8" t="s">
        <v>1358</v>
      </c>
      <c r="D1453" s="8" t="s">
        <v>452</v>
      </c>
      <c r="E1453" s="8" t="s">
        <v>1095</v>
      </c>
      <c r="F1453" s="8" t="s">
        <v>452</v>
      </c>
      <c r="G1453" s="8" t="s">
        <v>1096</v>
      </c>
      <c r="H1453" s="8">
        <v>4.5000000000000003E-5</v>
      </c>
    </row>
    <row r="1454" spans="1:8">
      <c r="A1454" s="8" t="str">
        <f t="shared" si="43"/>
        <v>30.05.001740.02.1011</v>
      </c>
      <c r="B1454" s="8" t="s">
        <v>1357</v>
      </c>
      <c r="C1454" s="8" t="s">
        <v>1358</v>
      </c>
      <c r="D1454" s="8" t="s">
        <v>452</v>
      </c>
      <c r="E1454" s="8" t="s">
        <v>1097</v>
      </c>
      <c r="F1454" s="8" t="s">
        <v>452</v>
      </c>
      <c r="G1454" s="8" t="s">
        <v>1098</v>
      </c>
      <c r="H1454" s="8">
        <v>2.673E-3</v>
      </c>
    </row>
    <row r="1455" spans="1:8">
      <c r="A1455" s="8" t="str">
        <f t="shared" si="43"/>
        <v>30.05.001740.02.1012</v>
      </c>
      <c r="B1455" s="8" t="s">
        <v>1357</v>
      </c>
      <c r="C1455" s="8" t="s">
        <v>1358</v>
      </c>
      <c r="D1455" s="8" t="s">
        <v>452</v>
      </c>
      <c r="E1455" s="8" t="s">
        <v>1099</v>
      </c>
      <c r="F1455" s="8" t="s">
        <v>452</v>
      </c>
      <c r="G1455" s="8" t="s">
        <v>1100</v>
      </c>
      <c r="H1455" s="8">
        <v>5.2750000000000002E-3</v>
      </c>
    </row>
    <row r="1456" spans="1:8">
      <c r="A1456" s="8" t="str">
        <f t="shared" si="43"/>
        <v>30.05.001740.02.1013</v>
      </c>
      <c r="B1456" s="8" t="s">
        <v>1357</v>
      </c>
      <c r="C1456" s="8" t="s">
        <v>1358</v>
      </c>
      <c r="D1456" s="8" t="s">
        <v>452</v>
      </c>
      <c r="E1456" s="8" t="s">
        <v>1102</v>
      </c>
      <c r="F1456" s="8" t="s">
        <v>452</v>
      </c>
      <c r="G1456" s="8" t="s">
        <v>1103</v>
      </c>
      <c r="H1456" s="8">
        <v>4.052E-3</v>
      </c>
    </row>
    <row r="1457" spans="1:8">
      <c r="A1457" s="8" t="str">
        <f t="shared" si="43"/>
        <v>30.05.001710.04.0005</v>
      </c>
      <c r="B1457" s="8" t="s">
        <v>1357</v>
      </c>
      <c r="C1457" s="8" t="s">
        <v>1358</v>
      </c>
      <c r="D1457" s="8" t="s">
        <v>452</v>
      </c>
      <c r="E1457" s="8" t="s">
        <v>475</v>
      </c>
      <c r="F1457" s="8" t="s">
        <v>452</v>
      </c>
      <c r="G1457" s="8" t="s">
        <v>476</v>
      </c>
      <c r="H1457" s="8">
        <v>4.5999999999999999E-3</v>
      </c>
    </row>
    <row r="1458" spans="1:8">
      <c r="A1458" s="8" t="str">
        <f t="shared" si="43"/>
        <v>30.05.001740.03.1380</v>
      </c>
      <c r="B1458" s="8" t="s">
        <v>1357</v>
      </c>
      <c r="C1458" s="8" t="s">
        <v>1358</v>
      </c>
      <c r="D1458" s="8" t="s">
        <v>452</v>
      </c>
      <c r="E1458" s="8" t="s">
        <v>835</v>
      </c>
      <c r="F1458" s="8" t="s">
        <v>498</v>
      </c>
      <c r="G1458" s="8" t="s">
        <v>836</v>
      </c>
      <c r="H1458" s="8">
        <v>0.147206</v>
      </c>
    </row>
    <row r="1459" spans="1:8">
      <c r="A1459" s="8" t="str">
        <f t="shared" si="43"/>
        <v>30.05.001735.03.1380</v>
      </c>
      <c r="B1459" s="8" t="s">
        <v>1357</v>
      </c>
      <c r="C1459" s="8" t="s">
        <v>1358</v>
      </c>
      <c r="D1459" s="8" t="s">
        <v>452</v>
      </c>
      <c r="E1459" s="8" t="s">
        <v>1285</v>
      </c>
      <c r="F1459" s="8" t="s">
        <v>498</v>
      </c>
      <c r="G1459" s="8" t="s">
        <v>836</v>
      </c>
      <c r="H1459" s="8">
        <v>0.147206</v>
      </c>
    </row>
    <row r="1460" spans="1:8">
      <c r="A1460" s="8" t="str">
        <f t="shared" si="43"/>
        <v>30.05.001720.15.1002</v>
      </c>
      <c r="B1460" s="8" t="s">
        <v>1357</v>
      </c>
      <c r="C1460" s="8" t="s">
        <v>1358</v>
      </c>
      <c r="D1460" s="8" t="s">
        <v>452</v>
      </c>
      <c r="E1460" s="8" t="s">
        <v>921</v>
      </c>
      <c r="F1460" s="8" t="s">
        <v>508</v>
      </c>
      <c r="G1460" s="8" t="s">
        <v>922</v>
      </c>
      <c r="H1460" s="8">
        <v>7.6599999999999997E-4</v>
      </c>
    </row>
    <row r="1461" spans="1:8">
      <c r="A1461" s="8" t="str">
        <f t="shared" si="43"/>
        <v>30.05.001720.09.1002</v>
      </c>
      <c r="B1461" s="8" t="s">
        <v>1357</v>
      </c>
      <c r="C1461" s="8" t="s">
        <v>1358</v>
      </c>
      <c r="D1461" s="8" t="s">
        <v>452</v>
      </c>
      <c r="E1461" s="8" t="s">
        <v>923</v>
      </c>
      <c r="F1461" s="8" t="s">
        <v>508</v>
      </c>
      <c r="G1461" s="8" t="s">
        <v>924</v>
      </c>
      <c r="H1461" s="8">
        <v>2.1499999999999999E-4</v>
      </c>
    </row>
    <row r="1462" spans="1:8">
      <c r="A1462" s="8" t="str">
        <f t="shared" si="43"/>
        <v>30.05.001720.10.1014</v>
      </c>
      <c r="B1462" s="8" t="s">
        <v>1357</v>
      </c>
      <c r="C1462" s="8" t="s">
        <v>1358</v>
      </c>
      <c r="D1462" s="8" t="s">
        <v>452</v>
      </c>
      <c r="E1462" s="8" t="s">
        <v>1055</v>
      </c>
      <c r="F1462" s="8" t="s">
        <v>508</v>
      </c>
      <c r="G1462" s="8" t="s">
        <v>1056</v>
      </c>
      <c r="H1462" s="8">
        <v>8.2200000000000003E-4</v>
      </c>
    </row>
    <row r="1463" spans="1:8">
      <c r="A1463" s="8" t="str">
        <f t="shared" si="43"/>
        <v>30.05.001720.07.1001</v>
      </c>
      <c r="B1463" s="8" t="s">
        <v>1357</v>
      </c>
      <c r="C1463" s="8" t="s">
        <v>1358</v>
      </c>
      <c r="D1463" s="8" t="s">
        <v>452</v>
      </c>
      <c r="E1463" s="8" t="s">
        <v>925</v>
      </c>
      <c r="F1463" s="8" t="s">
        <v>452</v>
      </c>
      <c r="G1463" s="8" t="s">
        <v>926</v>
      </c>
      <c r="H1463" s="8">
        <v>8.5000000000000006E-5</v>
      </c>
    </row>
    <row r="1464" spans="1:8">
      <c r="A1464" s="8" t="str">
        <f t="shared" si="43"/>
        <v>30.05.001740.03.1713</v>
      </c>
      <c r="B1464" s="8" t="s">
        <v>1357</v>
      </c>
      <c r="C1464" s="8" t="s">
        <v>1358</v>
      </c>
      <c r="D1464" s="8" t="s">
        <v>452</v>
      </c>
      <c r="E1464" s="8" t="s">
        <v>1359</v>
      </c>
      <c r="F1464" s="8" t="s">
        <v>498</v>
      </c>
      <c r="G1464" s="8" t="s">
        <v>1360</v>
      </c>
      <c r="H1464" s="8">
        <v>3.4500999999999997E-2</v>
      </c>
    </row>
    <row r="1465" spans="1:8">
      <c r="A1465" s="8" t="str">
        <f t="shared" si="43"/>
        <v>30.05.001735.03.1713</v>
      </c>
      <c r="B1465" s="8" t="s">
        <v>1357</v>
      </c>
      <c r="C1465" s="8" t="s">
        <v>1358</v>
      </c>
      <c r="D1465" s="8" t="s">
        <v>452</v>
      </c>
      <c r="E1465" s="8" t="s">
        <v>1361</v>
      </c>
      <c r="F1465" s="8" t="s">
        <v>498</v>
      </c>
      <c r="G1465" s="8" t="s">
        <v>1360</v>
      </c>
      <c r="H1465" s="8">
        <v>3.4500999999999997E-2</v>
      </c>
    </row>
    <row r="1466" spans="1:8">
      <c r="A1466" s="8" t="str">
        <f t="shared" si="43"/>
        <v>30.05.001720.06.1043</v>
      </c>
      <c r="B1466" s="8" t="s">
        <v>1357</v>
      </c>
      <c r="C1466" s="8" t="s">
        <v>1358</v>
      </c>
      <c r="D1466" s="8" t="s">
        <v>452</v>
      </c>
      <c r="E1466" s="8" t="s">
        <v>1362</v>
      </c>
      <c r="F1466" s="8" t="s">
        <v>463</v>
      </c>
      <c r="G1466" s="8" t="s">
        <v>1363</v>
      </c>
      <c r="H1466" s="8">
        <v>1.725E-3</v>
      </c>
    </row>
    <row r="1467" spans="1:8">
      <c r="B1467" s="8" t="s">
        <v>1357</v>
      </c>
      <c r="C1467" s="8" t="s">
        <v>1358</v>
      </c>
      <c r="D1467" s="8" t="s">
        <v>452</v>
      </c>
      <c r="E1467" s="8" t="s">
        <v>837</v>
      </c>
      <c r="F1467" s="8" t="s">
        <v>498</v>
      </c>
      <c r="G1467" s="8" t="s">
        <v>838</v>
      </c>
      <c r="H1467" s="8">
        <v>4.5999999999999999E-3</v>
      </c>
    </row>
    <row r="1468" spans="1:8">
      <c r="A1468" s="8" t="str">
        <f t="shared" ref="A1468:A1491" si="44">B1468&amp;E1468</f>
        <v>30.05.001735.03.1510</v>
      </c>
      <c r="B1468" s="8" t="s">
        <v>1357</v>
      </c>
      <c r="C1468" s="8" t="s">
        <v>1358</v>
      </c>
      <c r="D1468" s="8" t="s">
        <v>452</v>
      </c>
      <c r="E1468" s="8" t="s">
        <v>1244</v>
      </c>
      <c r="F1468" s="8" t="s">
        <v>498</v>
      </c>
      <c r="G1468" s="8" t="s">
        <v>838</v>
      </c>
      <c r="H1468" s="8">
        <v>4.5999999999999999E-3</v>
      </c>
    </row>
    <row r="1469" spans="1:8">
      <c r="A1469" s="8" t="str">
        <f t="shared" si="44"/>
        <v>30.05.001720.10.1011</v>
      </c>
      <c r="B1469" s="8" t="s">
        <v>1357</v>
      </c>
      <c r="C1469" s="8" t="s">
        <v>1358</v>
      </c>
      <c r="D1469" s="8" t="s">
        <v>452</v>
      </c>
      <c r="E1469" s="8" t="s">
        <v>908</v>
      </c>
      <c r="F1469" s="8" t="s">
        <v>508</v>
      </c>
      <c r="G1469" s="8" t="s">
        <v>909</v>
      </c>
      <c r="H1469" s="8">
        <v>6.0309999999999999E-3</v>
      </c>
    </row>
    <row r="1470" spans="1:8">
      <c r="A1470" s="8" t="str">
        <f t="shared" si="44"/>
        <v>30.05.001720.06.1011</v>
      </c>
      <c r="B1470" s="8" t="s">
        <v>1357</v>
      </c>
      <c r="C1470" s="8" t="s">
        <v>1358</v>
      </c>
      <c r="D1470" s="8" t="s">
        <v>452</v>
      </c>
      <c r="E1470" s="8" t="s">
        <v>1245</v>
      </c>
      <c r="F1470" s="8" t="s">
        <v>508</v>
      </c>
      <c r="G1470" s="8" t="s">
        <v>1246</v>
      </c>
      <c r="H1470" s="8">
        <v>9.2000000000000003E-4</v>
      </c>
    </row>
    <row r="1471" spans="1:8">
      <c r="A1471" s="8" t="str">
        <f t="shared" si="44"/>
        <v>30.05.001720.03.1014</v>
      </c>
      <c r="B1471" s="8" t="s">
        <v>1357</v>
      </c>
      <c r="C1471" s="8" t="s">
        <v>1358</v>
      </c>
      <c r="D1471" s="8" t="s">
        <v>452</v>
      </c>
      <c r="E1471" s="8" t="s">
        <v>912</v>
      </c>
      <c r="F1471" s="8" t="s">
        <v>508</v>
      </c>
      <c r="G1471" s="8" t="s">
        <v>913</v>
      </c>
      <c r="H1471" s="8">
        <v>3.0149999999999999E-3</v>
      </c>
    </row>
    <row r="1472" spans="1:8">
      <c r="A1472" s="8" t="str">
        <f t="shared" si="44"/>
        <v>30.05.001720.06.1005</v>
      </c>
      <c r="B1472" s="8" t="s">
        <v>1357</v>
      </c>
      <c r="C1472" s="8" t="s">
        <v>1358</v>
      </c>
      <c r="D1472" s="8" t="s">
        <v>452</v>
      </c>
      <c r="E1472" s="8" t="s">
        <v>914</v>
      </c>
      <c r="F1472" s="8" t="s">
        <v>508</v>
      </c>
      <c r="G1472" s="8" t="s">
        <v>915</v>
      </c>
      <c r="H1472" s="8">
        <v>3.0149999999999999E-3</v>
      </c>
    </row>
    <row r="1473" spans="1:8">
      <c r="A1473" s="8" t="str">
        <f t="shared" si="44"/>
        <v>30.05.001720.06.1001</v>
      </c>
      <c r="B1473" s="8" t="s">
        <v>1357</v>
      </c>
      <c r="C1473" s="8" t="s">
        <v>1358</v>
      </c>
      <c r="D1473" s="8" t="s">
        <v>452</v>
      </c>
      <c r="E1473" s="8" t="s">
        <v>917</v>
      </c>
      <c r="F1473" s="8" t="s">
        <v>508</v>
      </c>
      <c r="G1473" s="8" t="s">
        <v>918</v>
      </c>
      <c r="H1473" s="8">
        <v>3.0149999999999999E-3</v>
      </c>
    </row>
    <row r="1474" spans="1:8">
      <c r="A1474" s="8" t="str">
        <f t="shared" si="44"/>
        <v>30.05.001720.08.1001</v>
      </c>
      <c r="B1474" s="8" t="s">
        <v>1357</v>
      </c>
      <c r="C1474" s="8" t="s">
        <v>1358</v>
      </c>
      <c r="D1474" s="8" t="s">
        <v>452</v>
      </c>
      <c r="E1474" s="8" t="s">
        <v>919</v>
      </c>
      <c r="F1474" s="8" t="s">
        <v>920</v>
      </c>
      <c r="G1474" s="8" t="s">
        <v>542</v>
      </c>
      <c r="H1474" s="8">
        <v>3.0149999999999999E-3</v>
      </c>
    </row>
    <row r="1475" spans="1:8">
      <c r="A1475" s="8" t="str">
        <f t="shared" si="44"/>
        <v>---------------  - FMEN031 - V:</v>
      </c>
      <c r="B1475" s="8" t="s">
        <v>427</v>
      </c>
      <c r="C1475" s="8" t="e">
        <f>------------------------------DAT</f>
        <v>#NAME?</v>
      </c>
      <c r="D1475" s="8" t="s">
        <v>1238</v>
      </c>
      <c r="E1475" s="8" t="s">
        <v>526</v>
      </c>
      <c r="F1475" s="8" t="s">
        <v>527</v>
      </c>
      <c r="G1475" s="8" t="s">
        <v>528</v>
      </c>
      <c r="H1475" s="8"/>
    </row>
    <row r="1476" spans="1:8">
      <c r="A1476" s="8" t="str">
        <f t="shared" si="44"/>
        <v>_x000C_------------------------------</v>
      </c>
      <c r="B1476" s="8" t="s">
        <v>529</v>
      </c>
      <c r="C1476" s="8" t="s">
        <v>1227</v>
      </c>
      <c r="D1476" s="8" t="s">
        <v>1228</v>
      </c>
      <c r="E1476" s="8" t="s">
        <v>430</v>
      </c>
      <c r="F1476" s="8" t="s">
        <v>429</v>
      </c>
      <c r="G1476" s="8" t="s">
        <v>431</v>
      </c>
      <c r="H1476" s="8" t="s">
        <v>431</v>
      </c>
    </row>
    <row r="1477" spans="1:8">
      <c r="A1477" s="8" t="str">
        <f t="shared" si="44"/>
        <v>FORNO DE MINASrutura de Atual P</v>
      </c>
      <c r="B1477" s="8" t="s">
        <v>433</v>
      </c>
      <c r="C1477" s="8" t="s">
        <v>434</v>
      </c>
      <c r="D1477" s="8" t="s">
        <v>435</v>
      </c>
      <c r="E1477" s="8" t="s">
        <v>436</v>
      </c>
      <c r="F1477" s="8" t="s">
        <v>437</v>
      </c>
      <c r="G1477" s="8" t="s">
        <v>438</v>
      </c>
      <c r="H1477" s="8" t="s">
        <v>857</v>
      </c>
    </row>
    <row r="1478" spans="1:8">
      <c r="A1478" s="8" t="str">
        <f t="shared" si="44"/>
        <v>-------------------------------</v>
      </c>
      <c r="B1478" s="8" t="s">
        <v>427</v>
      </c>
      <c r="C1478" s="8" t="s">
        <v>1227</v>
      </c>
      <c r="D1478" s="8" t="s">
        <v>1228</v>
      </c>
      <c r="E1478" s="8" t="s">
        <v>430</v>
      </c>
      <c r="F1478" s="8" t="s">
        <v>429</v>
      </c>
      <c r="G1478" s="8" t="s">
        <v>431</v>
      </c>
      <c r="H1478" s="8" t="s">
        <v>1335</v>
      </c>
    </row>
    <row r="1479" spans="1:8">
      <c r="A1479" s="8" t="str">
        <f t="shared" si="44"/>
        <v/>
      </c>
      <c r="B1479" s="8"/>
      <c r="C1479" s="8"/>
      <c r="D1479" s="8"/>
      <c r="E1479" s="8"/>
      <c r="F1479" s="8"/>
      <c r="G1479" s="8"/>
      <c r="H1479" s="8"/>
    </row>
    <row r="1480" spans="1:8">
      <c r="A1480" s="8" t="str">
        <f t="shared" si="44"/>
        <v>Item PaiItem Filho</v>
      </c>
      <c r="B1480" s="8" t="s">
        <v>441</v>
      </c>
      <c r="C1480" s="8" t="s">
        <v>442</v>
      </c>
      <c r="D1480" s="8" t="s">
        <v>443</v>
      </c>
      <c r="E1480" s="8" t="s">
        <v>444</v>
      </c>
      <c r="F1480" s="8" t="s">
        <v>443</v>
      </c>
      <c r="G1480" s="8" t="s">
        <v>445</v>
      </c>
      <c r="H1480" s="8" t="s">
        <v>446</v>
      </c>
    </row>
    <row r="1481" spans="1:8">
      <c r="A1481" s="8" t="str">
        <f t="shared" si="44"/>
        <v>------------------------------</v>
      </c>
      <c r="B1481" s="8" t="s">
        <v>427</v>
      </c>
      <c r="C1481" s="8" t="s">
        <v>447</v>
      </c>
      <c r="D1481" s="8" t="s">
        <v>448</v>
      </c>
      <c r="E1481" s="8" t="s">
        <v>449</v>
      </c>
      <c r="F1481" s="8" t="s">
        <v>448</v>
      </c>
      <c r="G1481" s="8" t="s">
        <v>431</v>
      </c>
      <c r="H1481" s="8" t="s">
        <v>427</v>
      </c>
    </row>
    <row r="1482" spans="1:8">
      <c r="A1482" s="8" t="str">
        <f t="shared" si="44"/>
        <v>30.05.001740.03.5010</v>
      </c>
      <c r="B1482" s="8" t="s">
        <v>1357</v>
      </c>
      <c r="C1482" s="8" t="s">
        <v>1358</v>
      </c>
      <c r="D1482" s="8" t="s">
        <v>452</v>
      </c>
      <c r="E1482" s="8" t="s">
        <v>763</v>
      </c>
      <c r="F1482" s="8" t="s">
        <v>498</v>
      </c>
      <c r="G1482" s="8" t="s">
        <v>764</v>
      </c>
      <c r="H1482" s="8">
        <v>2.3001000000000001E-2</v>
      </c>
    </row>
    <row r="1483" spans="1:8">
      <c r="A1483" s="8" t="str">
        <f t="shared" si="44"/>
        <v>30.05.001735.03.5010</v>
      </c>
      <c r="B1483" s="8" t="s">
        <v>1357</v>
      </c>
      <c r="C1483" s="8" t="s">
        <v>1358</v>
      </c>
      <c r="D1483" s="8" t="s">
        <v>452</v>
      </c>
      <c r="E1483" s="8" t="s">
        <v>907</v>
      </c>
      <c r="F1483" s="8" t="s">
        <v>498</v>
      </c>
      <c r="G1483" s="8" t="s">
        <v>764</v>
      </c>
      <c r="H1483" s="8">
        <v>2.3001000000000001E-2</v>
      </c>
    </row>
    <row r="1484" spans="1:8">
      <c r="A1484" s="8" t="str">
        <f t="shared" si="44"/>
        <v>30.05.001720.06.1045</v>
      </c>
      <c r="B1484" s="8" t="s">
        <v>1357</v>
      </c>
      <c r="C1484" s="8" t="s">
        <v>1358</v>
      </c>
      <c r="D1484" s="8" t="s">
        <v>452</v>
      </c>
      <c r="E1484" s="8" t="s">
        <v>910</v>
      </c>
      <c r="F1484" s="8" t="s">
        <v>463</v>
      </c>
      <c r="G1484" s="8" t="s">
        <v>911</v>
      </c>
      <c r="H1484" s="8">
        <v>5.1110000000000001E-3</v>
      </c>
    </row>
    <row r="1485" spans="1:8">
      <c r="A1485" s="8" t="str">
        <f t="shared" si="44"/>
        <v>30.05.001710.02.0024</v>
      </c>
      <c r="B1485" s="8" t="s">
        <v>1357</v>
      </c>
      <c r="C1485" s="8" t="s">
        <v>1358</v>
      </c>
      <c r="D1485" s="8" t="s">
        <v>452</v>
      </c>
      <c r="E1485" s="8" t="s">
        <v>1364</v>
      </c>
      <c r="F1485" s="8" t="s">
        <v>498</v>
      </c>
      <c r="G1485" s="8" t="s">
        <v>1365</v>
      </c>
      <c r="H1485" s="8">
        <v>1.6101000000000001E-2</v>
      </c>
    </row>
    <row r="1486" spans="1:8">
      <c r="A1486" s="8" t="str">
        <f t="shared" si="44"/>
        <v>30.05.001830.06.0012</v>
      </c>
      <c r="B1486" s="8" t="s">
        <v>1366</v>
      </c>
      <c r="C1486" s="8" t="s">
        <v>1345</v>
      </c>
      <c r="D1486" s="8" t="s">
        <v>452</v>
      </c>
      <c r="E1486" s="8" t="s">
        <v>1367</v>
      </c>
      <c r="F1486" s="8" t="s">
        <v>452</v>
      </c>
      <c r="G1486" s="8" t="s">
        <v>1368</v>
      </c>
      <c r="H1486" s="8">
        <v>0.57589400000000002</v>
      </c>
    </row>
    <row r="1487" spans="1:8">
      <c r="A1487" s="8" t="str">
        <f t="shared" si="44"/>
        <v>30.05.001810.01.0010</v>
      </c>
      <c r="B1487" s="8" t="s">
        <v>1366</v>
      </c>
      <c r="C1487" s="8" t="s">
        <v>1345</v>
      </c>
      <c r="D1487" s="8" t="s">
        <v>452</v>
      </c>
      <c r="E1487" s="8" t="s">
        <v>843</v>
      </c>
      <c r="F1487" s="8" t="s">
        <v>452</v>
      </c>
      <c r="G1487" s="8" t="s">
        <v>844</v>
      </c>
      <c r="H1487" s="8">
        <v>6.4735000000000001E-2</v>
      </c>
    </row>
    <row r="1488" spans="1:8">
      <c r="A1488" s="8" t="str">
        <f t="shared" si="44"/>
        <v>30.05.001810.01.0019</v>
      </c>
      <c r="B1488" s="8" t="s">
        <v>1366</v>
      </c>
      <c r="C1488" s="8" t="s">
        <v>1345</v>
      </c>
      <c r="D1488" s="8" t="s">
        <v>452</v>
      </c>
      <c r="E1488" s="8" t="s">
        <v>1343</v>
      </c>
      <c r="F1488" s="8" t="s">
        <v>452</v>
      </c>
      <c r="G1488" s="8" t="s">
        <v>842</v>
      </c>
      <c r="H1488" s="8">
        <v>0.129471</v>
      </c>
    </row>
    <row r="1489" spans="1:8">
      <c r="A1489" s="8" t="str">
        <f t="shared" si="44"/>
        <v>30.05.001810.01.0006</v>
      </c>
      <c r="B1489" s="8" t="s">
        <v>1366</v>
      </c>
      <c r="C1489" s="8" t="s">
        <v>1345</v>
      </c>
      <c r="D1489" s="8" t="s">
        <v>452</v>
      </c>
      <c r="E1489" s="8" t="s">
        <v>845</v>
      </c>
      <c r="F1489" s="8" t="s">
        <v>452</v>
      </c>
      <c r="G1489" s="8" t="s">
        <v>846</v>
      </c>
      <c r="H1489" s="8">
        <v>0.129471</v>
      </c>
    </row>
    <row r="1490" spans="1:8">
      <c r="A1490" s="8" t="str">
        <f t="shared" si="44"/>
        <v>30.05.001810.02.0003</v>
      </c>
      <c r="B1490" s="8" t="s">
        <v>1366</v>
      </c>
      <c r="C1490" s="8" t="s">
        <v>1345</v>
      </c>
      <c r="D1490" s="8" t="s">
        <v>452</v>
      </c>
      <c r="E1490" s="8" t="s">
        <v>523</v>
      </c>
      <c r="F1490" s="8" t="s">
        <v>452</v>
      </c>
      <c r="G1490" s="8" t="s">
        <v>524</v>
      </c>
      <c r="H1490" s="8">
        <v>2.2027999999999999E-2</v>
      </c>
    </row>
    <row r="1491" spans="1:8">
      <c r="A1491" s="8" t="str">
        <f t="shared" si="44"/>
        <v>30.05.001810.02.0026</v>
      </c>
      <c r="B1491" s="8" t="s">
        <v>1366</v>
      </c>
      <c r="C1491" s="8" t="s">
        <v>1345</v>
      </c>
      <c r="D1491" s="8" t="s">
        <v>452</v>
      </c>
      <c r="E1491" s="8" t="s">
        <v>1333</v>
      </c>
      <c r="F1491" s="8" t="s">
        <v>452</v>
      </c>
      <c r="G1491" s="8" t="s">
        <v>1334</v>
      </c>
      <c r="H1491" s="8">
        <v>9.4409999999999997E-3</v>
      </c>
    </row>
    <row r="1492" spans="1:8">
      <c r="B1492" s="8" t="s">
        <v>1366</v>
      </c>
      <c r="C1492" s="8" t="s">
        <v>1345</v>
      </c>
      <c r="D1492" s="8" t="s">
        <v>452</v>
      </c>
      <c r="E1492" s="8" t="s">
        <v>454</v>
      </c>
      <c r="F1492" s="8" t="s">
        <v>452</v>
      </c>
      <c r="G1492" s="8" t="s">
        <v>455</v>
      </c>
      <c r="H1492" s="8">
        <v>0.17982100000000001</v>
      </c>
    </row>
    <row r="1493" spans="1:8">
      <c r="A1493" s="8" t="str">
        <f t="shared" ref="A1493:A1518" si="45">B1493&amp;E1493</f>
        <v>30.05.001810.04.0007</v>
      </c>
      <c r="B1493" s="8" t="s">
        <v>1366</v>
      </c>
      <c r="C1493" s="8" t="s">
        <v>1345</v>
      </c>
      <c r="D1493" s="8" t="s">
        <v>452</v>
      </c>
      <c r="E1493" s="8" t="s">
        <v>535</v>
      </c>
      <c r="F1493" s="8" t="s">
        <v>452</v>
      </c>
      <c r="G1493" s="8" t="s">
        <v>536</v>
      </c>
      <c r="H1493" s="8">
        <v>6.4088000000000006E-2</v>
      </c>
    </row>
    <row r="1494" spans="1:8">
      <c r="A1494" s="8" t="str">
        <f t="shared" si="45"/>
        <v>30.05.001810.09.0003</v>
      </c>
      <c r="B1494" s="8" t="s">
        <v>1366</v>
      </c>
      <c r="C1494" s="8" t="s">
        <v>1345</v>
      </c>
      <c r="D1494" s="8" t="s">
        <v>452</v>
      </c>
      <c r="E1494" s="8" t="s">
        <v>824</v>
      </c>
      <c r="F1494" s="8" t="s">
        <v>452</v>
      </c>
      <c r="G1494" s="8" t="s">
        <v>825</v>
      </c>
      <c r="H1494" s="8">
        <v>0.14894399999999999</v>
      </c>
    </row>
    <row r="1495" spans="1:8">
      <c r="A1495" s="8" t="str">
        <f t="shared" si="45"/>
        <v>30.05.001810.09.0006</v>
      </c>
      <c r="B1495" s="8" t="s">
        <v>1366</v>
      </c>
      <c r="C1495" s="8" t="s">
        <v>1345</v>
      </c>
      <c r="D1495" s="8" t="s">
        <v>452</v>
      </c>
      <c r="E1495" s="8" t="s">
        <v>504</v>
      </c>
      <c r="F1495" s="8" t="s">
        <v>505</v>
      </c>
      <c r="G1495" s="8" t="s">
        <v>506</v>
      </c>
      <c r="H1495" s="8">
        <v>8.2749999999999994E-3</v>
      </c>
    </row>
    <row r="1496" spans="1:8">
      <c r="A1496" s="8" t="str">
        <f t="shared" si="45"/>
        <v>30.05.001810.06.0020</v>
      </c>
      <c r="B1496" s="8" t="s">
        <v>1366</v>
      </c>
      <c r="C1496" s="8" t="s">
        <v>1345</v>
      </c>
      <c r="D1496" s="8" t="s">
        <v>452</v>
      </c>
      <c r="E1496" s="8" t="s">
        <v>456</v>
      </c>
      <c r="F1496" s="8" t="s">
        <v>452</v>
      </c>
      <c r="G1496" s="8" t="s">
        <v>457</v>
      </c>
      <c r="H1496" s="8">
        <v>1.1021E-2</v>
      </c>
    </row>
    <row r="1497" spans="1:8">
      <c r="A1497" s="8" t="str">
        <f t="shared" si="45"/>
        <v>30.05.001810.04.0004</v>
      </c>
      <c r="B1497" s="8" t="s">
        <v>1366</v>
      </c>
      <c r="C1497" s="8" t="s">
        <v>1345</v>
      </c>
      <c r="D1497" s="8" t="s">
        <v>452</v>
      </c>
      <c r="E1497" s="8" t="s">
        <v>776</v>
      </c>
      <c r="F1497" s="8" t="s">
        <v>452</v>
      </c>
      <c r="G1497" s="8" t="s">
        <v>777</v>
      </c>
      <c r="H1497" s="8">
        <v>1.2963000000000001E-2</v>
      </c>
    </row>
    <row r="1498" spans="1:8">
      <c r="A1498" s="8" t="str">
        <f t="shared" si="45"/>
        <v>30.05.001840.02.1010</v>
      </c>
      <c r="B1498" s="8" t="s">
        <v>1366</v>
      </c>
      <c r="C1498" s="8" t="s">
        <v>1345</v>
      </c>
      <c r="D1498" s="8" t="s">
        <v>452</v>
      </c>
      <c r="E1498" s="8" t="s">
        <v>1095</v>
      </c>
      <c r="F1498" s="8" t="s">
        <v>452</v>
      </c>
      <c r="G1498" s="8" t="s">
        <v>1096</v>
      </c>
      <c r="H1498" s="8">
        <v>6.3999999999999997E-5</v>
      </c>
    </row>
    <row r="1499" spans="1:8">
      <c r="A1499" s="8" t="str">
        <f t="shared" si="45"/>
        <v>30.05.001840.02.1011</v>
      </c>
      <c r="B1499" s="8" t="s">
        <v>1366</v>
      </c>
      <c r="C1499" s="8" t="s">
        <v>1345</v>
      </c>
      <c r="D1499" s="8" t="s">
        <v>452</v>
      </c>
      <c r="E1499" s="8" t="s">
        <v>1097</v>
      </c>
      <c r="F1499" s="8" t="s">
        <v>452</v>
      </c>
      <c r="G1499" s="8" t="s">
        <v>1098</v>
      </c>
      <c r="H1499" s="8">
        <v>3.7659999999999998E-3</v>
      </c>
    </row>
    <row r="1500" spans="1:8">
      <c r="A1500" s="8" t="str">
        <f t="shared" si="45"/>
        <v>30.05.001840.02.1012</v>
      </c>
      <c r="B1500" s="8" t="s">
        <v>1366</v>
      </c>
      <c r="C1500" s="8" t="s">
        <v>1345</v>
      </c>
      <c r="D1500" s="8" t="s">
        <v>452</v>
      </c>
      <c r="E1500" s="8" t="s">
        <v>1099</v>
      </c>
      <c r="F1500" s="8" t="s">
        <v>452</v>
      </c>
      <c r="G1500" s="8" t="s">
        <v>1100</v>
      </c>
      <c r="H1500" s="8">
        <v>7.4320000000000002E-3</v>
      </c>
    </row>
    <row r="1501" spans="1:8">
      <c r="A1501" s="8" t="str">
        <f t="shared" si="45"/>
        <v>30.05.001840.02.1013</v>
      </c>
      <c r="B1501" s="8" t="s">
        <v>1366</v>
      </c>
      <c r="C1501" s="8" t="s">
        <v>1345</v>
      </c>
      <c r="D1501" s="8" t="s">
        <v>452</v>
      </c>
      <c r="E1501" s="8" t="s">
        <v>1102</v>
      </c>
      <c r="F1501" s="8" t="s">
        <v>452</v>
      </c>
      <c r="G1501" s="8" t="s">
        <v>1103</v>
      </c>
      <c r="H1501" s="8">
        <v>5.7089999999999997E-3</v>
      </c>
    </row>
    <row r="1502" spans="1:8">
      <c r="A1502" s="8" t="str">
        <f t="shared" si="45"/>
        <v>30.05.001810.04.0005</v>
      </c>
      <c r="B1502" s="8" t="s">
        <v>1366</v>
      </c>
      <c r="C1502" s="8" t="s">
        <v>1345</v>
      </c>
      <c r="D1502" s="8" t="s">
        <v>452</v>
      </c>
      <c r="E1502" s="8" t="s">
        <v>475</v>
      </c>
      <c r="F1502" s="8" t="s">
        <v>452</v>
      </c>
      <c r="G1502" s="8" t="s">
        <v>476</v>
      </c>
      <c r="H1502" s="8">
        <v>6.5469999999999999E-3</v>
      </c>
    </row>
    <row r="1503" spans="1:8">
      <c r="A1503" s="8" t="str">
        <f t="shared" si="45"/>
        <v>30.05.001840.03.1380</v>
      </c>
      <c r="B1503" s="8" t="s">
        <v>1366</v>
      </c>
      <c r="C1503" s="8" t="s">
        <v>1345</v>
      </c>
      <c r="D1503" s="8" t="s">
        <v>452</v>
      </c>
      <c r="E1503" s="8" t="s">
        <v>835</v>
      </c>
      <c r="F1503" s="8" t="s">
        <v>498</v>
      </c>
      <c r="G1503" s="8" t="s">
        <v>836</v>
      </c>
      <c r="H1503" s="8">
        <v>0.21604999999999999</v>
      </c>
    </row>
    <row r="1504" spans="1:8">
      <c r="A1504" s="8" t="str">
        <f t="shared" si="45"/>
        <v>30.05.001835.03.1380</v>
      </c>
      <c r="B1504" s="8" t="s">
        <v>1366</v>
      </c>
      <c r="C1504" s="8" t="s">
        <v>1345</v>
      </c>
      <c r="D1504" s="8" t="s">
        <v>452</v>
      </c>
      <c r="E1504" s="8" t="s">
        <v>1285</v>
      </c>
      <c r="F1504" s="8" t="s">
        <v>498</v>
      </c>
      <c r="G1504" s="8" t="s">
        <v>836</v>
      </c>
      <c r="H1504" s="8">
        <v>0.21604999999999999</v>
      </c>
    </row>
    <row r="1505" spans="1:8">
      <c r="A1505" s="8" t="str">
        <f t="shared" si="45"/>
        <v>30.05.001820.15.1002</v>
      </c>
      <c r="B1505" s="8" t="s">
        <v>1366</v>
      </c>
      <c r="C1505" s="8" t="s">
        <v>1345</v>
      </c>
      <c r="D1505" s="8" t="s">
        <v>452</v>
      </c>
      <c r="E1505" s="8" t="s">
        <v>921</v>
      </c>
      <c r="F1505" s="8" t="s">
        <v>508</v>
      </c>
      <c r="G1505" s="8" t="s">
        <v>922</v>
      </c>
      <c r="H1505" s="8">
        <v>7.5600000000000005E-4</v>
      </c>
    </row>
    <row r="1506" spans="1:8">
      <c r="A1506" s="8" t="str">
        <f t="shared" si="45"/>
        <v>30.05.001820.09.1002</v>
      </c>
      <c r="B1506" s="8" t="s">
        <v>1366</v>
      </c>
      <c r="C1506" s="8" t="s">
        <v>1345</v>
      </c>
      <c r="D1506" s="8" t="s">
        <v>452</v>
      </c>
      <c r="E1506" s="8" t="s">
        <v>923</v>
      </c>
      <c r="F1506" s="8" t="s">
        <v>508</v>
      </c>
      <c r="G1506" s="8" t="s">
        <v>924</v>
      </c>
      <c r="H1506" s="8">
        <v>1.94E-4</v>
      </c>
    </row>
    <row r="1507" spans="1:8">
      <c r="A1507" s="8" t="str">
        <f t="shared" si="45"/>
        <v>30.05.001820.10.1014</v>
      </c>
      <c r="B1507" s="8" t="s">
        <v>1366</v>
      </c>
      <c r="C1507" s="8" t="s">
        <v>1345</v>
      </c>
      <c r="D1507" s="8" t="s">
        <v>452</v>
      </c>
      <c r="E1507" s="8" t="s">
        <v>1055</v>
      </c>
      <c r="F1507" s="8" t="s">
        <v>508</v>
      </c>
      <c r="G1507" s="8" t="s">
        <v>1056</v>
      </c>
      <c r="H1507" s="8">
        <v>9.5299999999999996E-4</v>
      </c>
    </row>
    <row r="1508" spans="1:8">
      <c r="A1508" s="8" t="str">
        <f t="shared" si="45"/>
        <v>30.05.001820.07.1001</v>
      </c>
      <c r="B1508" s="8" t="s">
        <v>1366</v>
      </c>
      <c r="C1508" s="8" t="s">
        <v>1345</v>
      </c>
      <c r="D1508" s="8" t="s">
        <v>452</v>
      </c>
      <c r="E1508" s="8" t="s">
        <v>925</v>
      </c>
      <c r="F1508" s="8" t="s">
        <v>452</v>
      </c>
      <c r="G1508" s="8" t="s">
        <v>926</v>
      </c>
      <c r="H1508" s="8">
        <v>8.6000000000000003E-5</v>
      </c>
    </row>
    <row r="1509" spans="1:8">
      <c r="A1509" s="8" t="str">
        <f t="shared" si="45"/>
        <v>30.05.001810.02.0025</v>
      </c>
      <c r="B1509" s="8" t="s">
        <v>1366</v>
      </c>
      <c r="C1509" s="8" t="s">
        <v>1345</v>
      </c>
      <c r="D1509" s="8" t="s">
        <v>452</v>
      </c>
      <c r="E1509" s="8" t="s">
        <v>739</v>
      </c>
      <c r="F1509" s="8" t="s">
        <v>498</v>
      </c>
      <c r="G1509" s="8" t="s">
        <v>740</v>
      </c>
      <c r="H1509" s="8">
        <v>3.2735E-2</v>
      </c>
    </row>
    <row r="1510" spans="1:8">
      <c r="A1510" s="8" t="str">
        <f t="shared" si="45"/>
        <v>30.05.001930.06.0012</v>
      </c>
      <c r="B1510" s="8" t="s">
        <v>1369</v>
      </c>
      <c r="C1510" s="8" t="s">
        <v>1370</v>
      </c>
      <c r="D1510" s="8" t="s">
        <v>452</v>
      </c>
      <c r="E1510" s="8" t="s">
        <v>1367</v>
      </c>
      <c r="F1510" s="8" t="s">
        <v>452</v>
      </c>
      <c r="G1510" s="8" t="s">
        <v>1368</v>
      </c>
      <c r="H1510" s="8">
        <v>0.66959599999999997</v>
      </c>
    </row>
    <row r="1511" spans="1:8">
      <c r="A1511" s="8" t="str">
        <f t="shared" si="45"/>
        <v>30.05.001910.01.0010</v>
      </c>
      <c r="B1511" s="8" t="s">
        <v>1369</v>
      </c>
      <c r="C1511" s="8" t="s">
        <v>1370</v>
      </c>
      <c r="D1511" s="8" t="s">
        <v>452</v>
      </c>
      <c r="E1511" s="8" t="s">
        <v>843</v>
      </c>
      <c r="F1511" s="8" t="s">
        <v>452</v>
      </c>
      <c r="G1511" s="8" t="s">
        <v>844</v>
      </c>
      <c r="H1511" s="8">
        <v>7.5268000000000002E-2</v>
      </c>
    </row>
    <row r="1512" spans="1:8">
      <c r="A1512" s="8" t="str">
        <f t="shared" si="45"/>
        <v>30.05.001910.01.0019</v>
      </c>
      <c r="B1512" s="8" t="s">
        <v>1369</v>
      </c>
      <c r="C1512" s="8" t="s">
        <v>1370</v>
      </c>
      <c r="D1512" s="8" t="s">
        <v>452</v>
      </c>
      <c r="E1512" s="8" t="s">
        <v>1343</v>
      </c>
      <c r="F1512" s="8" t="s">
        <v>452</v>
      </c>
      <c r="G1512" s="8" t="s">
        <v>842</v>
      </c>
      <c r="H1512" s="8">
        <v>0.150537</v>
      </c>
    </row>
    <row r="1513" spans="1:8">
      <c r="A1513" s="8" t="str">
        <f t="shared" si="45"/>
        <v>30.05.001910.01.0006</v>
      </c>
      <c r="B1513" s="8" t="s">
        <v>1369</v>
      </c>
      <c r="C1513" s="8" t="s">
        <v>1370</v>
      </c>
      <c r="D1513" s="8" t="s">
        <v>452</v>
      </c>
      <c r="E1513" s="8" t="s">
        <v>845</v>
      </c>
      <c r="F1513" s="8" t="s">
        <v>452</v>
      </c>
      <c r="G1513" s="8" t="s">
        <v>846</v>
      </c>
      <c r="H1513" s="8">
        <v>0.150537</v>
      </c>
    </row>
    <row r="1514" spans="1:8">
      <c r="A1514" s="8" t="str">
        <f t="shared" si="45"/>
        <v>30.05.001910.02.0003</v>
      </c>
      <c r="B1514" s="8" t="s">
        <v>1369</v>
      </c>
      <c r="C1514" s="8" t="s">
        <v>1370</v>
      </c>
      <c r="D1514" s="8" t="s">
        <v>452</v>
      </c>
      <c r="E1514" s="8" t="s">
        <v>523</v>
      </c>
      <c r="F1514" s="8" t="s">
        <v>452</v>
      </c>
      <c r="G1514" s="8" t="s">
        <v>524</v>
      </c>
      <c r="H1514" s="8">
        <v>2.5611999999999999E-2</v>
      </c>
    </row>
    <row r="1515" spans="1:8">
      <c r="A1515" s="8" t="str">
        <f t="shared" si="45"/>
        <v>30.05.001910.02.0026</v>
      </c>
      <c r="B1515" s="8" t="s">
        <v>1369</v>
      </c>
      <c r="C1515" s="8" t="s">
        <v>1370</v>
      </c>
      <c r="D1515" s="8" t="s">
        <v>452</v>
      </c>
      <c r="E1515" s="8" t="s">
        <v>1333</v>
      </c>
      <c r="F1515" s="8" t="s">
        <v>452</v>
      </c>
      <c r="G1515" s="8" t="s">
        <v>1334</v>
      </c>
      <c r="H1515" s="8">
        <v>1.0977000000000001E-2</v>
      </c>
    </row>
    <row r="1516" spans="1:8">
      <c r="A1516" s="8" t="str">
        <f t="shared" si="45"/>
        <v>30.05.001910.07.0002</v>
      </c>
      <c r="B1516" s="8" t="s">
        <v>1369</v>
      </c>
      <c r="C1516" s="8" t="s">
        <v>1370</v>
      </c>
      <c r="D1516" s="8" t="s">
        <v>452</v>
      </c>
      <c r="E1516" s="8" t="s">
        <v>454</v>
      </c>
      <c r="F1516" s="8" t="s">
        <v>452</v>
      </c>
      <c r="G1516" s="8" t="s">
        <v>455</v>
      </c>
      <c r="H1516" s="8">
        <v>0.20907899999999999</v>
      </c>
    </row>
    <row r="1517" spans="1:8">
      <c r="A1517" s="8" t="str">
        <f t="shared" si="45"/>
        <v>30.05.001910.04.0007</v>
      </c>
      <c r="B1517" s="8" t="s">
        <v>1369</v>
      </c>
      <c r="C1517" s="8" t="s">
        <v>1370</v>
      </c>
      <c r="D1517" s="8" t="s">
        <v>452</v>
      </c>
      <c r="E1517" s="8" t="s">
        <v>535</v>
      </c>
      <c r="F1517" s="8" t="s">
        <v>452</v>
      </c>
      <c r="G1517" s="8" t="s">
        <v>536</v>
      </c>
      <c r="H1517" s="8">
        <v>7.4515999999999999E-2</v>
      </c>
    </row>
    <row r="1518" spans="1:8">
      <c r="A1518" s="8" t="str">
        <f t="shared" si="45"/>
        <v>30.05.001910.09.0003</v>
      </c>
      <c r="B1518" s="8" t="s">
        <v>1369</v>
      </c>
      <c r="C1518" s="8" t="s">
        <v>1370</v>
      </c>
      <c r="D1518" s="8" t="s">
        <v>452</v>
      </c>
      <c r="E1518" s="8" t="s">
        <v>824</v>
      </c>
      <c r="F1518" s="8" t="s">
        <v>452</v>
      </c>
      <c r="G1518" s="8" t="s">
        <v>825</v>
      </c>
      <c r="H1518" s="8">
        <v>0.145257</v>
      </c>
    </row>
    <row r="1519" spans="1:8">
      <c r="B1519" s="8" t="s">
        <v>1369</v>
      </c>
      <c r="C1519" s="8" t="s">
        <v>1370</v>
      </c>
      <c r="D1519" s="8" t="s">
        <v>452</v>
      </c>
      <c r="E1519" s="8" t="s">
        <v>504</v>
      </c>
      <c r="F1519" s="8" t="s">
        <v>505</v>
      </c>
      <c r="G1519" s="8" t="s">
        <v>506</v>
      </c>
      <c r="H1519" s="8">
        <v>8.0700000000000008E-3</v>
      </c>
    </row>
    <row r="1520" spans="1:8">
      <c r="A1520" s="8" t="str">
        <f t="shared" ref="A1520:A1528" si="46">B1520&amp;E1520</f>
        <v>30.05.001910.06.0020</v>
      </c>
      <c r="B1520" s="8" t="s">
        <v>1369</v>
      </c>
      <c r="C1520" s="8" t="s">
        <v>1370</v>
      </c>
      <c r="D1520" s="8" t="s">
        <v>452</v>
      </c>
      <c r="E1520" s="8" t="s">
        <v>456</v>
      </c>
      <c r="F1520" s="8" t="s">
        <v>452</v>
      </c>
      <c r="G1520" s="8" t="s">
        <v>457</v>
      </c>
      <c r="H1520" s="8">
        <v>1.3407000000000001E-2</v>
      </c>
    </row>
    <row r="1521" spans="1:8">
      <c r="A1521" s="8" t="str">
        <f t="shared" si="46"/>
        <v>30.05.001910.04.0004</v>
      </c>
      <c r="B1521" s="8" t="s">
        <v>1369</v>
      </c>
      <c r="C1521" s="8" t="s">
        <v>1370</v>
      </c>
      <c r="D1521" s="8" t="s">
        <v>452</v>
      </c>
      <c r="E1521" s="8" t="s">
        <v>776</v>
      </c>
      <c r="F1521" s="8" t="s">
        <v>452</v>
      </c>
      <c r="G1521" s="8" t="s">
        <v>777</v>
      </c>
      <c r="H1521" s="8">
        <v>7.8399999999999997E-3</v>
      </c>
    </row>
    <row r="1522" spans="1:8">
      <c r="A1522" s="8" t="str">
        <f t="shared" si="46"/>
        <v>30.05.001940.02.1010</v>
      </c>
      <c r="B1522" s="8" t="s">
        <v>1369</v>
      </c>
      <c r="C1522" s="8" t="s">
        <v>1370</v>
      </c>
      <c r="D1522" s="8" t="s">
        <v>452</v>
      </c>
      <c r="E1522" s="8" t="s">
        <v>1095</v>
      </c>
      <c r="F1522" s="8" t="s">
        <v>452</v>
      </c>
      <c r="G1522" s="8" t="s">
        <v>1096</v>
      </c>
      <c r="H1522" s="8">
        <v>3.8999999999999999E-5</v>
      </c>
    </row>
    <row r="1523" spans="1:8">
      <c r="A1523" s="8" t="str">
        <f t="shared" si="46"/>
        <v>30.05.001940.02.1011</v>
      </c>
      <c r="B1523" s="8" t="s">
        <v>1369</v>
      </c>
      <c r="C1523" s="8" t="s">
        <v>1370</v>
      </c>
      <c r="D1523" s="8" t="s">
        <v>452</v>
      </c>
      <c r="E1523" s="8" t="s">
        <v>1097</v>
      </c>
      <c r="F1523" s="8" t="s">
        <v>452</v>
      </c>
      <c r="G1523" s="8" t="s">
        <v>1098</v>
      </c>
      <c r="H1523" s="8">
        <v>2.2780000000000001E-3</v>
      </c>
    </row>
    <row r="1524" spans="1:8">
      <c r="A1524" s="8" t="str">
        <f t="shared" si="46"/>
        <v>30.05.001940.02.1012</v>
      </c>
      <c r="B1524" s="8" t="s">
        <v>1369</v>
      </c>
      <c r="C1524" s="8" t="s">
        <v>1370</v>
      </c>
      <c r="D1524" s="8" t="s">
        <v>452</v>
      </c>
      <c r="E1524" s="8" t="s">
        <v>1099</v>
      </c>
      <c r="F1524" s="8" t="s">
        <v>452</v>
      </c>
      <c r="G1524" s="8" t="s">
        <v>1100</v>
      </c>
      <c r="H1524" s="8">
        <v>4.4949999999999999E-3</v>
      </c>
    </row>
    <row r="1525" spans="1:8">
      <c r="A1525" s="8" t="str">
        <f t="shared" si="46"/>
        <v>30.05.001940.02.1013</v>
      </c>
      <c r="B1525" s="8" t="s">
        <v>1369</v>
      </c>
      <c r="C1525" s="8" t="s">
        <v>1370</v>
      </c>
      <c r="D1525" s="8" t="s">
        <v>452</v>
      </c>
      <c r="E1525" s="8" t="s">
        <v>1102</v>
      </c>
      <c r="F1525" s="8" t="s">
        <v>452</v>
      </c>
      <c r="G1525" s="8" t="s">
        <v>1103</v>
      </c>
      <c r="H1525" s="8">
        <v>3.4529999999999999E-3</v>
      </c>
    </row>
    <row r="1526" spans="1:8">
      <c r="A1526" s="8" t="str">
        <f t="shared" si="46"/>
        <v>30.05.001910.04.0005</v>
      </c>
      <c r="B1526" s="8" t="s">
        <v>1369</v>
      </c>
      <c r="C1526" s="8" t="s">
        <v>1370</v>
      </c>
      <c r="D1526" s="8" t="s">
        <v>452</v>
      </c>
      <c r="E1526" s="8" t="s">
        <v>475</v>
      </c>
      <c r="F1526" s="8" t="s">
        <v>452</v>
      </c>
      <c r="G1526" s="8" t="s">
        <v>476</v>
      </c>
      <c r="H1526" s="8">
        <v>1.0454E-2</v>
      </c>
    </row>
    <row r="1527" spans="1:8">
      <c r="A1527" s="8" t="str">
        <f t="shared" si="46"/>
        <v>30.05.001940.03.1380</v>
      </c>
      <c r="B1527" s="8" t="s">
        <v>1369</v>
      </c>
      <c r="C1527" s="8" t="s">
        <v>1370</v>
      </c>
      <c r="D1527" s="8" t="s">
        <v>452</v>
      </c>
      <c r="E1527" s="8" t="s">
        <v>835</v>
      </c>
      <c r="F1527" s="8" t="s">
        <v>498</v>
      </c>
      <c r="G1527" s="8" t="s">
        <v>836</v>
      </c>
      <c r="H1527" s="8">
        <v>0.156809</v>
      </c>
    </row>
    <row r="1528" spans="1:8">
      <c r="A1528" s="8" t="str">
        <f t="shared" si="46"/>
        <v>30.05.001935.03.1380</v>
      </c>
      <c r="B1528" s="8" t="s">
        <v>1369</v>
      </c>
      <c r="C1528" s="8" t="s">
        <v>1370</v>
      </c>
      <c r="D1528" s="8" t="s">
        <v>452</v>
      </c>
      <c r="E1528" s="8" t="s">
        <v>1285</v>
      </c>
      <c r="F1528" s="8" t="s">
        <v>498</v>
      </c>
      <c r="G1528" s="8" t="s">
        <v>836</v>
      </c>
      <c r="H1528" s="8">
        <v>0.156809</v>
      </c>
    </row>
    <row r="1529" spans="1:8">
      <c r="B1529" s="8" t="s">
        <v>1369</v>
      </c>
      <c r="C1529" s="8" t="s">
        <v>1370</v>
      </c>
      <c r="D1529" s="8" t="s">
        <v>452</v>
      </c>
      <c r="E1529" s="8" t="s">
        <v>921</v>
      </c>
      <c r="F1529" s="8" t="s">
        <v>508</v>
      </c>
      <c r="G1529" s="8" t="s">
        <v>922</v>
      </c>
      <c r="H1529" s="8">
        <v>5.4900000000000001E-4</v>
      </c>
    </row>
    <row r="1530" spans="1:8">
      <c r="B1530" s="8" t="s">
        <v>1369</v>
      </c>
      <c r="C1530" s="8" t="s">
        <v>1370</v>
      </c>
      <c r="D1530" s="8" t="s">
        <v>452</v>
      </c>
      <c r="E1530" s="8" t="s">
        <v>923</v>
      </c>
      <c r="F1530" s="8" t="s">
        <v>508</v>
      </c>
      <c r="G1530" s="8" t="s">
        <v>924</v>
      </c>
      <c r="H1530" s="8">
        <v>1.4100000000000001E-4</v>
      </c>
    </row>
    <row r="1531" spans="1:8">
      <c r="A1531" s="8" t="str">
        <f t="shared" ref="A1531:A1547" si="47">B1531&amp;E1531</f>
        <v>30.05.001920.10.1014</v>
      </c>
      <c r="B1531" s="8" t="s">
        <v>1369</v>
      </c>
      <c r="C1531" s="8" t="s">
        <v>1370</v>
      </c>
      <c r="D1531" s="8" t="s">
        <v>452</v>
      </c>
      <c r="E1531" s="8" t="s">
        <v>1055</v>
      </c>
      <c r="F1531" s="8" t="s">
        <v>508</v>
      </c>
      <c r="G1531" s="8" t="s">
        <v>1056</v>
      </c>
      <c r="H1531" s="8">
        <v>6.9099999999999999E-4</v>
      </c>
    </row>
    <row r="1532" spans="1:8">
      <c r="A1532" s="8" t="str">
        <f t="shared" si="47"/>
        <v>30.05.001920.07.1001</v>
      </c>
      <c r="B1532" s="8" t="s">
        <v>1369</v>
      </c>
      <c r="C1532" s="8" t="s">
        <v>1370</v>
      </c>
      <c r="D1532" s="8" t="s">
        <v>452</v>
      </c>
      <c r="E1532" s="8" t="s">
        <v>925</v>
      </c>
      <c r="F1532" s="8" t="s">
        <v>452</v>
      </c>
      <c r="G1532" s="8" t="s">
        <v>926</v>
      </c>
      <c r="H1532" s="8">
        <v>6.3E-5</v>
      </c>
    </row>
    <row r="1533" spans="1:8">
      <c r="A1533" s="8" t="str">
        <f t="shared" si="47"/>
        <v>30.05.002030.06.0005</v>
      </c>
      <c r="B1533" s="8" t="s">
        <v>1371</v>
      </c>
      <c r="C1533" s="8" t="s">
        <v>1358</v>
      </c>
      <c r="D1533" s="8" t="s">
        <v>452</v>
      </c>
      <c r="E1533" s="8" t="s">
        <v>1372</v>
      </c>
      <c r="F1533" s="8" t="s">
        <v>452</v>
      </c>
      <c r="G1533" s="8" t="s">
        <v>1373</v>
      </c>
      <c r="H1533" s="8">
        <v>0.68800799999999995</v>
      </c>
    </row>
    <row r="1534" spans="1:8">
      <c r="A1534" s="8" t="str">
        <f t="shared" si="47"/>
        <v>30.05.002010.07.0002</v>
      </c>
      <c r="B1534" s="8" t="s">
        <v>1371</v>
      </c>
      <c r="C1534" s="8" t="s">
        <v>1358</v>
      </c>
      <c r="D1534" s="8" t="s">
        <v>452</v>
      </c>
      <c r="E1534" s="8" t="s">
        <v>454</v>
      </c>
      <c r="F1534" s="8" t="s">
        <v>452</v>
      </c>
      <c r="G1534" s="8" t="s">
        <v>455</v>
      </c>
      <c r="H1534" s="8">
        <v>0.215474</v>
      </c>
    </row>
    <row r="1535" spans="1:8">
      <c r="A1535" s="8" t="str">
        <f t="shared" si="47"/>
        <v>30.05.002010.04.0007</v>
      </c>
      <c r="B1535" s="8" t="s">
        <v>1371</v>
      </c>
      <c r="C1535" s="8" t="s">
        <v>1358</v>
      </c>
      <c r="D1535" s="8" t="s">
        <v>452</v>
      </c>
      <c r="E1535" s="8" t="s">
        <v>535</v>
      </c>
      <c r="F1535" s="8" t="s">
        <v>452</v>
      </c>
      <c r="G1535" s="8" t="s">
        <v>536</v>
      </c>
      <c r="H1535" s="8">
        <v>7.5415999999999997E-2</v>
      </c>
    </row>
    <row r="1536" spans="1:8">
      <c r="A1536" s="8" t="str">
        <f t="shared" si="47"/>
        <v>30.05.002030.05.0001</v>
      </c>
      <c r="B1536" s="8" t="s">
        <v>1371</v>
      </c>
      <c r="C1536" s="8" t="s">
        <v>1358</v>
      </c>
      <c r="D1536" s="8" t="s">
        <v>452</v>
      </c>
      <c r="E1536" s="8" t="s">
        <v>1050</v>
      </c>
      <c r="F1536" s="8" t="s">
        <v>498</v>
      </c>
      <c r="G1536" s="8" t="s">
        <v>844</v>
      </c>
      <c r="H1536" s="8">
        <v>0.116356</v>
      </c>
    </row>
    <row r="1537" spans="1:8">
      <c r="A1537" s="8" t="str">
        <f t="shared" si="47"/>
        <v>30.05.002010.01.0019</v>
      </c>
      <c r="B1537" s="8" t="s">
        <v>1371</v>
      </c>
      <c r="C1537" s="8" t="s">
        <v>1358</v>
      </c>
      <c r="D1537" s="8" t="s">
        <v>452</v>
      </c>
      <c r="E1537" s="8" t="s">
        <v>1343</v>
      </c>
      <c r="F1537" s="8" t="s">
        <v>452</v>
      </c>
      <c r="G1537" s="8" t="s">
        <v>842</v>
      </c>
      <c r="H1537" s="8">
        <v>0.155141</v>
      </c>
    </row>
    <row r="1538" spans="1:8">
      <c r="A1538" s="8" t="str">
        <f t="shared" si="47"/>
        <v>30.05.002010.01.0006</v>
      </c>
      <c r="B1538" s="8" t="s">
        <v>1371</v>
      </c>
      <c r="C1538" s="8" t="s">
        <v>1358</v>
      </c>
      <c r="D1538" s="8" t="s">
        <v>452</v>
      </c>
      <c r="E1538" s="8" t="s">
        <v>845</v>
      </c>
      <c r="F1538" s="8" t="s">
        <v>452</v>
      </c>
      <c r="G1538" s="8" t="s">
        <v>846</v>
      </c>
      <c r="H1538" s="8">
        <v>0.116356</v>
      </c>
    </row>
    <row r="1539" spans="1:8">
      <c r="A1539" s="8" t="str">
        <f t="shared" si="47"/>
        <v>---------------  - FMEN031 - V:</v>
      </c>
      <c r="B1539" s="8" t="s">
        <v>427</v>
      </c>
      <c r="C1539" s="8" t="e">
        <f>------------------------------DAT</f>
        <v>#NAME?</v>
      </c>
      <c r="D1539" s="8" t="s">
        <v>1238</v>
      </c>
      <c r="E1539" s="8" t="s">
        <v>526</v>
      </c>
      <c r="F1539" s="8" t="s">
        <v>527</v>
      </c>
      <c r="G1539" s="8" t="s">
        <v>528</v>
      </c>
      <c r="H1539" s="8"/>
    </row>
    <row r="1540" spans="1:8">
      <c r="A1540" s="8" t="str">
        <f t="shared" si="47"/>
        <v>_x000C_------------------------------</v>
      </c>
      <c r="B1540" s="8" t="s">
        <v>529</v>
      </c>
      <c r="C1540" s="8" t="s">
        <v>1227</v>
      </c>
      <c r="D1540" s="8" t="s">
        <v>1228</v>
      </c>
      <c r="E1540" s="8" t="s">
        <v>430</v>
      </c>
      <c r="F1540" s="8" t="s">
        <v>429</v>
      </c>
      <c r="G1540" s="8" t="s">
        <v>431</v>
      </c>
      <c r="H1540" s="8" t="s">
        <v>431</v>
      </c>
    </row>
    <row r="1541" spans="1:8">
      <c r="A1541" s="8" t="str">
        <f t="shared" si="47"/>
        <v>FORNO DE MINASrutura de Atual P</v>
      </c>
      <c r="B1541" s="8" t="s">
        <v>433</v>
      </c>
      <c r="C1541" s="8" t="s">
        <v>434</v>
      </c>
      <c r="D1541" s="8" t="s">
        <v>435</v>
      </c>
      <c r="E1541" s="8" t="s">
        <v>436</v>
      </c>
      <c r="F1541" s="8" t="s">
        <v>437</v>
      </c>
      <c r="G1541" s="8" t="s">
        <v>438</v>
      </c>
      <c r="H1541" s="8" t="s">
        <v>865</v>
      </c>
    </row>
    <row r="1542" spans="1:8">
      <c r="A1542" s="8" t="str">
        <f t="shared" si="47"/>
        <v>-------------------------------</v>
      </c>
      <c r="B1542" s="8" t="s">
        <v>427</v>
      </c>
      <c r="C1542" s="8" t="s">
        <v>1227</v>
      </c>
      <c r="D1542" s="8" t="s">
        <v>1228</v>
      </c>
      <c r="E1542" s="8" t="s">
        <v>430</v>
      </c>
      <c r="F1542" s="8" t="s">
        <v>429</v>
      </c>
      <c r="G1542" s="8" t="s">
        <v>431</v>
      </c>
      <c r="H1542" s="8" t="s">
        <v>1335</v>
      </c>
    </row>
    <row r="1543" spans="1:8">
      <c r="A1543" s="8" t="str">
        <f t="shared" si="47"/>
        <v/>
      </c>
      <c r="B1543" s="8"/>
      <c r="C1543" s="8"/>
      <c r="D1543" s="8"/>
      <c r="E1543" s="8"/>
      <c r="F1543" s="8"/>
      <c r="G1543" s="8"/>
      <c r="H1543" s="8"/>
    </row>
    <row r="1544" spans="1:8">
      <c r="A1544" s="8" t="str">
        <f t="shared" si="47"/>
        <v>Item PaiItem Filho</v>
      </c>
      <c r="B1544" s="8" t="s">
        <v>441</v>
      </c>
      <c r="C1544" s="8" t="s">
        <v>442</v>
      </c>
      <c r="D1544" s="8" t="s">
        <v>443</v>
      </c>
      <c r="E1544" s="8" t="s">
        <v>444</v>
      </c>
      <c r="F1544" s="8" t="s">
        <v>443</v>
      </c>
      <c r="G1544" s="8" t="s">
        <v>445</v>
      </c>
      <c r="H1544" s="8" t="s">
        <v>446</v>
      </c>
    </row>
    <row r="1545" spans="1:8">
      <c r="A1545" s="8" t="str">
        <f t="shared" si="47"/>
        <v>------------------------------</v>
      </c>
      <c r="B1545" s="8" t="s">
        <v>427</v>
      </c>
      <c r="C1545" s="8" t="s">
        <v>447</v>
      </c>
      <c r="D1545" s="8" t="s">
        <v>448</v>
      </c>
      <c r="E1545" s="8" t="s">
        <v>449</v>
      </c>
      <c r="F1545" s="8" t="s">
        <v>448</v>
      </c>
      <c r="G1545" s="8" t="s">
        <v>431</v>
      </c>
      <c r="H1545" s="8" t="s">
        <v>427</v>
      </c>
    </row>
    <row r="1546" spans="1:8">
      <c r="A1546" s="8" t="str">
        <f t="shared" si="47"/>
        <v>30.05.002010.02.0003</v>
      </c>
      <c r="B1546" s="8" t="s">
        <v>1371</v>
      </c>
      <c r="C1546" s="8" t="s">
        <v>1358</v>
      </c>
      <c r="D1546" s="8" t="s">
        <v>452</v>
      </c>
      <c r="E1546" s="8" t="s">
        <v>523</v>
      </c>
      <c r="F1546" s="8" t="s">
        <v>452</v>
      </c>
      <c r="G1546" s="8" t="s">
        <v>524</v>
      </c>
      <c r="H1546" s="8">
        <v>3.0165999999999998E-2</v>
      </c>
    </row>
    <row r="1547" spans="1:8">
      <c r="A1547" s="8" t="str">
        <f t="shared" si="47"/>
        <v>30.05.002010.02.0026</v>
      </c>
      <c r="B1547" s="8" t="s">
        <v>1371</v>
      </c>
      <c r="C1547" s="8" t="s">
        <v>1358</v>
      </c>
      <c r="D1547" s="8" t="s">
        <v>452</v>
      </c>
      <c r="E1547" s="8" t="s">
        <v>1333</v>
      </c>
      <c r="F1547" s="8" t="s">
        <v>452</v>
      </c>
      <c r="G1547" s="8" t="s">
        <v>1334</v>
      </c>
      <c r="H1547" s="8">
        <v>7.5420000000000001E-3</v>
      </c>
    </row>
    <row r="1548" spans="1:8">
      <c r="B1548" s="8" t="s">
        <v>1371</v>
      </c>
      <c r="C1548" s="8" t="s">
        <v>1358</v>
      </c>
      <c r="D1548" s="8" t="s">
        <v>452</v>
      </c>
      <c r="E1548" s="8" t="s">
        <v>502</v>
      </c>
      <c r="F1548" s="8" t="s">
        <v>452</v>
      </c>
      <c r="G1548" s="8" t="s">
        <v>503</v>
      </c>
      <c r="H1548" s="8">
        <v>0.16222500000000001</v>
      </c>
    </row>
    <row r="1549" spans="1:8">
      <c r="B1549" s="8" t="s">
        <v>1371</v>
      </c>
      <c r="C1549" s="8" t="s">
        <v>1358</v>
      </c>
      <c r="D1549" s="8" t="s">
        <v>452</v>
      </c>
      <c r="E1549" s="8" t="s">
        <v>504</v>
      </c>
      <c r="F1549" s="8" t="s">
        <v>505</v>
      </c>
      <c r="G1549" s="8" t="s">
        <v>506</v>
      </c>
      <c r="H1549" s="8">
        <v>9.2700000000000005E-3</v>
      </c>
    </row>
    <row r="1550" spans="1:8">
      <c r="A1550" s="8" t="str">
        <f>B1550&amp;E1550</f>
        <v>30.05.002010.06.0020</v>
      </c>
      <c r="B1550" s="8" t="s">
        <v>1371</v>
      </c>
      <c r="C1550" s="8" t="s">
        <v>1358</v>
      </c>
      <c r="D1550" s="8" t="s">
        <v>452</v>
      </c>
      <c r="E1550" s="8" t="s">
        <v>456</v>
      </c>
      <c r="F1550" s="8" t="s">
        <v>452</v>
      </c>
      <c r="G1550" s="8" t="s">
        <v>457</v>
      </c>
      <c r="H1550" s="8">
        <v>9.3080000000000003E-3</v>
      </c>
    </row>
    <row r="1551" spans="1:8">
      <c r="A1551" s="8" t="str">
        <f>B1551&amp;E1551</f>
        <v>30.05.002010.04.0005</v>
      </c>
      <c r="B1551" s="8" t="s">
        <v>1371</v>
      </c>
      <c r="C1551" s="8" t="s">
        <v>1358</v>
      </c>
      <c r="D1551" s="8" t="s">
        <v>452</v>
      </c>
      <c r="E1551" s="8" t="s">
        <v>475</v>
      </c>
      <c r="F1551" s="8" t="s">
        <v>452</v>
      </c>
      <c r="G1551" s="8" t="s">
        <v>476</v>
      </c>
      <c r="H1551" s="8">
        <v>1.5956999999999999E-2</v>
      </c>
    </row>
    <row r="1552" spans="1:8">
      <c r="A1552" s="8" t="str">
        <f>B1552&amp;E1552</f>
        <v>30.05.002040.03.1380</v>
      </c>
      <c r="B1552" s="8" t="s">
        <v>1371</v>
      </c>
      <c r="C1552" s="8" t="s">
        <v>1358</v>
      </c>
      <c r="D1552" s="8" t="s">
        <v>452</v>
      </c>
      <c r="E1552" s="8" t="s">
        <v>835</v>
      </c>
      <c r="F1552" s="8" t="s">
        <v>498</v>
      </c>
      <c r="G1552" s="8" t="s">
        <v>836</v>
      </c>
      <c r="H1552" s="8">
        <v>0.114356</v>
      </c>
    </row>
    <row r="1553" spans="1:8">
      <c r="B1553" s="8" t="s">
        <v>1371</v>
      </c>
      <c r="C1553" s="8" t="s">
        <v>1358</v>
      </c>
      <c r="D1553" s="8" t="s">
        <v>452</v>
      </c>
      <c r="E1553" s="8" t="s">
        <v>1285</v>
      </c>
      <c r="F1553" s="8" t="s">
        <v>498</v>
      </c>
      <c r="G1553" s="8" t="s">
        <v>836</v>
      </c>
      <c r="H1553" s="8">
        <v>0.114356</v>
      </c>
    </row>
    <row r="1554" spans="1:8">
      <c r="A1554" s="8" t="str">
        <f t="shared" ref="A1554:A1577" si="48">B1554&amp;E1554</f>
        <v>30.05.002020.15.1002</v>
      </c>
      <c r="B1554" s="8" t="s">
        <v>1371</v>
      </c>
      <c r="C1554" s="8" t="s">
        <v>1358</v>
      </c>
      <c r="D1554" s="8" t="s">
        <v>452</v>
      </c>
      <c r="E1554" s="8" t="s">
        <v>921</v>
      </c>
      <c r="F1554" s="8" t="s">
        <v>508</v>
      </c>
      <c r="G1554" s="8" t="s">
        <v>922</v>
      </c>
      <c r="H1554" s="8">
        <v>4.3600000000000003E-4</v>
      </c>
    </row>
    <row r="1555" spans="1:8">
      <c r="A1555" s="8" t="str">
        <f t="shared" si="48"/>
        <v>30.05.002020.09.1002</v>
      </c>
      <c r="B1555" s="8" t="s">
        <v>1371</v>
      </c>
      <c r="C1555" s="8" t="s">
        <v>1358</v>
      </c>
      <c r="D1555" s="8" t="s">
        <v>452</v>
      </c>
      <c r="E1555" s="8" t="s">
        <v>923</v>
      </c>
      <c r="F1555" s="8" t="s">
        <v>508</v>
      </c>
      <c r="G1555" s="8" t="s">
        <v>924</v>
      </c>
      <c r="H1555" s="8">
        <v>1.12E-4</v>
      </c>
    </row>
    <row r="1556" spans="1:8">
      <c r="A1556" s="8" t="str">
        <f t="shared" si="48"/>
        <v>30.05.002020.10.1014</v>
      </c>
      <c r="B1556" s="8" t="s">
        <v>1371</v>
      </c>
      <c r="C1556" s="8" t="s">
        <v>1358</v>
      </c>
      <c r="D1556" s="8" t="s">
        <v>452</v>
      </c>
      <c r="E1556" s="8" t="s">
        <v>1055</v>
      </c>
      <c r="F1556" s="8" t="s">
        <v>508</v>
      </c>
      <c r="G1556" s="8" t="s">
        <v>1056</v>
      </c>
      <c r="H1556" s="8">
        <v>5.04E-4</v>
      </c>
    </row>
    <row r="1557" spans="1:8">
      <c r="A1557" s="8" t="str">
        <f t="shared" si="48"/>
        <v>30.05.002020.07.1001</v>
      </c>
      <c r="B1557" s="8" t="s">
        <v>1371</v>
      </c>
      <c r="C1557" s="8" t="s">
        <v>1358</v>
      </c>
      <c r="D1557" s="8" t="s">
        <v>452</v>
      </c>
      <c r="E1557" s="8" t="s">
        <v>925</v>
      </c>
      <c r="F1557" s="8" t="s">
        <v>452</v>
      </c>
      <c r="G1557" s="8" t="s">
        <v>926</v>
      </c>
      <c r="H1557" s="8">
        <v>4.8999999999999998E-5</v>
      </c>
    </row>
    <row r="1558" spans="1:8">
      <c r="A1558" s="8" t="str">
        <f t="shared" si="48"/>
        <v>30.05.002040.03.5010</v>
      </c>
      <c r="B1558" s="8" t="s">
        <v>1371</v>
      </c>
      <c r="C1558" s="8" t="s">
        <v>1358</v>
      </c>
      <c r="D1558" s="8" t="s">
        <v>452</v>
      </c>
      <c r="E1558" s="8" t="s">
        <v>763</v>
      </c>
      <c r="F1558" s="8" t="s">
        <v>498</v>
      </c>
      <c r="G1558" s="8" t="s">
        <v>764</v>
      </c>
      <c r="H1558" s="8">
        <v>7.9780000000000007E-3</v>
      </c>
    </row>
    <row r="1559" spans="1:8">
      <c r="A1559" s="8" t="str">
        <f t="shared" si="48"/>
        <v>30.05.002035.03.5010</v>
      </c>
      <c r="B1559" s="8" t="s">
        <v>1371</v>
      </c>
      <c r="C1559" s="8" t="s">
        <v>1358</v>
      </c>
      <c r="D1559" s="8" t="s">
        <v>452</v>
      </c>
      <c r="E1559" s="8" t="s">
        <v>907</v>
      </c>
      <c r="F1559" s="8" t="s">
        <v>498</v>
      </c>
      <c r="G1559" s="8" t="s">
        <v>764</v>
      </c>
      <c r="H1559" s="8">
        <v>7.9780000000000007E-3</v>
      </c>
    </row>
    <row r="1560" spans="1:8">
      <c r="A1560" s="8" t="str">
        <f t="shared" si="48"/>
        <v>30.05.002020.10.1011</v>
      </c>
      <c r="B1560" s="8" t="s">
        <v>1371</v>
      </c>
      <c r="C1560" s="8" t="s">
        <v>1358</v>
      </c>
      <c r="D1560" s="8" t="s">
        <v>452</v>
      </c>
      <c r="E1560" s="8" t="s">
        <v>908</v>
      </c>
      <c r="F1560" s="8" t="s">
        <v>508</v>
      </c>
      <c r="G1560" s="8" t="s">
        <v>909</v>
      </c>
      <c r="H1560" s="8">
        <v>1.7730000000000001E-3</v>
      </c>
    </row>
    <row r="1561" spans="1:8">
      <c r="A1561" s="8" t="str">
        <f t="shared" si="48"/>
        <v>30.05.002020.06.1045</v>
      </c>
      <c r="B1561" s="8" t="s">
        <v>1371</v>
      </c>
      <c r="C1561" s="8" t="s">
        <v>1358</v>
      </c>
      <c r="D1561" s="8" t="s">
        <v>452</v>
      </c>
      <c r="E1561" s="8" t="s">
        <v>910</v>
      </c>
      <c r="F1561" s="8" t="s">
        <v>463</v>
      </c>
      <c r="G1561" s="8" t="s">
        <v>911</v>
      </c>
      <c r="H1561" s="8">
        <v>1.7730000000000001E-3</v>
      </c>
    </row>
    <row r="1562" spans="1:8">
      <c r="A1562" s="8" t="str">
        <f t="shared" si="48"/>
        <v>30.05.002020.03.1014</v>
      </c>
      <c r="B1562" s="8" t="s">
        <v>1371</v>
      </c>
      <c r="C1562" s="8" t="s">
        <v>1358</v>
      </c>
      <c r="D1562" s="8" t="s">
        <v>452</v>
      </c>
      <c r="E1562" s="8" t="s">
        <v>912</v>
      </c>
      <c r="F1562" s="8" t="s">
        <v>508</v>
      </c>
      <c r="G1562" s="8" t="s">
        <v>913</v>
      </c>
      <c r="H1562" s="8">
        <v>8.8599999999999996E-4</v>
      </c>
    </row>
    <row r="1563" spans="1:8">
      <c r="A1563" s="8" t="str">
        <f t="shared" si="48"/>
        <v>30.05.002020.06.1005</v>
      </c>
      <c r="B1563" s="8" t="s">
        <v>1371</v>
      </c>
      <c r="C1563" s="8" t="s">
        <v>1358</v>
      </c>
      <c r="D1563" s="8" t="s">
        <v>452</v>
      </c>
      <c r="E1563" s="8" t="s">
        <v>914</v>
      </c>
      <c r="F1563" s="8" t="s">
        <v>508</v>
      </c>
      <c r="G1563" s="8" t="s">
        <v>915</v>
      </c>
      <c r="H1563" s="8">
        <v>8.8599999999999996E-4</v>
      </c>
    </row>
    <row r="1564" spans="1:8">
      <c r="A1564" s="8" t="str">
        <f t="shared" si="48"/>
        <v>30.05.002020.06.1001</v>
      </c>
      <c r="B1564" s="8" t="s">
        <v>1371</v>
      </c>
      <c r="C1564" s="8" t="s">
        <v>1358</v>
      </c>
      <c r="D1564" s="8" t="s">
        <v>452</v>
      </c>
      <c r="E1564" s="8" t="s">
        <v>917</v>
      </c>
      <c r="F1564" s="8" t="s">
        <v>508</v>
      </c>
      <c r="G1564" s="8" t="s">
        <v>918</v>
      </c>
      <c r="H1564" s="8">
        <v>8.8599999999999996E-4</v>
      </c>
    </row>
    <row r="1565" spans="1:8">
      <c r="A1565" s="8" t="str">
        <f t="shared" si="48"/>
        <v>30.05.002020.08.1001</v>
      </c>
      <c r="B1565" s="8" t="s">
        <v>1371</v>
      </c>
      <c r="C1565" s="8" t="s">
        <v>1358</v>
      </c>
      <c r="D1565" s="8" t="s">
        <v>452</v>
      </c>
      <c r="E1565" s="8" t="s">
        <v>919</v>
      </c>
      <c r="F1565" s="8" t="s">
        <v>920</v>
      </c>
      <c r="G1565" s="8" t="s">
        <v>542</v>
      </c>
      <c r="H1565" s="8">
        <v>8.8599999999999996E-4</v>
      </c>
    </row>
    <row r="1566" spans="1:8">
      <c r="A1566" s="8" t="str">
        <f t="shared" si="48"/>
        <v>30.05.002010.02.0024</v>
      </c>
      <c r="B1566" s="8" t="s">
        <v>1371</v>
      </c>
      <c r="C1566" s="8" t="s">
        <v>1358</v>
      </c>
      <c r="D1566" s="8" t="s">
        <v>452</v>
      </c>
      <c r="E1566" s="8" t="s">
        <v>1364</v>
      </c>
      <c r="F1566" s="8" t="s">
        <v>498</v>
      </c>
      <c r="G1566" s="8" t="s">
        <v>1365</v>
      </c>
      <c r="H1566" s="8">
        <v>5.3189999999999999E-3</v>
      </c>
    </row>
    <row r="1567" spans="1:8">
      <c r="A1567" s="8" t="str">
        <f t="shared" si="48"/>
        <v>30.05.002130.06.0001</v>
      </c>
      <c r="B1567" s="8" t="s">
        <v>1374</v>
      </c>
      <c r="C1567" s="8" t="s">
        <v>1375</v>
      </c>
      <c r="D1567" s="8" t="s">
        <v>452</v>
      </c>
      <c r="E1567" s="8" t="s">
        <v>1331</v>
      </c>
      <c r="F1567" s="8" t="s">
        <v>452</v>
      </c>
      <c r="G1567" s="8" t="s">
        <v>1332</v>
      </c>
      <c r="H1567" s="8">
        <v>0.65131799999999995</v>
      </c>
    </row>
    <row r="1568" spans="1:8">
      <c r="A1568" s="8" t="str">
        <f t="shared" si="48"/>
        <v>30.05.002110.01.0010</v>
      </c>
      <c r="B1568" s="8" t="s">
        <v>1374</v>
      </c>
      <c r="C1568" s="8" t="s">
        <v>1375</v>
      </c>
      <c r="D1568" s="8" t="s">
        <v>452</v>
      </c>
      <c r="E1568" s="8" t="s">
        <v>843</v>
      </c>
      <c r="F1568" s="8" t="s">
        <v>452</v>
      </c>
      <c r="G1568" s="8" t="s">
        <v>844</v>
      </c>
      <c r="H1568" s="8">
        <v>0.106624</v>
      </c>
    </row>
    <row r="1569" spans="1:8">
      <c r="A1569" s="8" t="str">
        <f t="shared" si="48"/>
        <v>30.05.002110.01.0014</v>
      </c>
      <c r="B1569" s="8" t="s">
        <v>1374</v>
      </c>
      <c r="C1569" s="8" t="s">
        <v>1375</v>
      </c>
      <c r="D1569" s="8" t="s">
        <v>452</v>
      </c>
      <c r="E1569" s="8" t="s">
        <v>841</v>
      </c>
      <c r="F1569" s="8" t="s">
        <v>452</v>
      </c>
      <c r="G1569" s="8" t="s">
        <v>842</v>
      </c>
      <c r="H1569" s="8">
        <v>0.14216500000000001</v>
      </c>
    </row>
    <row r="1570" spans="1:8">
      <c r="A1570" s="8" t="str">
        <f t="shared" si="48"/>
        <v>30.05.002110.01.0006</v>
      </c>
      <c r="B1570" s="8" t="s">
        <v>1374</v>
      </c>
      <c r="C1570" s="8" t="s">
        <v>1375</v>
      </c>
      <c r="D1570" s="8" t="s">
        <v>452</v>
      </c>
      <c r="E1570" s="8" t="s">
        <v>845</v>
      </c>
      <c r="F1570" s="8" t="s">
        <v>452</v>
      </c>
      <c r="G1570" s="8" t="s">
        <v>846</v>
      </c>
      <c r="H1570" s="8">
        <v>0.106624</v>
      </c>
    </row>
    <row r="1571" spans="1:8">
      <c r="A1571" s="8" t="str">
        <f t="shared" si="48"/>
        <v>30.05.002110.02.0003</v>
      </c>
      <c r="B1571" s="8" t="s">
        <v>1374</v>
      </c>
      <c r="C1571" s="8" t="s">
        <v>1375</v>
      </c>
      <c r="D1571" s="8" t="s">
        <v>452</v>
      </c>
      <c r="E1571" s="8" t="s">
        <v>523</v>
      </c>
      <c r="F1571" s="8" t="s">
        <v>452</v>
      </c>
      <c r="G1571" s="8" t="s">
        <v>524</v>
      </c>
      <c r="H1571" s="8">
        <v>2.4188000000000001E-2</v>
      </c>
    </row>
    <row r="1572" spans="1:8">
      <c r="A1572" s="8" t="str">
        <f t="shared" si="48"/>
        <v>30.05.002110.02.0026</v>
      </c>
      <c r="B1572" s="8" t="s">
        <v>1374</v>
      </c>
      <c r="C1572" s="8" t="s">
        <v>1375</v>
      </c>
      <c r="D1572" s="8" t="s">
        <v>452</v>
      </c>
      <c r="E1572" s="8" t="s">
        <v>1333</v>
      </c>
      <c r="F1572" s="8" t="s">
        <v>452</v>
      </c>
      <c r="G1572" s="8" t="s">
        <v>1334</v>
      </c>
      <c r="H1572" s="8">
        <v>1.0366E-2</v>
      </c>
    </row>
    <row r="1573" spans="1:8">
      <c r="A1573" s="8" t="str">
        <f t="shared" si="48"/>
        <v>30.05.002110.07.0002</v>
      </c>
      <c r="B1573" s="8" t="s">
        <v>1374</v>
      </c>
      <c r="C1573" s="8" t="s">
        <v>1375</v>
      </c>
      <c r="D1573" s="8" t="s">
        <v>452</v>
      </c>
      <c r="E1573" s="8" t="s">
        <v>454</v>
      </c>
      <c r="F1573" s="8" t="s">
        <v>452</v>
      </c>
      <c r="G1573" s="8" t="s">
        <v>455</v>
      </c>
      <c r="H1573" s="8">
        <v>0.217196</v>
      </c>
    </row>
    <row r="1574" spans="1:8">
      <c r="A1574" s="8" t="str">
        <f t="shared" si="48"/>
        <v>30.05.002110.04.0007</v>
      </c>
      <c r="B1574" s="8" t="s">
        <v>1374</v>
      </c>
      <c r="C1574" s="8" t="s">
        <v>1375</v>
      </c>
      <c r="D1574" s="8" t="s">
        <v>452</v>
      </c>
      <c r="E1574" s="8" t="s">
        <v>535</v>
      </c>
      <c r="F1574" s="8" t="s">
        <v>452</v>
      </c>
      <c r="G1574" s="8" t="s">
        <v>536</v>
      </c>
      <c r="H1574" s="8">
        <v>7.0372000000000004E-2</v>
      </c>
    </row>
    <row r="1575" spans="1:8">
      <c r="A1575" s="8" t="str">
        <f t="shared" si="48"/>
        <v>30.05.002110.09.0002</v>
      </c>
      <c r="B1575" s="8" t="s">
        <v>1374</v>
      </c>
      <c r="C1575" s="8" t="s">
        <v>1375</v>
      </c>
      <c r="D1575" s="8" t="s">
        <v>452</v>
      </c>
      <c r="E1575" s="8" t="s">
        <v>502</v>
      </c>
      <c r="F1575" s="8" t="s">
        <v>452</v>
      </c>
      <c r="G1575" s="8" t="s">
        <v>503</v>
      </c>
      <c r="H1575" s="8">
        <v>0.15796099999999999</v>
      </c>
    </row>
    <row r="1576" spans="1:8">
      <c r="A1576" s="8" t="str">
        <f t="shared" si="48"/>
        <v>30.05.002110.09.0006</v>
      </c>
      <c r="B1576" s="8" t="s">
        <v>1374</v>
      </c>
      <c r="C1576" s="8" t="s">
        <v>1375</v>
      </c>
      <c r="D1576" s="8" t="s">
        <v>452</v>
      </c>
      <c r="E1576" s="8" t="s">
        <v>504</v>
      </c>
      <c r="F1576" s="8" t="s">
        <v>505</v>
      </c>
      <c r="G1576" s="8" t="s">
        <v>506</v>
      </c>
      <c r="H1576" s="8">
        <v>9.0259999999999993E-3</v>
      </c>
    </row>
    <row r="1577" spans="1:8">
      <c r="A1577" s="8" t="str">
        <f t="shared" si="48"/>
        <v>30.05.002110.06.0020</v>
      </c>
      <c r="B1577" s="8" t="s">
        <v>1374</v>
      </c>
      <c r="C1577" s="8" t="s">
        <v>1375</v>
      </c>
      <c r="D1577" s="8" t="s">
        <v>452</v>
      </c>
      <c r="E1577" s="8" t="s">
        <v>456</v>
      </c>
      <c r="F1577" s="8" t="s">
        <v>452</v>
      </c>
      <c r="G1577" s="8" t="s">
        <v>457</v>
      </c>
      <c r="H1577" s="8">
        <v>9.1319999999999995E-3</v>
      </c>
    </row>
    <row r="1578" spans="1:8">
      <c r="B1578" s="8" t="s">
        <v>1374</v>
      </c>
      <c r="C1578" s="8" t="s">
        <v>1375</v>
      </c>
      <c r="D1578" s="8" t="s">
        <v>452</v>
      </c>
      <c r="E1578" s="8" t="s">
        <v>475</v>
      </c>
      <c r="F1578" s="8" t="s">
        <v>452</v>
      </c>
      <c r="G1578" s="8" t="s">
        <v>476</v>
      </c>
      <c r="H1578" s="8">
        <v>9.8729999999999998E-3</v>
      </c>
    </row>
    <row r="1579" spans="1:8">
      <c r="A1579" s="8" t="str">
        <f t="shared" ref="A1579:A1610" si="49">B1579&amp;E1579</f>
        <v>30.05.002110.04.0004</v>
      </c>
      <c r="B1579" s="8" t="s">
        <v>1374</v>
      </c>
      <c r="C1579" s="8" t="s">
        <v>1375</v>
      </c>
      <c r="D1579" s="8" t="s">
        <v>452</v>
      </c>
      <c r="E1579" s="8" t="s">
        <v>776</v>
      </c>
      <c r="F1579" s="8" t="s">
        <v>452</v>
      </c>
      <c r="G1579" s="8" t="s">
        <v>777</v>
      </c>
      <c r="H1579" s="8">
        <v>1.4808999999999999E-2</v>
      </c>
    </row>
    <row r="1580" spans="1:8">
      <c r="A1580" s="8" t="str">
        <f t="shared" si="49"/>
        <v>30.05.002140.02.1010</v>
      </c>
      <c r="B1580" s="8" t="s">
        <v>1374</v>
      </c>
      <c r="C1580" s="8" t="s">
        <v>1375</v>
      </c>
      <c r="D1580" s="8" t="s">
        <v>452</v>
      </c>
      <c r="E1580" s="8" t="s">
        <v>1095</v>
      </c>
      <c r="F1580" s="8" t="s">
        <v>452</v>
      </c>
      <c r="G1580" s="8" t="s">
        <v>1096</v>
      </c>
      <c r="H1580" s="8">
        <v>7.2999999999999999E-5</v>
      </c>
    </row>
    <row r="1581" spans="1:8">
      <c r="A1581" s="8" t="str">
        <f t="shared" si="49"/>
        <v>30.05.002140.02.1011</v>
      </c>
      <c r="B1581" s="8" t="s">
        <v>1374</v>
      </c>
      <c r="C1581" s="8" t="s">
        <v>1375</v>
      </c>
      <c r="D1581" s="8" t="s">
        <v>452</v>
      </c>
      <c r="E1581" s="8" t="s">
        <v>1097</v>
      </c>
      <c r="F1581" s="8" t="s">
        <v>452</v>
      </c>
      <c r="G1581" s="8" t="s">
        <v>1098</v>
      </c>
      <c r="H1581" s="8">
        <v>4.3020000000000003E-3</v>
      </c>
    </row>
    <row r="1582" spans="1:8">
      <c r="A1582" s="8" t="str">
        <f t="shared" si="49"/>
        <v>30.05.002140.02.1012</v>
      </c>
      <c r="B1582" s="8" t="s">
        <v>1374</v>
      </c>
      <c r="C1582" s="8" t="s">
        <v>1375</v>
      </c>
      <c r="D1582" s="8" t="s">
        <v>452</v>
      </c>
      <c r="E1582" s="8" t="s">
        <v>1099</v>
      </c>
      <c r="F1582" s="8" t="s">
        <v>452</v>
      </c>
      <c r="G1582" s="8" t="s">
        <v>1100</v>
      </c>
      <c r="H1582" s="8">
        <v>8.4899999999999993E-3</v>
      </c>
    </row>
    <row r="1583" spans="1:8">
      <c r="A1583" s="8" t="str">
        <f t="shared" si="49"/>
        <v>30.05.002140.02.1013</v>
      </c>
      <c r="B1583" s="8" t="s">
        <v>1374</v>
      </c>
      <c r="C1583" s="8" t="s">
        <v>1375</v>
      </c>
      <c r="D1583" s="8" t="s">
        <v>452</v>
      </c>
      <c r="E1583" s="8" t="s">
        <v>1102</v>
      </c>
      <c r="F1583" s="8" t="s">
        <v>452</v>
      </c>
      <c r="G1583" s="8" t="s">
        <v>1103</v>
      </c>
      <c r="H1583" s="8">
        <v>6.5209999999999999E-3</v>
      </c>
    </row>
    <row r="1584" spans="1:8">
      <c r="A1584" s="8" t="str">
        <f t="shared" si="49"/>
        <v>30.05.002140.03.1310</v>
      </c>
      <c r="B1584" s="8" t="s">
        <v>1374</v>
      </c>
      <c r="C1584" s="8" t="s">
        <v>1375</v>
      </c>
      <c r="D1584" s="8" t="s">
        <v>452</v>
      </c>
      <c r="E1584" s="8" t="s">
        <v>519</v>
      </c>
      <c r="F1584" s="8" t="s">
        <v>498</v>
      </c>
      <c r="G1584" s="8" t="s">
        <v>520</v>
      </c>
      <c r="H1584" s="8">
        <v>0.13081100000000001</v>
      </c>
    </row>
    <row r="1585" spans="1:8">
      <c r="A1585" s="8" t="str">
        <f t="shared" si="49"/>
        <v>30.05.002120.09.1002</v>
      </c>
      <c r="B1585" s="8" t="s">
        <v>1374</v>
      </c>
      <c r="C1585" s="8" t="s">
        <v>1375</v>
      </c>
      <c r="D1585" s="8" t="s">
        <v>452</v>
      </c>
      <c r="E1585" s="8" t="s">
        <v>923</v>
      </c>
      <c r="F1585" s="8" t="s">
        <v>508</v>
      </c>
      <c r="G1585" s="8" t="s">
        <v>924</v>
      </c>
      <c r="H1585" s="8">
        <v>1.5100000000000001E-4</v>
      </c>
    </row>
    <row r="1586" spans="1:8">
      <c r="A1586" s="8" t="str">
        <f t="shared" si="49"/>
        <v>30.05.002120.15.1002</v>
      </c>
      <c r="B1586" s="8" t="s">
        <v>1374</v>
      </c>
      <c r="C1586" s="8" t="s">
        <v>1375</v>
      </c>
      <c r="D1586" s="8" t="s">
        <v>452</v>
      </c>
      <c r="E1586" s="8" t="s">
        <v>921</v>
      </c>
      <c r="F1586" s="8" t="s">
        <v>508</v>
      </c>
      <c r="G1586" s="8" t="s">
        <v>922</v>
      </c>
      <c r="H1586" s="8">
        <v>5.8900000000000001E-4</v>
      </c>
    </row>
    <row r="1587" spans="1:8">
      <c r="A1587" s="8" t="str">
        <f t="shared" si="49"/>
        <v>30.05.002120.07.1001</v>
      </c>
      <c r="B1587" s="8" t="s">
        <v>1374</v>
      </c>
      <c r="C1587" s="8" t="s">
        <v>1375</v>
      </c>
      <c r="D1587" s="8" t="s">
        <v>452</v>
      </c>
      <c r="E1587" s="8" t="s">
        <v>925</v>
      </c>
      <c r="F1587" s="8" t="s">
        <v>452</v>
      </c>
      <c r="G1587" s="8" t="s">
        <v>926</v>
      </c>
      <c r="H1587" s="8">
        <v>6.4999999999999994E-5</v>
      </c>
    </row>
    <row r="1588" spans="1:8">
      <c r="A1588" s="8" t="str">
        <f t="shared" si="49"/>
        <v>30.05.002135.03.1310</v>
      </c>
      <c r="B1588" s="8" t="s">
        <v>1374</v>
      </c>
      <c r="C1588" s="8" t="s">
        <v>1375</v>
      </c>
      <c r="D1588" s="8" t="s">
        <v>452</v>
      </c>
      <c r="E1588" s="8" t="s">
        <v>1053</v>
      </c>
      <c r="F1588" s="8" t="s">
        <v>498</v>
      </c>
      <c r="G1588" s="8" t="s">
        <v>1054</v>
      </c>
      <c r="H1588" s="8">
        <v>0.13081100000000001</v>
      </c>
    </row>
    <row r="1589" spans="1:8">
      <c r="A1589" s="8" t="str">
        <f t="shared" si="49"/>
        <v>30.05.002120.10.1014</v>
      </c>
      <c r="B1589" s="8" t="s">
        <v>1374</v>
      </c>
      <c r="C1589" s="8" t="s">
        <v>1375</v>
      </c>
      <c r="D1589" s="8" t="s">
        <v>452</v>
      </c>
      <c r="E1589" s="8" t="s">
        <v>1055</v>
      </c>
      <c r="F1589" s="8" t="s">
        <v>508</v>
      </c>
      <c r="G1589" s="8" t="s">
        <v>1056</v>
      </c>
      <c r="H1589" s="8">
        <v>6.5399999999999996E-4</v>
      </c>
    </row>
    <row r="1590" spans="1:8">
      <c r="A1590" s="8" t="str">
        <f t="shared" si="49"/>
        <v>30.05.002120.06.1027</v>
      </c>
      <c r="B1590" s="8" t="s">
        <v>1374</v>
      </c>
      <c r="C1590" s="8" t="s">
        <v>1375</v>
      </c>
      <c r="D1590" s="8" t="s">
        <v>452</v>
      </c>
      <c r="E1590" s="8" t="s">
        <v>1057</v>
      </c>
      <c r="F1590" s="8" t="s">
        <v>463</v>
      </c>
      <c r="G1590" s="8" t="s">
        <v>1058</v>
      </c>
      <c r="H1590" s="8">
        <v>6.5409999999999999E-3</v>
      </c>
    </row>
    <row r="1591" spans="1:8">
      <c r="A1591" s="8" t="str">
        <f t="shared" si="49"/>
        <v>30.05.002140.03.5010</v>
      </c>
      <c r="B1591" s="8" t="s">
        <v>1374</v>
      </c>
      <c r="C1591" s="8" t="s">
        <v>1375</v>
      </c>
      <c r="D1591" s="8" t="s">
        <v>452</v>
      </c>
      <c r="E1591" s="8" t="s">
        <v>763</v>
      </c>
      <c r="F1591" s="8" t="s">
        <v>498</v>
      </c>
      <c r="G1591" s="8" t="s">
        <v>764</v>
      </c>
      <c r="H1591" s="8">
        <v>2.9617999999999998E-2</v>
      </c>
    </row>
    <row r="1592" spans="1:8">
      <c r="A1592" s="8" t="str">
        <f t="shared" si="49"/>
        <v>30.05.002135.03.5010</v>
      </c>
      <c r="B1592" s="8" t="s">
        <v>1374</v>
      </c>
      <c r="C1592" s="8" t="s">
        <v>1375</v>
      </c>
      <c r="D1592" s="8" t="s">
        <v>452</v>
      </c>
      <c r="E1592" s="8" t="s">
        <v>907</v>
      </c>
      <c r="F1592" s="8" t="s">
        <v>498</v>
      </c>
      <c r="G1592" s="8" t="s">
        <v>764</v>
      </c>
      <c r="H1592" s="8">
        <v>2.9617999999999998E-2</v>
      </c>
    </row>
    <row r="1593" spans="1:8">
      <c r="A1593" s="8" t="str">
        <f t="shared" si="49"/>
        <v>30.05.002120.10.1011</v>
      </c>
      <c r="B1593" s="8" t="s">
        <v>1374</v>
      </c>
      <c r="C1593" s="8" t="s">
        <v>1375</v>
      </c>
      <c r="D1593" s="8" t="s">
        <v>452</v>
      </c>
      <c r="E1593" s="8" t="s">
        <v>908</v>
      </c>
      <c r="F1593" s="8" t="s">
        <v>508</v>
      </c>
      <c r="G1593" s="8" t="s">
        <v>909</v>
      </c>
      <c r="H1593" s="8">
        <v>6.581E-3</v>
      </c>
    </row>
    <row r="1594" spans="1:8">
      <c r="A1594" s="8" t="str">
        <f t="shared" si="49"/>
        <v>30.05.002120.06.1045</v>
      </c>
      <c r="B1594" s="8" t="s">
        <v>1374</v>
      </c>
      <c r="C1594" s="8" t="s">
        <v>1375</v>
      </c>
      <c r="D1594" s="8" t="s">
        <v>452</v>
      </c>
      <c r="E1594" s="8" t="s">
        <v>910</v>
      </c>
      <c r="F1594" s="8" t="s">
        <v>463</v>
      </c>
      <c r="G1594" s="8" t="s">
        <v>911</v>
      </c>
      <c r="H1594" s="8">
        <v>6.581E-3</v>
      </c>
    </row>
    <row r="1595" spans="1:8">
      <c r="A1595" s="8" t="str">
        <f t="shared" si="49"/>
        <v>30.05.002120.03.1014</v>
      </c>
      <c r="B1595" s="8" t="s">
        <v>1374</v>
      </c>
      <c r="C1595" s="8" t="s">
        <v>1375</v>
      </c>
      <c r="D1595" s="8" t="s">
        <v>452</v>
      </c>
      <c r="E1595" s="8" t="s">
        <v>912</v>
      </c>
      <c r="F1595" s="8" t="s">
        <v>508</v>
      </c>
      <c r="G1595" s="8" t="s">
        <v>913</v>
      </c>
      <c r="H1595" s="8">
        <v>3.2910000000000001E-3</v>
      </c>
    </row>
    <row r="1596" spans="1:8">
      <c r="A1596" s="8" t="str">
        <f t="shared" si="49"/>
        <v>30.05.002120.06.1005</v>
      </c>
      <c r="B1596" s="8" t="s">
        <v>1374</v>
      </c>
      <c r="C1596" s="8" t="s">
        <v>1375</v>
      </c>
      <c r="D1596" s="8" t="s">
        <v>452</v>
      </c>
      <c r="E1596" s="8" t="s">
        <v>914</v>
      </c>
      <c r="F1596" s="8" t="s">
        <v>508</v>
      </c>
      <c r="G1596" s="8" t="s">
        <v>915</v>
      </c>
      <c r="H1596" s="8">
        <v>3.2910000000000001E-3</v>
      </c>
    </row>
    <row r="1597" spans="1:8">
      <c r="A1597" s="8" t="str">
        <f t="shared" si="49"/>
        <v>30.05.002120.06.1001</v>
      </c>
      <c r="B1597" s="8" t="s">
        <v>1374</v>
      </c>
      <c r="C1597" s="8" t="s">
        <v>1375</v>
      </c>
      <c r="D1597" s="8" t="s">
        <v>452</v>
      </c>
      <c r="E1597" s="8" t="s">
        <v>917</v>
      </c>
      <c r="F1597" s="8" t="s">
        <v>508</v>
      </c>
      <c r="G1597" s="8" t="s">
        <v>918</v>
      </c>
      <c r="H1597" s="8">
        <v>3.2910000000000001E-3</v>
      </c>
    </row>
    <row r="1598" spans="1:8">
      <c r="A1598" s="8" t="str">
        <f t="shared" si="49"/>
        <v>30.05.002120.08.1001</v>
      </c>
      <c r="B1598" s="8" t="s">
        <v>1374</v>
      </c>
      <c r="C1598" s="8" t="s">
        <v>1375</v>
      </c>
      <c r="D1598" s="8" t="s">
        <v>452</v>
      </c>
      <c r="E1598" s="8" t="s">
        <v>919</v>
      </c>
      <c r="F1598" s="8" t="s">
        <v>920</v>
      </c>
      <c r="G1598" s="8" t="s">
        <v>542</v>
      </c>
      <c r="H1598" s="8">
        <v>3.2910000000000001E-3</v>
      </c>
    </row>
    <row r="1599" spans="1:8">
      <c r="A1599" s="8" t="str">
        <f t="shared" si="49"/>
        <v>30.05.002230.06.0007</v>
      </c>
      <c r="B1599" s="8" t="s">
        <v>1376</v>
      </c>
      <c r="C1599" s="8" t="s">
        <v>1358</v>
      </c>
      <c r="D1599" s="8" t="s">
        <v>452</v>
      </c>
      <c r="E1599" s="8" t="s">
        <v>1377</v>
      </c>
      <c r="F1599" s="8" t="s">
        <v>452</v>
      </c>
      <c r="G1599" s="8" t="s">
        <v>1378</v>
      </c>
      <c r="H1599" s="8">
        <v>0.71206400000000003</v>
      </c>
    </row>
    <row r="1600" spans="1:8">
      <c r="A1600" s="8" t="str">
        <f t="shared" si="49"/>
        <v>30.05.002210.07.0002</v>
      </c>
      <c r="B1600" s="8" t="s">
        <v>1376</v>
      </c>
      <c r="C1600" s="8" t="s">
        <v>1358</v>
      </c>
      <c r="D1600" s="8" t="s">
        <v>452</v>
      </c>
      <c r="E1600" s="8" t="s">
        <v>454</v>
      </c>
      <c r="F1600" s="8" t="s">
        <v>452</v>
      </c>
      <c r="G1600" s="8" t="s">
        <v>455</v>
      </c>
      <c r="H1600" s="8">
        <v>0.22572300000000001</v>
      </c>
    </row>
    <row r="1601" spans="1:8">
      <c r="A1601" s="8" t="str">
        <f t="shared" si="49"/>
        <v>30.05.002210.04.0007</v>
      </c>
      <c r="B1601" s="8" t="s">
        <v>1376</v>
      </c>
      <c r="C1601" s="8" t="s">
        <v>1358</v>
      </c>
      <c r="D1601" s="8" t="s">
        <v>452</v>
      </c>
      <c r="E1601" s="8" t="s">
        <v>535</v>
      </c>
      <c r="F1601" s="8" t="s">
        <v>452</v>
      </c>
      <c r="G1601" s="8" t="s">
        <v>536</v>
      </c>
      <c r="H1601" s="8">
        <v>8.1259999999999999E-2</v>
      </c>
    </row>
    <row r="1602" spans="1:8">
      <c r="A1602" s="8" t="str">
        <f t="shared" si="49"/>
        <v>30.05.002230.05.0001</v>
      </c>
      <c r="B1602" s="8" t="s">
        <v>1376</v>
      </c>
      <c r="C1602" s="8" t="s">
        <v>1358</v>
      </c>
      <c r="D1602" s="8" t="s">
        <v>452</v>
      </c>
      <c r="E1602" s="8" t="s">
        <v>1050</v>
      </c>
      <c r="F1602" s="8" t="s">
        <v>498</v>
      </c>
      <c r="G1602" s="8" t="s">
        <v>844</v>
      </c>
      <c r="H1602" s="8">
        <v>0.121891</v>
      </c>
    </row>
    <row r="1603" spans="1:8">
      <c r="A1603" s="8" t="str">
        <f t="shared" si="49"/>
        <v>---------------  - FMEN031 - V:</v>
      </c>
      <c r="B1603" s="8" t="s">
        <v>427</v>
      </c>
      <c r="C1603" s="8" t="e">
        <f>------------------------------DAT</f>
        <v>#NAME?</v>
      </c>
      <c r="D1603" s="8" t="s">
        <v>1238</v>
      </c>
      <c r="E1603" s="8" t="s">
        <v>526</v>
      </c>
      <c r="F1603" s="8" t="s">
        <v>527</v>
      </c>
      <c r="G1603" s="8" t="s">
        <v>528</v>
      </c>
      <c r="H1603" s="8"/>
    </row>
    <row r="1604" spans="1:8">
      <c r="A1604" s="8" t="str">
        <f t="shared" si="49"/>
        <v>_x000C_------------------------------</v>
      </c>
      <c r="B1604" s="8" t="s">
        <v>529</v>
      </c>
      <c r="C1604" s="8" t="s">
        <v>1227</v>
      </c>
      <c r="D1604" s="8" t="s">
        <v>1228</v>
      </c>
      <c r="E1604" s="8" t="s">
        <v>430</v>
      </c>
      <c r="F1604" s="8" t="s">
        <v>429</v>
      </c>
      <c r="G1604" s="8" t="s">
        <v>431</v>
      </c>
      <c r="H1604" s="8" t="s">
        <v>431</v>
      </c>
    </row>
    <row r="1605" spans="1:8">
      <c r="A1605" s="8" t="str">
        <f t="shared" si="49"/>
        <v>FORNO DE MINASrutura de Atual P</v>
      </c>
      <c r="B1605" s="8" t="s">
        <v>433</v>
      </c>
      <c r="C1605" s="8" t="s">
        <v>434</v>
      </c>
      <c r="D1605" s="8" t="s">
        <v>435</v>
      </c>
      <c r="E1605" s="8" t="s">
        <v>436</v>
      </c>
      <c r="F1605" s="8" t="s">
        <v>437</v>
      </c>
      <c r="G1605" s="8" t="s">
        <v>438</v>
      </c>
      <c r="H1605" s="8" t="s">
        <v>894</v>
      </c>
    </row>
    <row r="1606" spans="1:8">
      <c r="A1606" s="8" t="str">
        <f t="shared" si="49"/>
        <v>-------------------------------</v>
      </c>
      <c r="B1606" s="8" t="s">
        <v>427</v>
      </c>
      <c r="C1606" s="8" t="s">
        <v>1227</v>
      </c>
      <c r="D1606" s="8" t="s">
        <v>1228</v>
      </c>
      <c r="E1606" s="8" t="s">
        <v>430</v>
      </c>
      <c r="F1606" s="8" t="s">
        <v>429</v>
      </c>
      <c r="G1606" s="8" t="s">
        <v>431</v>
      </c>
      <c r="H1606" s="8" t="s">
        <v>1335</v>
      </c>
    </row>
    <row r="1607" spans="1:8">
      <c r="A1607" s="8" t="str">
        <f t="shared" si="49"/>
        <v/>
      </c>
      <c r="B1607" s="8"/>
      <c r="C1607" s="8"/>
      <c r="D1607" s="8"/>
      <c r="E1607" s="8"/>
      <c r="F1607" s="8"/>
      <c r="G1607" s="8"/>
      <c r="H1607" s="8"/>
    </row>
    <row r="1608" spans="1:8">
      <c r="A1608" s="8" t="str">
        <f t="shared" si="49"/>
        <v>Item PaiItem Filho</v>
      </c>
      <c r="B1608" s="8" t="s">
        <v>441</v>
      </c>
      <c r="C1608" s="8" t="s">
        <v>442</v>
      </c>
      <c r="D1608" s="8" t="s">
        <v>443</v>
      </c>
      <c r="E1608" s="8" t="s">
        <v>444</v>
      </c>
      <c r="F1608" s="8" t="s">
        <v>443</v>
      </c>
      <c r="G1608" s="8" t="s">
        <v>445</v>
      </c>
      <c r="H1608" s="8" t="s">
        <v>446</v>
      </c>
    </row>
    <row r="1609" spans="1:8">
      <c r="A1609" s="8" t="str">
        <f t="shared" si="49"/>
        <v>------------------------------</v>
      </c>
      <c r="B1609" s="8" t="s">
        <v>427</v>
      </c>
      <c r="C1609" s="8" t="s">
        <v>447</v>
      </c>
      <c r="D1609" s="8" t="s">
        <v>448</v>
      </c>
      <c r="E1609" s="8" t="s">
        <v>449</v>
      </c>
      <c r="F1609" s="8" t="s">
        <v>448</v>
      </c>
      <c r="G1609" s="8" t="s">
        <v>431</v>
      </c>
      <c r="H1609" s="8" t="s">
        <v>427</v>
      </c>
    </row>
    <row r="1610" spans="1:8">
      <c r="A1610" s="8" t="str">
        <f t="shared" si="49"/>
        <v>30.05.002210.01.0019</v>
      </c>
      <c r="B1610" s="8" t="s">
        <v>1376</v>
      </c>
      <c r="C1610" s="8" t="s">
        <v>1358</v>
      </c>
      <c r="D1610" s="8" t="s">
        <v>452</v>
      </c>
      <c r="E1610" s="8" t="s">
        <v>1343</v>
      </c>
      <c r="F1610" s="8" t="s">
        <v>452</v>
      </c>
      <c r="G1610" s="8" t="s">
        <v>842</v>
      </c>
      <c r="H1610" s="8">
        <v>0.162521</v>
      </c>
    </row>
    <row r="1611" spans="1:8">
      <c r="A1611" s="8" t="str">
        <f t="shared" ref="A1611:A1642" si="50">B1611&amp;E1611</f>
        <v>30.05.002210.01.0006</v>
      </c>
      <c r="B1611" s="8" t="s">
        <v>1376</v>
      </c>
      <c r="C1611" s="8" t="s">
        <v>1358</v>
      </c>
      <c r="D1611" s="8" t="s">
        <v>452</v>
      </c>
      <c r="E1611" s="8" t="s">
        <v>845</v>
      </c>
      <c r="F1611" s="8" t="s">
        <v>452</v>
      </c>
      <c r="G1611" s="8" t="s">
        <v>846</v>
      </c>
      <c r="H1611" s="8">
        <v>0.121891</v>
      </c>
    </row>
    <row r="1612" spans="1:8">
      <c r="A1612" s="8" t="str">
        <f t="shared" si="50"/>
        <v>30.05.002210.02.0003</v>
      </c>
      <c r="B1612" s="8" t="s">
        <v>1376</v>
      </c>
      <c r="C1612" s="8" t="s">
        <v>1358</v>
      </c>
      <c r="D1612" s="8" t="s">
        <v>452</v>
      </c>
      <c r="E1612" s="8" t="s">
        <v>523</v>
      </c>
      <c r="F1612" s="8" t="s">
        <v>452</v>
      </c>
      <c r="G1612" s="8" t="s">
        <v>524</v>
      </c>
      <c r="H1612" s="8">
        <v>2.2571999999999998E-2</v>
      </c>
    </row>
    <row r="1613" spans="1:8">
      <c r="A1613" s="8" t="str">
        <f t="shared" si="50"/>
        <v>30.05.002210.02.0026</v>
      </c>
      <c r="B1613" s="8" t="s">
        <v>1376</v>
      </c>
      <c r="C1613" s="8" t="s">
        <v>1358</v>
      </c>
      <c r="D1613" s="8" t="s">
        <v>452</v>
      </c>
      <c r="E1613" s="8" t="s">
        <v>1333</v>
      </c>
      <c r="F1613" s="8" t="s">
        <v>452</v>
      </c>
      <c r="G1613" s="8" t="s">
        <v>1334</v>
      </c>
      <c r="H1613" s="8">
        <v>5.6429999999999996E-3</v>
      </c>
    </row>
    <row r="1614" spans="1:8">
      <c r="A1614" s="8" t="str">
        <f t="shared" si="50"/>
        <v>30.05.002210.09.0003</v>
      </c>
      <c r="B1614" s="8" t="s">
        <v>1376</v>
      </c>
      <c r="C1614" s="8" t="s">
        <v>1358</v>
      </c>
      <c r="D1614" s="8" t="s">
        <v>452</v>
      </c>
      <c r="E1614" s="8" t="s">
        <v>824</v>
      </c>
      <c r="F1614" s="8" t="s">
        <v>452</v>
      </c>
      <c r="G1614" s="8" t="s">
        <v>825</v>
      </c>
      <c r="H1614" s="8">
        <v>0.17056199999999999</v>
      </c>
    </row>
    <row r="1615" spans="1:8">
      <c r="A1615" s="8" t="str">
        <f t="shared" si="50"/>
        <v>30.05.002210.09.0006</v>
      </c>
      <c r="B1615" s="8" t="s">
        <v>1376</v>
      </c>
      <c r="C1615" s="8" t="s">
        <v>1358</v>
      </c>
      <c r="D1615" s="8" t="s">
        <v>452</v>
      </c>
      <c r="E1615" s="8" t="s">
        <v>504</v>
      </c>
      <c r="F1615" s="8" t="s">
        <v>505</v>
      </c>
      <c r="G1615" s="8" t="s">
        <v>506</v>
      </c>
      <c r="H1615" s="8">
        <v>9.476E-3</v>
      </c>
    </row>
    <row r="1616" spans="1:8">
      <c r="A1616" s="8" t="str">
        <f t="shared" si="50"/>
        <v>30.05.002210.06.0020</v>
      </c>
      <c r="B1616" s="8" t="s">
        <v>1376</v>
      </c>
      <c r="C1616" s="8" t="s">
        <v>1358</v>
      </c>
      <c r="D1616" s="8" t="s">
        <v>452</v>
      </c>
      <c r="E1616" s="8" t="s">
        <v>456</v>
      </c>
      <c r="F1616" s="8" t="s">
        <v>452</v>
      </c>
      <c r="G1616" s="8" t="s">
        <v>457</v>
      </c>
      <c r="H1616" s="8">
        <v>1.5377E-2</v>
      </c>
    </row>
    <row r="1617" spans="1:8">
      <c r="A1617" s="8" t="str">
        <f t="shared" si="50"/>
        <v>30.05.002210.04.0005</v>
      </c>
      <c r="B1617" s="8" t="s">
        <v>1376</v>
      </c>
      <c r="C1617" s="8" t="s">
        <v>1358</v>
      </c>
      <c r="D1617" s="8" t="s">
        <v>452</v>
      </c>
      <c r="E1617" s="8" t="s">
        <v>475</v>
      </c>
      <c r="F1617" s="8" t="s">
        <v>452</v>
      </c>
      <c r="G1617" s="8" t="s">
        <v>476</v>
      </c>
      <c r="H1617" s="8">
        <v>1.9751000000000001E-2</v>
      </c>
    </row>
    <row r="1618" spans="1:8">
      <c r="A1618" s="8" t="str">
        <f t="shared" si="50"/>
        <v>30.05.002210.06.0024</v>
      </c>
      <c r="B1618" s="8" t="s">
        <v>1376</v>
      </c>
      <c r="C1618" s="8" t="s">
        <v>1358</v>
      </c>
      <c r="D1618" s="8" t="s">
        <v>452</v>
      </c>
      <c r="E1618" s="8" t="s">
        <v>1353</v>
      </c>
      <c r="F1618" s="8" t="s">
        <v>498</v>
      </c>
      <c r="G1618" s="8" t="s">
        <v>1354</v>
      </c>
      <c r="H1618" s="8">
        <v>5.0799999999999999E-4</v>
      </c>
    </row>
    <row r="1619" spans="1:8">
      <c r="A1619" s="8" t="str">
        <f t="shared" si="50"/>
        <v>30.05.002240.03.1380</v>
      </c>
      <c r="B1619" s="8" t="s">
        <v>1376</v>
      </c>
      <c r="C1619" s="8" t="s">
        <v>1358</v>
      </c>
      <c r="D1619" s="8" t="s">
        <v>452</v>
      </c>
      <c r="E1619" s="8" t="s">
        <v>835</v>
      </c>
      <c r="F1619" s="8" t="s">
        <v>498</v>
      </c>
      <c r="G1619" s="8" t="s">
        <v>836</v>
      </c>
      <c r="H1619" s="8">
        <v>7.6182E-2</v>
      </c>
    </row>
    <row r="1620" spans="1:8">
      <c r="A1620" s="8" t="str">
        <f t="shared" si="50"/>
        <v>30.05.002235.03.1380</v>
      </c>
      <c r="B1620" s="8" t="s">
        <v>1376</v>
      </c>
      <c r="C1620" s="8" t="s">
        <v>1358</v>
      </c>
      <c r="D1620" s="8" t="s">
        <v>452</v>
      </c>
      <c r="E1620" s="8" t="s">
        <v>1285</v>
      </c>
      <c r="F1620" s="8" t="s">
        <v>498</v>
      </c>
      <c r="G1620" s="8" t="s">
        <v>836</v>
      </c>
      <c r="H1620" s="8">
        <v>7.6182E-2</v>
      </c>
    </row>
    <row r="1621" spans="1:8">
      <c r="A1621" s="8" t="str">
        <f t="shared" si="50"/>
        <v>30.05.002220.15.1002</v>
      </c>
      <c r="B1621" s="8" t="s">
        <v>1376</v>
      </c>
      <c r="C1621" s="8" t="s">
        <v>1358</v>
      </c>
      <c r="D1621" s="8" t="s">
        <v>452</v>
      </c>
      <c r="E1621" s="8" t="s">
        <v>921</v>
      </c>
      <c r="F1621" s="8" t="s">
        <v>508</v>
      </c>
      <c r="G1621" s="8" t="s">
        <v>922</v>
      </c>
      <c r="H1621" s="8">
        <v>2.6699999999999998E-4</v>
      </c>
    </row>
    <row r="1622" spans="1:8">
      <c r="A1622" s="8" t="str">
        <f t="shared" si="50"/>
        <v>30.05.002220.09.1002</v>
      </c>
      <c r="B1622" s="8" t="s">
        <v>1376</v>
      </c>
      <c r="C1622" s="8" t="s">
        <v>1358</v>
      </c>
      <c r="D1622" s="8" t="s">
        <v>452</v>
      </c>
      <c r="E1622" s="8" t="s">
        <v>923</v>
      </c>
      <c r="F1622" s="8" t="s">
        <v>508</v>
      </c>
      <c r="G1622" s="8" t="s">
        <v>924</v>
      </c>
      <c r="H1622" s="8">
        <v>6.8999999999999997E-5</v>
      </c>
    </row>
    <row r="1623" spans="1:8">
      <c r="A1623" s="8" t="str">
        <f t="shared" si="50"/>
        <v>30.05.002220.10.1014</v>
      </c>
      <c r="B1623" s="8" t="s">
        <v>1376</v>
      </c>
      <c r="C1623" s="8" t="s">
        <v>1358</v>
      </c>
      <c r="D1623" s="8" t="s">
        <v>452</v>
      </c>
      <c r="E1623" s="8" t="s">
        <v>1055</v>
      </c>
      <c r="F1623" s="8" t="s">
        <v>508</v>
      </c>
      <c r="G1623" s="8" t="s">
        <v>1056</v>
      </c>
      <c r="H1623" s="8">
        <v>3.3599999999999998E-4</v>
      </c>
    </row>
    <row r="1624" spans="1:8">
      <c r="A1624" s="8" t="str">
        <f t="shared" si="50"/>
        <v>30.05.002220.07.1001</v>
      </c>
      <c r="B1624" s="8" t="s">
        <v>1376</v>
      </c>
      <c r="C1624" s="8" t="s">
        <v>1358</v>
      </c>
      <c r="D1624" s="8" t="s">
        <v>452</v>
      </c>
      <c r="E1624" s="8" t="s">
        <v>925</v>
      </c>
      <c r="F1624" s="8" t="s">
        <v>452</v>
      </c>
      <c r="G1624" s="8" t="s">
        <v>926</v>
      </c>
      <c r="H1624" s="8">
        <v>3.0000000000000001E-5</v>
      </c>
    </row>
    <row r="1625" spans="1:8">
      <c r="A1625" s="8" t="str">
        <f t="shared" si="50"/>
        <v>30.05.002210.02.0025</v>
      </c>
      <c r="B1625" s="8" t="s">
        <v>1376</v>
      </c>
      <c r="C1625" s="8" t="s">
        <v>1358</v>
      </c>
      <c r="D1625" s="8" t="s">
        <v>452</v>
      </c>
      <c r="E1625" s="8" t="s">
        <v>739</v>
      </c>
      <c r="F1625" s="8" t="s">
        <v>498</v>
      </c>
      <c r="G1625" s="8" t="s">
        <v>740</v>
      </c>
      <c r="H1625" s="8">
        <v>8.4650000000000003E-3</v>
      </c>
    </row>
    <row r="1626" spans="1:8">
      <c r="A1626" s="8" t="str">
        <f t="shared" si="50"/>
        <v>30.05.002330.06.0009</v>
      </c>
      <c r="B1626" s="8" t="s">
        <v>1379</v>
      </c>
      <c r="C1626" s="8" t="s">
        <v>1345</v>
      </c>
      <c r="D1626" s="8" t="s">
        <v>452</v>
      </c>
      <c r="E1626" s="8" t="s">
        <v>1380</v>
      </c>
      <c r="F1626" s="8" t="s">
        <v>452</v>
      </c>
      <c r="G1626" s="8" t="s">
        <v>1381</v>
      </c>
      <c r="H1626" s="8">
        <v>0.78456599999999999</v>
      </c>
    </row>
    <row r="1627" spans="1:8">
      <c r="A1627" s="8" t="str">
        <f t="shared" si="50"/>
        <v>30.05.002310.01.0010</v>
      </c>
      <c r="B1627" s="8" t="s">
        <v>1379</v>
      </c>
      <c r="C1627" s="8" t="s">
        <v>1345</v>
      </c>
      <c r="D1627" s="8" t="s">
        <v>452</v>
      </c>
      <c r="E1627" s="8" t="s">
        <v>843</v>
      </c>
      <c r="F1627" s="8" t="s">
        <v>452</v>
      </c>
      <c r="G1627" s="8" t="s">
        <v>844</v>
      </c>
      <c r="H1627" s="8">
        <v>0.12306300000000001</v>
      </c>
    </row>
    <row r="1628" spans="1:8">
      <c r="A1628" s="8" t="str">
        <f t="shared" si="50"/>
        <v>30.05.002310.01.0014</v>
      </c>
      <c r="B1628" s="8" t="s">
        <v>1379</v>
      </c>
      <c r="C1628" s="8" t="s">
        <v>1345</v>
      </c>
      <c r="D1628" s="8" t="s">
        <v>452</v>
      </c>
      <c r="E1628" s="8" t="s">
        <v>841</v>
      </c>
      <c r="F1628" s="8" t="s">
        <v>452</v>
      </c>
      <c r="G1628" s="8" t="s">
        <v>842</v>
      </c>
      <c r="H1628" s="8">
        <v>0.12306300000000001</v>
      </c>
    </row>
    <row r="1629" spans="1:8">
      <c r="A1629" s="8" t="str">
        <f t="shared" si="50"/>
        <v>30.05.002310.01.0006</v>
      </c>
      <c r="B1629" s="8" t="s">
        <v>1379</v>
      </c>
      <c r="C1629" s="8" t="s">
        <v>1345</v>
      </c>
      <c r="D1629" s="8" t="s">
        <v>452</v>
      </c>
      <c r="E1629" s="8" t="s">
        <v>845</v>
      </c>
      <c r="F1629" s="8" t="s">
        <v>452</v>
      </c>
      <c r="G1629" s="8" t="s">
        <v>846</v>
      </c>
      <c r="H1629" s="8">
        <v>0.16408400000000001</v>
      </c>
    </row>
    <row r="1630" spans="1:8">
      <c r="A1630" s="8" t="str">
        <f t="shared" si="50"/>
        <v>30.05.002310.02.0003</v>
      </c>
      <c r="B1630" s="8" t="s">
        <v>1379</v>
      </c>
      <c r="C1630" s="8" t="s">
        <v>1345</v>
      </c>
      <c r="D1630" s="8" t="s">
        <v>452</v>
      </c>
      <c r="E1630" s="8" t="s">
        <v>523</v>
      </c>
      <c r="F1630" s="8" t="s">
        <v>452</v>
      </c>
      <c r="G1630" s="8" t="s">
        <v>524</v>
      </c>
      <c r="H1630" s="8">
        <v>1.8159999999999999E-2</v>
      </c>
    </row>
    <row r="1631" spans="1:8">
      <c r="A1631" s="8" t="str">
        <f t="shared" si="50"/>
        <v>30.05.002310.02.0026</v>
      </c>
      <c r="B1631" s="8" t="s">
        <v>1379</v>
      </c>
      <c r="C1631" s="8" t="s">
        <v>1345</v>
      </c>
      <c r="D1631" s="8" t="s">
        <v>452</v>
      </c>
      <c r="E1631" s="8" t="s">
        <v>1333</v>
      </c>
      <c r="F1631" s="8" t="s">
        <v>452</v>
      </c>
      <c r="G1631" s="8" t="s">
        <v>1334</v>
      </c>
      <c r="H1631" s="8">
        <v>1.4243E-2</v>
      </c>
    </row>
    <row r="1632" spans="1:8">
      <c r="A1632" s="8" t="str">
        <f t="shared" si="50"/>
        <v>30.05.002310.07.0002</v>
      </c>
      <c r="B1632" s="8" t="s">
        <v>1379</v>
      </c>
      <c r="C1632" s="8" t="s">
        <v>1345</v>
      </c>
      <c r="D1632" s="8" t="s">
        <v>452</v>
      </c>
      <c r="E1632" s="8" t="s">
        <v>454</v>
      </c>
      <c r="F1632" s="8" t="s">
        <v>452</v>
      </c>
      <c r="G1632" s="8" t="s">
        <v>455</v>
      </c>
      <c r="H1632" s="8">
        <v>0.29626200000000003</v>
      </c>
    </row>
    <row r="1633" spans="1:8">
      <c r="A1633" s="8" t="str">
        <f t="shared" si="50"/>
        <v>30.05.002310.04.0007</v>
      </c>
      <c r="B1633" s="8" t="s">
        <v>1379</v>
      </c>
      <c r="C1633" s="8" t="s">
        <v>1345</v>
      </c>
      <c r="D1633" s="8" t="s">
        <v>452</v>
      </c>
      <c r="E1633" s="8" t="s">
        <v>535</v>
      </c>
      <c r="F1633" s="8" t="s">
        <v>452</v>
      </c>
      <c r="G1633" s="8" t="s">
        <v>536</v>
      </c>
      <c r="H1633" s="8">
        <v>8.1221000000000002E-2</v>
      </c>
    </row>
    <row r="1634" spans="1:8">
      <c r="A1634" s="8" t="str">
        <f t="shared" si="50"/>
        <v>30.05.002310.09.0002</v>
      </c>
      <c r="B1634" s="8" t="s">
        <v>1379</v>
      </c>
      <c r="C1634" s="8" t="s">
        <v>1345</v>
      </c>
      <c r="D1634" s="8" t="s">
        <v>452</v>
      </c>
      <c r="E1634" s="8" t="s">
        <v>502</v>
      </c>
      <c r="F1634" s="8" t="s">
        <v>452</v>
      </c>
      <c r="G1634" s="8" t="s">
        <v>503</v>
      </c>
      <c r="H1634" s="8">
        <v>0.15251999999999999</v>
      </c>
    </row>
    <row r="1635" spans="1:8">
      <c r="A1635" s="8" t="str">
        <f t="shared" si="50"/>
        <v>30.05.002310.09.0006</v>
      </c>
      <c r="B1635" s="8" t="s">
        <v>1379</v>
      </c>
      <c r="C1635" s="8" t="s">
        <v>1345</v>
      </c>
      <c r="D1635" s="8" t="s">
        <v>452</v>
      </c>
      <c r="E1635" s="8" t="s">
        <v>504</v>
      </c>
      <c r="F1635" s="8" t="s">
        <v>505</v>
      </c>
      <c r="G1635" s="8" t="s">
        <v>506</v>
      </c>
      <c r="H1635" s="8">
        <v>8.7150000000000005E-3</v>
      </c>
    </row>
    <row r="1636" spans="1:8">
      <c r="A1636" s="8" t="str">
        <f t="shared" si="50"/>
        <v>30.05.002310.06.0020</v>
      </c>
      <c r="B1636" s="8" t="s">
        <v>1379</v>
      </c>
      <c r="C1636" s="8" t="s">
        <v>1345</v>
      </c>
      <c r="D1636" s="8" t="s">
        <v>452</v>
      </c>
      <c r="E1636" s="8" t="s">
        <v>456</v>
      </c>
      <c r="F1636" s="8" t="s">
        <v>452</v>
      </c>
      <c r="G1636" s="8" t="s">
        <v>457</v>
      </c>
      <c r="H1636" s="8">
        <v>1.111E-2</v>
      </c>
    </row>
    <row r="1637" spans="1:8">
      <c r="A1637" s="8" t="str">
        <f t="shared" si="50"/>
        <v>30.05.002310.04.0005</v>
      </c>
      <c r="B1637" s="8" t="s">
        <v>1379</v>
      </c>
      <c r="C1637" s="8" t="s">
        <v>1345</v>
      </c>
      <c r="D1637" s="8" t="s">
        <v>452</v>
      </c>
      <c r="E1637" s="8" t="s">
        <v>475</v>
      </c>
      <c r="F1637" s="8" t="s">
        <v>452</v>
      </c>
      <c r="G1637" s="8" t="s">
        <v>476</v>
      </c>
      <c r="H1637" s="8">
        <v>2.8486999999999998E-2</v>
      </c>
    </row>
    <row r="1638" spans="1:8">
      <c r="A1638" s="8" t="str">
        <f t="shared" si="50"/>
        <v>30.05.002310.06.0024</v>
      </c>
      <c r="B1638" s="8" t="s">
        <v>1379</v>
      </c>
      <c r="C1638" s="8" t="s">
        <v>1345</v>
      </c>
      <c r="D1638" s="8" t="s">
        <v>452</v>
      </c>
      <c r="E1638" s="8" t="s">
        <v>1353</v>
      </c>
      <c r="F1638" s="8" t="s">
        <v>498</v>
      </c>
      <c r="G1638" s="8" t="s">
        <v>1354</v>
      </c>
      <c r="H1638" s="8">
        <v>4.2449999999999996E-3</v>
      </c>
    </row>
    <row r="1639" spans="1:8">
      <c r="A1639" s="8" t="str">
        <f t="shared" si="50"/>
        <v>30.05.002340.03.1310</v>
      </c>
      <c r="B1639" s="8" t="s">
        <v>1379</v>
      </c>
      <c r="C1639" s="8" t="s">
        <v>1345</v>
      </c>
      <c r="D1639" s="8" t="s">
        <v>452</v>
      </c>
      <c r="E1639" s="8" t="s">
        <v>519</v>
      </c>
      <c r="F1639" s="8" t="s">
        <v>498</v>
      </c>
      <c r="G1639" s="8" t="s">
        <v>520</v>
      </c>
      <c r="H1639" s="8">
        <v>1.7092E-2</v>
      </c>
    </row>
    <row r="1640" spans="1:8">
      <c r="A1640" s="8" t="str">
        <f t="shared" si="50"/>
        <v>30.05.002320.09.1002</v>
      </c>
      <c r="B1640" s="8" t="s">
        <v>1379</v>
      </c>
      <c r="C1640" s="8" t="s">
        <v>1345</v>
      </c>
      <c r="D1640" s="8" t="s">
        <v>452</v>
      </c>
      <c r="E1640" s="8" t="s">
        <v>923</v>
      </c>
      <c r="F1640" s="8" t="s">
        <v>508</v>
      </c>
      <c r="G1640" s="8" t="s">
        <v>924</v>
      </c>
      <c r="H1640" s="8">
        <v>2.1999999999999999E-5</v>
      </c>
    </row>
    <row r="1641" spans="1:8">
      <c r="A1641" s="8" t="str">
        <f t="shared" si="50"/>
        <v>30.05.002320.15.1002</v>
      </c>
      <c r="B1641" s="8" t="s">
        <v>1379</v>
      </c>
      <c r="C1641" s="8" t="s">
        <v>1345</v>
      </c>
      <c r="D1641" s="8" t="s">
        <v>452</v>
      </c>
      <c r="E1641" s="8" t="s">
        <v>921</v>
      </c>
      <c r="F1641" s="8" t="s">
        <v>508</v>
      </c>
      <c r="G1641" s="8" t="s">
        <v>922</v>
      </c>
      <c r="H1641" s="8">
        <v>8.5000000000000006E-5</v>
      </c>
    </row>
    <row r="1642" spans="1:8">
      <c r="A1642" s="8" t="str">
        <f t="shared" si="50"/>
        <v>30.05.002320.07.1001</v>
      </c>
      <c r="B1642" s="8" t="s">
        <v>1379</v>
      </c>
      <c r="C1642" s="8" t="s">
        <v>1345</v>
      </c>
      <c r="D1642" s="8" t="s">
        <v>452</v>
      </c>
      <c r="E1642" s="8" t="s">
        <v>925</v>
      </c>
      <c r="F1642" s="8" t="s">
        <v>452</v>
      </c>
      <c r="G1642" s="8" t="s">
        <v>926</v>
      </c>
      <c r="H1642" s="8">
        <v>9.0000000000000002E-6</v>
      </c>
    </row>
    <row r="1643" spans="1:8">
      <c r="A1643" s="8" t="str">
        <f t="shared" ref="A1643:A1674" si="51">B1643&amp;E1643</f>
        <v>30.05.002335.03.1310</v>
      </c>
      <c r="B1643" s="8" t="s">
        <v>1379</v>
      </c>
      <c r="C1643" s="8" t="s">
        <v>1345</v>
      </c>
      <c r="D1643" s="8" t="s">
        <v>452</v>
      </c>
      <c r="E1643" s="8" t="s">
        <v>1053</v>
      </c>
      <c r="F1643" s="8" t="s">
        <v>498</v>
      </c>
      <c r="G1643" s="8" t="s">
        <v>1054</v>
      </c>
      <c r="H1643" s="8">
        <v>1.7092E-2</v>
      </c>
    </row>
    <row r="1644" spans="1:8">
      <c r="A1644" s="8" t="str">
        <f t="shared" si="51"/>
        <v>30.05.002320.10.1014</v>
      </c>
      <c r="B1644" s="8" t="s">
        <v>1379</v>
      </c>
      <c r="C1644" s="8" t="s">
        <v>1345</v>
      </c>
      <c r="D1644" s="8" t="s">
        <v>452</v>
      </c>
      <c r="E1644" s="8" t="s">
        <v>1055</v>
      </c>
      <c r="F1644" s="8" t="s">
        <v>508</v>
      </c>
      <c r="G1644" s="8" t="s">
        <v>1056</v>
      </c>
      <c r="H1644" s="8">
        <v>8.5000000000000006E-5</v>
      </c>
    </row>
    <row r="1645" spans="1:8">
      <c r="A1645" s="8" t="str">
        <f t="shared" si="51"/>
        <v>30.05.002320.06.1027</v>
      </c>
      <c r="B1645" s="8" t="s">
        <v>1379</v>
      </c>
      <c r="C1645" s="8" t="s">
        <v>1345</v>
      </c>
      <c r="D1645" s="8" t="s">
        <v>452</v>
      </c>
      <c r="E1645" s="8" t="s">
        <v>1057</v>
      </c>
      <c r="F1645" s="8" t="s">
        <v>463</v>
      </c>
      <c r="G1645" s="8" t="s">
        <v>1058</v>
      </c>
      <c r="H1645" s="8">
        <v>8.5499999999999997E-4</v>
      </c>
    </row>
    <row r="1646" spans="1:8">
      <c r="A1646" s="8" t="str">
        <f t="shared" si="51"/>
        <v>30.05.002340.03.5010</v>
      </c>
      <c r="B1646" s="8" t="s">
        <v>1379</v>
      </c>
      <c r="C1646" s="8" t="s">
        <v>1345</v>
      </c>
      <c r="D1646" s="8" t="s">
        <v>452</v>
      </c>
      <c r="E1646" s="8" t="s">
        <v>763</v>
      </c>
      <c r="F1646" s="8" t="s">
        <v>498</v>
      </c>
      <c r="G1646" s="8" t="s">
        <v>764</v>
      </c>
      <c r="H1646" s="8">
        <v>5.6969999999999998E-3</v>
      </c>
    </row>
    <row r="1647" spans="1:8">
      <c r="A1647" s="8" t="str">
        <f t="shared" si="51"/>
        <v>30.05.002335.03.5010</v>
      </c>
      <c r="B1647" s="8" t="s">
        <v>1379</v>
      </c>
      <c r="C1647" s="8" t="s">
        <v>1345</v>
      </c>
      <c r="D1647" s="8" t="s">
        <v>452</v>
      </c>
      <c r="E1647" s="8" t="s">
        <v>907</v>
      </c>
      <c r="F1647" s="8" t="s">
        <v>498</v>
      </c>
      <c r="G1647" s="8" t="s">
        <v>764</v>
      </c>
      <c r="H1647" s="8">
        <v>5.6969999999999998E-3</v>
      </c>
    </row>
    <row r="1648" spans="1:8">
      <c r="A1648" s="8" t="str">
        <f t="shared" si="51"/>
        <v>30.05.002320.10.1011</v>
      </c>
      <c r="B1648" s="8" t="s">
        <v>1379</v>
      </c>
      <c r="C1648" s="8" t="s">
        <v>1345</v>
      </c>
      <c r="D1648" s="8" t="s">
        <v>452</v>
      </c>
      <c r="E1648" s="8" t="s">
        <v>908</v>
      </c>
      <c r="F1648" s="8" t="s">
        <v>508</v>
      </c>
      <c r="G1648" s="8" t="s">
        <v>909</v>
      </c>
      <c r="H1648" s="8">
        <v>1.266E-3</v>
      </c>
    </row>
    <row r="1649" spans="1:8">
      <c r="A1649" s="8" t="str">
        <f t="shared" si="51"/>
        <v>30.05.002320.06.1045</v>
      </c>
      <c r="B1649" s="8" t="s">
        <v>1379</v>
      </c>
      <c r="C1649" s="8" t="s">
        <v>1345</v>
      </c>
      <c r="D1649" s="8" t="s">
        <v>452</v>
      </c>
      <c r="E1649" s="8" t="s">
        <v>910</v>
      </c>
      <c r="F1649" s="8" t="s">
        <v>463</v>
      </c>
      <c r="G1649" s="8" t="s">
        <v>911</v>
      </c>
      <c r="H1649" s="8">
        <v>1.266E-3</v>
      </c>
    </row>
    <row r="1650" spans="1:8">
      <c r="A1650" s="8" t="str">
        <f t="shared" si="51"/>
        <v>30.05.002320.03.1014</v>
      </c>
      <c r="B1650" s="8" t="s">
        <v>1379</v>
      </c>
      <c r="C1650" s="8" t="s">
        <v>1345</v>
      </c>
      <c r="D1650" s="8" t="s">
        <v>452</v>
      </c>
      <c r="E1650" s="8" t="s">
        <v>912</v>
      </c>
      <c r="F1650" s="8" t="s">
        <v>508</v>
      </c>
      <c r="G1650" s="8" t="s">
        <v>913</v>
      </c>
      <c r="H1650" s="8">
        <v>6.3299999999999999E-4</v>
      </c>
    </row>
    <row r="1651" spans="1:8">
      <c r="A1651" s="8" t="str">
        <f t="shared" si="51"/>
        <v>30.05.002320.06.1005</v>
      </c>
      <c r="B1651" s="8" t="s">
        <v>1379</v>
      </c>
      <c r="C1651" s="8" t="s">
        <v>1345</v>
      </c>
      <c r="D1651" s="8" t="s">
        <v>452</v>
      </c>
      <c r="E1651" s="8" t="s">
        <v>914</v>
      </c>
      <c r="F1651" s="8" t="s">
        <v>508</v>
      </c>
      <c r="G1651" s="8" t="s">
        <v>915</v>
      </c>
      <c r="H1651" s="8">
        <v>6.3299999999999999E-4</v>
      </c>
    </row>
    <row r="1652" spans="1:8">
      <c r="A1652" s="8" t="str">
        <f t="shared" si="51"/>
        <v>30.05.002320.06.1001</v>
      </c>
      <c r="B1652" s="8" t="s">
        <v>1379</v>
      </c>
      <c r="C1652" s="8" t="s">
        <v>1345</v>
      </c>
      <c r="D1652" s="8" t="s">
        <v>452</v>
      </c>
      <c r="E1652" s="8" t="s">
        <v>917</v>
      </c>
      <c r="F1652" s="8" t="s">
        <v>508</v>
      </c>
      <c r="G1652" s="8" t="s">
        <v>918</v>
      </c>
      <c r="H1652" s="8">
        <v>6.3299999999999999E-4</v>
      </c>
    </row>
    <row r="1653" spans="1:8">
      <c r="A1653" s="8" t="str">
        <f t="shared" si="51"/>
        <v>30.05.002320.08.1001</v>
      </c>
      <c r="B1653" s="8" t="s">
        <v>1379</v>
      </c>
      <c r="C1653" s="8" t="s">
        <v>1345</v>
      </c>
      <c r="D1653" s="8" t="s">
        <v>452</v>
      </c>
      <c r="E1653" s="8" t="s">
        <v>919</v>
      </c>
      <c r="F1653" s="8" t="s">
        <v>920</v>
      </c>
      <c r="G1653" s="8" t="s">
        <v>542</v>
      </c>
      <c r="H1653" s="8">
        <v>6.3299999999999999E-4</v>
      </c>
    </row>
    <row r="1654" spans="1:8">
      <c r="A1654" s="8" t="str">
        <f t="shared" si="51"/>
        <v>30.05.002430.06.0008</v>
      </c>
      <c r="B1654" s="8" t="s">
        <v>1382</v>
      </c>
      <c r="C1654" s="8" t="s">
        <v>1358</v>
      </c>
      <c r="D1654" s="8" t="s">
        <v>452</v>
      </c>
      <c r="E1654" s="8" t="s">
        <v>1383</v>
      </c>
      <c r="F1654" s="8" t="s">
        <v>452</v>
      </c>
      <c r="G1654" s="8" t="s">
        <v>1384</v>
      </c>
      <c r="H1654" s="8">
        <v>0.74499499999999996</v>
      </c>
    </row>
    <row r="1655" spans="1:8">
      <c r="A1655" s="8" t="str">
        <f t="shared" si="51"/>
        <v>30.05.002410.01.0010</v>
      </c>
      <c r="B1655" s="8" t="s">
        <v>1382</v>
      </c>
      <c r="C1655" s="8" t="s">
        <v>1358</v>
      </c>
      <c r="D1655" s="8" t="s">
        <v>452</v>
      </c>
      <c r="E1655" s="8" t="s">
        <v>843</v>
      </c>
      <c r="F1655" s="8" t="s">
        <v>452</v>
      </c>
      <c r="G1655" s="8" t="s">
        <v>844</v>
      </c>
      <c r="H1655" s="8">
        <v>0.17055600000000001</v>
      </c>
    </row>
    <row r="1656" spans="1:8">
      <c r="A1656" s="8" t="str">
        <f t="shared" si="51"/>
        <v>30.05.002410.01.0014</v>
      </c>
      <c r="B1656" s="8" t="s">
        <v>1382</v>
      </c>
      <c r="C1656" s="8" t="s">
        <v>1358</v>
      </c>
      <c r="D1656" s="8" t="s">
        <v>452</v>
      </c>
      <c r="E1656" s="8" t="s">
        <v>841</v>
      </c>
      <c r="F1656" s="8" t="s">
        <v>452</v>
      </c>
      <c r="G1656" s="8" t="s">
        <v>842</v>
      </c>
      <c r="H1656" s="8">
        <v>0.17055600000000001</v>
      </c>
    </row>
    <row r="1657" spans="1:8">
      <c r="A1657" s="8" t="str">
        <f t="shared" si="51"/>
        <v>30.05.002410.01.0006</v>
      </c>
      <c r="B1657" s="8" t="s">
        <v>1382</v>
      </c>
      <c r="C1657" s="8" t="s">
        <v>1358</v>
      </c>
      <c r="D1657" s="8" t="s">
        <v>452</v>
      </c>
      <c r="E1657" s="8" t="s">
        <v>845</v>
      </c>
      <c r="F1657" s="8" t="s">
        <v>452</v>
      </c>
      <c r="G1657" s="8" t="s">
        <v>846</v>
      </c>
      <c r="H1657" s="8">
        <v>8.5278000000000007E-2</v>
      </c>
    </row>
    <row r="1658" spans="1:8">
      <c r="A1658" s="8" t="str">
        <f t="shared" si="51"/>
        <v>30.05.002410.02.0003</v>
      </c>
      <c r="B1658" s="8" t="s">
        <v>1382</v>
      </c>
      <c r="C1658" s="8" t="s">
        <v>1358</v>
      </c>
      <c r="D1658" s="8" t="s">
        <v>452</v>
      </c>
      <c r="E1658" s="8" t="s">
        <v>523</v>
      </c>
      <c r="F1658" s="8" t="s">
        <v>452</v>
      </c>
      <c r="G1658" s="8" t="s">
        <v>524</v>
      </c>
      <c r="H1658" s="8">
        <v>4.1454999999999999E-2</v>
      </c>
    </row>
    <row r="1659" spans="1:8">
      <c r="A1659" s="8" t="str">
        <f t="shared" si="51"/>
        <v>30.05.002410.07.0002</v>
      </c>
      <c r="B1659" s="8" t="s">
        <v>1382</v>
      </c>
      <c r="C1659" s="8" t="s">
        <v>1358</v>
      </c>
      <c r="D1659" s="8" t="s">
        <v>452</v>
      </c>
      <c r="E1659" s="8" t="s">
        <v>454</v>
      </c>
      <c r="F1659" s="8" t="s">
        <v>452</v>
      </c>
      <c r="G1659" s="8" t="s">
        <v>455</v>
      </c>
      <c r="H1659" s="8">
        <v>0.213195</v>
      </c>
    </row>
    <row r="1660" spans="1:8">
      <c r="A1660" s="8" t="str">
        <f t="shared" si="51"/>
        <v>30.05.002410.04.0007</v>
      </c>
      <c r="B1660" s="8" t="s">
        <v>1382</v>
      </c>
      <c r="C1660" s="8" t="s">
        <v>1358</v>
      </c>
      <c r="D1660" s="8" t="s">
        <v>452</v>
      </c>
      <c r="E1660" s="8" t="s">
        <v>535</v>
      </c>
      <c r="F1660" s="8" t="s">
        <v>452</v>
      </c>
      <c r="G1660" s="8" t="s">
        <v>536</v>
      </c>
      <c r="H1660" s="8">
        <v>9.3806E-2</v>
      </c>
    </row>
    <row r="1661" spans="1:8">
      <c r="A1661" s="8" t="str">
        <f t="shared" si="51"/>
        <v>30.05.002410.09.0002</v>
      </c>
      <c r="B1661" s="8" t="s">
        <v>1382</v>
      </c>
      <c r="C1661" s="8" t="s">
        <v>1358</v>
      </c>
      <c r="D1661" s="8" t="s">
        <v>452</v>
      </c>
      <c r="E1661" s="8" t="s">
        <v>502</v>
      </c>
      <c r="F1661" s="8" t="s">
        <v>452</v>
      </c>
      <c r="G1661" s="8" t="s">
        <v>503</v>
      </c>
      <c r="H1661" s="8">
        <v>0.18246699999999999</v>
      </c>
    </row>
    <row r="1662" spans="1:8">
      <c r="A1662" s="8" t="str">
        <f t="shared" si="51"/>
        <v>30.05.002410.09.0006</v>
      </c>
      <c r="B1662" s="8" t="s">
        <v>1382</v>
      </c>
      <c r="C1662" s="8" t="s">
        <v>1358</v>
      </c>
      <c r="D1662" s="8" t="s">
        <v>452</v>
      </c>
      <c r="E1662" s="8" t="s">
        <v>504</v>
      </c>
      <c r="F1662" s="8" t="s">
        <v>505</v>
      </c>
      <c r="G1662" s="8" t="s">
        <v>506</v>
      </c>
      <c r="H1662" s="8">
        <v>1.0427000000000001E-2</v>
      </c>
    </row>
    <row r="1663" spans="1:8">
      <c r="A1663" s="8" t="str">
        <f t="shared" si="51"/>
        <v>30.05.002410.06.0020</v>
      </c>
      <c r="B1663" s="8" t="s">
        <v>1382</v>
      </c>
      <c r="C1663" s="8" t="s">
        <v>1358</v>
      </c>
      <c r="D1663" s="8" t="s">
        <v>452</v>
      </c>
      <c r="E1663" s="8" t="s">
        <v>456</v>
      </c>
      <c r="F1663" s="8" t="s">
        <v>452</v>
      </c>
      <c r="G1663" s="8" t="s">
        <v>457</v>
      </c>
      <c r="H1663" s="8">
        <v>1.3325E-2</v>
      </c>
    </row>
    <row r="1664" spans="1:8">
      <c r="A1664" s="8" t="str">
        <f t="shared" si="51"/>
        <v>30.05.002410.04.0005</v>
      </c>
      <c r="B1664" s="8" t="s">
        <v>1382</v>
      </c>
      <c r="C1664" s="8" t="s">
        <v>1358</v>
      </c>
      <c r="D1664" s="8" t="s">
        <v>452</v>
      </c>
      <c r="E1664" s="8" t="s">
        <v>475</v>
      </c>
      <c r="F1664" s="8" t="s">
        <v>452</v>
      </c>
      <c r="G1664" s="8" t="s">
        <v>476</v>
      </c>
      <c r="H1664" s="8">
        <v>2.6648999999999999E-2</v>
      </c>
    </row>
    <row r="1665" spans="1:8">
      <c r="A1665" s="8" t="str">
        <f t="shared" si="51"/>
        <v>30.05.002410.06.0024</v>
      </c>
      <c r="B1665" s="8" t="s">
        <v>1382</v>
      </c>
      <c r="C1665" s="8" t="s">
        <v>1358</v>
      </c>
      <c r="D1665" s="8" t="s">
        <v>452</v>
      </c>
      <c r="E1665" s="8" t="s">
        <v>1353</v>
      </c>
      <c r="F1665" s="8" t="s">
        <v>498</v>
      </c>
      <c r="G1665" s="8" t="s">
        <v>1354</v>
      </c>
      <c r="H1665" s="8">
        <v>4.4120000000000001E-3</v>
      </c>
    </row>
    <row r="1666" spans="1:8">
      <c r="A1666" s="8" t="str">
        <f t="shared" si="51"/>
        <v>30.05.002440.03.1310</v>
      </c>
      <c r="B1666" s="8" t="s">
        <v>1382</v>
      </c>
      <c r="C1666" s="8" t="s">
        <v>1358</v>
      </c>
      <c r="D1666" s="8" t="s">
        <v>452</v>
      </c>
      <c r="E1666" s="8" t="s">
        <v>519</v>
      </c>
      <c r="F1666" s="8" t="s">
        <v>498</v>
      </c>
      <c r="G1666" s="8" t="s">
        <v>520</v>
      </c>
      <c r="H1666" s="8">
        <v>2.3688000000000001E-2</v>
      </c>
    </row>
    <row r="1667" spans="1:8">
      <c r="A1667" s="8" t="str">
        <f t="shared" si="51"/>
        <v>---------------  - FMEN031 - V:</v>
      </c>
      <c r="B1667" s="8" t="s">
        <v>427</v>
      </c>
      <c r="C1667" s="8" t="e">
        <f>------------------------------DAT</f>
        <v>#NAME?</v>
      </c>
      <c r="D1667" s="8" t="s">
        <v>1238</v>
      </c>
      <c r="E1667" s="8" t="s">
        <v>526</v>
      </c>
      <c r="F1667" s="8" t="s">
        <v>527</v>
      </c>
      <c r="G1667" s="8" t="s">
        <v>528</v>
      </c>
      <c r="H1667" s="8"/>
    </row>
    <row r="1668" spans="1:8">
      <c r="A1668" s="8" t="str">
        <f t="shared" si="51"/>
        <v>_x000C_------------------------------</v>
      </c>
      <c r="B1668" s="8" t="s">
        <v>529</v>
      </c>
      <c r="C1668" s="8" t="s">
        <v>1227</v>
      </c>
      <c r="D1668" s="8" t="s">
        <v>1228</v>
      </c>
      <c r="E1668" s="8" t="s">
        <v>430</v>
      </c>
      <c r="F1668" s="8" t="s">
        <v>429</v>
      </c>
      <c r="G1668" s="8" t="s">
        <v>431</v>
      </c>
      <c r="H1668" s="8" t="s">
        <v>431</v>
      </c>
    </row>
    <row r="1669" spans="1:8">
      <c r="A1669" s="8" t="str">
        <f t="shared" si="51"/>
        <v>FORNO DE MINASrutura de Atual P</v>
      </c>
      <c r="B1669" s="8" t="s">
        <v>433</v>
      </c>
      <c r="C1669" s="8" t="s">
        <v>434</v>
      </c>
      <c r="D1669" s="8" t="s">
        <v>435</v>
      </c>
      <c r="E1669" s="8" t="s">
        <v>436</v>
      </c>
      <c r="F1669" s="8" t="s">
        <v>437</v>
      </c>
      <c r="G1669" s="8" t="s">
        <v>438</v>
      </c>
      <c r="H1669" s="8" t="s">
        <v>916</v>
      </c>
    </row>
    <row r="1670" spans="1:8">
      <c r="A1670" s="8" t="str">
        <f t="shared" si="51"/>
        <v>-------------------------------</v>
      </c>
      <c r="B1670" s="8" t="s">
        <v>427</v>
      </c>
      <c r="C1670" s="8" t="s">
        <v>1227</v>
      </c>
      <c r="D1670" s="8" t="s">
        <v>1228</v>
      </c>
      <c r="E1670" s="8" t="s">
        <v>430</v>
      </c>
      <c r="F1670" s="8" t="s">
        <v>429</v>
      </c>
      <c r="G1670" s="8" t="s">
        <v>431</v>
      </c>
      <c r="H1670" s="8" t="s">
        <v>1335</v>
      </c>
    </row>
    <row r="1671" spans="1:8">
      <c r="A1671" s="8" t="str">
        <f t="shared" si="51"/>
        <v/>
      </c>
      <c r="B1671" s="8"/>
      <c r="C1671" s="8"/>
      <c r="D1671" s="8"/>
      <c r="E1671" s="8"/>
      <c r="F1671" s="8"/>
      <c r="G1671" s="8"/>
      <c r="H1671" s="8"/>
    </row>
    <row r="1672" spans="1:8">
      <c r="A1672" s="8" t="str">
        <f t="shared" si="51"/>
        <v>Item PaiItem Filho</v>
      </c>
      <c r="B1672" s="8" t="s">
        <v>441</v>
      </c>
      <c r="C1672" s="8" t="s">
        <v>442</v>
      </c>
      <c r="D1672" s="8" t="s">
        <v>443</v>
      </c>
      <c r="E1672" s="8" t="s">
        <v>444</v>
      </c>
      <c r="F1672" s="8" t="s">
        <v>443</v>
      </c>
      <c r="G1672" s="8" t="s">
        <v>445</v>
      </c>
      <c r="H1672" s="8" t="s">
        <v>446</v>
      </c>
    </row>
    <row r="1673" spans="1:8">
      <c r="A1673" s="8" t="str">
        <f t="shared" si="51"/>
        <v>------------------------------</v>
      </c>
      <c r="B1673" s="8" t="s">
        <v>427</v>
      </c>
      <c r="C1673" s="8" t="s">
        <v>447</v>
      </c>
      <c r="D1673" s="8" t="s">
        <v>448</v>
      </c>
      <c r="E1673" s="8" t="s">
        <v>449</v>
      </c>
      <c r="F1673" s="8" t="s">
        <v>448</v>
      </c>
      <c r="G1673" s="8" t="s">
        <v>431</v>
      </c>
      <c r="H1673" s="8" t="s">
        <v>427</v>
      </c>
    </row>
    <row r="1674" spans="1:8">
      <c r="A1674" s="8" t="str">
        <f t="shared" si="51"/>
        <v>30.05.002420.09.1002</v>
      </c>
      <c r="B1674" s="8" t="s">
        <v>1382</v>
      </c>
      <c r="C1674" s="8" t="s">
        <v>1358</v>
      </c>
      <c r="D1674" s="8" t="s">
        <v>452</v>
      </c>
      <c r="E1674" s="8" t="s">
        <v>923</v>
      </c>
      <c r="F1674" s="8" t="s">
        <v>508</v>
      </c>
      <c r="G1674" s="8" t="s">
        <v>924</v>
      </c>
      <c r="H1674" s="8">
        <v>3.1000000000000001E-5</v>
      </c>
    </row>
    <row r="1675" spans="1:8">
      <c r="A1675" s="8" t="str">
        <f t="shared" ref="A1675:A1706" si="52">B1675&amp;E1675</f>
        <v>30.05.002420.15.1002</v>
      </c>
      <c r="B1675" s="8" t="s">
        <v>1382</v>
      </c>
      <c r="C1675" s="8" t="s">
        <v>1358</v>
      </c>
      <c r="D1675" s="8" t="s">
        <v>452</v>
      </c>
      <c r="E1675" s="8" t="s">
        <v>921</v>
      </c>
      <c r="F1675" s="8" t="s">
        <v>508</v>
      </c>
      <c r="G1675" s="8" t="s">
        <v>922</v>
      </c>
      <c r="H1675" s="8">
        <v>1.22E-4</v>
      </c>
    </row>
    <row r="1676" spans="1:8">
      <c r="A1676" s="8" t="str">
        <f t="shared" si="52"/>
        <v>30.05.002420.07.1001</v>
      </c>
      <c r="B1676" s="8" t="s">
        <v>1382</v>
      </c>
      <c r="C1676" s="8" t="s">
        <v>1358</v>
      </c>
      <c r="D1676" s="8" t="s">
        <v>452</v>
      </c>
      <c r="E1676" s="8" t="s">
        <v>925</v>
      </c>
      <c r="F1676" s="8" t="s">
        <v>452</v>
      </c>
      <c r="G1676" s="8" t="s">
        <v>926</v>
      </c>
      <c r="H1676" s="8">
        <v>1.2999999999999999E-5</v>
      </c>
    </row>
    <row r="1677" spans="1:8">
      <c r="A1677" s="8" t="str">
        <f t="shared" si="52"/>
        <v>30.05.002435.03.1310</v>
      </c>
      <c r="B1677" s="8" t="s">
        <v>1382</v>
      </c>
      <c r="C1677" s="8" t="s">
        <v>1358</v>
      </c>
      <c r="D1677" s="8" t="s">
        <v>452</v>
      </c>
      <c r="E1677" s="8" t="s">
        <v>1053</v>
      </c>
      <c r="F1677" s="8" t="s">
        <v>498</v>
      </c>
      <c r="G1677" s="8" t="s">
        <v>1054</v>
      </c>
      <c r="H1677" s="8">
        <v>2.3688000000000001E-2</v>
      </c>
    </row>
    <row r="1678" spans="1:8">
      <c r="A1678" s="8" t="str">
        <f t="shared" si="52"/>
        <v>30.05.002420.10.1014</v>
      </c>
      <c r="B1678" s="8" t="s">
        <v>1382</v>
      </c>
      <c r="C1678" s="8" t="s">
        <v>1358</v>
      </c>
      <c r="D1678" s="8" t="s">
        <v>452</v>
      </c>
      <c r="E1678" s="8" t="s">
        <v>1055</v>
      </c>
      <c r="F1678" s="8" t="s">
        <v>508</v>
      </c>
      <c r="G1678" s="8" t="s">
        <v>1056</v>
      </c>
      <c r="H1678" s="8">
        <v>1.18E-4</v>
      </c>
    </row>
    <row r="1679" spans="1:8">
      <c r="A1679" s="8" t="str">
        <f t="shared" si="52"/>
        <v>30.05.002420.06.1027</v>
      </c>
      <c r="B1679" s="8" t="s">
        <v>1382</v>
      </c>
      <c r="C1679" s="8" t="s">
        <v>1358</v>
      </c>
      <c r="D1679" s="8" t="s">
        <v>452</v>
      </c>
      <c r="E1679" s="8" t="s">
        <v>1057</v>
      </c>
      <c r="F1679" s="8" t="s">
        <v>463</v>
      </c>
      <c r="G1679" s="8" t="s">
        <v>1058</v>
      </c>
      <c r="H1679" s="8">
        <v>1.1839999999999999E-3</v>
      </c>
    </row>
    <row r="1680" spans="1:8">
      <c r="A1680" s="8" t="str">
        <f t="shared" si="52"/>
        <v>30.05.002440.03.5010</v>
      </c>
      <c r="B1680" s="8" t="s">
        <v>1382</v>
      </c>
      <c r="C1680" s="8" t="s">
        <v>1358</v>
      </c>
      <c r="D1680" s="8" t="s">
        <v>452</v>
      </c>
      <c r="E1680" s="8" t="s">
        <v>763</v>
      </c>
      <c r="F1680" s="8" t="s">
        <v>498</v>
      </c>
      <c r="G1680" s="8" t="s">
        <v>764</v>
      </c>
      <c r="H1680" s="8">
        <v>8.8830000000000003E-3</v>
      </c>
    </row>
    <row r="1681" spans="1:8">
      <c r="A1681" s="8" t="str">
        <f t="shared" si="52"/>
        <v>30.05.002435.03.5010</v>
      </c>
      <c r="B1681" s="8" t="s">
        <v>1382</v>
      </c>
      <c r="C1681" s="8" t="s">
        <v>1358</v>
      </c>
      <c r="D1681" s="8" t="s">
        <v>452</v>
      </c>
      <c r="E1681" s="8" t="s">
        <v>907</v>
      </c>
      <c r="F1681" s="8" t="s">
        <v>498</v>
      </c>
      <c r="G1681" s="8" t="s">
        <v>764</v>
      </c>
      <c r="H1681" s="8">
        <v>8.8830000000000003E-3</v>
      </c>
    </row>
    <row r="1682" spans="1:8">
      <c r="A1682" s="8" t="str">
        <f t="shared" si="52"/>
        <v>30.05.002420.10.1011</v>
      </c>
      <c r="B1682" s="8" t="s">
        <v>1382</v>
      </c>
      <c r="C1682" s="8" t="s">
        <v>1358</v>
      </c>
      <c r="D1682" s="8" t="s">
        <v>452</v>
      </c>
      <c r="E1682" s="8" t="s">
        <v>908</v>
      </c>
      <c r="F1682" s="8" t="s">
        <v>508</v>
      </c>
      <c r="G1682" s="8" t="s">
        <v>909</v>
      </c>
      <c r="H1682" s="8">
        <v>1.9740000000000001E-3</v>
      </c>
    </row>
    <row r="1683" spans="1:8">
      <c r="A1683" s="8" t="str">
        <f t="shared" si="52"/>
        <v>30.05.002420.06.1045</v>
      </c>
      <c r="B1683" s="8" t="s">
        <v>1382</v>
      </c>
      <c r="C1683" s="8" t="s">
        <v>1358</v>
      </c>
      <c r="D1683" s="8" t="s">
        <v>452</v>
      </c>
      <c r="E1683" s="8" t="s">
        <v>910</v>
      </c>
      <c r="F1683" s="8" t="s">
        <v>463</v>
      </c>
      <c r="G1683" s="8" t="s">
        <v>911</v>
      </c>
      <c r="H1683" s="8">
        <v>1.9740000000000001E-3</v>
      </c>
    </row>
    <row r="1684" spans="1:8">
      <c r="A1684" s="8" t="str">
        <f t="shared" si="52"/>
        <v>30.05.002420.03.1014</v>
      </c>
      <c r="B1684" s="8" t="s">
        <v>1382</v>
      </c>
      <c r="C1684" s="8" t="s">
        <v>1358</v>
      </c>
      <c r="D1684" s="8" t="s">
        <v>452</v>
      </c>
      <c r="E1684" s="8" t="s">
        <v>912</v>
      </c>
      <c r="F1684" s="8" t="s">
        <v>508</v>
      </c>
      <c r="G1684" s="8" t="s">
        <v>913</v>
      </c>
      <c r="H1684" s="8">
        <v>9.8700000000000003E-4</v>
      </c>
    </row>
    <row r="1685" spans="1:8">
      <c r="A1685" s="8" t="str">
        <f t="shared" si="52"/>
        <v>30.05.002420.06.1005</v>
      </c>
      <c r="B1685" s="8" t="s">
        <v>1382</v>
      </c>
      <c r="C1685" s="8" t="s">
        <v>1358</v>
      </c>
      <c r="D1685" s="8" t="s">
        <v>452</v>
      </c>
      <c r="E1685" s="8" t="s">
        <v>914</v>
      </c>
      <c r="F1685" s="8" t="s">
        <v>508</v>
      </c>
      <c r="G1685" s="8" t="s">
        <v>915</v>
      </c>
      <c r="H1685" s="8">
        <v>9.8700000000000003E-4</v>
      </c>
    </row>
    <row r="1686" spans="1:8">
      <c r="A1686" s="8" t="str">
        <f t="shared" si="52"/>
        <v>30.05.002420.06.1001</v>
      </c>
      <c r="B1686" s="8" t="s">
        <v>1382</v>
      </c>
      <c r="C1686" s="8" t="s">
        <v>1358</v>
      </c>
      <c r="D1686" s="8" t="s">
        <v>452</v>
      </c>
      <c r="E1686" s="8" t="s">
        <v>917</v>
      </c>
      <c r="F1686" s="8" t="s">
        <v>508</v>
      </c>
      <c r="G1686" s="8" t="s">
        <v>918</v>
      </c>
      <c r="H1686" s="8">
        <v>9.8700000000000003E-4</v>
      </c>
    </row>
    <row r="1687" spans="1:8">
      <c r="A1687" s="8" t="str">
        <f t="shared" si="52"/>
        <v>30.05.002420.08.1001</v>
      </c>
      <c r="B1687" s="8" t="s">
        <v>1382</v>
      </c>
      <c r="C1687" s="8" t="s">
        <v>1358</v>
      </c>
      <c r="D1687" s="8" t="s">
        <v>452</v>
      </c>
      <c r="E1687" s="8" t="s">
        <v>919</v>
      </c>
      <c r="F1687" s="8" t="s">
        <v>920</v>
      </c>
      <c r="G1687" s="8" t="s">
        <v>542</v>
      </c>
      <c r="H1687" s="8">
        <v>9.8700000000000003E-4</v>
      </c>
    </row>
    <row r="1688" spans="1:8">
      <c r="A1688" s="8" t="str">
        <f t="shared" si="52"/>
        <v>30.05.002530.06.0004</v>
      </c>
      <c r="B1688" s="8" t="s">
        <v>833</v>
      </c>
      <c r="C1688" s="8" t="s">
        <v>834</v>
      </c>
      <c r="D1688" s="8" t="s">
        <v>452</v>
      </c>
      <c r="E1688" s="8" t="s">
        <v>839</v>
      </c>
      <c r="F1688" s="8" t="s">
        <v>452</v>
      </c>
      <c r="G1688" s="8" t="s">
        <v>840</v>
      </c>
      <c r="H1688" s="8">
        <v>0.63802199999999998</v>
      </c>
    </row>
    <row r="1689" spans="1:8">
      <c r="A1689" s="8" t="str">
        <f t="shared" si="52"/>
        <v>30.05.002510.01.0014</v>
      </c>
      <c r="B1689" s="8" t="s">
        <v>833</v>
      </c>
      <c r="C1689" s="8" t="s">
        <v>834</v>
      </c>
      <c r="D1689" s="8" t="s">
        <v>452</v>
      </c>
      <c r="E1689" s="8" t="s">
        <v>841</v>
      </c>
      <c r="F1689" s="8" t="s">
        <v>452</v>
      </c>
      <c r="G1689" s="8" t="s">
        <v>842</v>
      </c>
      <c r="H1689" s="8">
        <v>0.15531400000000001</v>
      </c>
    </row>
    <row r="1690" spans="1:8">
      <c r="A1690" s="8" t="str">
        <f t="shared" si="52"/>
        <v>30.05.002510.01.0010</v>
      </c>
      <c r="B1690" s="8" t="s">
        <v>833</v>
      </c>
      <c r="C1690" s="8" t="s">
        <v>834</v>
      </c>
      <c r="D1690" s="8" t="s">
        <v>452</v>
      </c>
      <c r="E1690" s="8" t="s">
        <v>843</v>
      </c>
      <c r="F1690" s="8" t="s">
        <v>452</v>
      </c>
      <c r="G1690" s="8" t="s">
        <v>844</v>
      </c>
      <c r="H1690" s="8">
        <v>7.7657000000000004E-2</v>
      </c>
    </row>
    <row r="1691" spans="1:8">
      <c r="A1691" s="8" t="str">
        <f t="shared" si="52"/>
        <v>30.05.002510.01.0006</v>
      </c>
      <c r="B1691" s="8" t="s">
        <v>833</v>
      </c>
      <c r="C1691" s="8" t="s">
        <v>834</v>
      </c>
      <c r="D1691" s="8" t="s">
        <v>452</v>
      </c>
      <c r="E1691" s="8" t="s">
        <v>845</v>
      </c>
      <c r="F1691" s="8" t="s">
        <v>452</v>
      </c>
      <c r="G1691" s="8" t="s">
        <v>846</v>
      </c>
      <c r="H1691" s="8">
        <v>0.15531400000000001</v>
      </c>
    </row>
    <row r="1692" spans="1:8">
      <c r="A1692" s="8" t="str">
        <f t="shared" si="52"/>
        <v>30.05.002510.02.0003</v>
      </c>
      <c r="B1692" s="8" t="s">
        <v>833</v>
      </c>
      <c r="C1692" s="8" t="s">
        <v>834</v>
      </c>
      <c r="D1692" s="8" t="s">
        <v>452</v>
      </c>
      <c r="E1692" s="8" t="s">
        <v>523</v>
      </c>
      <c r="F1692" s="8" t="s">
        <v>452</v>
      </c>
      <c r="G1692" s="8" t="s">
        <v>524</v>
      </c>
      <c r="H1692" s="8">
        <v>3.8828000000000001E-2</v>
      </c>
    </row>
    <row r="1693" spans="1:8">
      <c r="A1693" s="8" t="str">
        <f t="shared" si="52"/>
        <v>30.05.002510.07.0002</v>
      </c>
      <c r="B1693" s="8" t="s">
        <v>833</v>
      </c>
      <c r="C1693" s="8" t="s">
        <v>834</v>
      </c>
      <c r="D1693" s="8" t="s">
        <v>452</v>
      </c>
      <c r="E1693" s="8" t="s">
        <v>454</v>
      </c>
      <c r="F1693" s="8" t="s">
        <v>452</v>
      </c>
      <c r="G1693" s="8" t="s">
        <v>455</v>
      </c>
      <c r="H1693" s="8">
        <v>0.19414200000000001</v>
      </c>
    </row>
    <row r="1694" spans="1:8">
      <c r="A1694" s="8" t="str">
        <f t="shared" si="52"/>
        <v>30.05.002510.04.0007</v>
      </c>
      <c r="B1694" s="8" t="s">
        <v>833</v>
      </c>
      <c r="C1694" s="8" t="s">
        <v>834</v>
      </c>
      <c r="D1694" s="8" t="s">
        <v>452</v>
      </c>
      <c r="E1694" s="8" t="s">
        <v>535</v>
      </c>
      <c r="F1694" s="8" t="s">
        <v>452</v>
      </c>
      <c r="G1694" s="8" t="s">
        <v>536</v>
      </c>
      <c r="H1694" s="8">
        <v>4.2710999999999999E-2</v>
      </c>
    </row>
    <row r="1695" spans="1:8">
      <c r="A1695" s="8" t="str">
        <f t="shared" si="52"/>
        <v>30.05.002510.09.0003</v>
      </c>
      <c r="B1695" s="8" t="s">
        <v>833</v>
      </c>
      <c r="C1695" s="8" t="s">
        <v>834</v>
      </c>
      <c r="D1695" s="8" t="s">
        <v>452</v>
      </c>
      <c r="E1695" s="8" t="s">
        <v>824</v>
      </c>
      <c r="F1695" s="8" t="s">
        <v>452</v>
      </c>
      <c r="G1695" s="8" t="s">
        <v>825</v>
      </c>
      <c r="H1695" s="8">
        <v>0.11304699999999999</v>
      </c>
    </row>
    <row r="1696" spans="1:8">
      <c r="A1696" s="8" t="str">
        <f t="shared" si="52"/>
        <v>30.05.002510.09.0006</v>
      </c>
      <c r="B1696" s="8" t="s">
        <v>833</v>
      </c>
      <c r="C1696" s="8" t="s">
        <v>834</v>
      </c>
      <c r="D1696" s="8" t="s">
        <v>452</v>
      </c>
      <c r="E1696" s="8" t="s">
        <v>504</v>
      </c>
      <c r="F1696" s="8" t="s">
        <v>505</v>
      </c>
      <c r="G1696" s="8" t="s">
        <v>506</v>
      </c>
      <c r="H1696" s="8">
        <v>6.28E-3</v>
      </c>
    </row>
    <row r="1697" spans="1:8">
      <c r="A1697" s="8" t="str">
        <f t="shared" si="52"/>
        <v>30.05.002510.06.0020</v>
      </c>
      <c r="B1697" s="8" t="s">
        <v>833</v>
      </c>
      <c r="C1697" s="8" t="s">
        <v>834</v>
      </c>
      <c r="D1697" s="8" t="s">
        <v>452</v>
      </c>
      <c r="E1697" s="8" t="s">
        <v>456</v>
      </c>
      <c r="F1697" s="8" t="s">
        <v>452</v>
      </c>
      <c r="G1697" s="8" t="s">
        <v>457</v>
      </c>
      <c r="H1697" s="8">
        <v>1.2605999999999999E-2</v>
      </c>
    </row>
    <row r="1698" spans="1:8">
      <c r="A1698" s="8" t="str">
        <f t="shared" si="52"/>
        <v>30.05.002510.04.0004</v>
      </c>
      <c r="B1698" s="8" t="s">
        <v>833</v>
      </c>
      <c r="C1698" s="8" t="s">
        <v>834</v>
      </c>
      <c r="D1698" s="8" t="s">
        <v>452</v>
      </c>
      <c r="E1698" s="8" t="s">
        <v>776</v>
      </c>
      <c r="F1698" s="8" t="s">
        <v>452</v>
      </c>
      <c r="G1698" s="8" t="s">
        <v>777</v>
      </c>
      <c r="H1698" s="8">
        <v>3.7749999999999999E-2</v>
      </c>
    </row>
    <row r="1699" spans="1:8">
      <c r="A1699" s="8" t="str">
        <f t="shared" si="52"/>
        <v>30.05.002540.02.1010</v>
      </c>
      <c r="B1699" s="8" t="s">
        <v>833</v>
      </c>
      <c r="C1699" s="8" t="s">
        <v>834</v>
      </c>
      <c r="D1699" s="8" t="s">
        <v>452</v>
      </c>
      <c r="E1699" s="8" t="s">
        <v>1095</v>
      </c>
      <c r="F1699" s="8" t="s">
        <v>452</v>
      </c>
      <c r="G1699" s="8" t="s">
        <v>1096</v>
      </c>
      <c r="H1699" s="8">
        <v>1.8699999999999999E-4</v>
      </c>
    </row>
    <row r="1700" spans="1:8">
      <c r="A1700" s="8" t="str">
        <f t="shared" si="52"/>
        <v>30.05.002540.02.1011</v>
      </c>
      <c r="B1700" s="8" t="s">
        <v>833</v>
      </c>
      <c r="C1700" s="8" t="s">
        <v>834</v>
      </c>
      <c r="D1700" s="8" t="s">
        <v>452</v>
      </c>
      <c r="E1700" s="8" t="s">
        <v>1097</v>
      </c>
      <c r="F1700" s="8" t="s">
        <v>452</v>
      </c>
      <c r="G1700" s="8" t="s">
        <v>1098</v>
      </c>
      <c r="H1700" s="8">
        <v>1.0966999999999999E-2</v>
      </c>
    </row>
    <row r="1701" spans="1:8">
      <c r="A1701" s="8" t="str">
        <f t="shared" si="52"/>
        <v>30.05.002540.02.1012</v>
      </c>
      <c r="B1701" s="8" t="s">
        <v>833</v>
      </c>
      <c r="C1701" s="8" t="s">
        <v>834</v>
      </c>
      <c r="D1701" s="8" t="s">
        <v>452</v>
      </c>
      <c r="E1701" s="8" t="s">
        <v>1099</v>
      </c>
      <c r="F1701" s="8" t="s">
        <v>452</v>
      </c>
      <c r="G1701" s="8" t="s">
        <v>1100</v>
      </c>
      <c r="H1701" s="8">
        <v>2.1642999999999999E-2</v>
      </c>
    </row>
    <row r="1702" spans="1:8">
      <c r="A1702" s="8" t="str">
        <f t="shared" si="52"/>
        <v>30.05.002540.02.1013</v>
      </c>
      <c r="B1702" s="8" t="s">
        <v>833</v>
      </c>
      <c r="C1702" s="8" t="s">
        <v>834</v>
      </c>
      <c r="D1702" s="8" t="s">
        <v>452</v>
      </c>
      <c r="E1702" s="8" t="s">
        <v>1102</v>
      </c>
      <c r="F1702" s="8" t="s">
        <v>452</v>
      </c>
      <c r="G1702" s="8" t="s">
        <v>1103</v>
      </c>
      <c r="H1702" s="8">
        <v>1.6624E-2</v>
      </c>
    </row>
    <row r="1703" spans="1:8">
      <c r="A1703" s="8" t="str">
        <f t="shared" si="52"/>
        <v>30.05.002540.03.1380</v>
      </c>
      <c r="B1703" s="8" t="s">
        <v>833</v>
      </c>
      <c r="C1703" s="8" t="s">
        <v>834</v>
      </c>
      <c r="D1703" s="8" t="s">
        <v>452</v>
      </c>
      <c r="E1703" s="8" t="s">
        <v>835</v>
      </c>
      <c r="F1703" s="8" t="s">
        <v>498</v>
      </c>
      <c r="G1703" s="8" t="s">
        <v>836</v>
      </c>
      <c r="H1703" s="8">
        <v>0.16178500000000001</v>
      </c>
    </row>
    <row r="1704" spans="1:8">
      <c r="A1704" s="8" t="str">
        <f t="shared" si="52"/>
        <v>30.05.002535.03.1380</v>
      </c>
      <c r="B1704" s="8" t="s">
        <v>833</v>
      </c>
      <c r="C1704" s="8" t="s">
        <v>834</v>
      </c>
      <c r="D1704" s="8" t="s">
        <v>452</v>
      </c>
      <c r="E1704" s="8" t="s">
        <v>1285</v>
      </c>
      <c r="F1704" s="8" t="s">
        <v>498</v>
      </c>
      <c r="G1704" s="8" t="s">
        <v>836</v>
      </c>
      <c r="H1704" s="8">
        <v>0.16178500000000001</v>
      </c>
    </row>
    <row r="1705" spans="1:8">
      <c r="A1705" s="8" t="str">
        <f t="shared" si="52"/>
        <v>30.05.002520.15.1002</v>
      </c>
      <c r="B1705" s="8" t="s">
        <v>833</v>
      </c>
      <c r="C1705" s="8" t="s">
        <v>834</v>
      </c>
      <c r="D1705" s="8" t="s">
        <v>452</v>
      </c>
      <c r="E1705" s="8" t="s">
        <v>921</v>
      </c>
      <c r="F1705" s="8" t="s">
        <v>508</v>
      </c>
      <c r="G1705" s="8" t="s">
        <v>922</v>
      </c>
      <c r="H1705" s="8">
        <v>7.5199999999999996E-4</v>
      </c>
    </row>
    <row r="1706" spans="1:8">
      <c r="A1706" s="8" t="str">
        <f t="shared" si="52"/>
        <v>30.05.002520.09.1002</v>
      </c>
      <c r="B1706" s="8" t="s">
        <v>833</v>
      </c>
      <c r="C1706" s="8" t="s">
        <v>834</v>
      </c>
      <c r="D1706" s="8" t="s">
        <v>452</v>
      </c>
      <c r="E1706" s="8" t="s">
        <v>923</v>
      </c>
      <c r="F1706" s="8" t="s">
        <v>508</v>
      </c>
      <c r="G1706" s="8" t="s">
        <v>924</v>
      </c>
      <c r="H1706" s="8">
        <v>3.7199999999999999E-4</v>
      </c>
    </row>
    <row r="1707" spans="1:8">
      <c r="A1707" s="8" t="str">
        <f t="shared" ref="A1707:A1738" si="53">B1707&amp;E1707</f>
        <v>30.05.002520.10.1014</v>
      </c>
      <c r="B1707" s="8" t="s">
        <v>833</v>
      </c>
      <c r="C1707" s="8" t="s">
        <v>834</v>
      </c>
      <c r="D1707" s="8" t="s">
        <v>452</v>
      </c>
      <c r="E1707" s="8" t="s">
        <v>1055</v>
      </c>
      <c r="F1707" s="8" t="s">
        <v>508</v>
      </c>
      <c r="G1707" s="8" t="s">
        <v>1056</v>
      </c>
      <c r="H1707" s="8">
        <v>7.1299999999999998E-4</v>
      </c>
    </row>
    <row r="1708" spans="1:8">
      <c r="A1708" s="8" t="str">
        <f t="shared" si="53"/>
        <v>30.05.002520.07.1001</v>
      </c>
      <c r="B1708" s="8" t="s">
        <v>833</v>
      </c>
      <c r="C1708" s="8" t="s">
        <v>834</v>
      </c>
      <c r="D1708" s="8" t="s">
        <v>452</v>
      </c>
      <c r="E1708" s="8" t="s">
        <v>925</v>
      </c>
      <c r="F1708" s="8" t="s">
        <v>452</v>
      </c>
      <c r="G1708" s="8" t="s">
        <v>926</v>
      </c>
      <c r="H1708" s="8">
        <v>8.5000000000000006E-5</v>
      </c>
    </row>
    <row r="1709" spans="1:8">
      <c r="A1709" s="8" t="str">
        <f t="shared" si="53"/>
        <v>30.05.002540.03.1510</v>
      </c>
      <c r="B1709" s="8" t="s">
        <v>833</v>
      </c>
      <c r="C1709" s="8" t="s">
        <v>834</v>
      </c>
      <c r="D1709" s="8" t="s">
        <v>452</v>
      </c>
      <c r="E1709" s="8" t="s">
        <v>837</v>
      </c>
      <c r="F1709" s="8" t="s">
        <v>498</v>
      </c>
      <c r="G1709" s="8" t="s">
        <v>838</v>
      </c>
      <c r="H1709" s="8">
        <v>4.0446000000000003E-2</v>
      </c>
    </row>
    <row r="1710" spans="1:8">
      <c r="A1710" s="8" t="str">
        <f t="shared" si="53"/>
        <v>30.05.002535.03.1510</v>
      </c>
      <c r="B1710" s="8" t="s">
        <v>833</v>
      </c>
      <c r="C1710" s="8" t="s">
        <v>834</v>
      </c>
      <c r="D1710" s="8" t="s">
        <v>452</v>
      </c>
      <c r="E1710" s="8" t="s">
        <v>1244</v>
      </c>
      <c r="F1710" s="8" t="s">
        <v>498</v>
      </c>
      <c r="G1710" s="8" t="s">
        <v>838</v>
      </c>
      <c r="H1710" s="8">
        <v>4.0446000000000003E-2</v>
      </c>
    </row>
    <row r="1711" spans="1:8">
      <c r="A1711" s="8" t="str">
        <f t="shared" si="53"/>
        <v>30.05.002520.10.1011</v>
      </c>
      <c r="B1711" s="8" t="s">
        <v>833</v>
      </c>
      <c r="C1711" s="8" t="s">
        <v>834</v>
      </c>
      <c r="D1711" s="8" t="s">
        <v>452</v>
      </c>
      <c r="E1711" s="8" t="s">
        <v>908</v>
      </c>
      <c r="F1711" s="8" t="s">
        <v>508</v>
      </c>
      <c r="G1711" s="8" t="s">
        <v>909</v>
      </c>
      <c r="H1711" s="8">
        <v>8.0890000000000007E-3</v>
      </c>
    </row>
    <row r="1712" spans="1:8">
      <c r="A1712" s="8" t="str">
        <f t="shared" si="53"/>
        <v>30.05.002520.06.1011</v>
      </c>
      <c r="B1712" s="8" t="s">
        <v>833</v>
      </c>
      <c r="C1712" s="8" t="s">
        <v>834</v>
      </c>
      <c r="D1712" s="8" t="s">
        <v>452</v>
      </c>
      <c r="E1712" s="8" t="s">
        <v>1245</v>
      </c>
      <c r="F1712" s="8" t="s">
        <v>508</v>
      </c>
      <c r="G1712" s="8" t="s">
        <v>1246</v>
      </c>
      <c r="H1712" s="8">
        <v>8.0890000000000007E-3</v>
      </c>
    </row>
    <row r="1713" spans="1:8">
      <c r="A1713" s="8" t="str">
        <f t="shared" si="53"/>
        <v>30.05.002520.03.1014</v>
      </c>
      <c r="B1713" s="8" t="s">
        <v>833</v>
      </c>
      <c r="C1713" s="8" t="s">
        <v>834</v>
      </c>
      <c r="D1713" s="8" t="s">
        <v>452</v>
      </c>
      <c r="E1713" s="8" t="s">
        <v>912</v>
      </c>
      <c r="F1713" s="8" t="s">
        <v>508</v>
      </c>
      <c r="G1713" s="8" t="s">
        <v>913</v>
      </c>
      <c r="H1713" s="8">
        <v>4.045E-3</v>
      </c>
    </row>
    <row r="1714" spans="1:8">
      <c r="A1714" s="8" t="str">
        <f t="shared" si="53"/>
        <v>30.05.002520.06.1005</v>
      </c>
      <c r="B1714" s="8" t="s">
        <v>833</v>
      </c>
      <c r="C1714" s="8" t="s">
        <v>834</v>
      </c>
      <c r="D1714" s="8" t="s">
        <v>452</v>
      </c>
      <c r="E1714" s="8" t="s">
        <v>914</v>
      </c>
      <c r="F1714" s="8" t="s">
        <v>508</v>
      </c>
      <c r="G1714" s="8" t="s">
        <v>915</v>
      </c>
      <c r="H1714" s="8">
        <v>4.045E-3</v>
      </c>
    </row>
    <row r="1715" spans="1:8">
      <c r="A1715" s="8" t="str">
        <f t="shared" si="53"/>
        <v>30.05.002520.06.1001</v>
      </c>
      <c r="B1715" s="8" t="s">
        <v>833</v>
      </c>
      <c r="C1715" s="8" t="s">
        <v>834</v>
      </c>
      <c r="D1715" s="8" t="s">
        <v>452</v>
      </c>
      <c r="E1715" s="8" t="s">
        <v>917</v>
      </c>
      <c r="F1715" s="8" t="s">
        <v>508</v>
      </c>
      <c r="G1715" s="8" t="s">
        <v>918</v>
      </c>
      <c r="H1715" s="8">
        <v>4.045E-3</v>
      </c>
    </row>
    <row r="1716" spans="1:8">
      <c r="A1716" s="8" t="str">
        <f t="shared" si="53"/>
        <v>30.05.002520.08.1001</v>
      </c>
      <c r="B1716" s="8" t="s">
        <v>833</v>
      </c>
      <c r="C1716" s="8" t="s">
        <v>834</v>
      </c>
      <c r="D1716" s="8" t="s">
        <v>452</v>
      </c>
      <c r="E1716" s="8" t="s">
        <v>919</v>
      </c>
      <c r="F1716" s="8" t="s">
        <v>920</v>
      </c>
      <c r="G1716" s="8" t="s">
        <v>542</v>
      </c>
      <c r="H1716" s="8">
        <v>4.045E-3</v>
      </c>
    </row>
    <row r="1717" spans="1:8">
      <c r="A1717" s="8" t="str">
        <f t="shared" si="53"/>
        <v>30.05.002630.06.0008</v>
      </c>
      <c r="B1717" s="8" t="s">
        <v>1385</v>
      </c>
      <c r="C1717" s="8" t="s">
        <v>1358</v>
      </c>
      <c r="D1717" s="8" t="s">
        <v>452</v>
      </c>
      <c r="E1717" s="8" t="s">
        <v>1383</v>
      </c>
      <c r="F1717" s="8" t="s">
        <v>452</v>
      </c>
      <c r="G1717" s="8" t="s">
        <v>1384</v>
      </c>
      <c r="H1717" s="8">
        <v>0.74499499999999996</v>
      </c>
    </row>
    <row r="1718" spans="1:8">
      <c r="A1718" s="8" t="str">
        <f t="shared" si="53"/>
        <v>30.05.002610.01.0010</v>
      </c>
      <c r="B1718" s="8" t="s">
        <v>1385</v>
      </c>
      <c r="C1718" s="8" t="s">
        <v>1358</v>
      </c>
      <c r="D1718" s="8" t="s">
        <v>452</v>
      </c>
      <c r="E1718" s="8" t="s">
        <v>843</v>
      </c>
      <c r="F1718" s="8" t="s">
        <v>452</v>
      </c>
      <c r="G1718" s="8" t="s">
        <v>844</v>
      </c>
      <c r="H1718" s="8">
        <v>0.17055600000000001</v>
      </c>
    </row>
    <row r="1719" spans="1:8">
      <c r="A1719" s="8" t="str">
        <f t="shared" si="53"/>
        <v>30.05.002610.01.0014</v>
      </c>
      <c r="B1719" s="8" t="s">
        <v>1385</v>
      </c>
      <c r="C1719" s="8" t="s">
        <v>1358</v>
      </c>
      <c r="D1719" s="8" t="s">
        <v>452</v>
      </c>
      <c r="E1719" s="8" t="s">
        <v>841</v>
      </c>
      <c r="F1719" s="8" t="s">
        <v>452</v>
      </c>
      <c r="G1719" s="8" t="s">
        <v>842</v>
      </c>
      <c r="H1719" s="8">
        <v>0.17055600000000001</v>
      </c>
    </row>
    <row r="1720" spans="1:8">
      <c r="A1720" s="8" t="str">
        <f t="shared" si="53"/>
        <v>30.05.002610.01.0006</v>
      </c>
      <c r="B1720" s="8" t="s">
        <v>1385</v>
      </c>
      <c r="C1720" s="8" t="s">
        <v>1358</v>
      </c>
      <c r="D1720" s="8" t="s">
        <v>452</v>
      </c>
      <c r="E1720" s="8" t="s">
        <v>845</v>
      </c>
      <c r="F1720" s="8" t="s">
        <v>452</v>
      </c>
      <c r="G1720" s="8" t="s">
        <v>846</v>
      </c>
      <c r="H1720" s="8">
        <v>8.5278000000000007E-2</v>
      </c>
    </row>
    <row r="1721" spans="1:8">
      <c r="A1721" s="8" t="str">
        <f t="shared" si="53"/>
        <v>30.05.002610.02.0003</v>
      </c>
      <c r="B1721" s="8" t="s">
        <v>1385</v>
      </c>
      <c r="C1721" s="8" t="s">
        <v>1358</v>
      </c>
      <c r="D1721" s="8" t="s">
        <v>452</v>
      </c>
      <c r="E1721" s="8" t="s">
        <v>523</v>
      </c>
      <c r="F1721" s="8" t="s">
        <v>452</v>
      </c>
      <c r="G1721" s="8" t="s">
        <v>524</v>
      </c>
      <c r="H1721" s="8">
        <v>4.1454999999999999E-2</v>
      </c>
    </row>
    <row r="1722" spans="1:8">
      <c r="A1722" s="8" t="str">
        <f t="shared" si="53"/>
        <v>30.05.002610.07.0002</v>
      </c>
      <c r="B1722" s="8" t="s">
        <v>1385</v>
      </c>
      <c r="C1722" s="8" t="s">
        <v>1358</v>
      </c>
      <c r="D1722" s="8" t="s">
        <v>452</v>
      </c>
      <c r="E1722" s="8" t="s">
        <v>454</v>
      </c>
      <c r="F1722" s="8" t="s">
        <v>452</v>
      </c>
      <c r="G1722" s="8" t="s">
        <v>455</v>
      </c>
      <c r="H1722" s="8">
        <v>0.213195</v>
      </c>
    </row>
    <row r="1723" spans="1:8">
      <c r="A1723" s="8" t="str">
        <f t="shared" si="53"/>
        <v>30.05.002610.04.0007</v>
      </c>
      <c r="B1723" s="8" t="s">
        <v>1385</v>
      </c>
      <c r="C1723" s="8" t="s">
        <v>1358</v>
      </c>
      <c r="D1723" s="8" t="s">
        <v>452</v>
      </c>
      <c r="E1723" s="8" t="s">
        <v>535</v>
      </c>
      <c r="F1723" s="8" t="s">
        <v>452</v>
      </c>
      <c r="G1723" s="8" t="s">
        <v>536</v>
      </c>
      <c r="H1723" s="8">
        <v>9.3806E-2</v>
      </c>
    </row>
    <row r="1724" spans="1:8">
      <c r="A1724" s="8" t="str">
        <f t="shared" si="53"/>
        <v>30.05.002610.09.0002</v>
      </c>
      <c r="B1724" s="8" t="s">
        <v>1385</v>
      </c>
      <c r="C1724" s="8" t="s">
        <v>1358</v>
      </c>
      <c r="D1724" s="8" t="s">
        <v>452</v>
      </c>
      <c r="E1724" s="8" t="s">
        <v>502</v>
      </c>
      <c r="F1724" s="8" t="s">
        <v>452</v>
      </c>
      <c r="G1724" s="8" t="s">
        <v>503</v>
      </c>
      <c r="H1724" s="8">
        <v>0.18246699999999999</v>
      </c>
    </row>
    <row r="1725" spans="1:8">
      <c r="A1725" s="8" t="str">
        <f t="shared" si="53"/>
        <v>30.05.002610.09.0006</v>
      </c>
      <c r="B1725" s="8" t="s">
        <v>1385</v>
      </c>
      <c r="C1725" s="8" t="s">
        <v>1358</v>
      </c>
      <c r="D1725" s="8" t="s">
        <v>452</v>
      </c>
      <c r="E1725" s="8" t="s">
        <v>504</v>
      </c>
      <c r="F1725" s="8" t="s">
        <v>505</v>
      </c>
      <c r="G1725" s="8" t="s">
        <v>506</v>
      </c>
      <c r="H1725" s="8">
        <v>1.0427000000000001E-2</v>
      </c>
    </row>
    <row r="1726" spans="1:8">
      <c r="A1726" s="8" t="str">
        <f t="shared" si="53"/>
        <v>30.05.002610.06.0020</v>
      </c>
      <c r="B1726" s="8" t="s">
        <v>1385</v>
      </c>
      <c r="C1726" s="8" t="s">
        <v>1358</v>
      </c>
      <c r="D1726" s="8" t="s">
        <v>452</v>
      </c>
      <c r="E1726" s="8" t="s">
        <v>456</v>
      </c>
      <c r="F1726" s="8" t="s">
        <v>452</v>
      </c>
      <c r="G1726" s="8" t="s">
        <v>457</v>
      </c>
      <c r="H1726" s="8">
        <v>1.3325E-2</v>
      </c>
    </row>
    <row r="1727" spans="1:8">
      <c r="A1727" s="8" t="str">
        <f t="shared" si="53"/>
        <v>30.05.002610.04.0005</v>
      </c>
      <c r="B1727" s="8" t="s">
        <v>1385</v>
      </c>
      <c r="C1727" s="8" t="s">
        <v>1358</v>
      </c>
      <c r="D1727" s="8" t="s">
        <v>452</v>
      </c>
      <c r="E1727" s="8" t="s">
        <v>475</v>
      </c>
      <c r="F1727" s="8" t="s">
        <v>452</v>
      </c>
      <c r="G1727" s="8" t="s">
        <v>476</v>
      </c>
      <c r="H1727" s="8">
        <v>2.6648999999999999E-2</v>
      </c>
    </row>
    <row r="1728" spans="1:8">
      <c r="A1728" s="8" t="str">
        <f t="shared" si="53"/>
        <v>30.05.002610.06.0024</v>
      </c>
      <c r="B1728" s="8" t="s">
        <v>1385</v>
      </c>
      <c r="C1728" s="8" t="s">
        <v>1358</v>
      </c>
      <c r="D1728" s="8" t="s">
        <v>452</v>
      </c>
      <c r="E1728" s="8" t="s">
        <v>1353</v>
      </c>
      <c r="F1728" s="8" t="s">
        <v>498</v>
      </c>
      <c r="G1728" s="8" t="s">
        <v>1354</v>
      </c>
      <c r="H1728" s="8">
        <v>4.4120000000000001E-3</v>
      </c>
    </row>
    <row r="1729" spans="1:8">
      <c r="A1729" s="8" t="str">
        <f t="shared" si="53"/>
        <v>30.05.002640.03.1310</v>
      </c>
      <c r="B1729" s="8" t="s">
        <v>1385</v>
      </c>
      <c r="C1729" s="8" t="s">
        <v>1358</v>
      </c>
      <c r="D1729" s="8" t="s">
        <v>452</v>
      </c>
      <c r="E1729" s="8" t="s">
        <v>519</v>
      </c>
      <c r="F1729" s="8" t="s">
        <v>498</v>
      </c>
      <c r="G1729" s="8" t="s">
        <v>520</v>
      </c>
      <c r="H1729" s="8">
        <v>2.3688000000000001E-2</v>
      </c>
    </row>
    <row r="1730" spans="1:8">
      <c r="A1730" s="8" t="str">
        <f t="shared" si="53"/>
        <v>30.05.002620.09.1002</v>
      </c>
      <c r="B1730" s="8" t="s">
        <v>1385</v>
      </c>
      <c r="C1730" s="8" t="s">
        <v>1358</v>
      </c>
      <c r="D1730" s="8" t="s">
        <v>452</v>
      </c>
      <c r="E1730" s="8" t="s">
        <v>923</v>
      </c>
      <c r="F1730" s="8" t="s">
        <v>508</v>
      </c>
      <c r="G1730" s="8" t="s">
        <v>924</v>
      </c>
      <c r="H1730" s="8">
        <v>3.1000000000000001E-5</v>
      </c>
    </row>
    <row r="1731" spans="1:8">
      <c r="A1731" s="8" t="str">
        <f t="shared" si="53"/>
        <v>---------------  - FMEN031 - V:</v>
      </c>
      <c r="B1731" s="8" t="s">
        <v>427</v>
      </c>
      <c r="C1731" s="8" t="e">
        <f>------------------------------DAT</f>
        <v>#NAME?</v>
      </c>
      <c r="D1731" s="8" t="s">
        <v>1238</v>
      </c>
      <c r="E1731" s="8" t="s">
        <v>526</v>
      </c>
      <c r="F1731" s="8" t="s">
        <v>527</v>
      </c>
      <c r="G1731" s="8" t="s">
        <v>528</v>
      </c>
      <c r="H1731" s="8"/>
    </row>
    <row r="1732" spans="1:8">
      <c r="A1732" s="8" t="str">
        <f t="shared" si="53"/>
        <v>_x000C_------------------------------</v>
      </c>
      <c r="B1732" s="8" t="s">
        <v>529</v>
      </c>
      <c r="C1732" s="8" t="s">
        <v>1227</v>
      </c>
      <c r="D1732" s="8" t="s">
        <v>1228</v>
      </c>
      <c r="E1732" s="8" t="s">
        <v>430</v>
      </c>
      <c r="F1732" s="8" t="s">
        <v>429</v>
      </c>
      <c r="G1732" s="8" t="s">
        <v>431</v>
      </c>
      <c r="H1732" s="8" t="s">
        <v>431</v>
      </c>
    </row>
    <row r="1733" spans="1:8">
      <c r="A1733" s="8" t="str">
        <f t="shared" si="53"/>
        <v>FORNO DE MINASrutura de Atual P</v>
      </c>
      <c r="B1733" s="8" t="s">
        <v>433</v>
      </c>
      <c r="C1733" s="8" t="s">
        <v>434</v>
      </c>
      <c r="D1733" s="8" t="s">
        <v>435</v>
      </c>
      <c r="E1733" s="8" t="s">
        <v>436</v>
      </c>
      <c r="F1733" s="8" t="s">
        <v>437</v>
      </c>
      <c r="G1733" s="8" t="s">
        <v>438</v>
      </c>
      <c r="H1733" s="8" t="s">
        <v>931</v>
      </c>
    </row>
    <row r="1734" spans="1:8">
      <c r="A1734" s="8" t="str">
        <f t="shared" si="53"/>
        <v>-------------------------------</v>
      </c>
      <c r="B1734" s="8" t="s">
        <v>427</v>
      </c>
      <c r="C1734" s="8" t="s">
        <v>1227</v>
      </c>
      <c r="D1734" s="8" t="s">
        <v>1228</v>
      </c>
      <c r="E1734" s="8" t="s">
        <v>430</v>
      </c>
      <c r="F1734" s="8" t="s">
        <v>429</v>
      </c>
      <c r="G1734" s="8" t="s">
        <v>431</v>
      </c>
      <c r="H1734" s="8" t="s">
        <v>1335</v>
      </c>
    </row>
    <row r="1735" spans="1:8">
      <c r="A1735" s="8" t="str">
        <f t="shared" si="53"/>
        <v/>
      </c>
      <c r="B1735" s="8"/>
      <c r="C1735" s="8"/>
      <c r="D1735" s="8"/>
      <c r="E1735" s="8"/>
      <c r="F1735" s="8"/>
      <c r="G1735" s="8"/>
      <c r="H1735" s="8"/>
    </row>
    <row r="1736" spans="1:8">
      <c r="A1736" s="8" t="str">
        <f t="shared" si="53"/>
        <v>Item PaiItem Filho</v>
      </c>
      <c r="B1736" s="8" t="s">
        <v>441</v>
      </c>
      <c r="C1736" s="8" t="s">
        <v>442</v>
      </c>
      <c r="D1736" s="8" t="s">
        <v>443</v>
      </c>
      <c r="E1736" s="8" t="s">
        <v>444</v>
      </c>
      <c r="F1736" s="8" t="s">
        <v>443</v>
      </c>
      <c r="G1736" s="8" t="s">
        <v>445</v>
      </c>
      <c r="H1736" s="8" t="s">
        <v>446</v>
      </c>
    </row>
    <row r="1737" spans="1:8">
      <c r="A1737" s="8" t="str">
        <f t="shared" si="53"/>
        <v>------------------------------</v>
      </c>
      <c r="B1737" s="8" t="s">
        <v>427</v>
      </c>
      <c r="C1737" s="8" t="s">
        <v>447</v>
      </c>
      <c r="D1737" s="8" t="s">
        <v>448</v>
      </c>
      <c r="E1737" s="8" t="s">
        <v>449</v>
      </c>
      <c r="F1737" s="8" t="s">
        <v>448</v>
      </c>
      <c r="G1737" s="8" t="s">
        <v>431</v>
      </c>
      <c r="H1737" s="8" t="s">
        <v>427</v>
      </c>
    </row>
    <row r="1738" spans="1:8">
      <c r="A1738" s="8" t="str">
        <f t="shared" si="53"/>
        <v>30.05.002620.15.1002</v>
      </c>
      <c r="B1738" s="8" t="s">
        <v>1385</v>
      </c>
      <c r="C1738" s="8" t="s">
        <v>1358</v>
      </c>
      <c r="D1738" s="8" t="s">
        <v>452</v>
      </c>
      <c r="E1738" s="8" t="s">
        <v>921</v>
      </c>
      <c r="F1738" s="8" t="s">
        <v>508</v>
      </c>
      <c r="G1738" s="8" t="s">
        <v>922</v>
      </c>
      <c r="H1738" s="8">
        <v>1.22E-4</v>
      </c>
    </row>
    <row r="1739" spans="1:8">
      <c r="A1739" s="8" t="str">
        <f t="shared" ref="A1739:A1757" si="54">B1739&amp;E1739</f>
        <v>30.05.002620.07.1001</v>
      </c>
      <c r="B1739" s="8" t="s">
        <v>1385</v>
      </c>
      <c r="C1739" s="8" t="s">
        <v>1358</v>
      </c>
      <c r="D1739" s="8" t="s">
        <v>452</v>
      </c>
      <c r="E1739" s="8" t="s">
        <v>925</v>
      </c>
      <c r="F1739" s="8" t="s">
        <v>452</v>
      </c>
      <c r="G1739" s="8" t="s">
        <v>926</v>
      </c>
      <c r="H1739" s="8">
        <v>1.2999999999999999E-5</v>
      </c>
    </row>
    <row r="1740" spans="1:8">
      <c r="A1740" s="8" t="str">
        <f t="shared" si="54"/>
        <v>30.05.002635.03.1310</v>
      </c>
      <c r="B1740" s="8" t="s">
        <v>1385</v>
      </c>
      <c r="C1740" s="8" t="s">
        <v>1358</v>
      </c>
      <c r="D1740" s="8" t="s">
        <v>452</v>
      </c>
      <c r="E1740" s="8" t="s">
        <v>1053</v>
      </c>
      <c r="F1740" s="8" t="s">
        <v>498</v>
      </c>
      <c r="G1740" s="8" t="s">
        <v>1054</v>
      </c>
      <c r="H1740" s="8">
        <v>2.3688000000000001E-2</v>
      </c>
    </row>
    <row r="1741" spans="1:8">
      <c r="A1741" s="8" t="str">
        <f t="shared" si="54"/>
        <v>30.05.002620.10.1014</v>
      </c>
      <c r="B1741" s="8" t="s">
        <v>1385</v>
      </c>
      <c r="C1741" s="8" t="s">
        <v>1358</v>
      </c>
      <c r="D1741" s="8" t="s">
        <v>452</v>
      </c>
      <c r="E1741" s="8" t="s">
        <v>1055</v>
      </c>
      <c r="F1741" s="8" t="s">
        <v>508</v>
      </c>
      <c r="G1741" s="8" t="s">
        <v>1056</v>
      </c>
      <c r="H1741" s="8">
        <v>1.18E-4</v>
      </c>
    </row>
    <row r="1742" spans="1:8">
      <c r="A1742" s="8" t="str">
        <f t="shared" si="54"/>
        <v>30.05.002620.06.1027</v>
      </c>
      <c r="B1742" s="8" t="s">
        <v>1385</v>
      </c>
      <c r="C1742" s="8" t="s">
        <v>1358</v>
      </c>
      <c r="D1742" s="8" t="s">
        <v>452</v>
      </c>
      <c r="E1742" s="8" t="s">
        <v>1057</v>
      </c>
      <c r="F1742" s="8" t="s">
        <v>463</v>
      </c>
      <c r="G1742" s="8" t="s">
        <v>1058</v>
      </c>
      <c r="H1742" s="8">
        <v>1.1839999999999999E-3</v>
      </c>
    </row>
    <row r="1743" spans="1:8">
      <c r="A1743" s="8" t="str">
        <f t="shared" si="54"/>
        <v>30.05.002640.03.5010</v>
      </c>
      <c r="B1743" s="8" t="s">
        <v>1385</v>
      </c>
      <c r="C1743" s="8" t="s">
        <v>1358</v>
      </c>
      <c r="D1743" s="8" t="s">
        <v>452</v>
      </c>
      <c r="E1743" s="8" t="s">
        <v>763</v>
      </c>
      <c r="F1743" s="8" t="s">
        <v>498</v>
      </c>
      <c r="G1743" s="8" t="s">
        <v>764</v>
      </c>
      <c r="H1743" s="8">
        <v>8.8830000000000003E-3</v>
      </c>
    </row>
    <row r="1744" spans="1:8">
      <c r="A1744" s="8" t="str">
        <f t="shared" si="54"/>
        <v>30.05.002635.03.5010</v>
      </c>
      <c r="B1744" s="8" t="s">
        <v>1385</v>
      </c>
      <c r="C1744" s="8" t="s">
        <v>1358</v>
      </c>
      <c r="D1744" s="8" t="s">
        <v>452</v>
      </c>
      <c r="E1744" s="8" t="s">
        <v>907</v>
      </c>
      <c r="F1744" s="8" t="s">
        <v>498</v>
      </c>
      <c r="G1744" s="8" t="s">
        <v>764</v>
      </c>
      <c r="H1744" s="8">
        <v>8.8830000000000003E-3</v>
      </c>
    </row>
    <row r="1745" spans="1:8">
      <c r="A1745" s="8" t="str">
        <f t="shared" si="54"/>
        <v>30.05.002620.10.1011</v>
      </c>
      <c r="B1745" s="8" t="s">
        <v>1385</v>
      </c>
      <c r="C1745" s="8" t="s">
        <v>1358</v>
      </c>
      <c r="D1745" s="8" t="s">
        <v>452</v>
      </c>
      <c r="E1745" s="8" t="s">
        <v>908</v>
      </c>
      <c r="F1745" s="8" t="s">
        <v>508</v>
      </c>
      <c r="G1745" s="8" t="s">
        <v>909</v>
      </c>
      <c r="H1745" s="8">
        <v>1.9740000000000001E-3</v>
      </c>
    </row>
    <row r="1746" spans="1:8">
      <c r="A1746" s="8" t="str">
        <f t="shared" si="54"/>
        <v>30.05.002620.06.1045</v>
      </c>
      <c r="B1746" s="8" t="s">
        <v>1385</v>
      </c>
      <c r="C1746" s="8" t="s">
        <v>1358</v>
      </c>
      <c r="D1746" s="8" t="s">
        <v>452</v>
      </c>
      <c r="E1746" s="8" t="s">
        <v>910</v>
      </c>
      <c r="F1746" s="8" t="s">
        <v>463</v>
      </c>
      <c r="G1746" s="8" t="s">
        <v>911</v>
      </c>
      <c r="H1746" s="8">
        <v>1.9740000000000001E-3</v>
      </c>
    </row>
    <row r="1747" spans="1:8">
      <c r="A1747" s="8" t="str">
        <f t="shared" si="54"/>
        <v>30.05.002620.03.1014</v>
      </c>
      <c r="B1747" s="8" t="s">
        <v>1385</v>
      </c>
      <c r="C1747" s="8" t="s">
        <v>1358</v>
      </c>
      <c r="D1747" s="8" t="s">
        <v>452</v>
      </c>
      <c r="E1747" s="8" t="s">
        <v>912</v>
      </c>
      <c r="F1747" s="8" t="s">
        <v>508</v>
      </c>
      <c r="G1747" s="8" t="s">
        <v>913</v>
      </c>
      <c r="H1747" s="8">
        <v>9.8700000000000003E-4</v>
      </c>
    </row>
    <row r="1748" spans="1:8">
      <c r="A1748" s="8" t="str">
        <f t="shared" si="54"/>
        <v>30.05.002620.06.1005</v>
      </c>
      <c r="B1748" s="8" t="s">
        <v>1385</v>
      </c>
      <c r="C1748" s="8" t="s">
        <v>1358</v>
      </c>
      <c r="D1748" s="8" t="s">
        <v>452</v>
      </c>
      <c r="E1748" s="8" t="s">
        <v>914</v>
      </c>
      <c r="F1748" s="8" t="s">
        <v>508</v>
      </c>
      <c r="G1748" s="8" t="s">
        <v>915</v>
      </c>
      <c r="H1748" s="8">
        <v>9.8700000000000003E-4</v>
      </c>
    </row>
    <row r="1749" spans="1:8">
      <c r="A1749" s="8" t="str">
        <f t="shared" si="54"/>
        <v>30.05.002620.06.1001</v>
      </c>
      <c r="B1749" s="8" t="s">
        <v>1385</v>
      </c>
      <c r="C1749" s="8" t="s">
        <v>1358</v>
      </c>
      <c r="D1749" s="8" t="s">
        <v>452</v>
      </c>
      <c r="E1749" s="8" t="s">
        <v>917</v>
      </c>
      <c r="F1749" s="8" t="s">
        <v>508</v>
      </c>
      <c r="G1749" s="8" t="s">
        <v>918</v>
      </c>
      <c r="H1749" s="8">
        <v>9.8700000000000003E-4</v>
      </c>
    </row>
    <row r="1750" spans="1:8">
      <c r="A1750" s="8" t="str">
        <f t="shared" si="54"/>
        <v>30.05.002620.08.1001</v>
      </c>
      <c r="B1750" s="8" t="s">
        <v>1385</v>
      </c>
      <c r="C1750" s="8" t="s">
        <v>1358</v>
      </c>
      <c r="D1750" s="8" t="s">
        <v>452</v>
      </c>
      <c r="E1750" s="8" t="s">
        <v>919</v>
      </c>
      <c r="F1750" s="8" t="s">
        <v>920</v>
      </c>
      <c r="G1750" s="8" t="s">
        <v>542</v>
      </c>
      <c r="H1750" s="8">
        <v>9.8700000000000003E-4</v>
      </c>
    </row>
    <row r="1751" spans="1:8">
      <c r="A1751" s="8" t="str">
        <f t="shared" si="54"/>
        <v>30.05.002730.06.0009</v>
      </c>
      <c r="B1751" s="8" t="s">
        <v>1386</v>
      </c>
      <c r="C1751" s="8" t="s">
        <v>1330</v>
      </c>
      <c r="D1751" s="8" t="s">
        <v>452</v>
      </c>
      <c r="E1751" s="8" t="s">
        <v>1380</v>
      </c>
      <c r="F1751" s="8" t="s">
        <v>452</v>
      </c>
      <c r="G1751" s="8" t="s">
        <v>1381</v>
      </c>
      <c r="H1751" s="8">
        <v>0.78456599999999999</v>
      </c>
    </row>
    <row r="1752" spans="1:8">
      <c r="A1752" s="8" t="str">
        <f t="shared" si="54"/>
        <v>30.05.002710.01.0010</v>
      </c>
      <c r="B1752" s="8" t="s">
        <v>1386</v>
      </c>
      <c r="C1752" s="8" t="s">
        <v>1330</v>
      </c>
      <c r="D1752" s="8" t="s">
        <v>452</v>
      </c>
      <c r="E1752" s="8" t="s">
        <v>843</v>
      </c>
      <c r="F1752" s="8" t="s">
        <v>452</v>
      </c>
      <c r="G1752" s="8" t="s">
        <v>844</v>
      </c>
      <c r="H1752" s="8">
        <v>0.12306300000000001</v>
      </c>
    </row>
    <row r="1753" spans="1:8">
      <c r="A1753" s="8" t="str">
        <f t="shared" si="54"/>
        <v>30.05.002710.01.0014</v>
      </c>
      <c r="B1753" s="8" t="s">
        <v>1386</v>
      </c>
      <c r="C1753" s="8" t="s">
        <v>1330</v>
      </c>
      <c r="D1753" s="8" t="s">
        <v>452</v>
      </c>
      <c r="E1753" s="8" t="s">
        <v>841</v>
      </c>
      <c r="F1753" s="8" t="s">
        <v>452</v>
      </c>
      <c r="G1753" s="8" t="s">
        <v>842</v>
      </c>
      <c r="H1753" s="8">
        <v>0.12306300000000001</v>
      </c>
    </row>
    <row r="1754" spans="1:8">
      <c r="A1754" s="8" t="str">
        <f t="shared" si="54"/>
        <v>30.05.002710.01.0006</v>
      </c>
      <c r="B1754" s="8" t="s">
        <v>1386</v>
      </c>
      <c r="C1754" s="8" t="s">
        <v>1330</v>
      </c>
      <c r="D1754" s="8" t="s">
        <v>452</v>
      </c>
      <c r="E1754" s="8" t="s">
        <v>845</v>
      </c>
      <c r="F1754" s="8" t="s">
        <v>452</v>
      </c>
      <c r="G1754" s="8" t="s">
        <v>846</v>
      </c>
      <c r="H1754" s="8">
        <v>0.16408400000000001</v>
      </c>
    </row>
    <row r="1755" spans="1:8">
      <c r="A1755" s="8" t="str">
        <f t="shared" si="54"/>
        <v>30.05.002710.02.0003</v>
      </c>
      <c r="B1755" s="8" t="s">
        <v>1386</v>
      </c>
      <c r="C1755" s="8" t="s">
        <v>1330</v>
      </c>
      <c r="D1755" s="8" t="s">
        <v>452</v>
      </c>
      <c r="E1755" s="8" t="s">
        <v>523</v>
      </c>
      <c r="F1755" s="8" t="s">
        <v>452</v>
      </c>
      <c r="G1755" s="8" t="s">
        <v>524</v>
      </c>
      <c r="H1755" s="8">
        <v>1.8159999999999999E-2</v>
      </c>
    </row>
    <row r="1756" spans="1:8">
      <c r="A1756" s="8" t="str">
        <f t="shared" si="54"/>
        <v>30.05.002710.02.0026</v>
      </c>
      <c r="B1756" s="8" t="s">
        <v>1386</v>
      </c>
      <c r="C1756" s="8" t="s">
        <v>1330</v>
      </c>
      <c r="D1756" s="8" t="s">
        <v>452</v>
      </c>
      <c r="E1756" s="8" t="s">
        <v>1333</v>
      </c>
      <c r="F1756" s="8" t="s">
        <v>452</v>
      </c>
      <c r="G1756" s="8" t="s">
        <v>1334</v>
      </c>
      <c r="H1756" s="8">
        <v>1.4243E-2</v>
      </c>
    </row>
    <row r="1757" spans="1:8">
      <c r="A1757" s="8" t="str">
        <f t="shared" si="54"/>
        <v>30.05.002710.07.0002</v>
      </c>
      <c r="B1757" s="8" t="s">
        <v>1386</v>
      </c>
      <c r="C1757" s="8" t="s">
        <v>1330</v>
      </c>
      <c r="D1757" s="8" t="s">
        <v>452</v>
      </c>
      <c r="E1757" s="8" t="s">
        <v>454</v>
      </c>
      <c r="F1757" s="8" t="s">
        <v>452</v>
      </c>
      <c r="G1757" s="8" t="s">
        <v>455</v>
      </c>
      <c r="H1757" s="8">
        <v>0.29626200000000003</v>
      </c>
    </row>
    <row r="1758" spans="1:8">
      <c r="B1758" s="8" t="s">
        <v>1386</v>
      </c>
      <c r="C1758" s="8" t="s">
        <v>1330</v>
      </c>
      <c r="D1758" s="8" t="s">
        <v>452</v>
      </c>
      <c r="E1758" s="8" t="s">
        <v>535</v>
      </c>
      <c r="F1758" s="8" t="s">
        <v>452</v>
      </c>
      <c r="G1758" s="8" t="s">
        <v>536</v>
      </c>
      <c r="H1758" s="8">
        <v>8.1221000000000002E-2</v>
      </c>
    </row>
    <row r="1759" spans="1:8">
      <c r="B1759" s="8" t="s">
        <v>1386</v>
      </c>
      <c r="C1759" s="8" t="s">
        <v>1330</v>
      </c>
      <c r="D1759" s="8" t="s">
        <v>452</v>
      </c>
      <c r="E1759" s="8" t="s">
        <v>502</v>
      </c>
      <c r="F1759" s="8" t="s">
        <v>452</v>
      </c>
      <c r="G1759" s="8" t="s">
        <v>503</v>
      </c>
      <c r="H1759" s="8">
        <v>0.15251999999999999</v>
      </c>
    </row>
    <row r="1760" spans="1:8">
      <c r="B1760" s="8" t="s">
        <v>1386</v>
      </c>
      <c r="C1760" s="8" t="s">
        <v>1330</v>
      </c>
      <c r="D1760" s="8" t="s">
        <v>452</v>
      </c>
      <c r="E1760" s="8" t="s">
        <v>504</v>
      </c>
      <c r="F1760" s="8" t="s">
        <v>505</v>
      </c>
      <c r="G1760" s="8" t="s">
        <v>506</v>
      </c>
      <c r="H1760" s="8">
        <v>8.7150000000000005E-3</v>
      </c>
    </row>
    <row r="1761" spans="1:8">
      <c r="A1761" s="8" t="str">
        <f t="shared" ref="A1761:A1786" si="55">B1761&amp;E1761</f>
        <v>30.05.002710.06.0020</v>
      </c>
      <c r="B1761" s="8" t="s">
        <v>1386</v>
      </c>
      <c r="C1761" s="8" t="s">
        <v>1330</v>
      </c>
      <c r="D1761" s="8" t="s">
        <v>452</v>
      </c>
      <c r="E1761" s="8" t="s">
        <v>456</v>
      </c>
      <c r="F1761" s="8" t="s">
        <v>452</v>
      </c>
      <c r="G1761" s="8" t="s">
        <v>457</v>
      </c>
      <c r="H1761" s="8">
        <v>1.111E-2</v>
      </c>
    </row>
    <row r="1762" spans="1:8">
      <c r="A1762" s="8" t="str">
        <f t="shared" si="55"/>
        <v>30.05.002710.04.0005</v>
      </c>
      <c r="B1762" s="8" t="s">
        <v>1386</v>
      </c>
      <c r="C1762" s="8" t="s">
        <v>1330</v>
      </c>
      <c r="D1762" s="8" t="s">
        <v>452</v>
      </c>
      <c r="E1762" s="8" t="s">
        <v>475</v>
      </c>
      <c r="F1762" s="8" t="s">
        <v>452</v>
      </c>
      <c r="G1762" s="8" t="s">
        <v>476</v>
      </c>
      <c r="H1762" s="8">
        <v>2.8486999999999998E-2</v>
      </c>
    </row>
    <row r="1763" spans="1:8">
      <c r="A1763" s="8" t="str">
        <f t="shared" si="55"/>
        <v>30.05.002710.06.0024</v>
      </c>
      <c r="B1763" s="8" t="s">
        <v>1386</v>
      </c>
      <c r="C1763" s="8" t="s">
        <v>1330</v>
      </c>
      <c r="D1763" s="8" t="s">
        <v>452</v>
      </c>
      <c r="E1763" s="8" t="s">
        <v>1353</v>
      </c>
      <c r="F1763" s="8" t="s">
        <v>498</v>
      </c>
      <c r="G1763" s="8" t="s">
        <v>1354</v>
      </c>
      <c r="H1763" s="8">
        <v>4.2449999999999996E-3</v>
      </c>
    </row>
    <row r="1764" spans="1:8">
      <c r="A1764" s="8" t="str">
        <f t="shared" si="55"/>
        <v>30.05.002740.03.1310</v>
      </c>
      <c r="B1764" s="8" t="s">
        <v>1386</v>
      </c>
      <c r="C1764" s="8" t="s">
        <v>1330</v>
      </c>
      <c r="D1764" s="8" t="s">
        <v>452</v>
      </c>
      <c r="E1764" s="8" t="s">
        <v>519</v>
      </c>
      <c r="F1764" s="8" t="s">
        <v>498</v>
      </c>
      <c r="G1764" s="8" t="s">
        <v>520</v>
      </c>
      <c r="H1764" s="8">
        <v>1.7092E-2</v>
      </c>
    </row>
    <row r="1765" spans="1:8">
      <c r="A1765" s="8" t="str">
        <f t="shared" si="55"/>
        <v>30.05.002720.09.1002</v>
      </c>
      <c r="B1765" s="8" t="s">
        <v>1386</v>
      </c>
      <c r="C1765" s="8" t="s">
        <v>1330</v>
      </c>
      <c r="D1765" s="8" t="s">
        <v>452</v>
      </c>
      <c r="E1765" s="8" t="s">
        <v>923</v>
      </c>
      <c r="F1765" s="8" t="s">
        <v>508</v>
      </c>
      <c r="G1765" s="8" t="s">
        <v>924</v>
      </c>
      <c r="H1765" s="8">
        <v>2.1999999999999999E-5</v>
      </c>
    </row>
    <row r="1766" spans="1:8">
      <c r="A1766" s="8" t="str">
        <f t="shared" si="55"/>
        <v>30.05.002720.15.1002</v>
      </c>
      <c r="B1766" s="8" t="s">
        <v>1386</v>
      </c>
      <c r="C1766" s="8" t="s">
        <v>1330</v>
      </c>
      <c r="D1766" s="8" t="s">
        <v>452</v>
      </c>
      <c r="E1766" s="8" t="s">
        <v>921</v>
      </c>
      <c r="F1766" s="8" t="s">
        <v>508</v>
      </c>
      <c r="G1766" s="8" t="s">
        <v>922</v>
      </c>
      <c r="H1766" s="8">
        <v>8.5000000000000006E-5</v>
      </c>
    </row>
    <row r="1767" spans="1:8">
      <c r="A1767" s="8" t="str">
        <f t="shared" si="55"/>
        <v>30.05.002720.07.1001</v>
      </c>
      <c r="B1767" s="8" t="s">
        <v>1386</v>
      </c>
      <c r="C1767" s="8" t="s">
        <v>1330</v>
      </c>
      <c r="D1767" s="8" t="s">
        <v>452</v>
      </c>
      <c r="E1767" s="8" t="s">
        <v>925</v>
      </c>
      <c r="F1767" s="8" t="s">
        <v>452</v>
      </c>
      <c r="G1767" s="8" t="s">
        <v>926</v>
      </c>
      <c r="H1767" s="8">
        <v>9.0000000000000002E-6</v>
      </c>
    </row>
    <row r="1768" spans="1:8">
      <c r="A1768" s="8" t="str">
        <f t="shared" si="55"/>
        <v>30.05.002735.03.1310</v>
      </c>
      <c r="B1768" s="8" t="s">
        <v>1386</v>
      </c>
      <c r="C1768" s="8" t="s">
        <v>1330</v>
      </c>
      <c r="D1768" s="8" t="s">
        <v>452</v>
      </c>
      <c r="E1768" s="8" t="s">
        <v>1053</v>
      </c>
      <c r="F1768" s="8" t="s">
        <v>498</v>
      </c>
      <c r="G1768" s="8" t="s">
        <v>1054</v>
      </c>
      <c r="H1768" s="8">
        <v>1.7092E-2</v>
      </c>
    </row>
    <row r="1769" spans="1:8">
      <c r="A1769" s="8" t="str">
        <f t="shared" si="55"/>
        <v>30.05.002720.10.1014</v>
      </c>
      <c r="B1769" s="8" t="s">
        <v>1386</v>
      </c>
      <c r="C1769" s="8" t="s">
        <v>1330</v>
      </c>
      <c r="D1769" s="8" t="s">
        <v>452</v>
      </c>
      <c r="E1769" s="8" t="s">
        <v>1055</v>
      </c>
      <c r="F1769" s="8" t="s">
        <v>508</v>
      </c>
      <c r="G1769" s="8" t="s">
        <v>1056</v>
      </c>
      <c r="H1769" s="8">
        <v>8.5000000000000006E-5</v>
      </c>
    </row>
    <row r="1770" spans="1:8">
      <c r="A1770" s="8" t="str">
        <f t="shared" si="55"/>
        <v>30.05.002720.06.1027</v>
      </c>
      <c r="B1770" s="8" t="s">
        <v>1386</v>
      </c>
      <c r="C1770" s="8" t="s">
        <v>1330</v>
      </c>
      <c r="D1770" s="8" t="s">
        <v>452</v>
      </c>
      <c r="E1770" s="8" t="s">
        <v>1057</v>
      </c>
      <c r="F1770" s="8" t="s">
        <v>463</v>
      </c>
      <c r="G1770" s="8" t="s">
        <v>1058</v>
      </c>
      <c r="H1770" s="8">
        <v>8.5499999999999997E-4</v>
      </c>
    </row>
    <row r="1771" spans="1:8">
      <c r="A1771" s="8" t="str">
        <f t="shared" si="55"/>
        <v>30.05.002740.03.5010</v>
      </c>
      <c r="B1771" s="8" t="s">
        <v>1386</v>
      </c>
      <c r="C1771" s="8" t="s">
        <v>1330</v>
      </c>
      <c r="D1771" s="8" t="s">
        <v>452</v>
      </c>
      <c r="E1771" s="8" t="s">
        <v>763</v>
      </c>
      <c r="F1771" s="8" t="s">
        <v>498</v>
      </c>
      <c r="G1771" s="8" t="s">
        <v>764</v>
      </c>
      <c r="H1771" s="8">
        <v>5.6969999999999998E-3</v>
      </c>
    </row>
    <row r="1772" spans="1:8">
      <c r="A1772" s="8" t="str">
        <f t="shared" si="55"/>
        <v>30.05.002735.03.5010</v>
      </c>
      <c r="B1772" s="8" t="s">
        <v>1386</v>
      </c>
      <c r="C1772" s="8" t="s">
        <v>1330</v>
      </c>
      <c r="D1772" s="8" t="s">
        <v>452</v>
      </c>
      <c r="E1772" s="8" t="s">
        <v>907</v>
      </c>
      <c r="F1772" s="8" t="s">
        <v>498</v>
      </c>
      <c r="G1772" s="8" t="s">
        <v>764</v>
      </c>
      <c r="H1772" s="8">
        <v>5.6969999999999998E-3</v>
      </c>
    </row>
    <row r="1773" spans="1:8">
      <c r="A1773" s="8" t="str">
        <f t="shared" si="55"/>
        <v>30.05.002720.10.1011</v>
      </c>
      <c r="B1773" s="8" t="s">
        <v>1386</v>
      </c>
      <c r="C1773" s="8" t="s">
        <v>1330</v>
      </c>
      <c r="D1773" s="8" t="s">
        <v>452</v>
      </c>
      <c r="E1773" s="8" t="s">
        <v>908</v>
      </c>
      <c r="F1773" s="8" t="s">
        <v>508</v>
      </c>
      <c r="G1773" s="8" t="s">
        <v>909</v>
      </c>
      <c r="H1773" s="8">
        <v>1.266E-3</v>
      </c>
    </row>
    <row r="1774" spans="1:8">
      <c r="A1774" s="8" t="str">
        <f t="shared" si="55"/>
        <v>30.05.002720.06.1045</v>
      </c>
      <c r="B1774" s="8" t="s">
        <v>1386</v>
      </c>
      <c r="C1774" s="8" t="s">
        <v>1330</v>
      </c>
      <c r="D1774" s="8" t="s">
        <v>452</v>
      </c>
      <c r="E1774" s="8" t="s">
        <v>910</v>
      </c>
      <c r="F1774" s="8" t="s">
        <v>463</v>
      </c>
      <c r="G1774" s="8" t="s">
        <v>911</v>
      </c>
      <c r="H1774" s="8">
        <v>1.266E-3</v>
      </c>
    </row>
    <row r="1775" spans="1:8">
      <c r="A1775" s="8" t="str">
        <f t="shared" si="55"/>
        <v>30.05.002720.03.1014</v>
      </c>
      <c r="B1775" s="8" t="s">
        <v>1386</v>
      </c>
      <c r="C1775" s="8" t="s">
        <v>1330</v>
      </c>
      <c r="D1775" s="8" t="s">
        <v>452</v>
      </c>
      <c r="E1775" s="8" t="s">
        <v>912</v>
      </c>
      <c r="F1775" s="8" t="s">
        <v>508</v>
      </c>
      <c r="G1775" s="8" t="s">
        <v>913</v>
      </c>
      <c r="H1775" s="8">
        <v>6.3299999999999999E-4</v>
      </c>
    </row>
    <row r="1776" spans="1:8">
      <c r="A1776" s="8" t="str">
        <f t="shared" si="55"/>
        <v>30.05.002720.06.1005</v>
      </c>
      <c r="B1776" s="8" t="s">
        <v>1386</v>
      </c>
      <c r="C1776" s="8" t="s">
        <v>1330</v>
      </c>
      <c r="D1776" s="8" t="s">
        <v>452</v>
      </c>
      <c r="E1776" s="8" t="s">
        <v>914</v>
      </c>
      <c r="F1776" s="8" t="s">
        <v>508</v>
      </c>
      <c r="G1776" s="8" t="s">
        <v>915</v>
      </c>
      <c r="H1776" s="8">
        <v>6.3299999999999999E-4</v>
      </c>
    </row>
    <row r="1777" spans="1:8">
      <c r="A1777" s="8" t="str">
        <f t="shared" si="55"/>
        <v>30.05.002720.06.1001</v>
      </c>
      <c r="B1777" s="8" t="s">
        <v>1386</v>
      </c>
      <c r="C1777" s="8" t="s">
        <v>1330</v>
      </c>
      <c r="D1777" s="8" t="s">
        <v>452</v>
      </c>
      <c r="E1777" s="8" t="s">
        <v>917</v>
      </c>
      <c r="F1777" s="8" t="s">
        <v>508</v>
      </c>
      <c r="G1777" s="8" t="s">
        <v>918</v>
      </c>
      <c r="H1777" s="8">
        <v>6.3299999999999999E-4</v>
      </c>
    </row>
    <row r="1778" spans="1:8">
      <c r="A1778" s="8" t="str">
        <f t="shared" si="55"/>
        <v>30.05.002720.08.1001</v>
      </c>
      <c r="B1778" s="8" t="s">
        <v>1386</v>
      </c>
      <c r="C1778" s="8" t="s">
        <v>1330</v>
      </c>
      <c r="D1778" s="8" t="s">
        <v>452</v>
      </c>
      <c r="E1778" s="8" t="s">
        <v>919</v>
      </c>
      <c r="F1778" s="8" t="s">
        <v>920</v>
      </c>
      <c r="G1778" s="8" t="s">
        <v>542</v>
      </c>
      <c r="H1778" s="8">
        <v>6.3299999999999999E-4</v>
      </c>
    </row>
    <row r="1779" spans="1:8">
      <c r="A1779" s="8" t="str">
        <f t="shared" si="55"/>
        <v>30.05.002830.09.0001</v>
      </c>
      <c r="B1779" s="8" t="s">
        <v>807</v>
      </c>
      <c r="C1779" s="8" t="s">
        <v>808</v>
      </c>
      <c r="D1779" s="8" t="s">
        <v>452</v>
      </c>
      <c r="E1779" s="8" t="s">
        <v>811</v>
      </c>
      <c r="F1779" s="8" t="s">
        <v>498</v>
      </c>
      <c r="G1779" s="8" t="s">
        <v>812</v>
      </c>
      <c r="H1779" s="8">
        <v>0.59007799999999999</v>
      </c>
    </row>
    <row r="1780" spans="1:8">
      <c r="A1780" s="8" t="str">
        <f t="shared" si="55"/>
        <v>30.05.002810.07.0002</v>
      </c>
      <c r="B1780" s="8" t="s">
        <v>807</v>
      </c>
      <c r="C1780" s="8" t="s">
        <v>808</v>
      </c>
      <c r="D1780" s="8" t="s">
        <v>452</v>
      </c>
      <c r="E1780" s="8" t="s">
        <v>454</v>
      </c>
      <c r="F1780" s="8" t="s">
        <v>452</v>
      </c>
      <c r="G1780" s="8" t="s">
        <v>455</v>
      </c>
      <c r="H1780" s="8">
        <v>0.24467900000000001</v>
      </c>
    </row>
    <row r="1781" spans="1:8">
      <c r="A1781" s="8" t="str">
        <f t="shared" si="55"/>
        <v>30.05.002810.04.0007</v>
      </c>
      <c r="B1781" s="8" t="s">
        <v>807</v>
      </c>
      <c r="C1781" s="8" t="s">
        <v>808</v>
      </c>
      <c r="D1781" s="8" t="s">
        <v>452</v>
      </c>
      <c r="E1781" s="8" t="s">
        <v>535</v>
      </c>
      <c r="F1781" s="8" t="s">
        <v>452</v>
      </c>
      <c r="G1781" s="8" t="s">
        <v>536</v>
      </c>
      <c r="H1781" s="8">
        <v>0.15659500000000001</v>
      </c>
    </row>
    <row r="1782" spans="1:8">
      <c r="A1782" s="8" t="str">
        <f t="shared" si="55"/>
        <v>30.05.002810.04.0005</v>
      </c>
      <c r="B1782" s="8" t="s">
        <v>807</v>
      </c>
      <c r="C1782" s="8" t="s">
        <v>808</v>
      </c>
      <c r="D1782" s="8" t="s">
        <v>452</v>
      </c>
      <c r="E1782" s="8" t="s">
        <v>475</v>
      </c>
      <c r="F1782" s="8" t="s">
        <v>452</v>
      </c>
      <c r="G1782" s="8" t="s">
        <v>476</v>
      </c>
      <c r="H1782" s="8">
        <v>3.9149000000000003E-2</v>
      </c>
    </row>
    <row r="1783" spans="1:8">
      <c r="A1783" s="8" t="str">
        <f t="shared" si="55"/>
        <v>30.05.002810.05.0006</v>
      </c>
      <c r="B1783" s="8" t="s">
        <v>807</v>
      </c>
      <c r="C1783" s="8" t="s">
        <v>808</v>
      </c>
      <c r="D1783" s="8" t="s">
        <v>452</v>
      </c>
      <c r="E1783" s="8" t="s">
        <v>813</v>
      </c>
      <c r="F1783" s="8" t="s">
        <v>498</v>
      </c>
      <c r="G1783" s="8" t="s">
        <v>814</v>
      </c>
      <c r="H1783" s="8">
        <v>4.8936E-2</v>
      </c>
    </row>
    <row r="1784" spans="1:8">
      <c r="A1784" s="8" t="str">
        <f t="shared" si="55"/>
        <v>30.05.002810.05.0012</v>
      </c>
      <c r="B1784" s="8" t="s">
        <v>807</v>
      </c>
      <c r="C1784" s="8" t="s">
        <v>808</v>
      </c>
      <c r="D1784" s="8" t="s">
        <v>452</v>
      </c>
      <c r="E1784" s="8" t="s">
        <v>585</v>
      </c>
      <c r="F1784" s="8" t="s">
        <v>452</v>
      </c>
      <c r="G1784" s="8" t="s">
        <v>586</v>
      </c>
      <c r="H1784" s="8">
        <v>0.195743</v>
      </c>
    </row>
    <row r="1785" spans="1:8">
      <c r="A1785" s="8" t="str">
        <f t="shared" si="55"/>
        <v>30.05.002810.02.0003</v>
      </c>
      <c r="B1785" s="8" t="s">
        <v>807</v>
      </c>
      <c r="C1785" s="8" t="s">
        <v>808</v>
      </c>
      <c r="D1785" s="8" t="s">
        <v>452</v>
      </c>
      <c r="E1785" s="8" t="s">
        <v>523</v>
      </c>
      <c r="F1785" s="8" t="s">
        <v>452</v>
      </c>
      <c r="G1785" s="8" t="s">
        <v>524</v>
      </c>
      <c r="H1785" s="8">
        <v>3.2298E-2</v>
      </c>
    </row>
    <row r="1786" spans="1:8">
      <c r="A1786" s="8" t="str">
        <f t="shared" si="55"/>
        <v>30.05.002810.06.0001</v>
      </c>
      <c r="B1786" s="8" t="s">
        <v>807</v>
      </c>
      <c r="C1786" s="8" t="s">
        <v>808</v>
      </c>
      <c r="D1786" s="8" t="s">
        <v>452</v>
      </c>
      <c r="E1786" s="8" t="s">
        <v>481</v>
      </c>
      <c r="F1786" s="8" t="s">
        <v>452</v>
      </c>
      <c r="G1786" s="8" t="s">
        <v>482</v>
      </c>
      <c r="H1786" s="8">
        <v>7.4285000000000004E-2</v>
      </c>
    </row>
    <row r="1787" spans="1:8">
      <c r="B1787" s="8" t="s">
        <v>807</v>
      </c>
      <c r="C1787" s="8" t="s">
        <v>808</v>
      </c>
      <c r="D1787" s="8" t="s">
        <v>452</v>
      </c>
      <c r="E1787" s="8" t="s">
        <v>809</v>
      </c>
      <c r="F1787" s="8" t="s">
        <v>498</v>
      </c>
      <c r="G1787" s="8" t="s">
        <v>810</v>
      </c>
      <c r="H1787" s="8">
        <v>5.3940000000000004E-3</v>
      </c>
    </row>
    <row r="1788" spans="1:8">
      <c r="A1788" s="8" t="str">
        <f t="shared" ref="A1788:A1794" si="56">B1788&amp;E1788</f>
        <v>30.05.002810.06.0020</v>
      </c>
      <c r="B1788" s="8" t="s">
        <v>807</v>
      </c>
      <c r="C1788" s="8" t="s">
        <v>808</v>
      </c>
      <c r="D1788" s="8" t="s">
        <v>452</v>
      </c>
      <c r="E1788" s="8" t="s">
        <v>456</v>
      </c>
      <c r="F1788" s="8" t="s">
        <v>452</v>
      </c>
      <c r="G1788" s="8" t="s">
        <v>457</v>
      </c>
      <c r="H1788" s="8">
        <v>7.267E-3</v>
      </c>
    </row>
    <row r="1789" spans="1:8">
      <c r="A1789" s="8" t="str">
        <f t="shared" si="56"/>
        <v>30.05.002810.09.0003</v>
      </c>
      <c r="B1789" s="8" t="s">
        <v>807</v>
      </c>
      <c r="C1789" s="8" t="s">
        <v>808</v>
      </c>
      <c r="D1789" s="8" t="s">
        <v>452</v>
      </c>
      <c r="E1789" s="8" t="s">
        <v>824</v>
      </c>
      <c r="F1789" s="8" t="s">
        <v>452</v>
      </c>
      <c r="G1789" s="8" t="s">
        <v>825</v>
      </c>
      <c r="H1789" s="8">
        <v>0.29067900000000002</v>
      </c>
    </row>
    <row r="1790" spans="1:8">
      <c r="A1790" s="8" t="str">
        <f t="shared" si="56"/>
        <v>30.05.002810.09.0006</v>
      </c>
      <c r="B1790" s="8" t="s">
        <v>807</v>
      </c>
      <c r="C1790" s="8" t="s">
        <v>808</v>
      </c>
      <c r="D1790" s="8" t="s">
        <v>452</v>
      </c>
      <c r="E1790" s="8" t="s">
        <v>504</v>
      </c>
      <c r="F1790" s="8" t="s">
        <v>505</v>
      </c>
      <c r="G1790" s="8" t="s">
        <v>506</v>
      </c>
      <c r="H1790" s="8">
        <v>1.6149E-2</v>
      </c>
    </row>
    <row r="1791" spans="1:8">
      <c r="A1791" s="8" t="str">
        <f t="shared" si="56"/>
        <v>30.05.002910.07.0002</v>
      </c>
      <c r="B1791" s="8" t="s">
        <v>1087</v>
      </c>
      <c r="C1791" s="8" t="s">
        <v>1088</v>
      </c>
      <c r="D1791" s="8" t="s">
        <v>452</v>
      </c>
      <c r="E1791" s="8" t="s">
        <v>454</v>
      </c>
      <c r="F1791" s="8" t="s">
        <v>452</v>
      </c>
      <c r="G1791" s="8" t="s">
        <v>455</v>
      </c>
      <c r="H1791" s="8">
        <v>0.41997099999999998</v>
      </c>
    </row>
    <row r="1792" spans="1:8">
      <c r="A1792" s="8" t="str">
        <f t="shared" si="56"/>
        <v>30.05.002910.09.0003</v>
      </c>
      <c r="B1792" s="8" t="s">
        <v>1087</v>
      </c>
      <c r="C1792" s="8" t="s">
        <v>1088</v>
      </c>
      <c r="D1792" s="8" t="s">
        <v>452</v>
      </c>
      <c r="E1792" s="8" t="s">
        <v>824</v>
      </c>
      <c r="F1792" s="8" t="s">
        <v>452</v>
      </c>
      <c r="G1792" s="8" t="s">
        <v>825</v>
      </c>
      <c r="H1792" s="8">
        <v>0.11558499999999999</v>
      </c>
    </row>
    <row r="1793" spans="1:8">
      <c r="A1793" s="8" t="str">
        <f t="shared" si="56"/>
        <v>30.05.002910.09.0006</v>
      </c>
      <c r="B1793" s="8" t="s">
        <v>1087</v>
      </c>
      <c r="C1793" s="8" t="s">
        <v>1088</v>
      </c>
      <c r="D1793" s="8" t="s">
        <v>452</v>
      </c>
      <c r="E1793" s="8" t="s">
        <v>504</v>
      </c>
      <c r="F1793" s="8" t="s">
        <v>505</v>
      </c>
      <c r="G1793" s="8" t="s">
        <v>506</v>
      </c>
      <c r="H1793" s="8">
        <v>6.4209999999999996E-3</v>
      </c>
    </row>
    <row r="1794" spans="1:8">
      <c r="A1794" s="8" t="str">
        <f t="shared" si="56"/>
        <v>30.05.002910.06.0001</v>
      </c>
      <c r="B1794" s="8" t="s">
        <v>1087</v>
      </c>
      <c r="C1794" s="8" t="s">
        <v>1088</v>
      </c>
      <c r="D1794" s="8" t="s">
        <v>452</v>
      </c>
      <c r="E1794" s="8" t="s">
        <v>481</v>
      </c>
      <c r="F1794" s="8" t="s">
        <v>452</v>
      </c>
      <c r="G1794" s="8" t="s">
        <v>482</v>
      </c>
      <c r="H1794" s="8">
        <v>2.0065E-2</v>
      </c>
    </row>
    <row r="1795" spans="1:8">
      <c r="B1795" s="8" t="s">
        <v>427</v>
      </c>
      <c r="C1795" s="8" t="e">
        <f>------------------------------DAT</f>
        <v>#NAME?</v>
      </c>
      <c r="D1795" s="8" t="s">
        <v>1238</v>
      </c>
      <c r="E1795" s="8" t="s">
        <v>526</v>
      </c>
      <c r="F1795" s="8" t="s">
        <v>527</v>
      </c>
      <c r="G1795" s="8" t="s">
        <v>528</v>
      </c>
      <c r="H1795" s="8"/>
    </row>
    <row r="1796" spans="1:8">
      <c r="A1796" s="8" t="str">
        <f t="shared" ref="A1796:A1827" si="57">B1796&amp;E1796</f>
        <v>_x000C_------------------------------</v>
      </c>
      <c r="B1796" s="8" t="s">
        <v>529</v>
      </c>
      <c r="C1796" s="8" t="s">
        <v>1227</v>
      </c>
      <c r="D1796" s="8" t="s">
        <v>1228</v>
      </c>
      <c r="E1796" s="8" t="s">
        <v>430</v>
      </c>
      <c r="F1796" s="8" t="s">
        <v>429</v>
      </c>
      <c r="G1796" s="8" t="s">
        <v>431</v>
      </c>
      <c r="H1796" s="8" t="s">
        <v>431</v>
      </c>
    </row>
    <row r="1797" spans="1:8">
      <c r="A1797" s="8" t="str">
        <f t="shared" si="57"/>
        <v>FORNO DE MINASrutura de Atual P</v>
      </c>
      <c r="B1797" s="8" t="s">
        <v>433</v>
      </c>
      <c r="C1797" s="8" t="s">
        <v>434</v>
      </c>
      <c r="D1797" s="8" t="s">
        <v>435</v>
      </c>
      <c r="E1797" s="8" t="s">
        <v>436</v>
      </c>
      <c r="F1797" s="8" t="s">
        <v>437</v>
      </c>
      <c r="G1797" s="8" t="s">
        <v>438</v>
      </c>
      <c r="H1797" s="8" t="s">
        <v>943</v>
      </c>
    </row>
    <row r="1798" spans="1:8">
      <c r="A1798" s="8" t="str">
        <f t="shared" si="57"/>
        <v>-------------------------------</v>
      </c>
      <c r="B1798" s="8" t="s">
        <v>427</v>
      </c>
      <c r="C1798" s="8" t="s">
        <v>1227</v>
      </c>
      <c r="D1798" s="8" t="s">
        <v>1228</v>
      </c>
      <c r="E1798" s="8" t="s">
        <v>430</v>
      </c>
      <c r="F1798" s="8" t="s">
        <v>429</v>
      </c>
      <c r="G1798" s="8" t="s">
        <v>431</v>
      </c>
      <c r="H1798" s="8" t="s">
        <v>1335</v>
      </c>
    </row>
    <row r="1799" spans="1:8">
      <c r="A1799" s="8" t="str">
        <f t="shared" si="57"/>
        <v/>
      </c>
      <c r="B1799" s="8"/>
      <c r="C1799" s="8"/>
      <c r="D1799" s="8"/>
      <c r="E1799" s="8"/>
      <c r="F1799" s="8"/>
      <c r="G1799" s="8"/>
      <c r="H1799" s="8"/>
    </row>
    <row r="1800" spans="1:8">
      <c r="A1800" s="8" t="str">
        <f t="shared" si="57"/>
        <v>Item PaiItem Filho</v>
      </c>
      <c r="B1800" s="8" t="s">
        <v>441</v>
      </c>
      <c r="C1800" s="8" t="s">
        <v>442</v>
      </c>
      <c r="D1800" s="8" t="s">
        <v>443</v>
      </c>
      <c r="E1800" s="8" t="s">
        <v>444</v>
      </c>
      <c r="F1800" s="8" t="s">
        <v>443</v>
      </c>
      <c r="G1800" s="8" t="s">
        <v>445</v>
      </c>
      <c r="H1800" s="8" t="s">
        <v>446</v>
      </c>
    </row>
    <row r="1801" spans="1:8">
      <c r="A1801" s="8" t="str">
        <f t="shared" si="57"/>
        <v>------------------------------</v>
      </c>
      <c r="B1801" s="8" t="s">
        <v>427</v>
      </c>
      <c r="C1801" s="8" t="s">
        <v>447</v>
      </c>
      <c r="D1801" s="8" t="s">
        <v>448</v>
      </c>
      <c r="E1801" s="8" t="s">
        <v>449</v>
      </c>
      <c r="F1801" s="8" t="s">
        <v>448</v>
      </c>
      <c r="G1801" s="8" t="s">
        <v>431</v>
      </c>
      <c r="H1801" s="8" t="s">
        <v>427</v>
      </c>
    </row>
    <row r="1802" spans="1:8">
      <c r="A1802" s="8" t="str">
        <f t="shared" si="57"/>
        <v>30.05.002910.02.0031</v>
      </c>
      <c r="B1802" s="8" t="s">
        <v>1087</v>
      </c>
      <c r="C1802" s="8" t="s">
        <v>1088</v>
      </c>
      <c r="D1802" s="8" t="s">
        <v>452</v>
      </c>
      <c r="E1802" s="8" t="s">
        <v>1089</v>
      </c>
      <c r="F1802" s="8" t="s">
        <v>498</v>
      </c>
      <c r="G1802" s="8" t="s">
        <v>1090</v>
      </c>
      <c r="H1802" s="8">
        <v>7.0000000000000001E-3</v>
      </c>
    </row>
    <row r="1803" spans="1:8">
      <c r="A1803" s="8" t="str">
        <f t="shared" si="57"/>
        <v>30.05.002910.04.0004</v>
      </c>
      <c r="B1803" s="8" t="s">
        <v>1087</v>
      </c>
      <c r="C1803" s="8" t="s">
        <v>1088</v>
      </c>
      <c r="D1803" s="8" t="s">
        <v>452</v>
      </c>
      <c r="E1803" s="8" t="s">
        <v>776</v>
      </c>
      <c r="F1803" s="8" t="s">
        <v>452</v>
      </c>
      <c r="G1803" s="8" t="s">
        <v>777</v>
      </c>
      <c r="H1803" s="8">
        <v>1.9272000000000001E-2</v>
      </c>
    </row>
    <row r="1804" spans="1:8">
      <c r="A1804" s="8" t="str">
        <f t="shared" si="57"/>
        <v>30.05.002940.02.1010</v>
      </c>
      <c r="B1804" s="8" t="s">
        <v>1087</v>
      </c>
      <c r="C1804" s="8" t="s">
        <v>1088</v>
      </c>
      <c r="D1804" s="8" t="s">
        <v>452</v>
      </c>
      <c r="E1804" s="8" t="s">
        <v>1095</v>
      </c>
      <c r="F1804" s="8" t="s">
        <v>452</v>
      </c>
      <c r="G1804" s="8" t="s">
        <v>1096</v>
      </c>
      <c r="H1804" s="8">
        <v>9.5000000000000005E-5</v>
      </c>
    </row>
    <row r="1805" spans="1:8">
      <c r="A1805" s="8" t="str">
        <f t="shared" si="57"/>
        <v>30.05.002940.02.1011</v>
      </c>
      <c r="B1805" s="8" t="s">
        <v>1087</v>
      </c>
      <c r="C1805" s="8" t="s">
        <v>1088</v>
      </c>
      <c r="D1805" s="8" t="s">
        <v>452</v>
      </c>
      <c r="E1805" s="8" t="s">
        <v>1097</v>
      </c>
      <c r="F1805" s="8" t="s">
        <v>452</v>
      </c>
      <c r="G1805" s="8" t="s">
        <v>1098</v>
      </c>
      <c r="H1805" s="8">
        <v>5.5989999999999998E-3</v>
      </c>
    </row>
    <row r="1806" spans="1:8">
      <c r="A1806" s="8" t="str">
        <f t="shared" si="57"/>
        <v>30.05.002940.02.1012</v>
      </c>
      <c r="B1806" s="8" t="s">
        <v>1087</v>
      </c>
      <c r="C1806" s="8" t="s">
        <v>1088</v>
      </c>
      <c r="D1806" s="8" t="s">
        <v>452</v>
      </c>
      <c r="E1806" s="8" t="s">
        <v>1099</v>
      </c>
      <c r="F1806" s="8" t="s">
        <v>452</v>
      </c>
      <c r="G1806" s="8" t="s">
        <v>1100</v>
      </c>
      <c r="H1806" s="8">
        <v>1.1049E-2</v>
      </c>
    </row>
    <row r="1807" spans="1:8">
      <c r="A1807" s="8" t="str">
        <f t="shared" si="57"/>
        <v>30.05.002940.02.1013</v>
      </c>
      <c r="B1807" s="8" t="s">
        <v>1087</v>
      </c>
      <c r="C1807" s="8" t="s">
        <v>1088</v>
      </c>
      <c r="D1807" s="8" t="s">
        <v>452</v>
      </c>
      <c r="E1807" s="8" t="s">
        <v>1102</v>
      </c>
      <c r="F1807" s="8" t="s">
        <v>452</v>
      </c>
      <c r="G1807" s="8" t="s">
        <v>1103</v>
      </c>
      <c r="H1807" s="8">
        <v>8.4869999999999998E-3</v>
      </c>
    </row>
    <row r="1808" spans="1:8">
      <c r="A1808" s="8" t="str">
        <f t="shared" si="57"/>
        <v>30.05.002910.06.0020</v>
      </c>
      <c r="B1808" s="8" t="s">
        <v>1087</v>
      </c>
      <c r="C1808" s="8" t="s">
        <v>1088</v>
      </c>
      <c r="D1808" s="8" t="s">
        <v>452</v>
      </c>
      <c r="E1808" s="8" t="s">
        <v>456</v>
      </c>
      <c r="F1808" s="8" t="s">
        <v>452</v>
      </c>
      <c r="G1808" s="8" t="s">
        <v>457</v>
      </c>
      <c r="H1808" s="8">
        <v>5.3660000000000001E-3</v>
      </c>
    </row>
    <row r="1809" spans="1:8">
      <c r="A1809" s="8" t="str">
        <f t="shared" si="57"/>
        <v>30.05.002910.11.0002</v>
      </c>
      <c r="B1809" s="8" t="s">
        <v>1087</v>
      </c>
      <c r="C1809" s="8" t="s">
        <v>1088</v>
      </c>
      <c r="D1809" s="8" t="s">
        <v>452</v>
      </c>
      <c r="E1809" s="8" t="s">
        <v>1070</v>
      </c>
      <c r="F1809" s="8" t="s">
        <v>452</v>
      </c>
      <c r="G1809" s="8" t="s">
        <v>1071</v>
      </c>
      <c r="H1809" s="8">
        <v>6.0660000000000002E-3</v>
      </c>
    </row>
    <row r="1810" spans="1:8">
      <c r="A1810" s="8" t="str">
        <f t="shared" si="57"/>
        <v>30.05.002910.07.0032</v>
      </c>
      <c r="B1810" s="8" t="s">
        <v>1087</v>
      </c>
      <c r="C1810" s="8" t="s">
        <v>1088</v>
      </c>
      <c r="D1810" s="8" t="s">
        <v>452</v>
      </c>
      <c r="E1810" s="8" t="s">
        <v>723</v>
      </c>
      <c r="F1810" s="8" t="s">
        <v>452</v>
      </c>
      <c r="G1810" s="8" t="s">
        <v>724</v>
      </c>
      <c r="H1810" s="8">
        <v>3.686E-3</v>
      </c>
    </row>
    <row r="1811" spans="1:8">
      <c r="A1811" s="8" t="str">
        <f t="shared" si="57"/>
        <v>30.05.002910.07.1021</v>
      </c>
      <c r="B1811" s="8" t="s">
        <v>1087</v>
      </c>
      <c r="C1811" s="8" t="s">
        <v>1088</v>
      </c>
      <c r="D1811" s="8" t="s">
        <v>452</v>
      </c>
      <c r="E1811" s="8" t="s">
        <v>1072</v>
      </c>
      <c r="F1811" s="8" t="s">
        <v>498</v>
      </c>
      <c r="G1811" s="8" t="s">
        <v>1073</v>
      </c>
      <c r="H1811" s="8">
        <v>6.9999999999999999E-4</v>
      </c>
    </row>
    <row r="1812" spans="1:8">
      <c r="A1812" s="8" t="str">
        <f t="shared" si="57"/>
        <v>30.05.002910.05.0003</v>
      </c>
      <c r="B1812" s="8" t="s">
        <v>1087</v>
      </c>
      <c r="C1812" s="8" t="s">
        <v>1088</v>
      </c>
      <c r="D1812" s="8" t="s">
        <v>452</v>
      </c>
      <c r="E1812" s="8" t="s">
        <v>952</v>
      </c>
      <c r="F1812" s="8" t="s">
        <v>452</v>
      </c>
      <c r="G1812" s="8" t="s">
        <v>953</v>
      </c>
      <c r="H1812" s="8">
        <v>0.29631299999999999</v>
      </c>
    </row>
    <row r="1813" spans="1:8">
      <c r="A1813" s="8" t="str">
        <f t="shared" si="57"/>
        <v>30.05.002910.07.1022</v>
      </c>
      <c r="B1813" s="8" t="s">
        <v>1087</v>
      </c>
      <c r="C1813" s="8" t="s">
        <v>1088</v>
      </c>
      <c r="D1813" s="8" t="s">
        <v>452</v>
      </c>
      <c r="E1813" s="8" t="s">
        <v>1074</v>
      </c>
      <c r="F1813" s="8" t="s">
        <v>498</v>
      </c>
      <c r="G1813" s="8" t="s">
        <v>1075</v>
      </c>
      <c r="H1813" s="8">
        <v>7.4190000000000002E-3</v>
      </c>
    </row>
    <row r="1814" spans="1:8">
      <c r="A1814" s="8" t="str">
        <f t="shared" si="57"/>
        <v>30.05.002910.04.0007</v>
      </c>
      <c r="B1814" s="8" t="s">
        <v>1087</v>
      </c>
      <c r="C1814" s="8" t="s">
        <v>1088</v>
      </c>
      <c r="D1814" s="8" t="s">
        <v>452</v>
      </c>
      <c r="E1814" s="8" t="s">
        <v>535</v>
      </c>
      <c r="F1814" s="8" t="s">
        <v>452</v>
      </c>
      <c r="G1814" s="8" t="s">
        <v>536</v>
      </c>
      <c r="H1814" s="8">
        <v>4.1997E-2</v>
      </c>
    </row>
    <row r="1815" spans="1:8">
      <c r="A1815" s="8" t="str">
        <f t="shared" si="57"/>
        <v>30.05.002910.07.0034</v>
      </c>
      <c r="B1815" s="8" t="s">
        <v>1087</v>
      </c>
      <c r="C1815" s="8" t="s">
        <v>1088</v>
      </c>
      <c r="D1815" s="8" t="s">
        <v>452</v>
      </c>
      <c r="E1815" s="8" t="s">
        <v>1076</v>
      </c>
      <c r="F1815" s="8" t="s">
        <v>452</v>
      </c>
      <c r="G1815" s="8" t="s">
        <v>1077</v>
      </c>
      <c r="H1815" s="8">
        <v>7.0000000000000001E-3</v>
      </c>
    </row>
    <row r="1816" spans="1:8">
      <c r="A1816" s="8" t="str">
        <f t="shared" si="57"/>
        <v>30.05.002910.05.0007</v>
      </c>
      <c r="B1816" s="8" t="s">
        <v>1087</v>
      </c>
      <c r="C1816" s="8" t="s">
        <v>1088</v>
      </c>
      <c r="D1816" s="8" t="s">
        <v>452</v>
      </c>
      <c r="E1816" s="8" t="s">
        <v>743</v>
      </c>
      <c r="F1816" s="8" t="s">
        <v>498</v>
      </c>
      <c r="G1816" s="8" t="s">
        <v>744</v>
      </c>
      <c r="H1816" s="8">
        <v>5.9263000000000003E-2</v>
      </c>
    </row>
    <row r="1817" spans="1:8">
      <c r="A1817" s="8" t="str">
        <f t="shared" si="57"/>
        <v>30.05.002910.07.0027</v>
      </c>
      <c r="B1817" s="8" t="s">
        <v>1087</v>
      </c>
      <c r="C1817" s="8" t="s">
        <v>1088</v>
      </c>
      <c r="D1817" s="8" t="s">
        <v>452</v>
      </c>
      <c r="E1817" s="8" t="s">
        <v>948</v>
      </c>
      <c r="F1817" s="8" t="s">
        <v>452</v>
      </c>
      <c r="G1817" s="8" t="s">
        <v>949</v>
      </c>
      <c r="H1817" s="8">
        <v>3.97E-4</v>
      </c>
    </row>
    <row r="1818" spans="1:8">
      <c r="A1818" s="8" t="str">
        <f t="shared" si="57"/>
        <v>30.05.003010.07.0002</v>
      </c>
      <c r="B1818" s="8" t="s">
        <v>1068</v>
      </c>
      <c r="C1818" s="8" t="s">
        <v>1069</v>
      </c>
      <c r="D1818" s="8" t="s">
        <v>452</v>
      </c>
      <c r="E1818" s="8" t="s">
        <v>454</v>
      </c>
      <c r="F1818" s="8" t="s">
        <v>452</v>
      </c>
      <c r="G1818" s="8" t="s">
        <v>455</v>
      </c>
      <c r="H1818" s="8">
        <v>0.332567</v>
      </c>
    </row>
    <row r="1819" spans="1:8">
      <c r="A1819" s="8" t="str">
        <f t="shared" si="57"/>
        <v>30.05.003010.09.0003</v>
      </c>
      <c r="B1819" s="8" t="s">
        <v>1068</v>
      </c>
      <c r="C1819" s="8" t="s">
        <v>1069</v>
      </c>
      <c r="D1819" s="8" t="s">
        <v>452</v>
      </c>
      <c r="E1819" s="8" t="s">
        <v>824</v>
      </c>
      <c r="F1819" s="8" t="s">
        <v>452</v>
      </c>
      <c r="G1819" s="8" t="s">
        <v>825</v>
      </c>
      <c r="H1819" s="8">
        <v>0.16214999999999999</v>
      </c>
    </row>
    <row r="1820" spans="1:8">
      <c r="A1820" s="8" t="str">
        <f t="shared" si="57"/>
        <v>30.05.003010.09.0006</v>
      </c>
      <c r="B1820" s="8" t="s">
        <v>1068</v>
      </c>
      <c r="C1820" s="8" t="s">
        <v>1069</v>
      </c>
      <c r="D1820" s="8" t="s">
        <v>452</v>
      </c>
      <c r="E1820" s="8" t="s">
        <v>504</v>
      </c>
      <c r="F1820" s="8" t="s">
        <v>505</v>
      </c>
      <c r="G1820" s="8" t="s">
        <v>506</v>
      </c>
      <c r="H1820" s="8">
        <v>9.0080000000000004E-3</v>
      </c>
    </row>
    <row r="1821" spans="1:8">
      <c r="A1821" s="8" t="str">
        <f t="shared" si="57"/>
        <v>30.05.003010.06.0001</v>
      </c>
      <c r="B1821" s="8" t="s">
        <v>1068</v>
      </c>
      <c r="C1821" s="8" t="s">
        <v>1069</v>
      </c>
      <c r="D1821" s="8" t="s">
        <v>452</v>
      </c>
      <c r="E1821" s="8" t="s">
        <v>481</v>
      </c>
      <c r="F1821" s="8" t="s">
        <v>452</v>
      </c>
      <c r="G1821" s="8" t="s">
        <v>482</v>
      </c>
      <c r="H1821" s="8">
        <v>2.29E-2</v>
      </c>
    </row>
    <row r="1822" spans="1:8">
      <c r="A1822" s="8" t="str">
        <f t="shared" si="57"/>
        <v>30.05.003010.02.0003</v>
      </c>
      <c r="B1822" s="8" t="s">
        <v>1068</v>
      </c>
      <c r="C1822" s="8" t="s">
        <v>1069</v>
      </c>
      <c r="D1822" s="8" t="s">
        <v>452</v>
      </c>
      <c r="E1822" s="8" t="s">
        <v>523</v>
      </c>
      <c r="F1822" s="8" t="s">
        <v>452</v>
      </c>
      <c r="G1822" s="8" t="s">
        <v>524</v>
      </c>
      <c r="H1822" s="8">
        <v>6.6990000000000001E-3</v>
      </c>
    </row>
    <row r="1823" spans="1:8">
      <c r="A1823" s="8" t="str">
        <f t="shared" si="57"/>
        <v>30.05.003010.04.0004</v>
      </c>
      <c r="B1823" s="8" t="s">
        <v>1068</v>
      </c>
      <c r="C1823" s="8" t="s">
        <v>1069</v>
      </c>
      <c r="D1823" s="8" t="s">
        <v>452</v>
      </c>
      <c r="E1823" s="8" t="s">
        <v>776</v>
      </c>
      <c r="F1823" s="8" t="s">
        <v>452</v>
      </c>
      <c r="G1823" s="8" t="s">
        <v>777</v>
      </c>
      <c r="H1823" s="8">
        <v>3.0405999999999999E-2</v>
      </c>
    </row>
    <row r="1824" spans="1:8">
      <c r="A1824" s="8" t="str">
        <f t="shared" si="57"/>
        <v>30.05.003040.02.1010</v>
      </c>
      <c r="B1824" s="8" t="s">
        <v>1068</v>
      </c>
      <c r="C1824" s="8" t="s">
        <v>1069</v>
      </c>
      <c r="D1824" s="8" t="s">
        <v>452</v>
      </c>
      <c r="E1824" s="8" t="s">
        <v>1095</v>
      </c>
      <c r="F1824" s="8" t="s">
        <v>452</v>
      </c>
      <c r="G1824" s="8" t="s">
        <v>1096</v>
      </c>
      <c r="H1824" s="8">
        <v>1.4999999999999999E-4</v>
      </c>
    </row>
    <row r="1825" spans="1:8">
      <c r="A1825" s="8" t="str">
        <f t="shared" si="57"/>
        <v>30.05.003040.02.1011</v>
      </c>
      <c r="B1825" s="8" t="s">
        <v>1068</v>
      </c>
      <c r="C1825" s="8" t="s">
        <v>1069</v>
      </c>
      <c r="D1825" s="8" t="s">
        <v>452</v>
      </c>
      <c r="E1825" s="8" t="s">
        <v>1097</v>
      </c>
      <c r="F1825" s="8" t="s">
        <v>452</v>
      </c>
      <c r="G1825" s="8" t="s">
        <v>1098</v>
      </c>
      <c r="H1825" s="8">
        <v>8.8339999999999998E-3</v>
      </c>
    </row>
    <row r="1826" spans="1:8">
      <c r="A1826" s="8" t="str">
        <f t="shared" si="57"/>
        <v>30.05.003040.02.1012</v>
      </c>
      <c r="B1826" s="8" t="s">
        <v>1068</v>
      </c>
      <c r="C1826" s="8" t="s">
        <v>1069</v>
      </c>
      <c r="D1826" s="8" t="s">
        <v>452</v>
      </c>
      <c r="E1826" s="8" t="s">
        <v>1099</v>
      </c>
      <c r="F1826" s="8" t="s">
        <v>452</v>
      </c>
      <c r="G1826" s="8" t="s">
        <v>1100</v>
      </c>
      <c r="H1826" s="8">
        <v>1.7432E-2</v>
      </c>
    </row>
    <row r="1827" spans="1:8">
      <c r="A1827" s="8" t="str">
        <f t="shared" si="57"/>
        <v>30.05.003040.02.1013</v>
      </c>
      <c r="B1827" s="8" t="s">
        <v>1068</v>
      </c>
      <c r="C1827" s="8" t="s">
        <v>1069</v>
      </c>
      <c r="D1827" s="8" t="s">
        <v>452</v>
      </c>
      <c r="E1827" s="8" t="s">
        <v>1102</v>
      </c>
      <c r="F1827" s="8" t="s">
        <v>452</v>
      </c>
      <c r="G1827" s="8" t="s">
        <v>1103</v>
      </c>
      <c r="H1827" s="8">
        <v>1.3390000000000001E-2</v>
      </c>
    </row>
    <row r="1828" spans="1:8">
      <c r="B1828" s="8" t="s">
        <v>1068</v>
      </c>
      <c r="C1828" s="8" t="s">
        <v>1069</v>
      </c>
      <c r="D1828" s="8" t="s">
        <v>452</v>
      </c>
      <c r="E1828" s="8" t="s">
        <v>456</v>
      </c>
      <c r="F1828" s="8" t="s">
        <v>452</v>
      </c>
      <c r="G1828" s="8" t="s">
        <v>457</v>
      </c>
      <c r="H1828" s="8">
        <v>6.4380000000000001E-3</v>
      </c>
    </row>
    <row r="1829" spans="1:8">
      <c r="A1829" s="8" t="str">
        <f t="shared" ref="A1829:A1860" si="58">B1829&amp;E1829</f>
        <v>30.05.003010.11.0002</v>
      </c>
      <c r="B1829" s="8" t="s">
        <v>1068</v>
      </c>
      <c r="C1829" s="8" t="s">
        <v>1069</v>
      </c>
      <c r="D1829" s="8" t="s">
        <v>452</v>
      </c>
      <c r="E1829" s="8" t="s">
        <v>1070</v>
      </c>
      <c r="F1829" s="8" t="s">
        <v>452</v>
      </c>
      <c r="G1829" s="8" t="s">
        <v>1071</v>
      </c>
      <c r="H1829" s="8">
        <v>6.0809999999999996E-3</v>
      </c>
    </row>
    <row r="1830" spans="1:8">
      <c r="A1830" s="8" t="str">
        <f t="shared" si="58"/>
        <v>30.05.003010.07.0032</v>
      </c>
      <c r="B1830" s="8" t="s">
        <v>1068</v>
      </c>
      <c r="C1830" s="8" t="s">
        <v>1069</v>
      </c>
      <c r="D1830" s="8" t="s">
        <v>452</v>
      </c>
      <c r="E1830" s="8" t="s">
        <v>723</v>
      </c>
      <c r="F1830" s="8" t="s">
        <v>452</v>
      </c>
      <c r="G1830" s="8" t="s">
        <v>724</v>
      </c>
      <c r="H1830" s="8">
        <v>2.2799999999999999E-3</v>
      </c>
    </row>
    <row r="1831" spans="1:8">
      <c r="A1831" s="8" t="str">
        <f t="shared" si="58"/>
        <v>30.05.003010.07.1021</v>
      </c>
      <c r="B1831" s="8" t="s">
        <v>1068</v>
      </c>
      <c r="C1831" s="8" t="s">
        <v>1069</v>
      </c>
      <c r="D1831" s="8" t="s">
        <v>452</v>
      </c>
      <c r="E1831" s="8" t="s">
        <v>1072</v>
      </c>
      <c r="F1831" s="8" t="s">
        <v>498</v>
      </c>
      <c r="G1831" s="8" t="s">
        <v>1073</v>
      </c>
      <c r="H1831" s="8">
        <v>2.5179999999999998E-3</v>
      </c>
    </row>
    <row r="1832" spans="1:8">
      <c r="A1832" s="8" t="str">
        <f t="shared" si="58"/>
        <v>30.05.003010.05.0003</v>
      </c>
      <c r="B1832" s="8" t="s">
        <v>1068</v>
      </c>
      <c r="C1832" s="8" t="s">
        <v>1069</v>
      </c>
      <c r="D1832" s="8" t="s">
        <v>452</v>
      </c>
      <c r="E1832" s="8" t="s">
        <v>952</v>
      </c>
      <c r="F1832" s="8" t="s">
        <v>452</v>
      </c>
      <c r="G1832" s="8" t="s">
        <v>953</v>
      </c>
      <c r="H1832" s="8">
        <v>0.35632200000000003</v>
      </c>
    </row>
    <row r="1833" spans="1:8">
      <c r="A1833" s="8" t="str">
        <f t="shared" si="58"/>
        <v>30.05.003010.07.1022</v>
      </c>
      <c r="B1833" s="8" t="s">
        <v>1068</v>
      </c>
      <c r="C1833" s="8" t="s">
        <v>1069</v>
      </c>
      <c r="D1833" s="8" t="s">
        <v>452</v>
      </c>
      <c r="E1833" s="8" t="s">
        <v>1074</v>
      </c>
      <c r="F1833" s="8" t="s">
        <v>498</v>
      </c>
      <c r="G1833" s="8" t="s">
        <v>1075</v>
      </c>
      <c r="H1833" s="8">
        <v>7.6969999999999998E-3</v>
      </c>
    </row>
    <row r="1834" spans="1:8">
      <c r="A1834" s="8" t="str">
        <f t="shared" si="58"/>
        <v>30.05.003010.04.0007</v>
      </c>
      <c r="B1834" s="8" t="s">
        <v>1068</v>
      </c>
      <c r="C1834" s="8" t="s">
        <v>1069</v>
      </c>
      <c r="D1834" s="8" t="s">
        <v>452</v>
      </c>
      <c r="E1834" s="8" t="s">
        <v>535</v>
      </c>
      <c r="F1834" s="8" t="s">
        <v>452</v>
      </c>
      <c r="G1834" s="8" t="s">
        <v>536</v>
      </c>
      <c r="H1834" s="8">
        <v>6.6513000000000003E-2</v>
      </c>
    </row>
    <row r="1835" spans="1:8">
      <c r="A1835" s="8" t="str">
        <f t="shared" si="58"/>
        <v>30.05.003010.07.0034</v>
      </c>
      <c r="B1835" s="8" t="s">
        <v>1068</v>
      </c>
      <c r="C1835" s="8" t="s">
        <v>1069</v>
      </c>
      <c r="D1835" s="8" t="s">
        <v>452</v>
      </c>
      <c r="E1835" s="8" t="s">
        <v>1076</v>
      </c>
      <c r="F1835" s="8" t="s">
        <v>452</v>
      </c>
      <c r="G1835" s="8" t="s">
        <v>1077</v>
      </c>
      <c r="H1835" s="8">
        <v>7.1260000000000004E-3</v>
      </c>
    </row>
    <row r="1836" spans="1:8">
      <c r="A1836" s="8" t="str">
        <f t="shared" si="58"/>
        <v>30.05.003010.07.0027</v>
      </c>
      <c r="B1836" s="8" t="s">
        <v>1068</v>
      </c>
      <c r="C1836" s="8" t="s">
        <v>1069</v>
      </c>
      <c r="D1836" s="8" t="s">
        <v>452</v>
      </c>
      <c r="E1836" s="8" t="s">
        <v>948</v>
      </c>
      <c r="F1836" s="8" t="s">
        <v>452</v>
      </c>
      <c r="G1836" s="8" t="s">
        <v>949</v>
      </c>
      <c r="H1836" s="8">
        <v>4.0400000000000001E-4</v>
      </c>
    </row>
    <row r="1837" spans="1:8">
      <c r="A1837" s="8" t="str">
        <f t="shared" si="58"/>
        <v>30.05.003110.07.0002</v>
      </c>
      <c r="B1837" s="8" t="s">
        <v>1387</v>
      </c>
      <c r="C1837" s="8" t="s">
        <v>1388</v>
      </c>
      <c r="D1837" s="8" t="s">
        <v>452</v>
      </c>
      <c r="E1837" s="8" t="s">
        <v>454</v>
      </c>
      <c r="F1837" s="8" t="s">
        <v>452</v>
      </c>
      <c r="G1837" s="8" t="s">
        <v>455</v>
      </c>
      <c r="H1837" s="8">
        <v>0.31230000000000002</v>
      </c>
    </row>
    <row r="1838" spans="1:8">
      <c r="A1838" s="8" t="str">
        <f t="shared" si="58"/>
        <v>30.05.003110.09.0002</v>
      </c>
      <c r="B1838" s="8" t="s">
        <v>1387</v>
      </c>
      <c r="C1838" s="8" t="s">
        <v>1388</v>
      </c>
      <c r="D1838" s="8" t="s">
        <v>452</v>
      </c>
      <c r="E1838" s="8" t="s">
        <v>502</v>
      </c>
      <c r="F1838" s="8" t="s">
        <v>452</v>
      </c>
      <c r="G1838" s="8" t="s">
        <v>503</v>
      </c>
      <c r="H1838" s="8">
        <v>0.15579999999999999</v>
      </c>
    </row>
    <row r="1839" spans="1:8">
      <c r="A1839" s="8" t="str">
        <f t="shared" si="58"/>
        <v>30.05.003110.09.0006</v>
      </c>
      <c r="B1839" s="8" t="s">
        <v>1387</v>
      </c>
      <c r="C1839" s="8" t="s">
        <v>1388</v>
      </c>
      <c r="D1839" s="8" t="s">
        <v>452</v>
      </c>
      <c r="E1839" s="8" t="s">
        <v>504</v>
      </c>
      <c r="F1839" s="8" t="s">
        <v>505</v>
      </c>
      <c r="G1839" s="8" t="s">
        <v>506</v>
      </c>
      <c r="H1839" s="8">
        <v>8.9029999999999995E-3</v>
      </c>
    </row>
    <row r="1840" spans="1:8">
      <c r="A1840" s="8" t="str">
        <f t="shared" si="58"/>
        <v>30.05.003110.06.0001</v>
      </c>
      <c r="B1840" s="8" t="s">
        <v>1387</v>
      </c>
      <c r="C1840" s="8" t="s">
        <v>1388</v>
      </c>
      <c r="D1840" s="8" t="s">
        <v>452</v>
      </c>
      <c r="E1840" s="8" t="s">
        <v>481</v>
      </c>
      <c r="F1840" s="8" t="s">
        <v>452</v>
      </c>
      <c r="G1840" s="8" t="s">
        <v>482</v>
      </c>
      <c r="H1840" s="8">
        <v>2.1399999999999999E-2</v>
      </c>
    </row>
    <row r="1841" spans="1:8">
      <c r="A1841" s="8" t="str">
        <f t="shared" si="58"/>
        <v>30.05.003110.02.0003</v>
      </c>
      <c r="B1841" s="8" t="s">
        <v>1387</v>
      </c>
      <c r="C1841" s="8" t="s">
        <v>1388</v>
      </c>
      <c r="D1841" s="8" t="s">
        <v>452</v>
      </c>
      <c r="E1841" s="8" t="s">
        <v>523</v>
      </c>
      <c r="F1841" s="8" t="s">
        <v>452</v>
      </c>
      <c r="G1841" s="8" t="s">
        <v>524</v>
      </c>
      <c r="H1841" s="8">
        <v>6.1999999999999998E-3</v>
      </c>
    </row>
    <row r="1842" spans="1:8">
      <c r="A1842" s="8" t="str">
        <f t="shared" si="58"/>
        <v>30.05.003110.04.0004</v>
      </c>
      <c r="B1842" s="8" t="s">
        <v>1387</v>
      </c>
      <c r="C1842" s="8" t="s">
        <v>1388</v>
      </c>
      <c r="D1842" s="8" t="s">
        <v>452</v>
      </c>
      <c r="E1842" s="8" t="s">
        <v>776</v>
      </c>
      <c r="F1842" s="8" t="s">
        <v>452</v>
      </c>
      <c r="G1842" s="8" t="s">
        <v>777</v>
      </c>
      <c r="H1842" s="8">
        <v>2.86E-2</v>
      </c>
    </row>
    <row r="1843" spans="1:8">
      <c r="A1843" s="8" t="str">
        <f t="shared" si="58"/>
        <v>30.05.003140.02.1010</v>
      </c>
      <c r="B1843" s="8" t="s">
        <v>1387</v>
      </c>
      <c r="C1843" s="8" t="s">
        <v>1388</v>
      </c>
      <c r="D1843" s="8" t="s">
        <v>452</v>
      </c>
      <c r="E1843" s="8" t="s">
        <v>1095</v>
      </c>
      <c r="F1843" s="8" t="s">
        <v>452</v>
      </c>
      <c r="G1843" s="8" t="s">
        <v>1096</v>
      </c>
      <c r="H1843" s="8">
        <v>1.4100000000000001E-4</v>
      </c>
    </row>
    <row r="1844" spans="1:8">
      <c r="A1844" s="8" t="str">
        <f t="shared" si="58"/>
        <v>30.05.003140.02.1011</v>
      </c>
      <c r="B1844" s="8" t="s">
        <v>1387</v>
      </c>
      <c r="C1844" s="8" t="s">
        <v>1388</v>
      </c>
      <c r="D1844" s="8" t="s">
        <v>452</v>
      </c>
      <c r="E1844" s="8" t="s">
        <v>1097</v>
      </c>
      <c r="F1844" s="8" t="s">
        <v>452</v>
      </c>
      <c r="G1844" s="8" t="s">
        <v>1098</v>
      </c>
      <c r="H1844" s="8">
        <v>8.3090000000000004E-3</v>
      </c>
    </row>
    <row r="1845" spans="1:8">
      <c r="A1845" s="8" t="str">
        <f t="shared" si="58"/>
        <v>30.05.003140.02.1012</v>
      </c>
      <c r="B1845" s="8" t="s">
        <v>1387</v>
      </c>
      <c r="C1845" s="8" t="s">
        <v>1388</v>
      </c>
      <c r="D1845" s="8" t="s">
        <v>452</v>
      </c>
      <c r="E1845" s="8" t="s">
        <v>1099</v>
      </c>
      <c r="F1845" s="8" t="s">
        <v>452</v>
      </c>
      <c r="G1845" s="8" t="s">
        <v>1100</v>
      </c>
      <c r="H1845" s="8">
        <v>1.6396999999999998E-2</v>
      </c>
    </row>
    <row r="1846" spans="1:8">
      <c r="A1846" s="8" t="str">
        <f t="shared" si="58"/>
        <v>30.05.003140.02.1013</v>
      </c>
      <c r="B1846" s="8" t="s">
        <v>1387</v>
      </c>
      <c r="C1846" s="8" t="s">
        <v>1388</v>
      </c>
      <c r="D1846" s="8" t="s">
        <v>452</v>
      </c>
      <c r="E1846" s="8" t="s">
        <v>1102</v>
      </c>
      <c r="F1846" s="8" t="s">
        <v>452</v>
      </c>
      <c r="G1846" s="8" t="s">
        <v>1103</v>
      </c>
      <c r="H1846" s="8">
        <v>1.2595E-2</v>
      </c>
    </row>
    <row r="1847" spans="1:8">
      <c r="A1847" s="8" t="str">
        <f t="shared" si="58"/>
        <v>30.05.003110.06.0020</v>
      </c>
      <c r="B1847" s="8" t="s">
        <v>1387</v>
      </c>
      <c r="C1847" s="8" t="s">
        <v>1388</v>
      </c>
      <c r="D1847" s="8" t="s">
        <v>452</v>
      </c>
      <c r="E1847" s="8" t="s">
        <v>456</v>
      </c>
      <c r="F1847" s="8" t="s">
        <v>452</v>
      </c>
      <c r="G1847" s="8" t="s">
        <v>457</v>
      </c>
      <c r="H1847" s="8">
        <v>2.0999999999999999E-3</v>
      </c>
    </row>
    <row r="1848" spans="1:8">
      <c r="A1848" s="8" t="str">
        <f t="shared" si="58"/>
        <v>30.05.003110.11.0002</v>
      </c>
      <c r="B1848" s="8" t="s">
        <v>1387</v>
      </c>
      <c r="C1848" s="8" t="s">
        <v>1388</v>
      </c>
      <c r="D1848" s="8" t="s">
        <v>452</v>
      </c>
      <c r="E1848" s="8" t="s">
        <v>1070</v>
      </c>
      <c r="F1848" s="8" t="s">
        <v>452</v>
      </c>
      <c r="G1848" s="8" t="s">
        <v>1071</v>
      </c>
      <c r="H1848" s="8">
        <v>4.1999999999999997E-3</v>
      </c>
    </row>
    <row r="1849" spans="1:8">
      <c r="A1849" s="8" t="str">
        <f t="shared" si="58"/>
        <v>30.05.003110.07.0014</v>
      </c>
      <c r="B1849" s="8" t="s">
        <v>1387</v>
      </c>
      <c r="C1849" s="8" t="s">
        <v>1388</v>
      </c>
      <c r="D1849" s="8" t="s">
        <v>452</v>
      </c>
      <c r="E1849" s="8" t="s">
        <v>936</v>
      </c>
      <c r="F1849" s="8" t="s">
        <v>452</v>
      </c>
      <c r="G1849" s="8" t="s">
        <v>937</v>
      </c>
      <c r="H1849" s="8">
        <v>2.0999999999999999E-3</v>
      </c>
    </row>
    <row r="1850" spans="1:8">
      <c r="A1850" s="8" t="str">
        <f t="shared" si="58"/>
        <v>30.05.003110.07.1021</v>
      </c>
      <c r="B1850" s="8" t="s">
        <v>1387</v>
      </c>
      <c r="C1850" s="8" t="s">
        <v>1388</v>
      </c>
      <c r="D1850" s="8" t="s">
        <v>452</v>
      </c>
      <c r="E1850" s="8" t="s">
        <v>1072</v>
      </c>
      <c r="F1850" s="8" t="s">
        <v>498</v>
      </c>
      <c r="G1850" s="8" t="s">
        <v>1073</v>
      </c>
      <c r="H1850" s="8">
        <v>2.0999999999999999E-3</v>
      </c>
    </row>
    <row r="1851" spans="1:8">
      <c r="A1851" s="8" t="str">
        <f t="shared" si="58"/>
        <v>30.05.003110.05.0003</v>
      </c>
      <c r="B1851" s="8" t="s">
        <v>1387</v>
      </c>
      <c r="C1851" s="8" t="s">
        <v>1388</v>
      </c>
      <c r="D1851" s="8" t="s">
        <v>452</v>
      </c>
      <c r="E1851" s="8" t="s">
        <v>952</v>
      </c>
      <c r="F1851" s="8" t="s">
        <v>452</v>
      </c>
      <c r="G1851" s="8" t="s">
        <v>953</v>
      </c>
      <c r="H1851" s="8">
        <v>0.33310000000000001</v>
      </c>
    </row>
    <row r="1852" spans="1:8">
      <c r="A1852" s="8" t="str">
        <f t="shared" si="58"/>
        <v>30.05.003110.07.1022</v>
      </c>
      <c r="B1852" s="8" t="s">
        <v>1387</v>
      </c>
      <c r="C1852" s="8" t="s">
        <v>1388</v>
      </c>
      <c r="D1852" s="8" t="s">
        <v>452</v>
      </c>
      <c r="E1852" s="8" t="s">
        <v>1074</v>
      </c>
      <c r="F1852" s="8" t="s">
        <v>498</v>
      </c>
      <c r="G1852" s="8" t="s">
        <v>1075</v>
      </c>
      <c r="H1852" s="8">
        <v>7.1999999999999998E-3</v>
      </c>
    </row>
    <row r="1853" spans="1:8">
      <c r="A1853" s="8" t="str">
        <f t="shared" si="58"/>
        <v>30.05.003110.04.0007</v>
      </c>
      <c r="B1853" s="8" t="s">
        <v>1387</v>
      </c>
      <c r="C1853" s="8" t="s">
        <v>1388</v>
      </c>
      <c r="D1853" s="8" t="s">
        <v>452</v>
      </c>
      <c r="E1853" s="8" t="s">
        <v>535</v>
      </c>
      <c r="F1853" s="8" t="s">
        <v>452</v>
      </c>
      <c r="G1853" s="8" t="s">
        <v>536</v>
      </c>
      <c r="H1853" s="8">
        <v>6.25E-2</v>
      </c>
    </row>
    <row r="1854" spans="1:8">
      <c r="A1854" s="8" t="str">
        <f t="shared" si="58"/>
        <v>30.05.003110.02.0006</v>
      </c>
      <c r="B1854" s="8" t="s">
        <v>1387</v>
      </c>
      <c r="C1854" s="8" t="s">
        <v>1388</v>
      </c>
      <c r="D1854" s="8" t="s">
        <v>452</v>
      </c>
      <c r="E1854" s="8" t="s">
        <v>1104</v>
      </c>
      <c r="F1854" s="8" t="s">
        <v>452</v>
      </c>
      <c r="G1854" s="8" t="s">
        <v>1105</v>
      </c>
      <c r="H1854" s="8">
        <v>6.25E-2</v>
      </c>
    </row>
    <row r="1855" spans="1:8">
      <c r="A1855" s="8" t="str">
        <f t="shared" si="58"/>
        <v>30.05.003230.06.0006</v>
      </c>
      <c r="B1855" s="8" t="s">
        <v>1389</v>
      </c>
      <c r="C1855" s="8" t="s">
        <v>1345</v>
      </c>
      <c r="D1855" s="8" t="s">
        <v>452</v>
      </c>
      <c r="E1855" s="8" t="s">
        <v>1337</v>
      </c>
      <c r="F1855" s="8" t="s">
        <v>452</v>
      </c>
      <c r="G1855" s="8" t="s">
        <v>1338</v>
      </c>
      <c r="H1855" s="8">
        <v>0.7429</v>
      </c>
    </row>
    <row r="1856" spans="1:8">
      <c r="A1856" s="8" t="str">
        <f t="shared" si="58"/>
        <v>30.05.003210.01.0010</v>
      </c>
      <c r="B1856" s="8" t="s">
        <v>1389</v>
      </c>
      <c r="C1856" s="8" t="s">
        <v>1345</v>
      </c>
      <c r="D1856" s="8" t="s">
        <v>452</v>
      </c>
      <c r="E1856" s="8" t="s">
        <v>843</v>
      </c>
      <c r="F1856" s="8" t="s">
        <v>452</v>
      </c>
      <c r="G1856" s="8" t="s">
        <v>844</v>
      </c>
      <c r="H1856" s="8">
        <v>7.9572000000000004E-2</v>
      </c>
    </row>
    <row r="1857" spans="1:8">
      <c r="A1857" s="8" t="str">
        <f t="shared" si="58"/>
        <v>30.05.003210.01.0011</v>
      </c>
      <c r="B1857" s="8" t="s">
        <v>1389</v>
      </c>
      <c r="C1857" s="8" t="s">
        <v>1345</v>
      </c>
      <c r="D1857" s="8" t="s">
        <v>452</v>
      </c>
      <c r="E1857" s="8" t="s">
        <v>1051</v>
      </c>
      <c r="F1857" s="8" t="s">
        <v>452</v>
      </c>
      <c r="G1857" s="8" t="s">
        <v>1052</v>
      </c>
      <c r="H1857" s="8">
        <v>0.15914300000000001</v>
      </c>
    </row>
    <row r="1858" spans="1:8">
      <c r="A1858" s="8" t="str">
        <f t="shared" si="58"/>
        <v>30.05.003210.01.0006</v>
      </c>
      <c r="B1858" s="8" t="s">
        <v>1389</v>
      </c>
      <c r="C1858" s="8" t="s">
        <v>1345</v>
      </c>
      <c r="D1858" s="8" t="s">
        <v>452</v>
      </c>
      <c r="E1858" s="8" t="s">
        <v>845</v>
      </c>
      <c r="F1858" s="8" t="s">
        <v>452</v>
      </c>
      <c r="G1858" s="8" t="s">
        <v>846</v>
      </c>
      <c r="H1858" s="8">
        <v>0.15914300000000001</v>
      </c>
    </row>
    <row r="1859" spans="1:8">
      <c r="A1859" s="8" t="str">
        <f t="shared" si="58"/>
        <v>---------------  - FMEN031 - V:</v>
      </c>
      <c r="B1859" s="8" t="s">
        <v>427</v>
      </c>
      <c r="C1859" s="8" t="e">
        <f>------------------------------DAT</f>
        <v>#NAME?</v>
      </c>
      <c r="D1859" s="8" t="s">
        <v>1238</v>
      </c>
      <c r="E1859" s="8" t="s">
        <v>526</v>
      </c>
      <c r="F1859" s="8" t="s">
        <v>527</v>
      </c>
      <c r="G1859" s="8" t="s">
        <v>528</v>
      </c>
      <c r="H1859" s="8"/>
    </row>
    <row r="1860" spans="1:8">
      <c r="A1860" s="8" t="str">
        <f t="shared" si="58"/>
        <v>_x000C_------------------------------</v>
      </c>
      <c r="B1860" s="8" t="s">
        <v>529</v>
      </c>
      <c r="C1860" s="8" t="s">
        <v>1227</v>
      </c>
      <c r="D1860" s="8" t="s">
        <v>1228</v>
      </c>
      <c r="E1860" s="8" t="s">
        <v>430</v>
      </c>
      <c r="F1860" s="8" t="s">
        <v>429</v>
      </c>
      <c r="G1860" s="8" t="s">
        <v>431</v>
      </c>
      <c r="H1860" s="8" t="s">
        <v>431</v>
      </c>
    </row>
    <row r="1861" spans="1:8">
      <c r="A1861" s="8" t="str">
        <f t="shared" ref="A1861:A1892" si="59">B1861&amp;E1861</f>
        <v>FORNO DE MINASrutura de Atual P</v>
      </c>
      <c r="B1861" s="8" t="s">
        <v>433</v>
      </c>
      <c r="C1861" s="8" t="s">
        <v>434</v>
      </c>
      <c r="D1861" s="8" t="s">
        <v>435</v>
      </c>
      <c r="E1861" s="8" t="s">
        <v>436</v>
      </c>
      <c r="F1861" s="8" t="s">
        <v>437</v>
      </c>
      <c r="G1861" s="8" t="s">
        <v>438</v>
      </c>
      <c r="H1861" s="8" t="s">
        <v>966</v>
      </c>
    </row>
    <row r="1862" spans="1:8">
      <c r="A1862" s="8" t="str">
        <f t="shared" si="59"/>
        <v>-------------------------------</v>
      </c>
      <c r="B1862" s="8" t="s">
        <v>427</v>
      </c>
      <c r="C1862" s="8" t="s">
        <v>1227</v>
      </c>
      <c r="D1862" s="8" t="s">
        <v>1228</v>
      </c>
      <c r="E1862" s="8" t="s">
        <v>430</v>
      </c>
      <c r="F1862" s="8" t="s">
        <v>429</v>
      </c>
      <c r="G1862" s="8" t="s">
        <v>431</v>
      </c>
      <c r="H1862" s="8" t="s">
        <v>1390</v>
      </c>
    </row>
    <row r="1863" spans="1:8">
      <c r="A1863" s="8" t="str">
        <f t="shared" si="59"/>
        <v/>
      </c>
      <c r="B1863" s="8"/>
      <c r="C1863" s="8"/>
      <c r="D1863" s="8"/>
      <c r="E1863" s="8"/>
      <c r="F1863" s="8"/>
      <c r="G1863" s="8"/>
      <c r="H1863" s="8"/>
    </row>
    <row r="1864" spans="1:8">
      <c r="A1864" s="8" t="str">
        <f t="shared" si="59"/>
        <v>Item PaiItem Filho</v>
      </c>
      <c r="B1864" s="8" t="s">
        <v>441</v>
      </c>
      <c r="C1864" s="8" t="s">
        <v>442</v>
      </c>
      <c r="D1864" s="8" t="s">
        <v>443</v>
      </c>
      <c r="E1864" s="8" t="s">
        <v>444</v>
      </c>
      <c r="F1864" s="8" t="s">
        <v>443</v>
      </c>
      <c r="G1864" s="8" t="s">
        <v>445</v>
      </c>
      <c r="H1864" s="8" t="s">
        <v>446</v>
      </c>
    </row>
    <row r="1865" spans="1:8">
      <c r="A1865" s="8" t="str">
        <f t="shared" si="59"/>
        <v>------------------------------</v>
      </c>
      <c r="B1865" s="8" t="s">
        <v>427</v>
      </c>
      <c r="C1865" s="8" t="s">
        <v>447</v>
      </c>
      <c r="D1865" s="8" t="s">
        <v>448</v>
      </c>
      <c r="E1865" s="8" t="s">
        <v>449</v>
      </c>
      <c r="F1865" s="8" t="s">
        <v>448</v>
      </c>
      <c r="G1865" s="8" t="s">
        <v>431</v>
      </c>
      <c r="H1865" s="8" t="s">
        <v>427</v>
      </c>
    </row>
    <row r="1866" spans="1:8">
      <c r="A1866" s="8" t="str">
        <f t="shared" si="59"/>
        <v>30.05.003210.02.0003</v>
      </c>
      <c r="B1866" s="8" t="s">
        <v>1389</v>
      </c>
      <c r="C1866" s="8" t="s">
        <v>1345</v>
      </c>
      <c r="D1866" s="8" t="s">
        <v>452</v>
      </c>
      <c r="E1866" s="8" t="s">
        <v>523</v>
      </c>
      <c r="F1866" s="8" t="s">
        <v>452</v>
      </c>
      <c r="G1866" s="8" t="s">
        <v>524</v>
      </c>
      <c r="H1866" s="8">
        <v>1.6577000000000001E-2</v>
      </c>
    </row>
    <row r="1867" spans="1:8">
      <c r="A1867" s="8" t="str">
        <f t="shared" si="59"/>
        <v>30.05.003210.02.0026</v>
      </c>
      <c r="B1867" s="8" t="s">
        <v>1389</v>
      </c>
      <c r="C1867" s="8" t="s">
        <v>1345</v>
      </c>
      <c r="D1867" s="8" t="s">
        <v>452</v>
      </c>
      <c r="E1867" s="8" t="s">
        <v>1333</v>
      </c>
      <c r="F1867" s="8" t="s">
        <v>452</v>
      </c>
      <c r="G1867" s="8" t="s">
        <v>1334</v>
      </c>
      <c r="H1867" s="8">
        <v>1.6577000000000001E-2</v>
      </c>
    </row>
    <row r="1868" spans="1:8">
      <c r="A1868" s="8" t="str">
        <f t="shared" si="59"/>
        <v>30.05.003210.07.0002</v>
      </c>
      <c r="B1868" s="8" t="s">
        <v>1389</v>
      </c>
      <c r="C1868" s="8" t="s">
        <v>1345</v>
      </c>
      <c r="D1868" s="8" t="s">
        <v>452</v>
      </c>
      <c r="E1868" s="8" t="s">
        <v>454</v>
      </c>
      <c r="F1868" s="8" t="s">
        <v>452</v>
      </c>
      <c r="G1868" s="8" t="s">
        <v>455</v>
      </c>
      <c r="H1868" s="8">
        <v>0.26302799999999998</v>
      </c>
    </row>
    <row r="1869" spans="1:8">
      <c r="A1869" s="8" t="str">
        <f t="shared" si="59"/>
        <v>30.05.003210.04.0007</v>
      </c>
      <c r="B1869" s="8" t="s">
        <v>1389</v>
      </c>
      <c r="C1869" s="8" t="s">
        <v>1345</v>
      </c>
      <c r="D1869" s="8" t="s">
        <v>452</v>
      </c>
      <c r="E1869" s="8" t="s">
        <v>535</v>
      </c>
      <c r="F1869" s="8" t="s">
        <v>452</v>
      </c>
      <c r="G1869" s="8" t="s">
        <v>536</v>
      </c>
      <c r="H1869" s="8">
        <v>7.9572000000000004E-2</v>
      </c>
    </row>
    <row r="1870" spans="1:8">
      <c r="A1870" s="8" t="str">
        <f t="shared" si="59"/>
        <v>30.05.003210.09.0002</v>
      </c>
      <c r="B1870" s="8" t="s">
        <v>1389</v>
      </c>
      <c r="C1870" s="8" t="s">
        <v>1345</v>
      </c>
      <c r="D1870" s="8" t="s">
        <v>452</v>
      </c>
      <c r="E1870" s="8" t="s">
        <v>502</v>
      </c>
      <c r="F1870" s="8" t="s">
        <v>452</v>
      </c>
      <c r="G1870" s="8" t="s">
        <v>503</v>
      </c>
      <c r="H1870" s="8">
        <v>0.1676</v>
      </c>
    </row>
    <row r="1871" spans="1:8">
      <c r="A1871" s="8" t="str">
        <f t="shared" si="59"/>
        <v>30.05.003210.09.0006</v>
      </c>
      <c r="B1871" s="8" t="s">
        <v>1389</v>
      </c>
      <c r="C1871" s="8" t="s">
        <v>1345</v>
      </c>
      <c r="D1871" s="8" t="s">
        <v>452</v>
      </c>
      <c r="E1871" s="8" t="s">
        <v>504</v>
      </c>
      <c r="F1871" s="8" t="s">
        <v>505</v>
      </c>
      <c r="G1871" s="8" t="s">
        <v>506</v>
      </c>
      <c r="H1871" s="8">
        <v>9.5770000000000004E-3</v>
      </c>
    </row>
    <row r="1872" spans="1:8">
      <c r="A1872" s="8" t="str">
        <f t="shared" si="59"/>
        <v>30.05.003210.06.0020</v>
      </c>
      <c r="B1872" s="8" t="s">
        <v>1389</v>
      </c>
      <c r="C1872" s="8" t="s">
        <v>1345</v>
      </c>
      <c r="D1872" s="8" t="s">
        <v>452</v>
      </c>
      <c r="E1872" s="8" t="s">
        <v>456</v>
      </c>
      <c r="F1872" s="8" t="s">
        <v>452</v>
      </c>
      <c r="G1872" s="8" t="s">
        <v>457</v>
      </c>
      <c r="H1872" s="8">
        <v>1.0500000000000001E-2</v>
      </c>
    </row>
    <row r="1873" spans="1:8">
      <c r="A1873" s="8" t="str">
        <f t="shared" si="59"/>
        <v>30.05.003210.04.0005</v>
      </c>
      <c r="B1873" s="8" t="s">
        <v>1389</v>
      </c>
      <c r="C1873" s="8" t="s">
        <v>1345</v>
      </c>
      <c r="D1873" s="8" t="s">
        <v>452</v>
      </c>
      <c r="E1873" s="8" t="s">
        <v>475</v>
      </c>
      <c r="F1873" s="8" t="s">
        <v>452</v>
      </c>
      <c r="G1873" s="8" t="s">
        <v>476</v>
      </c>
      <c r="H1873" s="8">
        <v>2.7E-2</v>
      </c>
    </row>
    <row r="1874" spans="1:8">
      <c r="A1874" s="8" t="str">
        <f t="shared" si="59"/>
        <v>30.05.003240.03.1310</v>
      </c>
      <c r="B1874" s="8" t="s">
        <v>1389</v>
      </c>
      <c r="C1874" s="8" t="s">
        <v>1345</v>
      </c>
      <c r="D1874" s="8" t="s">
        <v>452</v>
      </c>
      <c r="E1874" s="8" t="s">
        <v>519</v>
      </c>
      <c r="F1874" s="8" t="s">
        <v>498</v>
      </c>
      <c r="G1874" s="8" t="s">
        <v>520</v>
      </c>
      <c r="H1874" s="8">
        <v>4.0599999999999997E-2</v>
      </c>
    </row>
    <row r="1875" spans="1:8">
      <c r="A1875" s="8" t="str">
        <f t="shared" si="59"/>
        <v>30.05.003220.09.1002</v>
      </c>
      <c r="B1875" s="8" t="s">
        <v>1389</v>
      </c>
      <c r="C1875" s="8" t="s">
        <v>1345</v>
      </c>
      <c r="D1875" s="8" t="s">
        <v>452</v>
      </c>
      <c r="E1875" s="8" t="s">
        <v>923</v>
      </c>
      <c r="F1875" s="8" t="s">
        <v>508</v>
      </c>
      <c r="G1875" s="8" t="s">
        <v>924</v>
      </c>
      <c r="H1875" s="8">
        <v>4.8999999999999998E-5</v>
      </c>
    </row>
    <row r="1876" spans="1:8">
      <c r="A1876" s="8" t="str">
        <f t="shared" si="59"/>
        <v>30.05.003220.15.1002</v>
      </c>
      <c r="B1876" s="8" t="s">
        <v>1389</v>
      </c>
      <c r="C1876" s="8" t="s">
        <v>1345</v>
      </c>
      <c r="D1876" s="8" t="s">
        <v>452</v>
      </c>
      <c r="E1876" s="8" t="s">
        <v>921</v>
      </c>
      <c r="F1876" s="8" t="s">
        <v>508</v>
      </c>
      <c r="G1876" s="8" t="s">
        <v>922</v>
      </c>
      <c r="H1876" s="8">
        <v>1.9000000000000001E-4</v>
      </c>
    </row>
    <row r="1877" spans="1:8">
      <c r="A1877" s="8" t="str">
        <f t="shared" si="59"/>
        <v>30.05.003220.07.1001</v>
      </c>
      <c r="B1877" s="8" t="s">
        <v>1389</v>
      </c>
      <c r="C1877" s="8" t="s">
        <v>1345</v>
      </c>
      <c r="D1877" s="8" t="s">
        <v>452</v>
      </c>
      <c r="E1877" s="8" t="s">
        <v>925</v>
      </c>
      <c r="F1877" s="8" t="s">
        <v>452</v>
      </c>
      <c r="G1877" s="8" t="s">
        <v>926</v>
      </c>
      <c r="H1877" s="8">
        <v>2.0999999999999999E-5</v>
      </c>
    </row>
    <row r="1878" spans="1:8">
      <c r="A1878" s="8" t="str">
        <f t="shared" si="59"/>
        <v>30.05.003235.03.1310</v>
      </c>
      <c r="B1878" s="8" t="s">
        <v>1389</v>
      </c>
      <c r="C1878" s="8" t="s">
        <v>1345</v>
      </c>
      <c r="D1878" s="8" t="s">
        <v>452</v>
      </c>
      <c r="E1878" s="8" t="s">
        <v>1053</v>
      </c>
      <c r="F1878" s="8" t="s">
        <v>498</v>
      </c>
      <c r="G1878" s="8" t="s">
        <v>1054</v>
      </c>
      <c r="H1878" s="8">
        <v>4.0599999999999997E-2</v>
      </c>
    </row>
    <row r="1879" spans="1:8">
      <c r="A1879" s="8" t="str">
        <f t="shared" si="59"/>
        <v>30.05.003220.10.1014</v>
      </c>
      <c r="B1879" s="8" t="s">
        <v>1389</v>
      </c>
      <c r="C1879" s="8" t="s">
        <v>1345</v>
      </c>
      <c r="D1879" s="8" t="s">
        <v>452</v>
      </c>
      <c r="E1879" s="8" t="s">
        <v>1055</v>
      </c>
      <c r="F1879" s="8" t="s">
        <v>508</v>
      </c>
      <c r="G1879" s="8" t="s">
        <v>1056</v>
      </c>
      <c r="H1879" s="8">
        <v>2.03E-4</v>
      </c>
    </row>
    <row r="1880" spans="1:8">
      <c r="A1880" s="8" t="str">
        <f t="shared" si="59"/>
        <v>30.05.003220.06.1027</v>
      </c>
      <c r="B1880" s="8" t="s">
        <v>1389</v>
      </c>
      <c r="C1880" s="8" t="s">
        <v>1345</v>
      </c>
      <c r="D1880" s="8" t="s">
        <v>452</v>
      </c>
      <c r="E1880" s="8" t="s">
        <v>1057</v>
      </c>
      <c r="F1880" s="8" t="s">
        <v>463</v>
      </c>
      <c r="G1880" s="8" t="s">
        <v>1058</v>
      </c>
      <c r="H1880" s="8">
        <v>2.0300000000000001E-3</v>
      </c>
    </row>
    <row r="1881" spans="1:8">
      <c r="A1881" s="8" t="str">
        <f t="shared" si="59"/>
        <v>30.05.003240.03.5010</v>
      </c>
      <c r="B1881" s="8" t="s">
        <v>1389</v>
      </c>
      <c r="C1881" s="8" t="s">
        <v>1345</v>
      </c>
      <c r="D1881" s="8" t="s">
        <v>452</v>
      </c>
      <c r="E1881" s="8" t="s">
        <v>763</v>
      </c>
      <c r="F1881" s="8" t="s">
        <v>498</v>
      </c>
      <c r="G1881" s="8" t="s">
        <v>764</v>
      </c>
      <c r="H1881" s="8">
        <v>1.0800000000000001E-2</v>
      </c>
    </row>
    <row r="1882" spans="1:8">
      <c r="A1882" s="8" t="str">
        <f t="shared" si="59"/>
        <v>30.05.003235.03.5010</v>
      </c>
      <c r="B1882" s="8" t="s">
        <v>1389</v>
      </c>
      <c r="C1882" s="8" t="s">
        <v>1345</v>
      </c>
      <c r="D1882" s="8" t="s">
        <v>452</v>
      </c>
      <c r="E1882" s="8" t="s">
        <v>907</v>
      </c>
      <c r="F1882" s="8" t="s">
        <v>498</v>
      </c>
      <c r="G1882" s="8" t="s">
        <v>764</v>
      </c>
      <c r="H1882" s="8">
        <v>1.0800000000000001E-2</v>
      </c>
    </row>
    <row r="1883" spans="1:8">
      <c r="A1883" s="8" t="str">
        <f t="shared" si="59"/>
        <v>30.05.003220.10.1011</v>
      </c>
      <c r="B1883" s="8" t="s">
        <v>1389</v>
      </c>
      <c r="C1883" s="8" t="s">
        <v>1345</v>
      </c>
      <c r="D1883" s="8" t="s">
        <v>452</v>
      </c>
      <c r="E1883" s="8" t="s">
        <v>908</v>
      </c>
      <c r="F1883" s="8" t="s">
        <v>508</v>
      </c>
      <c r="G1883" s="8" t="s">
        <v>909</v>
      </c>
      <c r="H1883" s="8">
        <v>2.3999999999999998E-3</v>
      </c>
    </row>
    <row r="1884" spans="1:8">
      <c r="A1884" s="8" t="str">
        <f t="shared" si="59"/>
        <v>30.05.003220.06.1045</v>
      </c>
      <c r="B1884" s="8" t="s">
        <v>1389</v>
      </c>
      <c r="C1884" s="8" t="s">
        <v>1345</v>
      </c>
      <c r="D1884" s="8" t="s">
        <v>452</v>
      </c>
      <c r="E1884" s="8" t="s">
        <v>910</v>
      </c>
      <c r="F1884" s="8" t="s">
        <v>463</v>
      </c>
      <c r="G1884" s="8" t="s">
        <v>911</v>
      </c>
      <c r="H1884" s="8">
        <v>2.3999999999999998E-3</v>
      </c>
    </row>
    <row r="1885" spans="1:8">
      <c r="A1885" s="8" t="str">
        <f t="shared" si="59"/>
        <v>30.05.003220.03.1014</v>
      </c>
      <c r="B1885" s="8" t="s">
        <v>1389</v>
      </c>
      <c r="C1885" s="8" t="s">
        <v>1345</v>
      </c>
      <c r="D1885" s="8" t="s">
        <v>452</v>
      </c>
      <c r="E1885" s="8" t="s">
        <v>912</v>
      </c>
      <c r="F1885" s="8" t="s">
        <v>508</v>
      </c>
      <c r="G1885" s="8" t="s">
        <v>913</v>
      </c>
      <c r="H1885" s="8">
        <v>1.1999999999999999E-3</v>
      </c>
    </row>
    <row r="1886" spans="1:8">
      <c r="A1886" s="8" t="str">
        <f t="shared" si="59"/>
        <v>30.05.003220.06.1005</v>
      </c>
      <c r="B1886" s="8" t="s">
        <v>1389</v>
      </c>
      <c r="C1886" s="8" t="s">
        <v>1345</v>
      </c>
      <c r="D1886" s="8" t="s">
        <v>452</v>
      </c>
      <c r="E1886" s="8" t="s">
        <v>914</v>
      </c>
      <c r="F1886" s="8" t="s">
        <v>508</v>
      </c>
      <c r="G1886" s="8" t="s">
        <v>915</v>
      </c>
      <c r="H1886" s="8">
        <v>1.1999999999999999E-3</v>
      </c>
    </row>
    <row r="1887" spans="1:8">
      <c r="A1887" s="8" t="str">
        <f t="shared" si="59"/>
        <v>30.05.003220.06.1001</v>
      </c>
      <c r="B1887" s="8" t="s">
        <v>1389</v>
      </c>
      <c r="C1887" s="8" t="s">
        <v>1345</v>
      </c>
      <c r="D1887" s="8" t="s">
        <v>452</v>
      </c>
      <c r="E1887" s="8" t="s">
        <v>917</v>
      </c>
      <c r="F1887" s="8" t="s">
        <v>508</v>
      </c>
      <c r="G1887" s="8" t="s">
        <v>918</v>
      </c>
      <c r="H1887" s="8">
        <v>1.1999999999999999E-3</v>
      </c>
    </row>
    <row r="1888" spans="1:8">
      <c r="A1888" s="8" t="str">
        <f t="shared" si="59"/>
        <v>30.05.003220.08.1001</v>
      </c>
      <c r="B1888" s="8" t="s">
        <v>1389</v>
      </c>
      <c r="C1888" s="8" t="s">
        <v>1345</v>
      </c>
      <c r="D1888" s="8" t="s">
        <v>452</v>
      </c>
      <c r="E1888" s="8" t="s">
        <v>919</v>
      </c>
      <c r="F1888" s="8" t="s">
        <v>920</v>
      </c>
      <c r="G1888" s="8" t="s">
        <v>542</v>
      </c>
      <c r="H1888" s="8">
        <v>1.1999999999999999E-3</v>
      </c>
    </row>
    <row r="1889" spans="1:8">
      <c r="A1889" s="8" t="str">
        <f t="shared" si="59"/>
        <v>30.05.003210.07.0006</v>
      </c>
      <c r="B1889" s="8" t="s">
        <v>1389</v>
      </c>
      <c r="C1889" s="8" t="s">
        <v>1345</v>
      </c>
      <c r="D1889" s="8" t="s">
        <v>452</v>
      </c>
      <c r="E1889" s="8" t="s">
        <v>782</v>
      </c>
      <c r="F1889" s="8" t="s">
        <v>452</v>
      </c>
      <c r="G1889" s="8" t="s">
        <v>783</v>
      </c>
      <c r="H1889" s="8">
        <v>5.0000000000000001E-4</v>
      </c>
    </row>
    <row r="1890" spans="1:8">
      <c r="A1890" s="8" t="str">
        <f t="shared" si="59"/>
        <v>30.05.003330.06.0006</v>
      </c>
      <c r="B1890" s="8" t="s">
        <v>1391</v>
      </c>
      <c r="C1890" s="8" t="s">
        <v>1330</v>
      </c>
      <c r="D1890" s="8" t="s">
        <v>452</v>
      </c>
      <c r="E1890" s="8" t="s">
        <v>1337</v>
      </c>
      <c r="F1890" s="8" t="s">
        <v>452</v>
      </c>
      <c r="G1890" s="8" t="s">
        <v>1338</v>
      </c>
      <c r="H1890" s="8">
        <v>0.79399299999999995</v>
      </c>
    </row>
    <row r="1891" spans="1:8">
      <c r="A1891" s="8" t="str">
        <f t="shared" si="59"/>
        <v>30.05.003310.01.0010</v>
      </c>
      <c r="B1891" s="8" t="s">
        <v>1391</v>
      </c>
      <c r="C1891" s="8" t="s">
        <v>1330</v>
      </c>
      <c r="D1891" s="8" t="s">
        <v>452</v>
      </c>
      <c r="E1891" s="8" t="s">
        <v>843</v>
      </c>
      <c r="F1891" s="8" t="s">
        <v>452</v>
      </c>
      <c r="G1891" s="8" t="s">
        <v>844</v>
      </c>
      <c r="H1891" s="8">
        <v>8.5043999999999995E-2</v>
      </c>
    </row>
    <row r="1892" spans="1:8">
      <c r="A1892" s="8" t="str">
        <f t="shared" si="59"/>
        <v>30.05.003310.01.0011</v>
      </c>
      <c r="B1892" s="8" t="s">
        <v>1391</v>
      </c>
      <c r="C1892" s="8" t="s">
        <v>1330</v>
      </c>
      <c r="D1892" s="8" t="s">
        <v>452</v>
      </c>
      <c r="E1892" s="8" t="s">
        <v>1051</v>
      </c>
      <c r="F1892" s="8" t="s">
        <v>452</v>
      </c>
      <c r="G1892" s="8" t="s">
        <v>1052</v>
      </c>
      <c r="H1892" s="8">
        <v>0.17008799999999999</v>
      </c>
    </row>
    <row r="1893" spans="1:8">
      <c r="A1893" s="8" t="str">
        <f t="shared" ref="A1893:A1924" si="60">B1893&amp;E1893</f>
        <v>30.05.003310.01.0006</v>
      </c>
      <c r="B1893" s="8" t="s">
        <v>1391</v>
      </c>
      <c r="C1893" s="8" t="s">
        <v>1330</v>
      </c>
      <c r="D1893" s="8" t="s">
        <v>452</v>
      </c>
      <c r="E1893" s="8" t="s">
        <v>845</v>
      </c>
      <c r="F1893" s="8" t="s">
        <v>452</v>
      </c>
      <c r="G1893" s="8" t="s">
        <v>846</v>
      </c>
      <c r="H1893" s="8">
        <v>0.17008799999999999</v>
      </c>
    </row>
    <row r="1894" spans="1:8">
      <c r="A1894" s="8" t="str">
        <f t="shared" si="60"/>
        <v>30.05.003310.02.0003</v>
      </c>
      <c r="B1894" s="8" t="s">
        <v>1391</v>
      </c>
      <c r="C1894" s="8" t="s">
        <v>1330</v>
      </c>
      <c r="D1894" s="8" t="s">
        <v>452</v>
      </c>
      <c r="E1894" s="8" t="s">
        <v>523</v>
      </c>
      <c r="F1894" s="8" t="s">
        <v>452</v>
      </c>
      <c r="G1894" s="8" t="s">
        <v>524</v>
      </c>
      <c r="H1894" s="8">
        <v>1.7718000000000001E-2</v>
      </c>
    </row>
    <row r="1895" spans="1:8">
      <c r="A1895" s="8" t="str">
        <f t="shared" si="60"/>
        <v>30.05.003310.02.0026</v>
      </c>
      <c r="B1895" s="8" t="s">
        <v>1391</v>
      </c>
      <c r="C1895" s="8" t="s">
        <v>1330</v>
      </c>
      <c r="D1895" s="8" t="s">
        <v>452</v>
      </c>
      <c r="E1895" s="8" t="s">
        <v>1333</v>
      </c>
      <c r="F1895" s="8" t="s">
        <v>452</v>
      </c>
      <c r="G1895" s="8" t="s">
        <v>1334</v>
      </c>
      <c r="H1895" s="8">
        <v>1.7718000000000001E-2</v>
      </c>
    </row>
    <row r="1896" spans="1:8">
      <c r="A1896" s="8" t="str">
        <f t="shared" si="60"/>
        <v>30.05.003310.07.0002</v>
      </c>
      <c r="B1896" s="8" t="s">
        <v>1391</v>
      </c>
      <c r="C1896" s="8" t="s">
        <v>1330</v>
      </c>
      <c r="D1896" s="8" t="s">
        <v>452</v>
      </c>
      <c r="E1896" s="8" t="s">
        <v>454</v>
      </c>
      <c r="F1896" s="8" t="s">
        <v>452</v>
      </c>
      <c r="G1896" s="8" t="s">
        <v>455</v>
      </c>
      <c r="H1896" s="8">
        <v>0.28111799999999998</v>
      </c>
    </row>
    <row r="1897" spans="1:8">
      <c r="A1897" s="8" t="str">
        <f t="shared" si="60"/>
        <v>30.05.003310.04.0007</v>
      </c>
      <c r="B1897" s="8" t="s">
        <v>1391</v>
      </c>
      <c r="C1897" s="8" t="s">
        <v>1330</v>
      </c>
      <c r="D1897" s="8" t="s">
        <v>452</v>
      </c>
      <c r="E1897" s="8" t="s">
        <v>535</v>
      </c>
      <c r="F1897" s="8" t="s">
        <v>452</v>
      </c>
      <c r="G1897" s="8" t="s">
        <v>536</v>
      </c>
      <c r="H1897" s="8">
        <v>8.5043999999999995E-2</v>
      </c>
    </row>
    <row r="1898" spans="1:8">
      <c r="A1898" s="8" t="str">
        <f t="shared" si="60"/>
        <v>30.05.003310.09.0002</v>
      </c>
      <c r="B1898" s="8" t="s">
        <v>1391</v>
      </c>
      <c r="C1898" s="8" t="s">
        <v>1330</v>
      </c>
      <c r="D1898" s="8" t="s">
        <v>452</v>
      </c>
      <c r="E1898" s="8" t="s">
        <v>502</v>
      </c>
      <c r="F1898" s="8" t="s">
        <v>452</v>
      </c>
      <c r="G1898" s="8" t="s">
        <v>503</v>
      </c>
      <c r="H1898" s="8">
        <v>0.15279400000000001</v>
      </c>
    </row>
    <row r="1899" spans="1:8">
      <c r="A1899" s="8" t="str">
        <f t="shared" si="60"/>
        <v>30.05.003310.09.0006</v>
      </c>
      <c r="B1899" s="8" t="s">
        <v>1391</v>
      </c>
      <c r="C1899" s="8" t="s">
        <v>1330</v>
      </c>
      <c r="D1899" s="8" t="s">
        <v>452</v>
      </c>
      <c r="E1899" s="8" t="s">
        <v>504</v>
      </c>
      <c r="F1899" s="8" t="s">
        <v>505</v>
      </c>
      <c r="G1899" s="8" t="s">
        <v>506</v>
      </c>
      <c r="H1899" s="8">
        <v>8.7309999999999992E-3</v>
      </c>
    </row>
    <row r="1900" spans="1:8">
      <c r="A1900" s="8" t="str">
        <f t="shared" si="60"/>
        <v>30.05.003310.06.0020</v>
      </c>
      <c r="B1900" s="8" t="s">
        <v>1391</v>
      </c>
      <c r="C1900" s="8" t="s">
        <v>1330</v>
      </c>
      <c r="D1900" s="8" t="s">
        <v>452</v>
      </c>
      <c r="E1900" s="8" t="s">
        <v>456</v>
      </c>
      <c r="F1900" s="8" t="s">
        <v>452</v>
      </c>
      <c r="G1900" s="8" t="s">
        <v>457</v>
      </c>
      <c r="H1900" s="8">
        <v>1.0666999999999999E-2</v>
      </c>
    </row>
    <row r="1901" spans="1:8">
      <c r="A1901" s="8" t="str">
        <f t="shared" si="60"/>
        <v>30.05.003310.04.0012</v>
      </c>
      <c r="B1901" s="8" t="s">
        <v>1391</v>
      </c>
      <c r="C1901" s="8" t="s">
        <v>1330</v>
      </c>
      <c r="D1901" s="8" t="s">
        <v>452</v>
      </c>
      <c r="E1901" s="8" t="s">
        <v>1392</v>
      </c>
      <c r="F1901" s="8" t="s">
        <v>452</v>
      </c>
      <c r="G1901" s="8" t="s">
        <v>1393</v>
      </c>
      <c r="H1901" s="8">
        <v>2.8829E-2</v>
      </c>
    </row>
    <row r="1902" spans="1:8">
      <c r="A1902" s="8" t="str">
        <f t="shared" si="60"/>
        <v>30.05.003310.06.0024</v>
      </c>
      <c r="B1902" s="8" t="s">
        <v>1391</v>
      </c>
      <c r="C1902" s="8" t="s">
        <v>1330</v>
      </c>
      <c r="D1902" s="8" t="s">
        <v>452</v>
      </c>
      <c r="E1902" s="8" t="s">
        <v>1353</v>
      </c>
      <c r="F1902" s="8" t="s">
        <v>498</v>
      </c>
      <c r="G1902" s="8" t="s">
        <v>1354</v>
      </c>
      <c r="H1902" s="8">
        <v>4.267E-3</v>
      </c>
    </row>
    <row r="1903" spans="1:8">
      <c r="A1903" s="8" t="str">
        <f t="shared" si="60"/>
        <v>30.05.003340.03.5010</v>
      </c>
      <c r="B1903" s="8" t="s">
        <v>1391</v>
      </c>
      <c r="C1903" s="8" t="s">
        <v>1330</v>
      </c>
      <c r="D1903" s="8" t="s">
        <v>452</v>
      </c>
      <c r="E1903" s="8" t="s">
        <v>763</v>
      </c>
      <c r="F1903" s="8" t="s">
        <v>498</v>
      </c>
      <c r="G1903" s="8" t="s">
        <v>764</v>
      </c>
      <c r="H1903" s="8">
        <v>5.7660000000000003E-3</v>
      </c>
    </row>
    <row r="1904" spans="1:8">
      <c r="A1904" s="8" t="str">
        <f t="shared" si="60"/>
        <v>30.05.003335.03.5010</v>
      </c>
      <c r="B1904" s="8" t="s">
        <v>1391</v>
      </c>
      <c r="C1904" s="8" t="s">
        <v>1330</v>
      </c>
      <c r="D1904" s="8" t="s">
        <v>452</v>
      </c>
      <c r="E1904" s="8" t="s">
        <v>907</v>
      </c>
      <c r="F1904" s="8" t="s">
        <v>498</v>
      </c>
      <c r="G1904" s="8" t="s">
        <v>764</v>
      </c>
      <c r="H1904" s="8">
        <v>5.7660000000000003E-3</v>
      </c>
    </row>
    <row r="1905" spans="1:8">
      <c r="A1905" s="8" t="str">
        <f t="shared" si="60"/>
        <v>30.05.003320.10.1011</v>
      </c>
      <c r="B1905" s="8" t="s">
        <v>1391</v>
      </c>
      <c r="C1905" s="8" t="s">
        <v>1330</v>
      </c>
      <c r="D1905" s="8" t="s">
        <v>452</v>
      </c>
      <c r="E1905" s="8" t="s">
        <v>908</v>
      </c>
      <c r="F1905" s="8" t="s">
        <v>508</v>
      </c>
      <c r="G1905" s="8" t="s">
        <v>909</v>
      </c>
      <c r="H1905" s="8">
        <v>2.434E-3</v>
      </c>
    </row>
    <row r="1906" spans="1:8">
      <c r="A1906" s="8" t="str">
        <f t="shared" si="60"/>
        <v>30.05.003320.06.1045</v>
      </c>
      <c r="B1906" s="8" t="s">
        <v>1391</v>
      </c>
      <c r="C1906" s="8" t="s">
        <v>1330</v>
      </c>
      <c r="D1906" s="8" t="s">
        <v>452</v>
      </c>
      <c r="E1906" s="8" t="s">
        <v>910</v>
      </c>
      <c r="F1906" s="8" t="s">
        <v>463</v>
      </c>
      <c r="G1906" s="8" t="s">
        <v>911</v>
      </c>
      <c r="H1906" s="8">
        <v>1.281E-3</v>
      </c>
    </row>
    <row r="1907" spans="1:8">
      <c r="A1907" s="8" t="str">
        <f t="shared" si="60"/>
        <v>30.05.003320.03.1014</v>
      </c>
      <c r="B1907" s="8" t="s">
        <v>1391</v>
      </c>
      <c r="C1907" s="8" t="s">
        <v>1330</v>
      </c>
      <c r="D1907" s="8" t="s">
        <v>452</v>
      </c>
      <c r="E1907" s="8" t="s">
        <v>912</v>
      </c>
      <c r="F1907" s="8" t="s">
        <v>508</v>
      </c>
      <c r="G1907" s="8" t="s">
        <v>913</v>
      </c>
      <c r="H1907" s="8">
        <v>1.217E-3</v>
      </c>
    </row>
    <row r="1908" spans="1:8">
      <c r="A1908" s="8" t="str">
        <f t="shared" si="60"/>
        <v>30.05.003320.06.1005</v>
      </c>
      <c r="B1908" s="8" t="s">
        <v>1391</v>
      </c>
      <c r="C1908" s="8" t="s">
        <v>1330</v>
      </c>
      <c r="D1908" s="8" t="s">
        <v>452</v>
      </c>
      <c r="E1908" s="8" t="s">
        <v>914</v>
      </c>
      <c r="F1908" s="8" t="s">
        <v>508</v>
      </c>
      <c r="G1908" s="8" t="s">
        <v>915</v>
      </c>
      <c r="H1908" s="8">
        <v>1.217E-3</v>
      </c>
    </row>
    <row r="1909" spans="1:8">
      <c r="A1909" s="8" t="str">
        <f t="shared" si="60"/>
        <v>30.05.003320.06.1001</v>
      </c>
      <c r="B1909" s="8" t="s">
        <v>1391</v>
      </c>
      <c r="C1909" s="8" t="s">
        <v>1330</v>
      </c>
      <c r="D1909" s="8" t="s">
        <v>452</v>
      </c>
      <c r="E1909" s="8" t="s">
        <v>917</v>
      </c>
      <c r="F1909" s="8" t="s">
        <v>508</v>
      </c>
      <c r="G1909" s="8" t="s">
        <v>918</v>
      </c>
      <c r="H1909" s="8">
        <v>1.217E-3</v>
      </c>
    </row>
    <row r="1910" spans="1:8">
      <c r="A1910" s="8" t="str">
        <f t="shared" si="60"/>
        <v>30.05.003320.08.1001</v>
      </c>
      <c r="B1910" s="8" t="s">
        <v>1391</v>
      </c>
      <c r="C1910" s="8" t="s">
        <v>1330</v>
      </c>
      <c r="D1910" s="8" t="s">
        <v>452</v>
      </c>
      <c r="E1910" s="8" t="s">
        <v>919</v>
      </c>
      <c r="F1910" s="8" t="s">
        <v>920</v>
      </c>
      <c r="G1910" s="8" t="s">
        <v>542</v>
      </c>
      <c r="H1910" s="8">
        <v>1.217E-3</v>
      </c>
    </row>
    <row r="1911" spans="1:8">
      <c r="A1911" s="8" t="str">
        <f t="shared" si="60"/>
        <v>30.05.003320.15.1002</v>
      </c>
      <c r="B1911" s="8" t="s">
        <v>1391</v>
      </c>
      <c r="C1911" s="8" t="s">
        <v>1330</v>
      </c>
      <c r="D1911" s="8" t="s">
        <v>452</v>
      </c>
      <c r="E1911" s="8" t="s">
        <v>921</v>
      </c>
      <c r="F1911" s="8" t="s">
        <v>508</v>
      </c>
      <c r="G1911" s="8" t="s">
        <v>922</v>
      </c>
      <c r="H1911" s="8">
        <v>5.1999999999999997E-5</v>
      </c>
    </row>
    <row r="1912" spans="1:8">
      <c r="A1912" s="8" t="str">
        <f t="shared" si="60"/>
        <v>30.05.003320.09.1002</v>
      </c>
      <c r="B1912" s="8" t="s">
        <v>1391</v>
      </c>
      <c r="C1912" s="8" t="s">
        <v>1330</v>
      </c>
      <c r="D1912" s="8" t="s">
        <v>452</v>
      </c>
      <c r="E1912" s="8" t="s">
        <v>923</v>
      </c>
      <c r="F1912" s="8" t="s">
        <v>508</v>
      </c>
      <c r="G1912" s="8" t="s">
        <v>924</v>
      </c>
      <c r="H1912" s="8">
        <v>3.8999999999999999E-5</v>
      </c>
    </row>
    <row r="1913" spans="1:8">
      <c r="A1913" s="8" t="str">
        <f t="shared" si="60"/>
        <v>30.05.003320.07.1001</v>
      </c>
      <c r="B1913" s="8" t="s">
        <v>1391</v>
      </c>
      <c r="C1913" s="8" t="s">
        <v>1330</v>
      </c>
      <c r="D1913" s="8" t="s">
        <v>452</v>
      </c>
      <c r="E1913" s="8" t="s">
        <v>925</v>
      </c>
      <c r="F1913" s="8" t="s">
        <v>452</v>
      </c>
      <c r="G1913" s="8" t="s">
        <v>926</v>
      </c>
      <c r="H1913" s="8">
        <v>5.0000000000000004E-6</v>
      </c>
    </row>
    <row r="1914" spans="1:8">
      <c r="A1914" s="8" t="str">
        <f t="shared" si="60"/>
        <v>30.05.003340.03.1510</v>
      </c>
      <c r="B1914" s="8" t="s">
        <v>1391</v>
      </c>
      <c r="C1914" s="8" t="s">
        <v>1330</v>
      </c>
      <c r="D1914" s="8" t="s">
        <v>452</v>
      </c>
      <c r="E1914" s="8" t="s">
        <v>837</v>
      </c>
      <c r="F1914" s="8" t="s">
        <v>498</v>
      </c>
      <c r="G1914" s="8" t="s">
        <v>838</v>
      </c>
      <c r="H1914" s="8">
        <v>5.7660000000000003E-3</v>
      </c>
    </row>
    <row r="1915" spans="1:8">
      <c r="A1915" s="8" t="str">
        <f t="shared" si="60"/>
        <v>30.05.003335.03.1510</v>
      </c>
      <c r="B1915" s="8" t="s">
        <v>1391</v>
      </c>
      <c r="C1915" s="8" t="s">
        <v>1330</v>
      </c>
      <c r="D1915" s="8" t="s">
        <v>452</v>
      </c>
      <c r="E1915" s="8" t="s">
        <v>1244</v>
      </c>
      <c r="F1915" s="8" t="s">
        <v>498</v>
      </c>
      <c r="G1915" s="8" t="s">
        <v>838</v>
      </c>
      <c r="H1915" s="8">
        <v>5.7660000000000003E-3</v>
      </c>
    </row>
    <row r="1916" spans="1:8">
      <c r="A1916" s="8" t="str">
        <f t="shared" si="60"/>
        <v>30.05.003320.06.1011</v>
      </c>
      <c r="B1916" s="8" t="s">
        <v>1391</v>
      </c>
      <c r="C1916" s="8" t="s">
        <v>1330</v>
      </c>
      <c r="D1916" s="8" t="s">
        <v>452</v>
      </c>
      <c r="E1916" s="8" t="s">
        <v>1245</v>
      </c>
      <c r="F1916" s="8" t="s">
        <v>508</v>
      </c>
      <c r="G1916" s="8" t="s">
        <v>1246</v>
      </c>
      <c r="H1916" s="8">
        <v>1.1529999999999999E-3</v>
      </c>
    </row>
    <row r="1917" spans="1:8">
      <c r="A1917" s="8" t="str">
        <f t="shared" si="60"/>
        <v>30.05.003430.06.0001</v>
      </c>
      <c r="B1917" s="8" t="s">
        <v>1394</v>
      </c>
      <c r="C1917" s="8" t="s">
        <v>1330</v>
      </c>
      <c r="D1917" s="8" t="s">
        <v>452</v>
      </c>
      <c r="E1917" s="8" t="s">
        <v>1331</v>
      </c>
      <c r="F1917" s="8" t="s">
        <v>452</v>
      </c>
      <c r="G1917" s="8" t="s">
        <v>1332</v>
      </c>
      <c r="H1917" s="8">
        <v>0.65569999999999995</v>
      </c>
    </row>
    <row r="1918" spans="1:8">
      <c r="A1918" s="8" t="str">
        <f t="shared" si="60"/>
        <v>30.05.003410.01.0010</v>
      </c>
      <c r="B1918" s="8" t="s">
        <v>1394</v>
      </c>
      <c r="C1918" s="8" t="s">
        <v>1330</v>
      </c>
      <c r="D1918" s="8" t="s">
        <v>452</v>
      </c>
      <c r="E1918" s="8" t="s">
        <v>843</v>
      </c>
      <c r="F1918" s="8" t="s">
        <v>452</v>
      </c>
      <c r="G1918" s="8" t="s">
        <v>844</v>
      </c>
      <c r="H1918" s="8">
        <v>0.10734100000000001</v>
      </c>
    </row>
    <row r="1919" spans="1:8">
      <c r="A1919" s="8" t="str">
        <f t="shared" si="60"/>
        <v>30.05.003410.01.0014</v>
      </c>
      <c r="B1919" s="8" t="s">
        <v>1394</v>
      </c>
      <c r="C1919" s="8" t="s">
        <v>1330</v>
      </c>
      <c r="D1919" s="8" t="s">
        <v>452</v>
      </c>
      <c r="E1919" s="8" t="s">
        <v>841</v>
      </c>
      <c r="F1919" s="8" t="s">
        <v>452</v>
      </c>
      <c r="G1919" s="8" t="s">
        <v>842</v>
      </c>
      <c r="H1919" s="8">
        <v>0.143121</v>
      </c>
    </row>
    <row r="1920" spans="1:8">
      <c r="A1920" s="8" t="str">
        <f t="shared" si="60"/>
        <v>30.05.003410.01.0006</v>
      </c>
      <c r="B1920" s="8" t="s">
        <v>1394</v>
      </c>
      <c r="C1920" s="8" t="s">
        <v>1330</v>
      </c>
      <c r="D1920" s="8" t="s">
        <v>452</v>
      </c>
      <c r="E1920" s="8" t="s">
        <v>845</v>
      </c>
      <c r="F1920" s="8" t="s">
        <v>452</v>
      </c>
      <c r="G1920" s="8" t="s">
        <v>846</v>
      </c>
      <c r="H1920" s="8">
        <v>0.10734100000000001</v>
      </c>
    </row>
    <row r="1921" spans="1:8">
      <c r="A1921" s="8" t="str">
        <f t="shared" si="60"/>
        <v>30.05.003410.02.0003</v>
      </c>
      <c r="B1921" s="8" t="s">
        <v>1394</v>
      </c>
      <c r="C1921" s="8" t="s">
        <v>1330</v>
      </c>
      <c r="D1921" s="8" t="s">
        <v>452</v>
      </c>
      <c r="E1921" s="8" t="s">
        <v>523</v>
      </c>
      <c r="F1921" s="8" t="s">
        <v>452</v>
      </c>
      <c r="G1921" s="8" t="s">
        <v>524</v>
      </c>
      <c r="H1921" s="8">
        <v>2.435E-2</v>
      </c>
    </row>
    <row r="1922" spans="1:8">
      <c r="A1922" s="8" t="str">
        <f t="shared" si="60"/>
        <v>30.05.003410.02.0026</v>
      </c>
      <c r="B1922" s="8" t="s">
        <v>1394</v>
      </c>
      <c r="C1922" s="8" t="s">
        <v>1330</v>
      </c>
      <c r="D1922" s="8" t="s">
        <v>452</v>
      </c>
      <c r="E1922" s="8" t="s">
        <v>1333</v>
      </c>
      <c r="F1922" s="8" t="s">
        <v>452</v>
      </c>
      <c r="G1922" s="8" t="s">
        <v>1334</v>
      </c>
      <c r="H1922" s="8">
        <v>1.0436000000000001E-2</v>
      </c>
    </row>
    <row r="1923" spans="1:8">
      <c r="A1923" s="8" t="str">
        <f t="shared" si="60"/>
        <v>---------------  - FMEN031 - V:</v>
      </c>
      <c r="B1923" s="8" t="s">
        <v>427</v>
      </c>
      <c r="C1923" s="8" t="e">
        <f>------------------------------DAT</f>
        <v>#NAME?</v>
      </c>
      <c r="D1923" s="8" t="s">
        <v>1238</v>
      </c>
      <c r="E1923" s="8" t="s">
        <v>526</v>
      </c>
      <c r="F1923" s="8" t="s">
        <v>527</v>
      </c>
      <c r="G1923" s="8" t="s">
        <v>528</v>
      </c>
      <c r="H1923" s="8"/>
    </row>
    <row r="1924" spans="1:8">
      <c r="A1924" s="8" t="str">
        <f t="shared" si="60"/>
        <v>_x000C_------------------------------</v>
      </c>
      <c r="B1924" s="8" t="s">
        <v>529</v>
      </c>
      <c r="C1924" s="8" t="s">
        <v>1227</v>
      </c>
      <c r="D1924" s="8" t="s">
        <v>1228</v>
      </c>
      <c r="E1924" s="8" t="s">
        <v>430</v>
      </c>
      <c r="F1924" s="8" t="s">
        <v>429</v>
      </c>
      <c r="G1924" s="8" t="s">
        <v>431</v>
      </c>
      <c r="H1924" s="8" t="s">
        <v>431</v>
      </c>
    </row>
    <row r="1925" spans="1:8">
      <c r="A1925" s="8" t="str">
        <f t="shared" ref="A1925:A1956" si="61">B1925&amp;E1925</f>
        <v>FORNO DE MINASrutura de Atual P</v>
      </c>
      <c r="B1925" s="8" t="s">
        <v>433</v>
      </c>
      <c r="C1925" s="8" t="s">
        <v>434</v>
      </c>
      <c r="D1925" s="8" t="s">
        <v>435</v>
      </c>
      <c r="E1925" s="8" t="s">
        <v>436</v>
      </c>
      <c r="F1925" s="8" t="s">
        <v>437</v>
      </c>
      <c r="G1925" s="8" t="s">
        <v>438</v>
      </c>
      <c r="H1925" s="8" t="s">
        <v>978</v>
      </c>
    </row>
    <row r="1926" spans="1:8">
      <c r="A1926" s="8" t="str">
        <f t="shared" si="61"/>
        <v>-------------------------------</v>
      </c>
      <c r="B1926" s="8" t="s">
        <v>427</v>
      </c>
      <c r="C1926" s="8" t="s">
        <v>1227</v>
      </c>
      <c r="D1926" s="8" t="s">
        <v>1228</v>
      </c>
      <c r="E1926" s="8" t="s">
        <v>430</v>
      </c>
      <c r="F1926" s="8" t="s">
        <v>429</v>
      </c>
      <c r="G1926" s="8" t="s">
        <v>431</v>
      </c>
      <c r="H1926" s="8" t="s">
        <v>1390</v>
      </c>
    </row>
    <row r="1927" spans="1:8">
      <c r="A1927" s="8" t="str">
        <f t="shared" si="61"/>
        <v/>
      </c>
      <c r="B1927" s="8"/>
      <c r="C1927" s="8"/>
      <c r="D1927" s="8"/>
      <c r="E1927" s="8"/>
      <c r="F1927" s="8"/>
      <c r="G1927" s="8"/>
      <c r="H1927" s="8"/>
    </row>
    <row r="1928" spans="1:8">
      <c r="A1928" s="8" t="str">
        <f t="shared" si="61"/>
        <v>Item PaiItem Filho</v>
      </c>
      <c r="B1928" s="8" t="s">
        <v>441</v>
      </c>
      <c r="C1928" s="8" t="s">
        <v>442</v>
      </c>
      <c r="D1928" s="8" t="s">
        <v>443</v>
      </c>
      <c r="E1928" s="8" t="s">
        <v>444</v>
      </c>
      <c r="F1928" s="8" t="s">
        <v>443</v>
      </c>
      <c r="G1928" s="8" t="s">
        <v>445</v>
      </c>
      <c r="H1928" s="8" t="s">
        <v>446</v>
      </c>
    </row>
    <row r="1929" spans="1:8">
      <c r="A1929" s="8" t="str">
        <f t="shared" si="61"/>
        <v>------------------------------</v>
      </c>
      <c r="B1929" s="8" t="s">
        <v>427</v>
      </c>
      <c r="C1929" s="8" t="s">
        <v>447</v>
      </c>
      <c r="D1929" s="8" t="s">
        <v>448</v>
      </c>
      <c r="E1929" s="8" t="s">
        <v>449</v>
      </c>
      <c r="F1929" s="8" t="s">
        <v>448</v>
      </c>
      <c r="G1929" s="8" t="s">
        <v>431</v>
      </c>
      <c r="H1929" s="8" t="s">
        <v>427</v>
      </c>
    </row>
    <row r="1930" spans="1:8">
      <c r="A1930" s="8" t="str">
        <f t="shared" si="61"/>
        <v>30.05.003410.07.0002</v>
      </c>
      <c r="B1930" s="8" t="s">
        <v>1394</v>
      </c>
      <c r="C1930" s="8" t="s">
        <v>1330</v>
      </c>
      <c r="D1930" s="8" t="s">
        <v>452</v>
      </c>
      <c r="E1930" s="8" t="s">
        <v>454</v>
      </c>
      <c r="F1930" s="8" t="s">
        <v>452</v>
      </c>
      <c r="G1930" s="8" t="s">
        <v>455</v>
      </c>
      <c r="H1930" s="8">
        <v>0.21865699999999999</v>
      </c>
    </row>
    <row r="1931" spans="1:8">
      <c r="A1931" s="8" t="str">
        <f t="shared" si="61"/>
        <v>30.05.003410.04.0007</v>
      </c>
      <c r="B1931" s="8" t="s">
        <v>1394</v>
      </c>
      <c r="C1931" s="8" t="s">
        <v>1330</v>
      </c>
      <c r="D1931" s="8" t="s">
        <v>452</v>
      </c>
      <c r="E1931" s="8" t="s">
        <v>535</v>
      </c>
      <c r="F1931" s="8" t="s">
        <v>452</v>
      </c>
      <c r="G1931" s="8" t="s">
        <v>536</v>
      </c>
      <c r="H1931" s="8">
        <v>7.0845000000000005E-2</v>
      </c>
    </row>
    <row r="1932" spans="1:8">
      <c r="A1932" s="8" t="str">
        <f t="shared" si="61"/>
        <v>30.05.003410.09.0002</v>
      </c>
      <c r="B1932" s="8" t="s">
        <v>1394</v>
      </c>
      <c r="C1932" s="8" t="s">
        <v>1330</v>
      </c>
      <c r="D1932" s="8" t="s">
        <v>452</v>
      </c>
      <c r="E1932" s="8" t="s">
        <v>502</v>
      </c>
      <c r="F1932" s="8" t="s">
        <v>452</v>
      </c>
      <c r="G1932" s="8" t="s">
        <v>503</v>
      </c>
      <c r="H1932" s="8">
        <v>0.1623</v>
      </c>
    </row>
    <row r="1933" spans="1:8">
      <c r="A1933" s="8" t="str">
        <f t="shared" si="61"/>
        <v>30.05.003410.09.0006</v>
      </c>
      <c r="B1933" s="8" t="s">
        <v>1394</v>
      </c>
      <c r="C1933" s="8" t="s">
        <v>1330</v>
      </c>
      <c r="D1933" s="8" t="s">
        <v>452</v>
      </c>
      <c r="E1933" s="8" t="s">
        <v>504</v>
      </c>
      <c r="F1933" s="8" t="s">
        <v>505</v>
      </c>
      <c r="G1933" s="8" t="s">
        <v>506</v>
      </c>
      <c r="H1933" s="8">
        <v>9.2739999999999993E-3</v>
      </c>
    </row>
    <row r="1934" spans="1:8">
      <c r="A1934" s="8" t="str">
        <f t="shared" si="61"/>
        <v>30.05.003410.06.0020</v>
      </c>
      <c r="B1934" s="8" t="s">
        <v>1394</v>
      </c>
      <c r="C1934" s="8" t="s">
        <v>1330</v>
      </c>
      <c r="D1934" s="8" t="s">
        <v>452</v>
      </c>
      <c r="E1934" s="8" t="s">
        <v>456</v>
      </c>
      <c r="F1934" s="8" t="s">
        <v>452</v>
      </c>
      <c r="G1934" s="8" t="s">
        <v>457</v>
      </c>
      <c r="H1934" s="8">
        <v>7.9000000000000008E-3</v>
      </c>
    </row>
    <row r="1935" spans="1:8">
      <c r="A1935" s="8" t="str">
        <f t="shared" si="61"/>
        <v>30.05.003410.04.0004</v>
      </c>
      <c r="B1935" s="8" t="s">
        <v>1394</v>
      </c>
      <c r="C1935" s="8" t="s">
        <v>1330</v>
      </c>
      <c r="D1935" s="8" t="s">
        <v>452</v>
      </c>
      <c r="E1935" s="8" t="s">
        <v>776</v>
      </c>
      <c r="F1935" s="8" t="s">
        <v>452</v>
      </c>
      <c r="G1935" s="8" t="s">
        <v>777</v>
      </c>
      <c r="H1935" s="8">
        <v>1.9099999999999999E-2</v>
      </c>
    </row>
    <row r="1936" spans="1:8">
      <c r="A1936" s="8" t="str">
        <f t="shared" si="61"/>
        <v>30.05.003440.02.1010</v>
      </c>
      <c r="B1936" s="8" t="s">
        <v>1394</v>
      </c>
      <c r="C1936" s="8" t="s">
        <v>1330</v>
      </c>
      <c r="D1936" s="8" t="s">
        <v>452</v>
      </c>
      <c r="E1936" s="8" t="s">
        <v>1095</v>
      </c>
      <c r="F1936" s="8" t="s">
        <v>452</v>
      </c>
      <c r="G1936" s="8" t="s">
        <v>1096</v>
      </c>
      <c r="H1936" s="8">
        <v>9.3999999999999994E-5</v>
      </c>
    </row>
    <row r="1937" spans="1:8">
      <c r="A1937" s="8" t="str">
        <f t="shared" si="61"/>
        <v>30.05.003440.02.1011</v>
      </c>
      <c r="B1937" s="8" t="s">
        <v>1394</v>
      </c>
      <c r="C1937" s="8" t="s">
        <v>1330</v>
      </c>
      <c r="D1937" s="8" t="s">
        <v>452</v>
      </c>
      <c r="E1937" s="8" t="s">
        <v>1097</v>
      </c>
      <c r="F1937" s="8" t="s">
        <v>452</v>
      </c>
      <c r="G1937" s="8" t="s">
        <v>1098</v>
      </c>
      <c r="H1937" s="8">
        <v>5.5490000000000001E-3</v>
      </c>
    </row>
    <row r="1938" spans="1:8">
      <c r="A1938" s="8" t="str">
        <f t="shared" si="61"/>
        <v>30.05.003440.02.1012</v>
      </c>
      <c r="B1938" s="8" t="s">
        <v>1394</v>
      </c>
      <c r="C1938" s="8" t="s">
        <v>1330</v>
      </c>
      <c r="D1938" s="8" t="s">
        <v>452</v>
      </c>
      <c r="E1938" s="8" t="s">
        <v>1099</v>
      </c>
      <c r="F1938" s="8" t="s">
        <v>452</v>
      </c>
      <c r="G1938" s="8" t="s">
        <v>1100</v>
      </c>
      <c r="H1938" s="8">
        <v>1.095E-2</v>
      </c>
    </row>
    <row r="1939" spans="1:8">
      <c r="A1939" s="8" t="str">
        <f t="shared" si="61"/>
        <v>30.05.003440.02.1013</v>
      </c>
      <c r="B1939" s="8" t="s">
        <v>1394</v>
      </c>
      <c r="C1939" s="8" t="s">
        <v>1330</v>
      </c>
      <c r="D1939" s="8" t="s">
        <v>452</v>
      </c>
      <c r="E1939" s="8" t="s">
        <v>1102</v>
      </c>
      <c r="F1939" s="8" t="s">
        <v>452</v>
      </c>
      <c r="G1939" s="8" t="s">
        <v>1103</v>
      </c>
      <c r="H1939" s="8">
        <v>8.4110000000000001E-3</v>
      </c>
    </row>
    <row r="1940" spans="1:8">
      <c r="A1940" s="8" t="str">
        <f t="shared" si="61"/>
        <v>30.05.003440.03.1310</v>
      </c>
      <c r="B1940" s="8" t="s">
        <v>1394</v>
      </c>
      <c r="C1940" s="8" t="s">
        <v>1330</v>
      </c>
      <c r="D1940" s="8" t="s">
        <v>452</v>
      </c>
      <c r="E1940" s="8" t="s">
        <v>519</v>
      </c>
      <c r="F1940" s="8" t="s">
        <v>498</v>
      </c>
      <c r="G1940" s="8" t="s">
        <v>520</v>
      </c>
      <c r="H1940" s="8">
        <v>0.13120000000000001</v>
      </c>
    </row>
    <row r="1941" spans="1:8">
      <c r="A1941" s="8" t="str">
        <f t="shared" si="61"/>
        <v>30.05.003420.09.1002</v>
      </c>
      <c r="B1941" s="8" t="s">
        <v>1394</v>
      </c>
      <c r="C1941" s="8" t="s">
        <v>1330</v>
      </c>
      <c r="D1941" s="8" t="s">
        <v>452</v>
      </c>
      <c r="E1941" s="8" t="s">
        <v>923</v>
      </c>
      <c r="F1941" s="8" t="s">
        <v>508</v>
      </c>
      <c r="G1941" s="8" t="s">
        <v>924</v>
      </c>
      <c r="H1941" s="8">
        <v>1.45E-4</v>
      </c>
    </row>
    <row r="1942" spans="1:8">
      <c r="A1942" s="8" t="str">
        <f t="shared" si="61"/>
        <v>30.05.003420.15.1002</v>
      </c>
      <c r="B1942" s="8" t="s">
        <v>1394</v>
      </c>
      <c r="C1942" s="8" t="s">
        <v>1330</v>
      </c>
      <c r="D1942" s="8" t="s">
        <v>452</v>
      </c>
      <c r="E1942" s="8" t="s">
        <v>921</v>
      </c>
      <c r="F1942" s="8" t="s">
        <v>508</v>
      </c>
      <c r="G1942" s="8" t="s">
        <v>922</v>
      </c>
      <c r="H1942" s="8">
        <v>5.6499999999999996E-4</v>
      </c>
    </row>
    <row r="1943" spans="1:8">
      <c r="A1943" s="8" t="str">
        <f t="shared" si="61"/>
        <v>30.05.003420.07.1001</v>
      </c>
      <c r="B1943" s="8" t="s">
        <v>1394</v>
      </c>
      <c r="C1943" s="8" t="s">
        <v>1330</v>
      </c>
      <c r="D1943" s="8" t="s">
        <v>452</v>
      </c>
      <c r="E1943" s="8" t="s">
        <v>925</v>
      </c>
      <c r="F1943" s="8" t="s">
        <v>452</v>
      </c>
      <c r="G1943" s="8" t="s">
        <v>926</v>
      </c>
      <c r="H1943" s="8">
        <v>6.3E-5</v>
      </c>
    </row>
    <row r="1944" spans="1:8">
      <c r="A1944" s="8" t="str">
        <f t="shared" si="61"/>
        <v>30.05.003435.03.1310</v>
      </c>
      <c r="B1944" s="8" t="s">
        <v>1394</v>
      </c>
      <c r="C1944" s="8" t="s">
        <v>1330</v>
      </c>
      <c r="D1944" s="8" t="s">
        <v>452</v>
      </c>
      <c r="E1944" s="8" t="s">
        <v>1053</v>
      </c>
      <c r="F1944" s="8" t="s">
        <v>498</v>
      </c>
      <c r="G1944" s="8" t="s">
        <v>1054</v>
      </c>
      <c r="H1944" s="8">
        <v>0.13120000000000001</v>
      </c>
    </row>
    <row r="1945" spans="1:8">
      <c r="A1945" s="8" t="str">
        <f t="shared" si="61"/>
        <v>30.05.003420.10.1014</v>
      </c>
      <c r="B1945" s="8" t="s">
        <v>1394</v>
      </c>
      <c r="C1945" s="8" t="s">
        <v>1330</v>
      </c>
      <c r="D1945" s="8" t="s">
        <v>452</v>
      </c>
      <c r="E1945" s="8" t="s">
        <v>1055</v>
      </c>
      <c r="F1945" s="8" t="s">
        <v>508</v>
      </c>
      <c r="G1945" s="8" t="s">
        <v>1056</v>
      </c>
      <c r="H1945" s="8">
        <v>6.5600000000000001E-4</v>
      </c>
    </row>
    <row r="1946" spans="1:8">
      <c r="A1946" s="8" t="str">
        <f t="shared" si="61"/>
        <v>30.05.003420.06.1027</v>
      </c>
      <c r="B1946" s="8" t="s">
        <v>1394</v>
      </c>
      <c r="C1946" s="8" t="s">
        <v>1330</v>
      </c>
      <c r="D1946" s="8" t="s">
        <v>452</v>
      </c>
      <c r="E1946" s="8" t="s">
        <v>1057</v>
      </c>
      <c r="F1946" s="8" t="s">
        <v>463</v>
      </c>
      <c r="G1946" s="8" t="s">
        <v>1058</v>
      </c>
      <c r="H1946" s="8">
        <v>6.5599999999999999E-3</v>
      </c>
    </row>
    <row r="1947" spans="1:8">
      <c r="A1947" s="8" t="str">
        <f t="shared" si="61"/>
        <v>30.05.003440.03.5010</v>
      </c>
      <c r="B1947" s="8" t="s">
        <v>1394</v>
      </c>
      <c r="C1947" s="8" t="s">
        <v>1330</v>
      </c>
      <c r="D1947" s="8" t="s">
        <v>452</v>
      </c>
      <c r="E1947" s="8" t="s">
        <v>763</v>
      </c>
      <c r="F1947" s="8" t="s">
        <v>498</v>
      </c>
      <c r="G1947" s="8" t="s">
        <v>764</v>
      </c>
      <c r="H1947" s="8">
        <v>2.3900000000000001E-2</v>
      </c>
    </row>
    <row r="1948" spans="1:8">
      <c r="A1948" s="8" t="str">
        <f t="shared" si="61"/>
        <v>30.05.003435.03.5010</v>
      </c>
      <c r="B1948" s="8" t="s">
        <v>1394</v>
      </c>
      <c r="C1948" s="8" t="s">
        <v>1330</v>
      </c>
      <c r="D1948" s="8" t="s">
        <v>452</v>
      </c>
      <c r="E1948" s="8" t="s">
        <v>907</v>
      </c>
      <c r="F1948" s="8" t="s">
        <v>498</v>
      </c>
      <c r="G1948" s="8" t="s">
        <v>764</v>
      </c>
      <c r="H1948" s="8">
        <v>2.3900000000000001E-2</v>
      </c>
    </row>
    <row r="1949" spans="1:8">
      <c r="A1949" s="8" t="str">
        <f t="shared" si="61"/>
        <v>30.05.003420.10.1011</v>
      </c>
      <c r="B1949" s="8" t="s">
        <v>1394</v>
      </c>
      <c r="C1949" s="8" t="s">
        <v>1330</v>
      </c>
      <c r="D1949" s="8" t="s">
        <v>452</v>
      </c>
      <c r="E1949" s="8" t="s">
        <v>908</v>
      </c>
      <c r="F1949" s="8" t="s">
        <v>508</v>
      </c>
      <c r="G1949" s="8" t="s">
        <v>909</v>
      </c>
      <c r="H1949" s="8">
        <v>5.3109999999999997E-3</v>
      </c>
    </row>
    <row r="1950" spans="1:8">
      <c r="A1950" s="8" t="str">
        <f t="shared" si="61"/>
        <v>30.05.003420.06.1045</v>
      </c>
      <c r="B1950" s="8" t="s">
        <v>1394</v>
      </c>
      <c r="C1950" s="8" t="s">
        <v>1330</v>
      </c>
      <c r="D1950" s="8" t="s">
        <v>452</v>
      </c>
      <c r="E1950" s="8" t="s">
        <v>910</v>
      </c>
      <c r="F1950" s="8" t="s">
        <v>463</v>
      </c>
      <c r="G1950" s="8" t="s">
        <v>911</v>
      </c>
      <c r="H1950" s="8">
        <v>5.3109999999999997E-3</v>
      </c>
    </row>
    <row r="1951" spans="1:8">
      <c r="A1951" s="8" t="str">
        <f t="shared" si="61"/>
        <v>30.05.003420.03.1014</v>
      </c>
      <c r="B1951" s="8" t="s">
        <v>1394</v>
      </c>
      <c r="C1951" s="8" t="s">
        <v>1330</v>
      </c>
      <c r="D1951" s="8" t="s">
        <v>452</v>
      </c>
      <c r="E1951" s="8" t="s">
        <v>912</v>
      </c>
      <c r="F1951" s="8" t="s">
        <v>508</v>
      </c>
      <c r="G1951" s="8" t="s">
        <v>913</v>
      </c>
      <c r="H1951" s="8">
        <v>2.6549999999999998E-3</v>
      </c>
    </row>
    <row r="1952" spans="1:8">
      <c r="A1952" s="8" t="str">
        <f t="shared" si="61"/>
        <v>30.05.003420.06.1005</v>
      </c>
      <c r="B1952" s="8" t="s">
        <v>1394</v>
      </c>
      <c r="C1952" s="8" t="s">
        <v>1330</v>
      </c>
      <c r="D1952" s="8" t="s">
        <v>452</v>
      </c>
      <c r="E1952" s="8" t="s">
        <v>914</v>
      </c>
      <c r="F1952" s="8" t="s">
        <v>508</v>
      </c>
      <c r="G1952" s="8" t="s">
        <v>915</v>
      </c>
      <c r="H1952" s="8">
        <v>2.6549999999999998E-3</v>
      </c>
    </row>
    <row r="1953" spans="1:8">
      <c r="A1953" s="8" t="str">
        <f t="shared" si="61"/>
        <v>30.05.003420.06.1001</v>
      </c>
      <c r="B1953" s="8" t="s">
        <v>1394</v>
      </c>
      <c r="C1953" s="8" t="s">
        <v>1330</v>
      </c>
      <c r="D1953" s="8" t="s">
        <v>452</v>
      </c>
      <c r="E1953" s="8" t="s">
        <v>917</v>
      </c>
      <c r="F1953" s="8" t="s">
        <v>508</v>
      </c>
      <c r="G1953" s="8" t="s">
        <v>918</v>
      </c>
      <c r="H1953" s="8">
        <v>2.6549999999999998E-3</v>
      </c>
    </row>
    <row r="1954" spans="1:8">
      <c r="A1954" s="8" t="str">
        <f t="shared" si="61"/>
        <v>30.05.003420.08.1001</v>
      </c>
      <c r="B1954" s="8" t="s">
        <v>1394</v>
      </c>
      <c r="C1954" s="8" t="s">
        <v>1330</v>
      </c>
      <c r="D1954" s="8" t="s">
        <v>452</v>
      </c>
      <c r="E1954" s="8" t="s">
        <v>919</v>
      </c>
      <c r="F1954" s="8" t="s">
        <v>920</v>
      </c>
      <c r="G1954" s="8" t="s">
        <v>542</v>
      </c>
      <c r="H1954" s="8">
        <v>2.6549999999999998E-3</v>
      </c>
    </row>
    <row r="1955" spans="1:8">
      <c r="A1955" s="8" t="str">
        <f t="shared" si="61"/>
        <v>30.05.003530.06.0004</v>
      </c>
      <c r="B1955" s="8" t="s">
        <v>1395</v>
      </c>
      <c r="C1955" s="8" t="s">
        <v>834</v>
      </c>
      <c r="D1955" s="8" t="s">
        <v>452</v>
      </c>
      <c r="E1955" s="8" t="s">
        <v>839</v>
      </c>
      <c r="F1955" s="8" t="s">
        <v>452</v>
      </c>
      <c r="G1955" s="8" t="s">
        <v>840</v>
      </c>
      <c r="H1955" s="8">
        <v>0.64317199999999997</v>
      </c>
    </row>
    <row r="1956" spans="1:8">
      <c r="A1956" s="8" t="str">
        <f t="shared" si="61"/>
        <v>30.05.003510.01.0014</v>
      </c>
      <c r="B1956" s="8" t="s">
        <v>1395</v>
      </c>
      <c r="C1956" s="8" t="s">
        <v>834</v>
      </c>
      <c r="D1956" s="8" t="s">
        <v>452</v>
      </c>
      <c r="E1956" s="8" t="s">
        <v>841</v>
      </c>
      <c r="F1956" s="8" t="s">
        <v>452</v>
      </c>
      <c r="G1956" s="8" t="s">
        <v>842</v>
      </c>
      <c r="H1956" s="8">
        <v>0.15656800000000001</v>
      </c>
    </row>
    <row r="1957" spans="1:8">
      <c r="A1957" s="8" t="str">
        <f t="shared" ref="A1957:A1988" si="62">B1957&amp;E1957</f>
        <v>30.05.003510.01.0010</v>
      </c>
      <c r="B1957" s="8" t="s">
        <v>1395</v>
      </c>
      <c r="C1957" s="8" t="s">
        <v>834</v>
      </c>
      <c r="D1957" s="8" t="s">
        <v>452</v>
      </c>
      <c r="E1957" s="8" t="s">
        <v>843</v>
      </c>
      <c r="F1957" s="8" t="s">
        <v>452</v>
      </c>
      <c r="G1957" s="8" t="s">
        <v>844</v>
      </c>
      <c r="H1957" s="8">
        <v>7.8284000000000006E-2</v>
      </c>
    </row>
    <row r="1958" spans="1:8">
      <c r="A1958" s="8" t="str">
        <f t="shared" si="62"/>
        <v>30.05.003510.01.0006</v>
      </c>
      <c r="B1958" s="8" t="s">
        <v>1395</v>
      </c>
      <c r="C1958" s="8" t="s">
        <v>834</v>
      </c>
      <c r="D1958" s="8" t="s">
        <v>452</v>
      </c>
      <c r="E1958" s="8" t="s">
        <v>845</v>
      </c>
      <c r="F1958" s="8" t="s">
        <v>452</v>
      </c>
      <c r="G1958" s="8" t="s">
        <v>846</v>
      </c>
      <c r="H1958" s="8">
        <v>0.15656800000000001</v>
      </c>
    </row>
    <row r="1959" spans="1:8">
      <c r="A1959" s="8" t="str">
        <f t="shared" si="62"/>
        <v>30.05.003510.02.0003</v>
      </c>
      <c r="B1959" s="8" t="s">
        <v>1395</v>
      </c>
      <c r="C1959" s="8" t="s">
        <v>834</v>
      </c>
      <c r="D1959" s="8" t="s">
        <v>452</v>
      </c>
      <c r="E1959" s="8" t="s">
        <v>523</v>
      </c>
      <c r="F1959" s="8" t="s">
        <v>452</v>
      </c>
      <c r="G1959" s="8" t="s">
        <v>524</v>
      </c>
      <c r="H1959" s="8">
        <v>3.9142000000000003E-2</v>
      </c>
    </row>
    <row r="1960" spans="1:8">
      <c r="A1960" s="8" t="str">
        <f t="shared" si="62"/>
        <v>30.05.003510.07.0002</v>
      </c>
      <c r="B1960" s="8" t="s">
        <v>1395</v>
      </c>
      <c r="C1960" s="8" t="s">
        <v>834</v>
      </c>
      <c r="D1960" s="8" t="s">
        <v>452</v>
      </c>
      <c r="E1960" s="8" t="s">
        <v>454</v>
      </c>
      <c r="F1960" s="8" t="s">
        <v>452</v>
      </c>
      <c r="G1960" s="8" t="s">
        <v>455</v>
      </c>
      <c r="H1960" s="8">
        <v>0.19571</v>
      </c>
    </row>
    <row r="1961" spans="1:8">
      <c r="A1961" s="8" t="str">
        <f t="shared" si="62"/>
        <v>30.05.003510.04.0007</v>
      </c>
      <c r="B1961" s="8" t="s">
        <v>1395</v>
      </c>
      <c r="C1961" s="8" t="s">
        <v>834</v>
      </c>
      <c r="D1961" s="8" t="s">
        <v>452</v>
      </c>
      <c r="E1961" s="8" t="s">
        <v>535</v>
      </c>
      <c r="F1961" s="8" t="s">
        <v>452</v>
      </c>
      <c r="G1961" s="8" t="s">
        <v>536</v>
      </c>
      <c r="H1961" s="8">
        <v>4.3055999999999997E-2</v>
      </c>
    </row>
    <row r="1962" spans="1:8">
      <c r="A1962" s="8" t="str">
        <f t="shared" si="62"/>
        <v>30.05.003510.09.0002</v>
      </c>
      <c r="B1962" s="8" t="s">
        <v>1395</v>
      </c>
      <c r="C1962" s="8" t="s">
        <v>834</v>
      </c>
      <c r="D1962" s="8" t="s">
        <v>452</v>
      </c>
      <c r="E1962" s="8" t="s">
        <v>502</v>
      </c>
      <c r="F1962" s="8" t="s">
        <v>452</v>
      </c>
      <c r="G1962" s="8" t="s">
        <v>503</v>
      </c>
      <c r="H1962" s="8">
        <v>0.10872800000000001</v>
      </c>
    </row>
    <row r="1963" spans="1:8">
      <c r="A1963" s="8" t="str">
        <f t="shared" si="62"/>
        <v>30.05.003510.09.0006</v>
      </c>
      <c r="B1963" s="8" t="s">
        <v>1395</v>
      </c>
      <c r="C1963" s="8" t="s">
        <v>834</v>
      </c>
      <c r="D1963" s="8" t="s">
        <v>452</v>
      </c>
      <c r="E1963" s="8" t="s">
        <v>504</v>
      </c>
      <c r="F1963" s="8" t="s">
        <v>505</v>
      </c>
      <c r="G1963" s="8" t="s">
        <v>506</v>
      </c>
      <c r="H1963" s="8">
        <v>6.2129999999999998E-3</v>
      </c>
    </row>
    <row r="1964" spans="1:8">
      <c r="A1964" s="8" t="str">
        <f t="shared" si="62"/>
        <v>30.05.003510.06.0020</v>
      </c>
      <c r="B1964" s="8" t="s">
        <v>1395</v>
      </c>
      <c r="C1964" s="8" t="s">
        <v>834</v>
      </c>
      <c r="D1964" s="8" t="s">
        <v>452</v>
      </c>
      <c r="E1964" s="8" t="s">
        <v>456</v>
      </c>
      <c r="F1964" s="8" t="s">
        <v>452</v>
      </c>
      <c r="G1964" s="8" t="s">
        <v>457</v>
      </c>
      <c r="H1964" s="8">
        <v>9.7850000000000003E-3</v>
      </c>
    </row>
    <row r="1965" spans="1:8">
      <c r="A1965" s="8" t="str">
        <f t="shared" si="62"/>
        <v>30.05.003510.04.0004</v>
      </c>
      <c r="B1965" s="8" t="s">
        <v>1395</v>
      </c>
      <c r="C1965" s="8" t="s">
        <v>834</v>
      </c>
      <c r="D1965" s="8" t="s">
        <v>452</v>
      </c>
      <c r="E1965" s="8" t="s">
        <v>776</v>
      </c>
      <c r="F1965" s="8" t="s">
        <v>452</v>
      </c>
      <c r="G1965" s="8" t="s">
        <v>777</v>
      </c>
      <c r="H1965" s="8">
        <v>3.8054999999999999E-2</v>
      </c>
    </row>
    <row r="1966" spans="1:8">
      <c r="A1966" s="8" t="str">
        <f t="shared" si="62"/>
        <v>30.05.003540.02.1010</v>
      </c>
      <c r="B1966" s="8" t="s">
        <v>1395</v>
      </c>
      <c r="C1966" s="8" t="s">
        <v>834</v>
      </c>
      <c r="D1966" s="8" t="s">
        <v>452</v>
      </c>
      <c r="E1966" s="8" t="s">
        <v>1095</v>
      </c>
      <c r="F1966" s="8" t="s">
        <v>452</v>
      </c>
      <c r="G1966" s="8" t="s">
        <v>1096</v>
      </c>
      <c r="H1966" s="8">
        <v>1.8799999999999999E-4</v>
      </c>
    </row>
    <row r="1967" spans="1:8">
      <c r="A1967" s="8" t="str">
        <f t="shared" si="62"/>
        <v>30.05.003540.02.1011</v>
      </c>
      <c r="B1967" s="8" t="s">
        <v>1395</v>
      </c>
      <c r="C1967" s="8" t="s">
        <v>834</v>
      </c>
      <c r="D1967" s="8" t="s">
        <v>452</v>
      </c>
      <c r="E1967" s="8" t="s">
        <v>1097</v>
      </c>
      <c r="F1967" s="8" t="s">
        <v>452</v>
      </c>
      <c r="G1967" s="8" t="s">
        <v>1098</v>
      </c>
      <c r="H1967" s="8">
        <v>1.1056E-2</v>
      </c>
    </row>
    <row r="1968" spans="1:8">
      <c r="A1968" s="8" t="str">
        <f t="shared" si="62"/>
        <v>30.05.003540.02.1012</v>
      </c>
      <c r="B1968" s="8" t="s">
        <v>1395</v>
      </c>
      <c r="C1968" s="8" t="s">
        <v>834</v>
      </c>
      <c r="D1968" s="8" t="s">
        <v>452</v>
      </c>
      <c r="E1968" s="8" t="s">
        <v>1099</v>
      </c>
      <c r="F1968" s="8" t="s">
        <v>452</v>
      </c>
      <c r="G1968" s="8" t="s">
        <v>1100</v>
      </c>
      <c r="H1968" s="8">
        <v>2.1817E-2</v>
      </c>
    </row>
    <row r="1969" spans="1:8">
      <c r="A1969" s="8" t="str">
        <f t="shared" si="62"/>
        <v>30.05.003540.02.1013</v>
      </c>
      <c r="B1969" s="8" t="s">
        <v>1395</v>
      </c>
      <c r="C1969" s="8" t="s">
        <v>834</v>
      </c>
      <c r="D1969" s="8" t="s">
        <v>452</v>
      </c>
      <c r="E1969" s="8" t="s">
        <v>1102</v>
      </c>
      <c r="F1969" s="8" t="s">
        <v>452</v>
      </c>
      <c r="G1969" s="8" t="s">
        <v>1103</v>
      </c>
      <c r="H1969" s="8">
        <v>1.6757999999999999E-2</v>
      </c>
    </row>
    <row r="1970" spans="1:8">
      <c r="A1970" s="8" t="str">
        <f t="shared" si="62"/>
        <v>30.05.003540.03.1310</v>
      </c>
      <c r="B1970" s="8" t="s">
        <v>1395</v>
      </c>
      <c r="C1970" s="8" t="s">
        <v>834</v>
      </c>
      <c r="D1970" s="8" t="s">
        <v>452</v>
      </c>
      <c r="E1970" s="8" t="s">
        <v>519</v>
      </c>
      <c r="F1970" s="8" t="s">
        <v>498</v>
      </c>
      <c r="G1970" s="8" t="s">
        <v>520</v>
      </c>
      <c r="H1970" s="8">
        <v>0.14949999999999999</v>
      </c>
    </row>
    <row r="1971" spans="1:8">
      <c r="A1971" s="8" t="str">
        <f t="shared" si="62"/>
        <v>30.05.003520.09.1002</v>
      </c>
      <c r="B1971" s="8" t="s">
        <v>1395</v>
      </c>
      <c r="C1971" s="8" t="s">
        <v>834</v>
      </c>
      <c r="D1971" s="8" t="s">
        <v>452</v>
      </c>
      <c r="E1971" s="8" t="s">
        <v>923</v>
      </c>
      <c r="F1971" s="8" t="s">
        <v>508</v>
      </c>
      <c r="G1971" s="8" t="s">
        <v>924</v>
      </c>
      <c r="H1971" s="8">
        <v>1.95E-4</v>
      </c>
    </row>
    <row r="1972" spans="1:8">
      <c r="A1972" s="8" t="str">
        <f t="shared" si="62"/>
        <v>30.05.003520.15.1002</v>
      </c>
      <c r="B1972" s="8" t="s">
        <v>1395</v>
      </c>
      <c r="C1972" s="8" t="s">
        <v>834</v>
      </c>
      <c r="D1972" s="8" t="s">
        <v>452</v>
      </c>
      <c r="E1972" s="8" t="s">
        <v>921</v>
      </c>
      <c r="F1972" s="8" t="s">
        <v>508</v>
      </c>
      <c r="G1972" s="8" t="s">
        <v>922</v>
      </c>
      <c r="H1972" s="8">
        <v>7.6400000000000003E-4</v>
      </c>
    </row>
    <row r="1973" spans="1:8">
      <c r="A1973" s="8" t="str">
        <f t="shared" si="62"/>
        <v>30.05.003520.07.1001</v>
      </c>
      <c r="B1973" s="8" t="s">
        <v>1395</v>
      </c>
      <c r="C1973" s="8" t="s">
        <v>834</v>
      </c>
      <c r="D1973" s="8" t="s">
        <v>452</v>
      </c>
      <c r="E1973" s="8" t="s">
        <v>925</v>
      </c>
      <c r="F1973" s="8" t="s">
        <v>452</v>
      </c>
      <c r="G1973" s="8" t="s">
        <v>926</v>
      </c>
      <c r="H1973" s="8">
        <v>8.3999999999999995E-5</v>
      </c>
    </row>
    <row r="1974" spans="1:8">
      <c r="A1974" s="8" t="str">
        <f t="shared" si="62"/>
        <v>30.05.003535.03.1310</v>
      </c>
      <c r="B1974" s="8" t="s">
        <v>1395</v>
      </c>
      <c r="C1974" s="8" t="s">
        <v>834</v>
      </c>
      <c r="D1974" s="8" t="s">
        <v>452</v>
      </c>
      <c r="E1974" s="8" t="s">
        <v>1053</v>
      </c>
      <c r="F1974" s="8" t="s">
        <v>498</v>
      </c>
      <c r="G1974" s="8" t="s">
        <v>1054</v>
      </c>
      <c r="H1974" s="8">
        <v>0.14949999999999999</v>
      </c>
    </row>
    <row r="1975" spans="1:8">
      <c r="A1975" s="8" t="str">
        <f t="shared" si="62"/>
        <v>30.05.003520.10.1014</v>
      </c>
      <c r="B1975" s="8" t="s">
        <v>1395</v>
      </c>
      <c r="C1975" s="8" t="s">
        <v>834</v>
      </c>
      <c r="D1975" s="8" t="s">
        <v>452</v>
      </c>
      <c r="E1975" s="8" t="s">
        <v>1055</v>
      </c>
      <c r="F1975" s="8" t="s">
        <v>508</v>
      </c>
      <c r="G1975" s="8" t="s">
        <v>1056</v>
      </c>
      <c r="H1975" s="8">
        <v>7.4799999999999997E-4</v>
      </c>
    </row>
    <row r="1976" spans="1:8">
      <c r="A1976" s="8" t="str">
        <f t="shared" si="62"/>
        <v>30.05.003520.06.1027</v>
      </c>
      <c r="B1976" s="8" t="s">
        <v>1395</v>
      </c>
      <c r="C1976" s="8" t="s">
        <v>834</v>
      </c>
      <c r="D1976" s="8" t="s">
        <v>452</v>
      </c>
      <c r="E1976" s="8" t="s">
        <v>1057</v>
      </c>
      <c r="F1976" s="8" t="s">
        <v>463</v>
      </c>
      <c r="G1976" s="8" t="s">
        <v>1058</v>
      </c>
      <c r="H1976" s="8">
        <v>7.4749999999999999E-3</v>
      </c>
    </row>
    <row r="1977" spans="1:8">
      <c r="A1977" s="8" t="str">
        <f t="shared" si="62"/>
        <v>30.05.003540.03.5010</v>
      </c>
      <c r="B1977" s="8" t="s">
        <v>1395</v>
      </c>
      <c r="C1977" s="8" t="s">
        <v>834</v>
      </c>
      <c r="D1977" s="8" t="s">
        <v>452</v>
      </c>
      <c r="E1977" s="8" t="s">
        <v>763</v>
      </c>
      <c r="F1977" s="8" t="s">
        <v>498</v>
      </c>
      <c r="G1977" s="8" t="s">
        <v>764</v>
      </c>
      <c r="H1977" s="8">
        <v>5.4364000000000003E-2</v>
      </c>
    </row>
    <row r="1978" spans="1:8">
      <c r="A1978" s="8" t="str">
        <f t="shared" si="62"/>
        <v>30.05.003535.03.5010</v>
      </c>
      <c r="B1978" s="8" t="s">
        <v>1395</v>
      </c>
      <c r="C1978" s="8" t="s">
        <v>834</v>
      </c>
      <c r="D1978" s="8" t="s">
        <v>452</v>
      </c>
      <c r="E1978" s="8" t="s">
        <v>907</v>
      </c>
      <c r="F1978" s="8" t="s">
        <v>498</v>
      </c>
      <c r="G1978" s="8" t="s">
        <v>764</v>
      </c>
      <c r="H1978" s="8">
        <v>5.4364000000000003E-2</v>
      </c>
    </row>
    <row r="1979" spans="1:8">
      <c r="A1979" s="8" t="str">
        <f t="shared" si="62"/>
        <v>30.05.003520.10.1011</v>
      </c>
      <c r="B1979" s="8" t="s">
        <v>1395</v>
      </c>
      <c r="C1979" s="8" t="s">
        <v>834</v>
      </c>
      <c r="D1979" s="8" t="s">
        <v>452</v>
      </c>
      <c r="E1979" s="8" t="s">
        <v>908</v>
      </c>
      <c r="F1979" s="8" t="s">
        <v>508</v>
      </c>
      <c r="G1979" s="8" t="s">
        <v>909</v>
      </c>
      <c r="H1979" s="8">
        <v>1.208E-2</v>
      </c>
    </row>
    <row r="1980" spans="1:8">
      <c r="A1980" s="8" t="str">
        <f t="shared" si="62"/>
        <v>30.05.003520.06.1045</v>
      </c>
      <c r="B1980" s="8" t="s">
        <v>1395</v>
      </c>
      <c r="C1980" s="8" t="s">
        <v>834</v>
      </c>
      <c r="D1980" s="8" t="s">
        <v>452</v>
      </c>
      <c r="E1980" s="8" t="s">
        <v>910</v>
      </c>
      <c r="F1980" s="8" t="s">
        <v>463</v>
      </c>
      <c r="G1980" s="8" t="s">
        <v>911</v>
      </c>
      <c r="H1980" s="8">
        <v>1.208E-2</v>
      </c>
    </row>
    <row r="1981" spans="1:8">
      <c r="A1981" s="8" t="str">
        <f t="shared" si="62"/>
        <v>30.05.003520.03.1014</v>
      </c>
      <c r="B1981" s="8" t="s">
        <v>1395</v>
      </c>
      <c r="C1981" s="8" t="s">
        <v>834</v>
      </c>
      <c r="D1981" s="8" t="s">
        <v>452</v>
      </c>
      <c r="E1981" s="8" t="s">
        <v>912</v>
      </c>
      <c r="F1981" s="8" t="s">
        <v>508</v>
      </c>
      <c r="G1981" s="8" t="s">
        <v>913</v>
      </c>
      <c r="H1981" s="8">
        <v>6.0400000000000002E-3</v>
      </c>
    </row>
    <row r="1982" spans="1:8">
      <c r="A1982" s="8" t="str">
        <f t="shared" si="62"/>
        <v>30.05.003520.06.1005</v>
      </c>
      <c r="B1982" s="8" t="s">
        <v>1395</v>
      </c>
      <c r="C1982" s="8" t="s">
        <v>834</v>
      </c>
      <c r="D1982" s="8" t="s">
        <v>452</v>
      </c>
      <c r="E1982" s="8" t="s">
        <v>914</v>
      </c>
      <c r="F1982" s="8" t="s">
        <v>508</v>
      </c>
      <c r="G1982" s="8" t="s">
        <v>915</v>
      </c>
      <c r="H1982" s="8">
        <v>6.0400000000000002E-3</v>
      </c>
    </row>
    <row r="1983" spans="1:8">
      <c r="A1983" s="8" t="str">
        <f t="shared" si="62"/>
        <v>30.05.003520.06.1001</v>
      </c>
      <c r="B1983" s="8" t="s">
        <v>1395</v>
      </c>
      <c r="C1983" s="8" t="s">
        <v>834</v>
      </c>
      <c r="D1983" s="8" t="s">
        <v>452</v>
      </c>
      <c r="E1983" s="8" t="s">
        <v>917</v>
      </c>
      <c r="F1983" s="8" t="s">
        <v>508</v>
      </c>
      <c r="G1983" s="8" t="s">
        <v>918</v>
      </c>
      <c r="H1983" s="8">
        <v>6.0400000000000002E-3</v>
      </c>
    </row>
    <row r="1984" spans="1:8">
      <c r="A1984" s="8" t="str">
        <f t="shared" si="62"/>
        <v>30.05.003520.08.1001</v>
      </c>
      <c r="B1984" s="8" t="s">
        <v>1395</v>
      </c>
      <c r="C1984" s="8" t="s">
        <v>834</v>
      </c>
      <c r="D1984" s="8" t="s">
        <v>452</v>
      </c>
      <c r="E1984" s="8" t="s">
        <v>919</v>
      </c>
      <c r="F1984" s="8" t="s">
        <v>920</v>
      </c>
      <c r="G1984" s="8" t="s">
        <v>542</v>
      </c>
      <c r="H1984" s="8">
        <v>6.0400000000000002E-3</v>
      </c>
    </row>
    <row r="1985" spans="1:8">
      <c r="A1985" s="8" t="str">
        <f t="shared" si="62"/>
        <v>30.05.003630.06.0011</v>
      </c>
      <c r="B1985" s="8" t="s">
        <v>1396</v>
      </c>
      <c r="C1985" s="8" t="s">
        <v>1345</v>
      </c>
      <c r="D1985" s="8" t="s">
        <v>452</v>
      </c>
      <c r="E1985" s="8" t="s">
        <v>1397</v>
      </c>
      <c r="F1985" s="8" t="s">
        <v>452</v>
      </c>
      <c r="G1985" s="8" t="s">
        <v>1398</v>
      </c>
      <c r="H1985" s="8">
        <v>0.754297</v>
      </c>
    </row>
    <row r="1986" spans="1:8">
      <c r="A1986" s="8" t="str">
        <f t="shared" si="62"/>
        <v>30.05.003610.01.0010</v>
      </c>
      <c r="B1986" s="8" t="s">
        <v>1396</v>
      </c>
      <c r="C1986" s="8" t="s">
        <v>1345</v>
      </c>
      <c r="D1986" s="8" t="s">
        <v>452</v>
      </c>
      <c r="E1986" s="8" t="s">
        <v>843</v>
      </c>
      <c r="F1986" s="8" t="s">
        <v>452</v>
      </c>
      <c r="G1986" s="8" t="s">
        <v>844</v>
      </c>
      <c r="H1986" s="8">
        <v>0.123123</v>
      </c>
    </row>
    <row r="1987" spans="1:8">
      <c r="A1987" s="8" t="str">
        <f t="shared" si="62"/>
        <v>---------------  - FMEN031 - V:</v>
      </c>
      <c r="B1987" s="8" t="s">
        <v>427</v>
      </c>
      <c r="C1987" s="8" t="e">
        <f>------------------------------DAT</f>
        <v>#NAME?</v>
      </c>
      <c r="D1987" s="8" t="s">
        <v>1238</v>
      </c>
      <c r="E1987" s="8" t="s">
        <v>526</v>
      </c>
      <c r="F1987" s="8" t="s">
        <v>527</v>
      </c>
      <c r="G1987" s="8" t="s">
        <v>528</v>
      </c>
      <c r="H1987" s="8"/>
    </row>
    <row r="1988" spans="1:8">
      <c r="A1988" s="8" t="str">
        <f t="shared" si="62"/>
        <v>_x000C_------------------------------</v>
      </c>
      <c r="B1988" s="8" t="s">
        <v>529</v>
      </c>
      <c r="C1988" s="8" t="s">
        <v>1227</v>
      </c>
      <c r="D1988" s="8" t="s">
        <v>1228</v>
      </c>
      <c r="E1988" s="8" t="s">
        <v>430</v>
      </c>
      <c r="F1988" s="8" t="s">
        <v>429</v>
      </c>
      <c r="G1988" s="8" t="s">
        <v>431</v>
      </c>
      <c r="H1988" s="8" t="s">
        <v>431</v>
      </c>
    </row>
    <row r="1989" spans="1:8">
      <c r="A1989" s="8" t="str">
        <f t="shared" ref="A1989:A2009" si="63">B1989&amp;E1989</f>
        <v>FORNO DE MINASrutura de Atual P</v>
      </c>
      <c r="B1989" s="8" t="s">
        <v>433</v>
      </c>
      <c r="C1989" s="8" t="s">
        <v>434</v>
      </c>
      <c r="D1989" s="8" t="s">
        <v>435</v>
      </c>
      <c r="E1989" s="8" t="s">
        <v>436</v>
      </c>
      <c r="F1989" s="8" t="s">
        <v>437</v>
      </c>
      <c r="G1989" s="8" t="s">
        <v>438</v>
      </c>
      <c r="H1989" s="8" t="s">
        <v>983</v>
      </c>
    </row>
    <row r="1990" spans="1:8">
      <c r="A1990" s="8" t="str">
        <f t="shared" si="63"/>
        <v>-------------------------------</v>
      </c>
      <c r="B1990" s="8" t="s">
        <v>427</v>
      </c>
      <c r="C1990" s="8" t="s">
        <v>1227</v>
      </c>
      <c r="D1990" s="8" t="s">
        <v>1228</v>
      </c>
      <c r="E1990" s="8" t="s">
        <v>430</v>
      </c>
      <c r="F1990" s="8" t="s">
        <v>429</v>
      </c>
      <c r="G1990" s="8" t="s">
        <v>431</v>
      </c>
      <c r="H1990" s="8" t="s">
        <v>1390</v>
      </c>
    </row>
    <row r="1991" spans="1:8">
      <c r="A1991" s="8" t="str">
        <f t="shared" si="63"/>
        <v/>
      </c>
      <c r="B1991" s="8"/>
      <c r="C1991" s="8"/>
      <c r="D1991" s="8"/>
      <c r="E1991" s="8"/>
      <c r="F1991" s="8"/>
      <c r="G1991" s="8"/>
      <c r="H1991" s="8"/>
    </row>
    <row r="1992" spans="1:8">
      <c r="A1992" s="8" t="str">
        <f t="shared" si="63"/>
        <v>Item PaiItem Filho</v>
      </c>
      <c r="B1992" s="8" t="s">
        <v>441</v>
      </c>
      <c r="C1992" s="8" t="s">
        <v>442</v>
      </c>
      <c r="D1992" s="8" t="s">
        <v>443</v>
      </c>
      <c r="E1992" s="8" t="s">
        <v>444</v>
      </c>
      <c r="F1992" s="8" t="s">
        <v>443</v>
      </c>
      <c r="G1992" s="8" t="s">
        <v>445</v>
      </c>
      <c r="H1992" s="8" t="s">
        <v>446</v>
      </c>
    </row>
    <row r="1993" spans="1:8">
      <c r="A1993" s="8" t="str">
        <f t="shared" si="63"/>
        <v>------------------------------</v>
      </c>
      <c r="B1993" s="8" t="s">
        <v>427</v>
      </c>
      <c r="C1993" s="8" t="s">
        <v>447</v>
      </c>
      <c r="D1993" s="8" t="s">
        <v>448</v>
      </c>
      <c r="E1993" s="8" t="s">
        <v>449</v>
      </c>
      <c r="F1993" s="8" t="s">
        <v>448</v>
      </c>
      <c r="G1993" s="8" t="s">
        <v>431</v>
      </c>
      <c r="H1993" s="8" t="s">
        <v>427</v>
      </c>
    </row>
    <row r="1994" spans="1:8">
      <c r="A1994" s="8" t="str">
        <f t="shared" si="63"/>
        <v>30.05.003610.01.0014</v>
      </c>
      <c r="B1994" s="8" t="s">
        <v>1396</v>
      </c>
      <c r="C1994" s="8" t="s">
        <v>1345</v>
      </c>
      <c r="D1994" s="8" t="s">
        <v>452</v>
      </c>
      <c r="E1994" s="8" t="s">
        <v>841</v>
      </c>
      <c r="F1994" s="8" t="s">
        <v>452</v>
      </c>
      <c r="G1994" s="8" t="s">
        <v>842</v>
      </c>
      <c r="H1994" s="8">
        <v>0.123123</v>
      </c>
    </row>
    <row r="1995" spans="1:8">
      <c r="A1995" s="8" t="str">
        <f t="shared" si="63"/>
        <v>30.05.003610.01.0006</v>
      </c>
      <c r="B1995" s="8" t="s">
        <v>1396</v>
      </c>
      <c r="C1995" s="8" t="s">
        <v>1345</v>
      </c>
      <c r="D1995" s="8" t="s">
        <v>452</v>
      </c>
      <c r="E1995" s="8" t="s">
        <v>845</v>
      </c>
      <c r="F1995" s="8" t="s">
        <v>452</v>
      </c>
      <c r="G1995" s="8" t="s">
        <v>846</v>
      </c>
      <c r="H1995" s="8">
        <v>0.164164</v>
      </c>
    </row>
    <row r="1996" spans="1:8">
      <c r="A1996" s="8" t="str">
        <f t="shared" si="63"/>
        <v>30.05.003610.02.0003</v>
      </c>
      <c r="B1996" s="8" t="s">
        <v>1396</v>
      </c>
      <c r="C1996" s="8" t="s">
        <v>1345</v>
      </c>
      <c r="D1996" s="8" t="s">
        <v>452</v>
      </c>
      <c r="E1996" s="8" t="s">
        <v>523</v>
      </c>
      <c r="F1996" s="8" t="s">
        <v>452</v>
      </c>
      <c r="G1996" s="8" t="s">
        <v>524</v>
      </c>
      <c r="H1996" s="8">
        <v>3.9900999999999999E-2</v>
      </c>
    </row>
    <row r="1997" spans="1:8">
      <c r="A1997" s="8" t="str">
        <f t="shared" si="63"/>
        <v>30.05.003610.07.0002</v>
      </c>
      <c r="B1997" s="8" t="s">
        <v>1396</v>
      </c>
      <c r="C1997" s="8" t="s">
        <v>1345</v>
      </c>
      <c r="D1997" s="8" t="s">
        <v>452</v>
      </c>
      <c r="E1997" s="8" t="s">
        <v>454</v>
      </c>
      <c r="F1997" s="8" t="s">
        <v>452</v>
      </c>
      <c r="G1997" s="8" t="s">
        <v>455</v>
      </c>
      <c r="H1997" s="8">
        <v>0.250807</v>
      </c>
    </row>
    <row r="1998" spans="1:8">
      <c r="A1998" s="8" t="str">
        <f t="shared" si="63"/>
        <v>30.05.003610.04.0007</v>
      </c>
      <c r="B1998" s="8" t="s">
        <v>1396</v>
      </c>
      <c r="C1998" s="8" t="s">
        <v>1345</v>
      </c>
      <c r="D1998" s="8" t="s">
        <v>452</v>
      </c>
      <c r="E1998" s="8" t="s">
        <v>535</v>
      </c>
      <c r="F1998" s="8" t="s">
        <v>452</v>
      </c>
      <c r="G1998" s="8" t="s">
        <v>536</v>
      </c>
      <c r="H1998" s="8">
        <v>8.3518999999999996E-2</v>
      </c>
    </row>
    <row r="1999" spans="1:8">
      <c r="A1999" s="8" t="str">
        <f t="shared" si="63"/>
        <v>30.05.003610.09.0002</v>
      </c>
      <c r="B1999" s="8" t="s">
        <v>1396</v>
      </c>
      <c r="C1999" s="8" t="s">
        <v>1345</v>
      </c>
      <c r="D1999" s="8" t="s">
        <v>452</v>
      </c>
      <c r="E1999" s="8" t="s">
        <v>502</v>
      </c>
      <c r="F1999" s="8" t="s">
        <v>452</v>
      </c>
      <c r="G1999" s="8" t="s">
        <v>503</v>
      </c>
      <c r="H1999" s="8">
        <v>0.16123299999999999</v>
      </c>
    </row>
    <row r="2000" spans="1:8">
      <c r="A2000" s="8" t="str">
        <f t="shared" si="63"/>
        <v>30.05.003610.09.0006</v>
      </c>
      <c r="B2000" s="8" t="s">
        <v>1396</v>
      </c>
      <c r="C2000" s="8" t="s">
        <v>1345</v>
      </c>
      <c r="D2000" s="8" t="s">
        <v>452</v>
      </c>
      <c r="E2000" s="8" t="s">
        <v>504</v>
      </c>
      <c r="F2000" s="8" t="s">
        <v>505</v>
      </c>
      <c r="G2000" s="8" t="s">
        <v>506</v>
      </c>
      <c r="H2000" s="8">
        <v>9.2130000000000007E-3</v>
      </c>
    </row>
    <row r="2001" spans="1:8">
      <c r="A2001" s="8" t="str">
        <f t="shared" si="63"/>
        <v>30.05.003610.06.0020</v>
      </c>
      <c r="B2001" s="8" t="s">
        <v>1396</v>
      </c>
      <c r="C2001" s="8" t="s">
        <v>1345</v>
      </c>
      <c r="D2001" s="8" t="s">
        <v>452</v>
      </c>
      <c r="E2001" s="8" t="s">
        <v>456</v>
      </c>
      <c r="F2001" s="8" t="s">
        <v>452</v>
      </c>
      <c r="G2001" s="8" t="s">
        <v>457</v>
      </c>
      <c r="H2001" s="8">
        <v>1.1115E-2</v>
      </c>
    </row>
    <row r="2002" spans="1:8">
      <c r="A2002" s="8" t="str">
        <f t="shared" si="63"/>
        <v>30.05.003610.04.0005</v>
      </c>
      <c r="B2002" s="8" t="s">
        <v>1396</v>
      </c>
      <c r="C2002" s="8" t="s">
        <v>1345</v>
      </c>
      <c r="D2002" s="8" t="s">
        <v>452</v>
      </c>
      <c r="E2002" s="8" t="s">
        <v>475</v>
      </c>
      <c r="F2002" s="8" t="s">
        <v>452</v>
      </c>
      <c r="G2002" s="8" t="s">
        <v>476</v>
      </c>
      <c r="H2002" s="8">
        <v>2.2800999999999998E-2</v>
      </c>
    </row>
    <row r="2003" spans="1:8">
      <c r="A2003" s="8" t="str">
        <f t="shared" si="63"/>
        <v>30.05.003640.03.1310</v>
      </c>
      <c r="B2003" s="8" t="s">
        <v>1396</v>
      </c>
      <c r="C2003" s="8" t="s">
        <v>1345</v>
      </c>
      <c r="D2003" s="8" t="s">
        <v>452</v>
      </c>
      <c r="E2003" s="8" t="s">
        <v>519</v>
      </c>
      <c r="F2003" s="8" t="s">
        <v>498</v>
      </c>
      <c r="G2003" s="8" t="s">
        <v>520</v>
      </c>
      <c r="H2003" s="8">
        <v>4.2750999999999997E-2</v>
      </c>
    </row>
    <row r="2004" spans="1:8">
      <c r="A2004" s="8" t="str">
        <f t="shared" si="63"/>
        <v>30.05.003620.09.1002</v>
      </c>
      <c r="B2004" s="8" t="s">
        <v>1396</v>
      </c>
      <c r="C2004" s="8" t="s">
        <v>1345</v>
      </c>
      <c r="D2004" s="8" t="s">
        <v>452</v>
      </c>
      <c r="E2004" s="8" t="s">
        <v>923</v>
      </c>
      <c r="F2004" s="8" t="s">
        <v>508</v>
      </c>
      <c r="G2004" s="8" t="s">
        <v>924</v>
      </c>
      <c r="H2004" s="8">
        <v>4.5000000000000003E-5</v>
      </c>
    </row>
    <row r="2005" spans="1:8">
      <c r="A2005" s="8" t="str">
        <f t="shared" si="63"/>
        <v>30.05.003620.15.1002</v>
      </c>
      <c r="B2005" s="8" t="s">
        <v>1396</v>
      </c>
      <c r="C2005" s="8" t="s">
        <v>1345</v>
      </c>
      <c r="D2005" s="8" t="s">
        <v>452</v>
      </c>
      <c r="E2005" s="8" t="s">
        <v>921</v>
      </c>
      <c r="F2005" s="8" t="s">
        <v>508</v>
      </c>
      <c r="G2005" s="8" t="s">
        <v>922</v>
      </c>
      <c r="H2005" s="8">
        <v>1.75E-4</v>
      </c>
    </row>
    <row r="2006" spans="1:8">
      <c r="A2006" s="8" t="str">
        <f t="shared" si="63"/>
        <v>30.05.003620.07.1001</v>
      </c>
      <c r="B2006" s="8" t="s">
        <v>1396</v>
      </c>
      <c r="C2006" s="8" t="s">
        <v>1345</v>
      </c>
      <c r="D2006" s="8" t="s">
        <v>452</v>
      </c>
      <c r="E2006" s="8" t="s">
        <v>925</v>
      </c>
      <c r="F2006" s="8" t="s">
        <v>452</v>
      </c>
      <c r="G2006" s="8" t="s">
        <v>926</v>
      </c>
      <c r="H2006" s="8">
        <v>2.0000000000000002E-5</v>
      </c>
    </row>
    <row r="2007" spans="1:8">
      <c r="A2007" s="8" t="str">
        <f t="shared" si="63"/>
        <v>30.05.003635.03.1310</v>
      </c>
      <c r="B2007" s="8" t="s">
        <v>1396</v>
      </c>
      <c r="C2007" s="8" t="s">
        <v>1345</v>
      </c>
      <c r="D2007" s="8" t="s">
        <v>452</v>
      </c>
      <c r="E2007" s="8" t="s">
        <v>1053</v>
      </c>
      <c r="F2007" s="8" t="s">
        <v>498</v>
      </c>
      <c r="G2007" s="8" t="s">
        <v>1054</v>
      </c>
      <c r="H2007" s="8">
        <v>4.2750999999999997E-2</v>
      </c>
    </row>
    <row r="2008" spans="1:8">
      <c r="A2008" s="8" t="str">
        <f t="shared" si="63"/>
        <v>30.05.003620.10.1014</v>
      </c>
      <c r="B2008" s="8" t="s">
        <v>1396</v>
      </c>
      <c r="C2008" s="8" t="s">
        <v>1345</v>
      </c>
      <c r="D2008" s="8" t="s">
        <v>452</v>
      </c>
      <c r="E2008" s="8" t="s">
        <v>1055</v>
      </c>
      <c r="F2008" s="8" t="s">
        <v>508</v>
      </c>
      <c r="G2008" s="8" t="s">
        <v>1056</v>
      </c>
      <c r="H2008" s="8">
        <v>2.14E-4</v>
      </c>
    </row>
    <row r="2009" spans="1:8">
      <c r="A2009" s="8" t="str">
        <f t="shared" si="63"/>
        <v>30.05.003620.06.1027</v>
      </c>
      <c r="B2009" s="8" t="s">
        <v>1396</v>
      </c>
      <c r="C2009" s="8" t="s">
        <v>1345</v>
      </c>
      <c r="D2009" s="8" t="s">
        <v>452</v>
      </c>
      <c r="E2009" s="8" t="s">
        <v>1057</v>
      </c>
      <c r="F2009" s="8" t="s">
        <v>463</v>
      </c>
      <c r="G2009" s="8" t="s">
        <v>1058</v>
      </c>
      <c r="H2009" s="8">
        <v>2.1380000000000001E-3</v>
      </c>
    </row>
    <row r="2010" spans="1:8">
      <c r="B2010" s="8" t="s">
        <v>1396</v>
      </c>
      <c r="C2010" s="8" t="s">
        <v>1345</v>
      </c>
      <c r="D2010" s="8" t="s">
        <v>452</v>
      </c>
      <c r="E2010" s="8" t="s">
        <v>763</v>
      </c>
      <c r="F2010" s="8" t="s">
        <v>498</v>
      </c>
      <c r="G2010" s="8" t="s">
        <v>764</v>
      </c>
      <c r="H2010" s="8">
        <v>5.7000000000000002E-3</v>
      </c>
    </row>
    <row r="2011" spans="1:8">
      <c r="A2011" s="8" t="str">
        <f t="shared" ref="A2011:A2058" si="64">B2011&amp;E2011</f>
        <v>30.05.003635.03.5010</v>
      </c>
      <c r="B2011" s="8" t="s">
        <v>1396</v>
      </c>
      <c r="C2011" s="8" t="s">
        <v>1345</v>
      </c>
      <c r="D2011" s="8" t="s">
        <v>452</v>
      </c>
      <c r="E2011" s="8" t="s">
        <v>907</v>
      </c>
      <c r="F2011" s="8" t="s">
        <v>498</v>
      </c>
      <c r="G2011" s="8" t="s">
        <v>764</v>
      </c>
      <c r="H2011" s="8">
        <v>5.7000000000000002E-3</v>
      </c>
    </row>
    <row r="2012" spans="1:8">
      <c r="A2012" s="8" t="str">
        <f t="shared" si="64"/>
        <v>30.05.003620.10.1011</v>
      </c>
      <c r="B2012" s="8" t="s">
        <v>1396</v>
      </c>
      <c r="C2012" s="8" t="s">
        <v>1345</v>
      </c>
      <c r="D2012" s="8" t="s">
        <v>452</v>
      </c>
      <c r="E2012" s="8" t="s">
        <v>908</v>
      </c>
      <c r="F2012" s="8" t="s">
        <v>508</v>
      </c>
      <c r="G2012" s="8" t="s">
        <v>909</v>
      </c>
      <c r="H2012" s="8">
        <v>1.2669999999999999E-3</v>
      </c>
    </row>
    <row r="2013" spans="1:8">
      <c r="A2013" s="8" t="str">
        <f t="shared" si="64"/>
        <v>30.05.003620.06.1045</v>
      </c>
      <c r="B2013" s="8" t="s">
        <v>1396</v>
      </c>
      <c r="C2013" s="8" t="s">
        <v>1345</v>
      </c>
      <c r="D2013" s="8" t="s">
        <v>452</v>
      </c>
      <c r="E2013" s="8" t="s">
        <v>910</v>
      </c>
      <c r="F2013" s="8" t="s">
        <v>463</v>
      </c>
      <c r="G2013" s="8" t="s">
        <v>911</v>
      </c>
      <c r="H2013" s="8">
        <v>1.2669999999999999E-3</v>
      </c>
    </row>
    <row r="2014" spans="1:8">
      <c r="A2014" s="8" t="str">
        <f t="shared" si="64"/>
        <v>30.05.003620.03.1014</v>
      </c>
      <c r="B2014" s="8" t="s">
        <v>1396</v>
      </c>
      <c r="C2014" s="8" t="s">
        <v>1345</v>
      </c>
      <c r="D2014" s="8" t="s">
        <v>452</v>
      </c>
      <c r="E2014" s="8" t="s">
        <v>912</v>
      </c>
      <c r="F2014" s="8" t="s">
        <v>508</v>
      </c>
      <c r="G2014" s="8" t="s">
        <v>913</v>
      </c>
      <c r="H2014" s="8">
        <v>6.3299999999999999E-4</v>
      </c>
    </row>
    <row r="2015" spans="1:8">
      <c r="A2015" s="8" t="str">
        <f t="shared" si="64"/>
        <v>30.05.003620.06.1005</v>
      </c>
      <c r="B2015" s="8" t="s">
        <v>1396</v>
      </c>
      <c r="C2015" s="8" t="s">
        <v>1345</v>
      </c>
      <c r="D2015" s="8" t="s">
        <v>452</v>
      </c>
      <c r="E2015" s="8" t="s">
        <v>914</v>
      </c>
      <c r="F2015" s="8" t="s">
        <v>508</v>
      </c>
      <c r="G2015" s="8" t="s">
        <v>915</v>
      </c>
      <c r="H2015" s="8">
        <v>6.3299999999999999E-4</v>
      </c>
    </row>
    <row r="2016" spans="1:8">
      <c r="A2016" s="8" t="str">
        <f t="shared" si="64"/>
        <v>30.05.003620.06.1001</v>
      </c>
      <c r="B2016" s="8" t="s">
        <v>1396</v>
      </c>
      <c r="C2016" s="8" t="s">
        <v>1345</v>
      </c>
      <c r="D2016" s="8" t="s">
        <v>452</v>
      </c>
      <c r="E2016" s="8" t="s">
        <v>917</v>
      </c>
      <c r="F2016" s="8" t="s">
        <v>508</v>
      </c>
      <c r="G2016" s="8" t="s">
        <v>918</v>
      </c>
      <c r="H2016" s="8">
        <v>6.3299999999999999E-4</v>
      </c>
    </row>
    <row r="2017" spans="1:8">
      <c r="A2017" s="8" t="str">
        <f t="shared" si="64"/>
        <v>30.05.003620.08.1001</v>
      </c>
      <c r="B2017" s="8" t="s">
        <v>1396</v>
      </c>
      <c r="C2017" s="8" t="s">
        <v>1345</v>
      </c>
      <c r="D2017" s="8" t="s">
        <v>452</v>
      </c>
      <c r="E2017" s="8" t="s">
        <v>919</v>
      </c>
      <c r="F2017" s="8" t="s">
        <v>920</v>
      </c>
      <c r="G2017" s="8" t="s">
        <v>542</v>
      </c>
      <c r="H2017" s="8">
        <v>6.3299999999999999E-4</v>
      </c>
    </row>
    <row r="2018" spans="1:8">
      <c r="A2018" s="8" t="str">
        <f t="shared" si="64"/>
        <v>30.05.003610.02.0024</v>
      </c>
      <c r="B2018" s="8" t="s">
        <v>1396</v>
      </c>
      <c r="C2018" s="8" t="s">
        <v>1345</v>
      </c>
      <c r="D2018" s="8" t="s">
        <v>452</v>
      </c>
      <c r="E2018" s="8" t="s">
        <v>1364</v>
      </c>
      <c r="F2018" s="8" t="s">
        <v>498</v>
      </c>
      <c r="G2018" s="8" t="s">
        <v>1365</v>
      </c>
      <c r="H2018" s="8">
        <v>5.7000000000000002E-3</v>
      </c>
    </row>
    <row r="2019" spans="1:8">
      <c r="A2019" s="8" t="str">
        <f t="shared" si="64"/>
        <v>30.05.003610.06.0024</v>
      </c>
      <c r="B2019" s="8" t="s">
        <v>1396</v>
      </c>
      <c r="C2019" s="8" t="s">
        <v>1345</v>
      </c>
      <c r="D2019" s="8" t="s">
        <v>452</v>
      </c>
      <c r="E2019" s="8" t="s">
        <v>1353</v>
      </c>
      <c r="F2019" s="8" t="s">
        <v>498</v>
      </c>
      <c r="G2019" s="8" t="s">
        <v>1354</v>
      </c>
      <c r="H2019" s="8">
        <v>5.13E-4</v>
      </c>
    </row>
    <row r="2020" spans="1:8">
      <c r="A2020" s="8" t="str">
        <f t="shared" si="64"/>
        <v>30.05.003710.05.0002</v>
      </c>
      <c r="B2020" s="8" t="s">
        <v>934</v>
      </c>
      <c r="C2020" s="8" t="s">
        <v>935</v>
      </c>
      <c r="D2020" s="8" t="s">
        <v>452</v>
      </c>
      <c r="E2020" s="8" t="s">
        <v>451</v>
      </c>
      <c r="F2020" s="8" t="s">
        <v>452</v>
      </c>
      <c r="G2020" s="8" t="s">
        <v>453</v>
      </c>
      <c r="H2020" s="8">
        <v>0.51144400000000001</v>
      </c>
    </row>
    <row r="2021" spans="1:8">
      <c r="A2021" s="8" t="str">
        <f t="shared" si="64"/>
        <v>30.05.003710.05.0007</v>
      </c>
      <c r="B2021" s="8" t="s">
        <v>934</v>
      </c>
      <c r="C2021" s="8" t="s">
        <v>935</v>
      </c>
      <c r="D2021" s="8" t="s">
        <v>452</v>
      </c>
      <c r="E2021" s="8" t="s">
        <v>743</v>
      </c>
      <c r="F2021" s="8" t="s">
        <v>498</v>
      </c>
      <c r="G2021" s="8" t="s">
        <v>744</v>
      </c>
      <c r="H2021" s="8">
        <v>7.6716999999999994E-2</v>
      </c>
    </row>
    <row r="2022" spans="1:8">
      <c r="A2022" s="8" t="str">
        <f t="shared" si="64"/>
        <v>30.05.003710.06.0020</v>
      </c>
      <c r="B2022" s="8" t="s">
        <v>934</v>
      </c>
      <c r="C2022" s="8" t="s">
        <v>935</v>
      </c>
      <c r="D2022" s="8" t="s">
        <v>452</v>
      </c>
      <c r="E2022" s="8" t="s">
        <v>456</v>
      </c>
      <c r="F2022" s="8" t="s">
        <v>452</v>
      </c>
      <c r="G2022" s="8" t="s">
        <v>457</v>
      </c>
      <c r="H2022" s="8">
        <v>1.0229E-2</v>
      </c>
    </row>
    <row r="2023" spans="1:8">
      <c r="A2023" s="8" t="str">
        <f t="shared" si="64"/>
        <v>30.05.003710.07.0002</v>
      </c>
      <c r="B2023" s="8" t="s">
        <v>934</v>
      </c>
      <c r="C2023" s="8" t="s">
        <v>935</v>
      </c>
      <c r="D2023" s="8" t="s">
        <v>452</v>
      </c>
      <c r="E2023" s="8" t="s">
        <v>454</v>
      </c>
      <c r="F2023" s="8" t="s">
        <v>452</v>
      </c>
      <c r="G2023" s="8" t="s">
        <v>455</v>
      </c>
      <c r="H2023" s="8">
        <v>0.28129399999999999</v>
      </c>
    </row>
    <row r="2024" spans="1:8">
      <c r="A2024" s="8" t="str">
        <f t="shared" si="64"/>
        <v>30.05.003710.07.0014</v>
      </c>
      <c r="B2024" s="8" t="s">
        <v>934</v>
      </c>
      <c r="C2024" s="8" t="s">
        <v>935</v>
      </c>
      <c r="D2024" s="8" t="s">
        <v>452</v>
      </c>
      <c r="E2024" s="8" t="s">
        <v>936</v>
      </c>
      <c r="F2024" s="8" t="s">
        <v>452</v>
      </c>
      <c r="G2024" s="8" t="s">
        <v>937</v>
      </c>
      <c r="H2024" s="8">
        <v>2.5569999999999998E-3</v>
      </c>
    </row>
    <row r="2025" spans="1:8">
      <c r="A2025" s="8" t="str">
        <f t="shared" si="64"/>
        <v>30.05.003710.04.0010</v>
      </c>
      <c r="B2025" s="8" t="s">
        <v>934</v>
      </c>
      <c r="C2025" s="8" t="s">
        <v>935</v>
      </c>
      <c r="D2025" s="8" t="s">
        <v>452</v>
      </c>
      <c r="E2025" s="8" t="s">
        <v>465</v>
      </c>
      <c r="F2025" s="8" t="s">
        <v>452</v>
      </c>
      <c r="G2025" s="8" t="s">
        <v>459</v>
      </c>
      <c r="H2025" s="8">
        <v>0.127861</v>
      </c>
    </row>
    <row r="2026" spans="1:8">
      <c r="A2026" s="8" t="str">
        <f t="shared" si="64"/>
        <v>30.05.003810.05.0010</v>
      </c>
      <c r="B2026" s="8" t="s">
        <v>1177</v>
      </c>
      <c r="C2026" s="8" t="s">
        <v>1178</v>
      </c>
      <c r="D2026" s="8" t="s">
        <v>452</v>
      </c>
      <c r="E2026" s="8" t="s">
        <v>1179</v>
      </c>
      <c r="F2026" s="8" t="s">
        <v>452</v>
      </c>
      <c r="G2026" s="8" t="s">
        <v>1180</v>
      </c>
      <c r="H2026" s="8">
        <v>0.58839600000000003</v>
      </c>
    </row>
    <row r="2027" spans="1:8">
      <c r="A2027" s="8" t="str">
        <f t="shared" si="64"/>
        <v>30.05.003810.05.0011</v>
      </c>
      <c r="B2027" s="8" t="s">
        <v>1177</v>
      </c>
      <c r="C2027" s="8" t="s">
        <v>1178</v>
      </c>
      <c r="D2027" s="8" t="s">
        <v>452</v>
      </c>
      <c r="E2027" s="8" t="s">
        <v>1181</v>
      </c>
      <c r="F2027" s="8" t="s">
        <v>452</v>
      </c>
      <c r="G2027" s="8" t="s">
        <v>1182</v>
      </c>
      <c r="H2027" s="8">
        <v>9.5784999999999995E-2</v>
      </c>
    </row>
    <row r="2028" spans="1:8">
      <c r="A2028" s="8" t="str">
        <f t="shared" si="64"/>
        <v>30.05.003810.09.0003</v>
      </c>
      <c r="B2028" s="8" t="s">
        <v>1177</v>
      </c>
      <c r="C2028" s="8" t="s">
        <v>1178</v>
      </c>
      <c r="D2028" s="8" t="s">
        <v>452</v>
      </c>
      <c r="E2028" s="8" t="s">
        <v>824</v>
      </c>
      <c r="F2028" s="8" t="s">
        <v>452</v>
      </c>
      <c r="G2028" s="8" t="s">
        <v>825</v>
      </c>
      <c r="H2028" s="8">
        <v>0.20399600000000001</v>
      </c>
    </row>
    <row r="2029" spans="1:8">
      <c r="A2029" s="8" t="str">
        <f t="shared" si="64"/>
        <v>30.05.003810.09.0006</v>
      </c>
      <c r="B2029" s="8" t="s">
        <v>1177</v>
      </c>
      <c r="C2029" s="8" t="s">
        <v>1178</v>
      </c>
      <c r="D2029" s="8" t="s">
        <v>452</v>
      </c>
      <c r="E2029" s="8" t="s">
        <v>504</v>
      </c>
      <c r="F2029" s="8" t="s">
        <v>505</v>
      </c>
      <c r="G2029" s="8" t="s">
        <v>506</v>
      </c>
      <c r="H2029" s="8">
        <v>1.1332999999999999E-2</v>
      </c>
    </row>
    <row r="2030" spans="1:8">
      <c r="A2030" s="8" t="str">
        <f t="shared" si="64"/>
        <v>30.05.003810.06.0020</v>
      </c>
      <c r="B2030" s="8" t="s">
        <v>1177</v>
      </c>
      <c r="C2030" s="8" t="s">
        <v>1178</v>
      </c>
      <c r="D2030" s="8" t="s">
        <v>452</v>
      </c>
      <c r="E2030" s="8" t="s">
        <v>456</v>
      </c>
      <c r="F2030" s="8" t="s">
        <v>452</v>
      </c>
      <c r="G2030" s="8" t="s">
        <v>457</v>
      </c>
      <c r="H2030" s="8">
        <v>1.4943E-2</v>
      </c>
    </row>
    <row r="2031" spans="1:8">
      <c r="A2031" s="8" t="str">
        <f t="shared" si="64"/>
        <v>30.05.003810.07.0027</v>
      </c>
      <c r="B2031" s="8" t="s">
        <v>1177</v>
      </c>
      <c r="C2031" s="8" t="s">
        <v>1178</v>
      </c>
      <c r="D2031" s="8" t="s">
        <v>452</v>
      </c>
      <c r="E2031" s="8" t="s">
        <v>948</v>
      </c>
      <c r="F2031" s="8" t="s">
        <v>452</v>
      </c>
      <c r="G2031" s="8" t="s">
        <v>949</v>
      </c>
      <c r="H2031" s="8">
        <v>1.0950000000000001E-3</v>
      </c>
    </row>
    <row r="2032" spans="1:8">
      <c r="A2032" s="8" t="str">
        <f t="shared" si="64"/>
        <v>30.05.003810.07.0002</v>
      </c>
      <c r="B2032" s="8" t="s">
        <v>1177</v>
      </c>
      <c r="C2032" s="8" t="s">
        <v>1178</v>
      </c>
      <c r="D2032" s="8" t="s">
        <v>452</v>
      </c>
      <c r="E2032" s="8" t="s">
        <v>454</v>
      </c>
      <c r="F2032" s="8" t="s">
        <v>452</v>
      </c>
      <c r="G2032" s="8" t="s">
        <v>455</v>
      </c>
      <c r="H2032" s="8">
        <v>9.5784999999999995E-2</v>
      </c>
    </row>
    <row r="2033" spans="1:8">
      <c r="A2033" s="8" t="str">
        <f t="shared" si="64"/>
        <v>30.05.003930.06.0012</v>
      </c>
      <c r="B2033" s="8" t="s">
        <v>1399</v>
      </c>
      <c r="C2033" s="8" t="s">
        <v>1370</v>
      </c>
      <c r="D2033" s="8" t="s">
        <v>452</v>
      </c>
      <c r="E2033" s="8" t="s">
        <v>1367</v>
      </c>
      <c r="F2033" s="8" t="s">
        <v>452</v>
      </c>
      <c r="G2033" s="8" t="s">
        <v>1368</v>
      </c>
      <c r="H2033" s="8">
        <v>0.66959599999999997</v>
      </c>
    </row>
    <row r="2034" spans="1:8">
      <c r="A2034" s="8" t="str">
        <f t="shared" si="64"/>
        <v>30.05.003910.01.0010</v>
      </c>
      <c r="B2034" s="8" t="s">
        <v>1399</v>
      </c>
      <c r="C2034" s="8" t="s">
        <v>1370</v>
      </c>
      <c r="D2034" s="8" t="s">
        <v>452</v>
      </c>
      <c r="E2034" s="8" t="s">
        <v>843</v>
      </c>
      <c r="F2034" s="8" t="s">
        <v>452</v>
      </c>
      <c r="G2034" s="8" t="s">
        <v>844</v>
      </c>
      <c r="H2034" s="8">
        <v>7.5268000000000002E-2</v>
      </c>
    </row>
    <row r="2035" spans="1:8">
      <c r="A2035" s="8" t="str">
        <f t="shared" si="64"/>
        <v>30.05.003910.01.0019</v>
      </c>
      <c r="B2035" s="8" t="s">
        <v>1399</v>
      </c>
      <c r="C2035" s="8" t="s">
        <v>1370</v>
      </c>
      <c r="D2035" s="8" t="s">
        <v>452</v>
      </c>
      <c r="E2035" s="8" t="s">
        <v>1343</v>
      </c>
      <c r="F2035" s="8" t="s">
        <v>452</v>
      </c>
      <c r="G2035" s="8" t="s">
        <v>842</v>
      </c>
      <c r="H2035" s="8">
        <v>0.150537</v>
      </c>
    </row>
    <row r="2036" spans="1:8">
      <c r="A2036" s="8" t="str">
        <f t="shared" si="64"/>
        <v>30.05.003910.01.0006</v>
      </c>
      <c r="B2036" s="8" t="s">
        <v>1399</v>
      </c>
      <c r="C2036" s="8" t="s">
        <v>1370</v>
      </c>
      <c r="D2036" s="8" t="s">
        <v>452</v>
      </c>
      <c r="E2036" s="8" t="s">
        <v>845</v>
      </c>
      <c r="F2036" s="8" t="s">
        <v>452</v>
      </c>
      <c r="G2036" s="8" t="s">
        <v>846</v>
      </c>
      <c r="H2036" s="8">
        <v>0.150537</v>
      </c>
    </row>
    <row r="2037" spans="1:8">
      <c r="A2037" s="8" t="str">
        <f t="shared" si="64"/>
        <v>30.05.003910.02.0003</v>
      </c>
      <c r="B2037" s="8" t="s">
        <v>1399</v>
      </c>
      <c r="C2037" s="8" t="s">
        <v>1370</v>
      </c>
      <c r="D2037" s="8" t="s">
        <v>452</v>
      </c>
      <c r="E2037" s="8" t="s">
        <v>523</v>
      </c>
      <c r="F2037" s="8" t="s">
        <v>452</v>
      </c>
      <c r="G2037" s="8" t="s">
        <v>524</v>
      </c>
      <c r="H2037" s="8">
        <v>2.5611999999999999E-2</v>
      </c>
    </row>
    <row r="2038" spans="1:8">
      <c r="A2038" s="8" t="str">
        <f t="shared" si="64"/>
        <v>30.05.003910.02.0026</v>
      </c>
      <c r="B2038" s="8" t="s">
        <v>1399</v>
      </c>
      <c r="C2038" s="8" t="s">
        <v>1370</v>
      </c>
      <c r="D2038" s="8" t="s">
        <v>452</v>
      </c>
      <c r="E2038" s="8" t="s">
        <v>1333</v>
      </c>
      <c r="F2038" s="8" t="s">
        <v>452</v>
      </c>
      <c r="G2038" s="8" t="s">
        <v>1334</v>
      </c>
      <c r="H2038" s="8">
        <v>1.0977000000000001E-2</v>
      </c>
    </row>
    <row r="2039" spans="1:8">
      <c r="A2039" s="8" t="str">
        <f t="shared" si="64"/>
        <v>30.05.003910.07.0002</v>
      </c>
      <c r="B2039" s="8" t="s">
        <v>1399</v>
      </c>
      <c r="C2039" s="8" t="s">
        <v>1370</v>
      </c>
      <c r="D2039" s="8" t="s">
        <v>452</v>
      </c>
      <c r="E2039" s="8" t="s">
        <v>454</v>
      </c>
      <c r="F2039" s="8" t="s">
        <v>452</v>
      </c>
      <c r="G2039" s="8" t="s">
        <v>455</v>
      </c>
      <c r="H2039" s="8">
        <v>0.20907899999999999</v>
      </c>
    </row>
    <row r="2040" spans="1:8">
      <c r="A2040" s="8" t="str">
        <f t="shared" si="64"/>
        <v>30.05.003910.04.0007</v>
      </c>
      <c r="B2040" s="8" t="s">
        <v>1399</v>
      </c>
      <c r="C2040" s="8" t="s">
        <v>1370</v>
      </c>
      <c r="D2040" s="8" t="s">
        <v>452</v>
      </c>
      <c r="E2040" s="8" t="s">
        <v>535</v>
      </c>
      <c r="F2040" s="8" t="s">
        <v>452</v>
      </c>
      <c r="G2040" s="8" t="s">
        <v>536</v>
      </c>
      <c r="H2040" s="8">
        <v>7.4515999999999999E-2</v>
      </c>
    </row>
    <row r="2041" spans="1:8">
      <c r="A2041" s="8" t="str">
        <f t="shared" si="64"/>
        <v>30.05.003910.09.0003</v>
      </c>
      <c r="B2041" s="8" t="s">
        <v>1399</v>
      </c>
      <c r="C2041" s="8" t="s">
        <v>1370</v>
      </c>
      <c r="D2041" s="8" t="s">
        <v>452</v>
      </c>
      <c r="E2041" s="8" t="s">
        <v>824</v>
      </c>
      <c r="F2041" s="8" t="s">
        <v>452</v>
      </c>
      <c r="G2041" s="8" t="s">
        <v>825</v>
      </c>
      <c r="H2041" s="8">
        <v>0.145257</v>
      </c>
    </row>
    <row r="2042" spans="1:8">
      <c r="A2042" s="8" t="str">
        <f t="shared" si="64"/>
        <v>30.05.003910.09.0006</v>
      </c>
      <c r="B2042" s="8" t="s">
        <v>1399</v>
      </c>
      <c r="C2042" s="8" t="s">
        <v>1370</v>
      </c>
      <c r="D2042" s="8" t="s">
        <v>452</v>
      </c>
      <c r="E2042" s="8" t="s">
        <v>504</v>
      </c>
      <c r="F2042" s="8" t="s">
        <v>505</v>
      </c>
      <c r="G2042" s="8" t="s">
        <v>506</v>
      </c>
      <c r="H2042" s="8">
        <v>8.0700000000000008E-3</v>
      </c>
    </row>
    <row r="2043" spans="1:8">
      <c r="A2043" s="8" t="str">
        <f t="shared" si="64"/>
        <v>30.05.003910.06.0020</v>
      </c>
      <c r="B2043" s="8" t="s">
        <v>1399</v>
      </c>
      <c r="C2043" s="8" t="s">
        <v>1370</v>
      </c>
      <c r="D2043" s="8" t="s">
        <v>452</v>
      </c>
      <c r="E2043" s="8" t="s">
        <v>456</v>
      </c>
      <c r="F2043" s="8" t="s">
        <v>452</v>
      </c>
      <c r="G2043" s="8" t="s">
        <v>457</v>
      </c>
      <c r="H2043" s="8">
        <v>1.3394E-2</v>
      </c>
    </row>
    <row r="2044" spans="1:8">
      <c r="A2044" s="8" t="str">
        <f t="shared" si="64"/>
        <v>30.05.003910.04.0004</v>
      </c>
      <c r="B2044" s="8" t="s">
        <v>1399</v>
      </c>
      <c r="C2044" s="8" t="s">
        <v>1370</v>
      </c>
      <c r="D2044" s="8" t="s">
        <v>452</v>
      </c>
      <c r="E2044" s="8" t="s">
        <v>776</v>
      </c>
      <c r="F2044" s="8" t="s">
        <v>452</v>
      </c>
      <c r="G2044" s="8" t="s">
        <v>777</v>
      </c>
      <c r="H2044" s="8">
        <v>7.8399999999999997E-3</v>
      </c>
    </row>
    <row r="2045" spans="1:8">
      <c r="A2045" s="8" t="str">
        <f t="shared" si="64"/>
        <v>30.05.003940.02.1010</v>
      </c>
      <c r="B2045" s="8" t="s">
        <v>1399</v>
      </c>
      <c r="C2045" s="8" t="s">
        <v>1370</v>
      </c>
      <c r="D2045" s="8" t="s">
        <v>452</v>
      </c>
      <c r="E2045" s="8" t="s">
        <v>1095</v>
      </c>
      <c r="F2045" s="8" t="s">
        <v>452</v>
      </c>
      <c r="G2045" s="8" t="s">
        <v>1096</v>
      </c>
      <c r="H2045" s="8">
        <v>3.8999999999999999E-5</v>
      </c>
    </row>
    <row r="2046" spans="1:8">
      <c r="A2046" s="8" t="str">
        <f t="shared" si="64"/>
        <v>30.05.003940.02.1011</v>
      </c>
      <c r="B2046" s="8" t="s">
        <v>1399</v>
      </c>
      <c r="C2046" s="8" t="s">
        <v>1370</v>
      </c>
      <c r="D2046" s="8" t="s">
        <v>452</v>
      </c>
      <c r="E2046" s="8" t="s">
        <v>1097</v>
      </c>
      <c r="F2046" s="8" t="s">
        <v>452</v>
      </c>
      <c r="G2046" s="8" t="s">
        <v>1098</v>
      </c>
      <c r="H2046" s="8">
        <v>2.2780000000000001E-3</v>
      </c>
    </row>
    <row r="2047" spans="1:8">
      <c r="A2047" s="8" t="str">
        <f t="shared" si="64"/>
        <v>30.05.003940.02.1012</v>
      </c>
      <c r="B2047" s="8" t="s">
        <v>1399</v>
      </c>
      <c r="C2047" s="8" t="s">
        <v>1370</v>
      </c>
      <c r="D2047" s="8" t="s">
        <v>452</v>
      </c>
      <c r="E2047" s="8" t="s">
        <v>1099</v>
      </c>
      <c r="F2047" s="8" t="s">
        <v>452</v>
      </c>
      <c r="G2047" s="8" t="s">
        <v>1100</v>
      </c>
      <c r="H2047" s="8">
        <v>4.4949999999999999E-3</v>
      </c>
    </row>
    <row r="2048" spans="1:8">
      <c r="A2048" s="8" t="str">
        <f t="shared" si="64"/>
        <v>30.05.003940.02.1013</v>
      </c>
      <c r="B2048" s="8" t="s">
        <v>1399</v>
      </c>
      <c r="C2048" s="8" t="s">
        <v>1370</v>
      </c>
      <c r="D2048" s="8" t="s">
        <v>452</v>
      </c>
      <c r="E2048" s="8" t="s">
        <v>1102</v>
      </c>
      <c r="F2048" s="8" t="s">
        <v>452</v>
      </c>
      <c r="G2048" s="8" t="s">
        <v>1103</v>
      </c>
      <c r="H2048" s="8">
        <v>3.4529999999999999E-3</v>
      </c>
    </row>
    <row r="2049" spans="1:8">
      <c r="A2049" s="8" t="str">
        <f t="shared" si="64"/>
        <v>30.05.003910.04.0005</v>
      </c>
      <c r="B2049" s="8" t="s">
        <v>1399</v>
      </c>
      <c r="C2049" s="8" t="s">
        <v>1370</v>
      </c>
      <c r="D2049" s="8" t="s">
        <v>452</v>
      </c>
      <c r="E2049" s="8" t="s">
        <v>475</v>
      </c>
      <c r="F2049" s="8" t="s">
        <v>452</v>
      </c>
      <c r="G2049" s="8" t="s">
        <v>476</v>
      </c>
      <c r="H2049" s="8">
        <v>1.0454E-2</v>
      </c>
    </row>
    <row r="2050" spans="1:8">
      <c r="A2050" s="8" t="str">
        <f t="shared" si="64"/>
        <v>30.05.003940.03.1380</v>
      </c>
      <c r="B2050" s="8" t="s">
        <v>1399</v>
      </c>
      <c r="C2050" s="8" t="s">
        <v>1370</v>
      </c>
      <c r="D2050" s="8" t="s">
        <v>452</v>
      </c>
      <c r="E2050" s="8" t="s">
        <v>835</v>
      </c>
      <c r="F2050" s="8" t="s">
        <v>498</v>
      </c>
      <c r="G2050" s="8" t="s">
        <v>836</v>
      </c>
      <c r="H2050" s="8">
        <v>0.156809</v>
      </c>
    </row>
    <row r="2051" spans="1:8">
      <c r="A2051" s="8" t="str">
        <f t="shared" si="64"/>
        <v>---------------  - FMEN031 - V:</v>
      </c>
      <c r="B2051" s="8" t="s">
        <v>427</v>
      </c>
      <c r="C2051" s="8" t="e">
        <f>------------------------------DAT</f>
        <v>#NAME?</v>
      </c>
      <c r="D2051" s="8" t="s">
        <v>1238</v>
      </c>
      <c r="E2051" s="8" t="s">
        <v>526</v>
      </c>
      <c r="F2051" s="8" t="s">
        <v>527</v>
      </c>
      <c r="G2051" s="8" t="s">
        <v>528</v>
      </c>
      <c r="H2051" s="8"/>
    </row>
    <row r="2052" spans="1:8">
      <c r="A2052" s="8" t="str">
        <f t="shared" si="64"/>
        <v>_x000C_------------------------------</v>
      </c>
      <c r="B2052" s="8" t="s">
        <v>529</v>
      </c>
      <c r="C2052" s="8" t="s">
        <v>1227</v>
      </c>
      <c r="D2052" s="8" t="s">
        <v>1228</v>
      </c>
      <c r="E2052" s="8" t="s">
        <v>430</v>
      </c>
      <c r="F2052" s="8" t="s">
        <v>429</v>
      </c>
      <c r="G2052" s="8" t="s">
        <v>431</v>
      </c>
      <c r="H2052" s="8" t="s">
        <v>431</v>
      </c>
    </row>
    <row r="2053" spans="1:8">
      <c r="A2053" s="8" t="str">
        <f t="shared" si="64"/>
        <v>FORNO DE MINASrutura de Atual P</v>
      </c>
      <c r="B2053" s="8" t="s">
        <v>433</v>
      </c>
      <c r="C2053" s="8" t="s">
        <v>434</v>
      </c>
      <c r="D2053" s="8" t="s">
        <v>435</v>
      </c>
      <c r="E2053" s="8" t="s">
        <v>436</v>
      </c>
      <c r="F2053" s="8" t="s">
        <v>437</v>
      </c>
      <c r="G2053" s="8" t="s">
        <v>438</v>
      </c>
      <c r="H2053" s="8" t="s">
        <v>988</v>
      </c>
    </row>
    <row r="2054" spans="1:8">
      <c r="A2054" s="8" t="str">
        <f t="shared" si="64"/>
        <v>-------------------------------</v>
      </c>
      <c r="B2054" s="8" t="s">
        <v>427</v>
      </c>
      <c r="C2054" s="8" t="s">
        <v>1227</v>
      </c>
      <c r="D2054" s="8" t="s">
        <v>1228</v>
      </c>
      <c r="E2054" s="8" t="s">
        <v>430</v>
      </c>
      <c r="F2054" s="8" t="s">
        <v>429</v>
      </c>
      <c r="G2054" s="8" t="s">
        <v>431</v>
      </c>
      <c r="H2054" s="8" t="s">
        <v>1390</v>
      </c>
    </row>
    <row r="2055" spans="1:8">
      <c r="A2055" s="8" t="str">
        <f t="shared" si="64"/>
        <v/>
      </c>
      <c r="B2055" s="8"/>
      <c r="C2055" s="8"/>
      <c r="D2055" s="8"/>
      <c r="E2055" s="8"/>
      <c r="F2055" s="8"/>
      <c r="G2055" s="8"/>
      <c r="H2055" s="8"/>
    </row>
    <row r="2056" spans="1:8">
      <c r="A2056" s="8" t="str">
        <f t="shared" si="64"/>
        <v>Item PaiItem Filho</v>
      </c>
      <c r="B2056" s="8" t="s">
        <v>441</v>
      </c>
      <c r="C2056" s="8" t="s">
        <v>442</v>
      </c>
      <c r="D2056" s="8" t="s">
        <v>443</v>
      </c>
      <c r="E2056" s="8" t="s">
        <v>444</v>
      </c>
      <c r="F2056" s="8" t="s">
        <v>443</v>
      </c>
      <c r="G2056" s="8" t="s">
        <v>445</v>
      </c>
      <c r="H2056" s="8" t="s">
        <v>446</v>
      </c>
    </row>
    <row r="2057" spans="1:8">
      <c r="A2057" s="8" t="str">
        <f t="shared" si="64"/>
        <v>------------------------------</v>
      </c>
      <c r="B2057" s="8" t="s">
        <v>427</v>
      </c>
      <c r="C2057" s="8" t="s">
        <v>447</v>
      </c>
      <c r="D2057" s="8" t="s">
        <v>448</v>
      </c>
      <c r="E2057" s="8" t="s">
        <v>449</v>
      </c>
      <c r="F2057" s="8" t="s">
        <v>448</v>
      </c>
      <c r="G2057" s="8" t="s">
        <v>431</v>
      </c>
      <c r="H2057" s="8" t="s">
        <v>427</v>
      </c>
    </row>
    <row r="2058" spans="1:8">
      <c r="A2058" s="8" t="str">
        <f t="shared" si="64"/>
        <v>30.05.003935.03.1380</v>
      </c>
      <c r="B2058" s="8" t="s">
        <v>1399</v>
      </c>
      <c r="C2058" s="8" t="s">
        <v>1370</v>
      </c>
      <c r="D2058" s="8" t="s">
        <v>452</v>
      </c>
      <c r="E2058" s="8" t="s">
        <v>1285</v>
      </c>
      <c r="F2058" s="8" t="s">
        <v>498</v>
      </c>
      <c r="G2058" s="8" t="s">
        <v>836</v>
      </c>
      <c r="H2058" s="8">
        <v>0.156809</v>
      </c>
    </row>
    <row r="2059" spans="1:8">
      <c r="B2059" s="8" t="s">
        <v>1399</v>
      </c>
      <c r="C2059" s="8" t="s">
        <v>1370</v>
      </c>
      <c r="D2059" s="8" t="s">
        <v>452</v>
      </c>
      <c r="E2059" s="8" t="s">
        <v>921</v>
      </c>
      <c r="F2059" s="8" t="s">
        <v>508</v>
      </c>
      <c r="G2059" s="8" t="s">
        <v>922</v>
      </c>
      <c r="H2059" s="8">
        <v>5.4900000000000001E-4</v>
      </c>
    </row>
    <row r="2060" spans="1:8">
      <c r="A2060" s="8" t="str">
        <f t="shared" ref="A2060:A2106" si="65">B2060&amp;E2060</f>
        <v>30.05.003920.09.1002</v>
      </c>
      <c r="B2060" s="8" t="s">
        <v>1399</v>
      </c>
      <c r="C2060" s="8" t="s">
        <v>1370</v>
      </c>
      <c r="D2060" s="8" t="s">
        <v>452</v>
      </c>
      <c r="E2060" s="8" t="s">
        <v>923</v>
      </c>
      <c r="F2060" s="8" t="s">
        <v>508</v>
      </c>
      <c r="G2060" s="8" t="s">
        <v>924</v>
      </c>
      <c r="H2060" s="8">
        <v>1.4100000000000001E-4</v>
      </c>
    </row>
    <row r="2061" spans="1:8">
      <c r="A2061" s="8" t="str">
        <f t="shared" si="65"/>
        <v>30.05.003920.10.1014</v>
      </c>
      <c r="B2061" s="8" t="s">
        <v>1399</v>
      </c>
      <c r="C2061" s="8" t="s">
        <v>1370</v>
      </c>
      <c r="D2061" s="8" t="s">
        <v>452</v>
      </c>
      <c r="E2061" s="8" t="s">
        <v>1055</v>
      </c>
      <c r="F2061" s="8" t="s">
        <v>508</v>
      </c>
      <c r="G2061" s="8" t="s">
        <v>1056</v>
      </c>
      <c r="H2061" s="8">
        <v>6.9099999999999999E-4</v>
      </c>
    </row>
    <row r="2062" spans="1:8">
      <c r="A2062" s="8" t="str">
        <f t="shared" si="65"/>
        <v>30.05.003920.07.1001</v>
      </c>
      <c r="B2062" s="8" t="s">
        <v>1399</v>
      </c>
      <c r="C2062" s="8" t="s">
        <v>1370</v>
      </c>
      <c r="D2062" s="8" t="s">
        <v>452</v>
      </c>
      <c r="E2062" s="8" t="s">
        <v>925</v>
      </c>
      <c r="F2062" s="8" t="s">
        <v>452</v>
      </c>
      <c r="G2062" s="8" t="s">
        <v>926</v>
      </c>
      <c r="H2062" s="8">
        <v>6.3E-5</v>
      </c>
    </row>
    <row r="2063" spans="1:8">
      <c r="A2063" s="8" t="str">
        <f t="shared" si="65"/>
        <v>30.05.004010.05.0002</v>
      </c>
      <c r="B2063" s="8" t="s">
        <v>1151</v>
      </c>
      <c r="C2063" s="8" t="s">
        <v>1152</v>
      </c>
      <c r="D2063" s="8" t="s">
        <v>452</v>
      </c>
      <c r="E2063" s="8" t="s">
        <v>451</v>
      </c>
      <c r="F2063" s="8" t="s">
        <v>452</v>
      </c>
      <c r="G2063" s="8" t="s">
        <v>453</v>
      </c>
      <c r="H2063" s="8">
        <v>0.59735700000000003</v>
      </c>
    </row>
    <row r="2064" spans="1:8">
      <c r="A2064" s="8" t="str">
        <f t="shared" si="65"/>
        <v>30.05.004010.06.0020</v>
      </c>
      <c r="B2064" s="8" t="s">
        <v>1151</v>
      </c>
      <c r="C2064" s="8" t="s">
        <v>1152</v>
      </c>
      <c r="D2064" s="8" t="s">
        <v>452</v>
      </c>
      <c r="E2064" s="8" t="s">
        <v>456</v>
      </c>
      <c r="F2064" s="8" t="s">
        <v>452</v>
      </c>
      <c r="G2064" s="8" t="s">
        <v>457</v>
      </c>
      <c r="H2064" s="8">
        <v>8.0940000000000005E-3</v>
      </c>
    </row>
    <row r="2065" spans="1:8">
      <c r="A2065" s="8" t="str">
        <f t="shared" si="65"/>
        <v>30.05.004010.04.0005</v>
      </c>
      <c r="B2065" s="8" t="s">
        <v>1151</v>
      </c>
      <c r="C2065" s="8" t="s">
        <v>1152</v>
      </c>
      <c r="D2065" s="8" t="s">
        <v>452</v>
      </c>
      <c r="E2065" s="8" t="s">
        <v>475</v>
      </c>
      <c r="F2065" s="8" t="s">
        <v>452</v>
      </c>
      <c r="G2065" s="8" t="s">
        <v>476</v>
      </c>
      <c r="H2065" s="8">
        <v>0.118774</v>
      </c>
    </row>
    <row r="2066" spans="1:8">
      <c r="A2066" s="8" t="str">
        <f t="shared" si="65"/>
        <v>30.05.004010.09.0003</v>
      </c>
      <c r="B2066" s="8" t="s">
        <v>1151</v>
      </c>
      <c r="C2066" s="8" t="s">
        <v>1152</v>
      </c>
      <c r="D2066" s="8" t="s">
        <v>452</v>
      </c>
      <c r="E2066" s="8" t="s">
        <v>824</v>
      </c>
      <c r="F2066" s="8" t="s">
        <v>452</v>
      </c>
      <c r="G2066" s="8" t="s">
        <v>825</v>
      </c>
      <c r="H2066" s="8">
        <v>2.9867999999999999E-2</v>
      </c>
    </row>
    <row r="2067" spans="1:8">
      <c r="A2067" s="8" t="str">
        <f t="shared" si="65"/>
        <v>30.05.004010.09.0006</v>
      </c>
      <c r="B2067" s="8" t="s">
        <v>1151</v>
      </c>
      <c r="C2067" s="8" t="s">
        <v>1152</v>
      </c>
      <c r="D2067" s="8" t="s">
        <v>452</v>
      </c>
      <c r="E2067" s="8" t="s">
        <v>504</v>
      </c>
      <c r="F2067" s="8" t="s">
        <v>505</v>
      </c>
      <c r="G2067" s="8" t="s">
        <v>506</v>
      </c>
      <c r="H2067" s="8">
        <v>1.6590000000000001E-3</v>
      </c>
    </row>
    <row r="2068" spans="1:8">
      <c r="A2068" s="8" t="str">
        <f t="shared" si="65"/>
        <v>30.05.004010.11.0002</v>
      </c>
      <c r="B2068" s="8" t="s">
        <v>1151</v>
      </c>
      <c r="C2068" s="8" t="s">
        <v>1152</v>
      </c>
      <c r="D2068" s="8" t="s">
        <v>452</v>
      </c>
      <c r="E2068" s="8" t="s">
        <v>1070</v>
      </c>
      <c r="F2068" s="8" t="s">
        <v>452</v>
      </c>
      <c r="G2068" s="8" t="s">
        <v>1071</v>
      </c>
      <c r="H2068" s="8">
        <v>1.0095E-2</v>
      </c>
    </row>
    <row r="2069" spans="1:8">
      <c r="A2069" s="8" t="str">
        <f t="shared" si="65"/>
        <v>30.05.004010.02.0003</v>
      </c>
      <c r="B2069" s="8" t="s">
        <v>1151</v>
      </c>
      <c r="C2069" s="8" t="s">
        <v>1152</v>
      </c>
      <c r="D2069" s="8" t="s">
        <v>452</v>
      </c>
      <c r="E2069" s="8" t="s">
        <v>523</v>
      </c>
      <c r="F2069" s="8" t="s">
        <v>452</v>
      </c>
      <c r="G2069" s="8" t="s">
        <v>524</v>
      </c>
      <c r="H2069" s="8">
        <v>1.6188000000000001E-2</v>
      </c>
    </row>
    <row r="2070" spans="1:8">
      <c r="A2070" s="8" t="str">
        <f t="shared" si="65"/>
        <v>30.05.004010.07.0032</v>
      </c>
      <c r="B2070" s="8" t="s">
        <v>1151</v>
      </c>
      <c r="C2070" s="8" t="s">
        <v>1152</v>
      </c>
      <c r="D2070" s="8" t="s">
        <v>452</v>
      </c>
      <c r="E2070" s="8" t="s">
        <v>723</v>
      </c>
      <c r="F2070" s="8" t="s">
        <v>452</v>
      </c>
      <c r="G2070" s="8" t="s">
        <v>724</v>
      </c>
      <c r="H2070" s="8">
        <v>2.0309999999999998E-3</v>
      </c>
    </row>
    <row r="2071" spans="1:8">
      <c r="A2071" s="8" t="str">
        <f t="shared" si="65"/>
        <v>30.05.004010.07.0002</v>
      </c>
      <c r="B2071" s="8" t="s">
        <v>1151</v>
      </c>
      <c r="C2071" s="8" t="s">
        <v>1152</v>
      </c>
      <c r="D2071" s="8" t="s">
        <v>452</v>
      </c>
      <c r="E2071" s="8" t="s">
        <v>454</v>
      </c>
      <c r="F2071" s="8" t="s">
        <v>452</v>
      </c>
      <c r="G2071" s="8" t="s">
        <v>455</v>
      </c>
      <c r="H2071" s="8">
        <v>0.197128</v>
      </c>
    </row>
    <row r="2072" spans="1:8">
      <c r="A2072" s="8" t="str">
        <f t="shared" si="65"/>
        <v>30.05.004110.05.0003</v>
      </c>
      <c r="B2072" s="8" t="s">
        <v>1174</v>
      </c>
      <c r="C2072" s="8" t="s">
        <v>1175</v>
      </c>
      <c r="D2072" s="8" t="s">
        <v>452</v>
      </c>
      <c r="E2072" s="8" t="s">
        <v>952</v>
      </c>
      <c r="F2072" s="8" t="s">
        <v>452</v>
      </c>
      <c r="G2072" s="8" t="s">
        <v>953</v>
      </c>
      <c r="H2072" s="8">
        <v>0.51933200000000002</v>
      </c>
    </row>
    <row r="2073" spans="1:8">
      <c r="A2073" s="8" t="str">
        <f t="shared" si="65"/>
        <v>30.05.004110.04.0004</v>
      </c>
      <c r="B2073" s="8" t="s">
        <v>1174</v>
      </c>
      <c r="C2073" s="8" t="s">
        <v>1175</v>
      </c>
      <c r="D2073" s="8" t="s">
        <v>452</v>
      </c>
      <c r="E2073" s="8" t="s">
        <v>776</v>
      </c>
      <c r="F2073" s="8" t="s">
        <v>452</v>
      </c>
      <c r="G2073" s="8" t="s">
        <v>777</v>
      </c>
      <c r="H2073" s="8">
        <v>0.12464</v>
      </c>
    </row>
    <row r="2074" spans="1:8">
      <c r="A2074" s="8" t="str">
        <f t="shared" si="65"/>
        <v>30.05.004140.02.1010</v>
      </c>
      <c r="B2074" s="8" t="s">
        <v>1174</v>
      </c>
      <c r="C2074" s="8" t="s">
        <v>1175</v>
      </c>
      <c r="D2074" s="8" t="s">
        <v>452</v>
      </c>
      <c r="E2074" s="8" t="s">
        <v>1095</v>
      </c>
      <c r="F2074" s="8" t="s">
        <v>452</v>
      </c>
      <c r="G2074" s="8" t="s">
        <v>1096</v>
      </c>
      <c r="H2074" s="8">
        <v>6.1600000000000001E-4</v>
      </c>
    </row>
    <row r="2075" spans="1:8">
      <c r="A2075" s="8" t="str">
        <f t="shared" si="65"/>
        <v>30.05.004140.02.1011</v>
      </c>
      <c r="B2075" s="8" t="s">
        <v>1174</v>
      </c>
      <c r="C2075" s="8" t="s">
        <v>1175</v>
      </c>
      <c r="D2075" s="8" t="s">
        <v>452</v>
      </c>
      <c r="E2075" s="8" t="s">
        <v>1097</v>
      </c>
      <c r="F2075" s="8" t="s">
        <v>452</v>
      </c>
      <c r="G2075" s="8" t="s">
        <v>1098</v>
      </c>
      <c r="H2075" s="8">
        <v>3.6211E-2</v>
      </c>
    </row>
    <row r="2076" spans="1:8">
      <c r="A2076" s="8" t="str">
        <f t="shared" si="65"/>
        <v>30.05.004140.02.1012</v>
      </c>
      <c r="B2076" s="8" t="s">
        <v>1174</v>
      </c>
      <c r="C2076" s="8" t="s">
        <v>1175</v>
      </c>
      <c r="D2076" s="8" t="s">
        <v>452</v>
      </c>
      <c r="E2076" s="8" t="s">
        <v>1099</v>
      </c>
      <c r="F2076" s="8" t="s">
        <v>452</v>
      </c>
      <c r="G2076" s="8" t="s">
        <v>1100</v>
      </c>
      <c r="H2076" s="8">
        <v>7.1457999999999994E-2</v>
      </c>
    </row>
    <row r="2077" spans="1:8">
      <c r="A2077" s="8" t="str">
        <f t="shared" si="65"/>
        <v>30.05.004140.02.1013</v>
      </c>
      <c r="B2077" s="8" t="s">
        <v>1174</v>
      </c>
      <c r="C2077" s="8" t="s">
        <v>1175</v>
      </c>
      <c r="D2077" s="8" t="s">
        <v>452</v>
      </c>
      <c r="E2077" s="8" t="s">
        <v>1102</v>
      </c>
      <c r="F2077" s="8" t="s">
        <v>452</v>
      </c>
      <c r="G2077" s="8" t="s">
        <v>1103</v>
      </c>
      <c r="H2077" s="8">
        <v>5.4887999999999999E-2</v>
      </c>
    </row>
    <row r="2078" spans="1:8">
      <c r="A2078" s="8" t="str">
        <f t="shared" si="65"/>
        <v>30.05.004110.04.0005</v>
      </c>
      <c r="B2078" s="8" t="s">
        <v>1174</v>
      </c>
      <c r="C2078" s="8" t="s">
        <v>1175</v>
      </c>
      <c r="D2078" s="8" t="s">
        <v>452</v>
      </c>
      <c r="E2078" s="8" t="s">
        <v>475</v>
      </c>
      <c r="F2078" s="8" t="s">
        <v>452</v>
      </c>
      <c r="G2078" s="8" t="s">
        <v>476</v>
      </c>
      <c r="H2078" s="8">
        <v>0.12464</v>
      </c>
    </row>
    <row r="2079" spans="1:8">
      <c r="A2079" s="8" t="str">
        <f t="shared" si="65"/>
        <v>30.05.004110.09.0003</v>
      </c>
      <c r="B2079" s="8" t="s">
        <v>1174</v>
      </c>
      <c r="C2079" s="8" t="s">
        <v>1175</v>
      </c>
      <c r="D2079" s="8" t="s">
        <v>452</v>
      </c>
      <c r="E2079" s="8" t="s">
        <v>824</v>
      </c>
      <c r="F2079" s="8" t="s">
        <v>452</v>
      </c>
      <c r="G2079" s="8" t="s">
        <v>825</v>
      </c>
      <c r="H2079" s="8">
        <v>0.10127</v>
      </c>
    </row>
    <row r="2080" spans="1:8">
      <c r="A2080" s="8" t="str">
        <f t="shared" si="65"/>
        <v>30.05.004110.09.0006</v>
      </c>
      <c r="B2080" s="8" t="s">
        <v>1174</v>
      </c>
      <c r="C2080" s="8" t="s">
        <v>1175</v>
      </c>
      <c r="D2080" s="8" t="s">
        <v>452</v>
      </c>
      <c r="E2080" s="8" t="s">
        <v>504</v>
      </c>
      <c r="F2080" s="8" t="s">
        <v>505</v>
      </c>
      <c r="G2080" s="8" t="s">
        <v>506</v>
      </c>
      <c r="H2080" s="8">
        <v>5.6259999999999999E-3</v>
      </c>
    </row>
    <row r="2081" spans="1:8">
      <c r="A2081" s="8" t="str">
        <f t="shared" si="65"/>
        <v>30.05.004110.06.0062</v>
      </c>
      <c r="B2081" s="8" t="s">
        <v>1174</v>
      </c>
      <c r="C2081" s="8" t="s">
        <v>1175</v>
      </c>
      <c r="D2081" s="8" t="s">
        <v>452</v>
      </c>
      <c r="E2081" s="8" t="s">
        <v>1400</v>
      </c>
      <c r="F2081" s="8" t="s">
        <v>452</v>
      </c>
      <c r="G2081" s="8" t="s">
        <v>1401</v>
      </c>
      <c r="H2081" s="8">
        <v>0.13502600000000001</v>
      </c>
    </row>
    <row r="2082" spans="1:8">
      <c r="A2082" s="8" t="str">
        <f t="shared" si="65"/>
        <v>30.05.004110.06.0020</v>
      </c>
      <c r="B2082" s="8" t="s">
        <v>1174</v>
      </c>
      <c r="C2082" s="8" t="s">
        <v>1175</v>
      </c>
      <c r="D2082" s="8" t="s">
        <v>452</v>
      </c>
      <c r="E2082" s="8" t="s">
        <v>456</v>
      </c>
      <c r="F2082" s="8" t="s">
        <v>452</v>
      </c>
      <c r="G2082" s="8" t="s">
        <v>457</v>
      </c>
      <c r="H2082" s="8">
        <v>5.1929999999999997E-3</v>
      </c>
    </row>
    <row r="2083" spans="1:8">
      <c r="A2083" s="8" t="str">
        <f t="shared" si="65"/>
        <v>30.05.004210.05.0003</v>
      </c>
      <c r="B2083" s="8" t="s">
        <v>1166</v>
      </c>
      <c r="C2083" s="8" t="s">
        <v>1167</v>
      </c>
      <c r="D2083" s="8" t="s">
        <v>452</v>
      </c>
      <c r="E2083" s="8" t="s">
        <v>952</v>
      </c>
      <c r="F2083" s="8" t="s">
        <v>452</v>
      </c>
      <c r="G2083" s="8" t="s">
        <v>953</v>
      </c>
      <c r="H2083" s="8">
        <v>0.449183</v>
      </c>
    </row>
    <row r="2084" spans="1:8">
      <c r="A2084" s="8" t="str">
        <f t="shared" si="65"/>
        <v>30.05.004210.05.0007</v>
      </c>
      <c r="B2084" s="8" t="s">
        <v>1166</v>
      </c>
      <c r="C2084" s="8" t="s">
        <v>1167</v>
      </c>
      <c r="D2084" s="8" t="s">
        <v>452</v>
      </c>
      <c r="E2084" s="8" t="s">
        <v>743</v>
      </c>
      <c r="F2084" s="8" t="s">
        <v>498</v>
      </c>
      <c r="G2084" s="8" t="s">
        <v>744</v>
      </c>
      <c r="H2084" s="8">
        <v>8.9837E-2</v>
      </c>
    </row>
    <row r="2085" spans="1:8">
      <c r="A2085" s="8" t="str">
        <f t="shared" si="65"/>
        <v>30.05.004210.05.0013</v>
      </c>
      <c r="B2085" s="8" t="s">
        <v>1166</v>
      </c>
      <c r="C2085" s="8" t="s">
        <v>1167</v>
      </c>
      <c r="D2085" s="8" t="s">
        <v>452</v>
      </c>
      <c r="E2085" s="8" t="s">
        <v>1168</v>
      </c>
      <c r="F2085" s="8" t="s">
        <v>452</v>
      </c>
      <c r="G2085" s="8" t="s">
        <v>1169</v>
      </c>
      <c r="H2085" s="8">
        <v>1.7967E-2</v>
      </c>
    </row>
    <row r="2086" spans="1:8">
      <c r="A2086" s="8" t="str">
        <f t="shared" si="65"/>
        <v>30.05.004210.05.0014</v>
      </c>
      <c r="B2086" s="8" t="s">
        <v>1166</v>
      </c>
      <c r="C2086" s="8" t="s">
        <v>1167</v>
      </c>
      <c r="D2086" s="8" t="s">
        <v>452</v>
      </c>
      <c r="E2086" s="8" t="s">
        <v>1170</v>
      </c>
      <c r="F2086" s="8" t="s">
        <v>452</v>
      </c>
      <c r="G2086" s="8" t="s">
        <v>1171</v>
      </c>
      <c r="H2086" s="8">
        <v>1.7967E-2</v>
      </c>
    </row>
    <row r="2087" spans="1:8">
      <c r="A2087" s="8" t="str">
        <f t="shared" si="65"/>
        <v>30.05.004210.06.0020</v>
      </c>
      <c r="B2087" s="8" t="s">
        <v>1166</v>
      </c>
      <c r="C2087" s="8" t="s">
        <v>1167</v>
      </c>
      <c r="D2087" s="8" t="s">
        <v>452</v>
      </c>
      <c r="E2087" s="8" t="s">
        <v>456</v>
      </c>
      <c r="F2087" s="8" t="s">
        <v>452</v>
      </c>
      <c r="G2087" s="8" t="s">
        <v>457</v>
      </c>
      <c r="H2087" s="8">
        <v>6.1760000000000001E-3</v>
      </c>
    </row>
    <row r="2088" spans="1:8">
      <c r="A2088" s="8" t="str">
        <f t="shared" si="65"/>
        <v>30.05.004210.04.0004</v>
      </c>
      <c r="B2088" s="8" t="s">
        <v>1166</v>
      </c>
      <c r="C2088" s="8" t="s">
        <v>1167</v>
      </c>
      <c r="D2088" s="8" t="s">
        <v>452</v>
      </c>
      <c r="E2088" s="8" t="s">
        <v>776</v>
      </c>
      <c r="F2088" s="8" t="s">
        <v>452</v>
      </c>
      <c r="G2088" s="8" t="s">
        <v>777</v>
      </c>
      <c r="H2088" s="8">
        <v>0.13475500000000001</v>
      </c>
    </row>
    <row r="2089" spans="1:8">
      <c r="A2089" s="8" t="str">
        <f t="shared" si="65"/>
        <v>30.05.004240.02.1010</v>
      </c>
      <c r="B2089" s="8" t="s">
        <v>1166</v>
      </c>
      <c r="C2089" s="8" t="s">
        <v>1167</v>
      </c>
      <c r="D2089" s="8" t="s">
        <v>452</v>
      </c>
      <c r="E2089" s="8" t="s">
        <v>1095</v>
      </c>
      <c r="F2089" s="8" t="s">
        <v>452</v>
      </c>
      <c r="G2089" s="8" t="s">
        <v>1096</v>
      </c>
      <c r="H2089" s="8">
        <v>6.6600000000000003E-4</v>
      </c>
    </row>
    <row r="2090" spans="1:8">
      <c r="A2090" s="8" t="str">
        <f t="shared" si="65"/>
        <v>30.05.004240.02.1011</v>
      </c>
      <c r="B2090" s="8" t="s">
        <v>1166</v>
      </c>
      <c r="C2090" s="8" t="s">
        <v>1167</v>
      </c>
      <c r="D2090" s="8" t="s">
        <v>452</v>
      </c>
      <c r="E2090" s="8" t="s">
        <v>1097</v>
      </c>
      <c r="F2090" s="8" t="s">
        <v>452</v>
      </c>
      <c r="G2090" s="8" t="s">
        <v>1098</v>
      </c>
      <c r="H2090" s="8">
        <v>3.9149999999999997E-2</v>
      </c>
    </row>
    <row r="2091" spans="1:8">
      <c r="A2091" s="8" t="str">
        <f t="shared" si="65"/>
        <v>30.05.004240.02.1012</v>
      </c>
      <c r="B2091" s="8" t="s">
        <v>1166</v>
      </c>
      <c r="C2091" s="8" t="s">
        <v>1167</v>
      </c>
      <c r="D2091" s="8" t="s">
        <v>452</v>
      </c>
      <c r="E2091" s="8" t="s">
        <v>1099</v>
      </c>
      <c r="F2091" s="8" t="s">
        <v>452</v>
      </c>
      <c r="G2091" s="8" t="s">
        <v>1100</v>
      </c>
      <c r="H2091" s="8">
        <v>7.7257999999999993E-2</v>
      </c>
    </row>
    <row r="2092" spans="1:8">
      <c r="A2092" s="8" t="str">
        <f t="shared" si="65"/>
        <v>30.05.004240.02.1013</v>
      </c>
      <c r="B2092" s="8" t="s">
        <v>1166</v>
      </c>
      <c r="C2092" s="8" t="s">
        <v>1167</v>
      </c>
      <c r="D2092" s="8" t="s">
        <v>452</v>
      </c>
      <c r="E2092" s="8" t="s">
        <v>1102</v>
      </c>
      <c r="F2092" s="8" t="s">
        <v>452</v>
      </c>
      <c r="G2092" s="8" t="s">
        <v>1103</v>
      </c>
      <c r="H2092" s="8">
        <v>5.9343E-2</v>
      </c>
    </row>
    <row r="2093" spans="1:8">
      <c r="A2093" s="8" t="str">
        <f t="shared" si="65"/>
        <v>30.05.004210.04.0005</v>
      </c>
      <c r="B2093" s="8" t="s">
        <v>1166</v>
      </c>
      <c r="C2093" s="8" t="s">
        <v>1167</v>
      </c>
      <c r="D2093" s="8" t="s">
        <v>452</v>
      </c>
      <c r="E2093" s="8" t="s">
        <v>475</v>
      </c>
      <c r="F2093" s="8" t="s">
        <v>452</v>
      </c>
      <c r="G2093" s="8" t="s">
        <v>476</v>
      </c>
      <c r="H2093" s="8">
        <v>0.13475500000000001</v>
      </c>
    </row>
    <row r="2094" spans="1:8">
      <c r="A2094" s="8" t="str">
        <f t="shared" si="65"/>
        <v>30.05.004210.07.0002</v>
      </c>
      <c r="B2094" s="8" t="s">
        <v>1166</v>
      </c>
      <c r="C2094" s="8" t="s">
        <v>1167</v>
      </c>
      <c r="D2094" s="8" t="s">
        <v>452</v>
      </c>
      <c r="E2094" s="8" t="s">
        <v>454</v>
      </c>
      <c r="F2094" s="8" t="s">
        <v>452</v>
      </c>
      <c r="G2094" s="8" t="s">
        <v>455</v>
      </c>
      <c r="H2094" s="8">
        <v>5.6148000000000003E-2</v>
      </c>
    </row>
    <row r="2095" spans="1:8">
      <c r="A2095" s="8" t="str">
        <f t="shared" si="65"/>
        <v>30.05.004210.09.0003</v>
      </c>
      <c r="B2095" s="8" t="s">
        <v>1166</v>
      </c>
      <c r="C2095" s="8" t="s">
        <v>1167</v>
      </c>
      <c r="D2095" s="8" t="s">
        <v>452</v>
      </c>
      <c r="E2095" s="8" t="s">
        <v>824</v>
      </c>
      <c r="F2095" s="8" t="s">
        <v>452</v>
      </c>
      <c r="G2095" s="8" t="s">
        <v>825</v>
      </c>
      <c r="H2095" s="8">
        <v>0.103312</v>
      </c>
    </row>
    <row r="2096" spans="1:8">
      <c r="A2096" s="8" t="str">
        <f t="shared" si="65"/>
        <v>30.05.004210.09.0006</v>
      </c>
      <c r="B2096" s="8" t="s">
        <v>1166</v>
      </c>
      <c r="C2096" s="8" t="s">
        <v>1167</v>
      </c>
      <c r="D2096" s="8" t="s">
        <v>452</v>
      </c>
      <c r="E2096" s="8" t="s">
        <v>504</v>
      </c>
      <c r="F2096" s="8" t="s">
        <v>505</v>
      </c>
      <c r="G2096" s="8" t="s">
        <v>506</v>
      </c>
      <c r="H2096" s="8">
        <v>5.7400000000000003E-3</v>
      </c>
    </row>
    <row r="2097" spans="1:8">
      <c r="A2097" s="8" t="str">
        <f t="shared" si="65"/>
        <v>30.06.000110.01.0010</v>
      </c>
      <c r="B2097" s="8" t="s">
        <v>1331</v>
      </c>
      <c r="C2097" s="8" t="s">
        <v>1332</v>
      </c>
      <c r="D2097" s="8" t="s">
        <v>452</v>
      </c>
      <c r="E2097" s="8" t="s">
        <v>843</v>
      </c>
      <c r="F2097" s="8" t="s">
        <v>452</v>
      </c>
      <c r="G2097" s="8" t="s">
        <v>844</v>
      </c>
      <c r="H2097" s="8">
        <v>0.16370399999999999</v>
      </c>
    </row>
    <row r="2098" spans="1:8">
      <c r="A2098" s="8" t="str">
        <f t="shared" si="65"/>
        <v>30.06.000110.01.0014</v>
      </c>
      <c r="B2098" s="8" t="s">
        <v>1331</v>
      </c>
      <c r="C2098" s="8" t="s">
        <v>1332</v>
      </c>
      <c r="D2098" s="8" t="s">
        <v>452</v>
      </c>
      <c r="E2098" s="8" t="s">
        <v>841</v>
      </c>
      <c r="F2098" s="8" t="s">
        <v>452</v>
      </c>
      <c r="G2098" s="8" t="s">
        <v>842</v>
      </c>
      <c r="H2098" s="8">
        <v>0.21827199999999999</v>
      </c>
    </row>
    <row r="2099" spans="1:8">
      <c r="A2099" s="8" t="str">
        <f t="shared" si="65"/>
        <v>30.06.000110.01.0006</v>
      </c>
      <c r="B2099" s="8" t="s">
        <v>1331</v>
      </c>
      <c r="C2099" s="8" t="s">
        <v>1332</v>
      </c>
      <c r="D2099" s="8" t="s">
        <v>452</v>
      </c>
      <c r="E2099" s="8" t="s">
        <v>845</v>
      </c>
      <c r="F2099" s="8" t="s">
        <v>452</v>
      </c>
      <c r="G2099" s="8" t="s">
        <v>846</v>
      </c>
      <c r="H2099" s="8">
        <v>0.16370399999999999</v>
      </c>
    </row>
    <row r="2100" spans="1:8">
      <c r="A2100" s="8" t="str">
        <f t="shared" si="65"/>
        <v>30.06.000110.02.0003</v>
      </c>
      <c r="B2100" s="8" t="s">
        <v>1331</v>
      </c>
      <c r="C2100" s="8" t="s">
        <v>1332</v>
      </c>
      <c r="D2100" s="8" t="s">
        <v>452</v>
      </c>
      <c r="E2100" s="8" t="s">
        <v>523</v>
      </c>
      <c r="F2100" s="8" t="s">
        <v>452</v>
      </c>
      <c r="G2100" s="8" t="s">
        <v>524</v>
      </c>
      <c r="H2100" s="8">
        <v>3.7137000000000003E-2</v>
      </c>
    </row>
    <row r="2101" spans="1:8">
      <c r="A2101" s="8" t="str">
        <f t="shared" si="65"/>
        <v>30.06.000110.02.0026</v>
      </c>
      <c r="B2101" s="8" t="s">
        <v>1331</v>
      </c>
      <c r="C2101" s="8" t="s">
        <v>1332</v>
      </c>
      <c r="D2101" s="8" t="s">
        <v>452</v>
      </c>
      <c r="E2101" s="8" t="s">
        <v>1333</v>
      </c>
      <c r="F2101" s="8" t="s">
        <v>452</v>
      </c>
      <c r="G2101" s="8" t="s">
        <v>1334</v>
      </c>
      <c r="H2101" s="8">
        <v>1.5916E-2</v>
      </c>
    </row>
    <row r="2102" spans="1:8">
      <c r="A2102" s="8" t="str">
        <f t="shared" si="65"/>
        <v>30.06.000110.07.0002</v>
      </c>
      <c r="B2102" s="8" t="s">
        <v>1331</v>
      </c>
      <c r="C2102" s="8" t="s">
        <v>1332</v>
      </c>
      <c r="D2102" s="8" t="s">
        <v>452</v>
      </c>
      <c r="E2102" s="8" t="s">
        <v>454</v>
      </c>
      <c r="F2102" s="8" t="s">
        <v>452</v>
      </c>
      <c r="G2102" s="8" t="s">
        <v>455</v>
      </c>
      <c r="H2102" s="8">
        <v>0.33347199999999999</v>
      </c>
    </row>
    <row r="2103" spans="1:8">
      <c r="A2103" s="8" t="str">
        <f t="shared" si="65"/>
        <v>30.06.000110.04.0007</v>
      </c>
      <c r="B2103" s="8" t="s">
        <v>1331</v>
      </c>
      <c r="C2103" s="8" t="s">
        <v>1332</v>
      </c>
      <c r="D2103" s="8" t="s">
        <v>452</v>
      </c>
      <c r="E2103" s="8" t="s">
        <v>535</v>
      </c>
      <c r="F2103" s="8" t="s">
        <v>452</v>
      </c>
      <c r="G2103" s="8" t="s">
        <v>536</v>
      </c>
      <c r="H2103" s="8">
        <v>0.108045</v>
      </c>
    </row>
    <row r="2104" spans="1:8">
      <c r="A2104" s="8" t="str">
        <f t="shared" si="65"/>
        <v>30.06.000230.05.0001</v>
      </c>
      <c r="B2104" s="8" t="s">
        <v>1402</v>
      </c>
      <c r="C2104" s="8" t="s">
        <v>1403</v>
      </c>
      <c r="D2104" s="8" t="s">
        <v>452</v>
      </c>
      <c r="E2104" s="8" t="s">
        <v>1050</v>
      </c>
      <c r="F2104" s="8" t="s">
        <v>498</v>
      </c>
      <c r="G2104" s="8" t="s">
        <v>844</v>
      </c>
      <c r="H2104" s="8">
        <v>0.16370399999999999</v>
      </c>
    </row>
    <row r="2105" spans="1:8">
      <c r="A2105" s="8" t="str">
        <f t="shared" si="65"/>
        <v>30.06.000210.01.0006</v>
      </c>
      <c r="B2105" s="8" t="s">
        <v>1402</v>
      </c>
      <c r="C2105" s="8" t="s">
        <v>1403</v>
      </c>
      <c r="D2105" s="8" t="s">
        <v>452</v>
      </c>
      <c r="E2105" s="8" t="s">
        <v>845</v>
      </c>
      <c r="F2105" s="8" t="s">
        <v>452</v>
      </c>
      <c r="G2105" s="8" t="s">
        <v>846</v>
      </c>
      <c r="H2105" s="8">
        <v>0.17602599999999999</v>
      </c>
    </row>
    <row r="2106" spans="1:8">
      <c r="A2106" s="8" t="str">
        <f t="shared" si="65"/>
        <v>30.06.000210.01.0014</v>
      </c>
      <c r="B2106" s="8" t="s">
        <v>1402</v>
      </c>
      <c r="C2106" s="8" t="s">
        <v>1403</v>
      </c>
      <c r="D2106" s="8" t="s">
        <v>452</v>
      </c>
      <c r="E2106" s="8" t="s">
        <v>841</v>
      </c>
      <c r="F2106" s="8" t="s">
        <v>452</v>
      </c>
      <c r="G2106" s="8" t="s">
        <v>842</v>
      </c>
      <c r="H2106" s="8">
        <v>0.21827199999999999</v>
      </c>
    </row>
    <row r="2107" spans="1:8">
      <c r="B2107" s="8" t="s">
        <v>1402</v>
      </c>
      <c r="C2107" s="8" t="s">
        <v>1403</v>
      </c>
      <c r="D2107" s="8" t="s">
        <v>452</v>
      </c>
      <c r="E2107" s="8" t="s">
        <v>523</v>
      </c>
      <c r="F2107" s="8" t="s">
        <v>452</v>
      </c>
      <c r="G2107" s="8" t="s">
        <v>524</v>
      </c>
      <c r="H2107" s="8">
        <v>5.3052000000000002E-2</v>
      </c>
    </row>
    <row r="2108" spans="1:8">
      <c r="A2108" s="8" t="str">
        <f t="shared" ref="A2108:A2139" si="66">B2108&amp;E2108</f>
        <v>30.06.000210.07.0002</v>
      </c>
      <c r="B2108" s="8" t="s">
        <v>1402</v>
      </c>
      <c r="C2108" s="8" t="s">
        <v>1403</v>
      </c>
      <c r="D2108" s="8" t="s">
        <v>452</v>
      </c>
      <c r="E2108" s="8" t="s">
        <v>454</v>
      </c>
      <c r="F2108" s="8" t="s">
        <v>452</v>
      </c>
      <c r="G2108" s="8" t="s">
        <v>455</v>
      </c>
      <c r="H2108" s="8">
        <v>0.33347199999999999</v>
      </c>
    </row>
    <row r="2109" spans="1:8">
      <c r="A2109" s="8" t="str">
        <f t="shared" si="66"/>
        <v>30.06.000210.04.0007</v>
      </c>
      <c r="B2109" s="8" t="s">
        <v>1402</v>
      </c>
      <c r="C2109" s="8" t="s">
        <v>1403</v>
      </c>
      <c r="D2109" s="8" t="s">
        <v>452</v>
      </c>
      <c r="E2109" s="8" t="s">
        <v>535</v>
      </c>
      <c r="F2109" s="8" t="s">
        <v>452</v>
      </c>
      <c r="G2109" s="8" t="s">
        <v>536</v>
      </c>
      <c r="H2109" s="8">
        <v>0.108045</v>
      </c>
    </row>
    <row r="2110" spans="1:8">
      <c r="A2110" s="8" t="str">
        <f t="shared" si="66"/>
        <v>30.06.000310.01.0010</v>
      </c>
      <c r="B2110" s="8" t="s">
        <v>1346</v>
      </c>
      <c r="C2110" s="8" t="s">
        <v>1347</v>
      </c>
      <c r="D2110" s="8" t="s">
        <v>452</v>
      </c>
      <c r="E2110" s="8" t="s">
        <v>843</v>
      </c>
      <c r="F2110" s="8" t="s">
        <v>452</v>
      </c>
      <c r="G2110" s="8" t="s">
        <v>844</v>
      </c>
      <c r="H2110" s="8">
        <v>0.164663</v>
      </c>
    </row>
    <row r="2111" spans="1:8">
      <c r="A2111" s="8" t="str">
        <f t="shared" si="66"/>
        <v>30.06.000310.01.0014</v>
      </c>
      <c r="B2111" s="8" t="s">
        <v>1346</v>
      </c>
      <c r="C2111" s="8" t="s">
        <v>1347</v>
      </c>
      <c r="D2111" s="8" t="s">
        <v>452</v>
      </c>
      <c r="E2111" s="8" t="s">
        <v>841</v>
      </c>
      <c r="F2111" s="8" t="s">
        <v>452</v>
      </c>
      <c r="G2111" s="8" t="s">
        <v>842</v>
      </c>
      <c r="H2111" s="8">
        <v>0.219551</v>
      </c>
    </row>
    <row r="2112" spans="1:8">
      <c r="A2112" s="8" t="str">
        <f t="shared" si="66"/>
        <v>30.06.000310.01.0006</v>
      </c>
      <c r="B2112" s="8" t="s">
        <v>1346</v>
      </c>
      <c r="C2112" s="8" t="s">
        <v>1347</v>
      </c>
      <c r="D2112" s="8" t="s">
        <v>452</v>
      </c>
      <c r="E2112" s="8" t="s">
        <v>845</v>
      </c>
      <c r="F2112" s="8" t="s">
        <v>452</v>
      </c>
      <c r="G2112" s="8" t="s">
        <v>846</v>
      </c>
      <c r="H2112" s="8">
        <v>0.164663</v>
      </c>
    </row>
    <row r="2113" spans="1:8">
      <c r="A2113" s="8" t="str">
        <f t="shared" si="66"/>
        <v>30.06.000310.02.0031</v>
      </c>
      <c r="B2113" s="8" t="s">
        <v>1346</v>
      </c>
      <c r="C2113" s="8" t="s">
        <v>1347</v>
      </c>
      <c r="D2113" s="8" t="s">
        <v>452</v>
      </c>
      <c r="E2113" s="8" t="s">
        <v>1089</v>
      </c>
      <c r="F2113" s="8" t="s">
        <v>498</v>
      </c>
      <c r="G2113" s="8" t="s">
        <v>1090</v>
      </c>
      <c r="H2113" s="8">
        <v>8.3856E-2</v>
      </c>
    </row>
    <row r="2114" spans="1:8">
      <c r="A2114" s="8" t="str">
        <f t="shared" si="66"/>
        <v>30.06.000310.07.0002</v>
      </c>
      <c r="B2114" s="8" t="s">
        <v>1346</v>
      </c>
      <c r="C2114" s="8" t="s">
        <v>1347</v>
      </c>
      <c r="D2114" s="8" t="s">
        <v>452</v>
      </c>
      <c r="E2114" s="8" t="s">
        <v>454</v>
      </c>
      <c r="F2114" s="8" t="s">
        <v>452</v>
      </c>
      <c r="G2114" s="8" t="s">
        <v>455</v>
      </c>
      <c r="H2114" s="8">
        <v>0.362869</v>
      </c>
    </row>
    <row r="2115" spans="1:8">
      <c r="A2115" s="8" t="str">
        <f t="shared" si="66"/>
        <v>---------------  - FMEN031 - V:</v>
      </c>
      <c r="B2115" s="8" t="s">
        <v>427</v>
      </c>
      <c r="C2115" s="8" t="e">
        <f>------------------------------DAT</f>
        <v>#NAME?</v>
      </c>
      <c r="D2115" s="8" t="s">
        <v>1238</v>
      </c>
      <c r="E2115" s="8" t="s">
        <v>526</v>
      </c>
      <c r="F2115" s="8" t="s">
        <v>527</v>
      </c>
      <c r="G2115" s="8" t="s">
        <v>528</v>
      </c>
      <c r="H2115" s="8"/>
    </row>
    <row r="2116" spans="1:8">
      <c r="A2116" s="8" t="str">
        <f t="shared" si="66"/>
        <v>_x000C_------------------------------</v>
      </c>
      <c r="B2116" s="8" t="s">
        <v>529</v>
      </c>
      <c r="C2116" s="8" t="s">
        <v>1227</v>
      </c>
      <c r="D2116" s="8" t="s">
        <v>1228</v>
      </c>
      <c r="E2116" s="8" t="s">
        <v>430</v>
      </c>
      <c r="F2116" s="8" t="s">
        <v>429</v>
      </c>
      <c r="G2116" s="8" t="s">
        <v>431</v>
      </c>
      <c r="H2116" s="8" t="s">
        <v>431</v>
      </c>
    </row>
    <row r="2117" spans="1:8">
      <c r="A2117" s="8" t="str">
        <f t="shared" si="66"/>
        <v>FORNO DE MINASrutura de Atual P</v>
      </c>
      <c r="B2117" s="8" t="s">
        <v>433</v>
      </c>
      <c r="C2117" s="8" t="s">
        <v>434</v>
      </c>
      <c r="D2117" s="8" t="s">
        <v>435</v>
      </c>
      <c r="E2117" s="8" t="s">
        <v>436</v>
      </c>
      <c r="F2117" s="8" t="s">
        <v>437</v>
      </c>
      <c r="G2117" s="8" t="s">
        <v>438</v>
      </c>
      <c r="H2117" s="8" t="s">
        <v>999</v>
      </c>
    </row>
    <row r="2118" spans="1:8">
      <c r="A2118" s="8" t="str">
        <f t="shared" si="66"/>
        <v>-------------------------------</v>
      </c>
      <c r="B2118" s="8" t="s">
        <v>427</v>
      </c>
      <c r="C2118" s="8" t="s">
        <v>1227</v>
      </c>
      <c r="D2118" s="8" t="s">
        <v>1228</v>
      </c>
      <c r="E2118" s="8" t="s">
        <v>430</v>
      </c>
      <c r="F2118" s="8" t="s">
        <v>429</v>
      </c>
      <c r="G2118" s="8" t="s">
        <v>431</v>
      </c>
      <c r="H2118" s="8" t="s">
        <v>1390</v>
      </c>
    </row>
    <row r="2119" spans="1:8">
      <c r="A2119" s="8" t="str">
        <f t="shared" si="66"/>
        <v/>
      </c>
      <c r="B2119" s="8"/>
      <c r="C2119" s="8"/>
      <c r="D2119" s="8"/>
      <c r="E2119" s="8"/>
      <c r="F2119" s="8"/>
      <c r="G2119" s="8"/>
      <c r="H2119" s="8"/>
    </row>
    <row r="2120" spans="1:8">
      <c r="A2120" s="8" t="str">
        <f t="shared" si="66"/>
        <v>Item PaiItem Filho</v>
      </c>
      <c r="B2120" s="8" t="s">
        <v>441</v>
      </c>
      <c r="C2120" s="8" t="s">
        <v>442</v>
      </c>
      <c r="D2120" s="8" t="s">
        <v>443</v>
      </c>
      <c r="E2120" s="8" t="s">
        <v>444</v>
      </c>
      <c r="F2120" s="8" t="s">
        <v>443</v>
      </c>
      <c r="G2120" s="8" t="s">
        <v>445</v>
      </c>
      <c r="H2120" s="8" t="s">
        <v>446</v>
      </c>
    </row>
    <row r="2121" spans="1:8">
      <c r="A2121" s="8" t="str">
        <f t="shared" si="66"/>
        <v>------------------------------</v>
      </c>
      <c r="B2121" s="8" t="s">
        <v>427</v>
      </c>
      <c r="C2121" s="8" t="s">
        <v>447</v>
      </c>
      <c r="D2121" s="8" t="s">
        <v>448</v>
      </c>
      <c r="E2121" s="8" t="s">
        <v>449</v>
      </c>
      <c r="F2121" s="8" t="s">
        <v>448</v>
      </c>
      <c r="G2121" s="8" t="s">
        <v>431</v>
      </c>
      <c r="H2121" s="8" t="s">
        <v>427</v>
      </c>
    </row>
    <row r="2122" spans="1:8">
      <c r="A2122" s="8" t="str">
        <f t="shared" si="66"/>
        <v>30.06.000310.04.0007</v>
      </c>
      <c r="B2122" s="8" t="s">
        <v>1346</v>
      </c>
      <c r="C2122" s="8" t="s">
        <v>1347</v>
      </c>
      <c r="D2122" s="8" t="s">
        <v>452</v>
      </c>
      <c r="E2122" s="8" t="s">
        <v>535</v>
      </c>
      <c r="F2122" s="8" t="s">
        <v>452</v>
      </c>
      <c r="G2122" s="8" t="s">
        <v>536</v>
      </c>
      <c r="H2122" s="8">
        <v>4.5282000000000003E-2</v>
      </c>
    </row>
    <row r="2123" spans="1:8">
      <c r="A2123" s="8" t="str">
        <f t="shared" si="66"/>
        <v>30.06.000410.01.0014</v>
      </c>
      <c r="B2123" s="8" t="s">
        <v>839</v>
      </c>
      <c r="C2123" s="8" t="s">
        <v>840</v>
      </c>
      <c r="D2123" s="8" t="s">
        <v>452</v>
      </c>
      <c r="E2123" s="8" t="s">
        <v>841</v>
      </c>
      <c r="F2123" s="8" t="s">
        <v>452</v>
      </c>
      <c r="G2123" s="8" t="s">
        <v>842</v>
      </c>
      <c r="H2123" s="8">
        <v>0.24343000000000001</v>
      </c>
    </row>
    <row r="2124" spans="1:8">
      <c r="A2124" s="8" t="str">
        <f t="shared" si="66"/>
        <v>30.06.000410.01.0010</v>
      </c>
      <c r="B2124" s="8" t="s">
        <v>839</v>
      </c>
      <c r="C2124" s="8" t="s">
        <v>840</v>
      </c>
      <c r="D2124" s="8" t="s">
        <v>452</v>
      </c>
      <c r="E2124" s="8" t="s">
        <v>843</v>
      </c>
      <c r="F2124" s="8" t="s">
        <v>452</v>
      </c>
      <c r="G2124" s="8" t="s">
        <v>844</v>
      </c>
      <c r="H2124" s="8">
        <v>0.121715</v>
      </c>
    </row>
    <row r="2125" spans="1:8">
      <c r="A2125" s="8" t="str">
        <f t="shared" si="66"/>
        <v>30.06.000410.01.0006</v>
      </c>
      <c r="B2125" s="8" t="s">
        <v>839</v>
      </c>
      <c r="C2125" s="8" t="s">
        <v>840</v>
      </c>
      <c r="D2125" s="8" t="s">
        <v>452</v>
      </c>
      <c r="E2125" s="8" t="s">
        <v>845</v>
      </c>
      <c r="F2125" s="8" t="s">
        <v>452</v>
      </c>
      <c r="G2125" s="8" t="s">
        <v>846</v>
      </c>
      <c r="H2125" s="8">
        <v>0.24343000000000001</v>
      </c>
    </row>
    <row r="2126" spans="1:8">
      <c r="A2126" s="8" t="str">
        <f t="shared" si="66"/>
        <v>30.06.000410.02.0003</v>
      </c>
      <c r="B2126" s="8" t="s">
        <v>839</v>
      </c>
      <c r="C2126" s="8" t="s">
        <v>840</v>
      </c>
      <c r="D2126" s="8" t="s">
        <v>452</v>
      </c>
      <c r="E2126" s="8" t="s">
        <v>523</v>
      </c>
      <c r="F2126" s="8" t="s">
        <v>452</v>
      </c>
      <c r="G2126" s="8" t="s">
        <v>524</v>
      </c>
      <c r="H2126" s="8">
        <v>6.0858000000000002E-2</v>
      </c>
    </row>
    <row r="2127" spans="1:8">
      <c r="A2127" s="8" t="str">
        <f t="shared" si="66"/>
        <v>30.06.000410.07.0002</v>
      </c>
      <c r="B2127" s="8" t="s">
        <v>839</v>
      </c>
      <c r="C2127" s="8" t="s">
        <v>840</v>
      </c>
      <c r="D2127" s="8" t="s">
        <v>452</v>
      </c>
      <c r="E2127" s="8" t="s">
        <v>454</v>
      </c>
      <c r="F2127" s="8" t="s">
        <v>452</v>
      </c>
      <c r="G2127" s="8" t="s">
        <v>455</v>
      </c>
      <c r="H2127" s="8">
        <v>0.304288</v>
      </c>
    </row>
    <row r="2128" spans="1:8">
      <c r="A2128" s="8" t="str">
        <f t="shared" si="66"/>
        <v>30.06.000410.04.0007</v>
      </c>
      <c r="B2128" s="8" t="s">
        <v>839</v>
      </c>
      <c r="C2128" s="8" t="s">
        <v>840</v>
      </c>
      <c r="D2128" s="8" t="s">
        <v>452</v>
      </c>
      <c r="E2128" s="8" t="s">
        <v>535</v>
      </c>
      <c r="F2128" s="8" t="s">
        <v>452</v>
      </c>
      <c r="G2128" s="8" t="s">
        <v>536</v>
      </c>
      <c r="H2128" s="8">
        <v>6.6943000000000003E-2</v>
      </c>
    </row>
    <row r="2129" spans="1:8">
      <c r="A2129" s="8" t="str">
        <f t="shared" si="66"/>
        <v>30.06.000510.07.0002</v>
      </c>
      <c r="B2129" s="8" t="s">
        <v>1372</v>
      </c>
      <c r="C2129" s="8" t="s">
        <v>1373</v>
      </c>
      <c r="D2129" s="8" t="s">
        <v>452</v>
      </c>
      <c r="E2129" s="8" t="s">
        <v>454</v>
      </c>
      <c r="F2129" s="8" t="s">
        <v>452</v>
      </c>
      <c r="G2129" s="8" t="s">
        <v>455</v>
      </c>
      <c r="H2129" s="8">
        <v>0.31318499999999999</v>
      </c>
    </row>
    <row r="2130" spans="1:8">
      <c r="A2130" s="8" t="str">
        <f t="shared" si="66"/>
        <v>30.06.000510.04.0007</v>
      </c>
      <c r="B2130" s="8" t="s">
        <v>1372</v>
      </c>
      <c r="C2130" s="8" t="s">
        <v>1373</v>
      </c>
      <c r="D2130" s="8" t="s">
        <v>452</v>
      </c>
      <c r="E2130" s="8" t="s">
        <v>535</v>
      </c>
      <c r="F2130" s="8" t="s">
        <v>452</v>
      </c>
      <c r="G2130" s="8" t="s">
        <v>536</v>
      </c>
      <c r="H2130" s="8">
        <v>0.109615</v>
      </c>
    </row>
    <row r="2131" spans="1:8">
      <c r="A2131" s="8" t="str">
        <f t="shared" si="66"/>
        <v>30.06.000530.05.0001</v>
      </c>
      <c r="B2131" s="8" t="s">
        <v>1372</v>
      </c>
      <c r="C2131" s="8" t="s">
        <v>1373</v>
      </c>
      <c r="D2131" s="8" t="s">
        <v>452</v>
      </c>
      <c r="E2131" s="8" t="s">
        <v>1050</v>
      </c>
      <c r="F2131" s="8" t="s">
        <v>498</v>
      </c>
      <c r="G2131" s="8" t="s">
        <v>844</v>
      </c>
      <c r="H2131" s="8">
        <v>0.16911999999999999</v>
      </c>
    </row>
    <row r="2132" spans="1:8">
      <c r="A2132" s="8" t="str">
        <f t="shared" si="66"/>
        <v>30.06.000510.01.0006</v>
      </c>
      <c r="B2132" s="8" t="s">
        <v>1372</v>
      </c>
      <c r="C2132" s="8" t="s">
        <v>1373</v>
      </c>
      <c r="D2132" s="8" t="s">
        <v>452</v>
      </c>
      <c r="E2132" s="8" t="s">
        <v>845</v>
      </c>
      <c r="F2132" s="8" t="s">
        <v>452</v>
      </c>
      <c r="G2132" s="8" t="s">
        <v>846</v>
      </c>
      <c r="H2132" s="8">
        <v>0.18185000000000001</v>
      </c>
    </row>
    <row r="2133" spans="1:8">
      <c r="A2133" s="8" t="str">
        <f t="shared" si="66"/>
        <v>30.06.000510.01.0019</v>
      </c>
      <c r="B2133" s="8" t="s">
        <v>1372</v>
      </c>
      <c r="C2133" s="8" t="s">
        <v>1373</v>
      </c>
      <c r="D2133" s="8" t="s">
        <v>452</v>
      </c>
      <c r="E2133" s="8" t="s">
        <v>1343</v>
      </c>
      <c r="F2133" s="8" t="s">
        <v>452</v>
      </c>
      <c r="G2133" s="8" t="s">
        <v>842</v>
      </c>
      <c r="H2133" s="8">
        <v>0.225493</v>
      </c>
    </row>
    <row r="2134" spans="1:8">
      <c r="A2134" s="8" t="str">
        <f t="shared" si="66"/>
        <v>30.06.000510.02.0003</v>
      </c>
      <c r="B2134" s="8" t="s">
        <v>1372</v>
      </c>
      <c r="C2134" s="8" t="s">
        <v>1373</v>
      </c>
      <c r="D2134" s="8" t="s">
        <v>452</v>
      </c>
      <c r="E2134" s="8" t="s">
        <v>523</v>
      </c>
      <c r="F2134" s="8" t="s">
        <v>452</v>
      </c>
      <c r="G2134" s="8" t="s">
        <v>524</v>
      </c>
      <c r="H2134" s="8">
        <v>4.3846000000000003E-2</v>
      </c>
    </row>
    <row r="2135" spans="1:8">
      <c r="A2135" s="8" t="str">
        <f t="shared" si="66"/>
        <v>30.06.000510.02.0026</v>
      </c>
      <c r="B2135" s="8" t="s">
        <v>1372</v>
      </c>
      <c r="C2135" s="8" t="s">
        <v>1373</v>
      </c>
      <c r="D2135" s="8" t="s">
        <v>452</v>
      </c>
      <c r="E2135" s="8" t="s">
        <v>1333</v>
      </c>
      <c r="F2135" s="8" t="s">
        <v>452</v>
      </c>
      <c r="G2135" s="8" t="s">
        <v>1334</v>
      </c>
      <c r="H2135" s="8">
        <v>1.0961E-2</v>
      </c>
    </row>
    <row r="2136" spans="1:8">
      <c r="A2136" s="8" t="str">
        <f t="shared" si="66"/>
        <v>30.06.000610.01.0010</v>
      </c>
      <c r="B2136" s="8" t="s">
        <v>1337</v>
      </c>
      <c r="C2136" s="8" t="s">
        <v>1338</v>
      </c>
      <c r="D2136" s="8" t="s">
        <v>452</v>
      </c>
      <c r="E2136" s="8" t="s">
        <v>843</v>
      </c>
      <c r="F2136" s="8" t="s">
        <v>452</v>
      </c>
      <c r="G2136" s="8" t="s">
        <v>844</v>
      </c>
      <c r="H2136" s="8">
        <v>0.107109</v>
      </c>
    </row>
    <row r="2137" spans="1:8">
      <c r="A2137" s="8" t="str">
        <f t="shared" si="66"/>
        <v>30.06.000610.01.0011</v>
      </c>
      <c r="B2137" s="8" t="s">
        <v>1337</v>
      </c>
      <c r="C2137" s="8" t="s">
        <v>1338</v>
      </c>
      <c r="D2137" s="8" t="s">
        <v>452</v>
      </c>
      <c r="E2137" s="8" t="s">
        <v>1051</v>
      </c>
      <c r="F2137" s="8" t="s">
        <v>452</v>
      </c>
      <c r="G2137" s="8" t="s">
        <v>1052</v>
      </c>
      <c r="H2137" s="8">
        <v>0.21421899999999999</v>
      </c>
    </row>
    <row r="2138" spans="1:8">
      <c r="A2138" s="8" t="str">
        <f t="shared" si="66"/>
        <v>30.06.000610.01.0006</v>
      </c>
      <c r="B2138" s="8" t="s">
        <v>1337</v>
      </c>
      <c r="C2138" s="8" t="s">
        <v>1338</v>
      </c>
      <c r="D2138" s="8" t="s">
        <v>452</v>
      </c>
      <c r="E2138" s="8" t="s">
        <v>845</v>
      </c>
      <c r="F2138" s="8" t="s">
        <v>452</v>
      </c>
      <c r="G2138" s="8" t="s">
        <v>846</v>
      </c>
      <c r="H2138" s="8">
        <v>0.21421899999999999</v>
      </c>
    </row>
    <row r="2139" spans="1:8">
      <c r="A2139" s="8" t="str">
        <f t="shared" si="66"/>
        <v>30.06.000610.02.0003</v>
      </c>
      <c r="B2139" s="8" t="s">
        <v>1337</v>
      </c>
      <c r="C2139" s="8" t="s">
        <v>1338</v>
      </c>
      <c r="D2139" s="8" t="s">
        <v>452</v>
      </c>
      <c r="E2139" s="8" t="s">
        <v>523</v>
      </c>
      <c r="F2139" s="8" t="s">
        <v>452</v>
      </c>
      <c r="G2139" s="8" t="s">
        <v>524</v>
      </c>
      <c r="H2139" s="8">
        <v>2.2314000000000001E-2</v>
      </c>
    </row>
    <row r="2140" spans="1:8">
      <c r="A2140" s="8" t="str">
        <f t="shared" ref="A2140:A2165" si="67">B2140&amp;E2140</f>
        <v>30.06.000610.02.0026</v>
      </c>
      <c r="B2140" s="8" t="s">
        <v>1337</v>
      </c>
      <c r="C2140" s="8" t="s">
        <v>1338</v>
      </c>
      <c r="D2140" s="8" t="s">
        <v>452</v>
      </c>
      <c r="E2140" s="8" t="s">
        <v>1333</v>
      </c>
      <c r="F2140" s="8" t="s">
        <v>452</v>
      </c>
      <c r="G2140" s="8" t="s">
        <v>1334</v>
      </c>
      <c r="H2140" s="8">
        <v>2.2314000000000001E-2</v>
      </c>
    </row>
    <row r="2141" spans="1:8">
      <c r="A2141" s="8" t="str">
        <f t="shared" si="67"/>
        <v>30.06.000610.07.0002</v>
      </c>
      <c r="B2141" s="8" t="s">
        <v>1337</v>
      </c>
      <c r="C2141" s="8" t="s">
        <v>1338</v>
      </c>
      <c r="D2141" s="8" t="s">
        <v>452</v>
      </c>
      <c r="E2141" s="8" t="s">
        <v>454</v>
      </c>
      <c r="F2141" s="8" t="s">
        <v>452</v>
      </c>
      <c r="G2141" s="8" t="s">
        <v>455</v>
      </c>
      <c r="H2141" s="8">
        <v>0.35405599999999998</v>
      </c>
    </row>
    <row r="2142" spans="1:8">
      <c r="A2142" s="8" t="str">
        <f t="shared" si="67"/>
        <v>30.06.000610.04.0007</v>
      </c>
      <c r="B2142" s="8" t="s">
        <v>1337</v>
      </c>
      <c r="C2142" s="8" t="s">
        <v>1338</v>
      </c>
      <c r="D2142" s="8" t="s">
        <v>452</v>
      </c>
      <c r="E2142" s="8" t="s">
        <v>535</v>
      </c>
      <c r="F2142" s="8" t="s">
        <v>452</v>
      </c>
      <c r="G2142" s="8" t="s">
        <v>536</v>
      </c>
      <c r="H2142" s="8">
        <v>0.107109</v>
      </c>
    </row>
    <row r="2143" spans="1:8">
      <c r="A2143" s="8" t="str">
        <f t="shared" si="67"/>
        <v>30.06.000710.07.0002</v>
      </c>
      <c r="B2143" s="8" t="s">
        <v>1377</v>
      </c>
      <c r="C2143" s="8" t="s">
        <v>1378</v>
      </c>
      <c r="D2143" s="8" t="s">
        <v>452</v>
      </c>
      <c r="E2143" s="8" t="s">
        <v>454</v>
      </c>
      <c r="F2143" s="8" t="s">
        <v>452</v>
      </c>
      <c r="G2143" s="8" t="s">
        <v>455</v>
      </c>
      <c r="H2143" s="8">
        <v>0.31699899999999998</v>
      </c>
    </row>
    <row r="2144" spans="1:8">
      <c r="A2144" s="8" t="str">
        <f t="shared" si="67"/>
        <v>30.06.000710.04.0007</v>
      </c>
      <c r="B2144" s="8" t="s">
        <v>1377</v>
      </c>
      <c r="C2144" s="8" t="s">
        <v>1378</v>
      </c>
      <c r="D2144" s="8" t="s">
        <v>452</v>
      </c>
      <c r="E2144" s="8" t="s">
        <v>535</v>
      </c>
      <c r="F2144" s="8" t="s">
        <v>452</v>
      </c>
      <c r="G2144" s="8" t="s">
        <v>536</v>
      </c>
      <c r="H2144" s="8">
        <v>0.11412</v>
      </c>
    </row>
    <row r="2145" spans="1:8">
      <c r="A2145" s="8" t="str">
        <f t="shared" si="67"/>
        <v>30.06.000730.05.0001</v>
      </c>
      <c r="B2145" s="8" t="s">
        <v>1377</v>
      </c>
      <c r="C2145" s="8" t="s">
        <v>1378</v>
      </c>
      <c r="D2145" s="8" t="s">
        <v>452</v>
      </c>
      <c r="E2145" s="8" t="s">
        <v>1050</v>
      </c>
      <c r="F2145" s="8" t="s">
        <v>498</v>
      </c>
      <c r="G2145" s="8" t="s">
        <v>844</v>
      </c>
      <c r="H2145" s="8">
        <v>0.171179</v>
      </c>
    </row>
    <row r="2146" spans="1:8">
      <c r="A2146" s="8" t="str">
        <f t="shared" si="67"/>
        <v>30.06.000710.01.0006</v>
      </c>
      <c r="B2146" s="8" t="s">
        <v>1377</v>
      </c>
      <c r="C2146" s="8" t="s">
        <v>1378</v>
      </c>
      <c r="D2146" s="8" t="s">
        <v>452</v>
      </c>
      <c r="E2146" s="8" t="s">
        <v>845</v>
      </c>
      <c r="F2146" s="8" t="s">
        <v>452</v>
      </c>
      <c r="G2146" s="8" t="s">
        <v>846</v>
      </c>
      <c r="H2146" s="8">
        <v>0.18406400000000001</v>
      </c>
    </row>
    <row r="2147" spans="1:8">
      <c r="A2147" s="8" t="str">
        <f t="shared" si="67"/>
        <v>30.06.000710.01.0019</v>
      </c>
      <c r="B2147" s="8" t="s">
        <v>1377</v>
      </c>
      <c r="C2147" s="8" t="s">
        <v>1378</v>
      </c>
      <c r="D2147" s="8" t="s">
        <v>452</v>
      </c>
      <c r="E2147" s="8" t="s">
        <v>1343</v>
      </c>
      <c r="F2147" s="8" t="s">
        <v>452</v>
      </c>
      <c r="G2147" s="8" t="s">
        <v>842</v>
      </c>
      <c r="H2147" s="8">
        <v>0.228239</v>
      </c>
    </row>
    <row r="2148" spans="1:8">
      <c r="A2148" s="8" t="str">
        <f t="shared" si="67"/>
        <v>30.06.000710.02.0003</v>
      </c>
      <c r="B2148" s="8" t="s">
        <v>1377</v>
      </c>
      <c r="C2148" s="8" t="s">
        <v>1378</v>
      </c>
      <c r="D2148" s="8" t="s">
        <v>452</v>
      </c>
      <c r="E2148" s="8" t="s">
        <v>523</v>
      </c>
      <c r="F2148" s="8" t="s">
        <v>452</v>
      </c>
      <c r="G2148" s="8" t="s">
        <v>524</v>
      </c>
      <c r="H2148" s="8">
        <v>3.1699999999999999E-2</v>
      </c>
    </row>
    <row r="2149" spans="1:8">
      <c r="A2149" s="8" t="str">
        <f t="shared" si="67"/>
        <v>30.06.000710.02.0026</v>
      </c>
      <c r="B2149" s="8" t="s">
        <v>1377</v>
      </c>
      <c r="C2149" s="8" t="s">
        <v>1378</v>
      </c>
      <c r="D2149" s="8" t="s">
        <v>452</v>
      </c>
      <c r="E2149" s="8" t="s">
        <v>1333</v>
      </c>
      <c r="F2149" s="8" t="s">
        <v>452</v>
      </c>
      <c r="G2149" s="8" t="s">
        <v>1334</v>
      </c>
      <c r="H2149" s="8">
        <v>7.9249999999999998E-3</v>
      </c>
    </row>
    <row r="2150" spans="1:8">
      <c r="A2150" s="8" t="str">
        <f t="shared" si="67"/>
        <v>30.06.000810.01.0010</v>
      </c>
      <c r="B2150" s="8" t="s">
        <v>1383</v>
      </c>
      <c r="C2150" s="8" t="s">
        <v>1384</v>
      </c>
      <c r="D2150" s="8" t="s">
        <v>452</v>
      </c>
      <c r="E2150" s="8" t="s">
        <v>843</v>
      </c>
      <c r="F2150" s="8" t="s">
        <v>452</v>
      </c>
      <c r="G2150" s="8" t="s">
        <v>844</v>
      </c>
      <c r="H2150" s="8">
        <v>0.228936</v>
      </c>
    </row>
    <row r="2151" spans="1:8">
      <c r="A2151" s="8" t="str">
        <f t="shared" si="67"/>
        <v>30.06.000810.01.0014</v>
      </c>
      <c r="B2151" s="8" t="s">
        <v>1383</v>
      </c>
      <c r="C2151" s="8" t="s">
        <v>1384</v>
      </c>
      <c r="D2151" s="8" t="s">
        <v>452</v>
      </c>
      <c r="E2151" s="8" t="s">
        <v>841</v>
      </c>
      <c r="F2151" s="8" t="s">
        <v>452</v>
      </c>
      <c r="G2151" s="8" t="s">
        <v>842</v>
      </c>
      <c r="H2151" s="8">
        <v>0.228936</v>
      </c>
    </row>
    <row r="2152" spans="1:8">
      <c r="A2152" s="8" t="str">
        <f t="shared" si="67"/>
        <v>30.06.000810.01.0006</v>
      </c>
      <c r="B2152" s="8" t="s">
        <v>1383</v>
      </c>
      <c r="C2152" s="8" t="s">
        <v>1384</v>
      </c>
      <c r="D2152" s="8" t="s">
        <v>452</v>
      </c>
      <c r="E2152" s="8" t="s">
        <v>845</v>
      </c>
      <c r="F2152" s="8" t="s">
        <v>452</v>
      </c>
      <c r="G2152" s="8" t="s">
        <v>846</v>
      </c>
      <c r="H2152" s="8">
        <v>0.114468</v>
      </c>
    </row>
    <row r="2153" spans="1:8">
      <c r="A2153" s="8" t="str">
        <f t="shared" si="67"/>
        <v>30.06.000810.02.0003</v>
      </c>
      <c r="B2153" s="8" t="s">
        <v>1383</v>
      </c>
      <c r="C2153" s="8" t="s">
        <v>1384</v>
      </c>
      <c r="D2153" s="8" t="s">
        <v>452</v>
      </c>
      <c r="E2153" s="8" t="s">
        <v>523</v>
      </c>
      <c r="F2153" s="8" t="s">
        <v>452</v>
      </c>
      <c r="G2153" s="8" t="s">
        <v>524</v>
      </c>
      <c r="H2153" s="8">
        <v>5.5643999999999999E-2</v>
      </c>
    </row>
    <row r="2154" spans="1:8">
      <c r="A2154" s="8" t="str">
        <f t="shared" si="67"/>
        <v>30.06.000810.07.0002</v>
      </c>
      <c r="B2154" s="8" t="s">
        <v>1383</v>
      </c>
      <c r="C2154" s="8" t="s">
        <v>1384</v>
      </c>
      <c r="D2154" s="8" t="s">
        <v>452</v>
      </c>
      <c r="E2154" s="8" t="s">
        <v>454</v>
      </c>
      <c r="F2154" s="8" t="s">
        <v>452</v>
      </c>
      <c r="G2154" s="8" t="s">
        <v>455</v>
      </c>
      <c r="H2154" s="8">
        <v>0.28616999999999998</v>
      </c>
    </row>
    <row r="2155" spans="1:8">
      <c r="A2155" s="8" t="str">
        <f t="shared" si="67"/>
        <v>30.06.000810.04.0007</v>
      </c>
      <c r="B2155" s="8" t="s">
        <v>1383</v>
      </c>
      <c r="C2155" s="8" t="s">
        <v>1384</v>
      </c>
      <c r="D2155" s="8" t="s">
        <v>452</v>
      </c>
      <c r="E2155" s="8" t="s">
        <v>535</v>
      </c>
      <c r="F2155" s="8" t="s">
        <v>452</v>
      </c>
      <c r="G2155" s="8" t="s">
        <v>536</v>
      </c>
      <c r="H2155" s="8">
        <v>0.125915</v>
      </c>
    </row>
    <row r="2156" spans="1:8">
      <c r="A2156" s="8" t="str">
        <f t="shared" si="67"/>
        <v>30.06.000910.01.0010</v>
      </c>
      <c r="B2156" s="8" t="s">
        <v>1380</v>
      </c>
      <c r="C2156" s="8" t="s">
        <v>1381</v>
      </c>
      <c r="D2156" s="8" t="s">
        <v>452</v>
      </c>
      <c r="E2156" s="8" t="s">
        <v>843</v>
      </c>
      <c r="F2156" s="8" t="s">
        <v>452</v>
      </c>
      <c r="G2156" s="8" t="s">
        <v>844</v>
      </c>
      <c r="H2156" s="8">
        <v>0.15685499999999999</v>
      </c>
    </row>
    <row r="2157" spans="1:8">
      <c r="A2157" s="8" t="str">
        <f t="shared" si="67"/>
        <v>30.06.000910.01.0014</v>
      </c>
      <c r="B2157" s="8" t="s">
        <v>1380</v>
      </c>
      <c r="C2157" s="8" t="s">
        <v>1381</v>
      </c>
      <c r="D2157" s="8" t="s">
        <v>452</v>
      </c>
      <c r="E2157" s="8" t="s">
        <v>841</v>
      </c>
      <c r="F2157" s="8" t="s">
        <v>452</v>
      </c>
      <c r="G2157" s="8" t="s">
        <v>842</v>
      </c>
      <c r="H2157" s="8">
        <v>0.15685499999999999</v>
      </c>
    </row>
    <row r="2158" spans="1:8">
      <c r="A2158" s="8" t="str">
        <f t="shared" si="67"/>
        <v>30.06.000910.01.0006</v>
      </c>
      <c r="B2158" s="8" t="s">
        <v>1380</v>
      </c>
      <c r="C2158" s="8" t="s">
        <v>1381</v>
      </c>
      <c r="D2158" s="8" t="s">
        <v>452</v>
      </c>
      <c r="E2158" s="8" t="s">
        <v>845</v>
      </c>
      <c r="F2158" s="8" t="s">
        <v>452</v>
      </c>
      <c r="G2158" s="8" t="s">
        <v>846</v>
      </c>
      <c r="H2158" s="8">
        <v>0.20913999999999999</v>
      </c>
    </row>
    <row r="2159" spans="1:8">
      <c r="A2159" s="8" t="str">
        <f t="shared" si="67"/>
        <v>30.06.000910.02.0003</v>
      </c>
      <c r="B2159" s="8" t="s">
        <v>1380</v>
      </c>
      <c r="C2159" s="8" t="s">
        <v>1381</v>
      </c>
      <c r="D2159" s="8" t="s">
        <v>452</v>
      </c>
      <c r="E2159" s="8" t="s">
        <v>523</v>
      </c>
      <c r="F2159" s="8" t="s">
        <v>452</v>
      </c>
      <c r="G2159" s="8" t="s">
        <v>524</v>
      </c>
      <c r="H2159" s="8">
        <v>2.3147000000000001E-2</v>
      </c>
    </row>
    <row r="2160" spans="1:8">
      <c r="A2160" s="8" t="str">
        <f t="shared" si="67"/>
        <v>30.06.000910.02.0026</v>
      </c>
      <c r="B2160" s="8" t="s">
        <v>1380</v>
      </c>
      <c r="C2160" s="8" t="s">
        <v>1381</v>
      </c>
      <c r="D2160" s="8" t="s">
        <v>452</v>
      </c>
      <c r="E2160" s="8" t="s">
        <v>1333</v>
      </c>
      <c r="F2160" s="8" t="s">
        <v>452</v>
      </c>
      <c r="G2160" s="8" t="s">
        <v>1334</v>
      </c>
      <c r="H2160" s="8">
        <v>1.8154E-2</v>
      </c>
    </row>
    <row r="2161" spans="1:8">
      <c r="A2161" s="8" t="str">
        <f t="shared" si="67"/>
        <v>30.06.000910.07.0002</v>
      </c>
      <c r="B2161" s="8" t="s">
        <v>1380</v>
      </c>
      <c r="C2161" s="8" t="s">
        <v>1381</v>
      </c>
      <c r="D2161" s="8" t="s">
        <v>452</v>
      </c>
      <c r="E2161" s="8" t="s">
        <v>454</v>
      </c>
      <c r="F2161" s="8" t="s">
        <v>452</v>
      </c>
      <c r="G2161" s="8" t="s">
        <v>455</v>
      </c>
      <c r="H2161" s="8">
        <v>0.37761299999999998</v>
      </c>
    </row>
    <row r="2162" spans="1:8">
      <c r="A2162" s="8" t="str">
        <f t="shared" si="67"/>
        <v>30.06.000910.04.0007</v>
      </c>
      <c r="B2162" s="8" t="s">
        <v>1380</v>
      </c>
      <c r="C2162" s="8" t="s">
        <v>1381</v>
      </c>
      <c r="D2162" s="8" t="s">
        <v>452</v>
      </c>
      <c r="E2162" s="8" t="s">
        <v>535</v>
      </c>
      <c r="F2162" s="8" t="s">
        <v>452</v>
      </c>
      <c r="G2162" s="8" t="s">
        <v>536</v>
      </c>
      <c r="H2162" s="8">
        <v>0.103524</v>
      </c>
    </row>
    <row r="2163" spans="1:8">
      <c r="A2163" s="8" t="str">
        <f t="shared" si="67"/>
        <v>30.06.001010.07.0002</v>
      </c>
      <c r="B2163" s="8" t="s">
        <v>1341</v>
      </c>
      <c r="C2163" s="8" t="s">
        <v>1342</v>
      </c>
      <c r="D2163" s="8" t="s">
        <v>452</v>
      </c>
      <c r="E2163" s="8" t="s">
        <v>454</v>
      </c>
      <c r="F2163" s="8" t="s">
        <v>452</v>
      </c>
      <c r="G2163" s="8" t="s">
        <v>455</v>
      </c>
      <c r="H2163" s="8">
        <v>0.30854599999999999</v>
      </c>
    </row>
    <row r="2164" spans="1:8">
      <c r="A2164" s="8" t="str">
        <f t="shared" si="67"/>
        <v>30.06.001010.04.0007</v>
      </c>
      <c r="B2164" s="8" t="s">
        <v>1341</v>
      </c>
      <c r="C2164" s="8" t="s">
        <v>1342</v>
      </c>
      <c r="D2164" s="8" t="s">
        <v>452</v>
      </c>
      <c r="E2164" s="8" t="s">
        <v>535</v>
      </c>
      <c r="F2164" s="8" t="s">
        <v>452</v>
      </c>
      <c r="G2164" s="8" t="s">
        <v>536</v>
      </c>
      <c r="H2164" s="8">
        <v>0.123418</v>
      </c>
    </row>
    <row r="2165" spans="1:8">
      <c r="A2165" s="8" t="str">
        <f t="shared" si="67"/>
        <v>30.06.001010.01.0010</v>
      </c>
      <c r="B2165" s="8" t="s">
        <v>1341</v>
      </c>
      <c r="C2165" s="8" t="s">
        <v>1342</v>
      </c>
      <c r="D2165" s="8" t="s">
        <v>452</v>
      </c>
      <c r="E2165" s="8" t="s">
        <v>843</v>
      </c>
      <c r="F2165" s="8" t="s">
        <v>452</v>
      </c>
      <c r="G2165" s="8" t="s">
        <v>844</v>
      </c>
      <c r="H2165" s="8">
        <v>0.16661500000000001</v>
      </c>
    </row>
    <row r="2166" spans="1:8">
      <c r="B2166" s="8" t="s">
        <v>1341</v>
      </c>
      <c r="C2166" s="8" t="s">
        <v>1342</v>
      </c>
      <c r="D2166" s="8" t="s">
        <v>452</v>
      </c>
      <c r="E2166" s="8" t="s">
        <v>1343</v>
      </c>
      <c r="F2166" s="8" t="s">
        <v>452</v>
      </c>
      <c r="G2166" s="8" t="s">
        <v>842</v>
      </c>
      <c r="H2166" s="8">
        <v>0.22215299999999999</v>
      </c>
    </row>
    <row r="2167" spans="1:8">
      <c r="A2167" s="8" t="str">
        <f t="shared" ref="A2167:A2230" si="68">B2167&amp;E2167</f>
        <v>30.06.001010.01.0006</v>
      </c>
      <c r="B2167" s="8" t="s">
        <v>1341</v>
      </c>
      <c r="C2167" s="8" t="s">
        <v>1342</v>
      </c>
      <c r="D2167" s="8" t="s">
        <v>452</v>
      </c>
      <c r="E2167" s="8" t="s">
        <v>845</v>
      </c>
      <c r="F2167" s="8" t="s">
        <v>452</v>
      </c>
      <c r="G2167" s="8" t="s">
        <v>846</v>
      </c>
      <c r="H2167" s="8">
        <v>0.16661500000000001</v>
      </c>
    </row>
    <row r="2168" spans="1:8">
      <c r="A2168" s="8" t="str">
        <f t="shared" si="68"/>
        <v>30.06.001010.02.0003</v>
      </c>
      <c r="B2168" s="8" t="s">
        <v>1341</v>
      </c>
      <c r="C2168" s="8" t="s">
        <v>1342</v>
      </c>
      <c r="D2168" s="8" t="s">
        <v>452</v>
      </c>
      <c r="E2168" s="8" t="s">
        <v>523</v>
      </c>
      <c r="F2168" s="8" t="s">
        <v>452</v>
      </c>
      <c r="G2168" s="8" t="s">
        <v>524</v>
      </c>
      <c r="H2168" s="8">
        <v>4.3195999999999998E-2</v>
      </c>
    </row>
    <row r="2169" spans="1:8">
      <c r="A2169" s="8" t="str">
        <f t="shared" si="68"/>
        <v>30.06.001010.02.0026</v>
      </c>
      <c r="B2169" s="8" t="s">
        <v>1341</v>
      </c>
      <c r="C2169" s="8" t="s">
        <v>1342</v>
      </c>
      <c r="D2169" s="8" t="s">
        <v>452</v>
      </c>
      <c r="E2169" s="8" t="s">
        <v>1333</v>
      </c>
      <c r="F2169" s="8" t="s">
        <v>452</v>
      </c>
      <c r="G2169" s="8" t="s">
        <v>1334</v>
      </c>
      <c r="H2169" s="8">
        <v>1.0799E-2</v>
      </c>
    </row>
    <row r="2170" spans="1:8">
      <c r="A2170" s="8" t="str">
        <f t="shared" si="68"/>
        <v>30.06.001110.01.0010</v>
      </c>
      <c r="B2170" s="8" t="s">
        <v>1397</v>
      </c>
      <c r="C2170" s="8" t="s">
        <v>1398</v>
      </c>
      <c r="D2170" s="8" t="s">
        <v>452</v>
      </c>
      <c r="E2170" s="8" t="s">
        <v>843</v>
      </c>
      <c r="F2170" s="8" t="s">
        <v>452</v>
      </c>
      <c r="G2170" s="8" t="s">
        <v>844</v>
      </c>
      <c r="H2170" s="8">
        <v>0.16322900000000001</v>
      </c>
    </row>
    <row r="2171" spans="1:8">
      <c r="A2171" s="8" t="str">
        <f t="shared" si="68"/>
        <v>30.06.001110.01.0014</v>
      </c>
      <c r="B2171" s="8" t="s">
        <v>1397</v>
      </c>
      <c r="C2171" s="8" t="s">
        <v>1398</v>
      </c>
      <c r="D2171" s="8" t="s">
        <v>452</v>
      </c>
      <c r="E2171" s="8" t="s">
        <v>841</v>
      </c>
      <c r="F2171" s="8" t="s">
        <v>452</v>
      </c>
      <c r="G2171" s="8" t="s">
        <v>842</v>
      </c>
      <c r="H2171" s="8">
        <v>0.16322900000000001</v>
      </c>
    </row>
    <row r="2172" spans="1:8">
      <c r="A2172" s="8" t="str">
        <f t="shared" si="68"/>
        <v>30.06.001110.01.0006</v>
      </c>
      <c r="B2172" s="8" t="s">
        <v>1397</v>
      </c>
      <c r="C2172" s="8" t="s">
        <v>1398</v>
      </c>
      <c r="D2172" s="8" t="s">
        <v>452</v>
      </c>
      <c r="E2172" s="8" t="s">
        <v>845</v>
      </c>
      <c r="F2172" s="8" t="s">
        <v>452</v>
      </c>
      <c r="G2172" s="8" t="s">
        <v>846</v>
      </c>
      <c r="H2172" s="8">
        <v>0.217639</v>
      </c>
    </row>
    <row r="2173" spans="1:8">
      <c r="A2173" s="8" t="str">
        <f t="shared" si="68"/>
        <v>30.06.001110.02.0003</v>
      </c>
      <c r="B2173" s="8" t="s">
        <v>1397</v>
      </c>
      <c r="C2173" s="8" t="s">
        <v>1398</v>
      </c>
      <c r="D2173" s="8" t="s">
        <v>452</v>
      </c>
      <c r="E2173" s="8" t="s">
        <v>523</v>
      </c>
      <c r="F2173" s="8" t="s">
        <v>452</v>
      </c>
      <c r="G2173" s="8" t="s">
        <v>524</v>
      </c>
      <c r="H2173" s="8">
        <v>5.2898000000000001E-2</v>
      </c>
    </row>
    <row r="2174" spans="1:8">
      <c r="A2174" s="8" t="str">
        <f t="shared" si="68"/>
        <v>30.06.001110.07.0002</v>
      </c>
      <c r="B2174" s="8" t="s">
        <v>1397</v>
      </c>
      <c r="C2174" s="8" t="s">
        <v>1398</v>
      </c>
      <c r="D2174" s="8" t="s">
        <v>452</v>
      </c>
      <c r="E2174" s="8" t="s">
        <v>454</v>
      </c>
      <c r="F2174" s="8" t="s">
        <v>452</v>
      </c>
      <c r="G2174" s="8" t="s">
        <v>455</v>
      </c>
      <c r="H2174" s="8">
        <v>0.33250400000000002</v>
      </c>
    </row>
    <row r="2175" spans="1:8">
      <c r="A2175" s="8" t="str">
        <f t="shared" si="68"/>
        <v>30.06.001110.04.0007</v>
      </c>
      <c r="B2175" s="8" t="s">
        <v>1397</v>
      </c>
      <c r="C2175" s="8" t="s">
        <v>1398</v>
      </c>
      <c r="D2175" s="8" t="s">
        <v>452</v>
      </c>
      <c r="E2175" s="8" t="s">
        <v>535</v>
      </c>
      <c r="F2175" s="8" t="s">
        <v>452</v>
      </c>
      <c r="G2175" s="8" t="s">
        <v>536</v>
      </c>
      <c r="H2175" s="8">
        <v>0.110724</v>
      </c>
    </row>
    <row r="2176" spans="1:8">
      <c r="A2176" s="8" t="str">
        <f t="shared" si="68"/>
        <v>30.06.001210.01.0010</v>
      </c>
      <c r="B2176" s="8" t="s">
        <v>1367</v>
      </c>
      <c r="C2176" s="8" t="s">
        <v>1368</v>
      </c>
      <c r="D2176" s="8" t="s">
        <v>452</v>
      </c>
      <c r="E2176" s="8" t="s">
        <v>843</v>
      </c>
      <c r="F2176" s="8" t="s">
        <v>452</v>
      </c>
      <c r="G2176" s="8" t="s">
        <v>844</v>
      </c>
      <c r="H2176" s="8">
        <v>0.112409</v>
      </c>
    </row>
    <row r="2177" spans="1:8">
      <c r="A2177" s="8" t="str">
        <f t="shared" si="68"/>
        <v>30.06.001210.01.0019</v>
      </c>
      <c r="B2177" s="8" t="s">
        <v>1367</v>
      </c>
      <c r="C2177" s="8" t="s">
        <v>1368</v>
      </c>
      <c r="D2177" s="8" t="s">
        <v>452</v>
      </c>
      <c r="E2177" s="8" t="s">
        <v>1343</v>
      </c>
      <c r="F2177" s="8" t="s">
        <v>452</v>
      </c>
      <c r="G2177" s="8" t="s">
        <v>842</v>
      </c>
      <c r="H2177" s="8">
        <v>0.22481699999999999</v>
      </c>
    </row>
    <row r="2178" spans="1:8">
      <c r="A2178" s="8" t="str">
        <f t="shared" si="68"/>
        <v>30.06.001210.01.0006</v>
      </c>
      <c r="B2178" s="8" t="s">
        <v>1367</v>
      </c>
      <c r="C2178" s="8" t="s">
        <v>1368</v>
      </c>
      <c r="D2178" s="8" t="s">
        <v>452</v>
      </c>
      <c r="E2178" s="8" t="s">
        <v>845</v>
      </c>
      <c r="F2178" s="8" t="s">
        <v>452</v>
      </c>
      <c r="G2178" s="8" t="s">
        <v>846</v>
      </c>
      <c r="H2178" s="8">
        <v>0.22481699999999999</v>
      </c>
    </row>
    <row r="2179" spans="1:8">
      <c r="A2179" s="8" t="str">
        <f t="shared" si="68"/>
        <v>---------------  - FMEN031 - V:</v>
      </c>
      <c r="B2179" s="8" t="s">
        <v>427</v>
      </c>
      <c r="C2179" s="8" t="e">
        <f>------------------------------DAT</f>
        <v>#NAME?</v>
      </c>
      <c r="D2179" s="8" t="s">
        <v>1238</v>
      </c>
      <c r="E2179" s="8" t="s">
        <v>526</v>
      </c>
      <c r="F2179" s="8" t="s">
        <v>527</v>
      </c>
      <c r="G2179" s="8" t="s">
        <v>528</v>
      </c>
      <c r="H2179" s="8"/>
    </row>
    <row r="2180" spans="1:8">
      <c r="A2180" s="8" t="str">
        <f t="shared" si="68"/>
        <v>_x000C_------------------------------</v>
      </c>
      <c r="B2180" s="8" t="s">
        <v>529</v>
      </c>
      <c r="C2180" s="8" t="s">
        <v>1227</v>
      </c>
      <c r="D2180" s="8" t="s">
        <v>1228</v>
      </c>
      <c r="E2180" s="8" t="s">
        <v>430</v>
      </c>
      <c r="F2180" s="8" t="s">
        <v>429</v>
      </c>
      <c r="G2180" s="8" t="s">
        <v>431</v>
      </c>
      <c r="H2180" s="8" t="s">
        <v>431</v>
      </c>
    </row>
    <row r="2181" spans="1:8">
      <c r="A2181" s="8" t="str">
        <f t="shared" si="68"/>
        <v>FORNO DE MINASrutura de Atual P</v>
      </c>
      <c r="B2181" s="8" t="s">
        <v>433</v>
      </c>
      <c r="C2181" s="8" t="s">
        <v>434</v>
      </c>
      <c r="D2181" s="8" t="s">
        <v>435</v>
      </c>
      <c r="E2181" s="8" t="s">
        <v>436</v>
      </c>
      <c r="F2181" s="8" t="s">
        <v>437</v>
      </c>
      <c r="G2181" s="8" t="s">
        <v>438</v>
      </c>
      <c r="H2181" s="8" t="s">
        <v>1008</v>
      </c>
    </row>
    <row r="2182" spans="1:8">
      <c r="A2182" s="8" t="str">
        <f t="shared" si="68"/>
        <v>-------------------------------</v>
      </c>
      <c r="B2182" s="8" t="s">
        <v>427</v>
      </c>
      <c r="C2182" s="8" t="s">
        <v>1227</v>
      </c>
      <c r="D2182" s="8" t="s">
        <v>1228</v>
      </c>
      <c r="E2182" s="8" t="s">
        <v>430</v>
      </c>
      <c r="F2182" s="8" t="s">
        <v>429</v>
      </c>
      <c r="G2182" s="8" t="s">
        <v>431</v>
      </c>
      <c r="H2182" s="8" t="s">
        <v>1390</v>
      </c>
    </row>
    <row r="2183" spans="1:8">
      <c r="A2183" s="8" t="str">
        <f t="shared" si="68"/>
        <v/>
      </c>
      <c r="B2183" s="8"/>
      <c r="C2183" s="8"/>
      <c r="D2183" s="8"/>
      <c r="E2183" s="8"/>
      <c r="F2183" s="8"/>
      <c r="G2183" s="8"/>
      <c r="H2183" s="8"/>
    </row>
    <row r="2184" spans="1:8">
      <c r="A2184" s="8" t="str">
        <f t="shared" si="68"/>
        <v>Item PaiItem Filho</v>
      </c>
      <c r="B2184" s="8" t="s">
        <v>441</v>
      </c>
      <c r="C2184" s="8" t="s">
        <v>442</v>
      </c>
      <c r="D2184" s="8" t="s">
        <v>443</v>
      </c>
      <c r="E2184" s="8" t="s">
        <v>444</v>
      </c>
      <c r="F2184" s="8" t="s">
        <v>443</v>
      </c>
      <c r="G2184" s="8" t="s">
        <v>445</v>
      </c>
      <c r="H2184" s="8" t="s">
        <v>446</v>
      </c>
    </row>
    <row r="2185" spans="1:8">
      <c r="A2185" s="8" t="str">
        <f t="shared" si="68"/>
        <v>------------------------------</v>
      </c>
      <c r="B2185" s="8" t="s">
        <v>427</v>
      </c>
      <c r="C2185" s="8" t="s">
        <v>447</v>
      </c>
      <c r="D2185" s="8" t="s">
        <v>448</v>
      </c>
      <c r="E2185" s="8" t="s">
        <v>449</v>
      </c>
      <c r="F2185" s="8" t="s">
        <v>448</v>
      </c>
      <c r="G2185" s="8" t="s">
        <v>431</v>
      </c>
      <c r="H2185" s="8" t="s">
        <v>427</v>
      </c>
    </row>
    <row r="2186" spans="1:8">
      <c r="A2186" s="8" t="str">
        <f t="shared" si="68"/>
        <v>30.06.001210.02.0003</v>
      </c>
      <c r="B2186" s="8" t="s">
        <v>1367</v>
      </c>
      <c r="C2186" s="8" t="s">
        <v>1368</v>
      </c>
      <c r="D2186" s="8" t="s">
        <v>452</v>
      </c>
      <c r="E2186" s="8" t="s">
        <v>523</v>
      </c>
      <c r="F2186" s="8" t="s">
        <v>452</v>
      </c>
      <c r="G2186" s="8" t="s">
        <v>524</v>
      </c>
      <c r="H2186" s="8">
        <v>3.8249999999999999E-2</v>
      </c>
    </row>
    <row r="2187" spans="1:8">
      <c r="A2187" s="8" t="str">
        <f t="shared" si="68"/>
        <v>30.06.001210.02.0026</v>
      </c>
      <c r="B2187" s="8" t="s">
        <v>1367</v>
      </c>
      <c r="C2187" s="8" t="s">
        <v>1368</v>
      </c>
      <c r="D2187" s="8" t="s">
        <v>452</v>
      </c>
      <c r="E2187" s="8" t="s">
        <v>1333</v>
      </c>
      <c r="F2187" s="8" t="s">
        <v>452</v>
      </c>
      <c r="G2187" s="8" t="s">
        <v>1334</v>
      </c>
      <c r="H2187" s="8">
        <v>1.6393000000000001E-2</v>
      </c>
    </row>
    <row r="2188" spans="1:8">
      <c r="A2188" s="8" t="str">
        <f t="shared" si="68"/>
        <v>30.06.001210.07.0002</v>
      </c>
      <c r="B2188" s="8" t="s">
        <v>1367</v>
      </c>
      <c r="C2188" s="8" t="s">
        <v>1368</v>
      </c>
      <c r="D2188" s="8" t="s">
        <v>452</v>
      </c>
      <c r="E2188" s="8" t="s">
        <v>454</v>
      </c>
      <c r="F2188" s="8" t="s">
        <v>452</v>
      </c>
      <c r="G2188" s="8" t="s">
        <v>455</v>
      </c>
      <c r="H2188" s="8">
        <v>0.31224600000000002</v>
      </c>
    </row>
    <row r="2189" spans="1:8">
      <c r="A2189" s="8" t="str">
        <f t="shared" si="68"/>
        <v>30.06.001210.04.0007</v>
      </c>
      <c r="B2189" s="8" t="s">
        <v>1367</v>
      </c>
      <c r="C2189" s="8" t="s">
        <v>1368</v>
      </c>
      <c r="D2189" s="8" t="s">
        <v>452</v>
      </c>
      <c r="E2189" s="8" t="s">
        <v>535</v>
      </c>
      <c r="F2189" s="8" t="s">
        <v>452</v>
      </c>
      <c r="G2189" s="8" t="s">
        <v>536</v>
      </c>
      <c r="H2189" s="8">
        <v>0.111285</v>
      </c>
    </row>
    <row r="2190" spans="1:8">
      <c r="A2190" s="8" t="str">
        <f t="shared" si="68"/>
        <v>30.06.001310.01.0010</v>
      </c>
      <c r="B2190" s="8" t="s">
        <v>1404</v>
      </c>
      <c r="C2190" s="8" t="s">
        <v>1405</v>
      </c>
      <c r="D2190" s="8" t="s">
        <v>452</v>
      </c>
      <c r="E2190" s="8" t="s">
        <v>843</v>
      </c>
      <c r="F2190" s="8" t="s">
        <v>452</v>
      </c>
      <c r="G2190" s="8" t="s">
        <v>844</v>
      </c>
      <c r="H2190" s="8">
        <v>0.21827199999999999</v>
      </c>
    </row>
    <row r="2191" spans="1:8">
      <c r="A2191" s="8" t="str">
        <f t="shared" si="68"/>
        <v>30.06.001310.01.0014</v>
      </c>
      <c r="B2191" s="8" t="s">
        <v>1404</v>
      </c>
      <c r="C2191" s="8" t="s">
        <v>1405</v>
      </c>
      <c r="D2191" s="8" t="s">
        <v>452</v>
      </c>
      <c r="E2191" s="8" t="s">
        <v>841</v>
      </c>
      <c r="F2191" s="8" t="s">
        <v>452</v>
      </c>
      <c r="G2191" s="8" t="s">
        <v>842</v>
      </c>
      <c r="H2191" s="8">
        <v>0.21827199999999999</v>
      </c>
    </row>
    <row r="2192" spans="1:8">
      <c r="A2192" s="8" t="str">
        <f t="shared" si="68"/>
        <v>30.06.001310.01.0006</v>
      </c>
      <c r="B2192" s="8" t="s">
        <v>1404</v>
      </c>
      <c r="C2192" s="8" t="s">
        <v>1405</v>
      </c>
      <c r="D2192" s="8" t="s">
        <v>452</v>
      </c>
      <c r="E2192" s="8" t="s">
        <v>845</v>
      </c>
      <c r="F2192" s="8" t="s">
        <v>452</v>
      </c>
      <c r="G2192" s="8" t="s">
        <v>846</v>
      </c>
      <c r="H2192" s="8">
        <v>0.109136</v>
      </c>
    </row>
    <row r="2193" spans="1:8">
      <c r="A2193" s="8" t="str">
        <f t="shared" si="68"/>
        <v>30.06.001310.02.0003</v>
      </c>
      <c r="B2193" s="8" t="s">
        <v>1404</v>
      </c>
      <c r="C2193" s="8" t="s">
        <v>1405</v>
      </c>
      <c r="D2193" s="8" t="s">
        <v>452</v>
      </c>
      <c r="E2193" s="8" t="s">
        <v>523</v>
      </c>
      <c r="F2193" s="8" t="s">
        <v>452</v>
      </c>
      <c r="G2193" s="8" t="s">
        <v>524</v>
      </c>
      <c r="H2193" s="8">
        <v>4.2442000000000001E-2</v>
      </c>
    </row>
    <row r="2194" spans="1:8">
      <c r="A2194" s="8" t="str">
        <f t="shared" si="68"/>
        <v>30.06.001310.02.0026</v>
      </c>
      <c r="B2194" s="8" t="s">
        <v>1404</v>
      </c>
      <c r="C2194" s="8" t="s">
        <v>1405</v>
      </c>
      <c r="D2194" s="8" t="s">
        <v>452</v>
      </c>
      <c r="E2194" s="8" t="s">
        <v>1333</v>
      </c>
      <c r="F2194" s="8" t="s">
        <v>452</v>
      </c>
      <c r="G2194" s="8" t="s">
        <v>1334</v>
      </c>
      <c r="H2194" s="8">
        <v>1.061E-2</v>
      </c>
    </row>
    <row r="2195" spans="1:8">
      <c r="A2195" s="8" t="str">
        <f t="shared" si="68"/>
        <v>30.06.001310.07.0002</v>
      </c>
      <c r="B2195" s="8" t="s">
        <v>1404</v>
      </c>
      <c r="C2195" s="8" t="s">
        <v>1405</v>
      </c>
      <c r="D2195" s="8" t="s">
        <v>452</v>
      </c>
      <c r="E2195" s="8" t="s">
        <v>454</v>
      </c>
      <c r="F2195" s="8" t="s">
        <v>452</v>
      </c>
      <c r="G2195" s="8" t="s">
        <v>455</v>
      </c>
      <c r="H2195" s="8">
        <v>0.33347199999999999</v>
      </c>
    </row>
    <row r="2196" spans="1:8">
      <c r="A2196" s="8" t="str">
        <f t="shared" si="68"/>
        <v>30.06.001310.04.0007</v>
      </c>
      <c r="B2196" s="8" t="s">
        <v>1404</v>
      </c>
      <c r="C2196" s="8" t="s">
        <v>1405</v>
      </c>
      <c r="D2196" s="8" t="s">
        <v>452</v>
      </c>
      <c r="E2196" s="8" t="s">
        <v>535</v>
      </c>
      <c r="F2196" s="8" t="s">
        <v>452</v>
      </c>
      <c r="G2196" s="8" t="s">
        <v>536</v>
      </c>
      <c r="H2196" s="8">
        <v>0.108045</v>
      </c>
    </row>
    <row r="2197" spans="1:8">
      <c r="A2197" s="8" t="str">
        <f t="shared" si="68"/>
        <v>30.07.000110.05.0012</v>
      </c>
      <c r="B2197" s="8" t="s">
        <v>583</v>
      </c>
      <c r="C2197" s="8" t="s">
        <v>584</v>
      </c>
      <c r="D2197" s="8" t="s">
        <v>498</v>
      </c>
      <c r="E2197" s="8" t="s">
        <v>585</v>
      </c>
      <c r="F2197" s="8" t="s">
        <v>452</v>
      </c>
      <c r="G2197" s="8" t="s">
        <v>586</v>
      </c>
      <c r="H2197" s="8">
        <v>0.61555599999999999</v>
      </c>
    </row>
    <row r="2198" spans="1:8">
      <c r="A2198" s="8" t="str">
        <f t="shared" si="68"/>
        <v>30.07.000110.07.0002</v>
      </c>
      <c r="B2198" s="8" t="s">
        <v>583</v>
      </c>
      <c r="C2198" s="8" t="s">
        <v>584</v>
      </c>
      <c r="D2198" s="8" t="s">
        <v>498</v>
      </c>
      <c r="E2198" s="8" t="s">
        <v>454</v>
      </c>
      <c r="F2198" s="8" t="s">
        <v>452</v>
      </c>
      <c r="G2198" s="8" t="s">
        <v>455</v>
      </c>
      <c r="H2198" s="8">
        <v>0.32626300000000003</v>
      </c>
    </row>
    <row r="2199" spans="1:8">
      <c r="A2199" s="8" t="str">
        <f t="shared" si="68"/>
        <v>30.07.000110.06.0020</v>
      </c>
      <c r="B2199" s="8" t="s">
        <v>583</v>
      </c>
      <c r="C2199" s="8" t="s">
        <v>584</v>
      </c>
      <c r="D2199" s="8" t="s">
        <v>498</v>
      </c>
      <c r="E2199" s="8" t="s">
        <v>456</v>
      </c>
      <c r="F2199" s="8" t="s">
        <v>452</v>
      </c>
      <c r="G2199" s="8" t="s">
        <v>457</v>
      </c>
      <c r="H2199" s="8">
        <v>6.7679999999999997E-3</v>
      </c>
    </row>
    <row r="2200" spans="1:8">
      <c r="A2200" s="8" t="str">
        <f t="shared" si="68"/>
        <v>30.07.000110.04.0010</v>
      </c>
      <c r="B2200" s="8" t="s">
        <v>583</v>
      </c>
      <c r="C2200" s="8" t="s">
        <v>584</v>
      </c>
      <c r="D2200" s="8" t="s">
        <v>498</v>
      </c>
      <c r="E2200" s="8" t="s">
        <v>465</v>
      </c>
      <c r="F2200" s="8" t="s">
        <v>452</v>
      </c>
      <c r="G2200" s="8" t="s">
        <v>459</v>
      </c>
      <c r="H2200" s="8">
        <v>6.1515E-2</v>
      </c>
    </row>
    <row r="2201" spans="1:8">
      <c r="A2201" s="8" t="str">
        <f t="shared" si="68"/>
        <v>30.07.000210.05.0012</v>
      </c>
      <c r="B2201" s="8" t="s">
        <v>774</v>
      </c>
      <c r="C2201" s="8" t="s">
        <v>775</v>
      </c>
      <c r="D2201" s="8" t="s">
        <v>498</v>
      </c>
      <c r="E2201" s="8" t="s">
        <v>585</v>
      </c>
      <c r="F2201" s="8" t="s">
        <v>452</v>
      </c>
      <c r="G2201" s="8" t="s">
        <v>586</v>
      </c>
      <c r="H2201" s="8">
        <v>0.59769300000000003</v>
      </c>
    </row>
    <row r="2202" spans="1:8">
      <c r="A2202" s="8" t="str">
        <f t="shared" si="68"/>
        <v>30.07.000210.04.0004</v>
      </c>
      <c r="B2202" s="8" t="s">
        <v>774</v>
      </c>
      <c r="C2202" s="8" t="s">
        <v>775</v>
      </c>
      <c r="D2202" s="8" t="s">
        <v>498</v>
      </c>
      <c r="E2202" s="8" t="s">
        <v>776</v>
      </c>
      <c r="F2202" s="8" t="s">
        <v>452</v>
      </c>
      <c r="G2202" s="8" t="s">
        <v>777</v>
      </c>
      <c r="H2202" s="8">
        <v>2.9884999999999998E-2</v>
      </c>
    </row>
    <row r="2203" spans="1:8">
      <c r="A2203" s="8" t="str">
        <f t="shared" si="68"/>
        <v>30.07.000240.02.1010</v>
      </c>
      <c r="B2203" s="8" t="s">
        <v>774</v>
      </c>
      <c r="C2203" s="8" t="s">
        <v>775</v>
      </c>
      <c r="D2203" s="8" t="s">
        <v>498</v>
      </c>
      <c r="E2203" s="8" t="s">
        <v>1095</v>
      </c>
      <c r="F2203" s="8" t="s">
        <v>452</v>
      </c>
      <c r="G2203" s="8" t="s">
        <v>1096</v>
      </c>
      <c r="H2203" s="8">
        <v>1.4799999999999999E-4</v>
      </c>
    </row>
    <row r="2204" spans="1:8">
      <c r="A2204" s="8" t="str">
        <f t="shared" si="68"/>
        <v>30.07.000240.02.1011</v>
      </c>
      <c r="B2204" s="8" t="s">
        <v>774</v>
      </c>
      <c r="C2204" s="8" t="s">
        <v>775</v>
      </c>
      <c r="D2204" s="8" t="s">
        <v>498</v>
      </c>
      <c r="E2204" s="8" t="s">
        <v>1097</v>
      </c>
      <c r="F2204" s="8" t="s">
        <v>452</v>
      </c>
      <c r="G2204" s="8" t="s">
        <v>1098</v>
      </c>
      <c r="H2204" s="8">
        <v>8.6820000000000005E-3</v>
      </c>
    </row>
    <row r="2205" spans="1:8">
      <c r="A2205" s="8" t="str">
        <f t="shared" si="68"/>
        <v>30.07.000240.02.1012</v>
      </c>
      <c r="B2205" s="8" t="s">
        <v>774</v>
      </c>
      <c r="C2205" s="8" t="s">
        <v>775</v>
      </c>
      <c r="D2205" s="8" t="s">
        <v>498</v>
      </c>
      <c r="E2205" s="8" t="s">
        <v>1099</v>
      </c>
      <c r="F2205" s="8" t="s">
        <v>452</v>
      </c>
      <c r="G2205" s="8" t="s">
        <v>1100</v>
      </c>
      <c r="H2205" s="8">
        <v>1.7132999999999999E-2</v>
      </c>
    </row>
    <row r="2206" spans="1:8">
      <c r="A2206" s="8" t="str">
        <f t="shared" si="68"/>
        <v>30.07.000240.02.1013</v>
      </c>
      <c r="B2206" s="8" t="s">
        <v>774</v>
      </c>
      <c r="C2206" s="8" t="s">
        <v>775</v>
      </c>
      <c r="D2206" s="8" t="s">
        <v>498</v>
      </c>
      <c r="E2206" s="8" t="s">
        <v>1102</v>
      </c>
      <c r="F2206" s="8" t="s">
        <v>452</v>
      </c>
      <c r="G2206" s="8" t="s">
        <v>1103</v>
      </c>
      <c r="H2206" s="8">
        <v>1.316E-2</v>
      </c>
    </row>
    <row r="2207" spans="1:8">
      <c r="A2207" s="8" t="str">
        <f t="shared" si="68"/>
        <v>30.07.000210.11.0001</v>
      </c>
      <c r="B2207" s="8" t="s">
        <v>774</v>
      </c>
      <c r="C2207" s="8" t="s">
        <v>775</v>
      </c>
      <c r="D2207" s="8" t="s">
        <v>498</v>
      </c>
      <c r="E2207" s="8" t="s">
        <v>713</v>
      </c>
      <c r="F2207" s="8" t="s">
        <v>452</v>
      </c>
      <c r="G2207" s="8" t="s">
        <v>714</v>
      </c>
      <c r="H2207" s="8">
        <v>2.9884999999999998E-2</v>
      </c>
    </row>
    <row r="2208" spans="1:8">
      <c r="A2208" s="8" t="str">
        <f t="shared" si="68"/>
        <v>30.07.000210.07.0029</v>
      </c>
      <c r="B2208" s="8" t="s">
        <v>774</v>
      </c>
      <c r="C2208" s="8" t="s">
        <v>775</v>
      </c>
      <c r="D2208" s="8" t="s">
        <v>498</v>
      </c>
      <c r="E2208" s="8" t="s">
        <v>715</v>
      </c>
      <c r="F2208" s="8" t="s">
        <v>498</v>
      </c>
      <c r="G2208" s="8" t="s">
        <v>716</v>
      </c>
      <c r="H2208" s="8">
        <v>0.215169</v>
      </c>
    </row>
    <row r="2209" spans="1:8">
      <c r="A2209" s="8" t="str">
        <f t="shared" si="68"/>
        <v>30.07.000210.07.0002</v>
      </c>
      <c r="B2209" s="8" t="s">
        <v>774</v>
      </c>
      <c r="C2209" s="8" t="s">
        <v>775</v>
      </c>
      <c r="D2209" s="8" t="s">
        <v>498</v>
      </c>
      <c r="E2209" s="8" t="s">
        <v>454</v>
      </c>
      <c r="F2209" s="8" t="s">
        <v>452</v>
      </c>
      <c r="G2209" s="8" t="s">
        <v>455</v>
      </c>
      <c r="H2209" s="8">
        <v>7.1722999999999995E-2</v>
      </c>
    </row>
    <row r="2210" spans="1:8">
      <c r="A2210" s="8" t="str">
        <f t="shared" si="68"/>
        <v>30.07.000210.06.0001</v>
      </c>
      <c r="B2210" s="8" t="s">
        <v>774</v>
      </c>
      <c r="C2210" s="8" t="s">
        <v>775</v>
      </c>
      <c r="D2210" s="8" t="s">
        <v>498</v>
      </c>
      <c r="E2210" s="8" t="s">
        <v>481</v>
      </c>
      <c r="F2210" s="8" t="s">
        <v>452</v>
      </c>
      <c r="G2210" s="8" t="s">
        <v>482</v>
      </c>
      <c r="H2210" s="8">
        <v>4.1839000000000001E-2</v>
      </c>
    </row>
    <row r="2211" spans="1:8">
      <c r="A2211" s="8" t="str">
        <f t="shared" si="68"/>
        <v>30.07.000210.06.0020</v>
      </c>
      <c r="B2211" s="8" t="s">
        <v>774</v>
      </c>
      <c r="C2211" s="8" t="s">
        <v>775</v>
      </c>
      <c r="D2211" s="8" t="s">
        <v>498</v>
      </c>
      <c r="E2211" s="8" t="s">
        <v>456</v>
      </c>
      <c r="F2211" s="8" t="s">
        <v>452</v>
      </c>
      <c r="G2211" s="8" t="s">
        <v>457</v>
      </c>
      <c r="H2211" s="8">
        <v>1.1953999999999999E-2</v>
      </c>
    </row>
    <row r="2212" spans="1:8">
      <c r="A2212" s="8" t="str">
        <f t="shared" si="68"/>
        <v>30.07.000210.02.0003</v>
      </c>
      <c r="B2212" s="8" t="s">
        <v>774</v>
      </c>
      <c r="C2212" s="8" t="s">
        <v>775</v>
      </c>
      <c r="D2212" s="8" t="s">
        <v>498</v>
      </c>
      <c r="E2212" s="8" t="s">
        <v>523</v>
      </c>
      <c r="F2212" s="8" t="s">
        <v>452</v>
      </c>
      <c r="G2212" s="8" t="s">
        <v>524</v>
      </c>
      <c r="H2212" s="8">
        <v>1.1953999999999999E-2</v>
      </c>
    </row>
    <row r="2213" spans="1:8">
      <c r="A2213" s="8" t="str">
        <f t="shared" si="68"/>
        <v>30.07.000310.05.0002</v>
      </c>
      <c r="B2213" s="8" t="s">
        <v>1327</v>
      </c>
      <c r="C2213" s="8" t="s">
        <v>1328</v>
      </c>
      <c r="D2213" s="8" t="s">
        <v>498</v>
      </c>
      <c r="E2213" s="8" t="s">
        <v>451</v>
      </c>
      <c r="F2213" s="8" t="s">
        <v>452</v>
      </c>
      <c r="G2213" s="8" t="s">
        <v>453</v>
      </c>
      <c r="H2213" s="8">
        <v>0.48270000000000002</v>
      </c>
    </row>
    <row r="2214" spans="1:8">
      <c r="A2214" s="8" t="str">
        <f t="shared" si="68"/>
        <v>30.07.000310.05.0007</v>
      </c>
      <c r="B2214" s="8" t="s">
        <v>1327</v>
      </c>
      <c r="C2214" s="8" t="s">
        <v>1328</v>
      </c>
      <c r="D2214" s="8" t="s">
        <v>498</v>
      </c>
      <c r="E2214" s="8" t="s">
        <v>743</v>
      </c>
      <c r="F2214" s="8" t="s">
        <v>498</v>
      </c>
      <c r="G2214" s="8" t="s">
        <v>744</v>
      </c>
      <c r="H2214" s="8">
        <v>7.2400000000000006E-2</v>
      </c>
    </row>
    <row r="2215" spans="1:8">
      <c r="A2215" s="8" t="str">
        <f t="shared" si="68"/>
        <v>30.07.000310.04.0005</v>
      </c>
      <c r="B2215" s="8" t="s">
        <v>1327</v>
      </c>
      <c r="C2215" s="8" t="s">
        <v>1328</v>
      </c>
      <c r="D2215" s="8" t="s">
        <v>498</v>
      </c>
      <c r="E2215" s="8" t="s">
        <v>475</v>
      </c>
      <c r="F2215" s="8" t="s">
        <v>452</v>
      </c>
      <c r="G2215" s="8" t="s">
        <v>476</v>
      </c>
      <c r="H2215" s="8">
        <v>1.83E-2</v>
      </c>
    </row>
    <row r="2216" spans="1:8">
      <c r="A2216" s="8" t="str">
        <f t="shared" si="68"/>
        <v>30.07.000310.11.0001</v>
      </c>
      <c r="B2216" s="8" t="s">
        <v>1327</v>
      </c>
      <c r="C2216" s="8" t="s">
        <v>1328</v>
      </c>
      <c r="D2216" s="8" t="s">
        <v>498</v>
      </c>
      <c r="E2216" s="8" t="s">
        <v>713</v>
      </c>
      <c r="F2216" s="8" t="s">
        <v>452</v>
      </c>
      <c r="G2216" s="8" t="s">
        <v>714</v>
      </c>
      <c r="H2216" s="8">
        <v>5.3100000000000001E-2</v>
      </c>
    </row>
    <row r="2217" spans="1:8">
      <c r="A2217" s="8" t="str">
        <f t="shared" si="68"/>
        <v>30.07.000310.07.0029</v>
      </c>
      <c r="B2217" s="8" t="s">
        <v>1327</v>
      </c>
      <c r="C2217" s="8" t="s">
        <v>1328</v>
      </c>
      <c r="D2217" s="8" t="s">
        <v>498</v>
      </c>
      <c r="E2217" s="8" t="s">
        <v>715</v>
      </c>
      <c r="F2217" s="8" t="s">
        <v>498</v>
      </c>
      <c r="G2217" s="8" t="s">
        <v>716</v>
      </c>
      <c r="H2217" s="8">
        <v>0.28960000000000002</v>
      </c>
    </row>
    <row r="2218" spans="1:8">
      <c r="A2218" s="8" t="str">
        <f t="shared" si="68"/>
        <v>30.07.000310.06.0001</v>
      </c>
      <c r="B2218" s="8" t="s">
        <v>1327</v>
      </c>
      <c r="C2218" s="8" t="s">
        <v>1328</v>
      </c>
      <c r="D2218" s="8" t="s">
        <v>498</v>
      </c>
      <c r="E2218" s="8" t="s">
        <v>481</v>
      </c>
      <c r="F2218" s="8" t="s">
        <v>452</v>
      </c>
      <c r="G2218" s="8" t="s">
        <v>482</v>
      </c>
      <c r="H2218" s="8">
        <v>4.3400000000000001E-2</v>
      </c>
    </row>
    <row r="2219" spans="1:8">
      <c r="A2219" s="8" t="str">
        <f t="shared" si="68"/>
        <v>30.07.000310.06.0020</v>
      </c>
      <c r="B2219" s="8" t="s">
        <v>1327</v>
      </c>
      <c r="C2219" s="8" t="s">
        <v>1328</v>
      </c>
      <c r="D2219" s="8" t="s">
        <v>498</v>
      </c>
      <c r="E2219" s="8" t="s">
        <v>456</v>
      </c>
      <c r="F2219" s="8" t="s">
        <v>452</v>
      </c>
      <c r="G2219" s="8" t="s">
        <v>457</v>
      </c>
      <c r="H2219" s="8">
        <v>1.1599999999999999E-2</v>
      </c>
    </row>
    <row r="2220" spans="1:8">
      <c r="A2220" s="8" t="str">
        <f t="shared" si="68"/>
        <v>30.07.000310.02.0003</v>
      </c>
      <c r="B2220" s="8" t="s">
        <v>1327</v>
      </c>
      <c r="C2220" s="8" t="s">
        <v>1328</v>
      </c>
      <c r="D2220" s="8" t="s">
        <v>498</v>
      </c>
      <c r="E2220" s="8" t="s">
        <v>523</v>
      </c>
      <c r="F2220" s="8" t="s">
        <v>452</v>
      </c>
      <c r="G2220" s="8" t="s">
        <v>524</v>
      </c>
      <c r="H2220" s="8">
        <v>2.8899999999999999E-2</v>
      </c>
    </row>
    <row r="2221" spans="1:8">
      <c r="A2221" s="8" t="str">
        <f t="shared" si="68"/>
        <v>30.09.000110.07.0002</v>
      </c>
      <c r="B2221" s="8" t="s">
        <v>811</v>
      </c>
      <c r="C2221" s="8" t="s">
        <v>812</v>
      </c>
      <c r="D2221" s="8" t="s">
        <v>498</v>
      </c>
      <c r="E2221" s="8" t="s">
        <v>454</v>
      </c>
      <c r="F2221" s="8" t="s">
        <v>452</v>
      </c>
      <c r="G2221" s="8" t="s">
        <v>455</v>
      </c>
      <c r="H2221" s="8">
        <v>0.41465600000000002</v>
      </c>
    </row>
    <row r="2222" spans="1:8">
      <c r="A2222" s="8" t="str">
        <f t="shared" si="68"/>
        <v>30.09.000110.04.0007</v>
      </c>
      <c r="B2222" s="8" t="s">
        <v>811</v>
      </c>
      <c r="C2222" s="8" t="s">
        <v>812</v>
      </c>
      <c r="D2222" s="8" t="s">
        <v>498</v>
      </c>
      <c r="E2222" s="8" t="s">
        <v>535</v>
      </c>
      <c r="F2222" s="8" t="s">
        <v>452</v>
      </c>
      <c r="G2222" s="8" t="s">
        <v>536</v>
      </c>
      <c r="H2222" s="8">
        <v>0.26538</v>
      </c>
    </row>
    <row r="2223" spans="1:8">
      <c r="A2223" s="8" t="str">
        <f t="shared" si="68"/>
        <v>30.09.000110.04.0005</v>
      </c>
      <c r="B2223" s="8" t="s">
        <v>811</v>
      </c>
      <c r="C2223" s="8" t="s">
        <v>812</v>
      </c>
      <c r="D2223" s="8" t="s">
        <v>498</v>
      </c>
      <c r="E2223" s="8" t="s">
        <v>475</v>
      </c>
      <c r="F2223" s="8" t="s">
        <v>452</v>
      </c>
      <c r="G2223" s="8" t="s">
        <v>476</v>
      </c>
      <c r="H2223" s="8">
        <v>6.6345000000000001E-2</v>
      </c>
    </row>
    <row r="2224" spans="1:8">
      <c r="A2224" s="8" t="str">
        <f t="shared" si="68"/>
        <v>30.09.000110.05.0006</v>
      </c>
      <c r="B2224" s="8" t="s">
        <v>811</v>
      </c>
      <c r="C2224" s="8" t="s">
        <v>812</v>
      </c>
      <c r="D2224" s="8" t="s">
        <v>498</v>
      </c>
      <c r="E2224" s="8" t="s">
        <v>813</v>
      </c>
      <c r="F2224" s="8" t="s">
        <v>498</v>
      </c>
      <c r="G2224" s="8" t="s">
        <v>814</v>
      </c>
      <c r="H2224" s="8">
        <v>8.2931000000000005E-2</v>
      </c>
    </row>
    <row r="2225" spans="1:8">
      <c r="A2225" s="8" t="str">
        <f t="shared" si="68"/>
        <v>30.09.000110.05.0012</v>
      </c>
      <c r="B2225" s="8" t="s">
        <v>811</v>
      </c>
      <c r="C2225" s="8" t="s">
        <v>812</v>
      </c>
      <c r="D2225" s="8" t="s">
        <v>498</v>
      </c>
      <c r="E2225" s="8" t="s">
        <v>585</v>
      </c>
      <c r="F2225" s="8" t="s">
        <v>452</v>
      </c>
      <c r="G2225" s="8" t="s">
        <v>586</v>
      </c>
      <c r="H2225" s="8">
        <v>0.33172400000000002</v>
      </c>
    </row>
    <row r="2226" spans="1:8">
      <c r="A2226" s="8" t="str">
        <f t="shared" si="68"/>
        <v>30.10.100560.06.1002</v>
      </c>
      <c r="B2226" s="8" t="s">
        <v>1406</v>
      </c>
      <c r="C2226" s="8" t="s">
        <v>1407</v>
      </c>
      <c r="D2226" s="8" t="s">
        <v>498</v>
      </c>
      <c r="E2226" s="8" t="s">
        <v>1408</v>
      </c>
      <c r="F2226" s="8" t="s">
        <v>1409</v>
      </c>
      <c r="G2226" s="8" t="s">
        <v>1410</v>
      </c>
      <c r="H2226" s="8">
        <v>1.1111</v>
      </c>
    </row>
    <row r="2227" spans="1:8">
      <c r="A2227" s="8" t="str">
        <f t="shared" si="68"/>
        <v>30.10.136060.06.1002</v>
      </c>
      <c r="B2227" s="8" t="s">
        <v>1411</v>
      </c>
      <c r="C2227" s="8" t="s">
        <v>1412</v>
      </c>
      <c r="D2227" s="8" t="s">
        <v>498</v>
      </c>
      <c r="E2227" s="8" t="s">
        <v>1408</v>
      </c>
      <c r="F2227" s="8" t="s">
        <v>1409</v>
      </c>
      <c r="G2227" s="8" t="s">
        <v>1410</v>
      </c>
      <c r="H2227" s="8">
        <v>10.1</v>
      </c>
    </row>
    <row r="2228" spans="1:8">
      <c r="A2228" s="8" t="str">
        <f t="shared" si="68"/>
        <v>30.10.136010.07.1003</v>
      </c>
      <c r="B2228" s="8" t="s">
        <v>1411</v>
      </c>
      <c r="C2228" s="8" t="s">
        <v>1412</v>
      </c>
      <c r="D2228" s="8" t="s">
        <v>498</v>
      </c>
      <c r="E2228" s="8" t="s">
        <v>1413</v>
      </c>
      <c r="F2228" s="8" t="s">
        <v>498</v>
      </c>
      <c r="G2228" s="8" t="s">
        <v>1414</v>
      </c>
      <c r="H2228" s="8">
        <v>2.5999999999999999E-3</v>
      </c>
    </row>
    <row r="2229" spans="1:8">
      <c r="A2229" s="8" t="str">
        <f t="shared" si="68"/>
        <v>30.10.136010.11.1024</v>
      </c>
      <c r="B2229" s="8" t="s">
        <v>1411</v>
      </c>
      <c r="C2229" s="8" t="s">
        <v>1412</v>
      </c>
      <c r="D2229" s="8" t="s">
        <v>498</v>
      </c>
      <c r="E2229" s="8" t="s">
        <v>1415</v>
      </c>
      <c r="F2229" s="8" t="s">
        <v>463</v>
      </c>
      <c r="G2229" s="8" t="s">
        <v>1416</v>
      </c>
      <c r="H2229" s="8">
        <v>0.22600000000000001</v>
      </c>
    </row>
    <row r="2230" spans="1:8">
      <c r="A2230" s="8" t="str">
        <f t="shared" si="68"/>
        <v>30.10.136010.10.1007</v>
      </c>
      <c r="B2230" s="8" t="s">
        <v>1411</v>
      </c>
      <c r="C2230" s="8" t="s">
        <v>1412</v>
      </c>
      <c r="D2230" s="8" t="s">
        <v>498</v>
      </c>
      <c r="E2230" s="8" t="s">
        <v>1417</v>
      </c>
      <c r="F2230" s="8" t="s">
        <v>1418</v>
      </c>
      <c r="G2230" s="8" t="s">
        <v>1419</v>
      </c>
      <c r="H2230" s="8">
        <v>0.13</v>
      </c>
    </row>
    <row r="2231" spans="1:8">
      <c r="A2231" s="8" t="str">
        <f t="shared" ref="A2231:A2294" si="69">B2231&amp;E2231</f>
        <v>30.10.136010.06.0020</v>
      </c>
      <c r="B2231" s="8" t="s">
        <v>1411</v>
      </c>
      <c r="C2231" s="8" t="s">
        <v>1412</v>
      </c>
      <c r="D2231" s="8" t="s">
        <v>498</v>
      </c>
      <c r="E2231" s="8" t="s">
        <v>456</v>
      </c>
      <c r="F2231" s="8" t="s">
        <v>452</v>
      </c>
      <c r="G2231" s="8" t="s">
        <v>457</v>
      </c>
      <c r="H2231" s="8">
        <v>3.44E-2</v>
      </c>
    </row>
    <row r="2232" spans="1:8">
      <c r="A2232" s="8" t="str">
        <f t="shared" si="69"/>
        <v>30.10.136030.10.1008</v>
      </c>
      <c r="B2232" s="8" t="s">
        <v>1411</v>
      </c>
      <c r="C2232" s="8" t="s">
        <v>1412</v>
      </c>
      <c r="D2232" s="8" t="s">
        <v>498</v>
      </c>
      <c r="E2232" s="8" t="s">
        <v>1420</v>
      </c>
      <c r="F2232" s="8" t="s">
        <v>1409</v>
      </c>
      <c r="G2232" s="8" t="s">
        <v>1421</v>
      </c>
      <c r="H2232" s="8">
        <v>-7.9184000000000001</v>
      </c>
    </row>
    <row r="2233" spans="1:8">
      <c r="A2233" s="8" t="str">
        <f t="shared" si="69"/>
        <v>30.10.136060.07.1004</v>
      </c>
      <c r="B2233" s="8" t="s">
        <v>1411</v>
      </c>
      <c r="C2233" s="8" t="s">
        <v>1412</v>
      </c>
      <c r="D2233" s="8" t="s">
        <v>498</v>
      </c>
      <c r="E2233" s="8" t="s">
        <v>1422</v>
      </c>
      <c r="F2233" s="8" t="s">
        <v>498</v>
      </c>
      <c r="G2233" s="8" t="s">
        <v>1423</v>
      </c>
      <c r="H2233" s="8">
        <v>7.4000000000000003E-3</v>
      </c>
    </row>
    <row r="2234" spans="1:8">
      <c r="A2234" s="8" t="str">
        <f t="shared" si="69"/>
        <v>30.10.136060.07.1005</v>
      </c>
      <c r="B2234" s="8" t="s">
        <v>1411</v>
      </c>
      <c r="C2234" s="8" t="s">
        <v>1412</v>
      </c>
      <c r="D2234" s="8" t="s">
        <v>498</v>
      </c>
      <c r="E2234" s="8" t="s">
        <v>1424</v>
      </c>
      <c r="F2234" s="8" t="s">
        <v>498</v>
      </c>
      <c r="G2234" s="8" t="s">
        <v>1425</v>
      </c>
      <c r="H2234" s="8">
        <v>5.0000000000000001E-3</v>
      </c>
    </row>
    <row r="2235" spans="1:8">
      <c r="A2235" s="8" t="str">
        <f t="shared" si="69"/>
        <v>30.10.146060.06.1002</v>
      </c>
      <c r="B2235" s="8" t="s">
        <v>1426</v>
      </c>
      <c r="C2235" s="8" t="s">
        <v>1427</v>
      </c>
      <c r="D2235" s="8" t="s">
        <v>498</v>
      </c>
      <c r="E2235" s="8" t="s">
        <v>1408</v>
      </c>
      <c r="F2235" s="8" t="s">
        <v>1409</v>
      </c>
      <c r="G2235" s="8" t="s">
        <v>1410</v>
      </c>
      <c r="H2235" s="8">
        <v>10.1</v>
      </c>
    </row>
    <row r="2236" spans="1:8">
      <c r="A2236" s="8" t="str">
        <f t="shared" si="69"/>
        <v>30.10.146010.07.1003</v>
      </c>
      <c r="B2236" s="8" t="s">
        <v>1426</v>
      </c>
      <c r="C2236" s="8" t="s">
        <v>1427</v>
      </c>
      <c r="D2236" s="8" t="s">
        <v>498</v>
      </c>
      <c r="E2236" s="8" t="s">
        <v>1413</v>
      </c>
      <c r="F2236" s="8" t="s">
        <v>498</v>
      </c>
      <c r="G2236" s="8" t="s">
        <v>1414</v>
      </c>
      <c r="H2236" s="8">
        <v>2.3999999999999998E-3</v>
      </c>
    </row>
    <row r="2237" spans="1:8">
      <c r="A2237" s="8" t="str">
        <f t="shared" si="69"/>
        <v>30.10.146010.11.1022</v>
      </c>
      <c r="B2237" s="8" t="s">
        <v>1426</v>
      </c>
      <c r="C2237" s="8" t="s">
        <v>1427</v>
      </c>
      <c r="D2237" s="8" t="s">
        <v>498</v>
      </c>
      <c r="E2237" s="8" t="s">
        <v>1428</v>
      </c>
      <c r="F2237" s="8" t="s">
        <v>463</v>
      </c>
      <c r="G2237" s="8" t="s">
        <v>1429</v>
      </c>
      <c r="H2237" s="8">
        <v>0.22320000000000001</v>
      </c>
    </row>
    <row r="2238" spans="1:8">
      <c r="A2238" s="8" t="str">
        <f t="shared" si="69"/>
        <v>30.10.146010.11.1008</v>
      </c>
      <c r="B2238" s="8" t="s">
        <v>1426</v>
      </c>
      <c r="C2238" s="8" t="s">
        <v>1427</v>
      </c>
      <c r="D2238" s="8" t="s">
        <v>498</v>
      </c>
      <c r="E2238" s="8" t="s">
        <v>1430</v>
      </c>
      <c r="F2238" s="8" t="s">
        <v>463</v>
      </c>
      <c r="G2238" s="8" t="s">
        <v>1431</v>
      </c>
      <c r="H2238" s="8">
        <v>8.8999999999999999E-3</v>
      </c>
    </row>
    <row r="2239" spans="1:8">
      <c r="A2239" s="8" t="str">
        <f t="shared" si="69"/>
        <v>30.10.146010.10.1007</v>
      </c>
      <c r="B2239" s="8" t="s">
        <v>1426</v>
      </c>
      <c r="C2239" s="8" t="s">
        <v>1427</v>
      </c>
      <c r="D2239" s="8" t="s">
        <v>498</v>
      </c>
      <c r="E2239" s="8" t="s">
        <v>1417</v>
      </c>
      <c r="F2239" s="8" t="s">
        <v>1418</v>
      </c>
      <c r="G2239" s="8" t="s">
        <v>1419</v>
      </c>
      <c r="H2239" s="8">
        <v>0.12770000000000001</v>
      </c>
    </row>
    <row r="2240" spans="1:8">
      <c r="A2240" s="8" t="str">
        <f t="shared" si="69"/>
        <v>30.10.146010.06.0020</v>
      </c>
      <c r="B2240" s="8" t="s">
        <v>1426</v>
      </c>
      <c r="C2240" s="8" t="s">
        <v>1427</v>
      </c>
      <c r="D2240" s="8" t="s">
        <v>498</v>
      </c>
      <c r="E2240" s="8" t="s">
        <v>456</v>
      </c>
      <c r="F2240" s="8" t="s">
        <v>452</v>
      </c>
      <c r="G2240" s="8" t="s">
        <v>457</v>
      </c>
      <c r="H2240" s="8">
        <v>3.2099999999999997E-2</v>
      </c>
    </row>
    <row r="2241" spans="1:8">
      <c r="A2241" s="8" t="str">
        <f t="shared" si="69"/>
        <v>30.10.146030.10.1008</v>
      </c>
      <c r="B2241" s="8" t="s">
        <v>1426</v>
      </c>
      <c r="C2241" s="8" t="s">
        <v>1427</v>
      </c>
      <c r="D2241" s="8" t="s">
        <v>498</v>
      </c>
      <c r="E2241" s="8" t="s">
        <v>1420</v>
      </c>
      <c r="F2241" s="8" t="s">
        <v>1409</v>
      </c>
      <c r="G2241" s="8" t="s">
        <v>1421</v>
      </c>
      <c r="H2241" s="8">
        <v>-7.9184000000000001</v>
      </c>
    </row>
    <row r="2242" spans="1:8">
      <c r="A2242" s="8" t="str">
        <f t="shared" si="69"/>
        <v>30.10.166060.06.1002</v>
      </c>
      <c r="B2242" s="8" t="s">
        <v>1432</v>
      </c>
      <c r="C2242" s="8" t="s">
        <v>1433</v>
      </c>
      <c r="D2242" s="8" t="s">
        <v>498</v>
      </c>
      <c r="E2242" s="8" t="s">
        <v>1408</v>
      </c>
      <c r="F2242" s="8" t="s">
        <v>1409</v>
      </c>
      <c r="G2242" s="8" t="s">
        <v>1410</v>
      </c>
      <c r="H2242" s="8">
        <v>10.1</v>
      </c>
    </row>
    <row r="2243" spans="1:8">
      <c r="A2243" s="8" t="str">
        <f t="shared" si="69"/>
        <v>---------------  - FMEN031 - V:</v>
      </c>
      <c r="B2243" s="8" t="s">
        <v>427</v>
      </c>
      <c r="C2243" s="8" t="e">
        <f>------------------------------DAT</f>
        <v>#NAME?</v>
      </c>
      <c r="D2243" s="8" t="s">
        <v>1238</v>
      </c>
      <c r="E2243" s="8" t="s">
        <v>526</v>
      </c>
      <c r="F2243" s="8" t="s">
        <v>527</v>
      </c>
      <c r="G2243" s="8" t="s">
        <v>528</v>
      </c>
      <c r="H2243" s="8"/>
    </row>
    <row r="2244" spans="1:8">
      <c r="A2244" s="8" t="str">
        <f t="shared" si="69"/>
        <v>_x000C_------------------------------</v>
      </c>
      <c r="B2244" s="8" t="s">
        <v>529</v>
      </c>
      <c r="C2244" s="8" t="s">
        <v>1227</v>
      </c>
      <c r="D2244" s="8" t="s">
        <v>1228</v>
      </c>
      <c r="E2244" s="8" t="s">
        <v>430</v>
      </c>
      <c r="F2244" s="8" t="s">
        <v>429</v>
      </c>
      <c r="G2244" s="8" t="s">
        <v>431</v>
      </c>
      <c r="H2244" s="8" t="s">
        <v>431</v>
      </c>
    </row>
    <row r="2245" spans="1:8">
      <c r="A2245" s="8" t="str">
        <f t="shared" si="69"/>
        <v>FORNO DE MINASrutura de Atual P</v>
      </c>
      <c r="B2245" s="8" t="s">
        <v>433</v>
      </c>
      <c r="C2245" s="8" t="s">
        <v>434</v>
      </c>
      <c r="D2245" s="8" t="s">
        <v>435</v>
      </c>
      <c r="E2245" s="8" t="s">
        <v>436</v>
      </c>
      <c r="F2245" s="8" t="s">
        <v>437</v>
      </c>
      <c r="G2245" s="8" t="s">
        <v>438</v>
      </c>
      <c r="H2245" s="8" t="s">
        <v>1017</v>
      </c>
    </row>
    <row r="2246" spans="1:8">
      <c r="A2246" s="8" t="str">
        <f t="shared" si="69"/>
        <v>-------------------------------</v>
      </c>
      <c r="B2246" s="8" t="s">
        <v>427</v>
      </c>
      <c r="C2246" s="8" t="s">
        <v>1227</v>
      </c>
      <c r="D2246" s="8" t="s">
        <v>1228</v>
      </c>
      <c r="E2246" s="8" t="s">
        <v>430</v>
      </c>
      <c r="F2246" s="8" t="s">
        <v>429</v>
      </c>
      <c r="G2246" s="8" t="s">
        <v>431</v>
      </c>
      <c r="H2246" s="8" t="s">
        <v>1390</v>
      </c>
    </row>
    <row r="2247" spans="1:8">
      <c r="A2247" s="8" t="str">
        <f t="shared" si="69"/>
        <v/>
      </c>
      <c r="B2247" s="8"/>
      <c r="C2247" s="8"/>
      <c r="D2247" s="8"/>
      <c r="E2247" s="8"/>
      <c r="F2247" s="8"/>
      <c r="G2247" s="8"/>
      <c r="H2247" s="8"/>
    </row>
    <row r="2248" spans="1:8">
      <c r="A2248" s="8" t="str">
        <f t="shared" si="69"/>
        <v>Item PaiItem Filho</v>
      </c>
      <c r="B2248" s="8" t="s">
        <v>441</v>
      </c>
      <c r="C2248" s="8" t="s">
        <v>442</v>
      </c>
      <c r="D2248" s="8" t="s">
        <v>443</v>
      </c>
      <c r="E2248" s="8" t="s">
        <v>444</v>
      </c>
      <c r="F2248" s="8" t="s">
        <v>443</v>
      </c>
      <c r="G2248" s="8" t="s">
        <v>445</v>
      </c>
      <c r="H2248" s="8" t="s">
        <v>446</v>
      </c>
    </row>
    <row r="2249" spans="1:8">
      <c r="A2249" s="8" t="str">
        <f t="shared" si="69"/>
        <v>------------------------------</v>
      </c>
      <c r="B2249" s="8" t="s">
        <v>427</v>
      </c>
      <c r="C2249" s="8" t="s">
        <v>447</v>
      </c>
      <c r="D2249" s="8" t="s">
        <v>448</v>
      </c>
      <c r="E2249" s="8" t="s">
        <v>449</v>
      </c>
      <c r="F2249" s="8" t="s">
        <v>448</v>
      </c>
      <c r="G2249" s="8" t="s">
        <v>431</v>
      </c>
      <c r="H2249" s="8" t="s">
        <v>427</v>
      </c>
    </row>
    <row r="2250" spans="1:8">
      <c r="A2250" s="8" t="str">
        <f t="shared" si="69"/>
        <v>30.10.166010.07.1003</v>
      </c>
      <c r="B2250" s="8" t="s">
        <v>1432</v>
      </c>
      <c r="C2250" s="8" t="s">
        <v>1433</v>
      </c>
      <c r="D2250" s="8" t="s">
        <v>498</v>
      </c>
      <c r="E2250" s="8" t="s">
        <v>1413</v>
      </c>
      <c r="F2250" s="8" t="s">
        <v>498</v>
      </c>
      <c r="G2250" s="8" t="s">
        <v>1414</v>
      </c>
      <c r="H2250" s="8">
        <v>2.5999999999999999E-3</v>
      </c>
    </row>
    <row r="2251" spans="1:8">
      <c r="A2251" s="8" t="str">
        <f t="shared" si="69"/>
        <v>30.10.166010.07.1002</v>
      </c>
      <c r="B2251" s="8" t="s">
        <v>1432</v>
      </c>
      <c r="C2251" s="8" t="s">
        <v>1433</v>
      </c>
      <c r="D2251" s="8" t="s">
        <v>498</v>
      </c>
      <c r="E2251" s="8" t="s">
        <v>1434</v>
      </c>
      <c r="F2251" s="8" t="s">
        <v>452</v>
      </c>
      <c r="G2251" s="8" t="s">
        <v>1435</v>
      </c>
      <c r="H2251" s="8">
        <v>5.9999999999999995E-4</v>
      </c>
    </row>
    <row r="2252" spans="1:8">
      <c r="A2252" s="8" t="str">
        <f t="shared" si="69"/>
        <v>30.10.166010.11.1023</v>
      </c>
      <c r="B2252" s="8" t="s">
        <v>1432</v>
      </c>
      <c r="C2252" s="8" t="s">
        <v>1433</v>
      </c>
      <c r="D2252" s="8" t="s">
        <v>498</v>
      </c>
      <c r="E2252" s="8" t="s">
        <v>1436</v>
      </c>
      <c r="F2252" s="8" t="s">
        <v>463</v>
      </c>
      <c r="G2252" s="8" t="s">
        <v>1437</v>
      </c>
      <c r="H2252" s="8">
        <v>1</v>
      </c>
    </row>
    <row r="2253" spans="1:8">
      <c r="A2253" s="8" t="str">
        <f t="shared" si="69"/>
        <v>30.10.166010.10.1007</v>
      </c>
      <c r="B2253" s="8" t="s">
        <v>1432</v>
      </c>
      <c r="C2253" s="8" t="s">
        <v>1433</v>
      </c>
      <c r="D2253" s="8" t="s">
        <v>498</v>
      </c>
      <c r="E2253" s="8" t="s">
        <v>1417</v>
      </c>
      <c r="F2253" s="8" t="s">
        <v>1418</v>
      </c>
      <c r="G2253" s="8" t="s">
        <v>1419</v>
      </c>
      <c r="H2253" s="8">
        <v>0.13</v>
      </c>
    </row>
    <row r="2254" spans="1:8">
      <c r="A2254" s="8" t="str">
        <f t="shared" si="69"/>
        <v>30.10.166010.06.0020</v>
      </c>
      <c r="B2254" s="8" t="s">
        <v>1432</v>
      </c>
      <c r="C2254" s="8" t="s">
        <v>1433</v>
      </c>
      <c r="D2254" s="8" t="s">
        <v>498</v>
      </c>
      <c r="E2254" s="8" t="s">
        <v>456</v>
      </c>
      <c r="F2254" s="8" t="s">
        <v>452</v>
      </c>
      <c r="G2254" s="8" t="s">
        <v>457</v>
      </c>
      <c r="H2254" s="8">
        <v>2.9000000000000001E-2</v>
      </c>
    </row>
    <row r="2255" spans="1:8">
      <c r="A2255" s="8" t="str">
        <f t="shared" si="69"/>
        <v>30.10.166020.10.1014</v>
      </c>
      <c r="B2255" s="8" t="s">
        <v>1432</v>
      </c>
      <c r="C2255" s="8" t="s">
        <v>1433</v>
      </c>
      <c r="D2255" s="8" t="s">
        <v>498</v>
      </c>
      <c r="E2255" s="8" t="s">
        <v>1055</v>
      </c>
      <c r="F2255" s="8" t="s">
        <v>508</v>
      </c>
      <c r="G2255" s="8" t="s">
        <v>1056</v>
      </c>
      <c r="H2255" s="8">
        <v>0.05</v>
      </c>
    </row>
    <row r="2256" spans="1:8">
      <c r="A2256" s="8" t="str">
        <f t="shared" si="69"/>
        <v>30.10.166030.10.1008</v>
      </c>
      <c r="B2256" s="8" t="s">
        <v>1432</v>
      </c>
      <c r="C2256" s="8" t="s">
        <v>1433</v>
      </c>
      <c r="D2256" s="8" t="s">
        <v>498</v>
      </c>
      <c r="E2256" s="8" t="s">
        <v>1420</v>
      </c>
      <c r="F2256" s="8" t="s">
        <v>1409</v>
      </c>
      <c r="G2256" s="8" t="s">
        <v>1421</v>
      </c>
      <c r="H2256" s="8">
        <v>-8.2446000000000002</v>
      </c>
    </row>
    <row r="2257" spans="1:8">
      <c r="A2257" s="8" t="str">
        <f t="shared" si="69"/>
        <v>30.10.168060.06.1002</v>
      </c>
      <c r="B2257" s="8" t="s">
        <v>1438</v>
      </c>
      <c r="C2257" s="8" t="s">
        <v>1439</v>
      </c>
      <c r="D2257" s="8" t="s">
        <v>498</v>
      </c>
      <c r="E2257" s="8" t="s">
        <v>1408</v>
      </c>
      <c r="F2257" s="8" t="s">
        <v>1409</v>
      </c>
      <c r="G2257" s="8" t="s">
        <v>1410</v>
      </c>
      <c r="H2257" s="8">
        <v>10.1</v>
      </c>
    </row>
    <row r="2258" spans="1:8">
      <c r="A2258" s="8" t="str">
        <f t="shared" si="69"/>
        <v>30.10.168010.07.1003</v>
      </c>
      <c r="B2258" s="8" t="s">
        <v>1438</v>
      </c>
      <c r="C2258" s="8" t="s">
        <v>1439</v>
      </c>
      <c r="D2258" s="8" t="s">
        <v>498</v>
      </c>
      <c r="E2258" s="8" t="s">
        <v>1413</v>
      </c>
      <c r="F2258" s="8" t="s">
        <v>498</v>
      </c>
      <c r="G2258" s="8" t="s">
        <v>1414</v>
      </c>
      <c r="H2258" s="8">
        <v>2.5999999999999999E-3</v>
      </c>
    </row>
    <row r="2259" spans="1:8">
      <c r="A2259" s="8" t="str">
        <f t="shared" si="69"/>
        <v>30.10.168010.07.1002</v>
      </c>
      <c r="B2259" s="8" t="s">
        <v>1438</v>
      </c>
      <c r="C2259" s="8" t="s">
        <v>1439</v>
      </c>
      <c r="D2259" s="8" t="s">
        <v>498</v>
      </c>
      <c r="E2259" s="8" t="s">
        <v>1434</v>
      </c>
      <c r="F2259" s="8" t="s">
        <v>452</v>
      </c>
      <c r="G2259" s="8" t="s">
        <v>1435</v>
      </c>
      <c r="H2259" s="8">
        <v>5.9999999999999995E-4</v>
      </c>
    </row>
    <row r="2260" spans="1:8">
      <c r="A2260" s="8" t="str">
        <f t="shared" si="69"/>
        <v>30.10.168010.11.1023</v>
      </c>
      <c r="B2260" s="8" t="s">
        <v>1438</v>
      </c>
      <c r="C2260" s="8" t="s">
        <v>1439</v>
      </c>
      <c r="D2260" s="8" t="s">
        <v>498</v>
      </c>
      <c r="E2260" s="8" t="s">
        <v>1436</v>
      </c>
      <c r="F2260" s="8" t="s">
        <v>463</v>
      </c>
      <c r="G2260" s="8" t="s">
        <v>1437</v>
      </c>
      <c r="H2260" s="8">
        <v>1</v>
      </c>
    </row>
    <row r="2261" spans="1:8">
      <c r="A2261" s="8" t="str">
        <f t="shared" si="69"/>
        <v>30.10.168010.10.1007</v>
      </c>
      <c r="B2261" s="8" t="s">
        <v>1438</v>
      </c>
      <c r="C2261" s="8" t="s">
        <v>1439</v>
      </c>
      <c r="D2261" s="8" t="s">
        <v>498</v>
      </c>
      <c r="E2261" s="8" t="s">
        <v>1417</v>
      </c>
      <c r="F2261" s="8" t="s">
        <v>1418</v>
      </c>
      <c r="G2261" s="8" t="s">
        <v>1419</v>
      </c>
      <c r="H2261" s="8">
        <v>0.13</v>
      </c>
    </row>
    <row r="2262" spans="1:8">
      <c r="A2262" s="8" t="str">
        <f t="shared" si="69"/>
        <v>30.10.168010.06.0020</v>
      </c>
      <c r="B2262" s="8" t="s">
        <v>1438</v>
      </c>
      <c r="C2262" s="8" t="s">
        <v>1439</v>
      </c>
      <c r="D2262" s="8" t="s">
        <v>498</v>
      </c>
      <c r="E2262" s="8" t="s">
        <v>456</v>
      </c>
      <c r="F2262" s="8" t="s">
        <v>452</v>
      </c>
      <c r="G2262" s="8" t="s">
        <v>457</v>
      </c>
      <c r="H2262" s="8">
        <v>2.9000000000000001E-2</v>
      </c>
    </row>
    <row r="2263" spans="1:8">
      <c r="A2263" s="8" t="str">
        <f t="shared" si="69"/>
        <v>30.10.168060.07.1007</v>
      </c>
      <c r="B2263" s="8" t="s">
        <v>1438</v>
      </c>
      <c r="C2263" s="8" t="s">
        <v>1439</v>
      </c>
      <c r="D2263" s="8" t="s">
        <v>498</v>
      </c>
      <c r="E2263" s="8" t="s">
        <v>1440</v>
      </c>
      <c r="F2263" s="8" t="s">
        <v>498</v>
      </c>
      <c r="G2263" s="8" t="s">
        <v>1441</v>
      </c>
      <c r="H2263" s="8">
        <v>7.4000000000000003E-3</v>
      </c>
    </row>
    <row r="2264" spans="1:8">
      <c r="A2264" s="8" t="str">
        <f t="shared" si="69"/>
        <v>30.10.168060.07.1006</v>
      </c>
      <c r="B2264" s="8" t="s">
        <v>1438</v>
      </c>
      <c r="C2264" s="8" t="s">
        <v>1439</v>
      </c>
      <c r="D2264" s="8" t="s">
        <v>498</v>
      </c>
      <c r="E2264" s="8" t="s">
        <v>1442</v>
      </c>
      <c r="F2264" s="8" t="s">
        <v>498</v>
      </c>
      <c r="G2264" s="8" t="s">
        <v>1443</v>
      </c>
      <c r="H2264" s="8">
        <v>5.0000000000000001E-3</v>
      </c>
    </row>
    <row r="2265" spans="1:8">
      <c r="A2265" s="8" t="str">
        <f t="shared" si="69"/>
        <v>30.10.168030.10.1008</v>
      </c>
      <c r="B2265" s="8" t="s">
        <v>1438</v>
      </c>
      <c r="C2265" s="8" t="s">
        <v>1439</v>
      </c>
      <c r="D2265" s="8" t="s">
        <v>498</v>
      </c>
      <c r="E2265" s="8" t="s">
        <v>1420</v>
      </c>
      <c r="F2265" s="8" t="s">
        <v>1409</v>
      </c>
      <c r="G2265" s="8" t="s">
        <v>1421</v>
      </c>
      <c r="H2265" s="8">
        <v>-8.1630000000000003</v>
      </c>
    </row>
    <row r="2266" spans="1:8">
      <c r="A2266" s="8" t="str">
        <f t="shared" si="69"/>
        <v>35.03.101030.01.1010</v>
      </c>
      <c r="B2266" s="8" t="s">
        <v>1444</v>
      </c>
      <c r="C2266" s="8" t="s">
        <v>1445</v>
      </c>
      <c r="D2266" s="8" t="s">
        <v>498</v>
      </c>
      <c r="E2266" s="8" t="s">
        <v>1446</v>
      </c>
      <c r="F2266" s="8" t="s">
        <v>498</v>
      </c>
      <c r="G2266" s="8" t="s">
        <v>1445</v>
      </c>
      <c r="H2266" s="8">
        <v>1</v>
      </c>
    </row>
    <row r="2267" spans="1:8">
      <c r="A2267" s="8" t="str">
        <f t="shared" si="69"/>
        <v>35.03.101010.02.1050</v>
      </c>
      <c r="B2267" s="8" t="s">
        <v>1444</v>
      </c>
      <c r="C2267" s="8" t="s">
        <v>1445</v>
      </c>
      <c r="D2267" s="8" t="s">
        <v>498</v>
      </c>
      <c r="E2267" s="8" t="s">
        <v>1447</v>
      </c>
      <c r="F2267" s="8" t="s">
        <v>1409</v>
      </c>
      <c r="G2267" s="8" t="s">
        <v>1448</v>
      </c>
      <c r="H2267" s="8">
        <v>13.6145</v>
      </c>
    </row>
    <row r="2268" spans="1:8">
      <c r="A2268" s="8" t="str">
        <f t="shared" si="69"/>
        <v>35.03.101010.10.1005</v>
      </c>
      <c r="B2268" s="8" t="s">
        <v>1444</v>
      </c>
      <c r="C2268" s="8" t="s">
        <v>1445</v>
      </c>
      <c r="D2268" s="8" t="s">
        <v>498</v>
      </c>
      <c r="E2268" s="8" t="s">
        <v>1449</v>
      </c>
      <c r="F2268" s="8" t="s">
        <v>1418</v>
      </c>
      <c r="G2268" s="8" t="s">
        <v>1450</v>
      </c>
      <c r="H2268" s="8">
        <v>0.1759</v>
      </c>
    </row>
    <row r="2269" spans="1:8">
      <c r="A2269" s="8" t="str">
        <f t="shared" si="69"/>
        <v>35.03.101010.11.1010</v>
      </c>
      <c r="B2269" s="8" t="s">
        <v>1444</v>
      </c>
      <c r="C2269" s="8" t="s">
        <v>1445</v>
      </c>
      <c r="D2269" s="8" t="s">
        <v>498</v>
      </c>
      <c r="E2269" s="8" t="s">
        <v>1451</v>
      </c>
      <c r="F2269" s="8" t="s">
        <v>463</v>
      </c>
      <c r="G2269" s="8" t="s">
        <v>1452</v>
      </c>
      <c r="H2269" s="8">
        <v>0.301205</v>
      </c>
    </row>
    <row r="2270" spans="1:8">
      <c r="A2270" s="8" t="str">
        <f t="shared" si="69"/>
        <v>35.03.101010.11.1021</v>
      </c>
      <c r="B2270" s="8" t="s">
        <v>1444</v>
      </c>
      <c r="C2270" s="8" t="s">
        <v>1445</v>
      </c>
      <c r="D2270" s="8" t="s">
        <v>498</v>
      </c>
      <c r="E2270" s="8" t="s">
        <v>1453</v>
      </c>
      <c r="F2270" s="8" t="s">
        <v>1454</v>
      </c>
      <c r="G2270" s="8" t="s">
        <v>1455</v>
      </c>
      <c r="H2270" s="8">
        <v>0.15060200000000001</v>
      </c>
    </row>
    <row r="2271" spans="1:8">
      <c r="A2271" s="8" t="str">
        <f t="shared" si="69"/>
        <v>35.03.101010.07.1003</v>
      </c>
      <c r="B2271" s="8" t="s">
        <v>1444</v>
      </c>
      <c r="C2271" s="8" t="s">
        <v>1445</v>
      </c>
      <c r="D2271" s="8" t="s">
        <v>498</v>
      </c>
      <c r="E2271" s="8" t="s">
        <v>1413</v>
      </c>
      <c r="F2271" s="8" t="s">
        <v>498</v>
      </c>
      <c r="G2271" s="8" t="s">
        <v>1414</v>
      </c>
      <c r="H2271" s="8">
        <v>5.0000000000000001E-3</v>
      </c>
    </row>
    <row r="2272" spans="1:8">
      <c r="A2272" s="8" t="str">
        <f t="shared" si="69"/>
        <v>35.03.101010.07.1011</v>
      </c>
      <c r="B2272" s="8" t="s">
        <v>1444</v>
      </c>
      <c r="C2272" s="8" t="s">
        <v>1445</v>
      </c>
      <c r="D2272" s="8" t="s">
        <v>498</v>
      </c>
      <c r="E2272" s="8" t="s">
        <v>1456</v>
      </c>
      <c r="F2272" s="8" t="s">
        <v>1418</v>
      </c>
      <c r="G2272" s="8" t="s">
        <v>1457</v>
      </c>
      <c r="H2272" s="8">
        <v>1.8100000000000002E-2</v>
      </c>
    </row>
    <row r="2273" spans="1:8">
      <c r="A2273" s="8" t="str">
        <f t="shared" si="69"/>
        <v>35.03.101020.10.1014</v>
      </c>
      <c r="B2273" s="8" t="s">
        <v>1444</v>
      </c>
      <c r="C2273" s="8" t="s">
        <v>1445</v>
      </c>
      <c r="D2273" s="8" t="s">
        <v>498</v>
      </c>
      <c r="E2273" s="8" t="s">
        <v>1055</v>
      </c>
      <c r="F2273" s="8" t="s">
        <v>508</v>
      </c>
      <c r="G2273" s="8" t="s">
        <v>1056</v>
      </c>
      <c r="H2273" s="8">
        <v>4.82E-2</v>
      </c>
    </row>
    <row r="2274" spans="1:8">
      <c r="A2274" s="8" t="str">
        <f t="shared" si="69"/>
        <v>35.03.101030.01.1006</v>
      </c>
      <c r="B2274" s="8" t="s">
        <v>1444</v>
      </c>
      <c r="C2274" s="8" t="s">
        <v>1445</v>
      </c>
      <c r="D2274" s="8" t="s">
        <v>498</v>
      </c>
      <c r="E2274" s="8" t="s">
        <v>1458</v>
      </c>
      <c r="F2274" s="8" t="s">
        <v>1459</v>
      </c>
      <c r="G2274" s="8" t="s">
        <v>1460</v>
      </c>
      <c r="H2274" s="8">
        <v>-10.7186</v>
      </c>
    </row>
    <row r="2275" spans="1:8">
      <c r="A2275" s="8" t="str">
        <f t="shared" si="69"/>
        <v>35.03.101230.01.1012</v>
      </c>
      <c r="B2275" s="8" t="s">
        <v>1461</v>
      </c>
      <c r="C2275" s="8" t="s">
        <v>1462</v>
      </c>
      <c r="D2275" s="8" t="s">
        <v>498</v>
      </c>
      <c r="E2275" s="8" t="s">
        <v>1463</v>
      </c>
      <c r="F2275" s="8" t="s">
        <v>498</v>
      </c>
      <c r="G2275" s="8" t="s">
        <v>1462</v>
      </c>
      <c r="H2275" s="8">
        <v>1</v>
      </c>
    </row>
    <row r="2276" spans="1:8">
      <c r="A2276" s="8" t="str">
        <f t="shared" si="69"/>
        <v>35.03.101210.02.1050</v>
      </c>
      <c r="B2276" s="8" t="s">
        <v>1461</v>
      </c>
      <c r="C2276" s="8" t="s">
        <v>1462</v>
      </c>
      <c r="D2276" s="8" t="s">
        <v>498</v>
      </c>
      <c r="E2276" s="8" t="s">
        <v>1447</v>
      </c>
      <c r="F2276" s="8" t="s">
        <v>1409</v>
      </c>
      <c r="G2276" s="8" t="s">
        <v>1448</v>
      </c>
      <c r="H2276" s="8">
        <v>13.614459999999999</v>
      </c>
    </row>
    <row r="2277" spans="1:8">
      <c r="A2277" s="8" t="str">
        <f t="shared" si="69"/>
        <v>35.03.101210.10.1005</v>
      </c>
      <c r="B2277" s="8" t="s">
        <v>1461</v>
      </c>
      <c r="C2277" s="8" t="s">
        <v>1462</v>
      </c>
      <c r="D2277" s="8" t="s">
        <v>498</v>
      </c>
      <c r="E2277" s="8" t="s">
        <v>1449</v>
      </c>
      <c r="F2277" s="8" t="s">
        <v>1418</v>
      </c>
      <c r="G2277" s="8" t="s">
        <v>1450</v>
      </c>
      <c r="H2277" s="8">
        <v>0.175904</v>
      </c>
    </row>
    <row r="2278" spans="1:8">
      <c r="A2278" s="8" t="str">
        <f t="shared" si="69"/>
        <v>35.03.101210.11.1010</v>
      </c>
      <c r="B2278" s="8" t="s">
        <v>1461</v>
      </c>
      <c r="C2278" s="8" t="s">
        <v>1462</v>
      </c>
      <c r="D2278" s="8" t="s">
        <v>498</v>
      </c>
      <c r="E2278" s="8" t="s">
        <v>1451</v>
      </c>
      <c r="F2278" s="8" t="s">
        <v>463</v>
      </c>
      <c r="G2278" s="8" t="s">
        <v>1452</v>
      </c>
      <c r="H2278" s="8">
        <v>0.60241</v>
      </c>
    </row>
    <row r="2279" spans="1:8">
      <c r="A2279" s="8" t="str">
        <f t="shared" si="69"/>
        <v>35.03.101210.07.1003</v>
      </c>
      <c r="B2279" s="8" t="s">
        <v>1461</v>
      </c>
      <c r="C2279" s="8" t="s">
        <v>1462</v>
      </c>
      <c r="D2279" s="8" t="s">
        <v>498</v>
      </c>
      <c r="E2279" s="8" t="s">
        <v>1413</v>
      </c>
      <c r="F2279" s="8" t="s">
        <v>498</v>
      </c>
      <c r="G2279" s="8" t="s">
        <v>1414</v>
      </c>
      <c r="H2279" s="8">
        <v>4.9909999999999998E-3</v>
      </c>
    </row>
    <row r="2280" spans="1:8">
      <c r="A2280" s="8" t="str">
        <f t="shared" si="69"/>
        <v>35.03.101210.06.0020</v>
      </c>
      <c r="B2280" s="8" t="s">
        <v>1461</v>
      </c>
      <c r="C2280" s="8" t="s">
        <v>1462</v>
      </c>
      <c r="D2280" s="8" t="s">
        <v>498</v>
      </c>
      <c r="E2280" s="8" t="s">
        <v>456</v>
      </c>
      <c r="F2280" s="8" t="s">
        <v>452</v>
      </c>
      <c r="G2280" s="8" t="s">
        <v>457</v>
      </c>
      <c r="H2280" s="8">
        <v>1.8072000000000001E-2</v>
      </c>
    </row>
    <row r="2281" spans="1:8">
      <c r="A2281" s="8" t="str">
        <f t="shared" si="69"/>
        <v>35.03.101210.07.1011</v>
      </c>
      <c r="B2281" s="8" t="s">
        <v>1461</v>
      </c>
      <c r="C2281" s="8" t="s">
        <v>1462</v>
      </c>
      <c r="D2281" s="8" t="s">
        <v>498</v>
      </c>
      <c r="E2281" s="8" t="s">
        <v>1456</v>
      </c>
      <c r="F2281" s="8" t="s">
        <v>1418</v>
      </c>
      <c r="G2281" s="8" t="s">
        <v>1457</v>
      </c>
      <c r="H2281" s="8">
        <v>1.83E-2</v>
      </c>
    </row>
    <row r="2282" spans="1:8">
      <c r="A2282" s="8" t="str">
        <f t="shared" si="69"/>
        <v>35.03.101220.10.1014</v>
      </c>
      <c r="B2282" s="8" t="s">
        <v>1461</v>
      </c>
      <c r="C2282" s="8" t="s">
        <v>1462</v>
      </c>
      <c r="D2282" s="8" t="s">
        <v>498</v>
      </c>
      <c r="E2282" s="8" t="s">
        <v>1055</v>
      </c>
      <c r="F2282" s="8" t="s">
        <v>508</v>
      </c>
      <c r="G2282" s="8" t="s">
        <v>1056</v>
      </c>
      <c r="H2282" s="8">
        <v>4.87E-2</v>
      </c>
    </row>
    <row r="2283" spans="1:8">
      <c r="A2283" s="8" t="str">
        <f t="shared" si="69"/>
        <v>35.03.101230.01.1006</v>
      </c>
      <c r="B2283" s="8" t="s">
        <v>1461</v>
      </c>
      <c r="C2283" s="8" t="s">
        <v>1462</v>
      </c>
      <c r="D2283" s="8" t="s">
        <v>498</v>
      </c>
      <c r="E2283" s="8" t="s">
        <v>1458</v>
      </c>
      <c r="F2283" s="8" t="s">
        <v>1459</v>
      </c>
      <c r="G2283" s="8" t="s">
        <v>1460</v>
      </c>
      <c r="H2283" s="8">
        <v>-10.7186</v>
      </c>
    </row>
    <row r="2284" spans="1:8">
      <c r="A2284" s="8" t="str">
        <f t="shared" si="69"/>
        <v>35.03.101330.01.1013</v>
      </c>
      <c r="B2284" s="8" t="s">
        <v>1464</v>
      </c>
      <c r="C2284" s="8" t="s">
        <v>1465</v>
      </c>
      <c r="D2284" s="8" t="s">
        <v>498</v>
      </c>
      <c r="E2284" s="8" t="s">
        <v>1466</v>
      </c>
      <c r="F2284" s="8" t="s">
        <v>498</v>
      </c>
      <c r="G2284" s="8" t="s">
        <v>1465</v>
      </c>
      <c r="H2284" s="8">
        <v>1</v>
      </c>
    </row>
    <row r="2285" spans="1:8">
      <c r="A2285" s="8" t="str">
        <f t="shared" si="69"/>
        <v>35.03.101310.02.1050</v>
      </c>
      <c r="B2285" s="8" t="s">
        <v>1464</v>
      </c>
      <c r="C2285" s="8" t="s">
        <v>1465</v>
      </c>
      <c r="D2285" s="8" t="s">
        <v>498</v>
      </c>
      <c r="E2285" s="8" t="s">
        <v>1447</v>
      </c>
      <c r="F2285" s="8" t="s">
        <v>1409</v>
      </c>
      <c r="G2285" s="8" t="s">
        <v>1448</v>
      </c>
      <c r="H2285" s="8">
        <v>13.6145</v>
      </c>
    </row>
    <row r="2286" spans="1:8">
      <c r="A2286" s="8" t="str">
        <f t="shared" si="69"/>
        <v>35.03.101310.10.1005</v>
      </c>
      <c r="B2286" s="8" t="s">
        <v>1464</v>
      </c>
      <c r="C2286" s="8" t="s">
        <v>1465</v>
      </c>
      <c r="D2286" s="8" t="s">
        <v>498</v>
      </c>
      <c r="E2286" s="8" t="s">
        <v>1449</v>
      </c>
      <c r="F2286" s="8" t="s">
        <v>1418</v>
      </c>
      <c r="G2286" s="8" t="s">
        <v>1450</v>
      </c>
      <c r="H2286" s="8">
        <v>0.1759</v>
      </c>
    </row>
    <row r="2287" spans="1:8">
      <c r="A2287" s="8" t="str">
        <f t="shared" si="69"/>
        <v>35.03.101310.11.1021</v>
      </c>
      <c r="B2287" s="8" t="s">
        <v>1464</v>
      </c>
      <c r="C2287" s="8" t="s">
        <v>1465</v>
      </c>
      <c r="D2287" s="8" t="s">
        <v>498</v>
      </c>
      <c r="E2287" s="8" t="s">
        <v>1453</v>
      </c>
      <c r="F2287" s="8" t="s">
        <v>1454</v>
      </c>
      <c r="G2287" s="8" t="s">
        <v>1455</v>
      </c>
      <c r="H2287" s="8">
        <v>0.18072299999999999</v>
      </c>
    </row>
    <row r="2288" spans="1:8">
      <c r="A2288" s="8" t="str">
        <f t="shared" si="69"/>
        <v>35.03.101310.11.1003</v>
      </c>
      <c r="B2288" s="8" t="s">
        <v>1464</v>
      </c>
      <c r="C2288" s="8" t="s">
        <v>1465</v>
      </c>
      <c r="D2288" s="8" t="s">
        <v>498</v>
      </c>
      <c r="E2288" s="8" t="s">
        <v>1467</v>
      </c>
      <c r="F2288" s="8" t="s">
        <v>463</v>
      </c>
      <c r="G2288" s="8" t="s">
        <v>1468</v>
      </c>
      <c r="H2288" s="8">
        <v>2.4095999999999999E-2</v>
      </c>
    </row>
    <row r="2289" spans="1:8">
      <c r="A2289" s="8" t="str">
        <f t="shared" si="69"/>
        <v>35.03.101310.07.1003</v>
      </c>
      <c r="B2289" s="8" t="s">
        <v>1464</v>
      </c>
      <c r="C2289" s="8" t="s">
        <v>1465</v>
      </c>
      <c r="D2289" s="8" t="s">
        <v>498</v>
      </c>
      <c r="E2289" s="8" t="s">
        <v>1413</v>
      </c>
      <c r="F2289" s="8" t="s">
        <v>498</v>
      </c>
      <c r="G2289" s="8" t="s">
        <v>1414</v>
      </c>
      <c r="H2289" s="8">
        <v>5.0000000000000001E-3</v>
      </c>
    </row>
    <row r="2290" spans="1:8">
      <c r="A2290" s="8" t="str">
        <f t="shared" si="69"/>
        <v>35.03.101310.06.0020</v>
      </c>
      <c r="B2290" s="8" t="s">
        <v>1464</v>
      </c>
      <c r="C2290" s="8" t="s">
        <v>1465</v>
      </c>
      <c r="D2290" s="8" t="s">
        <v>498</v>
      </c>
      <c r="E2290" s="8" t="s">
        <v>456</v>
      </c>
      <c r="F2290" s="8" t="s">
        <v>452</v>
      </c>
      <c r="G2290" s="8" t="s">
        <v>457</v>
      </c>
      <c r="H2290" s="8">
        <v>7.1999999999999998E-3</v>
      </c>
    </row>
    <row r="2291" spans="1:8">
      <c r="A2291" s="8" t="str">
        <f t="shared" si="69"/>
        <v>35.03.101330.01.1006</v>
      </c>
      <c r="B2291" s="8" t="s">
        <v>1464</v>
      </c>
      <c r="C2291" s="8" t="s">
        <v>1465</v>
      </c>
      <c r="D2291" s="8" t="s">
        <v>498</v>
      </c>
      <c r="E2291" s="8" t="s">
        <v>1458</v>
      </c>
      <c r="F2291" s="8" t="s">
        <v>1459</v>
      </c>
      <c r="G2291" s="8" t="s">
        <v>1460</v>
      </c>
      <c r="H2291" s="8">
        <v>-10.7186</v>
      </c>
    </row>
    <row r="2292" spans="1:8">
      <c r="A2292" s="8" t="str">
        <f t="shared" si="69"/>
        <v>35.03.101310.07.1011</v>
      </c>
      <c r="B2292" s="8" t="s">
        <v>1464</v>
      </c>
      <c r="C2292" s="8" t="s">
        <v>1465</v>
      </c>
      <c r="D2292" s="8" t="s">
        <v>498</v>
      </c>
      <c r="E2292" s="8" t="s">
        <v>1456</v>
      </c>
      <c r="F2292" s="8" t="s">
        <v>1418</v>
      </c>
      <c r="G2292" s="8" t="s">
        <v>1457</v>
      </c>
      <c r="H2292" s="8">
        <v>1.83E-2</v>
      </c>
    </row>
    <row r="2293" spans="1:8">
      <c r="A2293" s="8" t="str">
        <f t="shared" si="69"/>
        <v>35.03.101320.10.1014</v>
      </c>
      <c r="B2293" s="8" t="s">
        <v>1464</v>
      </c>
      <c r="C2293" s="8" t="s">
        <v>1465</v>
      </c>
      <c r="D2293" s="8" t="s">
        <v>498</v>
      </c>
      <c r="E2293" s="8" t="s">
        <v>1055</v>
      </c>
      <c r="F2293" s="8" t="s">
        <v>508</v>
      </c>
      <c r="G2293" s="8" t="s">
        <v>1056</v>
      </c>
      <c r="H2293" s="8">
        <v>5.4199999999999998E-2</v>
      </c>
    </row>
    <row r="2294" spans="1:8">
      <c r="A2294" s="8" t="str">
        <f t="shared" si="69"/>
        <v>35.03.101430.01.1014</v>
      </c>
      <c r="B2294" s="8" t="s">
        <v>1469</v>
      </c>
      <c r="C2294" s="8" t="s">
        <v>1470</v>
      </c>
      <c r="D2294" s="8" t="s">
        <v>498</v>
      </c>
      <c r="E2294" s="8" t="s">
        <v>1471</v>
      </c>
      <c r="F2294" s="8" t="s">
        <v>498</v>
      </c>
      <c r="G2294" s="8" t="s">
        <v>1470</v>
      </c>
      <c r="H2294" s="8">
        <v>1</v>
      </c>
    </row>
    <row r="2295" spans="1:8">
      <c r="A2295" s="8" t="str">
        <f t="shared" ref="A2295:A2358" si="70">B2295&amp;E2295</f>
        <v>35.03.101410.02.1050</v>
      </c>
      <c r="B2295" s="8" t="s">
        <v>1469</v>
      </c>
      <c r="C2295" s="8" t="s">
        <v>1470</v>
      </c>
      <c r="D2295" s="8" t="s">
        <v>498</v>
      </c>
      <c r="E2295" s="8" t="s">
        <v>1447</v>
      </c>
      <c r="F2295" s="8" t="s">
        <v>1409</v>
      </c>
      <c r="G2295" s="8" t="s">
        <v>1448</v>
      </c>
      <c r="H2295" s="8">
        <v>10.000030000000001</v>
      </c>
    </row>
    <row r="2296" spans="1:8">
      <c r="A2296" s="8" t="str">
        <f t="shared" si="70"/>
        <v>35.03.101410.10.1005</v>
      </c>
      <c r="B2296" s="8" t="s">
        <v>1469</v>
      </c>
      <c r="C2296" s="8" t="s">
        <v>1470</v>
      </c>
      <c r="D2296" s="8" t="s">
        <v>498</v>
      </c>
      <c r="E2296" s="8" t="s">
        <v>1449</v>
      </c>
      <c r="F2296" s="8" t="s">
        <v>1418</v>
      </c>
      <c r="G2296" s="8" t="s">
        <v>1450</v>
      </c>
      <c r="H2296" s="8">
        <v>0.12920100000000001</v>
      </c>
    </row>
    <row r="2297" spans="1:8">
      <c r="A2297" s="8" t="str">
        <f t="shared" si="70"/>
        <v>35.03.101410.11.1010</v>
      </c>
      <c r="B2297" s="8" t="s">
        <v>1469</v>
      </c>
      <c r="C2297" s="8" t="s">
        <v>1470</v>
      </c>
      <c r="D2297" s="8" t="s">
        <v>498</v>
      </c>
      <c r="E2297" s="8" t="s">
        <v>1451</v>
      </c>
      <c r="F2297" s="8" t="s">
        <v>463</v>
      </c>
      <c r="G2297" s="8" t="s">
        <v>1452</v>
      </c>
      <c r="H2297" s="8">
        <v>0.44247799999999998</v>
      </c>
    </row>
    <row r="2298" spans="1:8">
      <c r="A2298" s="8" t="str">
        <f t="shared" si="70"/>
        <v>35.03.101410.07.1003</v>
      </c>
      <c r="B2298" s="8" t="s">
        <v>1469</v>
      </c>
      <c r="C2298" s="8" t="s">
        <v>1470</v>
      </c>
      <c r="D2298" s="8" t="s">
        <v>498</v>
      </c>
      <c r="E2298" s="8" t="s">
        <v>1413</v>
      </c>
      <c r="F2298" s="8" t="s">
        <v>498</v>
      </c>
      <c r="G2298" s="8" t="s">
        <v>1414</v>
      </c>
      <c r="H2298" s="8">
        <v>3.666E-3</v>
      </c>
    </row>
    <row r="2299" spans="1:8">
      <c r="A2299" s="8" t="str">
        <f t="shared" si="70"/>
        <v>35.03.101410.07.1011</v>
      </c>
      <c r="B2299" s="8" t="s">
        <v>1469</v>
      </c>
      <c r="C2299" s="8" t="s">
        <v>1470</v>
      </c>
      <c r="D2299" s="8" t="s">
        <v>498</v>
      </c>
      <c r="E2299" s="8" t="s">
        <v>1456</v>
      </c>
      <c r="F2299" s="8" t="s">
        <v>1418</v>
      </c>
      <c r="G2299" s="8" t="s">
        <v>1457</v>
      </c>
      <c r="H2299" s="8">
        <v>1.3273999999999999E-2</v>
      </c>
    </row>
    <row r="2300" spans="1:8">
      <c r="A2300" s="8" t="str">
        <f t="shared" si="70"/>
        <v>35.03.101420.10.1014</v>
      </c>
      <c r="B2300" s="8" t="s">
        <v>1469</v>
      </c>
      <c r="C2300" s="8" t="s">
        <v>1470</v>
      </c>
      <c r="D2300" s="8" t="s">
        <v>498</v>
      </c>
      <c r="E2300" s="8" t="s">
        <v>1055</v>
      </c>
      <c r="F2300" s="8" t="s">
        <v>508</v>
      </c>
      <c r="G2300" s="8" t="s">
        <v>1056</v>
      </c>
      <c r="H2300" s="8">
        <v>3.9822999999999997E-2</v>
      </c>
    </row>
    <row r="2301" spans="1:8">
      <c r="A2301" s="8" t="str">
        <f t="shared" si="70"/>
        <v>35.03.101430.01.1006</v>
      </c>
      <c r="B2301" s="8" t="s">
        <v>1469</v>
      </c>
      <c r="C2301" s="8" t="s">
        <v>1470</v>
      </c>
      <c r="D2301" s="8" t="s">
        <v>498</v>
      </c>
      <c r="E2301" s="8" t="s">
        <v>1458</v>
      </c>
      <c r="F2301" s="8" t="s">
        <v>1459</v>
      </c>
      <c r="G2301" s="8" t="s">
        <v>1460</v>
      </c>
      <c r="H2301" s="8">
        <v>-7.8729500000000003</v>
      </c>
    </row>
    <row r="2302" spans="1:8">
      <c r="A2302" s="8" t="str">
        <f t="shared" si="70"/>
        <v>35.03.111030.01.1110</v>
      </c>
      <c r="B2302" s="8" t="s">
        <v>1243</v>
      </c>
      <c r="C2302" s="8" t="s">
        <v>1242</v>
      </c>
      <c r="D2302" s="8" t="s">
        <v>498</v>
      </c>
      <c r="E2302" s="8" t="s">
        <v>1472</v>
      </c>
      <c r="F2302" s="8" t="s">
        <v>498</v>
      </c>
      <c r="G2302" s="8" t="s">
        <v>1473</v>
      </c>
      <c r="H2302" s="8">
        <v>1</v>
      </c>
    </row>
    <row r="2303" spans="1:8">
      <c r="A2303" s="8" t="str">
        <f t="shared" si="70"/>
        <v>35.03.111010.02.1050</v>
      </c>
      <c r="B2303" s="8" t="s">
        <v>1243</v>
      </c>
      <c r="C2303" s="8" t="s">
        <v>1242</v>
      </c>
      <c r="D2303" s="8" t="s">
        <v>498</v>
      </c>
      <c r="E2303" s="8" t="s">
        <v>1447</v>
      </c>
      <c r="F2303" s="8" t="s">
        <v>1409</v>
      </c>
      <c r="G2303" s="8" t="s">
        <v>1448</v>
      </c>
      <c r="H2303" s="8">
        <v>9.6581200000000003</v>
      </c>
    </row>
    <row r="2304" spans="1:8">
      <c r="A2304" s="8" t="str">
        <f t="shared" si="70"/>
        <v>35.03.111010.10.1005</v>
      </c>
      <c r="B2304" s="8" t="s">
        <v>1243</v>
      </c>
      <c r="C2304" s="8" t="s">
        <v>1242</v>
      </c>
      <c r="D2304" s="8" t="s">
        <v>498</v>
      </c>
      <c r="E2304" s="8" t="s">
        <v>1449</v>
      </c>
      <c r="F2304" s="8" t="s">
        <v>1418</v>
      </c>
      <c r="G2304" s="8" t="s">
        <v>1450</v>
      </c>
      <c r="H2304" s="8">
        <v>0.12478599999999999</v>
      </c>
    </row>
    <row r="2305" spans="1:8">
      <c r="A2305" s="8" t="str">
        <f t="shared" si="70"/>
        <v>35.03.111010.11.1003</v>
      </c>
      <c r="B2305" s="8" t="s">
        <v>1243</v>
      </c>
      <c r="C2305" s="8" t="s">
        <v>1242</v>
      </c>
      <c r="D2305" s="8" t="s">
        <v>498</v>
      </c>
      <c r="E2305" s="8" t="s">
        <v>1467</v>
      </c>
      <c r="F2305" s="8" t="s">
        <v>463</v>
      </c>
      <c r="G2305" s="8" t="s">
        <v>1468</v>
      </c>
      <c r="H2305" s="8">
        <v>4.2735000000000002E-2</v>
      </c>
    </row>
    <row r="2306" spans="1:8">
      <c r="A2306" s="8" t="str">
        <f t="shared" si="70"/>
        <v>35.03.111010.07.1003</v>
      </c>
      <c r="B2306" s="8" t="s">
        <v>1243</v>
      </c>
      <c r="C2306" s="8" t="s">
        <v>1242</v>
      </c>
      <c r="D2306" s="8" t="s">
        <v>498</v>
      </c>
      <c r="E2306" s="8" t="s">
        <v>1413</v>
      </c>
      <c r="F2306" s="8" t="s">
        <v>498</v>
      </c>
      <c r="G2306" s="8" t="s">
        <v>1414</v>
      </c>
      <c r="H2306" s="8">
        <v>3.5409999999999999E-3</v>
      </c>
    </row>
    <row r="2307" spans="1:8">
      <c r="A2307" s="8" t="str">
        <f t="shared" si="70"/>
        <v>---------------  - FMEN031 - V:</v>
      </c>
      <c r="B2307" s="8" t="s">
        <v>427</v>
      </c>
      <c r="C2307" s="8" t="e">
        <f>------------------------------DAT</f>
        <v>#NAME?</v>
      </c>
      <c r="D2307" s="8" t="s">
        <v>1238</v>
      </c>
      <c r="E2307" s="8" t="s">
        <v>526</v>
      </c>
      <c r="F2307" s="8" t="s">
        <v>527</v>
      </c>
      <c r="G2307" s="8" t="s">
        <v>528</v>
      </c>
      <c r="H2307" s="8"/>
    </row>
    <row r="2308" spans="1:8">
      <c r="A2308" s="8" t="str">
        <f t="shared" si="70"/>
        <v>_x000C_------------------------------</v>
      </c>
      <c r="B2308" s="8" t="s">
        <v>529</v>
      </c>
      <c r="C2308" s="8" t="s">
        <v>1227</v>
      </c>
      <c r="D2308" s="8" t="s">
        <v>1228</v>
      </c>
      <c r="E2308" s="8" t="s">
        <v>430</v>
      </c>
      <c r="F2308" s="8" t="s">
        <v>429</v>
      </c>
      <c r="G2308" s="8" t="s">
        <v>431</v>
      </c>
      <c r="H2308" s="8" t="s">
        <v>431</v>
      </c>
    </row>
    <row r="2309" spans="1:8">
      <c r="A2309" s="8" t="str">
        <f t="shared" si="70"/>
        <v>FORNO DE MINASrutura de Atual P</v>
      </c>
      <c r="B2309" s="8" t="s">
        <v>433</v>
      </c>
      <c r="C2309" s="8" t="s">
        <v>434</v>
      </c>
      <c r="D2309" s="8" t="s">
        <v>435</v>
      </c>
      <c r="E2309" s="8" t="s">
        <v>436</v>
      </c>
      <c r="F2309" s="8" t="s">
        <v>437</v>
      </c>
      <c r="G2309" s="8" t="s">
        <v>438</v>
      </c>
      <c r="H2309" s="8" t="s">
        <v>1022</v>
      </c>
    </row>
    <row r="2310" spans="1:8">
      <c r="A2310" s="8" t="str">
        <f t="shared" si="70"/>
        <v>-------------------------------</v>
      </c>
      <c r="B2310" s="8" t="s">
        <v>427</v>
      </c>
      <c r="C2310" s="8" t="s">
        <v>1227</v>
      </c>
      <c r="D2310" s="8" t="s">
        <v>1228</v>
      </c>
      <c r="E2310" s="8" t="s">
        <v>430</v>
      </c>
      <c r="F2310" s="8" t="s">
        <v>429</v>
      </c>
      <c r="G2310" s="8" t="s">
        <v>431</v>
      </c>
      <c r="H2310" s="8" t="s">
        <v>1390</v>
      </c>
    </row>
    <row r="2311" spans="1:8">
      <c r="A2311" s="8" t="str">
        <f t="shared" si="70"/>
        <v/>
      </c>
      <c r="B2311" s="8"/>
      <c r="C2311" s="8"/>
      <c r="D2311" s="8"/>
      <c r="E2311" s="8"/>
      <c r="F2311" s="8"/>
      <c r="G2311" s="8"/>
      <c r="H2311" s="8"/>
    </row>
    <row r="2312" spans="1:8">
      <c r="A2312" s="8" t="str">
        <f t="shared" si="70"/>
        <v>Item PaiItem Filho</v>
      </c>
      <c r="B2312" s="8" t="s">
        <v>441</v>
      </c>
      <c r="C2312" s="8" t="s">
        <v>442</v>
      </c>
      <c r="D2312" s="8" t="s">
        <v>443</v>
      </c>
      <c r="E2312" s="8" t="s">
        <v>444</v>
      </c>
      <c r="F2312" s="8" t="s">
        <v>443</v>
      </c>
      <c r="G2312" s="8" t="s">
        <v>445</v>
      </c>
      <c r="H2312" s="8" t="s">
        <v>446</v>
      </c>
    </row>
    <row r="2313" spans="1:8">
      <c r="A2313" s="8" t="str">
        <f t="shared" si="70"/>
        <v>------------------------------</v>
      </c>
      <c r="B2313" s="8" t="s">
        <v>427</v>
      </c>
      <c r="C2313" s="8" t="s">
        <v>447</v>
      </c>
      <c r="D2313" s="8" t="s">
        <v>448</v>
      </c>
      <c r="E2313" s="8" t="s">
        <v>449</v>
      </c>
      <c r="F2313" s="8" t="s">
        <v>448</v>
      </c>
      <c r="G2313" s="8" t="s">
        <v>431</v>
      </c>
      <c r="H2313" s="8" t="s">
        <v>427</v>
      </c>
    </row>
    <row r="2314" spans="1:8">
      <c r="A2314" s="8" t="str">
        <f t="shared" si="70"/>
        <v>35.03.111010.07.1011</v>
      </c>
      <c r="B2314" s="8" t="s">
        <v>1243</v>
      </c>
      <c r="C2314" s="8" t="s">
        <v>1242</v>
      </c>
      <c r="D2314" s="8" t="s">
        <v>498</v>
      </c>
      <c r="E2314" s="8" t="s">
        <v>1456</v>
      </c>
      <c r="F2314" s="8" t="s">
        <v>1418</v>
      </c>
      <c r="G2314" s="8" t="s">
        <v>1457</v>
      </c>
      <c r="H2314" s="8">
        <v>1.2821000000000001E-2</v>
      </c>
    </row>
    <row r="2315" spans="1:8">
      <c r="A2315" s="8" t="str">
        <f t="shared" si="70"/>
        <v>35.03.111020.10.1014</v>
      </c>
      <c r="B2315" s="8" t="s">
        <v>1243</v>
      </c>
      <c r="C2315" s="8" t="s">
        <v>1242</v>
      </c>
      <c r="D2315" s="8" t="s">
        <v>498</v>
      </c>
      <c r="E2315" s="8" t="s">
        <v>1055</v>
      </c>
      <c r="F2315" s="8" t="s">
        <v>508</v>
      </c>
      <c r="G2315" s="8" t="s">
        <v>1056</v>
      </c>
      <c r="H2315" s="8">
        <v>4.7009000000000002E-2</v>
      </c>
    </row>
    <row r="2316" spans="1:8">
      <c r="A2316" s="8" t="str">
        <f t="shared" si="70"/>
        <v>35.03.111010.06.0020</v>
      </c>
      <c r="B2316" s="8" t="s">
        <v>1243</v>
      </c>
      <c r="C2316" s="8" t="s">
        <v>1242</v>
      </c>
      <c r="D2316" s="8" t="s">
        <v>498</v>
      </c>
      <c r="E2316" s="8" t="s">
        <v>456</v>
      </c>
      <c r="F2316" s="8" t="s">
        <v>452</v>
      </c>
      <c r="G2316" s="8" t="s">
        <v>457</v>
      </c>
      <c r="H2316" s="8">
        <v>1.7094000000000002E-2</v>
      </c>
    </row>
    <row r="2317" spans="1:8">
      <c r="A2317" s="8" t="str">
        <f t="shared" si="70"/>
        <v>35.03.111030.01.1006</v>
      </c>
      <c r="B2317" s="8" t="s">
        <v>1243</v>
      </c>
      <c r="C2317" s="8" t="s">
        <v>1242</v>
      </c>
      <c r="D2317" s="8" t="s">
        <v>498</v>
      </c>
      <c r="E2317" s="8" t="s">
        <v>1458</v>
      </c>
      <c r="F2317" s="8" t="s">
        <v>1459</v>
      </c>
      <c r="G2317" s="8" t="s">
        <v>1460</v>
      </c>
      <c r="H2317" s="8">
        <v>-8.0808</v>
      </c>
    </row>
    <row r="2318" spans="1:8">
      <c r="A2318" s="8" t="str">
        <f t="shared" si="70"/>
        <v>35.03.111020.06.1001</v>
      </c>
      <c r="B2318" s="8" t="s">
        <v>1243</v>
      </c>
      <c r="C2318" s="8" t="s">
        <v>1242</v>
      </c>
      <c r="D2318" s="8" t="s">
        <v>498</v>
      </c>
      <c r="E2318" s="8" t="s">
        <v>917</v>
      </c>
      <c r="F2318" s="8" t="s">
        <v>508</v>
      </c>
      <c r="G2318" s="8" t="s">
        <v>918</v>
      </c>
      <c r="H2318" s="8">
        <v>2E-3</v>
      </c>
    </row>
    <row r="2319" spans="1:8">
      <c r="A2319" s="8" t="str">
        <f t="shared" si="70"/>
        <v>35.03.111020.09.1002</v>
      </c>
      <c r="B2319" s="8" t="s">
        <v>1243</v>
      </c>
      <c r="C2319" s="8" t="s">
        <v>1242</v>
      </c>
      <c r="D2319" s="8" t="s">
        <v>498</v>
      </c>
      <c r="E2319" s="8" t="s">
        <v>923</v>
      </c>
      <c r="F2319" s="8" t="s">
        <v>508</v>
      </c>
      <c r="G2319" s="8" t="s">
        <v>924</v>
      </c>
      <c r="H2319" s="8">
        <v>4.8719999999999996E-3</v>
      </c>
    </row>
    <row r="2320" spans="1:8">
      <c r="A2320" s="8" t="str">
        <f t="shared" si="70"/>
        <v>35.03.121030.01.1210</v>
      </c>
      <c r="B2320" s="8" t="s">
        <v>1474</v>
      </c>
      <c r="C2320" s="8" t="s">
        <v>1475</v>
      </c>
      <c r="D2320" s="8" t="s">
        <v>498</v>
      </c>
      <c r="E2320" s="8" t="s">
        <v>1476</v>
      </c>
      <c r="F2320" s="8" t="s">
        <v>498</v>
      </c>
      <c r="G2320" s="8" t="s">
        <v>1477</v>
      </c>
      <c r="H2320" s="8">
        <v>1</v>
      </c>
    </row>
    <row r="2321" spans="1:8">
      <c r="A2321" s="8" t="str">
        <f t="shared" si="70"/>
        <v>35.03.121010.02.1050</v>
      </c>
      <c r="B2321" s="8" t="s">
        <v>1474</v>
      </c>
      <c r="C2321" s="8" t="s">
        <v>1475</v>
      </c>
      <c r="D2321" s="8" t="s">
        <v>498</v>
      </c>
      <c r="E2321" s="8" t="s">
        <v>1447</v>
      </c>
      <c r="F2321" s="8" t="s">
        <v>1409</v>
      </c>
      <c r="G2321" s="8" t="s">
        <v>1448</v>
      </c>
      <c r="H2321" s="8">
        <v>9.2307699999999997</v>
      </c>
    </row>
    <row r="2322" spans="1:8">
      <c r="A2322" s="8" t="str">
        <f t="shared" si="70"/>
        <v>35.03.121010.10.1003</v>
      </c>
      <c r="B2322" s="8" t="s">
        <v>1474</v>
      </c>
      <c r="C2322" s="8" t="s">
        <v>1475</v>
      </c>
      <c r="D2322" s="8" t="s">
        <v>498</v>
      </c>
      <c r="E2322" s="8" t="s">
        <v>1478</v>
      </c>
      <c r="F2322" s="8" t="s">
        <v>1418</v>
      </c>
      <c r="G2322" s="8" t="s">
        <v>1479</v>
      </c>
      <c r="H2322" s="8">
        <v>0.10922999999999999</v>
      </c>
    </row>
    <row r="2323" spans="1:8">
      <c r="A2323" s="8" t="str">
        <f t="shared" si="70"/>
        <v>35.03.121010.07.1003</v>
      </c>
      <c r="B2323" s="8" t="s">
        <v>1474</v>
      </c>
      <c r="C2323" s="8" t="s">
        <v>1475</v>
      </c>
      <c r="D2323" s="8" t="s">
        <v>498</v>
      </c>
      <c r="E2323" s="8" t="s">
        <v>1413</v>
      </c>
      <c r="F2323" s="8" t="s">
        <v>498</v>
      </c>
      <c r="G2323" s="8" t="s">
        <v>1414</v>
      </c>
      <c r="H2323" s="8">
        <v>1.8500000000000001E-3</v>
      </c>
    </row>
    <row r="2324" spans="1:8">
      <c r="A2324" s="8" t="str">
        <f t="shared" si="70"/>
        <v>35.03.121010.07.1012</v>
      </c>
      <c r="B2324" s="8" t="s">
        <v>1474</v>
      </c>
      <c r="C2324" s="8" t="s">
        <v>1475</v>
      </c>
      <c r="D2324" s="8" t="s">
        <v>498</v>
      </c>
      <c r="E2324" s="8" t="s">
        <v>1480</v>
      </c>
      <c r="F2324" s="8" t="s">
        <v>452</v>
      </c>
      <c r="G2324" s="8" t="s">
        <v>1481</v>
      </c>
      <c r="H2324" s="8">
        <v>9.2000000000000003E-4</v>
      </c>
    </row>
    <row r="2325" spans="1:8">
      <c r="A2325" s="8" t="str">
        <f t="shared" si="70"/>
        <v>35.03.121010.06.0020</v>
      </c>
      <c r="B2325" s="8" t="s">
        <v>1474</v>
      </c>
      <c r="C2325" s="8" t="s">
        <v>1475</v>
      </c>
      <c r="D2325" s="8" t="s">
        <v>498</v>
      </c>
      <c r="E2325" s="8" t="s">
        <v>456</v>
      </c>
      <c r="F2325" s="8" t="s">
        <v>452</v>
      </c>
      <c r="G2325" s="8" t="s">
        <v>457</v>
      </c>
      <c r="H2325" s="8">
        <v>0.04</v>
      </c>
    </row>
    <row r="2326" spans="1:8">
      <c r="A2326" s="8" t="str">
        <f t="shared" si="70"/>
        <v>35.03.121010.07.1011</v>
      </c>
      <c r="B2326" s="8" t="s">
        <v>1474</v>
      </c>
      <c r="C2326" s="8" t="s">
        <v>1475</v>
      </c>
      <c r="D2326" s="8" t="s">
        <v>498</v>
      </c>
      <c r="E2326" s="8" t="s">
        <v>1456</v>
      </c>
      <c r="F2326" s="8" t="s">
        <v>1418</v>
      </c>
      <c r="G2326" s="8" t="s">
        <v>1457</v>
      </c>
      <c r="H2326" s="8">
        <v>4.6149999999999997E-2</v>
      </c>
    </row>
    <row r="2327" spans="1:8">
      <c r="A2327" s="8" t="str">
        <f t="shared" si="70"/>
        <v>35.03.121020.10.1014</v>
      </c>
      <c r="B2327" s="8" t="s">
        <v>1474</v>
      </c>
      <c r="C2327" s="8" t="s">
        <v>1475</v>
      </c>
      <c r="D2327" s="8" t="s">
        <v>498</v>
      </c>
      <c r="E2327" s="8" t="s">
        <v>1055</v>
      </c>
      <c r="F2327" s="8" t="s">
        <v>508</v>
      </c>
      <c r="G2327" s="8" t="s">
        <v>1056</v>
      </c>
      <c r="H2327" s="8">
        <v>7.077E-2</v>
      </c>
    </row>
    <row r="2328" spans="1:8">
      <c r="A2328" s="8" t="str">
        <f t="shared" si="70"/>
        <v>35.03.121030.01.1006</v>
      </c>
      <c r="B2328" s="8" t="s">
        <v>1474</v>
      </c>
      <c r="C2328" s="8" t="s">
        <v>1475</v>
      </c>
      <c r="D2328" s="8" t="s">
        <v>498</v>
      </c>
      <c r="E2328" s="8" t="s">
        <v>1458</v>
      </c>
      <c r="F2328" s="8" t="s">
        <v>1459</v>
      </c>
      <c r="G2328" s="8" t="s">
        <v>1460</v>
      </c>
      <c r="H2328" s="8">
        <v>-8.1632999999999996</v>
      </c>
    </row>
    <row r="2329" spans="1:8">
      <c r="A2329" s="8" t="str">
        <f t="shared" si="70"/>
        <v>35.03.122030.01.1210</v>
      </c>
      <c r="B2329" s="8" t="s">
        <v>1482</v>
      </c>
      <c r="C2329" s="8" t="s">
        <v>1483</v>
      </c>
      <c r="D2329" s="8" t="s">
        <v>498</v>
      </c>
      <c r="E2329" s="8" t="s">
        <v>1476</v>
      </c>
      <c r="F2329" s="8" t="s">
        <v>498</v>
      </c>
      <c r="G2329" s="8" t="s">
        <v>1477</v>
      </c>
      <c r="H2329" s="8">
        <v>1</v>
      </c>
    </row>
    <row r="2330" spans="1:8">
      <c r="A2330" s="8" t="str">
        <f t="shared" si="70"/>
        <v>35.03.122010.02.1050</v>
      </c>
      <c r="B2330" s="8" t="s">
        <v>1482</v>
      </c>
      <c r="C2330" s="8" t="s">
        <v>1483</v>
      </c>
      <c r="D2330" s="8" t="s">
        <v>498</v>
      </c>
      <c r="E2330" s="8" t="s">
        <v>1447</v>
      </c>
      <c r="F2330" s="8" t="s">
        <v>1409</v>
      </c>
      <c r="G2330" s="8" t="s">
        <v>1448</v>
      </c>
      <c r="H2330" s="8">
        <v>9.2307699999999997</v>
      </c>
    </row>
    <row r="2331" spans="1:8">
      <c r="A2331" s="8" t="str">
        <f t="shared" si="70"/>
        <v>35.03.122010.10.1003</v>
      </c>
      <c r="B2331" s="8" t="s">
        <v>1482</v>
      </c>
      <c r="C2331" s="8" t="s">
        <v>1483</v>
      </c>
      <c r="D2331" s="8" t="s">
        <v>498</v>
      </c>
      <c r="E2331" s="8" t="s">
        <v>1478</v>
      </c>
      <c r="F2331" s="8" t="s">
        <v>1418</v>
      </c>
      <c r="G2331" s="8" t="s">
        <v>1479</v>
      </c>
      <c r="H2331" s="8">
        <v>0.10922999999999999</v>
      </c>
    </row>
    <row r="2332" spans="1:8">
      <c r="A2332" s="8" t="str">
        <f t="shared" si="70"/>
        <v>35.03.122010.07.1003</v>
      </c>
      <c r="B2332" s="8" t="s">
        <v>1482</v>
      </c>
      <c r="C2332" s="8" t="s">
        <v>1483</v>
      </c>
      <c r="D2332" s="8" t="s">
        <v>498</v>
      </c>
      <c r="E2332" s="8" t="s">
        <v>1413</v>
      </c>
      <c r="F2332" s="8" t="s">
        <v>498</v>
      </c>
      <c r="G2332" s="8" t="s">
        <v>1414</v>
      </c>
      <c r="H2332" s="8">
        <v>1.8500000000000001E-3</v>
      </c>
    </row>
    <row r="2333" spans="1:8">
      <c r="A2333" s="8" t="str">
        <f t="shared" si="70"/>
        <v>35.03.122010.07.1012</v>
      </c>
      <c r="B2333" s="8" t="s">
        <v>1482</v>
      </c>
      <c r="C2333" s="8" t="s">
        <v>1483</v>
      </c>
      <c r="D2333" s="8" t="s">
        <v>498</v>
      </c>
      <c r="E2333" s="8" t="s">
        <v>1480</v>
      </c>
      <c r="F2333" s="8" t="s">
        <v>452</v>
      </c>
      <c r="G2333" s="8" t="s">
        <v>1481</v>
      </c>
      <c r="H2333" s="8">
        <v>9.2000000000000003E-4</v>
      </c>
    </row>
    <row r="2334" spans="1:8">
      <c r="A2334" s="8" t="str">
        <f t="shared" si="70"/>
        <v>35.03.122010.06.0020</v>
      </c>
      <c r="B2334" s="8" t="s">
        <v>1482</v>
      </c>
      <c r="C2334" s="8" t="s">
        <v>1483</v>
      </c>
      <c r="D2334" s="8" t="s">
        <v>498</v>
      </c>
      <c r="E2334" s="8" t="s">
        <v>456</v>
      </c>
      <c r="F2334" s="8" t="s">
        <v>452</v>
      </c>
      <c r="G2334" s="8" t="s">
        <v>457</v>
      </c>
      <c r="H2334" s="8">
        <v>0.04</v>
      </c>
    </row>
    <row r="2335" spans="1:8">
      <c r="A2335" s="8" t="str">
        <f t="shared" si="70"/>
        <v>35.03.122010.07.1011</v>
      </c>
      <c r="B2335" s="8" t="s">
        <v>1482</v>
      </c>
      <c r="C2335" s="8" t="s">
        <v>1483</v>
      </c>
      <c r="D2335" s="8" t="s">
        <v>498</v>
      </c>
      <c r="E2335" s="8" t="s">
        <v>1456</v>
      </c>
      <c r="F2335" s="8" t="s">
        <v>1418</v>
      </c>
      <c r="G2335" s="8" t="s">
        <v>1457</v>
      </c>
      <c r="H2335" s="8">
        <v>4.6149999999999997E-2</v>
      </c>
    </row>
    <row r="2336" spans="1:8">
      <c r="A2336" s="8" t="str">
        <f t="shared" si="70"/>
        <v>35.03.122020.10.1014</v>
      </c>
      <c r="B2336" s="8" t="s">
        <v>1482</v>
      </c>
      <c r="C2336" s="8" t="s">
        <v>1483</v>
      </c>
      <c r="D2336" s="8" t="s">
        <v>498</v>
      </c>
      <c r="E2336" s="8" t="s">
        <v>1055</v>
      </c>
      <c r="F2336" s="8" t="s">
        <v>508</v>
      </c>
      <c r="G2336" s="8" t="s">
        <v>1056</v>
      </c>
      <c r="H2336" s="8">
        <v>7.077E-2</v>
      </c>
    </row>
    <row r="2337" spans="1:8">
      <c r="A2337" s="8" t="str">
        <f t="shared" si="70"/>
        <v>35.03.122030.01.1006</v>
      </c>
      <c r="B2337" s="8" t="s">
        <v>1482</v>
      </c>
      <c r="C2337" s="8" t="s">
        <v>1483</v>
      </c>
      <c r="D2337" s="8" t="s">
        <v>498</v>
      </c>
      <c r="E2337" s="8" t="s">
        <v>1458</v>
      </c>
      <c r="F2337" s="8" t="s">
        <v>1459</v>
      </c>
      <c r="G2337" s="8" t="s">
        <v>1460</v>
      </c>
      <c r="H2337" s="8">
        <v>-8.1632999999999996</v>
      </c>
    </row>
    <row r="2338" spans="1:8">
      <c r="A2338" s="8" t="str">
        <f t="shared" si="70"/>
        <v>35.03.122020.14.1001</v>
      </c>
      <c r="B2338" s="8" t="s">
        <v>1482</v>
      </c>
      <c r="C2338" s="8" t="s">
        <v>1483</v>
      </c>
      <c r="D2338" s="8" t="s">
        <v>498</v>
      </c>
      <c r="E2338" s="8" t="s">
        <v>1484</v>
      </c>
      <c r="F2338" s="8" t="s">
        <v>508</v>
      </c>
      <c r="G2338" s="8" t="s">
        <v>1485</v>
      </c>
      <c r="H2338" s="8">
        <v>15.384600000000001</v>
      </c>
    </row>
    <row r="2339" spans="1:8">
      <c r="A2339" s="8" t="str">
        <f t="shared" si="70"/>
        <v>35.03.122020.10.1001</v>
      </c>
      <c r="B2339" s="8" t="s">
        <v>1482</v>
      </c>
      <c r="C2339" s="8" t="s">
        <v>1483</v>
      </c>
      <c r="D2339" s="8" t="s">
        <v>498</v>
      </c>
      <c r="E2339" s="8" t="s">
        <v>1486</v>
      </c>
      <c r="F2339" s="8" t="s">
        <v>508</v>
      </c>
      <c r="G2339" s="8" t="s">
        <v>1487</v>
      </c>
      <c r="H2339" s="8">
        <v>2.5642</v>
      </c>
    </row>
    <row r="2340" spans="1:8">
      <c r="A2340" s="8" t="str">
        <f t="shared" si="70"/>
        <v>35.03.131020.10.1014</v>
      </c>
      <c r="B2340" s="8" t="s">
        <v>1053</v>
      </c>
      <c r="C2340" s="8" t="s">
        <v>1054</v>
      </c>
      <c r="D2340" s="8" t="s">
        <v>498</v>
      </c>
      <c r="E2340" s="8" t="s">
        <v>1055</v>
      </c>
      <c r="F2340" s="8" t="s">
        <v>508</v>
      </c>
      <c r="G2340" s="8" t="s">
        <v>1056</v>
      </c>
      <c r="H2340" s="8">
        <v>5.5E-2</v>
      </c>
    </row>
    <row r="2341" spans="1:8">
      <c r="A2341" s="8" t="str">
        <f t="shared" si="70"/>
        <v>35.03.131030.01.1310</v>
      </c>
      <c r="B2341" s="8" t="s">
        <v>1053</v>
      </c>
      <c r="C2341" s="8" t="s">
        <v>1054</v>
      </c>
      <c r="D2341" s="8" t="s">
        <v>498</v>
      </c>
      <c r="E2341" s="8" t="s">
        <v>1488</v>
      </c>
      <c r="F2341" s="8" t="s">
        <v>498</v>
      </c>
      <c r="G2341" s="8" t="s">
        <v>520</v>
      </c>
      <c r="H2341" s="8">
        <v>1</v>
      </c>
    </row>
    <row r="2342" spans="1:8">
      <c r="A2342" s="8" t="str">
        <f t="shared" si="70"/>
        <v>35.03.131010.07.1003</v>
      </c>
      <c r="B2342" s="8" t="s">
        <v>1053</v>
      </c>
      <c r="C2342" s="8" t="s">
        <v>1054</v>
      </c>
      <c r="D2342" s="8" t="s">
        <v>498</v>
      </c>
      <c r="E2342" s="8" t="s">
        <v>1413</v>
      </c>
      <c r="F2342" s="8" t="s">
        <v>498</v>
      </c>
      <c r="G2342" s="8" t="s">
        <v>1414</v>
      </c>
      <c r="H2342" s="8">
        <v>2.5999999999999999E-3</v>
      </c>
    </row>
    <row r="2343" spans="1:8">
      <c r="A2343" s="8" t="str">
        <f t="shared" si="70"/>
        <v>35.03.131010.10.1005</v>
      </c>
      <c r="B2343" s="8" t="s">
        <v>1053</v>
      </c>
      <c r="C2343" s="8" t="s">
        <v>1054</v>
      </c>
      <c r="D2343" s="8" t="s">
        <v>498</v>
      </c>
      <c r="E2343" s="8" t="s">
        <v>1449</v>
      </c>
      <c r="F2343" s="8" t="s">
        <v>1418</v>
      </c>
      <c r="G2343" s="8" t="s">
        <v>1450</v>
      </c>
      <c r="H2343" s="8">
        <v>0.11459999999999999</v>
      </c>
    </row>
    <row r="2344" spans="1:8">
      <c r="A2344" s="8" t="str">
        <f t="shared" si="70"/>
        <v>35.03.131010.11.1016</v>
      </c>
      <c r="B2344" s="8" t="s">
        <v>1053</v>
      </c>
      <c r="C2344" s="8" t="s">
        <v>1054</v>
      </c>
      <c r="D2344" s="8" t="s">
        <v>498</v>
      </c>
      <c r="E2344" s="8" t="s">
        <v>1489</v>
      </c>
      <c r="F2344" s="8" t="s">
        <v>463</v>
      </c>
      <c r="G2344" s="8" t="s">
        <v>1490</v>
      </c>
      <c r="H2344" s="8">
        <v>7.0499999999999993E-2</v>
      </c>
    </row>
    <row r="2345" spans="1:8">
      <c r="A2345" s="8" t="str">
        <f t="shared" si="70"/>
        <v>35.03.131010.11.1018</v>
      </c>
      <c r="B2345" s="8" t="s">
        <v>1053</v>
      </c>
      <c r="C2345" s="8" t="s">
        <v>1054</v>
      </c>
      <c r="D2345" s="8" t="s">
        <v>498</v>
      </c>
      <c r="E2345" s="8" t="s">
        <v>1491</v>
      </c>
      <c r="F2345" s="8" t="s">
        <v>463</v>
      </c>
      <c r="G2345" s="8" t="s">
        <v>1492</v>
      </c>
      <c r="H2345" s="8">
        <v>1.7600000000000001E-2</v>
      </c>
    </row>
    <row r="2346" spans="1:8">
      <c r="A2346" s="8" t="str">
        <f t="shared" si="70"/>
        <v>35.03.131010.06.0020</v>
      </c>
      <c r="B2346" s="8" t="s">
        <v>1053</v>
      </c>
      <c r="C2346" s="8" t="s">
        <v>1054</v>
      </c>
      <c r="D2346" s="8" t="s">
        <v>498</v>
      </c>
      <c r="E2346" s="8" t="s">
        <v>456</v>
      </c>
      <c r="F2346" s="8" t="s">
        <v>452</v>
      </c>
      <c r="G2346" s="8" t="s">
        <v>457</v>
      </c>
      <c r="H2346" s="8">
        <v>3.1699999999999999E-2</v>
      </c>
    </row>
    <row r="2347" spans="1:8">
      <c r="A2347" s="8" t="str">
        <f t="shared" si="70"/>
        <v>35.03.131010.07.1011</v>
      </c>
      <c r="B2347" s="8" t="s">
        <v>1053</v>
      </c>
      <c r="C2347" s="8" t="s">
        <v>1054</v>
      </c>
      <c r="D2347" s="8" t="s">
        <v>498</v>
      </c>
      <c r="E2347" s="8" t="s">
        <v>1456</v>
      </c>
      <c r="F2347" s="8" t="s">
        <v>1418</v>
      </c>
      <c r="G2347" s="8" t="s">
        <v>1457</v>
      </c>
      <c r="H2347" s="8">
        <v>1.32E-2</v>
      </c>
    </row>
    <row r="2348" spans="1:8">
      <c r="A2348" s="8" t="str">
        <f t="shared" si="70"/>
        <v>35.03.131030.01.1006</v>
      </c>
      <c r="B2348" s="8" t="s">
        <v>1053</v>
      </c>
      <c r="C2348" s="8" t="s">
        <v>1054</v>
      </c>
      <c r="D2348" s="8" t="s">
        <v>498</v>
      </c>
      <c r="E2348" s="8" t="s">
        <v>1458</v>
      </c>
      <c r="F2348" s="8" t="s">
        <v>1459</v>
      </c>
      <c r="G2348" s="8" t="s">
        <v>1460</v>
      </c>
      <c r="H2348" s="8">
        <v>-7.7601000000000004</v>
      </c>
    </row>
    <row r="2349" spans="1:8">
      <c r="A2349" s="8" t="str">
        <f t="shared" si="70"/>
        <v>35.03.131010.02.1003</v>
      </c>
      <c r="B2349" s="8" t="s">
        <v>1053</v>
      </c>
      <c r="C2349" s="8" t="s">
        <v>1054</v>
      </c>
      <c r="D2349" s="8" t="s">
        <v>498</v>
      </c>
      <c r="E2349" s="8" t="s">
        <v>1493</v>
      </c>
      <c r="F2349" s="8" t="s">
        <v>452</v>
      </c>
      <c r="G2349" s="8" t="s">
        <v>1494</v>
      </c>
      <c r="H2349" s="8">
        <v>1.5E-3</v>
      </c>
    </row>
    <row r="2350" spans="1:8">
      <c r="A2350" s="8" t="str">
        <f t="shared" si="70"/>
        <v>35.03.131010.02.1002</v>
      </c>
      <c r="B2350" s="8" t="s">
        <v>1053</v>
      </c>
      <c r="C2350" s="8" t="s">
        <v>1054</v>
      </c>
      <c r="D2350" s="8" t="s">
        <v>498</v>
      </c>
      <c r="E2350" s="8" t="s">
        <v>1495</v>
      </c>
      <c r="F2350" s="8" t="s">
        <v>452</v>
      </c>
      <c r="G2350" s="8" t="s">
        <v>1496</v>
      </c>
      <c r="H2350" s="8">
        <v>3.0800000000000001E-2</v>
      </c>
    </row>
    <row r="2351" spans="1:8">
      <c r="A2351" s="8" t="str">
        <f t="shared" si="70"/>
        <v>35.03.131010.02.1004</v>
      </c>
      <c r="B2351" s="8" t="s">
        <v>1053</v>
      </c>
      <c r="C2351" s="8" t="s">
        <v>1054</v>
      </c>
      <c r="D2351" s="8" t="s">
        <v>498</v>
      </c>
      <c r="E2351" s="8" t="s">
        <v>1497</v>
      </c>
      <c r="F2351" s="8" t="s">
        <v>452</v>
      </c>
      <c r="G2351" s="8" t="s">
        <v>1498</v>
      </c>
      <c r="H2351" s="8">
        <v>1.66E-2</v>
      </c>
    </row>
    <row r="2352" spans="1:8">
      <c r="A2352" s="8" t="str">
        <f t="shared" si="70"/>
        <v>35.03.131010.02.1051</v>
      </c>
      <c r="B2352" s="8" t="s">
        <v>1053</v>
      </c>
      <c r="C2352" s="8" t="s">
        <v>1054</v>
      </c>
      <c r="D2352" s="8" t="s">
        <v>498</v>
      </c>
      <c r="E2352" s="8" t="s">
        <v>1499</v>
      </c>
      <c r="F2352" s="8" t="s">
        <v>1409</v>
      </c>
      <c r="G2352" s="8" t="s">
        <v>1500</v>
      </c>
      <c r="H2352" s="8">
        <v>9.7002000000000006</v>
      </c>
    </row>
    <row r="2353" spans="1:8">
      <c r="A2353" s="8" t="str">
        <f t="shared" si="70"/>
        <v>35.03.131020.06.1001</v>
      </c>
      <c r="B2353" s="8" t="s">
        <v>1053</v>
      </c>
      <c r="C2353" s="8" t="s">
        <v>1054</v>
      </c>
      <c r="D2353" s="8" t="s">
        <v>498</v>
      </c>
      <c r="E2353" s="8" t="s">
        <v>917</v>
      </c>
      <c r="F2353" s="8" t="s">
        <v>508</v>
      </c>
      <c r="G2353" s="8" t="s">
        <v>918</v>
      </c>
      <c r="H2353" s="8">
        <v>2E-3</v>
      </c>
    </row>
    <row r="2354" spans="1:8">
      <c r="A2354" s="8" t="str">
        <f t="shared" si="70"/>
        <v>35.03.131020.07.1001</v>
      </c>
      <c r="B2354" s="8" t="s">
        <v>1053</v>
      </c>
      <c r="C2354" s="8" t="s">
        <v>1054</v>
      </c>
      <c r="D2354" s="8" t="s">
        <v>498</v>
      </c>
      <c r="E2354" s="8" t="s">
        <v>925</v>
      </c>
      <c r="F2354" s="8" t="s">
        <v>452</v>
      </c>
      <c r="G2354" s="8" t="s">
        <v>926</v>
      </c>
      <c r="H2354" s="8">
        <v>1.05E-4</v>
      </c>
    </row>
    <row r="2355" spans="1:8">
      <c r="A2355" s="8" t="str">
        <f t="shared" si="70"/>
        <v>35.03.132120.10.1005</v>
      </c>
      <c r="B2355" s="8" t="s">
        <v>1501</v>
      </c>
      <c r="C2355" s="8" t="s">
        <v>1502</v>
      </c>
      <c r="D2355" s="8" t="s">
        <v>498</v>
      </c>
      <c r="E2355" s="8" t="s">
        <v>1503</v>
      </c>
      <c r="F2355" s="8" t="s">
        <v>508</v>
      </c>
      <c r="G2355" s="8" t="s">
        <v>1504</v>
      </c>
      <c r="H2355" s="8">
        <v>2</v>
      </c>
    </row>
    <row r="2356" spans="1:8">
      <c r="A2356" s="8" t="str">
        <f t="shared" si="70"/>
        <v>35.03.132130.01.1321</v>
      </c>
      <c r="B2356" s="8" t="s">
        <v>1501</v>
      </c>
      <c r="C2356" s="8" t="s">
        <v>1502</v>
      </c>
      <c r="D2356" s="8" t="s">
        <v>498</v>
      </c>
      <c r="E2356" s="8" t="s">
        <v>1505</v>
      </c>
      <c r="F2356" s="8" t="s">
        <v>498</v>
      </c>
      <c r="G2356" s="8" t="s">
        <v>1506</v>
      </c>
      <c r="H2356" s="8">
        <v>1</v>
      </c>
    </row>
    <row r="2357" spans="1:8">
      <c r="A2357" s="8" t="str">
        <f t="shared" si="70"/>
        <v>35.03.132110.07.1003</v>
      </c>
      <c r="B2357" s="8" t="s">
        <v>1501</v>
      </c>
      <c r="C2357" s="8" t="s">
        <v>1502</v>
      </c>
      <c r="D2357" s="8" t="s">
        <v>498</v>
      </c>
      <c r="E2357" s="8" t="s">
        <v>1413</v>
      </c>
      <c r="F2357" s="8" t="s">
        <v>498</v>
      </c>
      <c r="G2357" s="8" t="s">
        <v>1414</v>
      </c>
      <c r="H2357" s="8">
        <v>2.2000000000000001E-3</v>
      </c>
    </row>
    <row r="2358" spans="1:8">
      <c r="A2358" s="8" t="str">
        <f t="shared" si="70"/>
        <v>35.03.132110.11.1005</v>
      </c>
      <c r="B2358" s="8" t="s">
        <v>1501</v>
      </c>
      <c r="C2358" s="8" t="s">
        <v>1502</v>
      </c>
      <c r="D2358" s="8" t="s">
        <v>498</v>
      </c>
      <c r="E2358" s="8" t="s">
        <v>1507</v>
      </c>
      <c r="F2358" s="8" t="s">
        <v>463</v>
      </c>
      <c r="G2358" s="8" t="s">
        <v>1508</v>
      </c>
      <c r="H2358" s="8">
        <v>0.29409999999999997</v>
      </c>
    </row>
    <row r="2359" spans="1:8">
      <c r="A2359" s="8" t="str">
        <f t="shared" ref="A2359:A2422" si="71">B2359&amp;E2359</f>
        <v>35.03.132110.10.1005</v>
      </c>
      <c r="B2359" s="8" t="s">
        <v>1501</v>
      </c>
      <c r="C2359" s="8" t="s">
        <v>1502</v>
      </c>
      <c r="D2359" s="8" t="s">
        <v>498</v>
      </c>
      <c r="E2359" s="8" t="s">
        <v>1449</v>
      </c>
      <c r="F2359" s="8" t="s">
        <v>1418</v>
      </c>
      <c r="G2359" s="8" t="s">
        <v>1450</v>
      </c>
      <c r="H2359" s="8">
        <v>0.1275</v>
      </c>
    </row>
    <row r="2360" spans="1:8">
      <c r="A2360" s="8" t="str">
        <f t="shared" si="71"/>
        <v>35.03.132110.06.0020</v>
      </c>
      <c r="B2360" s="8" t="s">
        <v>1501</v>
      </c>
      <c r="C2360" s="8" t="s">
        <v>1502</v>
      </c>
      <c r="D2360" s="8" t="s">
        <v>498</v>
      </c>
      <c r="E2360" s="8" t="s">
        <v>456</v>
      </c>
      <c r="F2360" s="8" t="s">
        <v>452</v>
      </c>
      <c r="G2360" s="8" t="s">
        <v>457</v>
      </c>
      <c r="H2360" s="8">
        <v>3.1399999999999997E-2</v>
      </c>
    </row>
    <row r="2361" spans="1:8">
      <c r="A2361" s="8" t="str">
        <f t="shared" si="71"/>
        <v>35.03.132130.01.1006</v>
      </c>
      <c r="B2361" s="8" t="s">
        <v>1501</v>
      </c>
      <c r="C2361" s="8" t="s">
        <v>1502</v>
      </c>
      <c r="D2361" s="8" t="s">
        <v>498</v>
      </c>
      <c r="E2361" s="8" t="s">
        <v>1458</v>
      </c>
      <c r="F2361" s="8" t="s">
        <v>1459</v>
      </c>
      <c r="G2361" s="8" t="s">
        <v>1460</v>
      </c>
      <c r="H2361" s="8">
        <v>-7.8430999999999997</v>
      </c>
    </row>
    <row r="2362" spans="1:8">
      <c r="A2362" s="8" t="str">
        <f t="shared" si="71"/>
        <v>35.03.132110.02.1050</v>
      </c>
      <c r="B2362" s="8" t="s">
        <v>1501</v>
      </c>
      <c r="C2362" s="8" t="s">
        <v>1502</v>
      </c>
      <c r="D2362" s="8" t="s">
        <v>498</v>
      </c>
      <c r="E2362" s="8" t="s">
        <v>1447</v>
      </c>
      <c r="F2362" s="8" t="s">
        <v>1409</v>
      </c>
      <c r="G2362" s="8" t="s">
        <v>1448</v>
      </c>
      <c r="H2362" s="8">
        <v>9.8003999999999998</v>
      </c>
    </row>
    <row r="2363" spans="1:8">
      <c r="A2363" s="8" t="str">
        <f t="shared" si="71"/>
        <v>35.03.138030.01.1380</v>
      </c>
      <c r="B2363" s="8" t="s">
        <v>1285</v>
      </c>
      <c r="C2363" s="8" t="s">
        <v>836</v>
      </c>
      <c r="D2363" s="8" t="s">
        <v>498</v>
      </c>
      <c r="E2363" s="8" t="s">
        <v>1509</v>
      </c>
      <c r="F2363" s="8" t="s">
        <v>498</v>
      </c>
      <c r="G2363" s="8" t="s">
        <v>1510</v>
      </c>
      <c r="H2363" s="8">
        <v>1</v>
      </c>
    </row>
    <row r="2364" spans="1:8">
      <c r="A2364" s="8" t="str">
        <f t="shared" si="71"/>
        <v>35.03.138010.02.1051</v>
      </c>
      <c r="B2364" s="8" t="s">
        <v>1285</v>
      </c>
      <c r="C2364" s="8" t="s">
        <v>836</v>
      </c>
      <c r="D2364" s="8" t="s">
        <v>498</v>
      </c>
      <c r="E2364" s="8" t="s">
        <v>1499</v>
      </c>
      <c r="F2364" s="8" t="s">
        <v>1409</v>
      </c>
      <c r="G2364" s="8" t="s">
        <v>1500</v>
      </c>
      <c r="H2364" s="8">
        <v>9.8765000000000001</v>
      </c>
    </row>
    <row r="2365" spans="1:8">
      <c r="A2365" s="8" t="str">
        <f t="shared" si="71"/>
        <v>35.03.138010.06.0020</v>
      </c>
      <c r="B2365" s="8" t="s">
        <v>1285</v>
      </c>
      <c r="C2365" s="8" t="s">
        <v>836</v>
      </c>
      <c r="D2365" s="8" t="s">
        <v>498</v>
      </c>
      <c r="E2365" s="8" t="s">
        <v>456</v>
      </c>
      <c r="F2365" s="8" t="s">
        <v>452</v>
      </c>
      <c r="G2365" s="8" t="s">
        <v>457</v>
      </c>
      <c r="H2365" s="8">
        <v>3.0300000000000001E-2</v>
      </c>
    </row>
    <row r="2366" spans="1:8">
      <c r="A2366" s="8" t="str">
        <f t="shared" si="71"/>
        <v>35.03.138010.10.1005</v>
      </c>
      <c r="B2366" s="8" t="s">
        <v>1285</v>
      </c>
      <c r="C2366" s="8" t="s">
        <v>836</v>
      </c>
      <c r="D2366" s="8" t="s">
        <v>498</v>
      </c>
      <c r="E2366" s="8" t="s">
        <v>1449</v>
      </c>
      <c r="F2366" s="8" t="s">
        <v>1418</v>
      </c>
      <c r="G2366" s="8" t="s">
        <v>1450</v>
      </c>
      <c r="H2366" s="8">
        <v>0.12870000000000001</v>
      </c>
    </row>
    <row r="2367" spans="1:8">
      <c r="A2367" s="8" t="str">
        <f t="shared" si="71"/>
        <v>35.03.138030.01.1002</v>
      </c>
      <c r="B2367" s="8" t="s">
        <v>1285</v>
      </c>
      <c r="C2367" s="8" t="s">
        <v>836</v>
      </c>
      <c r="D2367" s="8" t="s">
        <v>498</v>
      </c>
      <c r="E2367" s="8" t="s">
        <v>1511</v>
      </c>
      <c r="F2367" s="8" t="s">
        <v>498</v>
      </c>
      <c r="G2367" s="8" t="s">
        <v>1512</v>
      </c>
      <c r="H2367" s="8">
        <v>4.4089999999999997E-2</v>
      </c>
    </row>
    <row r="2368" spans="1:8">
      <c r="A2368" s="8" t="str">
        <f t="shared" si="71"/>
        <v>35.03.138010.07.1003</v>
      </c>
      <c r="B2368" s="8" t="s">
        <v>1285</v>
      </c>
      <c r="C2368" s="8" t="s">
        <v>836</v>
      </c>
      <c r="D2368" s="8" t="s">
        <v>498</v>
      </c>
      <c r="E2368" s="8" t="s">
        <v>1413</v>
      </c>
      <c r="F2368" s="8" t="s">
        <v>498</v>
      </c>
      <c r="G2368" s="8" t="s">
        <v>1414</v>
      </c>
      <c r="H2368" s="8">
        <v>3.653E-3</v>
      </c>
    </row>
    <row r="2369" spans="1:8">
      <c r="A2369" s="8" t="str">
        <f t="shared" si="71"/>
        <v>35.03.138010.07.1011</v>
      </c>
      <c r="B2369" s="8" t="s">
        <v>1285</v>
      </c>
      <c r="C2369" s="8" t="s">
        <v>836</v>
      </c>
      <c r="D2369" s="8" t="s">
        <v>498</v>
      </c>
      <c r="E2369" s="8" t="s">
        <v>1456</v>
      </c>
      <c r="F2369" s="8" t="s">
        <v>1418</v>
      </c>
      <c r="G2369" s="8" t="s">
        <v>1457</v>
      </c>
      <c r="H2369" s="8">
        <v>1.32E-2</v>
      </c>
    </row>
    <row r="2370" spans="1:8">
      <c r="A2370" s="8" t="str">
        <f t="shared" si="71"/>
        <v>35.03.138020.10.1014</v>
      </c>
      <c r="B2370" s="8" t="s">
        <v>1285</v>
      </c>
      <c r="C2370" s="8" t="s">
        <v>836</v>
      </c>
      <c r="D2370" s="8" t="s">
        <v>498</v>
      </c>
      <c r="E2370" s="8" t="s">
        <v>1055</v>
      </c>
      <c r="F2370" s="8" t="s">
        <v>508</v>
      </c>
      <c r="G2370" s="8" t="s">
        <v>1056</v>
      </c>
      <c r="H2370" s="8">
        <v>0.05</v>
      </c>
    </row>
    <row r="2371" spans="1:8">
      <c r="A2371" s="8" t="str">
        <f t="shared" si="71"/>
        <v>---------------  - FMEN031 - V:</v>
      </c>
      <c r="B2371" s="8" t="s">
        <v>427</v>
      </c>
      <c r="C2371" s="8" t="e">
        <f>------------------------------DAT</f>
        <v>#NAME?</v>
      </c>
      <c r="D2371" s="8" t="s">
        <v>1238</v>
      </c>
      <c r="E2371" s="8" t="s">
        <v>526</v>
      </c>
      <c r="F2371" s="8" t="s">
        <v>527</v>
      </c>
      <c r="G2371" s="8" t="s">
        <v>528</v>
      </c>
      <c r="H2371" s="8"/>
    </row>
    <row r="2372" spans="1:8">
      <c r="A2372" s="8" t="str">
        <f t="shared" si="71"/>
        <v>_x000C_------------------------------</v>
      </c>
      <c r="B2372" s="8" t="s">
        <v>529</v>
      </c>
      <c r="C2372" s="8" t="s">
        <v>1227</v>
      </c>
      <c r="D2372" s="8" t="s">
        <v>1228</v>
      </c>
      <c r="E2372" s="8" t="s">
        <v>430</v>
      </c>
      <c r="F2372" s="8" t="s">
        <v>429</v>
      </c>
      <c r="G2372" s="8" t="s">
        <v>431</v>
      </c>
      <c r="H2372" s="8" t="s">
        <v>431</v>
      </c>
    </row>
    <row r="2373" spans="1:8">
      <c r="A2373" s="8" t="str">
        <f t="shared" si="71"/>
        <v>FORNO DE MINASrutura de Atual P</v>
      </c>
      <c r="B2373" s="8" t="s">
        <v>433</v>
      </c>
      <c r="C2373" s="8" t="s">
        <v>434</v>
      </c>
      <c r="D2373" s="8" t="s">
        <v>435</v>
      </c>
      <c r="E2373" s="8" t="s">
        <v>436</v>
      </c>
      <c r="F2373" s="8" t="s">
        <v>437</v>
      </c>
      <c r="G2373" s="8" t="s">
        <v>438</v>
      </c>
      <c r="H2373" s="8" t="s">
        <v>1028</v>
      </c>
    </row>
    <row r="2374" spans="1:8">
      <c r="A2374" s="8" t="str">
        <f t="shared" si="71"/>
        <v>-------------------------------</v>
      </c>
      <c r="B2374" s="8" t="s">
        <v>427</v>
      </c>
      <c r="C2374" s="8" t="s">
        <v>1227</v>
      </c>
      <c r="D2374" s="8" t="s">
        <v>1228</v>
      </c>
      <c r="E2374" s="8" t="s">
        <v>430</v>
      </c>
      <c r="F2374" s="8" t="s">
        <v>429</v>
      </c>
      <c r="G2374" s="8" t="s">
        <v>431</v>
      </c>
      <c r="H2374" s="8" t="s">
        <v>1390</v>
      </c>
    </row>
    <row r="2375" spans="1:8">
      <c r="A2375" s="8" t="str">
        <f t="shared" si="71"/>
        <v/>
      </c>
      <c r="B2375" s="8"/>
      <c r="C2375" s="8"/>
      <c r="D2375" s="8"/>
      <c r="E2375" s="8"/>
      <c r="F2375" s="8"/>
      <c r="G2375" s="8"/>
      <c r="H2375" s="8"/>
    </row>
    <row r="2376" spans="1:8">
      <c r="A2376" s="8" t="str">
        <f t="shared" si="71"/>
        <v>Item PaiItem Filho</v>
      </c>
      <c r="B2376" s="8" t="s">
        <v>441</v>
      </c>
      <c r="C2376" s="8" t="s">
        <v>442</v>
      </c>
      <c r="D2376" s="8" t="s">
        <v>443</v>
      </c>
      <c r="E2376" s="8" t="s">
        <v>444</v>
      </c>
      <c r="F2376" s="8" t="s">
        <v>443</v>
      </c>
      <c r="G2376" s="8" t="s">
        <v>445</v>
      </c>
      <c r="H2376" s="8" t="s">
        <v>446</v>
      </c>
    </row>
    <row r="2377" spans="1:8">
      <c r="A2377" s="8" t="str">
        <f t="shared" si="71"/>
        <v>------------------------------</v>
      </c>
      <c r="B2377" s="8" t="s">
        <v>427</v>
      </c>
      <c r="C2377" s="8" t="s">
        <v>447</v>
      </c>
      <c r="D2377" s="8" t="s">
        <v>448</v>
      </c>
      <c r="E2377" s="8" t="s">
        <v>449</v>
      </c>
      <c r="F2377" s="8" t="s">
        <v>448</v>
      </c>
      <c r="G2377" s="8" t="s">
        <v>431</v>
      </c>
      <c r="H2377" s="8" t="s">
        <v>427</v>
      </c>
    </row>
    <row r="2378" spans="1:8">
      <c r="A2378" s="8" t="str">
        <f t="shared" si="71"/>
        <v>35.03.138030.01.1006</v>
      </c>
      <c r="B2378" s="8" t="s">
        <v>1285</v>
      </c>
      <c r="C2378" s="8" t="s">
        <v>836</v>
      </c>
      <c r="D2378" s="8" t="s">
        <v>498</v>
      </c>
      <c r="E2378" s="8" t="s">
        <v>1458</v>
      </c>
      <c r="F2378" s="8" t="s">
        <v>1459</v>
      </c>
      <c r="G2378" s="8" t="s">
        <v>1460</v>
      </c>
      <c r="H2378" s="8">
        <v>-7.7601000000000004</v>
      </c>
    </row>
    <row r="2379" spans="1:8">
      <c r="A2379" s="8" t="str">
        <f t="shared" si="71"/>
        <v>35.03.138020.09.1002</v>
      </c>
      <c r="B2379" s="8" t="s">
        <v>1285</v>
      </c>
      <c r="C2379" s="8" t="s">
        <v>836</v>
      </c>
      <c r="D2379" s="8" t="s">
        <v>498</v>
      </c>
      <c r="E2379" s="8" t="s">
        <v>923</v>
      </c>
      <c r="F2379" s="8" t="s">
        <v>508</v>
      </c>
      <c r="G2379" s="8" t="s">
        <v>924</v>
      </c>
      <c r="H2379" s="8">
        <v>4.4600000000000004E-3</v>
      </c>
    </row>
    <row r="2380" spans="1:8">
      <c r="A2380" s="8" t="str">
        <f t="shared" si="71"/>
        <v>35.03.138020.06.1001</v>
      </c>
      <c r="B2380" s="8" t="s">
        <v>1285</v>
      </c>
      <c r="C2380" s="8" t="s">
        <v>836</v>
      </c>
      <c r="D2380" s="8" t="s">
        <v>498</v>
      </c>
      <c r="E2380" s="8" t="s">
        <v>917</v>
      </c>
      <c r="F2380" s="8" t="s">
        <v>508</v>
      </c>
      <c r="G2380" s="8" t="s">
        <v>918</v>
      </c>
      <c r="H2380" s="8">
        <v>1.763E-3</v>
      </c>
    </row>
    <row r="2381" spans="1:8">
      <c r="A2381" s="8" t="str">
        <f t="shared" si="71"/>
        <v>35.03.141020.10.1013</v>
      </c>
      <c r="B2381" s="8" t="s">
        <v>1513</v>
      </c>
      <c r="C2381" s="8" t="s">
        <v>1514</v>
      </c>
      <c r="D2381" s="8" t="s">
        <v>498</v>
      </c>
      <c r="E2381" s="8" t="s">
        <v>1515</v>
      </c>
      <c r="F2381" s="8" t="s">
        <v>508</v>
      </c>
      <c r="G2381" s="8" t="s">
        <v>1516</v>
      </c>
      <c r="H2381" s="8">
        <v>0.25</v>
      </c>
    </row>
    <row r="2382" spans="1:8">
      <c r="A2382" s="8" t="str">
        <f t="shared" si="71"/>
        <v>35.03.141020.03.1011</v>
      </c>
      <c r="B2382" s="8" t="s">
        <v>1513</v>
      </c>
      <c r="C2382" s="8" t="s">
        <v>1514</v>
      </c>
      <c r="D2382" s="8" t="s">
        <v>498</v>
      </c>
      <c r="E2382" s="8" t="s">
        <v>1517</v>
      </c>
      <c r="F2382" s="8" t="s">
        <v>508</v>
      </c>
      <c r="G2382" s="8" t="s">
        <v>1518</v>
      </c>
      <c r="H2382" s="8">
        <v>4.1700000000000001E-2</v>
      </c>
    </row>
    <row r="2383" spans="1:8">
      <c r="A2383" s="8" t="str">
        <f t="shared" si="71"/>
        <v>35.03.141020.08.1001</v>
      </c>
      <c r="B2383" s="8" t="s">
        <v>1513</v>
      </c>
      <c r="C2383" s="8" t="s">
        <v>1514</v>
      </c>
      <c r="D2383" s="8" t="s">
        <v>498</v>
      </c>
      <c r="E2383" s="8" t="s">
        <v>919</v>
      </c>
      <c r="F2383" s="8" t="s">
        <v>920</v>
      </c>
      <c r="G2383" s="8" t="s">
        <v>542</v>
      </c>
      <c r="H2383" s="8">
        <v>4.1700000000000001E-2</v>
      </c>
    </row>
    <row r="2384" spans="1:8">
      <c r="A2384" s="8" t="str">
        <f t="shared" si="71"/>
        <v>35.03.141020.06.1005</v>
      </c>
      <c r="B2384" s="8" t="s">
        <v>1513</v>
      </c>
      <c r="C2384" s="8" t="s">
        <v>1514</v>
      </c>
      <c r="D2384" s="8" t="s">
        <v>498</v>
      </c>
      <c r="E2384" s="8" t="s">
        <v>914</v>
      </c>
      <c r="F2384" s="8" t="s">
        <v>508</v>
      </c>
      <c r="G2384" s="8" t="s">
        <v>915</v>
      </c>
      <c r="H2384" s="8">
        <v>4.1700000000000001E-2</v>
      </c>
    </row>
    <row r="2385" spans="1:8">
      <c r="A2385" s="8" t="str">
        <f t="shared" si="71"/>
        <v>35.03.141020.06.1001</v>
      </c>
      <c r="B2385" s="8" t="s">
        <v>1513</v>
      </c>
      <c r="C2385" s="8" t="s">
        <v>1514</v>
      </c>
      <c r="D2385" s="8" t="s">
        <v>498</v>
      </c>
      <c r="E2385" s="8" t="s">
        <v>917</v>
      </c>
      <c r="F2385" s="8" t="s">
        <v>508</v>
      </c>
      <c r="G2385" s="8" t="s">
        <v>918</v>
      </c>
      <c r="H2385" s="8">
        <v>4.1700000000000001E-2</v>
      </c>
    </row>
    <row r="2386" spans="1:8">
      <c r="A2386" s="8" t="str">
        <f t="shared" si="71"/>
        <v>35.03.141030.01.1410</v>
      </c>
      <c r="B2386" s="8" t="s">
        <v>1513</v>
      </c>
      <c r="C2386" s="8" t="s">
        <v>1514</v>
      </c>
      <c r="D2386" s="8" t="s">
        <v>498</v>
      </c>
      <c r="E2386" s="8" t="s">
        <v>1519</v>
      </c>
      <c r="F2386" s="8" t="s">
        <v>498</v>
      </c>
      <c r="G2386" s="8" t="s">
        <v>1520</v>
      </c>
      <c r="H2386" s="8">
        <v>1</v>
      </c>
    </row>
    <row r="2387" spans="1:8">
      <c r="A2387" s="8" t="str">
        <f t="shared" si="71"/>
        <v>35.03.141010.02.1050</v>
      </c>
      <c r="B2387" s="8" t="s">
        <v>1513</v>
      </c>
      <c r="C2387" s="8" t="s">
        <v>1514</v>
      </c>
      <c r="D2387" s="8" t="s">
        <v>498</v>
      </c>
      <c r="E2387" s="8" t="s">
        <v>1447</v>
      </c>
      <c r="F2387" s="8" t="s">
        <v>1409</v>
      </c>
      <c r="G2387" s="8" t="s">
        <v>1448</v>
      </c>
      <c r="H2387" s="8">
        <v>9.7951999999999995</v>
      </c>
    </row>
    <row r="2388" spans="1:8">
      <c r="A2388" s="8" t="str">
        <f t="shared" si="71"/>
        <v>35.03.141010.10.1005</v>
      </c>
      <c r="B2388" s="8" t="s">
        <v>1513</v>
      </c>
      <c r="C2388" s="8" t="s">
        <v>1514</v>
      </c>
      <c r="D2388" s="8" t="s">
        <v>498</v>
      </c>
      <c r="E2388" s="8" t="s">
        <v>1449</v>
      </c>
      <c r="F2388" s="8" t="s">
        <v>1418</v>
      </c>
      <c r="G2388" s="8" t="s">
        <v>1450</v>
      </c>
      <c r="H2388" s="8">
        <v>0.12920400000000001</v>
      </c>
    </row>
    <row r="2389" spans="1:8">
      <c r="A2389" s="8" t="str">
        <f t="shared" si="71"/>
        <v>35.03.141010.11.1021</v>
      </c>
      <c r="B2389" s="8" t="s">
        <v>1513</v>
      </c>
      <c r="C2389" s="8" t="s">
        <v>1514</v>
      </c>
      <c r="D2389" s="8" t="s">
        <v>498</v>
      </c>
      <c r="E2389" s="8" t="s">
        <v>1453</v>
      </c>
      <c r="F2389" s="8" t="s">
        <v>1454</v>
      </c>
      <c r="G2389" s="8" t="s">
        <v>1455</v>
      </c>
      <c r="H2389" s="8">
        <v>0.22123899999999999</v>
      </c>
    </row>
    <row r="2390" spans="1:8">
      <c r="A2390" s="8" t="str">
        <f t="shared" si="71"/>
        <v>35.03.141010.07.1003</v>
      </c>
      <c r="B2390" s="8" t="s">
        <v>1513</v>
      </c>
      <c r="C2390" s="8" t="s">
        <v>1514</v>
      </c>
      <c r="D2390" s="8" t="s">
        <v>498</v>
      </c>
      <c r="E2390" s="8" t="s">
        <v>1413</v>
      </c>
      <c r="F2390" s="8" t="s">
        <v>498</v>
      </c>
      <c r="G2390" s="8" t="s">
        <v>1414</v>
      </c>
      <c r="H2390" s="8">
        <v>3.666E-3</v>
      </c>
    </row>
    <row r="2391" spans="1:8">
      <c r="A2391" s="8" t="str">
        <f t="shared" si="71"/>
        <v>35.03.141030.01.1006</v>
      </c>
      <c r="B2391" s="8" t="s">
        <v>1513</v>
      </c>
      <c r="C2391" s="8" t="s">
        <v>1514</v>
      </c>
      <c r="D2391" s="8" t="s">
        <v>498</v>
      </c>
      <c r="E2391" s="8" t="s">
        <v>1458</v>
      </c>
      <c r="F2391" s="8" t="s">
        <v>1459</v>
      </c>
      <c r="G2391" s="8" t="s">
        <v>1460</v>
      </c>
      <c r="H2391" s="8">
        <v>-7.8361999999999998</v>
      </c>
    </row>
    <row r="2392" spans="1:8">
      <c r="A2392" s="8" t="str">
        <f t="shared" si="71"/>
        <v>35.03.141010.06.0020</v>
      </c>
      <c r="B2392" s="8" t="s">
        <v>1513</v>
      </c>
      <c r="C2392" s="8" t="s">
        <v>1514</v>
      </c>
      <c r="D2392" s="8" t="s">
        <v>498</v>
      </c>
      <c r="E2392" s="8" t="s">
        <v>456</v>
      </c>
      <c r="F2392" s="8" t="s">
        <v>452</v>
      </c>
      <c r="G2392" s="8" t="s">
        <v>457</v>
      </c>
      <c r="H2392" s="8">
        <v>3.2099999999999997E-2</v>
      </c>
    </row>
    <row r="2393" spans="1:8">
      <c r="A2393" s="8" t="str">
        <f t="shared" si="71"/>
        <v>35.03.141010.07.1011</v>
      </c>
      <c r="B2393" s="8" t="s">
        <v>1513</v>
      </c>
      <c r="C2393" s="8" t="s">
        <v>1514</v>
      </c>
      <c r="D2393" s="8" t="s">
        <v>498</v>
      </c>
      <c r="E2393" s="8" t="s">
        <v>1456</v>
      </c>
      <c r="F2393" s="8" t="s">
        <v>1418</v>
      </c>
      <c r="G2393" s="8" t="s">
        <v>1457</v>
      </c>
      <c r="H2393" s="8">
        <v>3.0973000000000001E-2</v>
      </c>
    </row>
    <row r="2394" spans="1:8">
      <c r="A2394" s="8" t="str">
        <f t="shared" si="71"/>
        <v>35.03.141020.10.1010</v>
      </c>
      <c r="B2394" s="8" t="s">
        <v>1513</v>
      </c>
      <c r="C2394" s="8" t="s">
        <v>1514</v>
      </c>
      <c r="D2394" s="8" t="s">
        <v>498</v>
      </c>
      <c r="E2394" s="8" t="s">
        <v>1521</v>
      </c>
      <c r="F2394" s="8" t="s">
        <v>508</v>
      </c>
      <c r="G2394" s="8" t="s">
        <v>1522</v>
      </c>
      <c r="H2394" s="8">
        <v>0.25</v>
      </c>
    </row>
    <row r="2395" spans="1:8">
      <c r="A2395" s="8" t="str">
        <f t="shared" si="71"/>
        <v>35.03.142030.01.1410</v>
      </c>
      <c r="B2395" s="8" t="s">
        <v>1235</v>
      </c>
      <c r="C2395" s="8" t="s">
        <v>549</v>
      </c>
      <c r="D2395" s="8" t="s">
        <v>498</v>
      </c>
      <c r="E2395" s="8" t="s">
        <v>1519</v>
      </c>
      <c r="F2395" s="8" t="s">
        <v>498</v>
      </c>
      <c r="G2395" s="8" t="s">
        <v>1520</v>
      </c>
      <c r="H2395" s="8">
        <v>1</v>
      </c>
    </row>
    <row r="2396" spans="1:8">
      <c r="A2396" s="8" t="str">
        <f t="shared" si="71"/>
        <v>35.03.142010.02.1050</v>
      </c>
      <c r="B2396" s="8" t="s">
        <v>1235</v>
      </c>
      <c r="C2396" s="8" t="s">
        <v>549</v>
      </c>
      <c r="D2396" s="8" t="s">
        <v>498</v>
      </c>
      <c r="E2396" s="8" t="s">
        <v>1447</v>
      </c>
      <c r="F2396" s="8" t="s">
        <v>1409</v>
      </c>
      <c r="G2396" s="8" t="s">
        <v>1448</v>
      </c>
      <c r="H2396" s="8">
        <v>9.7951999999999995</v>
      </c>
    </row>
    <row r="2397" spans="1:8">
      <c r="A2397" s="8" t="str">
        <f t="shared" si="71"/>
        <v>35.03.142010.10.1005</v>
      </c>
      <c r="B2397" s="8" t="s">
        <v>1235</v>
      </c>
      <c r="C2397" s="8" t="s">
        <v>549</v>
      </c>
      <c r="D2397" s="8" t="s">
        <v>498</v>
      </c>
      <c r="E2397" s="8" t="s">
        <v>1449</v>
      </c>
      <c r="F2397" s="8" t="s">
        <v>1418</v>
      </c>
      <c r="G2397" s="8" t="s">
        <v>1450</v>
      </c>
      <c r="H2397" s="8">
        <v>0.12920400000000001</v>
      </c>
    </row>
    <row r="2398" spans="1:8">
      <c r="A2398" s="8" t="str">
        <f t="shared" si="71"/>
        <v>35.03.142010.11.1021</v>
      </c>
      <c r="B2398" s="8" t="s">
        <v>1235</v>
      </c>
      <c r="C2398" s="8" t="s">
        <v>549</v>
      </c>
      <c r="D2398" s="8" t="s">
        <v>498</v>
      </c>
      <c r="E2398" s="8" t="s">
        <v>1453</v>
      </c>
      <c r="F2398" s="8" t="s">
        <v>1454</v>
      </c>
      <c r="G2398" s="8" t="s">
        <v>1455</v>
      </c>
      <c r="H2398" s="8">
        <v>0.22123899999999999</v>
      </c>
    </row>
    <row r="2399" spans="1:8">
      <c r="A2399" s="8" t="str">
        <f t="shared" si="71"/>
        <v>35.03.142010.07.1003</v>
      </c>
      <c r="B2399" s="8" t="s">
        <v>1235</v>
      </c>
      <c r="C2399" s="8" t="s">
        <v>549</v>
      </c>
      <c r="D2399" s="8" t="s">
        <v>498</v>
      </c>
      <c r="E2399" s="8" t="s">
        <v>1413</v>
      </c>
      <c r="F2399" s="8" t="s">
        <v>498</v>
      </c>
      <c r="G2399" s="8" t="s">
        <v>1414</v>
      </c>
      <c r="H2399" s="8">
        <v>3.666E-3</v>
      </c>
    </row>
    <row r="2400" spans="1:8">
      <c r="A2400" s="8" t="str">
        <f t="shared" si="71"/>
        <v>35.03.142030.01.1006</v>
      </c>
      <c r="B2400" s="8" t="s">
        <v>1235</v>
      </c>
      <c r="C2400" s="8" t="s">
        <v>549</v>
      </c>
      <c r="D2400" s="8" t="s">
        <v>498</v>
      </c>
      <c r="E2400" s="8" t="s">
        <v>1458</v>
      </c>
      <c r="F2400" s="8" t="s">
        <v>1459</v>
      </c>
      <c r="G2400" s="8" t="s">
        <v>1460</v>
      </c>
      <c r="H2400" s="8">
        <v>-7.8361999999999998</v>
      </c>
    </row>
    <row r="2401" spans="1:8">
      <c r="A2401" s="8" t="str">
        <f t="shared" si="71"/>
        <v>35.03.142010.06.0020</v>
      </c>
      <c r="B2401" s="8" t="s">
        <v>1235</v>
      </c>
      <c r="C2401" s="8" t="s">
        <v>549</v>
      </c>
      <c r="D2401" s="8" t="s">
        <v>498</v>
      </c>
      <c r="E2401" s="8" t="s">
        <v>456</v>
      </c>
      <c r="F2401" s="8" t="s">
        <v>452</v>
      </c>
      <c r="G2401" s="8" t="s">
        <v>457</v>
      </c>
      <c r="H2401" s="8">
        <v>3.2099999999999997E-2</v>
      </c>
    </row>
    <row r="2402" spans="1:8">
      <c r="A2402" s="8" t="str">
        <f t="shared" si="71"/>
        <v>35.03.142010.07.1011</v>
      </c>
      <c r="B2402" s="8" t="s">
        <v>1235</v>
      </c>
      <c r="C2402" s="8" t="s">
        <v>549</v>
      </c>
      <c r="D2402" s="8" t="s">
        <v>498</v>
      </c>
      <c r="E2402" s="8" t="s">
        <v>1456</v>
      </c>
      <c r="F2402" s="8" t="s">
        <v>1418</v>
      </c>
      <c r="G2402" s="8" t="s">
        <v>1457</v>
      </c>
      <c r="H2402" s="8">
        <v>3.0973000000000001E-2</v>
      </c>
    </row>
    <row r="2403" spans="1:8">
      <c r="A2403" s="8" t="str">
        <f t="shared" si="71"/>
        <v>35.03.142020.10.1010</v>
      </c>
      <c r="B2403" s="8" t="s">
        <v>1235</v>
      </c>
      <c r="C2403" s="8" t="s">
        <v>549</v>
      </c>
      <c r="D2403" s="8" t="s">
        <v>498</v>
      </c>
      <c r="E2403" s="8" t="s">
        <v>1521</v>
      </c>
      <c r="F2403" s="8" t="s">
        <v>508</v>
      </c>
      <c r="G2403" s="8" t="s">
        <v>1522</v>
      </c>
      <c r="H2403" s="8">
        <v>0.25</v>
      </c>
    </row>
    <row r="2404" spans="1:8">
      <c r="A2404" s="8" t="str">
        <f t="shared" si="71"/>
        <v>35.03.142020.03.1011</v>
      </c>
      <c r="B2404" s="8" t="s">
        <v>1235</v>
      </c>
      <c r="C2404" s="8" t="s">
        <v>549</v>
      </c>
      <c r="D2404" s="8" t="s">
        <v>498</v>
      </c>
      <c r="E2404" s="8" t="s">
        <v>1517</v>
      </c>
      <c r="F2404" s="8" t="s">
        <v>508</v>
      </c>
      <c r="G2404" s="8" t="s">
        <v>1518</v>
      </c>
      <c r="H2404" s="8">
        <v>4.1700000000000001E-2</v>
      </c>
    </row>
    <row r="2405" spans="1:8">
      <c r="A2405" s="8" t="str">
        <f t="shared" si="71"/>
        <v>35.03.142020.06.1001</v>
      </c>
      <c r="B2405" s="8" t="s">
        <v>1235</v>
      </c>
      <c r="C2405" s="8" t="s">
        <v>549</v>
      </c>
      <c r="D2405" s="8" t="s">
        <v>498</v>
      </c>
      <c r="E2405" s="8" t="s">
        <v>917</v>
      </c>
      <c r="F2405" s="8" t="s">
        <v>508</v>
      </c>
      <c r="G2405" s="8" t="s">
        <v>918</v>
      </c>
      <c r="H2405" s="8">
        <v>4.1700000000000001E-2</v>
      </c>
    </row>
    <row r="2406" spans="1:8">
      <c r="A2406" s="8" t="str">
        <f t="shared" si="71"/>
        <v>35.03.142020.08.1001</v>
      </c>
      <c r="B2406" s="8" t="s">
        <v>1235</v>
      </c>
      <c r="C2406" s="8" t="s">
        <v>549</v>
      </c>
      <c r="D2406" s="8" t="s">
        <v>498</v>
      </c>
      <c r="E2406" s="8" t="s">
        <v>919</v>
      </c>
      <c r="F2406" s="8" t="s">
        <v>920</v>
      </c>
      <c r="G2406" s="8" t="s">
        <v>542</v>
      </c>
      <c r="H2406" s="8">
        <v>4.1700000000000001E-2</v>
      </c>
    </row>
    <row r="2407" spans="1:8">
      <c r="A2407" s="8" t="str">
        <f t="shared" si="71"/>
        <v>35.03.142020.06.1005</v>
      </c>
      <c r="B2407" s="8" t="s">
        <v>1235</v>
      </c>
      <c r="C2407" s="8" t="s">
        <v>549</v>
      </c>
      <c r="D2407" s="8" t="s">
        <v>498</v>
      </c>
      <c r="E2407" s="8" t="s">
        <v>914</v>
      </c>
      <c r="F2407" s="8" t="s">
        <v>508</v>
      </c>
      <c r="G2407" s="8" t="s">
        <v>915</v>
      </c>
      <c r="H2407" s="8">
        <v>4.1700000000000001E-2</v>
      </c>
    </row>
    <row r="2408" spans="1:8">
      <c r="A2408" s="8" t="str">
        <f t="shared" si="71"/>
        <v>35.03.149020.10.1022</v>
      </c>
      <c r="B2408" s="8" t="s">
        <v>1523</v>
      </c>
      <c r="C2408" s="8" t="s">
        <v>1524</v>
      </c>
      <c r="D2408" s="8" t="s">
        <v>498</v>
      </c>
      <c r="E2408" s="8" t="s">
        <v>1525</v>
      </c>
      <c r="F2408" s="8" t="s">
        <v>463</v>
      </c>
      <c r="G2408" s="8" t="s">
        <v>1526</v>
      </c>
      <c r="H2408" s="8">
        <v>0.25</v>
      </c>
    </row>
    <row r="2409" spans="1:8">
      <c r="A2409" s="8" t="str">
        <f t="shared" si="71"/>
        <v>35.03.149020.06.1036</v>
      </c>
      <c r="B2409" s="8" t="s">
        <v>1523</v>
      </c>
      <c r="C2409" s="8" t="s">
        <v>1524</v>
      </c>
      <c r="D2409" s="8" t="s">
        <v>498</v>
      </c>
      <c r="E2409" s="8" t="s">
        <v>1527</v>
      </c>
      <c r="F2409" s="8" t="s">
        <v>463</v>
      </c>
      <c r="G2409" s="8" t="s">
        <v>1528</v>
      </c>
      <c r="H2409" s="8">
        <v>0.25019999999999998</v>
      </c>
    </row>
    <row r="2410" spans="1:8">
      <c r="A2410" s="8" t="str">
        <f t="shared" si="71"/>
        <v>35.03.149020.03.1021</v>
      </c>
      <c r="B2410" s="8" t="s">
        <v>1523</v>
      </c>
      <c r="C2410" s="8" t="s">
        <v>1524</v>
      </c>
      <c r="D2410" s="8" t="s">
        <v>498</v>
      </c>
      <c r="E2410" s="8" t="s">
        <v>1529</v>
      </c>
      <c r="F2410" s="8" t="s">
        <v>463</v>
      </c>
      <c r="G2410" s="8" t="s">
        <v>1530</v>
      </c>
      <c r="H2410" s="8">
        <v>4.1700000000000001E-2</v>
      </c>
    </row>
    <row r="2411" spans="1:8">
      <c r="A2411" s="8" t="str">
        <f t="shared" si="71"/>
        <v>35.03.149020.06.1005</v>
      </c>
      <c r="B2411" s="8" t="s">
        <v>1523</v>
      </c>
      <c r="C2411" s="8" t="s">
        <v>1524</v>
      </c>
      <c r="D2411" s="8" t="s">
        <v>498</v>
      </c>
      <c r="E2411" s="8" t="s">
        <v>914</v>
      </c>
      <c r="F2411" s="8" t="s">
        <v>508</v>
      </c>
      <c r="G2411" s="8" t="s">
        <v>915</v>
      </c>
      <c r="H2411" s="8">
        <v>4.1700000000000001E-2</v>
      </c>
    </row>
    <row r="2412" spans="1:8">
      <c r="A2412" s="8" t="str">
        <f t="shared" si="71"/>
        <v>35.03.149020.08.1001</v>
      </c>
      <c r="B2412" s="8" t="s">
        <v>1523</v>
      </c>
      <c r="C2412" s="8" t="s">
        <v>1524</v>
      </c>
      <c r="D2412" s="8" t="s">
        <v>498</v>
      </c>
      <c r="E2412" s="8" t="s">
        <v>919</v>
      </c>
      <c r="F2412" s="8" t="s">
        <v>920</v>
      </c>
      <c r="G2412" s="8" t="s">
        <v>542</v>
      </c>
      <c r="H2412" s="8">
        <v>4.1700000000000001E-2</v>
      </c>
    </row>
    <row r="2413" spans="1:8">
      <c r="A2413" s="8" t="str">
        <f t="shared" si="71"/>
        <v>35.03.149030.01.1410</v>
      </c>
      <c r="B2413" s="8" t="s">
        <v>1523</v>
      </c>
      <c r="C2413" s="8" t="s">
        <v>1524</v>
      </c>
      <c r="D2413" s="8" t="s">
        <v>498</v>
      </c>
      <c r="E2413" s="8" t="s">
        <v>1519</v>
      </c>
      <c r="F2413" s="8" t="s">
        <v>498</v>
      </c>
      <c r="G2413" s="8" t="s">
        <v>1520</v>
      </c>
      <c r="H2413" s="8">
        <v>1</v>
      </c>
    </row>
    <row r="2414" spans="1:8">
      <c r="A2414" s="8" t="str">
        <f t="shared" si="71"/>
        <v>35.03.149010.02.1050</v>
      </c>
      <c r="B2414" s="8" t="s">
        <v>1523</v>
      </c>
      <c r="C2414" s="8" t="s">
        <v>1524</v>
      </c>
      <c r="D2414" s="8" t="s">
        <v>498</v>
      </c>
      <c r="E2414" s="8" t="s">
        <v>1447</v>
      </c>
      <c r="F2414" s="8" t="s">
        <v>1409</v>
      </c>
      <c r="G2414" s="8" t="s">
        <v>1448</v>
      </c>
      <c r="H2414" s="8">
        <v>9.7951999999999995</v>
      </c>
    </row>
    <row r="2415" spans="1:8">
      <c r="A2415" s="8" t="str">
        <f t="shared" si="71"/>
        <v>35.03.149010.10.1005</v>
      </c>
      <c r="B2415" s="8" t="s">
        <v>1523</v>
      </c>
      <c r="C2415" s="8" t="s">
        <v>1524</v>
      </c>
      <c r="D2415" s="8" t="s">
        <v>498</v>
      </c>
      <c r="E2415" s="8" t="s">
        <v>1449</v>
      </c>
      <c r="F2415" s="8" t="s">
        <v>1418</v>
      </c>
      <c r="G2415" s="8" t="s">
        <v>1450</v>
      </c>
      <c r="H2415" s="8">
        <v>0.12920400000000001</v>
      </c>
    </row>
    <row r="2416" spans="1:8">
      <c r="A2416" s="8" t="str">
        <f t="shared" si="71"/>
        <v>35.03.149010.11.1021</v>
      </c>
      <c r="B2416" s="8" t="s">
        <v>1523</v>
      </c>
      <c r="C2416" s="8" t="s">
        <v>1524</v>
      </c>
      <c r="D2416" s="8" t="s">
        <v>498</v>
      </c>
      <c r="E2416" s="8" t="s">
        <v>1453</v>
      </c>
      <c r="F2416" s="8" t="s">
        <v>1454</v>
      </c>
      <c r="G2416" s="8" t="s">
        <v>1455</v>
      </c>
      <c r="H2416" s="8">
        <v>0.22123899999999999</v>
      </c>
    </row>
    <row r="2417" spans="1:8">
      <c r="A2417" s="8" t="str">
        <f t="shared" si="71"/>
        <v>35.03.149010.07.1003</v>
      </c>
      <c r="B2417" s="8" t="s">
        <v>1523</v>
      </c>
      <c r="C2417" s="8" t="s">
        <v>1524</v>
      </c>
      <c r="D2417" s="8" t="s">
        <v>498</v>
      </c>
      <c r="E2417" s="8" t="s">
        <v>1413</v>
      </c>
      <c r="F2417" s="8" t="s">
        <v>498</v>
      </c>
      <c r="G2417" s="8" t="s">
        <v>1414</v>
      </c>
      <c r="H2417" s="8">
        <v>3.666E-3</v>
      </c>
    </row>
    <row r="2418" spans="1:8">
      <c r="A2418" s="8" t="str">
        <f t="shared" si="71"/>
        <v>35.03.149030.01.1006</v>
      </c>
      <c r="B2418" s="8" t="s">
        <v>1523</v>
      </c>
      <c r="C2418" s="8" t="s">
        <v>1524</v>
      </c>
      <c r="D2418" s="8" t="s">
        <v>498</v>
      </c>
      <c r="E2418" s="8" t="s">
        <v>1458</v>
      </c>
      <c r="F2418" s="8" t="s">
        <v>1459</v>
      </c>
      <c r="G2418" s="8" t="s">
        <v>1460</v>
      </c>
      <c r="H2418" s="8">
        <v>-7.8361999999999998</v>
      </c>
    </row>
    <row r="2419" spans="1:8">
      <c r="A2419" s="8" t="str">
        <f t="shared" si="71"/>
        <v>35.03.149010.06.0020</v>
      </c>
      <c r="B2419" s="8" t="s">
        <v>1523</v>
      </c>
      <c r="C2419" s="8" t="s">
        <v>1524</v>
      </c>
      <c r="D2419" s="8" t="s">
        <v>498</v>
      </c>
      <c r="E2419" s="8" t="s">
        <v>456</v>
      </c>
      <c r="F2419" s="8" t="s">
        <v>452</v>
      </c>
      <c r="G2419" s="8" t="s">
        <v>457</v>
      </c>
      <c r="H2419" s="8">
        <v>3.2099999999999997E-2</v>
      </c>
    </row>
    <row r="2420" spans="1:8">
      <c r="A2420" s="8" t="str">
        <f t="shared" si="71"/>
        <v>35.03.149010.07.1011</v>
      </c>
      <c r="B2420" s="8" t="s">
        <v>1523</v>
      </c>
      <c r="C2420" s="8" t="s">
        <v>1524</v>
      </c>
      <c r="D2420" s="8" t="s">
        <v>498</v>
      </c>
      <c r="E2420" s="8" t="s">
        <v>1456</v>
      </c>
      <c r="F2420" s="8" t="s">
        <v>1418</v>
      </c>
      <c r="G2420" s="8" t="s">
        <v>1457</v>
      </c>
      <c r="H2420" s="8">
        <v>3.0973000000000001E-2</v>
      </c>
    </row>
    <row r="2421" spans="1:8">
      <c r="A2421" s="8" t="str">
        <f t="shared" si="71"/>
        <v>35.03.149020.10.1010</v>
      </c>
      <c r="B2421" s="8" t="s">
        <v>1523</v>
      </c>
      <c r="C2421" s="8" t="s">
        <v>1524</v>
      </c>
      <c r="D2421" s="8" t="s">
        <v>498</v>
      </c>
      <c r="E2421" s="8" t="s">
        <v>1521</v>
      </c>
      <c r="F2421" s="8" t="s">
        <v>508</v>
      </c>
      <c r="G2421" s="8" t="s">
        <v>1522</v>
      </c>
      <c r="H2421" s="8">
        <v>0.25</v>
      </c>
    </row>
    <row r="2422" spans="1:8">
      <c r="A2422" s="8" t="str">
        <f t="shared" si="71"/>
        <v>35.03.151030.01.1510</v>
      </c>
      <c r="B2422" s="8" t="s">
        <v>1244</v>
      </c>
      <c r="C2422" s="8" t="s">
        <v>838</v>
      </c>
      <c r="D2422" s="8" t="s">
        <v>498</v>
      </c>
      <c r="E2422" s="8" t="s">
        <v>1531</v>
      </c>
      <c r="F2422" s="8" t="s">
        <v>498</v>
      </c>
      <c r="G2422" s="8" t="s">
        <v>1532</v>
      </c>
      <c r="H2422" s="8">
        <v>1</v>
      </c>
    </row>
    <row r="2423" spans="1:8">
      <c r="A2423" s="8" t="str">
        <f t="shared" ref="A2423:A2486" si="72">B2423&amp;E2423</f>
        <v>35.03.151010.02.1050</v>
      </c>
      <c r="B2423" s="8" t="s">
        <v>1244</v>
      </c>
      <c r="C2423" s="8" t="s">
        <v>838</v>
      </c>
      <c r="D2423" s="8" t="s">
        <v>498</v>
      </c>
      <c r="E2423" s="8" t="s">
        <v>1447</v>
      </c>
      <c r="F2423" s="8" t="s">
        <v>1409</v>
      </c>
      <c r="G2423" s="8" t="s">
        <v>1448</v>
      </c>
      <c r="H2423" s="8">
        <v>12.7021</v>
      </c>
    </row>
    <row r="2424" spans="1:8">
      <c r="A2424" s="8" t="str">
        <f t="shared" si="72"/>
        <v>35.03.151010.10.1003</v>
      </c>
      <c r="B2424" s="8" t="s">
        <v>1244</v>
      </c>
      <c r="C2424" s="8" t="s">
        <v>838</v>
      </c>
      <c r="D2424" s="8" t="s">
        <v>498</v>
      </c>
      <c r="E2424" s="8" t="s">
        <v>1478</v>
      </c>
      <c r="F2424" s="8" t="s">
        <v>1418</v>
      </c>
      <c r="G2424" s="8" t="s">
        <v>1479</v>
      </c>
      <c r="H2424" s="8">
        <v>0.138568</v>
      </c>
    </row>
    <row r="2425" spans="1:8">
      <c r="A2425" s="8" t="str">
        <f t="shared" si="72"/>
        <v>35.03.151030.01.1002</v>
      </c>
      <c r="B2425" s="8" t="s">
        <v>1244</v>
      </c>
      <c r="C2425" s="8" t="s">
        <v>838</v>
      </c>
      <c r="D2425" s="8" t="s">
        <v>498</v>
      </c>
      <c r="E2425" s="8" t="s">
        <v>1511</v>
      </c>
      <c r="F2425" s="8" t="s">
        <v>498</v>
      </c>
      <c r="G2425" s="8" t="s">
        <v>1512</v>
      </c>
      <c r="H2425" s="8">
        <v>0.11547300000000001</v>
      </c>
    </row>
    <row r="2426" spans="1:8">
      <c r="A2426" s="8" t="str">
        <f t="shared" si="72"/>
        <v>35.03.151010.07.1003</v>
      </c>
      <c r="B2426" s="8" t="s">
        <v>1244</v>
      </c>
      <c r="C2426" s="8" t="s">
        <v>838</v>
      </c>
      <c r="D2426" s="8" t="s">
        <v>498</v>
      </c>
      <c r="E2426" s="8" t="s">
        <v>1413</v>
      </c>
      <c r="F2426" s="8" t="s">
        <v>498</v>
      </c>
      <c r="G2426" s="8" t="s">
        <v>1414</v>
      </c>
      <c r="H2426" s="8">
        <v>4.7840000000000001E-3</v>
      </c>
    </row>
    <row r="2427" spans="1:8">
      <c r="A2427" s="8" t="str">
        <f t="shared" si="72"/>
        <v>35.03.151010.07.1001</v>
      </c>
      <c r="B2427" s="8" t="s">
        <v>1244</v>
      </c>
      <c r="C2427" s="8" t="s">
        <v>838</v>
      </c>
      <c r="D2427" s="8" t="s">
        <v>498</v>
      </c>
      <c r="E2427" s="8" t="s">
        <v>1533</v>
      </c>
      <c r="F2427" s="8" t="s">
        <v>452</v>
      </c>
      <c r="G2427" s="8" t="s">
        <v>1534</v>
      </c>
      <c r="H2427" s="8">
        <v>4.6200000000000001E-4</v>
      </c>
    </row>
    <row r="2428" spans="1:8">
      <c r="A2428" s="8" t="str">
        <f t="shared" si="72"/>
        <v>35.03.151010.07.1015</v>
      </c>
      <c r="B2428" s="8" t="s">
        <v>1244</v>
      </c>
      <c r="C2428" s="8" t="s">
        <v>838</v>
      </c>
      <c r="D2428" s="8" t="s">
        <v>498</v>
      </c>
      <c r="E2428" s="8" t="s">
        <v>1535</v>
      </c>
      <c r="F2428" s="8" t="s">
        <v>1454</v>
      </c>
      <c r="G2428" s="8" t="s">
        <v>1536</v>
      </c>
      <c r="H2428" s="8">
        <v>3.4641999999999999E-2</v>
      </c>
    </row>
    <row r="2429" spans="1:8">
      <c r="A2429" s="8" t="str">
        <f t="shared" si="72"/>
        <v>35.03.151010.07.1012</v>
      </c>
      <c r="B2429" s="8" t="s">
        <v>1244</v>
      </c>
      <c r="C2429" s="8" t="s">
        <v>838</v>
      </c>
      <c r="D2429" s="8" t="s">
        <v>498</v>
      </c>
      <c r="E2429" s="8" t="s">
        <v>1480</v>
      </c>
      <c r="F2429" s="8" t="s">
        <v>452</v>
      </c>
      <c r="G2429" s="8" t="s">
        <v>1481</v>
      </c>
      <c r="H2429" s="8">
        <v>1.6999999999999999E-3</v>
      </c>
    </row>
    <row r="2430" spans="1:8">
      <c r="A2430" s="8" t="str">
        <f t="shared" si="72"/>
        <v>35.03.151010.06.0020</v>
      </c>
      <c r="B2430" s="8" t="s">
        <v>1244</v>
      </c>
      <c r="C2430" s="8" t="s">
        <v>838</v>
      </c>
      <c r="D2430" s="8" t="s">
        <v>498</v>
      </c>
      <c r="E2430" s="8" t="s">
        <v>456</v>
      </c>
      <c r="F2430" s="8" t="s">
        <v>452</v>
      </c>
      <c r="G2430" s="8" t="s">
        <v>457</v>
      </c>
      <c r="H2430" s="8">
        <v>2.3095000000000001E-2</v>
      </c>
    </row>
    <row r="2431" spans="1:8">
      <c r="A2431" s="8" t="str">
        <f t="shared" si="72"/>
        <v>35.03.151010.07.1011</v>
      </c>
      <c r="B2431" s="8" t="s">
        <v>1244</v>
      </c>
      <c r="C2431" s="8" t="s">
        <v>838</v>
      </c>
      <c r="D2431" s="8" t="s">
        <v>498</v>
      </c>
      <c r="E2431" s="8" t="s">
        <v>1456</v>
      </c>
      <c r="F2431" s="8" t="s">
        <v>1418</v>
      </c>
      <c r="G2431" s="8" t="s">
        <v>1457</v>
      </c>
      <c r="H2431" s="8">
        <v>6.8999999999999999E-3</v>
      </c>
    </row>
    <row r="2432" spans="1:8">
      <c r="A2432" s="8" t="str">
        <f t="shared" si="72"/>
        <v>35.03.151020.10.1011</v>
      </c>
      <c r="B2432" s="8" t="s">
        <v>1244</v>
      </c>
      <c r="C2432" s="8" t="s">
        <v>838</v>
      </c>
      <c r="D2432" s="8" t="s">
        <v>498</v>
      </c>
      <c r="E2432" s="8" t="s">
        <v>908</v>
      </c>
      <c r="F2432" s="8" t="s">
        <v>508</v>
      </c>
      <c r="G2432" s="8" t="s">
        <v>909</v>
      </c>
      <c r="H2432" s="8">
        <v>0.2</v>
      </c>
    </row>
    <row r="2433" spans="1:8">
      <c r="A2433" s="8" t="str">
        <f t="shared" si="72"/>
        <v>35.03.151030.01.1006</v>
      </c>
      <c r="B2433" s="8" t="s">
        <v>1244</v>
      </c>
      <c r="C2433" s="8" t="s">
        <v>838</v>
      </c>
      <c r="D2433" s="8" t="s">
        <v>498</v>
      </c>
      <c r="E2433" s="8" t="s">
        <v>1458</v>
      </c>
      <c r="F2433" s="8" t="s">
        <v>1459</v>
      </c>
      <c r="G2433" s="8" t="s">
        <v>1460</v>
      </c>
      <c r="H2433" s="8">
        <v>-10.1617</v>
      </c>
    </row>
    <row r="2434" spans="1:8">
      <c r="A2434" s="8" t="str">
        <f t="shared" si="72"/>
        <v>35.03.151430.01.1514</v>
      </c>
      <c r="B2434" s="8" t="s">
        <v>1537</v>
      </c>
      <c r="C2434" s="8" t="s">
        <v>1538</v>
      </c>
      <c r="D2434" s="8" t="s">
        <v>498</v>
      </c>
      <c r="E2434" s="8" t="s">
        <v>1539</v>
      </c>
      <c r="F2434" s="8" t="s">
        <v>498</v>
      </c>
      <c r="G2434" s="8" t="s">
        <v>1538</v>
      </c>
      <c r="H2434" s="8">
        <v>1</v>
      </c>
    </row>
    <row r="2435" spans="1:8">
      <c r="A2435" s="8" t="str">
        <f t="shared" si="72"/>
        <v>---------------  - FMEN031 - V:</v>
      </c>
      <c r="B2435" s="8" t="s">
        <v>427</v>
      </c>
      <c r="C2435" s="8" t="e">
        <f>------------------------------DAT</f>
        <v>#NAME?</v>
      </c>
      <c r="D2435" s="8" t="s">
        <v>1238</v>
      </c>
      <c r="E2435" s="8" t="s">
        <v>526</v>
      </c>
      <c r="F2435" s="8" t="s">
        <v>527</v>
      </c>
      <c r="G2435" s="8" t="s">
        <v>528</v>
      </c>
      <c r="H2435" s="8"/>
    </row>
    <row r="2436" spans="1:8">
      <c r="A2436" s="8" t="str">
        <f t="shared" si="72"/>
        <v>_x000C_------------------------------</v>
      </c>
      <c r="B2436" s="8" t="s">
        <v>529</v>
      </c>
      <c r="C2436" s="8" t="s">
        <v>1227</v>
      </c>
      <c r="D2436" s="8" t="s">
        <v>1228</v>
      </c>
      <c r="E2436" s="8" t="s">
        <v>430</v>
      </c>
      <c r="F2436" s="8" t="s">
        <v>429</v>
      </c>
      <c r="G2436" s="8" t="s">
        <v>431</v>
      </c>
      <c r="H2436" s="8" t="s">
        <v>431</v>
      </c>
    </row>
    <row r="2437" spans="1:8">
      <c r="A2437" s="8" t="str">
        <f t="shared" si="72"/>
        <v>FORNO DE MINASrutura de Atual P</v>
      </c>
      <c r="B2437" s="8" t="s">
        <v>433</v>
      </c>
      <c r="C2437" s="8" t="s">
        <v>434</v>
      </c>
      <c r="D2437" s="8" t="s">
        <v>435</v>
      </c>
      <c r="E2437" s="8" t="s">
        <v>436</v>
      </c>
      <c r="F2437" s="8" t="s">
        <v>437</v>
      </c>
      <c r="G2437" s="8" t="s">
        <v>438</v>
      </c>
      <c r="H2437" s="8" t="s">
        <v>1035</v>
      </c>
    </row>
    <row r="2438" spans="1:8">
      <c r="A2438" s="8" t="str">
        <f t="shared" si="72"/>
        <v>-------------------------------</v>
      </c>
      <c r="B2438" s="8" t="s">
        <v>427</v>
      </c>
      <c r="C2438" s="8" t="s">
        <v>1227</v>
      </c>
      <c r="D2438" s="8" t="s">
        <v>1228</v>
      </c>
      <c r="E2438" s="8" t="s">
        <v>430</v>
      </c>
      <c r="F2438" s="8" t="s">
        <v>429</v>
      </c>
      <c r="G2438" s="8" t="s">
        <v>431</v>
      </c>
      <c r="H2438" s="8" t="s">
        <v>1390</v>
      </c>
    </row>
    <row r="2439" spans="1:8">
      <c r="A2439" s="8" t="str">
        <f t="shared" si="72"/>
        <v/>
      </c>
      <c r="B2439" s="8"/>
      <c r="C2439" s="8"/>
      <c r="D2439" s="8"/>
      <c r="E2439" s="8"/>
      <c r="F2439" s="8"/>
      <c r="G2439" s="8"/>
      <c r="H2439" s="8"/>
    </row>
    <row r="2440" spans="1:8">
      <c r="A2440" s="8" t="str">
        <f t="shared" si="72"/>
        <v>Item PaiItem Filho</v>
      </c>
      <c r="B2440" s="8" t="s">
        <v>441</v>
      </c>
      <c r="C2440" s="8" t="s">
        <v>442</v>
      </c>
      <c r="D2440" s="8" t="s">
        <v>443</v>
      </c>
      <c r="E2440" s="8" t="s">
        <v>444</v>
      </c>
      <c r="F2440" s="8" t="s">
        <v>443</v>
      </c>
      <c r="G2440" s="8" t="s">
        <v>445</v>
      </c>
      <c r="H2440" s="8" t="s">
        <v>446</v>
      </c>
    </row>
    <row r="2441" spans="1:8">
      <c r="A2441" s="8" t="str">
        <f t="shared" si="72"/>
        <v>------------------------------</v>
      </c>
      <c r="B2441" s="8" t="s">
        <v>427</v>
      </c>
      <c r="C2441" s="8" t="s">
        <v>447</v>
      </c>
      <c r="D2441" s="8" t="s">
        <v>448</v>
      </c>
      <c r="E2441" s="8" t="s">
        <v>449</v>
      </c>
      <c r="F2441" s="8" t="s">
        <v>448</v>
      </c>
      <c r="G2441" s="8" t="s">
        <v>431</v>
      </c>
      <c r="H2441" s="8" t="s">
        <v>427</v>
      </c>
    </row>
    <row r="2442" spans="1:8">
      <c r="A2442" s="8" t="str">
        <f t="shared" si="72"/>
        <v>35.03.151410.07.1003</v>
      </c>
      <c r="B2442" s="8" t="s">
        <v>1537</v>
      </c>
      <c r="C2442" s="8" t="s">
        <v>1538</v>
      </c>
      <c r="D2442" s="8" t="s">
        <v>498</v>
      </c>
      <c r="E2442" s="8" t="s">
        <v>1413</v>
      </c>
      <c r="F2442" s="8" t="s">
        <v>498</v>
      </c>
      <c r="G2442" s="8" t="s">
        <v>1414</v>
      </c>
      <c r="H2442" s="8">
        <v>2.3E-3</v>
      </c>
    </row>
    <row r="2443" spans="1:8">
      <c r="A2443" s="8" t="str">
        <f t="shared" si="72"/>
        <v>35.03.151430.01.1001</v>
      </c>
      <c r="B2443" s="8" t="s">
        <v>1537</v>
      </c>
      <c r="C2443" s="8" t="s">
        <v>1538</v>
      </c>
      <c r="D2443" s="8" t="s">
        <v>498</v>
      </c>
      <c r="E2443" s="8" t="s">
        <v>1540</v>
      </c>
      <c r="F2443" s="8" t="s">
        <v>498</v>
      </c>
      <c r="G2443" s="8" t="s">
        <v>1541</v>
      </c>
      <c r="H2443" s="8">
        <v>0.23089999999999999</v>
      </c>
    </row>
    <row r="2444" spans="1:8">
      <c r="A2444" s="8" t="str">
        <f t="shared" si="72"/>
        <v>35.03.151410.07.1001</v>
      </c>
      <c r="B2444" s="8" t="s">
        <v>1537</v>
      </c>
      <c r="C2444" s="8" t="s">
        <v>1538</v>
      </c>
      <c r="D2444" s="8" t="s">
        <v>498</v>
      </c>
      <c r="E2444" s="8" t="s">
        <v>1533</v>
      </c>
      <c r="F2444" s="8" t="s">
        <v>452</v>
      </c>
      <c r="G2444" s="8" t="s">
        <v>1534</v>
      </c>
      <c r="H2444" s="8">
        <v>5.0000000000000001E-4</v>
      </c>
    </row>
    <row r="2445" spans="1:8">
      <c r="A2445" s="8" t="str">
        <f t="shared" si="72"/>
        <v>35.03.151410.07.1015</v>
      </c>
      <c r="B2445" s="8" t="s">
        <v>1537</v>
      </c>
      <c r="C2445" s="8" t="s">
        <v>1538</v>
      </c>
      <c r="D2445" s="8" t="s">
        <v>498</v>
      </c>
      <c r="E2445" s="8" t="s">
        <v>1535</v>
      </c>
      <c r="F2445" s="8" t="s">
        <v>1454</v>
      </c>
      <c r="G2445" s="8" t="s">
        <v>1536</v>
      </c>
      <c r="H2445" s="8">
        <v>3.4599999999999999E-2</v>
      </c>
    </row>
    <row r="2446" spans="1:8">
      <c r="A2446" s="8" t="str">
        <f t="shared" si="72"/>
        <v>35.03.151410.07.1012</v>
      </c>
      <c r="B2446" s="8" t="s">
        <v>1537</v>
      </c>
      <c r="C2446" s="8" t="s">
        <v>1538</v>
      </c>
      <c r="D2446" s="8" t="s">
        <v>498</v>
      </c>
      <c r="E2446" s="8" t="s">
        <v>1480</v>
      </c>
      <c r="F2446" s="8" t="s">
        <v>452</v>
      </c>
      <c r="G2446" s="8" t="s">
        <v>1481</v>
      </c>
      <c r="H2446" s="8">
        <v>1.6999999999999999E-3</v>
      </c>
    </row>
    <row r="2447" spans="1:8">
      <c r="A2447" s="8" t="str">
        <f t="shared" si="72"/>
        <v>35.03.151410.10.1003</v>
      </c>
      <c r="B2447" s="8" t="s">
        <v>1537</v>
      </c>
      <c r="C2447" s="8" t="s">
        <v>1538</v>
      </c>
      <c r="D2447" s="8" t="s">
        <v>498</v>
      </c>
      <c r="E2447" s="8" t="s">
        <v>1478</v>
      </c>
      <c r="F2447" s="8" t="s">
        <v>1418</v>
      </c>
      <c r="G2447" s="8" t="s">
        <v>1479</v>
      </c>
      <c r="H2447" s="8">
        <v>0.1328</v>
      </c>
    </row>
    <row r="2448" spans="1:8">
      <c r="A2448" s="8" t="str">
        <f t="shared" si="72"/>
        <v>35.03.151410.06.0020</v>
      </c>
      <c r="B2448" s="8" t="s">
        <v>1537</v>
      </c>
      <c r="C2448" s="8" t="s">
        <v>1538</v>
      </c>
      <c r="D2448" s="8" t="s">
        <v>498</v>
      </c>
      <c r="E2448" s="8" t="s">
        <v>456</v>
      </c>
      <c r="F2448" s="8" t="s">
        <v>452</v>
      </c>
      <c r="G2448" s="8" t="s">
        <v>457</v>
      </c>
      <c r="H2448" s="8">
        <v>4.1599999999999998E-2</v>
      </c>
    </row>
    <row r="2449" spans="1:8">
      <c r="A2449" s="8" t="str">
        <f t="shared" si="72"/>
        <v>35.03.151410.07.1011</v>
      </c>
      <c r="B2449" s="8" t="s">
        <v>1537</v>
      </c>
      <c r="C2449" s="8" t="s">
        <v>1538</v>
      </c>
      <c r="D2449" s="8" t="s">
        <v>498</v>
      </c>
      <c r="E2449" s="8" t="s">
        <v>1456</v>
      </c>
      <c r="F2449" s="8" t="s">
        <v>1418</v>
      </c>
      <c r="G2449" s="8" t="s">
        <v>1457</v>
      </c>
      <c r="H2449" s="8">
        <v>6.8999999999999999E-3</v>
      </c>
    </row>
    <row r="2450" spans="1:8">
      <c r="A2450" s="8" t="str">
        <f t="shared" si="72"/>
        <v>35.03.151430.01.1006</v>
      </c>
      <c r="B2450" s="8" t="s">
        <v>1537</v>
      </c>
      <c r="C2450" s="8" t="s">
        <v>1538</v>
      </c>
      <c r="D2450" s="8" t="s">
        <v>498</v>
      </c>
      <c r="E2450" s="8" t="s">
        <v>1458</v>
      </c>
      <c r="F2450" s="8" t="s">
        <v>1459</v>
      </c>
      <c r="G2450" s="8" t="s">
        <v>1460</v>
      </c>
      <c r="H2450" s="8">
        <v>-10.1617</v>
      </c>
    </row>
    <row r="2451" spans="1:8">
      <c r="A2451" s="8" t="str">
        <f t="shared" si="72"/>
        <v>35.03.151420.10.1023</v>
      </c>
      <c r="B2451" s="8" t="s">
        <v>1537</v>
      </c>
      <c r="C2451" s="8" t="s">
        <v>1538</v>
      </c>
      <c r="D2451" s="8" t="s">
        <v>498</v>
      </c>
      <c r="E2451" s="8" t="s">
        <v>1542</v>
      </c>
      <c r="F2451" s="8" t="s">
        <v>463</v>
      </c>
      <c r="G2451" s="8" t="s">
        <v>1543</v>
      </c>
      <c r="H2451" s="8">
        <v>0.1429</v>
      </c>
    </row>
    <row r="2452" spans="1:8">
      <c r="A2452" s="8" t="str">
        <f t="shared" si="72"/>
        <v>35.03.151410.02.1050</v>
      </c>
      <c r="B2452" s="8" t="s">
        <v>1537</v>
      </c>
      <c r="C2452" s="8" t="s">
        <v>1538</v>
      </c>
      <c r="D2452" s="8" t="s">
        <v>498</v>
      </c>
      <c r="E2452" s="8" t="s">
        <v>1447</v>
      </c>
      <c r="F2452" s="8" t="s">
        <v>1409</v>
      </c>
      <c r="G2452" s="8" t="s">
        <v>1448</v>
      </c>
      <c r="H2452" s="8">
        <v>12.7021</v>
      </c>
    </row>
    <row r="2453" spans="1:8">
      <c r="A2453" s="8" t="str">
        <f t="shared" si="72"/>
        <v>35.03.161030.01.1610</v>
      </c>
      <c r="B2453" s="8" t="s">
        <v>1544</v>
      </c>
      <c r="C2453" s="8" t="s">
        <v>1545</v>
      </c>
      <c r="D2453" s="8" t="s">
        <v>498</v>
      </c>
      <c r="E2453" s="8" t="s">
        <v>1546</v>
      </c>
      <c r="F2453" s="8" t="s">
        <v>498</v>
      </c>
      <c r="G2453" s="8" t="s">
        <v>1547</v>
      </c>
      <c r="H2453" s="8">
        <v>1</v>
      </c>
    </row>
    <row r="2454" spans="1:8">
      <c r="A2454" s="8" t="str">
        <f t="shared" si="72"/>
        <v>35.03.161010.02.1050</v>
      </c>
      <c r="B2454" s="8" t="s">
        <v>1544</v>
      </c>
      <c r="C2454" s="8" t="s">
        <v>1545</v>
      </c>
      <c r="D2454" s="8" t="s">
        <v>498</v>
      </c>
      <c r="E2454" s="8" t="s">
        <v>1447</v>
      </c>
      <c r="F2454" s="8" t="s">
        <v>1409</v>
      </c>
      <c r="G2454" s="8" t="s">
        <v>1448</v>
      </c>
      <c r="H2454" s="8">
        <v>10.2041</v>
      </c>
    </row>
    <row r="2455" spans="1:8">
      <c r="A2455" s="8" t="str">
        <f t="shared" si="72"/>
        <v>35.03.161010.07.1003</v>
      </c>
      <c r="B2455" s="8" t="s">
        <v>1544</v>
      </c>
      <c r="C2455" s="8" t="s">
        <v>1545</v>
      </c>
      <c r="D2455" s="8" t="s">
        <v>498</v>
      </c>
      <c r="E2455" s="8" t="s">
        <v>1413</v>
      </c>
      <c r="F2455" s="8" t="s">
        <v>498</v>
      </c>
      <c r="G2455" s="8" t="s">
        <v>1414</v>
      </c>
      <c r="H2455" s="8">
        <v>3.666E-3</v>
      </c>
    </row>
    <row r="2456" spans="1:8">
      <c r="A2456" s="8" t="str">
        <f t="shared" si="72"/>
        <v>35.03.161010.11.1003</v>
      </c>
      <c r="B2456" s="8" t="s">
        <v>1544</v>
      </c>
      <c r="C2456" s="8" t="s">
        <v>1545</v>
      </c>
      <c r="D2456" s="8" t="s">
        <v>498</v>
      </c>
      <c r="E2456" s="8" t="s">
        <v>1467</v>
      </c>
      <c r="F2456" s="8" t="s">
        <v>463</v>
      </c>
      <c r="G2456" s="8" t="s">
        <v>1468</v>
      </c>
      <c r="H2456" s="8">
        <v>4.4248000000000003E-2</v>
      </c>
    </row>
    <row r="2457" spans="1:8">
      <c r="A2457" s="8" t="str">
        <f t="shared" si="72"/>
        <v>35.03.161010.07.1012</v>
      </c>
      <c r="B2457" s="8" t="s">
        <v>1544</v>
      </c>
      <c r="C2457" s="8" t="s">
        <v>1545</v>
      </c>
      <c r="D2457" s="8" t="s">
        <v>498</v>
      </c>
      <c r="E2457" s="8" t="s">
        <v>1480</v>
      </c>
      <c r="F2457" s="8" t="s">
        <v>452</v>
      </c>
      <c r="G2457" s="8" t="s">
        <v>1481</v>
      </c>
      <c r="H2457" s="8">
        <v>8.8500000000000004E-4</v>
      </c>
    </row>
    <row r="2458" spans="1:8">
      <c r="A2458" s="8" t="str">
        <f t="shared" si="72"/>
        <v>35.03.161010.07.1002</v>
      </c>
      <c r="B2458" s="8" t="s">
        <v>1544</v>
      </c>
      <c r="C2458" s="8" t="s">
        <v>1545</v>
      </c>
      <c r="D2458" s="8" t="s">
        <v>498</v>
      </c>
      <c r="E2458" s="8" t="s">
        <v>1434</v>
      </c>
      <c r="F2458" s="8" t="s">
        <v>452</v>
      </c>
      <c r="G2458" s="8" t="s">
        <v>1435</v>
      </c>
      <c r="H2458" s="8">
        <v>6.1899999999999998E-4</v>
      </c>
    </row>
    <row r="2459" spans="1:8">
      <c r="A2459" s="8" t="str">
        <f t="shared" si="72"/>
        <v>35.03.161010.10.1005</v>
      </c>
      <c r="B2459" s="8" t="s">
        <v>1544</v>
      </c>
      <c r="C2459" s="8" t="s">
        <v>1545</v>
      </c>
      <c r="D2459" s="8" t="s">
        <v>498</v>
      </c>
      <c r="E2459" s="8" t="s">
        <v>1449</v>
      </c>
      <c r="F2459" s="8" t="s">
        <v>1418</v>
      </c>
      <c r="G2459" s="8" t="s">
        <v>1450</v>
      </c>
      <c r="H2459" s="8">
        <v>0.12920400000000001</v>
      </c>
    </row>
    <row r="2460" spans="1:8">
      <c r="A2460" s="8" t="str">
        <f t="shared" si="72"/>
        <v>35.03.161010.06.0020</v>
      </c>
      <c r="B2460" s="8" t="s">
        <v>1544</v>
      </c>
      <c r="C2460" s="8" t="s">
        <v>1545</v>
      </c>
      <c r="D2460" s="8" t="s">
        <v>498</v>
      </c>
      <c r="E2460" s="8" t="s">
        <v>456</v>
      </c>
      <c r="F2460" s="8" t="s">
        <v>452</v>
      </c>
      <c r="G2460" s="8" t="s">
        <v>457</v>
      </c>
      <c r="H2460" s="8">
        <v>2.8760999999999998E-2</v>
      </c>
    </row>
    <row r="2461" spans="1:8">
      <c r="A2461" s="8" t="str">
        <f t="shared" si="72"/>
        <v>35.03.161030.01.1006</v>
      </c>
      <c r="B2461" s="8" t="s">
        <v>1544</v>
      </c>
      <c r="C2461" s="8" t="s">
        <v>1545</v>
      </c>
      <c r="D2461" s="8" t="s">
        <v>498</v>
      </c>
      <c r="E2461" s="8" t="s">
        <v>1458</v>
      </c>
      <c r="F2461" s="8" t="s">
        <v>1459</v>
      </c>
      <c r="G2461" s="8" t="s">
        <v>1460</v>
      </c>
      <c r="H2461" s="8">
        <v>-8.1632999999999996</v>
      </c>
    </row>
    <row r="2462" spans="1:8">
      <c r="A2462" s="8" t="str">
        <f t="shared" si="72"/>
        <v>35.03.161010.07.1011</v>
      </c>
      <c r="B2462" s="8" t="s">
        <v>1544</v>
      </c>
      <c r="C2462" s="8" t="s">
        <v>1545</v>
      </c>
      <c r="D2462" s="8" t="s">
        <v>498</v>
      </c>
      <c r="E2462" s="8" t="s">
        <v>1456</v>
      </c>
      <c r="F2462" s="8" t="s">
        <v>1418</v>
      </c>
      <c r="G2462" s="8" t="s">
        <v>1457</v>
      </c>
      <c r="H2462" s="8">
        <v>1.3273999999999999E-2</v>
      </c>
    </row>
    <row r="2463" spans="1:8">
      <c r="A2463" s="8" t="str">
        <f t="shared" si="72"/>
        <v>35.03.161020.10.1014</v>
      </c>
      <c r="B2463" s="8" t="s">
        <v>1544</v>
      </c>
      <c r="C2463" s="8" t="s">
        <v>1545</v>
      </c>
      <c r="D2463" s="8" t="s">
        <v>498</v>
      </c>
      <c r="E2463" s="8" t="s">
        <v>1055</v>
      </c>
      <c r="F2463" s="8" t="s">
        <v>508</v>
      </c>
      <c r="G2463" s="8" t="s">
        <v>1056</v>
      </c>
      <c r="H2463" s="8">
        <v>0.05</v>
      </c>
    </row>
    <row r="2464" spans="1:8">
      <c r="A2464" s="8" t="str">
        <f t="shared" si="72"/>
        <v>35.03.161320.10.1014</v>
      </c>
      <c r="B2464" s="8" t="s">
        <v>1548</v>
      </c>
      <c r="C2464" s="8" t="s">
        <v>1549</v>
      </c>
      <c r="D2464" s="8" t="s">
        <v>498</v>
      </c>
      <c r="E2464" s="8" t="s">
        <v>1055</v>
      </c>
      <c r="F2464" s="8" t="s">
        <v>508</v>
      </c>
      <c r="G2464" s="8" t="s">
        <v>1056</v>
      </c>
      <c r="H2464" s="8">
        <v>5.5E-2</v>
      </c>
    </row>
    <row r="2465" spans="1:8">
      <c r="A2465" s="8" t="str">
        <f t="shared" si="72"/>
        <v>35.03.161330.01.1613</v>
      </c>
      <c r="B2465" s="8" t="s">
        <v>1548</v>
      </c>
      <c r="C2465" s="8" t="s">
        <v>1549</v>
      </c>
      <c r="D2465" s="8" t="s">
        <v>498</v>
      </c>
      <c r="E2465" s="8" t="s">
        <v>1550</v>
      </c>
      <c r="F2465" s="8" t="s">
        <v>498</v>
      </c>
      <c r="G2465" s="8" t="s">
        <v>1551</v>
      </c>
      <c r="H2465" s="8">
        <v>1</v>
      </c>
    </row>
    <row r="2466" spans="1:8">
      <c r="A2466" s="8" t="str">
        <f t="shared" si="72"/>
        <v>35.03.161310.07.1003</v>
      </c>
      <c r="B2466" s="8" t="s">
        <v>1548</v>
      </c>
      <c r="C2466" s="8" t="s">
        <v>1549</v>
      </c>
      <c r="D2466" s="8" t="s">
        <v>498</v>
      </c>
      <c r="E2466" s="8" t="s">
        <v>1413</v>
      </c>
      <c r="F2466" s="8" t="s">
        <v>498</v>
      </c>
      <c r="G2466" s="8" t="s">
        <v>1414</v>
      </c>
      <c r="H2466" s="8">
        <v>2.8E-3</v>
      </c>
    </row>
    <row r="2467" spans="1:8">
      <c r="A2467" s="8" t="str">
        <f t="shared" si="72"/>
        <v>35.03.161310.07.1012</v>
      </c>
      <c r="B2467" s="8" t="s">
        <v>1548</v>
      </c>
      <c r="C2467" s="8" t="s">
        <v>1549</v>
      </c>
      <c r="D2467" s="8" t="s">
        <v>498</v>
      </c>
      <c r="E2467" s="8" t="s">
        <v>1480</v>
      </c>
      <c r="F2467" s="8" t="s">
        <v>452</v>
      </c>
      <c r="G2467" s="8" t="s">
        <v>1481</v>
      </c>
      <c r="H2467" s="8">
        <v>5.0000000000000001E-4</v>
      </c>
    </row>
    <row r="2468" spans="1:8">
      <c r="A2468" s="8" t="str">
        <f t="shared" si="72"/>
        <v>35.03.161310.11.1003</v>
      </c>
      <c r="B2468" s="8" t="s">
        <v>1548</v>
      </c>
      <c r="C2468" s="8" t="s">
        <v>1549</v>
      </c>
      <c r="D2468" s="8" t="s">
        <v>498</v>
      </c>
      <c r="E2468" s="8" t="s">
        <v>1467</v>
      </c>
      <c r="F2468" s="8" t="s">
        <v>463</v>
      </c>
      <c r="G2468" s="8" t="s">
        <v>1468</v>
      </c>
      <c r="H2468" s="8">
        <v>4.6399999999999997E-2</v>
      </c>
    </row>
    <row r="2469" spans="1:8">
      <c r="A2469" s="8" t="str">
        <f t="shared" si="72"/>
        <v>35.03.161310.10.1005</v>
      </c>
      <c r="B2469" s="8" t="s">
        <v>1548</v>
      </c>
      <c r="C2469" s="8" t="s">
        <v>1549</v>
      </c>
      <c r="D2469" s="8" t="s">
        <v>498</v>
      </c>
      <c r="E2469" s="8" t="s">
        <v>1449</v>
      </c>
      <c r="F2469" s="8" t="s">
        <v>1418</v>
      </c>
      <c r="G2469" s="8" t="s">
        <v>1450</v>
      </c>
      <c r="H2469" s="8">
        <v>0.1206</v>
      </c>
    </row>
    <row r="2470" spans="1:8">
      <c r="A2470" s="8" t="str">
        <f t="shared" si="72"/>
        <v>35.03.161310.06.0020</v>
      </c>
      <c r="B2470" s="8" t="s">
        <v>1548</v>
      </c>
      <c r="C2470" s="8" t="s">
        <v>1549</v>
      </c>
      <c r="D2470" s="8" t="s">
        <v>498</v>
      </c>
      <c r="E2470" s="8" t="s">
        <v>456</v>
      </c>
      <c r="F2470" s="8" t="s">
        <v>452</v>
      </c>
      <c r="G2470" s="8" t="s">
        <v>457</v>
      </c>
      <c r="H2470" s="8">
        <v>3.0099999999999998E-2</v>
      </c>
    </row>
    <row r="2471" spans="1:8">
      <c r="A2471" s="8" t="str">
        <f t="shared" si="72"/>
        <v>35.03.161310.07.1011</v>
      </c>
      <c r="B2471" s="8" t="s">
        <v>1548</v>
      </c>
      <c r="C2471" s="8" t="s">
        <v>1549</v>
      </c>
      <c r="D2471" s="8" t="s">
        <v>498</v>
      </c>
      <c r="E2471" s="8" t="s">
        <v>1456</v>
      </c>
      <c r="F2471" s="8" t="s">
        <v>1418</v>
      </c>
      <c r="G2471" s="8" t="s">
        <v>1457</v>
      </c>
      <c r="H2471" s="8">
        <v>1.3899999999999999E-2</v>
      </c>
    </row>
    <row r="2472" spans="1:8">
      <c r="A2472" s="8" t="str">
        <f t="shared" si="72"/>
        <v>35.03.161330.01.1006</v>
      </c>
      <c r="B2472" s="8" t="s">
        <v>1548</v>
      </c>
      <c r="C2472" s="8" t="s">
        <v>1549</v>
      </c>
      <c r="D2472" s="8" t="s">
        <v>498</v>
      </c>
      <c r="E2472" s="8" t="s">
        <v>1458</v>
      </c>
      <c r="F2472" s="8" t="s">
        <v>1459</v>
      </c>
      <c r="G2472" s="8" t="s">
        <v>1460</v>
      </c>
      <c r="H2472" s="8">
        <v>-8.1632999999999996</v>
      </c>
    </row>
    <row r="2473" spans="1:8">
      <c r="A2473" s="8" t="str">
        <f t="shared" si="72"/>
        <v>35.03.161310.02.1050</v>
      </c>
      <c r="B2473" s="8" t="s">
        <v>1548</v>
      </c>
      <c r="C2473" s="8" t="s">
        <v>1549</v>
      </c>
      <c r="D2473" s="8" t="s">
        <v>498</v>
      </c>
      <c r="E2473" s="8" t="s">
        <v>1447</v>
      </c>
      <c r="F2473" s="8" t="s">
        <v>1409</v>
      </c>
      <c r="G2473" s="8" t="s">
        <v>1448</v>
      </c>
      <c r="H2473" s="8">
        <v>10.2041</v>
      </c>
    </row>
    <row r="2474" spans="1:8">
      <c r="A2474" s="8" t="str">
        <f t="shared" si="72"/>
        <v>35.03.162030.01.1610</v>
      </c>
      <c r="B2474" s="8" t="s">
        <v>1236</v>
      </c>
      <c r="C2474" s="8" t="s">
        <v>1237</v>
      </c>
      <c r="D2474" s="8" t="s">
        <v>498</v>
      </c>
      <c r="E2474" s="8" t="s">
        <v>1546</v>
      </c>
      <c r="F2474" s="8" t="s">
        <v>498</v>
      </c>
      <c r="G2474" s="8" t="s">
        <v>1547</v>
      </c>
      <c r="H2474" s="8">
        <v>1</v>
      </c>
    </row>
    <row r="2475" spans="1:8">
      <c r="A2475" s="8" t="str">
        <f t="shared" si="72"/>
        <v>35.03.162010.02.1050</v>
      </c>
      <c r="B2475" s="8" t="s">
        <v>1236</v>
      </c>
      <c r="C2475" s="8" t="s">
        <v>1237</v>
      </c>
      <c r="D2475" s="8" t="s">
        <v>498</v>
      </c>
      <c r="E2475" s="8" t="s">
        <v>1447</v>
      </c>
      <c r="F2475" s="8" t="s">
        <v>1409</v>
      </c>
      <c r="G2475" s="8" t="s">
        <v>1448</v>
      </c>
      <c r="H2475" s="8">
        <v>10.2041</v>
      </c>
    </row>
    <row r="2476" spans="1:8">
      <c r="A2476" s="8" t="str">
        <f t="shared" si="72"/>
        <v>35.03.162010.07.1003</v>
      </c>
      <c r="B2476" s="8" t="s">
        <v>1236</v>
      </c>
      <c r="C2476" s="8" t="s">
        <v>1237</v>
      </c>
      <c r="D2476" s="8" t="s">
        <v>498</v>
      </c>
      <c r="E2476" s="8" t="s">
        <v>1413</v>
      </c>
      <c r="F2476" s="8" t="s">
        <v>498</v>
      </c>
      <c r="G2476" s="8" t="s">
        <v>1414</v>
      </c>
      <c r="H2476" s="8">
        <v>3.666E-3</v>
      </c>
    </row>
    <row r="2477" spans="1:8">
      <c r="A2477" s="8" t="str">
        <f t="shared" si="72"/>
        <v>35.03.162010.11.1003</v>
      </c>
      <c r="B2477" s="8" t="s">
        <v>1236</v>
      </c>
      <c r="C2477" s="8" t="s">
        <v>1237</v>
      </c>
      <c r="D2477" s="8" t="s">
        <v>498</v>
      </c>
      <c r="E2477" s="8" t="s">
        <v>1467</v>
      </c>
      <c r="F2477" s="8" t="s">
        <v>463</v>
      </c>
      <c r="G2477" s="8" t="s">
        <v>1468</v>
      </c>
      <c r="H2477" s="8">
        <v>4.4248000000000003E-2</v>
      </c>
    </row>
    <row r="2478" spans="1:8">
      <c r="A2478" s="8" t="str">
        <f t="shared" si="72"/>
        <v>35.03.162010.07.1012</v>
      </c>
      <c r="B2478" s="8" t="s">
        <v>1236</v>
      </c>
      <c r="C2478" s="8" t="s">
        <v>1237</v>
      </c>
      <c r="D2478" s="8" t="s">
        <v>498</v>
      </c>
      <c r="E2478" s="8" t="s">
        <v>1480</v>
      </c>
      <c r="F2478" s="8" t="s">
        <v>452</v>
      </c>
      <c r="G2478" s="8" t="s">
        <v>1481</v>
      </c>
      <c r="H2478" s="8">
        <v>8.8500000000000004E-4</v>
      </c>
    </row>
    <row r="2479" spans="1:8">
      <c r="A2479" s="8" t="str">
        <f t="shared" si="72"/>
        <v>35.03.162010.07.1002</v>
      </c>
      <c r="B2479" s="8" t="s">
        <v>1236</v>
      </c>
      <c r="C2479" s="8" t="s">
        <v>1237</v>
      </c>
      <c r="D2479" s="8" t="s">
        <v>498</v>
      </c>
      <c r="E2479" s="8" t="s">
        <v>1434</v>
      </c>
      <c r="F2479" s="8" t="s">
        <v>452</v>
      </c>
      <c r="G2479" s="8" t="s">
        <v>1435</v>
      </c>
      <c r="H2479" s="8">
        <v>6.1899999999999998E-4</v>
      </c>
    </row>
    <row r="2480" spans="1:8">
      <c r="A2480" s="8" t="str">
        <f t="shared" si="72"/>
        <v>35.03.162010.10.1005</v>
      </c>
      <c r="B2480" s="8" t="s">
        <v>1236</v>
      </c>
      <c r="C2480" s="8" t="s">
        <v>1237</v>
      </c>
      <c r="D2480" s="8" t="s">
        <v>498</v>
      </c>
      <c r="E2480" s="8" t="s">
        <v>1449</v>
      </c>
      <c r="F2480" s="8" t="s">
        <v>1418</v>
      </c>
      <c r="G2480" s="8" t="s">
        <v>1450</v>
      </c>
      <c r="H2480" s="8">
        <v>0.12920400000000001</v>
      </c>
    </row>
    <row r="2481" spans="1:8">
      <c r="A2481" s="8" t="str">
        <f t="shared" si="72"/>
        <v>35.03.162010.06.0020</v>
      </c>
      <c r="B2481" s="8" t="s">
        <v>1236</v>
      </c>
      <c r="C2481" s="8" t="s">
        <v>1237</v>
      </c>
      <c r="D2481" s="8" t="s">
        <v>498</v>
      </c>
      <c r="E2481" s="8" t="s">
        <v>456</v>
      </c>
      <c r="F2481" s="8" t="s">
        <v>452</v>
      </c>
      <c r="G2481" s="8" t="s">
        <v>457</v>
      </c>
      <c r="H2481" s="8">
        <v>2.8760999999999998E-2</v>
      </c>
    </row>
    <row r="2482" spans="1:8">
      <c r="A2482" s="8" t="str">
        <f t="shared" si="72"/>
        <v>35.03.162030.01.1006</v>
      </c>
      <c r="B2482" s="8" t="s">
        <v>1236</v>
      </c>
      <c r="C2482" s="8" t="s">
        <v>1237</v>
      </c>
      <c r="D2482" s="8" t="s">
        <v>498</v>
      </c>
      <c r="E2482" s="8" t="s">
        <v>1458</v>
      </c>
      <c r="F2482" s="8" t="s">
        <v>1459</v>
      </c>
      <c r="G2482" s="8" t="s">
        <v>1460</v>
      </c>
      <c r="H2482" s="8">
        <v>-8.1632999999999996</v>
      </c>
    </row>
    <row r="2483" spans="1:8">
      <c r="A2483" s="8" t="str">
        <f t="shared" si="72"/>
        <v>35.03.162010.07.1011</v>
      </c>
      <c r="B2483" s="8" t="s">
        <v>1236</v>
      </c>
      <c r="C2483" s="8" t="s">
        <v>1237</v>
      </c>
      <c r="D2483" s="8" t="s">
        <v>498</v>
      </c>
      <c r="E2483" s="8" t="s">
        <v>1456</v>
      </c>
      <c r="F2483" s="8" t="s">
        <v>1418</v>
      </c>
      <c r="G2483" s="8" t="s">
        <v>1457</v>
      </c>
      <c r="H2483" s="8">
        <v>1.3273999999999999E-2</v>
      </c>
    </row>
    <row r="2484" spans="1:8">
      <c r="A2484" s="8" t="str">
        <f t="shared" si="72"/>
        <v>35.03.162020.10.1014</v>
      </c>
      <c r="B2484" s="8" t="s">
        <v>1236</v>
      </c>
      <c r="C2484" s="8" t="s">
        <v>1237</v>
      </c>
      <c r="D2484" s="8" t="s">
        <v>498</v>
      </c>
      <c r="E2484" s="8" t="s">
        <v>1055</v>
      </c>
      <c r="F2484" s="8" t="s">
        <v>508</v>
      </c>
      <c r="G2484" s="8" t="s">
        <v>1056</v>
      </c>
      <c r="H2484" s="8">
        <v>0.05</v>
      </c>
    </row>
    <row r="2485" spans="1:8">
      <c r="A2485" s="8" t="str">
        <f t="shared" si="72"/>
        <v>35.03.162020.10.1009</v>
      </c>
      <c r="B2485" s="8" t="s">
        <v>1236</v>
      </c>
      <c r="C2485" s="8" t="s">
        <v>1237</v>
      </c>
      <c r="D2485" s="8" t="s">
        <v>498</v>
      </c>
      <c r="E2485" s="8" t="s">
        <v>1552</v>
      </c>
      <c r="F2485" s="8" t="s">
        <v>508</v>
      </c>
      <c r="G2485" s="8" t="s">
        <v>1553</v>
      </c>
      <c r="H2485" s="8">
        <v>0.30030000000000001</v>
      </c>
    </row>
    <row r="2486" spans="1:8">
      <c r="A2486" s="8" t="str">
        <f t="shared" si="72"/>
        <v>35.03.162020.03.1010</v>
      </c>
      <c r="B2486" s="8" t="s">
        <v>1236</v>
      </c>
      <c r="C2486" s="8" t="s">
        <v>1237</v>
      </c>
      <c r="D2486" s="8" t="s">
        <v>498</v>
      </c>
      <c r="E2486" s="8" t="s">
        <v>1554</v>
      </c>
      <c r="F2486" s="8" t="s">
        <v>508</v>
      </c>
      <c r="G2486" s="8" t="s">
        <v>1555</v>
      </c>
      <c r="H2486" s="8">
        <v>5.0099999999999999E-2</v>
      </c>
    </row>
    <row r="2487" spans="1:8">
      <c r="A2487" s="8" t="str">
        <f t="shared" ref="A2487:A2550" si="73">B2487&amp;E2487</f>
        <v>35.03.162020.06.1001</v>
      </c>
      <c r="B2487" s="8" t="s">
        <v>1236</v>
      </c>
      <c r="C2487" s="8" t="s">
        <v>1237</v>
      </c>
      <c r="D2487" s="8" t="s">
        <v>498</v>
      </c>
      <c r="E2487" s="8" t="s">
        <v>917</v>
      </c>
      <c r="F2487" s="8" t="s">
        <v>508</v>
      </c>
      <c r="G2487" s="8" t="s">
        <v>918</v>
      </c>
      <c r="H2487" s="8">
        <v>5.0099999999999999E-2</v>
      </c>
    </row>
    <row r="2488" spans="1:8">
      <c r="A2488" s="8" t="str">
        <f t="shared" si="73"/>
        <v>35.03.162020.08.1001</v>
      </c>
      <c r="B2488" s="8" t="s">
        <v>1236</v>
      </c>
      <c r="C2488" s="8" t="s">
        <v>1237</v>
      </c>
      <c r="D2488" s="8" t="s">
        <v>498</v>
      </c>
      <c r="E2488" s="8" t="s">
        <v>919</v>
      </c>
      <c r="F2488" s="8" t="s">
        <v>920</v>
      </c>
      <c r="G2488" s="8" t="s">
        <v>542</v>
      </c>
      <c r="H2488" s="8">
        <v>5.0099999999999999E-2</v>
      </c>
    </row>
    <row r="2489" spans="1:8">
      <c r="A2489" s="8" t="str">
        <f t="shared" si="73"/>
        <v>35.03.162020.06.1005</v>
      </c>
      <c r="B2489" s="8" t="s">
        <v>1236</v>
      </c>
      <c r="C2489" s="8" t="s">
        <v>1237</v>
      </c>
      <c r="D2489" s="8" t="s">
        <v>498</v>
      </c>
      <c r="E2489" s="8" t="s">
        <v>914</v>
      </c>
      <c r="F2489" s="8" t="s">
        <v>508</v>
      </c>
      <c r="G2489" s="8" t="s">
        <v>915</v>
      </c>
      <c r="H2489" s="8">
        <v>5.0099999999999999E-2</v>
      </c>
    </row>
    <row r="2490" spans="1:8">
      <c r="A2490" s="8" t="str">
        <f t="shared" si="73"/>
        <v>35.03.169020.10.1024</v>
      </c>
      <c r="B2490" s="8" t="s">
        <v>1556</v>
      </c>
      <c r="C2490" s="8" t="s">
        <v>1557</v>
      </c>
      <c r="D2490" s="8" t="s">
        <v>498</v>
      </c>
      <c r="E2490" s="8" t="s">
        <v>1558</v>
      </c>
      <c r="F2490" s="8" t="s">
        <v>463</v>
      </c>
      <c r="G2490" s="8" t="s">
        <v>1559</v>
      </c>
      <c r="H2490" s="8">
        <v>0.30609999999999998</v>
      </c>
    </row>
    <row r="2491" spans="1:8">
      <c r="A2491" s="8" t="str">
        <f t="shared" si="73"/>
        <v>35.03.169020.06.1037</v>
      </c>
      <c r="B2491" s="8" t="s">
        <v>1556</v>
      </c>
      <c r="C2491" s="8" t="s">
        <v>1557</v>
      </c>
      <c r="D2491" s="8" t="s">
        <v>498</v>
      </c>
      <c r="E2491" s="8" t="s">
        <v>1560</v>
      </c>
      <c r="F2491" s="8" t="s">
        <v>463</v>
      </c>
      <c r="G2491" s="8" t="s">
        <v>1561</v>
      </c>
      <c r="H2491" s="8">
        <v>0.30609999999999998</v>
      </c>
    </row>
    <row r="2492" spans="1:8">
      <c r="A2492" s="8" t="str">
        <f t="shared" si="73"/>
        <v>35.03.169020.03.1022</v>
      </c>
      <c r="B2492" s="8" t="s">
        <v>1556</v>
      </c>
      <c r="C2492" s="8" t="s">
        <v>1557</v>
      </c>
      <c r="D2492" s="8" t="s">
        <v>498</v>
      </c>
      <c r="E2492" s="8" t="s">
        <v>1562</v>
      </c>
      <c r="F2492" s="8" t="s">
        <v>463</v>
      </c>
      <c r="G2492" s="8" t="s">
        <v>1530</v>
      </c>
      <c r="H2492" s="8">
        <v>0.05</v>
      </c>
    </row>
    <row r="2493" spans="1:8">
      <c r="A2493" s="8" t="str">
        <f t="shared" si="73"/>
        <v>35.03.169020.06.1005</v>
      </c>
      <c r="B2493" s="8" t="s">
        <v>1556</v>
      </c>
      <c r="C2493" s="8" t="s">
        <v>1557</v>
      </c>
      <c r="D2493" s="8" t="s">
        <v>498</v>
      </c>
      <c r="E2493" s="8" t="s">
        <v>914</v>
      </c>
      <c r="F2493" s="8" t="s">
        <v>508</v>
      </c>
      <c r="G2493" s="8" t="s">
        <v>915</v>
      </c>
      <c r="H2493" s="8">
        <v>0.05</v>
      </c>
    </row>
    <row r="2494" spans="1:8">
      <c r="A2494" s="8" t="str">
        <f t="shared" si="73"/>
        <v>35.03.169020.08.1001</v>
      </c>
      <c r="B2494" s="8" t="s">
        <v>1556</v>
      </c>
      <c r="C2494" s="8" t="s">
        <v>1557</v>
      </c>
      <c r="D2494" s="8" t="s">
        <v>498</v>
      </c>
      <c r="E2494" s="8" t="s">
        <v>919</v>
      </c>
      <c r="F2494" s="8" t="s">
        <v>920</v>
      </c>
      <c r="G2494" s="8" t="s">
        <v>542</v>
      </c>
      <c r="H2494" s="8">
        <v>0.05</v>
      </c>
    </row>
    <row r="2495" spans="1:8">
      <c r="A2495" s="8" t="str">
        <f t="shared" si="73"/>
        <v>35.03.169030.01.1610</v>
      </c>
      <c r="B2495" s="8" t="s">
        <v>1556</v>
      </c>
      <c r="C2495" s="8" t="s">
        <v>1557</v>
      </c>
      <c r="D2495" s="8" t="s">
        <v>498</v>
      </c>
      <c r="E2495" s="8" t="s">
        <v>1546</v>
      </c>
      <c r="F2495" s="8" t="s">
        <v>498</v>
      </c>
      <c r="G2495" s="8" t="s">
        <v>1547</v>
      </c>
      <c r="H2495" s="8">
        <v>1</v>
      </c>
    </row>
    <row r="2496" spans="1:8">
      <c r="A2496" s="8" t="str">
        <f t="shared" si="73"/>
        <v>35.03.169010.02.1050</v>
      </c>
      <c r="B2496" s="8" t="s">
        <v>1556</v>
      </c>
      <c r="C2496" s="8" t="s">
        <v>1557</v>
      </c>
      <c r="D2496" s="8" t="s">
        <v>498</v>
      </c>
      <c r="E2496" s="8" t="s">
        <v>1447</v>
      </c>
      <c r="F2496" s="8" t="s">
        <v>1409</v>
      </c>
      <c r="G2496" s="8" t="s">
        <v>1448</v>
      </c>
      <c r="H2496" s="8">
        <v>10.2041</v>
      </c>
    </row>
    <row r="2497" spans="1:8">
      <c r="A2497" s="8" t="str">
        <f t="shared" si="73"/>
        <v>35.03.169010.07.1003</v>
      </c>
      <c r="B2497" s="8" t="s">
        <v>1556</v>
      </c>
      <c r="C2497" s="8" t="s">
        <v>1557</v>
      </c>
      <c r="D2497" s="8" t="s">
        <v>498</v>
      </c>
      <c r="E2497" s="8" t="s">
        <v>1413</v>
      </c>
      <c r="F2497" s="8" t="s">
        <v>498</v>
      </c>
      <c r="G2497" s="8" t="s">
        <v>1414</v>
      </c>
      <c r="H2497" s="8">
        <v>3.666E-3</v>
      </c>
    </row>
    <row r="2498" spans="1:8">
      <c r="A2498" s="8" t="str">
        <f t="shared" si="73"/>
        <v>35.03.169010.11.1003</v>
      </c>
      <c r="B2498" s="8" t="s">
        <v>1556</v>
      </c>
      <c r="C2498" s="8" t="s">
        <v>1557</v>
      </c>
      <c r="D2498" s="8" t="s">
        <v>498</v>
      </c>
      <c r="E2498" s="8" t="s">
        <v>1467</v>
      </c>
      <c r="F2498" s="8" t="s">
        <v>463</v>
      </c>
      <c r="G2498" s="8" t="s">
        <v>1468</v>
      </c>
      <c r="H2498" s="8">
        <v>4.4248000000000003E-2</v>
      </c>
    </row>
    <row r="2499" spans="1:8">
      <c r="A2499" s="8" t="str">
        <f t="shared" si="73"/>
        <v>---------------  - FMEN031 - V:</v>
      </c>
      <c r="B2499" s="8" t="s">
        <v>427</v>
      </c>
      <c r="C2499" s="8" t="e">
        <f>------------------------------DAT</f>
        <v>#NAME?</v>
      </c>
      <c r="D2499" s="8" t="s">
        <v>1238</v>
      </c>
      <c r="E2499" s="8" t="s">
        <v>526</v>
      </c>
      <c r="F2499" s="8" t="s">
        <v>527</v>
      </c>
      <c r="G2499" s="8" t="s">
        <v>528</v>
      </c>
      <c r="H2499" s="8"/>
    </row>
    <row r="2500" spans="1:8">
      <c r="A2500" s="8" t="str">
        <f t="shared" si="73"/>
        <v>_x000C_------------------------------</v>
      </c>
      <c r="B2500" s="8" t="s">
        <v>529</v>
      </c>
      <c r="C2500" s="8" t="s">
        <v>1227</v>
      </c>
      <c r="D2500" s="8" t="s">
        <v>1228</v>
      </c>
      <c r="E2500" s="8" t="s">
        <v>430</v>
      </c>
      <c r="F2500" s="8" t="s">
        <v>429</v>
      </c>
      <c r="G2500" s="8" t="s">
        <v>431</v>
      </c>
      <c r="H2500" s="8" t="s">
        <v>431</v>
      </c>
    </row>
    <row r="2501" spans="1:8">
      <c r="A2501" s="8" t="str">
        <f t="shared" si="73"/>
        <v>FORNO DE MINASrutura de Atual P</v>
      </c>
      <c r="B2501" s="8" t="s">
        <v>433</v>
      </c>
      <c r="C2501" s="8" t="s">
        <v>434</v>
      </c>
      <c r="D2501" s="8" t="s">
        <v>435</v>
      </c>
      <c r="E2501" s="8" t="s">
        <v>436</v>
      </c>
      <c r="F2501" s="8" t="s">
        <v>437</v>
      </c>
      <c r="G2501" s="8" t="s">
        <v>438</v>
      </c>
      <c r="H2501" s="8" t="s">
        <v>1045</v>
      </c>
    </row>
    <row r="2502" spans="1:8">
      <c r="A2502" s="8" t="str">
        <f t="shared" si="73"/>
        <v>-------------------------------</v>
      </c>
      <c r="B2502" s="8" t="s">
        <v>427</v>
      </c>
      <c r="C2502" s="8" t="s">
        <v>1227</v>
      </c>
      <c r="D2502" s="8" t="s">
        <v>1228</v>
      </c>
      <c r="E2502" s="8" t="s">
        <v>430</v>
      </c>
      <c r="F2502" s="8" t="s">
        <v>429</v>
      </c>
      <c r="G2502" s="8" t="s">
        <v>431</v>
      </c>
      <c r="H2502" s="8" t="s">
        <v>1563</v>
      </c>
    </row>
    <row r="2503" spans="1:8">
      <c r="A2503" s="8" t="str">
        <f t="shared" si="73"/>
        <v/>
      </c>
      <c r="B2503" s="8"/>
      <c r="C2503" s="8"/>
      <c r="D2503" s="8"/>
      <c r="E2503" s="8"/>
      <c r="F2503" s="8"/>
      <c r="G2503" s="8"/>
      <c r="H2503" s="8"/>
    </row>
    <row r="2504" spans="1:8">
      <c r="A2504" s="8" t="str">
        <f t="shared" si="73"/>
        <v>Item PaiItem Filho</v>
      </c>
      <c r="B2504" s="8" t="s">
        <v>441</v>
      </c>
      <c r="C2504" s="8" t="s">
        <v>442</v>
      </c>
      <c r="D2504" s="8" t="s">
        <v>443</v>
      </c>
      <c r="E2504" s="8" t="s">
        <v>444</v>
      </c>
      <c r="F2504" s="8" t="s">
        <v>443</v>
      </c>
      <c r="G2504" s="8" t="s">
        <v>445</v>
      </c>
      <c r="H2504" s="8" t="s">
        <v>446</v>
      </c>
    </row>
    <row r="2505" spans="1:8">
      <c r="A2505" s="8" t="str">
        <f t="shared" si="73"/>
        <v>------------------------------</v>
      </c>
      <c r="B2505" s="8" t="s">
        <v>427</v>
      </c>
      <c r="C2505" s="8" t="s">
        <v>447</v>
      </c>
      <c r="D2505" s="8" t="s">
        <v>448</v>
      </c>
      <c r="E2505" s="8" t="s">
        <v>449</v>
      </c>
      <c r="F2505" s="8" t="s">
        <v>448</v>
      </c>
      <c r="G2505" s="8" t="s">
        <v>431</v>
      </c>
      <c r="H2505" s="8" t="s">
        <v>427</v>
      </c>
    </row>
    <row r="2506" spans="1:8">
      <c r="A2506" s="8" t="str">
        <f t="shared" si="73"/>
        <v>35.03.169010.07.1012</v>
      </c>
      <c r="B2506" s="8" t="s">
        <v>1556</v>
      </c>
      <c r="C2506" s="8" t="s">
        <v>1557</v>
      </c>
      <c r="D2506" s="8" t="s">
        <v>498</v>
      </c>
      <c r="E2506" s="8" t="s">
        <v>1480</v>
      </c>
      <c r="F2506" s="8" t="s">
        <v>452</v>
      </c>
      <c r="G2506" s="8" t="s">
        <v>1481</v>
      </c>
      <c r="H2506" s="8">
        <v>8.8500000000000004E-4</v>
      </c>
    </row>
    <row r="2507" spans="1:8">
      <c r="A2507" s="8" t="str">
        <f t="shared" si="73"/>
        <v>35.03.169010.07.1002</v>
      </c>
      <c r="B2507" s="8" t="s">
        <v>1556</v>
      </c>
      <c r="C2507" s="8" t="s">
        <v>1557</v>
      </c>
      <c r="D2507" s="8" t="s">
        <v>498</v>
      </c>
      <c r="E2507" s="8" t="s">
        <v>1434</v>
      </c>
      <c r="F2507" s="8" t="s">
        <v>452</v>
      </c>
      <c r="G2507" s="8" t="s">
        <v>1435</v>
      </c>
      <c r="H2507" s="8">
        <v>6.1899999999999998E-4</v>
      </c>
    </row>
    <row r="2508" spans="1:8">
      <c r="A2508" s="8" t="str">
        <f t="shared" si="73"/>
        <v>35.03.169010.10.1005</v>
      </c>
      <c r="B2508" s="8" t="s">
        <v>1556</v>
      </c>
      <c r="C2508" s="8" t="s">
        <v>1557</v>
      </c>
      <c r="D2508" s="8" t="s">
        <v>498</v>
      </c>
      <c r="E2508" s="8" t="s">
        <v>1449</v>
      </c>
      <c r="F2508" s="8" t="s">
        <v>1418</v>
      </c>
      <c r="G2508" s="8" t="s">
        <v>1450</v>
      </c>
      <c r="H2508" s="8">
        <v>0.12920400000000001</v>
      </c>
    </row>
    <row r="2509" spans="1:8">
      <c r="A2509" s="8" t="str">
        <f t="shared" si="73"/>
        <v>35.03.169010.06.0020</v>
      </c>
      <c r="B2509" s="8" t="s">
        <v>1556</v>
      </c>
      <c r="C2509" s="8" t="s">
        <v>1557</v>
      </c>
      <c r="D2509" s="8" t="s">
        <v>498</v>
      </c>
      <c r="E2509" s="8" t="s">
        <v>456</v>
      </c>
      <c r="F2509" s="8" t="s">
        <v>452</v>
      </c>
      <c r="G2509" s="8" t="s">
        <v>457</v>
      </c>
      <c r="H2509" s="8">
        <v>2.8760999999999998E-2</v>
      </c>
    </row>
    <row r="2510" spans="1:8">
      <c r="A2510" s="8" t="str">
        <f t="shared" si="73"/>
        <v>35.03.169030.01.1006</v>
      </c>
      <c r="B2510" s="8" t="s">
        <v>1556</v>
      </c>
      <c r="C2510" s="8" t="s">
        <v>1557</v>
      </c>
      <c r="D2510" s="8" t="s">
        <v>498</v>
      </c>
      <c r="E2510" s="8" t="s">
        <v>1458</v>
      </c>
      <c r="F2510" s="8" t="s">
        <v>1459</v>
      </c>
      <c r="G2510" s="8" t="s">
        <v>1460</v>
      </c>
      <c r="H2510" s="8">
        <v>-8.1632999999999996</v>
      </c>
    </row>
    <row r="2511" spans="1:8">
      <c r="A2511" s="8" t="str">
        <f t="shared" si="73"/>
        <v>35.03.169010.07.1011</v>
      </c>
      <c r="B2511" s="8" t="s">
        <v>1556</v>
      </c>
      <c r="C2511" s="8" t="s">
        <v>1557</v>
      </c>
      <c r="D2511" s="8" t="s">
        <v>498</v>
      </c>
      <c r="E2511" s="8" t="s">
        <v>1456</v>
      </c>
      <c r="F2511" s="8" t="s">
        <v>1418</v>
      </c>
      <c r="G2511" s="8" t="s">
        <v>1457</v>
      </c>
      <c r="H2511" s="8">
        <v>1.3273999999999999E-2</v>
      </c>
    </row>
    <row r="2512" spans="1:8">
      <c r="A2512" s="8" t="str">
        <f t="shared" si="73"/>
        <v>35.03.169020.10.1014</v>
      </c>
      <c r="B2512" s="8" t="s">
        <v>1556</v>
      </c>
      <c r="C2512" s="8" t="s">
        <v>1557</v>
      </c>
      <c r="D2512" s="8" t="s">
        <v>498</v>
      </c>
      <c r="E2512" s="8" t="s">
        <v>1055</v>
      </c>
      <c r="F2512" s="8" t="s">
        <v>508</v>
      </c>
      <c r="G2512" s="8" t="s">
        <v>1056</v>
      </c>
      <c r="H2512" s="8">
        <v>0.05</v>
      </c>
    </row>
    <row r="2513" spans="1:8">
      <c r="A2513" s="8" t="str">
        <f t="shared" si="73"/>
        <v>35.03.171030.01.1710</v>
      </c>
      <c r="B2513" s="8" t="s">
        <v>1564</v>
      </c>
      <c r="C2513" s="8" t="s">
        <v>1565</v>
      </c>
      <c r="D2513" s="8" t="s">
        <v>498</v>
      </c>
      <c r="E2513" s="8" t="s">
        <v>1566</v>
      </c>
      <c r="F2513" s="8" t="s">
        <v>498</v>
      </c>
      <c r="G2513" s="8" t="s">
        <v>1565</v>
      </c>
      <c r="H2513" s="8">
        <v>1</v>
      </c>
    </row>
    <row r="2514" spans="1:8">
      <c r="A2514" s="8" t="str">
        <f t="shared" si="73"/>
        <v>35.03.171010.02.1050</v>
      </c>
      <c r="B2514" s="8" t="s">
        <v>1564</v>
      </c>
      <c r="C2514" s="8" t="s">
        <v>1565</v>
      </c>
      <c r="D2514" s="8" t="s">
        <v>498</v>
      </c>
      <c r="E2514" s="8" t="s">
        <v>1447</v>
      </c>
      <c r="F2514" s="8" t="s">
        <v>1409</v>
      </c>
      <c r="G2514" s="8" t="s">
        <v>1448</v>
      </c>
      <c r="H2514" s="8">
        <v>10.272729999999999</v>
      </c>
    </row>
    <row r="2515" spans="1:8">
      <c r="A2515" s="8" t="str">
        <f t="shared" si="73"/>
        <v>35.03.171010.10.1003</v>
      </c>
      <c r="B2515" s="8" t="s">
        <v>1564</v>
      </c>
      <c r="C2515" s="8" t="s">
        <v>1565</v>
      </c>
      <c r="D2515" s="8" t="s">
        <v>498</v>
      </c>
      <c r="E2515" s="8" t="s">
        <v>1478</v>
      </c>
      <c r="F2515" s="8" t="s">
        <v>1418</v>
      </c>
      <c r="G2515" s="8" t="s">
        <v>1479</v>
      </c>
      <c r="H2515" s="8">
        <v>0.10909000000000001</v>
      </c>
    </row>
    <row r="2516" spans="1:8">
      <c r="A2516" s="8" t="str">
        <f t="shared" si="73"/>
        <v>35.03.171010.11.1009</v>
      </c>
      <c r="B2516" s="8" t="s">
        <v>1564</v>
      </c>
      <c r="C2516" s="8" t="s">
        <v>1565</v>
      </c>
      <c r="D2516" s="8" t="s">
        <v>498</v>
      </c>
      <c r="E2516" s="8" t="s">
        <v>1567</v>
      </c>
      <c r="F2516" s="8" t="s">
        <v>1454</v>
      </c>
      <c r="G2516" s="8" t="s">
        <v>1568</v>
      </c>
      <c r="H2516" s="8">
        <v>0.22727</v>
      </c>
    </row>
    <row r="2517" spans="1:8">
      <c r="A2517" s="8" t="str">
        <f t="shared" si="73"/>
        <v>35.03.171010.11.1006</v>
      </c>
      <c r="B2517" s="8" t="s">
        <v>1564</v>
      </c>
      <c r="C2517" s="8" t="s">
        <v>1565</v>
      </c>
      <c r="D2517" s="8" t="s">
        <v>498</v>
      </c>
      <c r="E2517" s="8" t="s">
        <v>1569</v>
      </c>
      <c r="F2517" s="8" t="s">
        <v>463</v>
      </c>
      <c r="G2517" s="8" t="s">
        <v>1570</v>
      </c>
      <c r="H2517" s="8">
        <v>0.22727</v>
      </c>
    </row>
    <row r="2518" spans="1:8">
      <c r="A2518" s="8" t="str">
        <f t="shared" si="73"/>
        <v>35.03.171010.07.1003</v>
      </c>
      <c r="B2518" s="8" t="s">
        <v>1564</v>
      </c>
      <c r="C2518" s="8" t="s">
        <v>1565</v>
      </c>
      <c r="D2518" s="8" t="s">
        <v>498</v>
      </c>
      <c r="E2518" s="8" t="s">
        <v>1413</v>
      </c>
      <c r="F2518" s="8" t="s">
        <v>498</v>
      </c>
      <c r="G2518" s="8" t="s">
        <v>1414</v>
      </c>
      <c r="H2518" s="8">
        <v>3.7659999999999998E-3</v>
      </c>
    </row>
    <row r="2519" spans="1:8">
      <c r="A2519" s="8" t="str">
        <f t="shared" si="73"/>
        <v>35.03.171010.07.1002</v>
      </c>
      <c r="B2519" s="8" t="s">
        <v>1564</v>
      </c>
      <c r="C2519" s="8" t="s">
        <v>1565</v>
      </c>
      <c r="D2519" s="8" t="s">
        <v>498</v>
      </c>
      <c r="E2519" s="8" t="s">
        <v>1434</v>
      </c>
      <c r="F2519" s="8" t="s">
        <v>452</v>
      </c>
      <c r="G2519" s="8" t="s">
        <v>1435</v>
      </c>
      <c r="H2519" s="8">
        <v>8.1999999999999998E-4</v>
      </c>
    </row>
    <row r="2520" spans="1:8">
      <c r="A2520" s="8" t="str">
        <f t="shared" si="73"/>
        <v>35.03.171010.07.1012</v>
      </c>
      <c r="B2520" s="8" t="s">
        <v>1564</v>
      </c>
      <c r="C2520" s="8" t="s">
        <v>1565</v>
      </c>
      <c r="D2520" s="8" t="s">
        <v>498</v>
      </c>
      <c r="E2520" s="8" t="s">
        <v>1480</v>
      </c>
      <c r="F2520" s="8" t="s">
        <v>452</v>
      </c>
      <c r="G2520" s="8" t="s">
        <v>1481</v>
      </c>
      <c r="H2520" s="8">
        <v>1.3600000000000001E-3</v>
      </c>
    </row>
    <row r="2521" spans="1:8">
      <c r="A2521" s="8" t="str">
        <f t="shared" si="73"/>
        <v>35.03.171010.06.0020</v>
      </c>
      <c r="B2521" s="8" t="s">
        <v>1564</v>
      </c>
      <c r="C2521" s="8" t="s">
        <v>1565</v>
      </c>
      <c r="D2521" s="8" t="s">
        <v>498</v>
      </c>
      <c r="E2521" s="8" t="s">
        <v>456</v>
      </c>
      <c r="F2521" s="8" t="s">
        <v>452</v>
      </c>
      <c r="G2521" s="8" t="s">
        <v>457</v>
      </c>
      <c r="H2521" s="8">
        <v>2.955E-2</v>
      </c>
    </row>
    <row r="2522" spans="1:8">
      <c r="A2522" s="8" t="str">
        <f t="shared" si="73"/>
        <v>35.03.171030.01.1006</v>
      </c>
      <c r="B2522" s="8" t="s">
        <v>1564</v>
      </c>
      <c r="C2522" s="8" t="s">
        <v>1565</v>
      </c>
      <c r="D2522" s="8" t="s">
        <v>498</v>
      </c>
      <c r="E2522" s="8" t="s">
        <v>1458</v>
      </c>
      <c r="F2522" s="8" t="s">
        <v>1459</v>
      </c>
      <c r="G2522" s="8" t="s">
        <v>1460</v>
      </c>
      <c r="H2522" s="8">
        <v>-8.1632999999999996</v>
      </c>
    </row>
    <row r="2523" spans="1:8">
      <c r="A2523" s="8" t="str">
        <f t="shared" si="73"/>
        <v>35.03.171010.07.1011</v>
      </c>
      <c r="B2523" s="8" t="s">
        <v>1564</v>
      </c>
      <c r="C2523" s="8" t="s">
        <v>1565</v>
      </c>
      <c r="D2523" s="8" t="s">
        <v>498</v>
      </c>
      <c r="E2523" s="8" t="s">
        <v>1456</v>
      </c>
      <c r="F2523" s="8" t="s">
        <v>1418</v>
      </c>
      <c r="G2523" s="8" t="s">
        <v>1457</v>
      </c>
      <c r="H2523" s="8">
        <v>1.3639999999999999E-2</v>
      </c>
    </row>
    <row r="2524" spans="1:8">
      <c r="A2524" s="8" t="str">
        <f t="shared" si="73"/>
        <v>35.03.171020.10.1014</v>
      </c>
      <c r="B2524" s="8" t="s">
        <v>1564</v>
      </c>
      <c r="C2524" s="8" t="s">
        <v>1565</v>
      </c>
      <c r="D2524" s="8" t="s">
        <v>498</v>
      </c>
      <c r="E2524" s="8" t="s">
        <v>1055</v>
      </c>
      <c r="F2524" s="8" t="s">
        <v>508</v>
      </c>
      <c r="G2524" s="8" t="s">
        <v>1056</v>
      </c>
      <c r="H2524" s="8">
        <v>0.05</v>
      </c>
    </row>
    <row r="2525" spans="1:8">
      <c r="A2525" s="8" t="str">
        <f t="shared" si="73"/>
        <v>35.03.171020.09.1002</v>
      </c>
      <c r="B2525" s="8" t="s">
        <v>1564</v>
      </c>
      <c r="C2525" s="8" t="s">
        <v>1565</v>
      </c>
      <c r="D2525" s="8" t="s">
        <v>498</v>
      </c>
      <c r="E2525" s="8" t="s">
        <v>923</v>
      </c>
      <c r="F2525" s="8" t="s">
        <v>508</v>
      </c>
      <c r="G2525" s="8" t="s">
        <v>924</v>
      </c>
      <c r="H2525" s="8">
        <v>4.5459999999999997E-3</v>
      </c>
    </row>
    <row r="2526" spans="1:8">
      <c r="A2526" s="8" t="str">
        <f t="shared" si="73"/>
        <v>35.03.171020.06.1001</v>
      </c>
      <c r="B2526" s="8" t="s">
        <v>1564</v>
      </c>
      <c r="C2526" s="8" t="s">
        <v>1565</v>
      </c>
      <c r="D2526" s="8" t="s">
        <v>498</v>
      </c>
      <c r="E2526" s="8" t="s">
        <v>917</v>
      </c>
      <c r="F2526" s="8" t="s">
        <v>508</v>
      </c>
      <c r="G2526" s="8" t="s">
        <v>918</v>
      </c>
      <c r="H2526" s="8">
        <v>2E-3</v>
      </c>
    </row>
    <row r="2527" spans="1:8">
      <c r="A2527" s="8" t="str">
        <f t="shared" si="73"/>
        <v>35.03.171330.01.1713</v>
      </c>
      <c r="B2527" s="8" t="s">
        <v>1361</v>
      </c>
      <c r="C2527" s="8" t="s">
        <v>1360</v>
      </c>
      <c r="D2527" s="8" t="s">
        <v>498</v>
      </c>
      <c r="E2527" s="8" t="s">
        <v>1571</v>
      </c>
      <c r="F2527" s="8" t="s">
        <v>498</v>
      </c>
      <c r="G2527" s="8" t="s">
        <v>1360</v>
      </c>
      <c r="H2527" s="8">
        <v>1</v>
      </c>
    </row>
    <row r="2528" spans="1:8">
      <c r="A2528" s="8" t="str">
        <f t="shared" si="73"/>
        <v>35.03.171310.02.1050</v>
      </c>
      <c r="B2528" s="8" t="s">
        <v>1361</v>
      </c>
      <c r="C2528" s="8" t="s">
        <v>1360</v>
      </c>
      <c r="D2528" s="8" t="s">
        <v>498</v>
      </c>
      <c r="E2528" s="8" t="s">
        <v>1447</v>
      </c>
      <c r="F2528" s="8" t="s">
        <v>1409</v>
      </c>
      <c r="G2528" s="8" t="s">
        <v>1448</v>
      </c>
      <c r="H2528" s="8">
        <v>10.272729999999999</v>
      </c>
    </row>
    <row r="2529" spans="1:8">
      <c r="A2529" s="8" t="str">
        <f t="shared" si="73"/>
        <v>35.03.171310.10.1003</v>
      </c>
      <c r="B2529" s="8" t="s">
        <v>1361</v>
      </c>
      <c r="C2529" s="8" t="s">
        <v>1360</v>
      </c>
      <c r="D2529" s="8" t="s">
        <v>498</v>
      </c>
      <c r="E2529" s="8" t="s">
        <v>1478</v>
      </c>
      <c r="F2529" s="8" t="s">
        <v>1418</v>
      </c>
      <c r="G2529" s="8" t="s">
        <v>1479</v>
      </c>
      <c r="H2529" s="8">
        <v>0.10909099999999999</v>
      </c>
    </row>
    <row r="2530" spans="1:8">
      <c r="A2530" s="8" t="str">
        <f t="shared" si="73"/>
        <v>35.03.171310.07.1003</v>
      </c>
      <c r="B2530" s="8" t="s">
        <v>1361</v>
      </c>
      <c r="C2530" s="8" t="s">
        <v>1360</v>
      </c>
      <c r="D2530" s="8" t="s">
        <v>498</v>
      </c>
      <c r="E2530" s="8" t="s">
        <v>1413</v>
      </c>
      <c r="F2530" s="8" t="s">
        <v>498</v>
      </c>
      <c r="G2530" s="8" t="s">
        <v>1414</v>
      </c>
      <c r="H2530" s="8">
        <v>3.7659999999999998E-3</v>
      </c>
    </row>
    <row r="2531" spans="1:8">
      <c r="A2531" s="8" t="str">
        <f t="shared" si="73"/>
        <v>35.03.171310.07.1012</v>
      </c>
      <c r="B2531" s="8" t="s">
        <v>1361</v>
      </c>
      <c r="C2531" s="8" t="s">
        <v>1360</v>
      </c>
      <c r="D2531" s="8" t="s">
        <v>498</v>
      </c>
      <c r="E2531" s="8" t="s">
        <v>1480</v>
      </c>
      <c r="F2531" s="8" t="s">
        <v>452</v>
      </c>
      <c r="G2531" s="8" t="s">
        <v>1481</v>
      </c>
      <c r="H2531" s="8">
        <v>1.364E-3</v>
      </c>
    </row>
    <row r="2532" spans="1:8">
      <c r="A2532" s="8" t="str">
        <f t="shared" si="73"/>
        <v>35.03.171310.06.0020</v>
      </c>
      <c r="B2532" s="8" t="s">
        <v>1361</v>
      </c>
      <c r="C2532" s="8" t="s">
        <v>1360</v>
      </c>
      <c r="D2532" s="8" t="s">
        <v>498</v>
      </c>
      <c r="E2532" s="8" t="s">
        <v>456</v>
      </c>
      <c r="F2532" s="8" t="s">
        <v>452</v>
      </c>
      <c r="G2532" s="8" t="s">
        <v>457</v>
      </c>
      <c r="H2532" s="8">
        <v>2.9544999999999998E-2</v>
      </c>
    </row>
    <row r="2533" spans="1:8">
      <c r="A2533" s="8" t="str">
        <f t="shared" si="73"/>
        <v>35.03.171330.01.1006</v>
      </c>
      <c r="B2533" s="8" t="s">
        <v>1361</v>
      </c>
      <c r="C2533" s="8" t="s">
        <v>1360</v>
      </c>
      <c r="D2533" s="8" t="s">
        <v>498</v>
      </c>
      <c r="E2533" s="8" t="s">
        <v>1458</v>
      </c>
      <c r="F2533" s="8" t="s">
        <v>1459</v>
      </c>
      <c r="G2533" s="8" t="s">
        <v>1460</v>
      </c>
      <c r="H2533" s="8">
        <v>-8.1632999999999996</v>
      </c>
    </row>
    <row r="2534" spans="1:8">
      <c r="A2534" s="8" t="str">
        <f t="shared" si="73"/>
        <v>35.03.171310.07.1011</v>
      </c>
      <c r="B2534" s="8" t="s">
        <v>1361</v>
      </c>
      <c r="C2534" s="8" t="s">
        <v>1360</v>
      </c>
      <c r="D2534" s="8" t="s">
        <v>498</v>
      </c>
      <c r="E2534" s="8" t="s">
        <v>1456</v>
      </c>
      <c r="F2534" s="8" t="s">
        <v>1418</v>
      </c>
      <c r="G2534" s="8" t="s">
        <v>1457</v>
      </c>
      <c r="H2534" s="8">
        <v>1.3636000000000001E-2</v>
      </c>
    </row>
    <row r="2535" spans="1:8">
      <c r="A2535" s="8" t="str">
        <f t="shared" si="73"/>
        <v>35.03.171320.10.1014</v>
      </c>
      <c r="B2535" s="8" t="s">
        <v>1361</v>
      </c>
      <c r="C2535" s="8" t="s">
        <v>1360</v>
      </c>
      <c r="D2535" s="8" t="s">
        <v>498</v>
      </c>
      <c r="E2535" s="8" t="s">
        <v>1055</v>
      </c>
      <c r="F2535" s="8" t="s">
        <v>508</v>
      </c>
      <c r="G2535" s="8" t="s">
        <v>1056</v>
      </c>
      <c r="H2535" s="8">
        <v>5.4545000000000003E-2</v>
      </c>
    </row>
    <row r="2536" spans="1:8">
      <c r="A2536" s="8" t="str">
        <f t="shared" si="73"/>
        <v>35.03.171310.11.1009</v>
      </c>
      <c r="B2536" s="8" t="s">
        <v>1361</v>
      </c>
      <c r="C2536" s="8" t="s">
        <v>1360</v>
      </c>
      <c r="D2536" s="8" t="s">
        <v>498</v>
      </c>
      <c r="E2536" s="8" t="s">
        <v>1567</v>
      </c>
      <c r="F2536" s="8" t="s">
        <v>1454</v>
      </c>
      <c r="G2536" s="8" t="s">
        <v>1568</v>
      </c>
      <c r="H2536" s="8">
        <v>0.223214</v>
      </c>
    </row>
    <row r="2537" spans="1:8">
      <c r="A2537" s="8" t="str">
        <f t="shared" si="73"/>
        <v>35.03.171310.11.1006</v>
      </c>
      <c r="B2537" s="8" t="s">
        <v>1361</v>
      </c>
      <c r="C2537" s="8" t="s">
        <v>1360</v>
      </c>
      <c r="D2537" s="8" t="s">
        <v>498</v>
      </c>
      <c r="E2537" s="8" t="s">
        <v>1569</v>
      </c>
      <c r="F2537" s="8" t="s">
        <v>463</v>
      </c>
      <c r="G2537" s="8" t="s">
        <v>1570</v>
      </c>
      <c r="H2537" s="8">
        <v>0.223214</v>
      </c>
    </row>
    <row r="2538" spans="1:8">
      <c r="A2538" s="8" t="str">
        <f t="shared" si="73"/>
        <v>35.03.171320.09.1002</v>
      </c>
      <c r="B2538" s="8" t="s">
        <v>1361</v>
      </c>
      <c r="C2538" s="8" t="s">
        <v>1360</v>
      </c>
      <c r="D2538" s="8" t="s">
        <v>498</v>
      </c>
      <c r="E2538" s="8" t="s">
        <v>923</v>
      </c>
      <c r="F2538" s="8" t="s">
        <v>508</v>
      </c>
      <c r="G2538" s="8" t="s">
        <v>924</v>
      </c>
      <c r="H2538" s="8">
        <v>4.5450000000000004E-3</v>
      </c>
    </row>
    <row r="2539" spans="1:8">
      <c r="A2539" s="8" t="str">
        <f t="shared" si="73"/>
        <v>35.03.171320.06.1001</v>
      </c>
      <c r="B2539" s="8" t="s">
        <v>1361</v>
      </c>
      <c r="C2539" s="8" t="s">
        <v>1360</v>
      </c>
      <c r="D2539" s="8" t="s">
        <v>498</v>
      </c>
      <c r="E2539" s="8" t="s">
        <v>917</v>
      </c>
      <c r="F2539" s="8" t="s">
        <v>508</v>
      </c>
      <c r="G2539" s="8" t="s">
        <v>918</v>
      </c>
      <c r="H2539" s="8">
        <v>2E-3</v>
      </c>
    </row>
    <row r="2540" spans="1:8">
      <c r="A2540" s="8" t="str">
        <f t="shared" si="73"/>
        <v>35.03.178020.10.1014</v>
      </c>
      <c r="B2540" s="8" t="s">
        <v>1572</v>
      </c>
      <c r="C2540" s="8" t="s">
        <v>1573</v>
      </c>
      <c r="D2540" s="8" t="s">
        <v>498</v>
      </c>
      <c r="E2540" s="8" t="s">
        <v>1055</v>
      </c>
      <c r="F2540" s="8" t="s">
        <v>508</v>
      </c>
      <c r="G2540" s="8" t="s">
        <v>1056</v>
      </c>
      <c r="H2540" s="8">
        <v>5.5E-2</v>
      </c>
    </row>
    <row r="2541" spans="1:8">
      <c r="A2541" s="8" t="str">
        <f t="shared" si="73"/>
        <v>35.03.178030.01.1780</v>
      </c>
      <c r="B2541" s="8" t="s">
        <v>1572</v>
      </c>
      <c r="C2541" s="8" t="s">
        <v>1573</v>
      </c>
      <c r="D2541" s="8" t="s">
        <v>498</v>
      </c>
      <c r="E2541" s="8" t="s">
        <v>1574</v>
      </c>
      <c r="F2541" s="8" t="s">
        <v>498</v>
      </c>
      <c r="G2541" s="8" t="s">
        <v>1573</v>
      </c>
      <c r="H2541" s="8">
        <v>1</v>
      </c>
    </row>
    <row r="2542" spans="1:8">
      <c r="A2542" s="8" t="str">
        <f t="shared" si="73"/>
        <v>35.03.178010.07.1003</v>
      </c>
      <c r="B2542" s="8" t="s">
        <v>1572</v>
      </c>
      <c r="C2542" s="8" t="s">
        <v>1573</v>
      </c>
      <c r="D2542" s="8" t="s">
        <v>498</v>
      </c>
      <c r="E2542" s="8" t="s">
        <v>1413</v>
      </c>
      <c r="F2542" s="8" t="s">
        <v>498</v>
      </c>
      <c r="G2542" s="8" t="s">
        <v>1414</v>
      </c>
      <c r="H2542" s="8">
        <v>2.3E-3</v>
      </c>
    </row>
    <row r="2543" spans="1:8">
      <c r="A2543" s="8" t="str">
        <f t="shared" si="73"/>
        <v>35.03.178030.01.1001</v>
      </c>
      <c r="B2543" s="8" t="s">
        <v>1572</v>
      </c>
      <c r="C2543" s="8" t="s">
        <v>1573</v>
      </c>
      <c r="D2543" s="8" t="s">
        <v>498</v>
      </c>
      <c r="E2543" s="8" t="s">
        <v>1540</v>
      </c>
      <c r="F2543" s="8" t="s">
        <v>498</v>
      </c>
      <c r="G2543" s="8" t="s">
        <v>1541</v>
      </c>
      <c r="H2543" s="8">
        <v>0.23089999999999999</v>
      </c>
    </row>
    <row r="2544" spans="1:8">
      <c r="A2544" s="8" t="str">
        <f t="shared" si="73"/>
        <v>35.03.178010.07.1012</v>
      </c>
      <c r="B2544" s="8" t="s">
        <v>1572</v>
      </c>
      <c r="C2544" s="8" t="s">
        <v>1573</v>
      </c>
      <c r="D2544" s="8" t="s">
        <v>498</v>
      </c>
      <c r="E2544" s="8" t="s">
        <v>1480</v>
      </c>
      <c r="F2544" s="8" t="s">
        <v>452</v>
      </c>
      <c r="G2544" s="8" t="s">
        <v>1481</v>
      </c>
      <c r="H2544" s="8">
        <v>1.6999999999999999E-3</v>
      </c>
    </row>
    <row r="2545" spans="1:8">
      <c r="A2545" s="8" t="str">
        <f t="shared" si="73"/>
        <v>35.03.178010.10.1003</v>
      </c>
      <c r="B2545" s="8" t="s">
        <v>1572</v>
      </c>
      <c r="C2545" s="8" t="s">
        <v>1573</v>
      </c>
      <c r="D2545" s="8" t="s">
        <v>498</v>
      </c>
      <c r="E2545" s="8" t="s">
        <v>1478</v>
      </c>
      <c r="F2545" s="8" t="s">
        <v>1418</v>
      </c>
      <c r="G2545" s="8" t="s">
        <v>1479</v>
      </c>
      <c r="H2545" s="8">
        <v>0.1328</v>
      </c>
    </row>
    <row r="2546" spans="1:8">
      <c r="A2546" s="8" t="str">
        <f t="shared" si="73"/>
        <v>35.03.178010.07.1001</v>
      </c>
      <c r="B2546" s="8" t="s">
        <v>1572</v>
      </c>
      <c r="C2546" s="8" t="s">
        <v>1573</v>
      </c>
      <c r="D2546" s="8" t="s">
        <v>498</v>
      </c>
      <c r="E2546" s="8" t="s">
        <v>1533</v>
      </c>
      <c r="F2546" s="8" t="s">
        <v>452</v>
      </c>
      <c r="G2546" s="8" t="s">
        <v>1534</v>
      </c>
      <c r="H2546" s="8">
        <v>5.0000000000000001E-4</v>
      </c>
    </row>
    <row r="2547" spans="1:8">
      <c r="A2547" s="8" t="str">
        <f t="shared" si="73"/>
        <v>35.03.178010.07.1015</v>
      </c>
      <c r="B2547" s="8" t="s">
        <v>1572</v>
      </c>
      <c r="C2547" s="8" t="s">
        <v>1573</v>
      </c>
      <c r="D2547" s="8" t="s">
        <v>498</v>
      </c>
      <c r="E2547" s="8" t="s">
        <v>1535</v>
      </c>
      <c r="F2547" s="8" t="s">
        <v>1454</v>
      </c>
      <c r="G2547" s="8" t="s">
        <v>1536</v>
      </c>
      <c r="H2547" s="8">
        <v>3.4599999999999999E-2</v>
      </c>
    </row>
    <row r="2548" spans="1:8">
      <c r="A2548" s="8" t="str">
        <f t="shared" si="73"/>
        <v>35.03.178010.06.0020</v>
      </c>
      <c r="B2548" s="8" t="s">
        <v>1572</v>
      </c>
      <c r="C2548" s="8" t="s">
        <v>1573</v>
      </c>
      <c r="D2548" s="8" t="s">
        <v>498</v>
      </c>
      <c r="E2548" s="8" t="s">
        <v>456</v>
      </c>
      <c r="F2548" s="8" t="s">
        <v>452</v>
      </c>
      <c r="G2548" s="8" t="s">
        <v>457</v>
      </c>
      <c r="H2548" s="8">
        <v>4.1599999999999998E-2</v>
      </c>
    </row>
    <row r="2549" spans="1:8">
      <c r="A2549" s="8" t="str">
        <f t="shared" si="73"/>
        <v>35.03.178010.07.1011</v>
      </c>
      <c r="B2549" s="8" t="s">
        <v>1572</v>
      </c>
      <c r="C2549" s="8" t="s">
        <v>1573</v>
      </c>
      <c r="D2549" s="8" t="s">
        <v>498</v>
      </c>
      <c r="E2549" s="8" t="s">
        <v>1456</v>
      </c>
      <c r="F2549" s="8" t="s">
        <v>1418</v>
      </c>
      <c r="G2549" s="8" t="s">
        <v>1457</v>
      </c>
      <c r="H2549" s="8">
        <v>1.7299999999999999E-2</v>
      </c>
    </row>
    <row r="2550" spans="1:8">
      <c r="A2550" s="8" t="str">
        <f t="shared" si="73"/>
        <v>35.03.178030.01.1006</v>
      </c>
      <c r="B2550" s="8" t="s">
        <v>1572</v>
      </c>
      <c r="C2550" s="8" t="s">
        <v>1573</v>
      </c>
      <c r="D2550" s="8" t="s">
        <v>498</v>
      </c>
      <c r="E2550" s="8" t="s">
        <v>1458</v>
      </c>
      <c r="F2550" s="8" t="s">
        <v>1459</v>
      </c>
      <c r="G2550" s="8" t="s">
        <v>1460</v>
      </c>
      <c r="H2550" s="8">
        <v>-10.1617</v>
      </c>
    </row>
    <row r="2551" spans="1:8">
      <c r="A2551" s="8" t="str">
        <f t="shared" ref="A2551:A2614" si="74">B2551&amp;E2551</f>
        <v>35.03.178010.02.1050</v>
      </c>
      <c r="B2551" s="8" t="s">
        <v>1572</v>
      </c>
      <c r="C2551" s="8" t="s">
        <v>1573</v>
      </c>
      <c r="D2551" s="8" t="s">
        <v>498</v>
      </c>
      <c r="E2551" s="8" t="s">
        <v>1447</v>
      </c>
      <c r="F2551" s="8" t="s">
        <v>1409</v>
      </c>
      <c r="G2551" s="8" t="s">
        <v>1448</v>
      </c>
      <c r="H2551" s="8">
        <v>12.7021</v>
      </c>
    </row>
    <row r="2552" spans="1:8">
      <c r="A2552" s="8" t="str">
        <f t="shared" si="74"/>
        <v>35.03.181030.01.1810</v>
      </c>
      <c r="B2552" s="8" t="s">
        <v>1575</v>
      </c>
      <c r="C2552" s="8" t="s">
        <v>1576</v>
      </c>
      <c r="D2552" s="8" t="s">
        <v>498</v>
      </c>
      <c r="E2552" s="8" t="s">
        <v>1577</v>
      </c>
      <c r="F2552" s="8" t="s">
        <v>498</v>
      </c>
      <c r="G2552" s="8" t="s">
        <v>1578</v>
      </c>
      <c r="H2552" s="8">
        <v>1</v>
      </c>
    </row>
    <row r="2553" spans="1:8">
      <c r="A2553" s="8" t="str">
        <f t="shared" si="74"/>
        <v>35.03.181010.02.1050</v>
      </c>
      <c r="B2553" s="8" t="s">
        <v>1575</v>
      </c>
      <c r="C2553" s="8" t="s">
        <v>1576</v>
      </c>
      <c r="D2553" s="8" t="s">
        <v>498</v>
      </c>
      <c r="E2553" s="8" t="s">
        <v>1447</v>
      </c>
      <c r="F2553" s="8" t="s">
        <v>1409</v>
      </c>
      <c r="G2553" s="8" t="s">
        <v>1448</v>
      </c>
      <c r="H2553" s="8">
        <v>6.25</v>
      </c>
    </row>
    <row r="2554" spans="1:8">
      <c r="A2554" s="8" t="str">
        <f t="shared" si="74"/>
        <v>35.03.181010.10.1003</v>
      </c>
      <c r="B2554" s="8" t="s">
        <v>1575</v>
      </c>
      <c r="C2554" s="8" t="s">
        <v>1576</v>
      </c>
      <c r="D2554" s="8" t="s">
        <v>498</v>
      </c>
      <c r="E2554" s="8" t="s">
        <v>1478</v>
      </c>
      <c r="F2554" s="8" t="s">
        <v>1418</v>
      </c>
      <c r="G2554" s="8" t="s">
        <v>1479</v>
      </c>
      <c r="H2554" s="8">
        <v>0.125</v>
      </c>
    </row>
    <row r="2555" spans="1:8">
      <c r="A2555" s="8" t="str">
        <f t="shared" si="74"/>
        <v>35.03.181010.07.1016</v>
      </c>
      <c r="B2555" s="8" t="s">
        <v>1575</v>
      </c>
      <c r="C2555" s="8" t="s">
        <v>1576</v>
      </c>
      <c r="D2555" s="8" t="s">
        <v>498</v>
      </c>
      <c r="E2555" s="8" t="s">
        <v>1579</v>
      </c>
      <c r="F2555" s="8" t="s">
        <v>452</v>
      </c>
      <c r="G2555" s="8" t="s">
        <v>1580</v>
      </c>
      <c r="H2555" s="8">
        <v>2.0799999999999998E-3</v>
      </c>
    </row>
    <row r="2556" spans="1:8">
      <c r="A2556" s="8" t="str">
        <f t="shared" si="74"/>
        <v>35.03.181030.01.1006</v>
      </c>
      <c r="B2556" s="8" t="s">
        <v>1575</v>
      </c>
      <c r="C2556" s="8" t="s">
        <v>1576</v>
      </c>
      <c r="D2556" s="8" t="s">
        <v>498</v>
      </c>
      <c r="E2556" s="8" t="s">
        <v>1458</v>
      </c>
      <c r="F2556" s="8" t="s">
        <v>1459</v>
      </c>
      <c r="G2556" s="8" t="s">
        <v>1460</v>
      </c>
      <c r="H2556" s="8">
        <v>-5.3333000000000004</v>
      </c>
    </row>
    <row r="2557" spans="1:8">
      <c r="A2557" s="8" t="str">
        <f t="shared" si="74"/>
        <v>35.03.181010.07.1003</v>
      </c>
      <c r="B2557" s="8" t="s">
        <v>1575</v>
      </c>
      <c r="C2557" s="8" t="s">
        <v>1576</v>
      </c>
      <c r="D2557" s="8" t="s">
        <v>498</v>
      </c>
      <c r="E2557" s="8" t="s">
        <v>1413</v>
      </c>
      <c r="F2557" s="8" t="s">
        <v>498</v>
      </c>
      <c r="G2557" s="8" t="s">
        <v>1414</v>
      </c>
      <c r="H2557" s="8">
        <v>3.13E-3</v>
      </c>
    </row>
    <row r="2558" spans="1:8">
      <c r="A2558" s="8" t="str">
        <f t="shared" si="74"/>
        <v>35.03.181010.06.0020</v>
      </c>
      <c r="B2558" s="8" t="s">
        <v>1575</v>
      </c>
      <c r="C2558" s="8" t="s">
        <v>1576</v>
      </c>
      <c r="D2558" s="8" t="s">
        <v>498</v>
      </c>
      <c r="E2558" s="8" t="s">
        <v>456</v>
      </c>
      <c r="F2558" s="8" t="s">
        <v>452</v>
      </c>
      <c r="G2558" s="8" t="s">
        <v>457</v>
      </c>
      <c r="H2558" s="8">
        <v>2.2700000000000001E-2</v>
      </c>
    </row>
    <row r="2559" spans="1:8">
      <c r="A2559" s="8" t="str">
        <f t="shared" si="74"/>
        <v>35.03.181010.07.1011</v>
      </c>
      <c r="B2559" s="8" t="s">
        <v>1575</v>
      </c>
      <c r="C2559" s="8" t="s">
        <v>1576</v>
      </c>
      <c r="D2559" s="8" t="s">
        <v>498</v>
      </c>
      <c r="E2559" s="8" t="s">
        <v>1456</v>
      </c>
      <c r="F2559" s="8" t="s">
        <v>1418</v>
      </c>
      <c r="G2559" s="8" t="s">
        <v>1457</v>
      </c>
      <c r="H2559" s="8">
        <v>3.125E-2</v>
      </c>
    </row>
    <row r="2560" spans="1:8">
      <c r="A2560" s="8" t="str">
        <f t="shared" si="74"/>
        <v>35.03.181020.10.1011</v>
      </c>
      <c r="B2560" s="8" t="s">
        <v>1575</v>
      </c>
      <c r="C2560" s="8" t="s">
        <v>1576</v>
      </c>
      <c r="D2560" s="8" t="s">
        <v>498</v>
      </c>
      <c r="E2560" s="8" t="s">
        <v>908</v>
      </c>
      <c r="F2560" s="8" t="s">
        <v>508</v>
      </c>
      <c r="G2560" s="8" t="s">
        <v>909</v>
      </c>
      <c r="H2560" s="8">
        <v>0.25</v>
      </c>
    </row>
    <row r="2561" spans="1:8">
      <c r="A2561" s="8" t="str">
        <f t="shared" si="74"/>
        <v>35.03.181020.03.1014</v>
      </c>
      <c r="B2561" s="8" t="s">
        <v>1575</v>
      </c>
      <c r="C2561" s="8" t="s">
        <v>1576</v>
      </c>
      <c r="D2561" s="8" t="s">
        <v>498</v>
      </c>
      <c r="E2561" s="8" t="s">
        <v>912</v>
      </c>
      <c r="F2561" s="8" t="s">
        <v>508</v>
      </c>
      <c r="G2561" s="8" t="s">
        <v>913</v>
      </c>
      <c r="H2561" s="8">
        <v>0.25</v>
      </c>
    </row>
    <row r="2562" spans="1:8">
      <c r="A2562" s="8" t="str">
        <f t="shared" si="74"/>
        <v>35.03.181020.06.1001</v>
      </c>
      <c r="B2562" s="8" t="s">
        <v>1575</v>
      </c>
      <c r="C2562" s="8" t="s">
        <v>1576</v>
      </c>
      <c r="D2562" s="8" t="s">
        <v>498</v>
      </c>
      <c r="E2562" s="8" t="s">
        <v>917</v>
      </c>
      <c r="F2562" s="8" t="s">
        <v>508</v>
      </c>
      <c r="G2562" s="8" t="s">
        <v>918</v>
      </c>
      <c r="H2562" s="8">
        <v>0.25</v>
      </c>
    </row>
    <row r="2563" spans="1:8">
      <c r="A2563" s="8" t="str">
        <f t="shared" si="74"/>
        <v>---------------  - FMEN031 - V:</v>
      </c>
      <c r="B2563" s="8" t="s">
        <v>427</v>
      </c>
      <c r="C2563" s="8" t="e">
        <f>------------------------------DAT</f>
        <v>#NAME?</v>
      </c>
      <c r="D2563" s="8" t="s">
        <v>1238</v>
      </c>
      <c r="E2563" s="8" t="s">
        <v>526</v>
      </c>
      <c r="F2563" s="8" t="s">
        <v>527</v>
      </c>
      <c r="G2563" s="8" t="s">
        <v>528</v>
      </c>
      <c r="H2563" s="8"/>
    </row>
    <row r="2564" spans="1:8">
      <c r="A2564" s="8" t="str">
        <f t="shared" si="74"/>
        <v>_x000C_------------------------------</v>
      </c>
      <c r="B2564" s="8" t="s">
        <v>529</v>
      </c>
      <c r="C2564" s="8" t="s">
        <v>1227</v>
      </c>
      <c r="D2564" s="8" t="s">
        <v>1228</v>
      </c>
      <c r="E2564" s="8" t="s">
        <v>430</v>
      </c>
      <c r="F2564" s="8" t="s">
        <v>429</v>
      </c>
      <c r="G2564" s="8" t="s">
        <v>431</v>
      </c>
      <c r="H2564" s="8" t="s">
        <v>431</v>
      </c>
    </row>
    <row r="2565" spans="1:8">
      <c r="A2565" s="8" t="str">
        <f t="shared" si="74"/>
        <v>FORNO DE MINASrutura de Atual P</v>
      </c>
      <c r="B2565" s="8" t="s">
        <v>433</v>
      </c>
      <c r="C2565" s="8" t="s">
        <v>434</v>
      </c>
      <c r="D2565" s="8" t="s">
        <v>435</v>
      </c>
      <c r="E2565" s="8" t="s">
        <v>436</v>
      </c>
      <c r="F2565" s="8" t="s">
        <v>437</v>
      </c>
      <c r="G2565" s="8" t="s">
        <v>438</v>
      </c>
      <c r="H2565" s="8" t="s">
        <v>1059</v>
      </c>
    </row>
    <row r="2566" spans="1:8">
      <c r="A2566" s="8" t="str">
        <f t="shared" si="74"/>
        <v>-------------------------------</v>
      </c>
      <c r="B2566" s="8" t="s">
        <v>427</v>
      </c>
      <c r="C2566" s="8" t="s">
        <v>1227</v>
      </c>
      <c r="D2566" s="8" t="s">
        <v>1228</v>
      </c>
      <c r="E2566" s="8" t="s">
        <v>430</v>
      </c>
      <c r="F2566" s="8" t="s">
        <v>429</v>
      </c>
      <c r="G2566" s="8" t="s">
        <v>431</v>
      </c>
      <c r="H2566" s="8" t="s">
        <v>1563</v>
      </c>
    </row>
    <row r="2567" spans="1:8">
      <c r="A2567" s="8" t="str">
        <f t="shared" si="74"/>
        <v/>
      </c>
      <c r="B2567" s="8"/>
      <c r="C2567" s="8"/>
      <c r="D2567" s="8"/>
      <c r="E2567" s="8"/>
      <c r="F2567" s="8"/>
      <c r="G2567" s="8"/>
      <c r="H2567" s="8"/>
    </row>
    <row r="2568" spans="1:8">
      <c r="A2568" s="8" t="str">
        <f t="shared" si="74"/>
        <v>Item PaiItem Filho</v>
      </c>
      <c r="B2568" s="8" t="s">
        <v>441</v>
      </c>
      <c r="C2568" s="8" t="s">
        <v>442</v>
      </c>
      <c r="D2568" s="8" t="s">
        <v>443</v>
      </c>
      <c r="E2568" s="8" t="s">
        <v>444</v>
      </c>
      <c r="F2568" s="8" t="s">
        <v>443</v>
      </c>
      <c r="G2568" s="8" t="s">
        <v>445</v>
      </c>
      <c r="H2568" s="8" t="s">
        <v>446</v>
      </c>
    </row>
    <row r="2569" spans="1:8">
      <c r="A2569" s="8" t="str">
        <f t="shared" si="74"/>
        <v>------------------------------</v>
      </c>
      <c r="B2569" s="8" t="s">
        <v>427</v>
      </c>
      <c r="C2569" s="8" t="s">
        <v>447</v>
      </c>
      <c r="D2569" s="8" t="s">
        <v>448</v>
      </c>
      <c r="E2569" s="8" t="s">
        <v>449</v>
      </c>
      <c r="F2569" s="8" t="s">
        <v>448</v>
      </c>
      <c r="G2569" s="8" t="s">
        <v>431</v>
      </c>
      <c r="H2569" s="8" t="s">
        <v>427</v>
      </c>
    </row>
    <row r="2570" spans="1:8">
      <c r="A2570" s="8" t="str">
        <f t="shared" si="74"/>
        <v>35.03.181020.06.1040</v>
      </c>
      <c r="B2570" s="8" t="s">
        <v>1575</v>
      </c>
      <c r="C2570" s="8" t="s">
        <v>1576</v>
      </c>
      <c r="D2570" s="8" t="s">
        <v>498</v>
      </c>
      <c r="E2570" s="8" t="s">
        <v>1581</v>
      </c>
      <c r="F2570" s="8" t="s">
        <v>463</v>
      </c>
      <c r="G2570" s="8" t="s">
        <v>1582</v>
      </c>
      <c r="H2570" s="8">
        <v>0.25</v>
      </c>
    </row>
    <row r="2571" spans="1:8">
      <c r="A2571" s="8" t="str">
        <f t="shared" si="74"/>
        <v>35.03.181020.08.1001</v>
      </c>
      <c r="B2571" s="8" t="s">
        <v>1575</v>
      </c>
      <c r="C2571" s="8" t="s">
        <v>1576</v>
      </c>
      <c r="D2571" s="8" t="s">
        <v>498</v>
      </c>
      <c r="E2571" s="8" t="s">
        <v>919</v>
      </c>
      <c r="F2571" s="8" t="s">
        <v>920</v>
      </c>
      <c r="G2571" s="8" t="s">
        <v>542</v>
      </c>
      <c r="H2571" s="8">
        <v>0.25</v>
      </c>
    </row>
    <row r="2572" spans="1:8">
      <c r="A2572" s="8" t="str">
        <f t="shared" si="74"/>
        <v>35.03.181020.06.1005</v>
      </c>
      <c r="B2572" s="8" t="s">
        <v>1575</v>
      </c>
      <c r="C2572" s="8" t="s">
        <v>1576</v>
      </c>
      <c r="D2572" s="8" t="s">
        <v>498</v>
      </c>
      <c r="E2572" s="8" t="s">
        <v>914</v>
      </c>
      <c r="F2572" s="8" t="s">
        <v>508</v>
      </c>
      <c r="G2572" s="8" t="s">
        <v>915</v>
      </c>
      <c r="H2572" s="8">
        <v>0.25</v>
      </c>
    </row>
    <row r="2573" spans="1:8">
      <c r="A2573" s="8" t="str">
        <f t="shared" si="74"/>
        <v>35.03.182030.01.1820</v>
      </c>
      <c r="B2573" s="8" t="s">
        <v>1234</v>
      </c>
      <c r="C2573" s="8" t="s">
        <v>514</v>
      </c>
      <c r="D2573" s="8" t="s">
        <v>498</v>
      </c>
      <c r="E2573" s="8" t="s">
        <v>1583</v>
      </c>
      <c r="F2573" s="8" t="s">
        <v>498</v>
      </c>
      <c r="G2573" s="8" t="s">
        <v>1584</v>
      </c>
      <c r="H2573" s="8">
        <v>1</v>
      </c>
    </row>
    <row r="2574" spans="1:8">
      <c r="A2574" s="8" t="str">
        <f t="shared" si="74"/>
        <v>35.03.182030.01.1006</v>
      </c>
      <c r="B2574" s="8" t="s">
        <v>1234</v>
      </c>
      <c r="C2574" s="8" t="s">
        <v>514</v>
      </c>
      <c r="D2574" s="8" t="s">
        <v>498</v>
      </c>
      <c r="E2574" s="8" t="s">
        <v>1458</v>
      </c>
      <c r="F2574" s="8" t="s">
        <v>1459</v>
      </c>
      <c r="G2574" s="8" t="s">
        <v>1460</v>
      </c>
      <c r="H2574" s="8">
        <v>38.333300000000001</v>
      </c>
    </row>
    <row r="2575" spans="1:8">
      <c r="A2575" s="8" t="str">
        <f t="shared" si="74"/>
        <v>35.03.182010.07.1001</v>
      </c>
      <c r="B2575" s="8" t="s">
        <v>1234</v>
      </c>
      <c r="C2575" s="8" t="s">
        <v>514</v>
      </c>
      <c r="D2575" s="8" t="s">
        <v>498</v>
      </c>
      <c r="E2575" s="8" t="s">
        <v>1533</v>
      </c>
      <c r="F2575" s="8" t="s">
        <v>452</v>
      </c>
      <c r="G2575" s="8" t="s">
        <v>1534</v>
      </c>
      <c r="H2575" s="8">
        <v>3.0000000000000001E-3</v>
      </c>
    </row>
    <row r="2576" spans="1:8">
      <c r="A2576" s="8" t="str">
        <f t="shared" si="74"/>
        <v>35.03.182010.07.1026</v>
      </c>
      <c r="B2576" s="8" t="s">
        <v>1234</v>
      </c>
      <c r="C2576" s="8" t="s">
        <v>514</v>
      </c>
      <c r="D2576" s="8" t="s">
        <v>498</v>
      </c>
      <c r="E2576" s="8" t="s">
        <v>1585</v>
      </c>
      <c r="F2576" s="8" t="s">
        <v>498</v>
      </c>
      <c r="G2576" s="8" t="s">
        <v>1586</v>
      </c>
      <c r="H2576" s="8">
        <v>4.7000000000000002E-3</v>
      </c>
    </row>
    <row r="2577" spans="1:8">
      <c r="A2577" s="8" t="str">
        <f t="shared" si="74"/>
        <v>35.03.182030.01.1004</v>
      </c>
      <c r="B2577" s="8" t="s">
        <v>1234</v>
      </c>
      <c r="C2577" s="8" t="s">
        <v>514</v>
      </c>
      <c r="D2577" s="8" t="s">
        <v>498</v>
      </c>
      <c r="E2577" s="8" t="s">
        <v>1297</v>
      </c>
      <c r="F2577" s="8" t="s">
        <v>498</v>
      </c>
      <c r="G2577" s="8" t="s">
        <v>1298</v>
      </c>
      <c r="H2577" s="8">
        <v>1.67E-2</v>
      </c>
    </row>
    <row r="2578" spans="1:8">
      <c r="A2578" s="8" t="str">
        <f t="shared" si="74"/>
        <v>35.03.182010.07.1016</v>
      </c>
      <c r="B2578" s="8" t="s">
        <v>1234</v>
      </c>
      <c r="C2578" s="8" t="s">
        <v>514</v>
      </c>
      <c r="D2578" s="8" t="s">
        <v>498</v>
      </c>
      <c r="E2578" s="8" t="s">
        <v>1579</v>
      </c>
      <c r="F2578" s="8" t="s">
        <v>452</v>
      </c>
      <c r="G2578" s="8" t="s">
        <v>1580</v>
      </c>
      <c r="H2578" s="8">
        <v>3.8300000000000001E-2</v>
      </c>
    </row>
    <row r="2579" spans="1:8">
      <c r="A2579" s="8" t="str">
        <f t="shared" si="74"/>
        <v>35.03.182010.07.1011</v>
      </c>
      <c r="B2579" s="8" t="s">
        <v>1234</v>
      </c>
      <c r="C2579" s="8" t="s">
        <v>514</v>
      </c>
      <c r="D2579" s="8" t="s">
        <v>498</v>
      </c>
      <c r="E2579" s="8" t="s">
        <v>1456</v>
      </c>
      <c r="F2579" s="8" t="s">
        <v>1418</v>
      </c>
      <c r="G2579" s="8" t="s">
        <v>1457</v>
      </c>
      <c r="H2579" s="8">
        <v>2.5000000000000001E-2</v>
      </c>
    </row>
    <row r="2580" spans="1:8">
      <c r="A2580" s="8" t="str">
        <f t="shared" si="74"/>
        <v>35.03.182020.10.1011</v>
      </c>
      <c r="B2580" s="8" t="s">
        <v>1234</v>
      </c>
      <c r="C2580" s="8" t="s">
        <v>514</v>
      </c>
      <c r="D2580" s="8" t="s">
        <v>498</v>
      </c>
      <c r="E2580" s="8" t="s">
        <v>908</v>
      </c>
      <c r="F2580" s="8" t="s">
        <v>508</v>
      </c>
      <c r="G2580" s="8" t="s">
        <v>909</v>
      </c>
      <c r="H2580" s="8">
        <v>0.27779999999999999</v>
      </c>
    </row>
    <row r="2581" spans="1:8">
      <c r="A2581" s="8" t="str">
        <f t="shared" si="74"/>
        <v>35.03.182020.03.1014</v>
      </c>
      <c r="B2581" s="8" t="s">
        <v>1234</v>
      </c>
      <c r="C2581" s="8" t="s">
        <v>514</v>
      </c>
      <c r="D2581" s="8" t="s">
        <v>498</v>
      </c>
      <c r="E2581" s="8" t="s">
        <v>912</v>
      </c>
      <c r="F2581" s="8" t="s">
        <v>508</v>
      </c>
      <c r="G2581" s="8" t="s">
        <v>913</v>
      </c>
      <c r="H2581" s="8">
        <v>0.1389</v>
      </c>
    </row>
    <row r="2582" spans="1:8">
      <c r="A2582" s="8" t="str">
        <f t="shared" si="74"/>
        <v>35.03.182020.06.1001</v>
      </c>
      <c r="B2582" s="8" t="s">
        <v>1234</v>
      </c>
      <c r="C2582" s="8" t="s">
        <v>514</v>
      </c>
      <c r="D2582" s="8" t="s">
        <v>498</v>
      </c>
      <c r="E2582" s="8" t="s">
        <v>917</v>
      </c>
      <c r="F2582" s="8" t="s">
        <v>508</v>
      </c>
      <c r="G2582" s="8" t="s">
        <v>918</v>
      </c>
      <c r="H2582" s="8">
        <v>0.1389</v>
      </c>
    </row>
    <row r="2583" spans="1:8">
      <c r="A2583" s="8" t="str">
        <f t="shared" si="74"/>
        <v>35.03.182020.06.1054</v>
      </c>
      <c r="B2583" s="8" t="s">
        <v>1234</v>
      </c>
      <c r="C2583" s="8" t="s">
        <v>514</v>
      </c>
      <c r="D2583" s="8" t="s">
        <v>498</v>
      </c>
      <c r="E2583" s="8" t="s">
        <v>1587</v>
      </c>
      <c r="F2583" s="8" t="s">
        <v>463</v>
      </c>
      <c r="G2583" s="8" t="s">
        <v>1588</v>
      </c>
      <c r="H2583" s="8">
        <v>0.27779999999999999</v>
      </c>
    </row>
    <row r="2584" spans="1:8">
      <c r="A2584" s="8" t="str">
        <f t="shared" si="74"/>
        <v>35.03.182020.08.1001</v>
      </c>
      <c r="B2584" s="8" t="s">
        <v>1234</v>
      </c>
      <c r="C2584" s="8" t="s">
        <v>514</v>
      </c>
      <c r="D2584" s="8" t="s">
        <v>498</v>
      </c>
      <c r="E2584" s="8" t="s">
        <v>919</v>
      </c>
      <c r="F2584" s="8" t="s">
        <v>920</v>
      </c>
      <c r="G2584" s="8" t="s">
        <v>542</v>
      </c>
      <c r="H2584" s="8">
        <v>0.1389</v>
      </c>
    </row>
    <row r="2585" spans="1:8">
      <c r="A2585" s="8" t="str">
        <f t="shared" si="74"/>
        <v>35.03.182020.06.1005</v>
      </c>
      <c r="B2585" s="8" t="s">
        <v>1234</v>
      </c>
      <c r="C2585" s="8" t="s">
        <v>514</v>
      </c>
      <c r="D2585" s="8" t="s">
        <v>498</v>
      </c>
      <c r="E2585" s="8" t="s">
        <v>914</v>
      </c>
      <c r="F2585" s="8" t="s">
        <v>508</v>
      </c>
      <c r="G2585" s="8" t="s">
        <v>915</v>
      </c>
      <c r="H2585" s="8">
        <v>0.1389</v>
      </c>
    </row>
    <row r="2586" spans="1:8">
      <c r="A2586" s="8" t="str">
        <f t="shared" si="74"/>
        <v>35.03.191030.01.1910</v>
      </c>
      <c r="B2586" s="8" t="s">
        <v>1282</v>
      </c>
      <c r="C2586" s="8" t="s">
        <v>1281</v>
      </c>
      <c r="D2586" s="8" t="s">
        <v>498</v>
      </c>
      <c r="E2586" s="8" t="s">
        <v>1589</v>
      </c>
      <c r="F2586" s="8" t="s">
        <v>498</v>
      </c>
      <c r="G2586" s="8" t="s">
        <v>1590</v>
      </c>
      <c r="H2586" s="8">
        <v>1</v>
      </c>
    </row>
    <row r="2587" spans="1:8">
      <c r="A2587" s="8" t="str">
        <f t="shared" si="74"/>
        <v>35.03.191010.02.1050</v>
      </c>
      <c r="B2587" s="8" t="s">
        <v>1282</v>
      </c>
      <c r="C2587" s="8" t="s">
        <v>1281</v>
      </c>
      <c r="D2587" s="8" t="s">
        <v>498</v>
      </c>
      <c r="E2587" s="8" t="s">
        <v>1447</v>
      </c>
      <c r="F2587" s="8" t="s">
        <v>1409</v>
      </c>
      <c r="G2587" s="8" t="s">
        <v>1448</v>
      </c>
      <c r="H2587" s="8">
        <v>13.614459999999999</v>
      </c>
    </row>
    <row r="2588" spans="1:8">
      <c r="A2588" s="8" t="str">
        <f t="shared" si="74"/>
        <v>35.03.191010.10.1005</v>
      </c>
      <c r="B2588" s="8" t="s">
        <v>1282</v>
      </c>
      <c r="C2588" s="8" t="s">
        <v>1281</v>
      </c>
      <c r="D2588" s="8" t="s">
        <v>498</v>
      </c>
      <c r="E2588" s="8" t="s">
        <v>1449</v>
      </c>
      <c r="F2588" s="8" t="s">
        <v>1418</v>
      </c>
      <c r="G2588" s="8" t="s">
        <v>1450</v>
      </c>
      <c r="H2588" s="8">
        <v>0.175904</v>
      </c>
    </row>
    <row r="2589" spans="1:8">
      <c r="A2589" s="8" t="str">
        <f t="shared" si="74"/>
        <v>35.03.191010.11.1003</v>
      </c>
      <c r="B2589" s="8" t="s">
        <v>1282</v>
      </c>
      <c r="C2589" s="8" t="s">
        <v>1281</v>
      </c>
      <c r="D2589" s="8" t="s">
        <v>498</v>
      </c>
      <c r="E2589" s="8" t="s">
        <v>1467</v>
      </c>
      <c r="F2589" s="8" t="s">
        <v>463</v>
      </c>
      <c r="G2589" s="8" t="s">
        <v>1468</v>
      </c>
      <c r="H2589" s="8">
        <v>6.0241000000000003E-2</v>
      </c>
    </row>
    <row r="2590" spans="1:8">
      <c r="A2590" s="8" t="str">
        <f t="shared" si="74"/>
        <v>35.03.191010.07.1003</v>
      </c>
      <c r="B2590" s="8" t="s">
        <v>1282</v>
      </c>
      <c r="C2590" s="8" t="s">
        <v>1281</v>
      </c>
      <c r="D2590" s="8" t="s">
        <v>498</v>
      </c>
      <c r="E2590" s="8" t="s">
        <v>1413</v>
      </c>
      <c r="F2590" s="8" t="s">
        <v>498</v>
      </c>
      <c r="G2590" s="8" t="s">
        <v>1414</v>
      </c>
      <c r="H2590" s="8">
        <v>4.9909999999999998E-3</v>
      </c>
    </row>
    <row r="2591" spans="1:8">
      <c r="A2591" s="8" t="str">
        <f t="shared" si="74"/>
        <v>35.03.191010.06.0020</v>
      </c>
      <c r="B2591" s="8" t="s">
        <v>1282</v>
      </c>
      <c r="C2591" s="8" t="s">
        <v>1281</v>
      </c>
      <c r="D2591" s="8" t="s">
        <v>498</v>
      </c>
      <c r="E2591" s="8" t="s">
        <v>456</v>
      </c>
      <c r="F2591" s="8" t="s">
        <v>452</v>
      </c>
      <c r="G2591" s="8" t="s">
        <v>457</v>
      </c>
      <c r="H2591" s="8">
        <v>2.6505999999999998E-2</v>
      </c>
    </row>
    <row r="2592" spans="1:8">
      <c r="A2592" s="8" t="str">
        <f t="shared" si="74"/>
        <v>35.03.191030.01.1006</v>
      </c>
      <c r="B2592" s="8" t="s">
        <v>1282</v>
      </c>
      <c r="C2592" s="8" t="s">
        <v>1281</v>
      </c>
      <c r="D2592" s="8" t="s">
        <v>498</v>
      </c>
      <c r="E2592" s="8" t="s">
        <v>1458</v>
      </c>
      <c r="F2592" s="8" t="s">
        <v>1459</v>
      </c>
      <c r="G2592" s="8" t="s">
        <v>1460</v>
      </c>
      <c r="H2592" s="8">
        <v>-8.0808</v>
      </c>
    </row>
    <row r="2593" spans="1:8">
      <c r="A2593" s="8" t="str">
        <f t="shared" si="74"/>
        <v>35.03.191010.07.1011</v>
      </c>
      <c r="B2593" s="8" t="s">
        <v>1282</v>
      </c>
      <c r="C2593" s="8" t="s">
        <v>1281</v>
      </c>
      <c r="D2593" s="8" t="s">
        <v>498</v>
      </c>
      <c r="E2593" s="8" t="s">
        <v>1456</v>
      </c>
      <c r="F2593" s="8" t="s">
        <v>1418</v>
      </c>
      <c r="G2593" s="8" t="s">
        <v>1457</v>
      </c>
      <c r="H2593" s="8">
        <v>1.8072000000000001E-2</v>
      </c>
    </row>
    <row r="2594" spans="1:8">
      <c r="A2594" s="8" t="str">
        <f t="shared" si="74"/>
        <v>35.03.191020.10.1014</v>
      </c>
      <c r="B2594" s="8" t="s">
        <v>1282</v>
      </c>
      <c r="C2594" s="8" t="s">
        <v>1281</v>
      </c>
      <c r="D2594" s="8" t="s">
        <v>498</v>
      </c>
      <c r="E2594" s="8" t="s">
        <v>1055</v>
      </c>
      <c r="F2594" s="8" t="s">
        <v>508</v>
      </c>
      <c r="G2594" s="8" t="s">
        <v>1056</v>
      </c>
      <c r="H2594" s="8">
        <v>5.4217000000000001E-2</v>
      </c>
    </row>
    <row r="2595" spans="1:8">
      <c r="A2595" s="8" t="str">
        <f t="shared" si="74"/>
        <v>35.03.191020.09.1002</v>
      </c>
      <c r="B2595" s="8" t="s">
        <v>1282</v>
      </c>
      <c r="C2595" s="8" t="s">
        <v>1281</v>
      </c>
      <c r="D2595" s="8" t="s">
        <v>498</v>
      </c>
      <c r="E2595" s="8" t="s">
        <v>923</v>
      </c>
      <c r="F2595" s="8" t="s">
        <v>508</v>
      </c>
      <c r="G2595" s="8" t="s">
        <v>924</v>
      </c>
      <c r="H2595" s="8">
        <v>6.0239999999999998E-3</v>
      </c>
    </row>
    <row r="2596" spans="1:8">
      <c r="A2596" s="8" t="str">
        <f t="shared" si="74"/>
        <v>35.03.191020.06.1001</v>
      </c>
      <c r="B2596" s="8" t="s">
        <v>1282</v>
      </c>
      <c r="C2596" s="8" t="s">
        <v>1281</v>
      </c>
      <c r="D2596" s="8" t="s">
        <v>498</v>
      </c>
      <c r="E2596" s="8" t="s">
        <v>917</v>
      </c>
      <c r="F2596" s="8" t="s">
        <v>508</v>
      </c>
      <c r="G2596" s="8" t="s">
        <v>918</v>
      </c>
      <c r="H2596" s="8">
        <v>2.4099999999999998E-3</v>
      </c>
    </row>
    <row r="2597" spans="1:8">
      <c r="A2597" s="8" t="str">
        <f t="shared" si="74"/>
        <v>35.03.191120.10.1014</v>
      </c>
      <c r="B2597" s="8" t="s">
        <v>1591</v>
      </c>
      <c r="C2597" s="8" t="s">
        <v>1592</v>
      </c>
      <c r="D2597" s="8" t="s">
        <v>498</v>
      </c>
      <c r="E2597" s="8" t="s">
        <v>1055</v>
      </c>
      <c r="F2597" s="8" t="s">
        <v>508</v>
      </c>
      <c r="G2597" s="8" t="s">
        <v>1056</v>
      </c>
      <c r="H2597" s="8">
        <v>5.5E-2</v>
      </c>
    </row>
    <row r="2598" spans="1:8">
      <c r="A2598" s="8" t="str">
        <f t="shared" si="74"/>
        <v>35.03.191130.01.1911</v>
      </c>
      <c r="B2598" s="8" t="s">
        <v>1591</v>
      </c>
      <c r="C2598" s="8" t="s">
        <v>1592</v>
      </c>
      <c r="D2598" s="8" t="s">
        <v>498</v>
      </c>
      <c r="E2598" s="8" t="s">
        <v>1593</v>
      </c>
      <c r="F2598" s="8" t="s">
        <v>498</v>
      </c>
      <c r="G2598" s="8" t="s">
        <v>1592</v>
      </c>
      <c r="H2598" s="8">
        <v>1</v>
      </c>
    </row>
    <row r="2599" spans="1:8">
      <c r="A2599" s="8" t="str">
        <f t="shared" si="74"/>
        <v>35.03.191110.07.1003</v>
      </c>
      <c r="B2599" s="8" t="s">
        <v>1591</v>
      </c>
      <c r="C2599" s="8" t="s">
        <v>1592</v>
      </c>
      <c r="D2599" s="8" t="s">
        <v>498</v>
      </c>
      <c r="E2599" s="8" t="s">
        <v>1413</v>
      </c>
      <c r="F2599" s="8" t="s">
        <v>498</v>
      </c>
      <c r="G2599" s="8" t="s">
        <v>1414</v>
      </c>
      <c r="H2599" s="8">
        <v>2.8E-3</v>
      </c>
    </row>
    <row r="2600" spans="1:8">
      <c r="A2600" s="8" t="str">
        <f t="shared" si="74"/>
        <v>35.03.191110.07.1002</v>
      </c>
      <c r="B2600" s="8" t="s">
        <v>1591</v>
      </c>
      <c r="C2600" s="8" t="s">
        <v>1592</v>
      </c>
      <c r="D2600" s="8" t="s">
        <v>498</v>
      </c>
      <c r="E2600" s="8" t="s">
        <v>1434</v>
      </c>
      <c r="F2600" s="8" t="s">
        <v>452</v>
      </c>
      <c r="G2600" s="8" t="s">
        <v>1435</v>
      </c>
      <c r="H2600" s="8">
        <v>8.0000000000000004E-4</v>
      </c>
    </row>
    <row r="2601" spans="1:8">
      <c r="A2601" s="8" t="str">
        <f t="shared" si="74"/>
        <v>35.03.191110.07.1012</v>
      </c>
      <c r="B2601" s="8" t="s">
        <v>1591</v>
      </c>
      <c r="C2601" s="8" t="s">
        <v>1592</v>
      </c>
      <c r="D2601" s="8" t="s">
        <v>498</v>
      </c>
      <c r="E2601" s="8" t="s">
        <v>1480</v>
      </c>
      <c r="F2601" s="8" t="s">
        <v>452</v>
      </c>
      <c r="G2601" s="8" t="s">
        <v>1481</v>
      </c>
      <c r="H2601" s="8">
        <v>5.0000000000000001E-4</v>
      </c>
    </row>
    <row r="2602" spans="1:8">
      <c r="A2602" s="8" t="str">
        <f t="shared" si="74"/>
        <v>35.03.191110.11.1003</v>
      </c>
      <c r="B2602" s="8" t="s">
        <v>1591</v>
      </c>
      <c r="C2602" s="8" t="s">
        <v>1592</v>
      </c>
      <c r="D2602" s="8" t="s">
        <v>498</v>
      </c>
      <c r="E2602" s="8" t="s">
        <v>1467</v>
      </c>
      <c r="F2602" s="8" t="s">
        <v>463</v>
      </c>
      <c r="G2602" s="8" t="s">
        <v>1468</v>
      </c>
      <c r="H2602" s="8">
        <v>4.5900000000000003E-2</v>
      </c>
    </row>
    <row r="2603" spans="1:8">
      <c r="A2603" s="8" t="str">
        <f t="shared" si="74"/>
        <v>35.03.191110.10.1005</v>
      </c>
      <c r="B2603" s="8" t="s">
        <v>1591</v>
      </c>
      <c r="C2603" s="8" t="s">
        <v>1592</v>
      </c>
      <c r="D2603" s="8" t="s">
        <v>498</v>
      </c>
      <c r="E2603" s="8" t="s">
        <v>1449</v>
      </c>
      <c r="F2603" s="8" t="s">
        <v>1418</v>
      </c>
      <c r="G2603" s="8" t="s">
        <v>1450</v>
      </c>
      <c r="H2603" s="8">
        <v>0.11940000000000001</v>
      </c>
    </row>
    <row r="2604" spans="1:8">
      <c r="A2604" s="8" t="str">
        <f t="shared" si="74"/>
        <v>35.03.191110.06.0020</v>
      </c>
      <c r="B2604" s="8" t="s">
        <v>1591</v>
      </c>
      <c r="C2604" s="8" t="s">
        <v>1592</v>
      </c>
      <c r="D2604" s="8" t="s">
        <v>498</v>
      </c>
      <c r="E2604" s="8" t="s">
        <v>456</v>
      </c>
      <c r="F2604" s="8" t="s">
        <v>452</v>
      </c>
      <c r="G2604" s="8" t="s">
        <v>457</v>
      </c>
      <c r="H2604" s="8">
        <v>2.98E-2</v>
      </c>
    </row>
    <row r="2605" spans="1:8">
      <c r="A2605" s="8" t="str">
        <f t="shared" si="74"/>
        <v>35.03.191110.07.1011</v>
      </c>
      <c r="B2605" s="8" t="s">
        <v>1591</v>
      </c>
      <c r="C2605" s="8" t="s">
        <v>1592</v>
      </c>
      <c r="D2605" s="8" t="s">
        <v>498</v>
      </c>
      <c r="E2605" s="8" t="s">
        <v>1456</v>
      </c>
      <c r="F2605" s="8" t="s">
        <v>1418</v>
      </c>
      <c r="G2605" s="8" t="s">
        <v>1457</v>
      </c>
      <c r="H2605" s="8">
        <v>1.38E-2</v>
      </c>
    </row>
    <row r="2606" spans="1:8">
      <c r="A2606" s="8" t="str">
        <f t="shared" si="74"/>
        <v>35.03.191130.01.1006</v>
      </c>
      <c r="B2606" s="8" t="s">
        <v>1591</v>
      </c>
      <c r="C2606" s="8" t="s">
        <v>1592</v>
      </c>
      <c r="D2606" s="8" t="s">
        <v>498</v>
      </c>
      <c r="E2606" s="8" t="s">
        <v>1458</v>
      </c>
      <c r="F2606" s="8" t="s">
        <v>1459</v>
      </c>
      <c r="G2606" s="8" t="s">
        <v>1460</v>
      </c>
      <c r="H2606" s="8">
        <v>-8.0808</v>
      </c>
    </row>
    <row r="2607" spans="1:8">
      <c r="A2607" s="8" t="str">
        <f t="shared" si="74"/>
        <v>35.03.191230.01.1912</v>
      </c>
      <c r="B2607" s="8" t="s">
        <v>1594</v>
      </c>
      <c r="C2607" s="8" t="s">
        <v>1595</v>
      </c>
      <c r="D2607" s="8" t="s">
        <v>498</v>
      </c>
      <c r="E2607" s="8" t="s">
        <v>1596</v>
      </c>
      <c r="F2607" s="8" t="s">
        <v>498</v>
      </c>
      <c r="G2607" s="8" t="s">
        <v>1597</v>
      </c>
      <c r="H2607" s="8">
        <v>1</v>
      </c>
    </row>
    <row r="2608" spans="1:8">
      <c r="A2608" s="8" t="str">
        <f t="shared" si="74"/>
        <v>35.03.191210.02.1050</v>
      </c>
      <c r="B2608" s="8" t="s">
        <v>1594</v>
      </c>
      <c r="C2608" s="8" t="s">
        <v>1595</v>
      </c>
      <c r="D2608" s="8" t="s">
        <v>498</v>
      </c>
      <c r="E2608" s="8" t="s">
        <v>1447</v>
      </c>
      <c r="F2608" s="8" t="s">
        <v>1409</v>
      </c>
      <c r="G2608" s="8" t="s">
        <v>1448</v>
      </c>
      <c r="H2608" s="8">
        <v>13.4474</v>
      </c>
    </row>
    <row r="2609" spans="1:8">
      <c r="A2609" s="8" t="str">
        <f t="shared" si="74"/>
        <v>35.03.191210.10.1005</v>
      </c>
      <c r="B2609" s="8" t="s">
        <v>1594</v>
      </c>
      <c r="C2609" s="8" t="s">
        <v>1595</v>
      </c>
      <c r="D2609" s="8" t="s">
        <v>498</v>
      </c>
      <c r="E2609" s="8" t="s">
        <v>1449</v>
      </c>
      <c r="F2609" s="8" t="s">
        <v>1418</v>
      </c>
      <c r="G2609" s="8" t="s">
        <v>1450</v>
      </c>
      <c r="H2609" s="8">
        <v>0.175903</v>
      </c>
    </row>
    <row r="2610" spans="1:8">
      <c r="A2610" s="8" t="str">
        <f t="shared" si="74"/>
        <v>35.03.191210.11.1010</v>
      </c>
      <c r="B2610" s="8" t="s">
        <v>1594</v>
      </c>
      <c r="C2610" s="8" t="s">
        <v>1595</v>
      </c>
      <c r="D2610" s="8" t="s">
        <v>498</v>
      </c>
      <c r="E2610" s="8" t="s">
        <v>1451</v>
      </c>
      <c r="F2610" s="8" t="s">
        <v>463</v>
      </c>
      <c r="G2610" s="8" t="s">
        <v>1452</v>
      </c>
      <c r="H2610" s="8">
        <v>0.60899999999999999</v>
      </c>
    </row>
    <row r="2611" spans="1:8">
      <c r="A2611" s="8" t="str">
        <f t="shared" si="74"/>
        <v>35.03.191210.07.1003</v>
      </c>
      <c r="B2611" s="8" t="s">
        <v>1594</v>
      </c>
      <c r="C2611" s="8" t="s">
        <v>1595</v>
      </c>
      <c r="D2611" s="8" t="s">
        <v>498</v>
      </c>
      <c r="E2611" s="8" t="s">
        <v>1413</v>
      </c>
      <c r="F2611" s="8" t="s">
        <v>498</v>
      </c>
      <c r="G2611" s="8" t="s">
        <v>1414</v>
      </c>
      <c r="H2611" s="8">
        <v>4.9909999999999998E-3</v>
      </c>
    </row>
    <row r="2612" spans="1:8">
      <c r="A2612" s="8" t="str">
        <f t="shared" si="74"/>
        <v>35.03.191210.06.0020</v>
      </c>
      <c r="B2612" s="8" t="s">
        <v>1594</v>
      </c>
      <c r="C2612" s="8" t="s">
        <v>1595</v>
      </c>
      <c r="D2612" s="8" t="s">
        <v>498</v>
      </c>
      <c r="E2612" s="8" t="s">
        <v>456</v>
      </c>
      <c r="F2612" s="8" t="s">
        <v>452</v>
      </c>
      <c r="G2612" s="8" t="s">
        <v>457</v>
      </c>
      <c r="H2612" s="8">
        <v>2.6505999999999998E-2</v>
      </c>
    </row>
    <row r="2613" spans="1:8">
      <c r="A2613" s="8" t="str">
        <f t="shared" si="74"/>
        <v>35.03.191230.01.1006</v>
      </c>
      <c r="B2613" s="8" t="s">
        <v>1594</v>
      </c>
      <c r="C2613" s="8" t="s">
        <v>1595</v>
      </c>
      <c r="D2613" s="8" t="s">
        <v>498</v>
      </c>
      <c r="E2613" s="8" t="s">
        <v>1458</v>
      </c>
      <c r="F2613" s="8" t="s">
        <v>1459</v>
      </c>
      <c r="G2613" s="8" t="s">
        <v>1460</v>
      </c>
      <c r="H2613" s="8">
        <v>-10.7186</v>
      </c>
    </row>
    <row r="2614" spans="1:8">
      <c r="A2614" s="8" t="str">
        <f t="shared" si="74"/>
        <v>35.03.191210.07.1011</v>
      </c>
      <c r="B2614" s="8" t="s">
        <v>1594</v>
      </c>
      <c r="C2614" s="8" t="s">
        <v>1595</v>
      </c>
      <c r="D2614" s="8" t="s">
        <v>498</v>
      </c>
      <c r="E2614" s="8" t="s">
        <v>1456</v>
      </c>
      <c r="F2614" s="8" t="s">
        <v>1418</v>
      </c>
      <c r="G2614" s="8" t="s">
        <v>1457</v>
      </c>
      <c r="H2614" s="8">
        <v>1.8072000000000001E-2</v>
      </c>
    </row>
    <row r="2615" spans="1:8">
      <c r="A2615" s="8" t="str">
        <f t="shared" ref="A2615:A2678" si="75">B2615&amp;E2615</f>
        <v>35.03.191220.10.1014</v>
      </c>
      <c r="B2615" s="8" t="s">
        <v>1594</v>
      </c>
      <c r="C2615" s="8" t="s">
        <v>1595</v>
      </c>
      <c r="D2615" s="8" t="s">
        <v>498</v>
      </c>
      <c r="E2615" s="8" t="s">
        <v>1055</v>
      </c>
      <c r="F2615" s="8" t="s">
        <v>508</v>
      </c>
      <c r="G2615" s="8" t="s">
        <v>1056</v>
      </c>
      <c r="H2615" s="8">
        <v>5.4217000000000001E-2</v>
      </c>
    </row>
    <row r="2616" spans="1:8">
      <c r="A2616" s="8" t="str">
        <f t="shared" si="75"/>
        <v>35.03.191220.09.1002</v>
      </c>
      <c r="B2616" s="8" t="s">
        <v>1594</v>
      </c>
      <c r="C2616" s="8" t="s">
        <v>1595</v>
      </c>
      <c r="D2616" s="8" t="s">
        <v>498</v>
      </c>
      <c r="E2616" s="8" t="s">
        <v>923</v>
      </c>
      <c r="F2616" s="8" t="s">
        <v>508</v>
      </c>
      <c r="G2616" s="8" t="s">
        <v>924</v>
      </c>
      <c r="H2616" s="8">
        <v>6.0239999999999998E-3</v>
      </c>
    </row>
    <row r="2617" spans="1:8">
      <c r="A2617" s="8" t="str">
        <f t="shared" si="75"/>
        <v>35.03.191220.06.1001</v>
      </c>
      <c r="B2617" s="8" t="s">
        <v>1594</v>
      </c>
      <c r="C2617" s="8" t="s">
        <v>1595</v>
      </c>
      <c r="D2617" s="8" t="s">
        <v>498</v>
      </c>
      <c r="E2617" s="8" t="s">
        <v>917</v>
      </c>
      <c r="F2617" s="8" t="s">
        <v>508</v>
      </c>
      <c r="G2617" s="8" t="s">
        <v>918</v>
      </c>
      <c r="H2617" s="8">
        <v>2.4099999999999998E-3</v>
      </c>
    </row>
    <row r="2618" spans="1:8">
      <c r="A2618" s="8" t="str">
        <f t="shared" si="75"/>
        <v>35.03.211030.01.2110</v>
      </c>
      <c r="B2618" s="8" t="s">
        <v>1598</v>
      </c>
      <c r="C2618" s="8" t="s">
        <v>1599</v>
      </c>
      <c r="D2618" s="8" t="s">
        <v>498</v>
      </c>
      <c r="E2618" s="8" t="s">
        <v>1600</v>
      </c>
      <c r="F2618" s="8" t="s">
        <v>498</v>
      </c>
      <c r="G2618" s="8" t="s">
        <v>1599</v>
      </c>
      <c r="H2618" s="8">
        <v>1</v>
      </c>
    </row>
    <row r="2619" spans="1:8">
      <c r="A2619" s="8" t="str">
        <f t="shared" si="75"/>
        <v>35.03.211010.02.1050</v>
      </c>
      <c r="B2619" s="8" t="s">
        <v>1598</v>
      </c>
      <c r="C2619" s="8" t="s">
        <v>1599</v>
      </c>
      <c r="D2619" s="8" t="s">
        <v>498</v>
      </c>
      <c r="E2619" s="8" t="s">
        <v>1447</v>
      </c>
      <c r="F2619" s="8" t="s">
        <v>1409</v>
      </c>
      <c r="G2619" s="8" t="s">
        <v>1448</v>
      </c>
      <c r="H2619" s="8">
        <v>9.7413790000000002</v>
      </c>
    </row>
    <row r="2620" spans="1:8">
      <c r="A2620" s="8" t="str">
        <f t="shared" si="75"/>
        <v>35.03.211010.10.1005</v>
      </c>
      <c r="B2620" s="8" t="s">
        <v>1598</v>
      </c>
      <c r="C2620" s="8" t="s">
        <v>1599</v>
      </c>
      <c r="D2620" s="8" t="s">
        <v>498</v>
      </c>
      <c r="E2620" s="8" t="s">
        <v>1449</v>
      </c>
      <c r="F2620" s="8" t="s">
        <v>1418</v>
      </c>
      <c r="G2620" s="8" t="s">
        <v>1450</v>
      </c>
      <c r="H2620" s="8">
        <v>0.125862</v>
      </c>
    </row>
    <row r="2621" spans="1:8">
      <c r="A2621" s="8" t="str">
        <f t="shared" si="75"/>
        <v>35.03.211010.11.1003</v>
      </c>
      <c r="B2621" s="8" t="s">
        <v>1598</v>
      </c>
      <c r="C2621" s="8" t="s">
        <v>1599</v>
      </c>
      <c r="D2621" s="8" t="s">
        <v>498</v>
      </c>
      <c r="E2621" s="8" t="s">
        <v>1467</v>
      </c>
      <c r="F2621" s="8" t="s">
        <v>463</v>
      </c>
      <c r="G2621" s="8" t="s">
        <v>1468</v>
      </c>
      <c r="H2621" s="8">
        <v>4.3103000000000002E-2</v>
      </c>
    </row>
    <row r="2622" spans="1:8">
      <c r="A2622" s="8" t="str">
        <f t="shared" si="75"/>
        <v>35.03.211010.07.1003</v>
      </c>
      <c r="B2622" s="8" t="s">
        <v>1598</v>
      </c>
      <c r="C2622" s="8" t="s">
        <v>1599</v>
      </c>
      <c r="D2622" s="8" t="s">
        <v>498</v>
      </c>
      <c r="E2622" s="8" t="s">
        <v>1413</v>
      </c>
      <c r="F2622" s="8" t="s">
        <v>498</v>
      </c>
      <c r="G2622" s="8" t="s">
        <v>1414</v>
      </c>
      <c r="H2622" s="8">
        <v>3.571E-3</v>
      </c>
    </row>
    <row r="2623" spans="1:8">
      <c r="A2623" s="8" t="str">
        <f t="shared" si="75"/>
        <v>35.03.211010.06.0020</v>
      </c>
      <c r="B2623" s="8" t="s">
        <v>1598</v>
      </c>
      <c r="C2623" s="8" t="s">
        <v>1599</v>
      </c>
      <c r="D2623" s="8" t="s">
        <v>498</v>
      </c>
      <c r="E2623" s="8" t="s">
        <v>456</v>
      </c>
      <c r="F2623" s="8" t="s">
        <v>452</v>
      </c>
      <c r="G2623" s="8" t="s">
        <v>457</v>
      </c>
      <c r="H2623" s="8">
        <v>1.4655E-2</v>
      </c>
    </row>
    <row r="2624" spans="1:8">
      <c r="A2624" s="8" t="str">
        <f t="shared" si="75"/>
        <v>35.03.211010.07.1011</v>
      </c>
      <c r="B2624" s="8" t="s">
        <v>1598</v>
      </c>
      <c r="C2624" s="8" t="s">
        <v>1599</v>
      </c>
      <c r="D2624" s="8" t="s">
        <v>498</v>
      </c>
      <c r="E2624" s="8" t="s">
        <v>1456</v>
      </c>
      <c r="F2624" s="8" t="s">
        <v>1418</v>
      </c>
      <c r="G2624" s="8" t="s">
        <v>1457</v>
      </c>
      <c r="H2624" s="8">
        <v>1.2931E-2</v>
      </c>
    </row>
    <row r="2625" spans="1:8">
      <c r="A2625" s="8" t="str">
        <f t="shared" si="75"/>
        <v>35.03.211020.10.1014</v>
      </c>
      <c r="B2625" s="8" t="s">
        <v>1598</v>
      </c>
      <c r="C2625" s="8" t="s">
        <v>1599</v>
      </c>
      <c r="D2625" s="8" t="s">
        <v>498</v>
      </c>
      <c r="E2625" s="8" t="s">
        <v>1055</v>
      </c>
      <c r="F2625" s="8" t="s">
        <v>508</v>
      </c>
      <c r="G2625" s="8" t="s">
        <v>1056</v>
      </c>
      <c r="H2625" s="8">
        <v>4.7413999999999998E-2</v>
      </c>
    </row>
    <row r="2626" spans="1:8">
      <c r="A2626" s="8" t="str">
        <f t="shared" si="75"/>
        <v>35.03.211030.01.1006</v>
      </c>
      <c r="B2626" s="8" t="s">
        <v>1598</v>
      </c>
      <c r="C2626" s="8" t="s">
        <v>1599</v>
      </c>
      <c r="D2626" s="8" t="s">
        <v>498</v>
      </c>
      <c r="E2626" s="8" t="s">
        <v>1458</v>
      </c>
      <c r="F2626" s="8" t="s">
        <v>1459</v>
      </c>
      <c r="G2626" s="8" t="s">
        <v>1460</v>
      </c>
      <c r="H2626" s="8">
        <v>-8.0808</v>
      </c>
    </row>
    <row r="2627" spans="1:8">
      <c r="A2627" s="8" t="str">
        <f t="shared" si="75"/>
        <v>---------------  - FMEN031 - V:</v>
      </c>
      <c r="B2627" s="8" t="s">
        <v>427</v>
      </c>
      <c r="C2627" s="8" t="e">
        <f>------------------------------DAT</f>
        <v>#NAME?</v>
      </c>
      <c r="D2627" s="8" t="s">
        <v>1238</v>
      </c>
      <c r="E2627" s="8" t="s">
        <v>526</v>
      </c>
      <c r="F2627" s="8" t="s">
        <v>527</v>
      </c>
      <c r="G2627" s="8" t="s">
        <v>528</v>
      </c>
      <c r="H2627" s="8"/>
    </row>
    <row r="2628" spans="1:8">
      <c r="A2628" s="8" t="str">
        <f t="shared" si="75"/>
        <v>_x000C_------------------------------</v>
      </c>
      <c r="B2628" s="8" t="s">
        <v>529</v>
      </c>
      <c r="C2628" s="8" t="s">
        <v>1227</v>
      </c>
      <c r="D2628" s="8" t="s">
        <v>1228</v>
      </c>
      <c r="E2628" s="8" t="s">
        <v>430</v>
      </c>
      <c r="F2628" s="8" t="s">
        <v>429</v>
      </c>
      <c r="G2628" s="8" t="s">
        <v>431</v>
      </c>
      <c r="H2628" s="8" t="s">
        <v>431</v>
      </c>
    </row>
    <row r="2629" spans="1:8">
      <c r="A2629" s="8" t="str">
        <f t="shared" si="75"/>
        <v>FORNO DE MINASrutura de Atual P</v>
      </c>
      <c r="B2629" s="8" t="s">
        <v>433</v>
      </c>
      <c r="C2629" s="8" t="s">
        <v>434</v>
      </c>
      <c r="D2629" s="8" t="s">
        <v>435</v>
      </c>
      <c r="E2629" s="8" t="s">
        <v>436</v>
      </c>
      <c r="F2629" s="8" t="s">
        <v>437</v>
      </c>
      <c r="G2629" s="8" t="s">
        <v>438</v>
      </c>
      <c r="H2629" s="8" t="s">
        <v>1064</v>
      </c>
    </row>
    <row r="2630" spans="1:8">
      <c r="A2630" s="8" t="str">
        <f t="shared" si="75"/>
        <v>-------------------------------</v>
      </c>
      <c r="B2630" s="8" t="s">
        <v>427</v>
      </c>
      <c r="C2630" s="8" t="s">
        <v>1227</v>
      </c>
      <c r="D2630" s="8" t="s">
        <v>1228</v>
      </c>
      <c r="E2630" s="8" t="s">
        <v>430</v>
      </c>
      <c r="F2630" s="8" t="s">
        <v>429</v>
      </c>
      <c r="G2630" s="8" t="s">
        <v>431</v>
      </c>
      <c r="H2630" s="8" t="s">
        <v>1563</v>
      </c>
    </row>
    <row r="2631" spans="1:8">
      <c r="A2631" s="8" t="str">
        <f t="shared" si="75"/>
        <v/>
      </c>
      <c r="B2631" s="8"/>
      <c r="C2631" s="8"/>
      <c r="D2631" s="8"/>
      <c r="E2631" s="8"/>
      <c r="F2631" s="8"/>
      <c r="G2631" s="8"/>
      <c r="H2631" s="8"/>
    </row>
    <row r="2632" spans="1:8">
      <c r="A2632" s="8" t="str">
        <f t="shared" si="75"/>
        <v>Item PaiItem Filho</v>
      </c>
      <c r="B2632" s="8" t="s">
        <v>441</v>
      </c>
      <c r="C2632" s="8" t="s">
        <v>442</v>
      </c>
      <c r="D2632" s="8" t="s">
        <v>443</v>
      </c>
      <c r="E2632" s="8" t="s">
        <v>444</v>
      </c>
      <c r="F2632" s="8" t="s">
        <v>443</v>
      </c>
      <c r="G2632" s="8" t="s">
        <v>445</v>
      </c>
      <c r="H2632" s="8" t="s">
        <v>446</v>
      </c>
    </row>
    <row r="2633" spans="1:8">
      <c r="A2633" s="8" t="str">
        <f t="shared" si="75"/>
        <v>------------------------------</v>
      </c>
      <c r="B2633" s="8" t="s">
        <v>427</v>
      </c>
      <c r="C2633" s="8" t="s">
        <v>447</v>
      </c>
      <c r="D2633" s="8" t="s">
        <v>448</v>
      </c>
      <c r="E2633" s="8" t="s">
        <v>449</v>
      </c>
      <c r="F2633" s="8" t="s">
        <v>448</v>
      </c>
      <c r="G2633" s="8" t="s">
        <v>431</v>
      </c>
      <c r="H2633" s="8" t="s">
        <v>427</v>
      </c>
    </row>
    <row r="2634" spans="1:8">
      <c r="A2634" s="8" t="str">
        <f t="shared" si="75"/>
        <v>35.03.211020.06.1001</v>
      </c>
      <c r="B2634" s="8" t="s">
        <v>1598</v>
      </c>
      <c r="C2634" s="8" t="s">
        <v>1599</v>
      </c>
      <c r="D2634" s="8" t="s">
        <v>498</v>
      </c>
      <c r="E2634" s="8" t="s">
        <v>917</v>
      </c>
      <c r="F2634" s="8" t="s">
        <v>508</v>
      </c>
      <c r="G2634" s="8" t="s">
        <v>918</v>
      </c>
      <c r="H2634" s="8">
        <v>2E-3</v>
      </c>
    </row>
    <row r="2635" spans="1:8">
      <c r="A2635" s="8" t="str">
        <f t="shared" si="75"/>
        <v>35.03.238020.10.1014</v>
      </c>
      <c r="B2635" s="8" t="s">
        <v>1601</v>
      </c>
      <c r="C2635" s="8" t="s">
        <v>1602</v>
      </c>
      <c r="D2635" s="8" t="s">
        <v>498</v>
      </c>
      <c r="E2635" s="8" t="s">
        <v>1055</v>
      </c>
      <c r="F2635" s="8" t="s">
        <v>508</v>
      </c>
      <c r="G2635" s="8" t="s">
        <v>1056</v>
      </c>
      <c r="H2635" s="8">
        <v>5.62E-2</v>
      </c>
    </row>
    <row r="2636" spans="1:8">
      <c r="A2636" s="8" t="str">
        <f t="shared" si="75"/>
        <v>35.03.238030.01.2380</v>
      </c>
      <c r="B2636" s="8" t="s">
        <v>1601</v>
      </c>
      <c r="C2636" s="8" t="s">
        <v>1602</v>
      </c>
      <c r="D2636" s="8" t="s">
        <v>498</v>
      </c>
      <c r="E2636" s="8" t="s">
        <v>1603</v>
      </c>
      <c r="F2636" s="8" t="s">
        <v>498</v>
      </c>
      <c r="G2636" s="8" t="s">
        <v>1604</v>
      </c>
      <c r="H2636" s="8">
        <v>1</v>
      </c>
    </row>
    <row r="2637" spans="1:8">
      <c r="A2637" s="8" t="str">
        <f t="shared" si="75"/>
        <v>35.03.238010.07.1003</v>
      </c>
      <c r="B2637" s="8" t="s">
        <v>1601</v>
      </c>
      <c r="C2637" s="8" t="s">
        <v>1602</v>
      </c>
      <c r="D2637" s="8" t="s">
        <v>498</v>
      </c>
      <c r="E2637" s="8" t="s">
        <v>1413</v>
      </c>
      <c r="F2637" s="8" t="s">
        <v>498</v>
      </c>
      <c r="G2637" s="8" t="s">
        <v>1414</v>
      </c>
      <c r="H2637" s="8">
        <v>3.7000000000000002E-3</v>
      </c>
    </row>
    <row r="2638" spans="1:8">
      <c r="A2638" s="8" t="str">
        <f t="shared" si="75"/>
        <v>35.03.238010.11.1016</v>
      </c>
      <c r="B2638" s="8" t="s">
        <v>1601</v>
      </c>
      <c r="C2638" s="8" t="s">
        <v>1602</v>
      </c>
      <c r="D2638" s="8" t="s">
        <v>498</v>
      </c>
      <c r="E2638" s="8" t="s">
        <v>1489</v>
      </c>
      <c r="F2638" s="8" t="s">
        <v>463</v>
      </c>
      <c r="G2638" s="8" t="s">
        <v>1490</v>
      </c>
      <c r="H2638" s="8">
        <v>9.74E-2</v>
      </c>
    </row>
    <row r="2639" spans="1:8">
      <c r="A2639" s="8" t="str">
        <f t="shared" si="75"/>
        <v>35.03.238010.11.1018</v>
      </c>
      <c r="B2639" s="8" t="s">
        <v>1601</v>
      </c>
      <c r="C2639" s="8" t="s">
        <v>1602</v>
      </c>
      <c r="D2639" s="8" t="s">
        <v>498</v>
      </c>
      <c r="E2639" s="8" t="s">
        <v>1491</v>
      </c>
      <c r="F2639" s="8" t="s">
        <v>463</v>
      </c>
      <c r="G2639" s="8" t="s">
        <v>1492</v>
      </c>
      <c r="H2639" s="8">
        <v>2.4400000000000002E-2</v>
      </c>
    </row>
    <row r="2640" spans="1:8">
      <c r="A2640" s="8" t="str">
        <f t="shared" si="75"/>
        <v>35.03.238010.10.1005</v>
      </c>
      <c r="B2640" s="8" t="s">
        <v>1601</v>
      </c>
      <c r="C2640" s="8" t="s">
        <v>1602</v>
      </c>
      <c r="D2640" s="8" t="s">
        <v>498</v>
      </c>
      <c r="E2640" s="8" t="s">
        <v>1449</v>
      </c>
      <c r="F2640" s="8" t="s">
        <v>1418</v>
      </c>
      <c r="G2640" s="8" t="s">
        <v>1450</v>
      </c>
      <c r="H2640" s="8">
        <v>0.1583</v>
      </c>
    </row>
    <row r="2641" spans="1:8">
      <c r="A2641" s="8" t="str">
        <f t="shared" si="75"/>
        <v>35.03.238010.06.0020</v>
      </c>
      <c r="B2641" s="8" t="s">
        <v>1601</v>
      </c>
      <c r="C2641" s="8" t="s">
        <v>1602</v>
      </c>
      <c r="D2641" s="8" t="s">
        <v>498</v>
      </c>
      <c r="E2641" s="8" t="s">
        <v>456</v>
      </c>
      <c r="F2641" s="8" t="s">
        <v>452</v>
      </c>
      <c r="G2641" s="8" t="s">
        <v>457</v>
      </c>
      <c r="H2641" s="8">
        <v>4.3799999999999999E-2</v>
      </c>
    </row>
    <row r="2642" spans="1:8">
      <c r="A2642" s="8" t="str">
        <f t="shared" si="75"/>
        <v>35.03.238010.07.1011</v>
      </c>
      <c r="B2642" s="8" t="s">
        <v>1601</v>
      </c>
      <c r="C2642" s="8" t="s">
        <v>1602</v>
      </c>
      <c r="D2642" s="8" t="s">
        <v>498</v>
      </c>
      <c r="E2642" s="8" t="s">
        <v>1456</v>
      </c>
      <c r="F2642" s="8" t="s">
        <v>1418</v>
      </c>
      <c r="G2642" s="8" t="s">
        <v>1457</v>
      </c>
      <c r="H2642" s="8">
        <v>1.83E-2</v>
      </c>
    </row>
    <row r="2643" spans="1:8">
      <c r="A2643" s="8" t="str">
        <f t="shared" si="75"/>
        <v>35.03.238030.01.1006</v>
      </c>
      <c r="B2643" s="8" t="s">
        <v>1601</v>
      </c>
      <c r="C2643" s="8" t="s">
        <v>1602</v>
      </c>
      <c r="D2643" s="8" t="s">
        <v>498</v>
      </c>
      <c r="E2643" s="8" t="s">
        <v>1458</v>
      </c>
      <c r="F2643" s="8" t="s">
        <v>1459</v>
      </c>
      <c r="G2643" s="8" t="s">
        <v>1460</v>
      </c>
      <c r="H2643" s="8">
        <v>-10.7186</v>
      </c>
    </row>
    <row r="2644" spans="1:8">
      <c r="A2644" s="8" t="str">
        <f t="shared" si="75"/>
        <v>35.03.238010.02.1003</v>
      </c>
      <c r="B2644" s="8" t="s">
        <v>1601</v>
      </c>
      <c r="C2644" s="8" t="s">
        <v>1602</v>
      </c>
      <c r="D2644" s="8" t="s">
        <v>498</v>
      </c>
      <c r="E2644" s="8" t="s">
        <v>1493</v>
      </c>
      <c r="F2644" s="8" t="s">
        <v>452</v>
      </c>
      <c r="G2644" s="8" t="s">
        <v>1494</v>
      </c>
      <c r="H2644" s="8">
        <v>0.27760000000000001</v>
      </c>
    </row>
    <row r="2645" spans="1:8">
      <c r="A2645" s="8" t="str">
        <f t="shared" si="75"/>
        <v>35.03.238010.02.1002</v>
      </c>
      <c r="B2645" s="8" t="s">
        <v>1601</v>
      </c>
      <c r="C2645" s="8" t="s">
        <v>1602</v>
      </c>
      <c r="D2645" s="8" t="s">
        <v>498</v>
      </c>
      <c r="E2645" s="8" t="s">
        <v>1495</v>
      </c>
      <c r="F2645" s="8" t="s">
        <v>452</v>
      </c>
      <c r="G2645" s="8" t="s">
        <v>1496</v>
      </c>
      <c r="H2645" s="8">
        <v>2.1000000000000001E-2</v>
      </c>
    </row>
    <row r="2646" spans="1:8">
      <c r="A2646" s="8" t="str">
        <f t="shared" si="75"/>
        <v>35.03.238010.02.1004</v>
      </c>
      <c r="B2646" s="8" t="s">
        <v>1601</v>
      </c>
      <c r="C2646" s="8" t="s">
        <v>1602</v>
      </c>
      <c r="D2646" s="8" t="s">
        <v>498</v>
      </c>
      <c r="E2646" s="8" t="s">
        <v>1497</v>
      </c>
      <c r="F2646" s="8" t="s">
        <v>452</v>
      </c>
      <c r="G2646" s="8" t="s">
        <v>1498</v>
      </c>
      <c r="H2646" s="8">
        <v>2.7972000000000001</v>
      </c>
    </row>
    <row r="2647" spans="1:8">
      <c r="A2647" s="8" t="str">
        <f t="shared" si="75"/>
        <v>35.03.241030.01.2410</v>
      </c>
      <c r="B2647" s="8" t="s">
        <v>1605</v>
      </c>
      <c r="C2647" s="8" t="s">
        <v>1606</v>
      </c>
      <c r="D2647" s="8" t="s">
        <v>498</v>
      </c>
      <c r="E2647" s="8" t="s">
        <v>1607</v>
      </c>
      <c r="F2647" s="8" t="s">
        <v>498</v>
      </c>
      <c r="G2647" s="8" t="s">
        <v>1608</v>
      </c>
      <c r="H2647" s="8">
        <v>1</v>
      </c>
    </row>
    <row r="2648" spans="1:8">
      <c r="A2648" s="8" t="str">
        <f t="shared" si="75"/>
        <v>35.03.241010.02.1050</v>
      </c>
      <c r="B2648" s="8" t="s">
        <v>1605</v>
      </c>
      <c r="C2648" s="8" t="s">
        <v>1606</v>
      </c>
      <c r="D2648" s="8" t="s">
        <v>498</v>
      </c>
      <c r="E2648" s="8" t="s">
        <v>1447</v>
      </c>
      <c r="F2648" s="8" t="s">
        <v>1409</v>
      </c>
      <c r="G2648" s="8" t="s">
        <v>1448</v>
      </c>
      <c r="H2648" s="8">
        <v>13.614458000000001</v>
      </c>
    </row>
    <row r="2649" spans="1:8">
      <c r="A2649" s="8" t="str">
        <f t="shared" si="75"/>
        <v>35.03.241010.10.1005</v>
      </c>
      <c r="B2649" s="8" t="s">
        <v>1605</v>
      </c>
      <c r="C2649" s="8" t="s">
        <v>1606</v>
      </c>
      <c r="D2649" s="8" t="s">
        <v>498</v>
      </c>
      <c r="E2649" s="8" t="s">
        <v>1449</v>
      </c>
      <c r="F2649" s="8" t="s">
        <v>1418</v>
      </c>
      <c r="G2649" s="8" t="s">
        <v>1450</v>
      </c>
      <c r="H2649" s="8">
        <v>0.175904</v>
      </c>
    </row>
    <row r="2650" spans="1:8">
      <c r="A2650" s="8" t="str">
        <f t="shared" si="75"/>
        <v>35.03.241010.11.1021</v>
      </c>
      <c r="B2650" s="8" t="s">
        <v>1605</v>
      </c>
      <c r="C2650" s="8" t="s">
        <v>1606</v>
      </c>
      <c r="D2650" s="8" t="s">
        <v>498</v>
      </c>
      <c r="E2650" s="8" t="s">
        <v>1453</v>
      </c>
      <c r="F2650" s="8" t="s">
        <v>1454</v>
      </c>
      <c r="G2650" s="8" t="s">
        <v>1455</v>
      </c>
      <c r="H2650" s="8">
        <v>0.301205</v>
      </c>
    </row>
    <row r="2651" spans="1:8">
      <c r="A2651" s="8" t="str">
        <f t="shared" si="75"/>
        <v>35.03.241010.07.1003</v>
      </c>
      <c r="B2651" s="8" t="s">
        <v>1605</v>
      </c>
      <c r="C2651" s="8" t="s">
        <v>1606</v>
      </c>
      <c r="D2651" s="8" t="s">
        <v>498</v>
      </c>
      <c r="E2651" s="8" t="s">
        <v>1413</v>
      </c>
      <c r="F2651" s="8" t="s">
        <v>498</v>
      </c>
      <c r="G2651" s="8" t="s">
        <v>1414</v>
      </c>
      <c r="H2651" s="8">
        <v>4.9909999999999998E-3</v>
      </c>
    </row>
    <row r="2652" spans="1:8">
      <c r="A2652" s="8" t="str">
        <f t="shared" si="75"/>
        <v>35.03.241030.01.1006</v>
      </c>
      <c r="B2652" s="8" t="s">
        <v>1605</v>
      </c>
      <c r="C2652" s="8" t="s">
        <v>1606</v>
      </c>
      <c r="D2652" s="8" t="s">
        <v>498</v>
      </c>
      <c r="E2652" s="8" t="s">
        <v>1458</v>
      </c>
      <c r="F2652" s="8" t="s">
        <v>1459</v>
      </c>
      <c r="G2652" s="8" t="s">
        <v>1460</v>
      </c>
      <c r="H2652" s="8">
        <v>-10.797499999999999</v>
      </c>
    </row>
    <row r="2653" spans="1:8">
      <c r="A2653" s="8" t="str">
        <f t="shared" si="75"/>
        <v>35.03.241010.06.0020</v>
      </c>
      <c r="B2653" s="8" t="s">
        <v>1605</v>
      </c>
      <c r="C2653" s="8" t="s">
        <v>1606</v>
      </c>
      <c r="D2653" s="8" t="s">
        <v>498</v>
      </c>
      <c r="E2653" s="8" t="s">
        <v>456</v>
      </c>
      <c r="F2653" s="8" t="s">
        <v>452</v>
      </c>
      <c r="G2653" s="8" t="s">
        <v>457</v>
      </c>
      <c r="H2653" s="8">
        <v>4.4200000000000003E-2</v>
      </c>
    </row>
    <row r="2654" spans="1:8">
      <c r="A2654" s="8" t="str">
        <f t="shared" si="75"/>
        <v>35.03.241010.07.1011</v>
      </c>
      <c r="B2654" s="8" t="s">
        <v>1605</v>
      </c>
      <c r="C2654" s="8" t="s">
        <v>1606</v>
      </c>
      <c r="D2654" s="8" t="s">
        <v>498</v>
      </c>
      <c r="E2654" s="8" t="s">
        <v>1456</v>
      </c>
      <c r="F2654" s="8" t="s">
        <v>1418</v>
      </c>
      <c r="G2654" s="8" t="s">
        <v>1457</v>
      </c>
      <c r="H2654" s="8">
        <v>4.2900000000000001E-2</v>
      </c>
    </row>
    <row r="2655" spans="1:8">
      <c r="A2655" s="8" t="str">
        <f t="shared" si="75"/>
        <v>35.03.241020.10.1008</v>
      </c>
      <c r="B2655" s="8" t="s">
        <v>1605</v>
      </c>
      <c r="C2655" s="8" t="s">
        <v>1606</v>
      </c>
      <c r="D2655" s="8" t="s">
        <v>498</v>
      </c>
      <c r="E2655" s="8" t="s">
        <v>1609</v>
      </c>
      <c r="F2655" s="8" t="s">
        <v>508</v>
      </c>
      <c r="G2655" s="8" t="s">
        <v>1610</v>
      </c>
      <c r="H2655" s="8">
        <v>0.25</v>
      </c>
    </row>
    <row r="2656" spans="1:8">
      <c r="A2656" s="8" t="str">
        <f t="shared" si="75"/>
        <v>35.03.241020.08.1001</v>
      </c>
      <c r="B2656" s="8" t="s">
        <v>1605</v>
      </c>
      <c r="C2656" s="8" t="s">
        <v>1606</v>
      </c>
      <c r="D2656" s="8" t="s">
        <v>498</v>
      </c>
      <c r="E2656" s="8" t="s">
        <v>919</v>
      </c>
      <c r="F2656" s="8" t="s">
        <v>920</v>
      </c>
      <c r="G2656" s="8" t="s">
        <v>542</v>
      </c>
      <c r="H2656" s="8">
        <v>2.085E-2</v>
      </c>
    </row>
    <row r="2657" spans="1:8">
      <c r="A2657" s="8" t="str">
        <f t="shared" si="75"/>
        <v>35.03.501030.01.5010</v>
      </c>
      <c r="B2657" s="8" t="s">
        <v>907</v>
      </c>
      <c r="C2657" s="8" t="s">
        <v>764</v>
      </c>
      <c r="D2657" s="8" t="s">
        <v>498</v>
      </c>
      <c r="E2657" s="8" t="s">
        <v>1611</v>
      </c>
      <c r="F2657" s="8" t="s">
        <v>498</v>
      </c>
      <c r="G2657" s="8" t="s">
        <v>1612</v>
      </c>
      <c r="H2657" s="8">
        <v>1</v>
      </c>
    </row>
    <row r="2658" spans="1:8">
      <c r="A2658" s="8" t="str">
        <f t="shared" si="75"/>
        <v>35.03.501010.02.1050</v>
      </c>
      <c r="B2658" s="8" t="s">
        <v>907</v>
      </c>
      <c r="C2658" s="8" t="s">
        <v>764</v>
      </c>
      <c r="D2658" s="8" t="s">
        <v>498</v>
      </c>
      <c r="E2658" s="8" t="s">
        <v>1447</v>
      </c>
      <c r="F2658" s="8" t="s">
        <v>1409</v>
      </c>
      <c r="G2658" s="8" t="s">
        <v>1448</v>
      </c>
      <c r="H2658" s="8">
        <v>12.1951</v>
      </c>
    </row>
    <row r="2659" spans="1:8">
      <c r="A2659" s="8" t="str">
        <f t="shared" si="75"/>
        <v>35.03.501010.10.1003</v>
      </c>
      <c r="B2659" s="8" t="s">
        <v>907</v>
      </c>
      <c r="C2659" s="8" t="s">
        <v>764</v>
      </c>
      <c r="D2659" s="8" t="s">
        <v>498</v>
      </c>
      <c r="E2659" s="8" t="s">
        <v>1478</v>
      </c>
      <c r="F2659" s="8" t="s">
        <v>1418</v>
      </c>
      <c r="G2659" s="8" t="s">
        <v>1479</v>
      </c>
      <c r="H2659" s="8">
        <v>0.13303799999999999</v>
      </c>
    </row>
    <row r="2660" spans="1:8">
      <c r="A2660" s="8" t="str">
        <f t="shared" si="75"/>
        <v>35.03.501030.01.1002</v>
      </c>
      <c r="B2660" s="8" t="s">
        <v>907</v>
      </c>
      <c r="C2660" s="8" t="s">
        <v>764</v>
      </c>
      <c r="D2660" s="8" t="s">
        <v>498</v>
      </c>
      <c r="E2660" s="8" t="s">
        <v>1511</v>
      </c>
      <c r="F2660" s="8" t="s">
        <v>498</v>
      </c>
      <c r="G2660" s="8" t="s">
        <v>1512</v>
      </c>
      <c r="H2660" s="8">
        <v>0.11086500000000001</v>
      </c>
    </row>
    <row r="2661" spans="1:8">
      <c r="A2661" s="8" t="str">
        <f t="shared" si="75"/>
        <v>35.03.501010.07.1003</v>
      </c>
      <c r="B2661" s="8" t="s">
        <v>907</v>
      </c>
      <c r="C2661" s="8" t="s">
        <v>764</v>
      </c>
      <c r="D2661" s="8" t="s">
        <v>498</v>
      </c>
      <c r="E2661" s="8" t="s">
        <v>1413</v>
      </c>
      <c r="F2661" s="8" t="s">
        <v>498</v>
      </c>
      <c r="G2661" s="8" t="s">
        <v>1414</v>
      </c>
      <c r="H2661" s="8">
        <v>4.5929999999999999E-3</v>
      </c>
    </row>
    <row r="2662" spans="1:8">
      <c r="A2662" s="8" t="str">
        <f t="shared" si="75"/>
        <v>35.03.501010.07.1001</v>
      </c>
      <c r="B2662" s="8" t="s">
        <v>907</v>
      </c>
      <c r="C2662" s="8" t="s">
        <v>764</v>
      </c>
      <c r="D2662" s="8" t="s">
        <v>498</v>
      </c>
      <c r="E2662" s="8" t="s">
        <v>1533</v>
      </c>
      <c r="F2662" s="8" t="s">
        <v>452</v>
      </c>
      <c r="G2662" s="8" t="s">
        <v>1534</v>
      </c>
      <c r="H2662" s="8">
        <v>4.4299999999999998E-4</v>
      </c>
    </row>
    <row r="2663" spans="1:8">
      <c r="A2663" s="8" t="str">
        <f t="shared" si="75"/>
        <v>35.03.501010.07.1015</v>
      </c>
      <c r="B2663" s="8" t="s">
        <v>907</v>
      </c>
      <c r="C2663" s="8" t="s">
        <v>764</v>
      </c>
      <c r="D2663" s="8" t="s">
        <v>498</v>
      </c>
      <c r="E2663" s="8" t="s">
        <v>1535</v>
      </c>
      <c r="F2663" s="8" t="s">
        <v>1454</v>
      </c>
      <c r="G2663" s="8" t="s">
        <v>1536</v>
      </c>
      <c r="H2663" s="8">
        <v>3.3258999999999997E-2</v>
      </c>
    </row>
    <row r="2664" spans="1:8">
      <c r="A2664" s="8" t="str">
        <f t="shared" si="75"/>
        <v>35.03.501010.07.1012</v>
      </c>
      <c r="B2664" s="8" t="s">
        <v>907</v>
      </c>
      <c r="C2664" s="8" t="s">
        <v>764</v>
      </c>
      <c r="D2664" s="8" t="s">
        <v>498</v>
      </c>
      <c r="E2664" s="8" t="s">
        <v>1480</v>
      </c>
      <c r="F2664" s="8" t="s">
        <v>452</v>
      </c>
      <c r="G2664" s="8" t="s">
        <v>1481</v>
      </c>
      <c r="H2664" s="8">
        <v>1.663E-3</v>
      </c>
    </row>
    <row r="2665" spans="1:8">
      <c r="A2665" s="8" t="str">
        <f t="shared" si="75"/>
        <v>35.03.501010.06.0020</v>
      </c>
      <c r="B2665" s="8" t="s">
        <v>907</v>
      </c>
      <c r="C2665" s="8" t="s">
        <v>764</v>
      </c>
      <c r="D2665" s="8" t="s">
        <v>498</v>
      </c>
      <c r="E2665" s="8" t="s">
        <v>456</v>
      </c>
      <c r="F2665" s="8" t="s">
        <v>452</v>
      </c>
      <c r="G2665" s="8" t="s">
        <v>457</v>
      </c>
      <c r="H2665" s="8">
        <v>2.2172999999999998E-2</v>
      </c>
    </row>
    <row r="2666" spans="1:8">
      <c r="A2666" s="8" t="str">
        <f t="shared" si="75"/>
        <v>35.03.501010.07.1011</v>
      </c>
      <c r="B2666" s="8" t="s">
        <v>907</v>
      </c>
      <c r="C2666" s="8" t="s">
        <v>764</v>
      </c>
      <c r="D2666" s="8" t="s">
        <v>498</v>
      </c>
      <c r="E2666" s="8" t="s">
        <v>1456</v>
      </c>
      <c r="F2666" s="8" t="s">
        <v>1418</v>
      </c>
      <c r="G2666" s="8" t="s">
        <v>1457</v>
      </c>
      <c r="H2666" s="8">
        <v>6.6519999999999999E-3</v>
      </c>
    </row>
    <row r="2667" spans="1:8">
      <c r="A2667" s="8" t="str">
        <f t="shared" si="75"/>
        <v>35.03.501020.10.1011</v>
      </c>
      <c r="B2667" s="8" t="s">
        <v>907</v>
      </c>
      <c r="C2667" s="8" t="s">
        <v>764</v>
      </c>
      <c r="D2667" s="8" t="s">
        <v>498</v>
      </c>
      <c r="E2667" s="8" t="s">
        <v>908</v>
      </c>
      <c r="F2667" s="8" t="s">
        <v>508</v>
      </c>
      <c r="G2667" s="8" t="s">
        <v>909</v>
      </c>
      <c r="H2667" s="8">
        <v>0.22172900000000001</v>
      </c>
    </row>
    <row r="2668" spans="1:8">
      <c r="A2668" s="8" t="str">
        <f t="shared" si="75"/>
        <v>35.03.501030.01.1006</v>
      </c>
      <c r="B2668" s="8" t="s">
        <v>907</v>
      </c>
      <c r="C2668" s="8" t="s">
        <v>764</v>
      </c>
      <c r="D2668" s="8" t="s">
        <v>498</v>
      </c>
      <c r="E2668" s="8" t="s">
        <v>1458</v>
      </c>
      <c r="F2668" s="8" t="s">
        <v>1459</v>
      </c>
      <c r="G2668" s="8" t="s">
        <v>1460</v>
      </c>
      <c r="H2668" s="8">
        <v>-9.7561</v>
      </c>
    </row>
    <row r="2669" spans="1:8">
      <c r="A2669" s="8" t="str">
        <f t="shared" si="75"/>
        <v>35.03.522020.05.1003</v>
      </c>
      <c r="B2669" s="8" t="s">
        <v>1613</v>
      </c>
      <c r="C2669" s="8" t="s">
        <v>1614</v>
      </c>
      <c r="D2669" s="8" t="s">
        <v>498</v>
      </c>
      <c r="E2669" s="8" t="s">
        <v>1615</v>
      </c>
      <c r="F2669" s="8" t="s">
        <v>463</v>
      </c>
      <c r="G2669" s="8" t="s">
        <v>1616</v>
      </c>
      <c r="H2669" s="8">
        <v>5</v>
      </c>
    </row>
    <row r="2670" spans="1:8">
      <c r="A2670" s="8" t="str">
        <f t="shared" si="75"/>
        <v>35.03.522020.11.1001</v>
      </c>
      <c r="B2670" s="8" t="s">
        <v>1613</v>
      </c>
      <c r="C2670" s="8" t="s">
        <v>1614</v>
      </c>
      <c r="D2670" s="8" t="s">
        <v>498</v>
      </c>
      <c r="E2670" s="8" t="s">
        <v>1617</v>
      </c>
      <c r="F2670" s="8" t="s">
        <v>463</v>
      </c>
      <c r="G2670" s="8" t="s">
        <v>1618</v>
      </c>
      <c r="H2670" s="8">
        <v>10</v>
      </c>
    </row>
    <row r="2671" spans="1:8">
      <c r="A2671" s="8" t="str">
        <f t="shared" si="75"/>
        <v>35.03.522020.11.1002</v>
      </c>
      <c r="B2671" s="8" t="s">
        <v>1613</v>
      </c>
      <c r="C2671" s="8" t="s">
        <v>1614</v>
      </c>
      <c r="D2671" s="8" t="s">
        <v>498</v>
      </c>
      <c r="E2671" s="8" t="s">
        <v>1619</v>
      </c>
      <c r="F2671" s="8" t="s">
        <v>463</v>
      </c>
      <c r="G2671" s="8" t="s">
        <v>1620</v>
      </c>
      <c r="H2671" s="8">
        <v>10</v>
      </c>
    </row>
    <row r="2672" spans="1:8">
      <c r="A2672" s="8" t="str">
        <f t="shared" si="75"/>
        <v>35.03.522020.03.1018</v>
      </c>
      <c r="B2672" s="8" t="s">
        <v>1613</v>
      </c>
      <c r="C2672" s="8" t="s">
        <v>1614</v>
      </c>
      <c r="D2672" s="8" t="s">
        <v>498</v>
      </c>
      <c r="E2672" s="8" t="s">
        <v>1621</v>
      </c>
      <c r="F2672" s="8" t="s">
        <v>463</v>
      </c>
      <c r="G2672" s="8" t="s">
        <v>1622</v>
      </c>
      <c r="H2672" s="8">
        <v>0.41670000000000001</v>
      </c>
    </row>
    <row r="2673" spans="1:8">
      <c r="A2673" s="8" t="str">
        <f t="shared" si="75"/>
        <v>35.03.522020.06.1001</v>
      </c>
      <c r="B2673" s="8" t="s">
        <v>1613</v>
      </c>
      <c r="C2673" s="8" t="s">
        <v>1614</v>
      </c>
      <c r="D2673" s="8" t="s">
        <v>498</v>
      </c>
      <c r="E2673" s="8" t="s">
        <v>917</v>
      </c>
      <c r="F2673" s="8" t="s">
        <v>508</v>
      </c>
      <c r="G2673" s="8" t="s">
        <v>918</v>
      </c>
      <c r="H2673" s="8">
        <v>0.41670000000000001</v>
      </c>
    </row>
    <row r="2674" spans="1:8">
      <c r="A2674" s="8" t="str">
        <f t="shared" si="75"/>
        <v>35.03.522020.08.1001</v>
      </c>
      <c r="B2674" s="8" t="s">
        <v>1613</v>
      </c>
      <c r="C2674" s="8" t="s">
        <v>1614</v>
      </c>
      <c r="D2674" s="8" t="s">
        <v>498</v>
      </c>
      <c r="E2674" s="8" t="s">
        <v>919</v>
      </c>
      <c r="F2674" s="8" t="s">
        <v>920</v>
      </c>
      <c r="G2674" s="8" t="s">
        <v>542</v>
      </c>
      <c r="H2674" s="8">
        <v>0.47620000000000001</v>
      </c>
    </row>
    <row r="2675" spans="1:8">
      <c r="A2675" s="8" t="str">
        <f t="shared" si="75"/>
        <v>35.03.522030.01.5210</v>
      </c>
      <c r="B2675" s="8" t="s">
        <v>1613</v>
      </c>
      <c r="C2675" s="8" t="s">
        <v>1614</v>
      </c>
      <c r="D2675" s="8" t="s">
        <v>498</v>
      </c>
      <c r="E2675" s="8" t="s">
        <v>1623</v>
      </c>
      <c r="F2675" s="8" t="s">
        <v>498</v>
      </c>
      <c r="G2675" s="8" t="s">
        <v>1624</v>
      </c>
      <c r="H2675" s="8">
        <v>1</v>
      </c>
    </row>
    <row r="2676" spans="1:8">
      <c r="A2676" s="8" t="str">
        <f t="shared" si="75"/>
        <v>35.03.522030.01.1014</v>
      </c>
      <c r="B2676" s="8" t="s">
        <v>1613</v>
      </c>
      <c r="C2676" s="8" t="s">
        <v>1614</v>
      </c>
      <c r="D2676" s="8" t="s">
        <v>498</v>
      </c>
      <c r="E2676" s="8" t="s">
        <v>1471</v>
      </c>
      <c r="F2676" s="8" t="s">
        <v>498</v>
      </c>
      <c r="G2676" s="8" t="s">
        <v>1470</v>
      </c>
      <c r="H2676" s="8">
        <v>0.53720000000000001</v>
      </c>
    </row>
    <row r="2677" spans="1:8">
      <c r="A2677" s="8" t="str">
        <f t="shared" si="75"/>
        <v>35.03.522040.02.1011</v>
      </c>
      <c r="B2677" s="8" t="s">
        <v>1613</v>
      </c>
      <c r="C2677" s="8" t="s">
        <v>1614</v>
      </c>
      <c r="D2677" s="8" t="s">
        <v>498</v>
      </c>
      <c r="E2677" s="8" t="s">
        <v>1097</v>
      </c>
      <c r="F2677" s="8" t="s">
        <v>452</v>
      </c>
      <c r="G2677" s="8" t="s">
        <v>1098</v>
      </c>
      <c r="H2677" s="8">
        <v>5.0099999999999999E-2</v>
      </c>
    </row>
    <row r="2678" spans="1:8">
      <c r="A2678" s="8" t="str">
        <f t="shared" si="75"/>
        <v>35.03.522010.07.1007</v>
      </c>
      <c r="B2678" s="8" t="s">
        <v>1613</v>
      </c>
      <c r="C2678" s="8" t="s">
        <v>1614</v>
      </c>
      <c r="D2678" s="8" t="s">
        <v>498</v>
      </c>
      <c r="E2678" s="8" t="s">
        <v>1625</v>
      </c>
      <c r="F2678" s="8" t="s">
        <v>452</v>
      </c>
      <c r="G2678" s="8" t="s">
        <v>1626</v>
      </c>
      <c r="H2678" s="8">
        <v>1.0999999999999999E-2</v>
      </c>
    </row>
    <row r="2679" spans="1:8">
      <c r="A2679" s="8" t="str">
        <f t="shared" ref="A2679:A2742" si="76">B2679&amp;E2679</f>
        <v>35.03.522010.07.1006</v>
      </c>
      <c r="B2679" s="8" t="s">
        <v>1613</v>
      </c>
      <c r="C2679" s="8" t="s">
        <v>1614</v>
      </c>
      <c r="D2679" s="8" t="s">
        <v>498</v>
      </c>
      <c r="E2679" s="8" t="s">
        <v>1627</v>
      </c>
      <c r="F2679" s="8" t="s">
        <v>452</v>
      </c>
      <c r="G2679" s="8" t="s">
        <v>1628</v>
      </c>
      <c r="H2679" s="8">
        <v>2E-3</v>
      </c>
    </row>
    <row r="2680" spans="1:8">
      <c r="A2680" s="8" t="str">
        <f t="shared" si="76"/>
        <v>35.03.522010.06.0020</v>
      </c>
      <c r="B2680" s="8" t="s">
        <v>1613</v>
      </c>
      <c r="C2680" s="8" t="s">
        <v>1614</v>
      </c>
      <c r="D2680" s="8" t="s">
        <v>498</v>
      </c>
      <c r="E2680" s="8" t="s">
        <v>456</v>
      </c>
      <c r="F2680" s="8" t="s">
        <v>452</v>
      </c>
      <c r="G2680" s="8" t="s">
        <v>457</v>
      </c>
      <c r="H2680" s="8">
        <v>4.0000000000000001E-3</v>
      </c>
    </row>
    <row r="2681" spans="1:8">
      <c r="A2681" s="8" t="str">
        <f t="shared" si="76"/>
        <v>35.03.522010.07.1018</v>
      </c>
      <c r="B2681" s="8" t="s">
        <v>1613</v>
      </c>
      <c r="C2681" s="8" t="s">
        <v>1614</v>
      </c>
      <c r="D2681" s="8" t="s">
        <v>498</v>
      </c>
      <c r="E2681" s="8" t="s">
        <v>1313</v>
      </c>
      <c r="F2681" s="8" t="s">
        <v>452</v>
      </c>
      <c r="G2681" s="8" t="s">
        <v>1314</v>
      </c>
      <c r="H2681" s="8">
        <v>1E-3</v>
      </c>
    </row>
    <row r="2682" spans="1:8">
      <c r="A2682" s="8" t="str">
        <f t="shared" si="76"/>
        <v>35.03.522010.07.1009</v>
      </c>
      <c r="B2682" s="8" t="s">
        <v>1613</v>
      </c>
      <c r="C2682" s="8" t="s">
        <v>1614</v>
      </c>
      <c r="D2682" s="8" t="s">
        <v>498</v>
      </c>
      <c r="E2682" s="8" t="s">
        <v>1629</v>
      </c>
      <c r="F2682" s="8" t="s">
        <v>452</v>
      </c>
      <c r="G2682" s="8" t="s">
        <v>1630</v>
      </c>
      <c r="H2682" s="8">
        <v>5.8999999999999999E-3</v>
      </c>
    </row>
    <row r="2683" spans="1:8">
      <c r="A2683" s="8" t="str">
        <f t="shared" si="76"/>
        <v>35.03.522020.05.1002</v>
      </c>
      <c r="B2683" s="8" t="s">
        <v>1613</v>
      </c>
      <c r="C2683" s="8" t="s">
        <v>1614</v>
      </c>
      <c r="D2683" s="8" t="s">
        <v>498</v>
      </c>
      <c r="E2683" s="8" t="s">
        <v>1631</v>
      </c>
      <c r="F2683" s="8" t="s">
        <v>463</v>
      </c>
      <c r="G2683" s="8" t="s">
        <v>1616</v>
      </c>
      <c r="H2683" s="8">
        <v>5</v>
      </c>
    </row>
    <row r="2684" spans="1:8">
      <c r="A2684" s="8" t="str">
        <f t="shared" si="76"/>
        <v>35.03.522020.06.1004</v>
      </c>
      <c r="B2684" s="8" t="s">
        <v>1613</v>
      </c>
      <c r="C2684" s="8" t="s">
        <v>1614</v>
      </c>
      <c r="D2684" s="8" t="s">
        <v>498</v>
      </c>
      <c r="E2684" s="8" t="s">
        <v>1632</v>
      </c>
      <c r="F2684" s="8" t="s">
        <v>463</v>
      </c>
      <c r="G2684" s="8" t="s">
        <v>1633</v>
      </c>
      <c r="H2684" s="8">
        <v>5</v>
      </c>
    </row>
    <row r="2685" spans="1:8">
      <c r="A2685" s="8" t="str">
        <f t="shared" si="76"/>
        <v>35.03.528020.05.1002</v>
      </c>
      <c r="B2685" s="8" t="s">
        <v>1634</v>
      </c>
      <c r="C2685" s="8" t="s">
        <v>1635</v>
      </c>
      <c r="D2685" s="8" t="s">
        <v>498</v>
      </c>
      <c r="E2685" s="8" t="s">
        <v>1631</v>
      </c>
      <c r="F2685" s="8" t="s">
        <v>463</v>
      </c>
      <c r="G2685" s="8" t="s">
        <v>1616</v>
      </c>
      <c r="H2685" s="8">
        <v>10</v>
      </c>
    </row>
    <row r="2686" spans="1:8">
      <c r="A2686" s="8" t="str">
        <f t="shared" si="76"/>
        <v>35.03.528020.11.1001</v>
      </c>
      <c r="B2686" s="8" t="s">
        <v>1634</v>
      </c>
      <c r="C2686" s="8" t="s">
        <v>1635</v>
      </c>
      <c r="D2686" s="8" t="s">
        <v>498</v>
      </c>
      <c r="E2686" s="8" t="s">
        <v>1617</v>
      </c>
      <c r="F2686" s="8" t="s">
        <v>463</v>
      </c>
      <c r="G2686" s="8" t="s">
        <v>1618</v>
      </c>
      <c r="H2686" s="8">
        <v>10</v>
      </c>
    </row>
    <row r="2687" spans="1:8">
      <c r="A2687" s="8" t="str">
        <f t="shared" si="76"/>
        <v>35.03.528020.11.1002</v>
      </c>
      <c r="B2687" s="8" t="s">
        <v>1634</v>
      </c>
      <c r="C2687" s="8" t="s">
        <v>1635</v>
      </c>
      <c r="D2687" s="8" t="s">
        <v>498</v>
      </c>
      <c r="E2687" s="8" t="s">
        <v>1619</v>
      </c>
      <c r="F2687" s="8" t="s">
        <v>463</v>
      </c>
      <c r="G2687" s="8" t="s">
        <v>1620</v>
      </c>
      <c r="H2687" s="8">
        <v>10</v>
      </c>
    </row>
    <row r="2688" spans="1:8">
      <c r="A2688" s="8" t="str">
        <f t="shared" si="76"/>
        <v>35.03.528020.03.1018</v>
      </c>
      <c r="B2688" s="8" t="s">
        <v>1634</v>
      </c>
      <c r="C2688" s="8" t="s">
        <v>1635</v>
      </c>
      <c r="D2688" s="8" t="s">
        <v>498</v>
      </c>
      <c r="E2688" s="8" t="s">
        <v>1621</v>
      </c>
      <c r="F2688" s="8" t="s">
        <v>463</v>
      </c>
      <c r="G2688" s="8" t="s">
        <v>1622</v>
      </c>
      <c r="H2688" s="8">
        <v>0.41670000000000001</v>
      </c>
    </row>
    <row r="2689" spans="1:8">
      <c r="A2689" s="8" t="str">
        <f t="shared" si="76"/>
        <v>35.03.528020.06.1001</v>
      </c>
      <c r="B2689" s="8" t="s">
        <v>1634</v>
      </c>
      <c r="C2689" s="8" t="s">
        <v>1635</v>
      </c>
      <c r="D2689" s="8" t="s">
        <v>498</v>
      </c>
      <c r="E2689" s="8" t="s">
        <v>917</v>
      </c>
      <c r="F2689" s="8" t="s">
        <v>508</v>
      </c>
      <c r="G2689" s="8" t="s">
        <v>918</v>
      </c>
      <c r="H2689" s="8">
        <v>0.41670000000000001</v>
      </c>
    </row>
    <row r="2690" spans="1:8">
      <c r="A2690" s="8" t="str">
        <f t="shared" si="76"/>
        <v>35.03.528020.08.1001</v>
      </c>
      <c r="B2690" s="8" t="s">
        <v>1634</v>
      </c>
      <c r="C2690" s="8" t="s">
        <v>1635</v>
      </c>
      <c r="D2690" s="8" t="s">
        <v>498</v>
      </c>
      <c r="E2690" s="8" t="s">
        <v>919</v>
      </c>
      <c r="F2690" s="8" t="s">
        <v>920</v>
      </c>
      <c r="G2690" s="8" t="s">
        <v>542</v>
      </c>
      <c r="H2690" s="8">
        <v>0.47620000000000001</v>
      </c>
    </row>
    <row r="2691" spans="1:8">
      <c r="A2691" s="8" t="str">
        <f t="shared" si="76"/>
        <v>---------------  - FMEN031 - V:</v>
      </c>
      <c r="B2691" s="8" t="s">
        <v>427</v>
      </c>
      <c r="C2691" s="8" t="e">
        <f>------------------------------DAT</f>
        <v>#NAME?</v>
      </c>
      <c r="D2691" s="8" t="s">
        <v>1238</v>
      </c>
      <c r="E2691" s="8" t="s">
        <v>526</v>
      </c>
      <c r="F2691" s="8" t="s">
        <v>527</v>
      </c>
      <c r="G2691" s="8" t="s">
        <v>528</v>
      </c>
      <c r="H2691" s="8"/>
    </row>
    <row r="2692" spans="1:8">
      <c r="A2692" s="8" t="str">
        <f t="shared" si="76"/>
        <v>_x000C_------------------------------</v>
      </c>
      <c r="B2692" s="8" t="s">
        <v>529</v>
      </c>
      <c r="C2692" s="8" t="s">
        <v>1227</v>
      </c>
      <c r="D2692" s="8" t="s">
        <v>1228</v>
      </c>
      <c r="E2692" s="8" t="s">
        <v>430</v>
      </c>
      <c r="F2692" s="8" t="s">
        <v>429</v>
      </c>
      <c r="G2692" s="8" t="s">
        <v>431</v>
      </c>
      <c r="H2692" s="8" t="s">
        <v>431</v>
      </c>
    </row>
    <row r="2693" spans="1:8">
      <c r="A2693" s="8" t="str">
        <f t="shared" si="76"/>
        <v>FORNO DE MINASrutura de Atual P</v>
      </c>
      <c r="B2693" s="8" t="s">
        <v>433</v>
      </c>
      <c r="C2693" s="8" t="s">
        <v>434</v>
      </c>
      <c r="D2693" s="8" t="s">
        <v>435</v>
      </c>
      <c r="E2693" s="8" t="s">
        <v>436</v>
      </c>
      <c r="F2693" s="8" t="s">
        <v>437</v>
      </c>
      <c r="G2693" s="8" t="s">
        <v>438</v>
      </c>
      <c r="H2693" s="8" t="s">
        <v>1101</v>
      </c>
    </row>
    <row r="2694" spans="1:8">
      <c r="A2694" s="8" t="str">
        <f t="shared" si="76"/>
        <v>-------------------------------</v>
      </c>
      <c r="B2694" s="8" t="s">
        <v>427</v>
      </c>
      <c r="C2694" s="8" t="s">
        <v>1227</v>
      </c>
      <c r="D2694" s="8" t="s">
        <v>1228</v>
      </c>
      <c r="E2694" s="8" t="s">
        <v>430</v>
      </c>
      <c r="F2694" s="8" t="s">
        <v>429</v>
      </c>
      <c r="G2694" s="8" t="s">
        <v>431</v>
      </c>
      <c r="H2694" s="8" t="s">
        <v>1563</v>
      </c>
    </row>
    <row r="2695" spans="1:8">
      <c r="A2695" s="8" t="str">
        <f t="shared" si="76"/>
        <v/>
      </c>
      <c r="B2695" s="8"/>
      <c r="C2695" s="8"/>
      <c r="D2695" s="8"/>
      <c r="E2695" s="8"/>
      <c r="F2695" s="8"/>
      <c r="G2695" s="8"/>
      <c r="H2695" s="8"/>
    </row>
    <row r="2696" spans="1:8">
      <c r="A2696" s="8" t="str">
        <f t="shared" si="76"/>
        <v>Item PaiItem Filho</v>
      </c>
      <c r="B2696" s="8" t="s">
        <v>441</v>
      </c>
      <c r="C2696" s="8" t="s">
        <v>442</v>
      </c>
      <c r="D2696" s="8" t="s">
        <v>443</v>
      </c>
      <c r="E2696" s="8" t="s">
        <v>444</v>
      </c>
      <c r="F2696" s="8" t="s">
        <v>443</v>
      </c>
      <c r="G2696" s="8" t="s">
        <v>445</v>
      </c>
      <c r="H2696" s="8" t="s">
        <v>446</v>
      </c>
    </row>
    <row r="2697" spans="1:8">
      <c r="A2697" s="8" t="str">
        <f t="shared" si="76"/>
        <v>------------------------------</v>
      </c>
      <c r="B2697" s="8" t="s">
        <v>427</v>
      </c>
      <c r="C2697" s="8" t="s">
        <v>447</v>
      </c>
      <c r="D2697" s="8" t="s">
        <v>448</v>
      </c>
      <c r="E2697" s="8" t="s">
        <v>449</v>
      </c>
      <c r="F2697" s="8" t="s">
        <v>448</v>
      </c>
      <c r="G2697" s="8" t="s">
        <v>431</v>
      </c>
      <c r="H2697" s="8" t="s">
        <v>427</v>
      </c>
    </row>
    <row r="2698" spans="1:8">
      <c r="A2698" s="8" t="str">
        <f t="shared" si="76"/>
        <v>35.03.528030.01.5210</v>
      </c>
      <c r="B2698" s="8" t="s">
        <v>1634</v>
      </c>
      <c r="C2698" s="8" t="s">
        <v>1635</v>
      </c>
      <c r="D2698" s="8" t="s">
        <v>498</v>
      </c>
      <c r="E2698" s="8" t="s">
        <v>1623</v>
      </c>
      <c r="F2698" s="8" t="s">
        <v>498</v>
      </c>
      <c r="G2698" s="8" t="s">
        <v>1624</v>
      </c>
      <c r="H2698" s="8">
        <v>1</v>
      </c>
    </row>
    <row r="2699" spans="1:8">
      <c r="A2699" s="8" t="str">
        <f t="shared" si="76"/>
        <v>35.03.528030.01.1014</v>
      </c>
      <c r="B2699" s="8" t="s">
        <v>1634</v>
      </c>
      <c r="C2699" s="8" t="s">
        <v>1635</v>
      </c>
      <c r="D2699" s="8" t="s">
        <v>498</v>
      </c>
      <c r="E2699" s="8" t="s">
        <v>1471</v>
      </c>
      <c r="F2699" s="8" t="s">
        <v>498</v>
      </c>
      <c r="G2699" s="8" t="s">
        <v>1470</v>
      </c>
      <c r="H2699" s="8">
        <v>0.53720000000000001</v>
      </c>
    </row>
    <row r="2700" spans="1:8">
      <c r="A2700" s="8" t="str">
        <f t="shared" si="76"/>
        <v>35.03.528040.02.1011</v>
      </c>
      <c r="B2700" s="8" t="s">
        <v>1634</v>
      </c>
      <c r="C2700" s="8" t="s">
        <v>1635</v>
      </c>
      <c r="D2700" s="8" t="s">
        <v>498</v>
      </c>
      <c r="E2700" s="8" t="s">
        <v>1097</v>
      </c>
      <c r="F2700" s="8" t="s">
        <v>452</v>
      </c>
      <c r="G2700" s="8" t="s">
        <v>1098</v>
      </c>
      <c r="H2700" s="8">
        <v>5.0099999999999999E-2</v>
      </c>
    </row>
    <row r="2701" spans="1:8">
      <c r="A2701" s="8" t="str">
        <f t="shared" si="76"/>
        <v>35.03.528010.07.1007</v>
      </c>
      <c r="B2701" s="8" t="s">
        <v>1634</v>
      </c>
      <c r="C2701" s="8" t="s">
        <v>1635</v>
      </c>
      <c r="D2701" s="8" t="s">
        <v>498</v>
      </c>
      <c r="E2701" s="8" t="s">
        <v>1625</v>
      </c>
      <c r="F2701" s="8" t="s">
        <v>452</v>
      </c>
      <c r="G2701" s="8" t="s">
        <v>1626</v>
      </c>
      <c r="H2701" s="8">
        <v>1.0999999999999999E-2</v>
      </c>
    </row>
    <row r="2702" spans="1:8">
      <c r="A2702" s="8" t="str">
        <f t="shared" si="76"/>
        <v>35.03.528010.07.1006</v>
      </c>
      <c r="B2702" s="8" t="s">
        <v>1634</v>
      </c>
      <c r="C2702" s="8" t="s">
        <v>1635</v>
      </c>
      <c r="D2702" s="8" t="s">
        <v>498</v>
      </c>
      <c r="E2702" s="8" t="s">
        <v>1627</v>
      </c>
      <c r="F2702" s="8" t="s">
        <v>452</v>
      </c>
      <c r="G2702" s="8" t="s">
        <v>1628</v>
      </c>
      <c r="H2702" s="8">
        <v>2E-3</v>
      </c>
    </row>
    <row r="2703" spans="1:8">
      <c r="A2703" s="8" t="str">
        <f t="shared" si="76"/>
        <v>35.03.528010.06.0020</v>
      </c>
      <c r="B2703" s="8" t="s">
        <v>1634</v>
      </c>
      <c r="C2703" s="8" t="s">
        <v>1635</v>
      </c>
      <c r="D2703" s="8" t="s">
        <v>498</v>
      </c>
      <c r="E2703" s="8" t="s">
        <v>456</v>
      </c>
      <c r="F2703" s="8" t="s">
        <v>452</v>
      </c>
      <c r="G2703" s="8" t="s">
        <v>457</v>
      </c>
      <c r="H2703" s="8">
        <v>4.0000000000000001E-3</v>
      </c>
    </row>
    <row r="2704" spans="1:8">
      <c r="A2704" s="8" t="str">
        <f t="shared" si="76"/>
        <v>35.03.528010.07.1018</v>
      </c>
      <c r="B2704" s="8" t="s">
        <v>1634</v>
      </c>
      <c r="C2704" s="8" t="s">
        <v>1635</v>
      </c>
      <c r="D2704" s="8" t="s">
        <v>498</v>
      </c>
      <c r="E2704" s="8" t="s">
        <v>1313</v>
      </c>
      <c r="F2704" s="8" t="s">
        <v>452</v>
      </c>
      <c r="G2704" s="8" t="s">
        <v>1314</v>
      </c>
      <c r="H2704" s="8">
        <v>1E-3</v>
      </c>
    </row>
    <row r="2705" spans="1:8">
      <c r="A2705" s="8" t="str">
        <f t="shared" si="76"/>
        <v>35.03.528010.07.1009</v>
      </c>
      <c r="B2705" s="8" t="s">
        <v>1634</v>
      </c>
      <c r="C2705" s="8" t="s">
        <v>1635</v>
      </c>
      <c r="D2705" s="8" t="s">
        <v>498</v>
      </c>
      <c r="E2705" s="8" t="s">
        <v>1629</v>
      </c>
      <c r="F2705" s="8" t="s">
        <v>452</v>
      </c>
      <c r="G2705" s="8" t="s">
        <v>1630</v>
      </c>
      <c r="H2705" s="8">
        <v>5.8999999999999999E-3</v>
      </c>
    </row>
    <row r="2706" spans="1:8">
      <c r="A2706" s="8" t="str">
        <f t="shared" si="76"/>
        <v>35.03.528020.06.1004</v>
      </c>
      <c r="B2706" s="8" t="s">
        <v>1634</v>
      </c>
      <c r="C2706" s="8" t="s">
        <v>1635</v>
      </c>
      <c r="D2706" s="8" t="s">
        <v>498</v>
      </c>
      <c r="E2706" s="8" t="s">
        <v>1632</v>
      </c>
      <c r="F2706" s="8" t="s">
        <v>463</v>
      </c>
      <c r="G2706" s="8" t="s">
        <v>1633</v>
      </c>
      <c r="H2706" s="8">
        <v>5</v>
      </c>
    </row>
    <row r="2707" spans="1:8">
      <c r="A2707" s="8" t="str">
        <f t="shared" si="76"/>
        <v>35.03.528130.01.5210</v>
      </c>
      <c r="B2707" s="8" t="s">
        <v>1636</v>
      </c>
      <c r="C2707" s="8" t="s">
        <v>1637</v>
      </c>
      <c r="D2707" s="8" t="s">
        <v>498</v>
      </c>
      <c r="E2707" s="8" t="s">
        <v>1623</v>
      </c>
      <c r="F2707" s="8" t="s">
        <v>498</v>
      </c>
      <c r="G2707" s="8" t="s">
        <v>1624</v>
      </c>
      <c r="H2707" s="8">
        <v>1</v>
      </c>
    </row>
    <row r="2708" spans="1:8">
      <c r="A2708" s="8" t="str">
        <f t="shared" si="76"/>
        <v>35.03.528130.01.1014</v>
      </c>
      <c r="B2708" s="8" t="s">
        <v>1636</v>
      </c>
      <c r="C2708" s="8" t="s">
        <v>1637</v>
      </c>
      <c r="D2708" s="8" t="s">
        <v>498</v>
      </c>
      <c r="E2708" s="8" t="s">
        <v>1471</v>
      </c>
      <c r="F2708" s="8" t="s">
        <v>498</v>
      </c>
      <c r="G2708" s="8" t="s">
        <v>1470</v>
      </c>
      <c r="H2708" s="8">
        <v>0.53720000000000001</v>
      </c>
    </row>
    <row r="2709" spans="1:8">
      <c r="A2709" s="8" t="str">
        <f t="shared" si="76"/>
        <v>35.03.528140.02.1011</v>
      </c>
      <c r="B2709" s="8" t="s">
        <v>1636</v>
      </c>
      <c r="C2709" s="8" t="s">
        <v>1637</v>
      </c>
      <c r="D2709" s="8" t="s">
        <v>498</v>
      </c>
      <c r="E2709" s="8" t="s">
        <v>1097</v>
      </c>
      <c r="F2709" s="8" t="s">
        <v>452</v>
      </c>
      <c r="G2709" s="8" t="s">
        <v>1098</v>
      </c>
      <c r="H2709" s="8">
        <v>5.0099999999999999E-2</v>
      </c>
    </row>
    <row r="2710" spans="1:8">
      <c r="A2710" s="8" t="str">
        <f t="shared" si="76"/>
        <v>35.03.528110.07.1007</v>
      </c>
      <c r="B2710" s="8" t="s">
        <v>1636</v>
      </c>
      <c r="C2710" s="8" t="s">
        <v>1637</v>
      </c>
      <c r="D2710" s="8" t="s">
        <v>498</v>
      </c>
      <c r="E2710" s="8" t="s">
        <v>1625</v>
      </c>
      <c r="F2710" s="8" t="s">
        <v>452</v>
      </c>
      <c r="G2710" s="8" t="s">
        <v>1626</v>
      </c>
      <c r="H2710" s="8">
        <v>1.0999999999999999E-2</v>
      </c>
    </row>
    <row r="2711" spans="1:8">
      <c r="A2711" s="8" t="str">
        <f t="shared" si="76"/>
        <v>35.03.528110.07.1006</v>
      </c>
      <c r="B2711" s="8" t="s">
        <v>1636</v>
      </c>
      <c r="C2711" s="8" t="s">
        <v>1637</v>
      </c>
      <c r="D2711" s="8" t="s">
        <v>498</v>
      </c>
      <c r="E2711" s="8" t="s">
        <v>1627</v>
      </c>
      <c r="F2711" s="8" t="s">
        <v>452</v>
      </c>
      <c r="G2711" s="8" t="s">
        <v>1628</v>
      </c>
      <c r="H2711" s="8">
        <v>2E-3</v>
      </c>
    </row>
    <row r="2712" spans="1:8">
      <c r="A2712" s="8" t="str">
        <f t="shared" si="76"/>
        <v>35.03.528110.06.0020</v>
      </c>
      <c r="B2712" s="8" t="s">
        <v>1636</v>
      </c>
      <c r="C2712" s="8" t="s">
        <v>1637</v>
      </c>
      <c r="D2712" s="8" t="s">
        <v>498</v>
      </c>
      <c r="E2712" s="8" t="s">
        <v>456</v>
      </c>
      <c r="F2712" s="8" t="s">
        <v>452</v>
      </c>
      <c r="G2712" s="8" t="s">
        <v>457</v>
      </c>
      <c r="H2712" s="8">
        <v>4.0000000000000001E-3</v>
      </c>
    </row>
    <row r="2713" spans="1:8">
      <c r="A2713" s="8" t="str">
        <f t="shared" si="76"/>
        <v>35.03.528110.07.1018</v>
      </c>
      <c r="B2713" s="8" t="s">
        <v>1636</v>
      </c>
      <c r="C2713" s="8" t="s">
        <v>1637</v>
      </c>
      <c r="D2713" s="8" t="s">
        <v>498</v>
      </c>
      <c r="E2713" s="8" t="s">
        <v>1313</v>
      </c>
      <c r="F2713" s="8" t="s">
        <v>452</v>
      </c>
      <c r="G2713" s="8" t="s">
        <v>1314</v>
      </c>
      <c r="H2713" s="8">
        <v>1E-3</v>
      </c>
    </row>
    <row r="2714" spans="1:8">
      <c r="A2714" s="8" t="str">
        <f t="shared" si="76"/>
        <v>35.03.528110.07.1009</v>
      </c>
      <c r="B2714" s="8" t="s">
        <v>1636</v>
      </c>
      <c r="C2714" s="8" t="s">
        <v>1637</v>
      </c>
      <c r="D2714" s="8" t="s">
        <v>498</v>
      </c>
      <c r="E2714" s="8" t="s">
        <v>1629</v>
      </c>
      <c r="F2714" s="8" t="s">
        <v>452</v>
      </c>
      <c r="G2714" s="8" t="s">
        <v>1630</v>
      </c>
      <c r="H2714" s="8">
        <v>5.8999999999999999E-3</v>
      </c>
    </row>
    <row r="2715" spans="1:8">
      <c r="A2715" s="8" t="str">
        <f t="shared" si="76"/>
        <v>35.03.528120.05.1002</v>
      </c>
      <c r="B2715" s="8" t="s">
        <v>1636</v>
      </c>
      <c r="C2715" s="8" t="s">
        <v>1637</v>
      </c>
      <c r="D2715" s="8" t="s">
        <v>498</v>
      </c>
      <c r="E2715" s="8" t="s">
        <v>1631</v>
      </c>
      <c r="F2715" s="8" t="s">
        <v>463</v>
      </c>
      <c r="G2715" s="8" t="s">
        <v>1616</v>
      </c>
      <c r="H2715" s="8">
        <v>5</v>
      </c>
    </row>
    <row r="2716" spans="1:8">
      <c r="A2716" s="8" t="str">
        <f t="shared" si="76"/>
        <v>35.03.528120.06.1004</v>
      </c>
      <c r="B2716" s="8" t="s">
        <v>1636</v>
      </c>
      <c r="C2716" s="8" t="s">
        <v>1637</v>
      </c>
      <c r="D2716" s="8" t="s">
        <v>498</v>
      </c>
      <c r="E2716" s="8" t="s">
        <v>1632</v>
      </c>
      <c r="F2716" s="8" t="s">
        <v>463</v>
      </c>
      <c r="G2716" s="8" t="s">
        <v>1633</v>
      </c>
      <c r="H2716" s="8">
        <v>5</v>
      </c>
    </row>
    <row r="2717" spans="1:8">
      <c r="A2717" s="8" t="str">
        <f t="shared" si="76"/>
        <v>35.03.528120.11.1001</v>
      </c>
      <c r="B2717" s="8" t="s">
        <v>1636</v>
      </c>
      <c r="C2717" s="8" t="s">
        <v>1637</v>
      </c>
      <c r="D2717" s="8" t="s">
        <v>498</v>
      </c>
      <c r="E2717" s="8" t="s">
        <v>1617</v>
      </c>
      <c r="F2717" s="8" t="s">
        <v>463</v>
      </c>
      <c r="G2717" s="8" t="s">
        <v>1618</v>
      </c>
      <c r="H2717" s="8">
        <v>5</v>
      </c>
    </row>
    <row r="2718" spans="1:8">
      <c r="A2718" s="8" t="str">
        <f t="shared" si="76"/>
        <v>35.03.528120.11.1002</v>
      </c>
      <c r="B2718" s="8" t="s">
        <v>1636</v>
      </c>
      <c r="C2718" s="8" t="s">
        <v>1637</v>
      </c>
      <c r="D2718" s="8" t="s">
        <v>498</v>
      </c>
      <c r="E2718" s="8" t="s">
        <v>1619</v>
      </c>
      <c r="F2718" s="8" t="s">
        <v>463</v>
      </c>
      <c r="G2718" s="8" t="s">
        <v>1620</v>
      </c>
      <c r="H2718" s="8">
        <v>5</v>
      </c>
    </row>
    <row r="2719" spans="1:8">
      <c r="A2719" s="8" t="str">
        <f t="shared" si="76"/>
        <v>35.03.528120.03.1016</v>
      </c>
      <c r="B2719" s="8" t="s">
        <v>1636</v>
      </c>
      <c r="C2719" s="8" t="s">
        <v>1637</v>
      </c>
      <c r="D2719" s="8" t="s">
        <v>498</v>
      </c>
      <c r="E2719" s="8" t="s">
        <v>1638</v>
      </c>
      <c r="F2719" s="8" t="s">
        <v>463</v>
      </c>
      <c r="G2719" s="8" t="s">
        <v>1639</v>
      </c>
      <c r="H2719" s="8">
        <v>2.5</v>
      </c>
    </row>
    <row r="2720" spans="1:8">
      <c r="A2720" s="8" t="str">
        <f t="shared" si="76"/>
        <v>35.03.528120.03.1017</v>
      </c>
      <c r="B2720" s="8" t="s">
        <v>1636</v>
      </c>
      <c r="C2720" s="8" t="s">
        <v>1637</v>
      </c>
      <c r="D2720" s="8" t="s">
        <v>498</v>
      </c>
      <c r="E2720" s="8" t="s">
        <v>1640</v>
      </c>
      <c r="F2720" s="8" t="s">
        <v>463</v>
      </c>
      <c r="G2720" s="8" t="s">
        <v>1641</v>
      </c>
      <c r="H2720" s="8">
        <v>0.41670000000000001</v>
      </c>
    </row>
    <row r="2721" spans="1:8">
      <c r="A2721" s="8" t="str">
        <f t="shared" si="76"/>
        <v>35.03.528120.06.1001</v>
      </c>
      <c r="B2721" s="8" t="s">
        <v>1636</v>
      </c>
      <c r="C2721" s="8" t="s">
        <v>1637</v>
      </c>
      <c r="D2721" s="8" t="s">
        <v>498</v>
      </c>
      <c r="E2721" s="8" t="s">
        <v>917</v>
      </c>
      <c r="F2721" s="8" t="s">
        <v>508</v>
      </c>
      <c r="G2721" s="8" t="s">
        <v>918</v>
      </c>
      <c r="H2721" s="8">
        <v>0.41670000000000001</v>
      </c>
    </row>
    <row r="2722" spans="1:8">
      <c r="A2722" s="8" t="str">
        <f t="shared" si="76"/>
        <v>35.03.528120.08.1001</v>
      </c>
      <c r="B2722" s="8" t="s">
        <v>1636</v>
      </c>
      <c r="C2722" s="8" t="s">
        <v>1637</v>
      </c>
      <c r="D2722" s="8" t="s">
        <v>498</v>
      </c>
      <c r="E2722" s="8" t="s">
        <v>919</v>
      </c>
      <c r="F2722" s="8" t="s">
        <v>920</v>
      </c>
      <c r="G2722" s="8" t="s">
        <v>542</v>
      </c>
      <c r="H2722" s="8">
        <v>0.41670000000000001</v>
      </c>
    </row>
    <row r="2723" spans="1:8">
      <c r="A2723" s="8" t="str">
        <f t="shared" si="76"/>
        <v>35.03.542020.05.1006</v>
      </c>
      <c r="B2723" s="8" t="s">
        <v>1642</v>
      </c>
      <c r="C2723" s="8" t="s">
        <v>1643</v>
      </c>
      <c r="D2723" s="8" t="s">
        <v>498</v>
      </c>
      <c r="E2723" s="8" t="s">
        <v>1644</v>
      </c>
      <c r="F2723" s="8" t="s">
        <v>463</v>
      </c>
      <c r="G2723" s="8" t="s">
        <v>1645</v>
      </c>
      <c r="H2723" s="8">
        <v>5</v>
      </c>
    </row>
    <row r="2724" spans="1:8">
      <c r="A2724" s="8" t="str">
        <f t="shared" si="76"/>
        <v>35.03.542020.11.1001</v>
      </c>
      <c r="B2724" s="8" t="s">
        <v>1642</v>
      </c>
      <c r="C2724" s="8" t="s">
        <v>1643</v>
      </c>
      <c r="D2724" s="8" t="s">
        <v>498</v>
      </c>
      <c r="E2724" s="8" t="s">
        <v>1617</v>
      </c>
      <c r="F2724" s="8" t="s">
        <v>463</v>
      </c>
      <c r="G2724" s="8" t="s">
        <v>1618</v>
      </c>
      <c r="H2724" s="8">
        <v>10</v>
      </c>
    </row>
    <row r="2725" spans="1:8">
      <c r="A2725" s="8" t="str">
        <f t="shared" si="76"/>
        <v>35.03.542020.11.1003</v>
      </c>
      <c r="B2725" s="8" t="s">
        <v>1642</v>
      </c>
      <c r="C2725" s="8" t="s">
        <v>1643</v>
      </c>
      <c r="D2725" s="8" t="s">
        <v>498</v>
      </c>
      <c r="E2725" s="8" t="s">
        <v>1646</v>
      </c>
      <c r="F2725" s="8" t="s">
        <v>463</v>
      </c>
      <c r="G2725" s="8" t="s">
        <v>1647</v>
      </c>
      <c r="H2725" s="8">
        <v>10</v>
      </c>
    </row>
    <row r="2726" spans="1:8">
      <c r="A2726" s="8" t="str">
        <f t="shared" si="76"/>
        <v>35.03.542020.03.1018</v>
      </c>
      <c r="B2726" s="8" t="s">
        <v>1642</v>
      </c>
      <c r="C2726" s="8" t="s">
        <v>1643</v>
      </c>
      <c r="D2726" s="8" t="s">
        <v>498</v>
      </c>
      <c r="E2726" s="8" t="s">
        <v>1621</v>
      </c>
      <c r="F2726" s="8" t="s">
        <v>463</v>
      </c>
      <c r="G2726" s="8" t="s">
        <v>1622</v>
      </c>
      <c r="H2726" s="8">
        <v>0.41670000000000001</v>
      </c>
    </row>
    <row r="2727" spans="1:8">
      <c r="A2727" s="8" t="str">
        <f t="shared" si="76"/>
        <v>35.03.542020.06.1001</v>
      </c>
      <c r="B2727" s="8" t="s">
        <v>1642</v>
      </c>
      <c r="C2727" s="8" t="s">
        <v>1643</v>
      </c>
      <c r="D2727" s="8" t="s">
        <v>498</v>
      </c>
      <c r="E2727" s="8" t="s">
        <v>917</v>
      </c>
      <c r="F2727" s="8" t="s">
        <v>508</v>
      </c>
      <c r="G2727" s="8" t="s">
        <v>918</v>
      </c>
      <c r="H2727" s="8">
        <v>0.41670000000000001</v>
      </c>
    </row>
    <row r="2728" spans="1:8">
      <c r="A2728" s="8" t="str">
        <f t="shared" si="76"/>
        <v>35.03.542020.08.1001</v>
      </c>
      <c r="B2728" s="8" t="s">
        <v>1642</v>
      </c>
      <c r="C2728" s="8" t="s">
        <v>1643</v>
      </c>
      <c r="D2728" s="8" t="s">
        <v>498</v>
      </c>
      <c r="E2728" s="8" t="s">
        <v>919</v>
      </c>
      <c r="F2728" s="8" t="s">
        <v>920</v>
      </c>
      <c r="G2728" s="8" t="s">
        <v>542</v>
      </c>
      <c r="H2728" s="8">
        <v>0.47620000000000001</v>
      </c>
    </row>
    <row r="2729" spans="1:8">
      <c r="A2729" s="8" t="str">
        <f t="shared" si="76"/>
        <v>35.03.542030.01.5410</v>
      </c>
      <c r="B2729" s="8" t="s">
        <v>1642</v>
      </c>
      <c r="C2729" s="8" t="s">
        <v>1643</v>
      </c>
      <c r="D2729" s="8" t="s">
        <v>498</v>
      </c>
      <c r="E2729" s="8" t="s">
        <v>1648</v>
      </c>
      <c r="F2729" s="8" t="s">
        <v>498</v>
      </c>
      <c r="G2729" s="8" t="s">
        <v>1649</v>
      </c>
      <c r="H2729" s="8">
        <v>1</v>
      </c>
    </row>
    <row r="2730" spans="1:8">
      <c r="A2730" s="8" t="str">
        <f t="shared" si="76"/>
        <v>35.03.542030.01.1014</v>
      </c>
      <c r="B2730" s="8" t="s">
        <v>1642</v>
      </c>
      <c r="C2730" s="8" t="s">
        <v>1643</v>
      </c>
      <c r="D2730" s="8" t="s">
        <v>498</v>
      </c>
      <c r="E2730" s="8" t="s">
        <v>1471</v>
      </c>
      <c r="F2730" s="8" t="s">
        <v>498</v>
      </c>
      <c r="G2730" s="8" t="s">
        <v>1470</v>
      </c>
      <c r="H2730" s="8">
        <v>0.53790000000000004</v>
      </c>
    </row>
    <row r="2731" spans="1:8">
      <c r="A2731" s="8" t="str">
        <f t="shared" si="76"/>
        <v>35.03.542040.02.1011</v>
      </c>
      <c r="B2731" s="8" t="s">
        <v>1642</v>
      </c>
      <c r="C2731" s="8" t="s">
        <v>1643</v>
      </c>
      <c r="D2731" s="8" t="s">
        <v>498</v>
      </c>
      <c r="E2731" s="8" t="s">
        <v>1097</v>
      </c>
      <c r="F2731" s="8" t="s">
        <v>452</v>
      </c>
      <c r="G2731" s="8" t="s">
        <v>1098</v>
      </c>
      <c r="H2731" s="8">
        <v>0.21529999999999999</v>
      </c>
    </row>
    <row r="2732" spans="1:8">
      <c r="A2732" s="8" t="str">
        <f t="shared" si="76"/>
        <v>35.03.542010.07.1007</v>
      </c>
      <c r="B2732" s="8" t="s">
        <v>1642</v>
      </c>
      <c r="C2732" s="8" t="s">
        <v>1643</v>
      </c>
      <c r="D2732" s="8" t="s">
        <v>498</v>
      </c>
      <c r="E2732" s="8" t="s">
        <v>1625</v>
      </c>
      <c r="F2732" s="8" t="s">
        <v>452</v>
      </c>
      <c r="G2732" s="8" t="s">
        <v>1626</v>
      </c>
      <c r="H2732" s="8">
        <v>1.0999999999999999E-2</v>
      </c>
    </row>
    <row r="2733" spans="1:8">
      <c r="A2733" s="8" t="str">
        <f t="shared" si="76"/>
        <v>35.03.542010.07.1006</v>
      </c>
      <c r="B2733" s="8" t="s">
        <v>1642</v>
      </c>
      <c r="C2733" s="8" t="s">
        <v>1643</v>
      </c>
      <c r="D2733" s="8" t="s">
        <v>498</v>
      </c>
      <c r="E2733" s="8" t="s">
        <v>1627</v>
      </c>
      <c r="F2733" s="8" t="s">
        <v>452</v>
      </c>
      <c r="G2733" s="8" t="s">
        <v>1628</v>
      </c>
      <c r="H2733" s="8">
        <v>2E-3</v>
      </c>
    </row>
    <row r="2734" spans="1:8">
      <c r="A2734" s="8" t="str">
        <f t="shared" si="76"/>
        <v>35.03.542010.06.0020</v>
      </c>
      <c r="B2734" s="8" t="s">
        <v>1642</v>
      </c>
      <c r="C2734" s="8" t="s">
        <v>1643</v>
      </c>
      <c r="D2734" s="8" t="s">
        <v>498</v>
      </c>
      <c r="E2734" s="8" t="s">
        <v>456</v>
      </c>
      <c r="F2734" s="8" t="s">
        <v>452</v>
      </c>
      <c r="G2734" s="8" t="s">
        <v>457</v>
      </c>
      <c r="H2734" s="8">
        <v>4.0000000000000001E-3</v>
      </c>
    </row>
    <row r="2735" spans="1:8">
      <c r="A2735" s="8" t="str">
        <f t="shared" si="76"/>
        <v>35.03.542010.07.1018</v>
      </c>
      <c r="B2735" s="8" t="s">
        <v>1642</v>
      </c>
      <c r="C2735" s="8" t="s">
        <v>1643</v>
      </c>
      <c r="D2735" s="8" t="s">
        <v>498</v>
      </c>
      <c r="E2735" s="8" t="s">
        <v>1313</v>
      </c>
      <c r="F2735" s="8" t="s">
        <v>452</v>
      </c>
      <c r="G2735" s="8" t="s">
        <v>1314</v>
      </c>
      <c r="H2735" s="8">
        <v>1E-3</v>
      </c>
    </row>
    <row r="2736" spans="1:8">
      <c r="A2736" s="8" t="str">
        <f t="shared" si="76"/>
        <v>35.03.542010.07.1009</v>
      </c>
      <c r="B2736" s="8" t="s">
        <v>1642</v>
      </c>
      <c r="C2736" s="8" t="s">
        <v>1643</v>
      </c>
      <c r="D2736" s="8" t="s">
        <v>498</v>
      </c>
      <c r="E2736" s="8" t="s">
        <v>1629</v>
      </c>
      <c r="F2736" s="8" t="s">
        <v>452</v>
      </c>
      <c r="G2736" s="8" t="s">
        <v>1630</v>
      </c>
      <c r="H2736" s="8">
        <v>5.8999999999999999E-3</v>
      </c>
    </row>
    <row r="2737" spans="1:8">
      <c r="A2737" s="8" t="str">
        <f t="shared" si="76"/>
        <v>35.03.542020.05.1005</v>
      </c>
      <c r="B2737" s="8" t="s">
        <v>1642</v>
      </c>
      <c r="C2737" s="8" t="s">
        <v>1643</v>
      </c>
      <c r="D2737" s="8" t="s">
        <v>498</v>
      </c>
      <c r="E2737" s="8" t="s">
        <v>1650</v>
      </c>
      <c r="F2737" s="8" t="s">
        <v>463</v>
      </c>
      <c r="G2737" s="8" t="s">
        <v>1645</v>
      </c>
      <c r="H2737" s="8">
        <v>5</v>
      </c>
    </row>
    <row r="2738" spans="1:8">
      <c r="A2738" s="8" t="str">
        <f t="shared" si="76"/>
        <v>35.03.542020.06.1025</v>
      </c>
      <c r="B2738" s="8" t="s">
        <v>1642</v>
      </c>
      <c r="C2738" s="8" t="s">
        <v>1643</v>
      </c>
      <c r="D2738" s="8" t="s">
        <v>498</v>
      </c>
      <c r="E2738" s="8" t="s">
        <v>1651</v>
      </c>
      <c r="F2738" s="8" t="s">
        <v>463</v>
      </c>
      <c r="G2738" s="8" t="s">
        <v>1652</v>
      </c>
      <c r="H2738" s="8">
        <v>5</v>
      </c>
    </row>
    <row r="2739" spans="1:8">
      <c r="A2739" s="8" t="str">
        <f t="shared" si="76"/>
        <v>35.03.548020.05.1005</v>
      </c>
      <c r="B2739" s="8" t="s">
        <v>1653</v>
      </c>
      <c r="C2739" s="8" t="s">
        <v>1654</v>
      </c>
      <c r="D2739" s="8" t="s">
        <v>498</v>
      </c>
      <c r="E2739" s="8" t="s">
        <v>1650</v>
      </c>
      <c r="F2739" s="8" t="s">
        <v>463</v>
      </c>
      <c r="G2739" s="8" t="s">
        <v>1645</v>
      </c>
      <c r="H2739" s="8">
        <v>10</v>
      </c>
    </row>
    <row r="2740" spans="1:8">
      <c r="A2740" s="8" t="str">
        <f t="shared" si="76"/>
        <v>35.03.548020.11.1001</v>
      </c>
      <c r="B2740" s="8" t="s">
        <v>1653</v>
      </c>
      <c r="C2740" s="8" t="s">
        <v>1654</v>
      </c>
      <c r="D2740" s="8" t="s">
        <v>498</v>
      </c>
      <c r="E2740" s="8" t="s">
        <v>1617</v>
      </c>
      <c r="F2740" s="8" t="s">
        <v>463</v>
      </c>
      <c r="G2740" s="8" t="s">
        <v>1618</v>
      </c>
      <c r="H2740" s="8">
        <v>10</v>
      </c>
    </row>
    <row r="2741" spans="1:8">
      <c r="A2741" s="8" t="str">
        <f t="shared" si="76"/>
        <v>35.03.548020.11.1003</v>
      </c>
      <c r="B2741" s="8" t="s">
        <v>1653</v>
      </c>
      <c r="C2741" s="8" t="s">
        <v>1654</v>
      </c>
      <c r="D2741" s="8" t="s">
        <v>498</v>
      </c>
      <c r="E2741" s="8" t="s">
        <v>1646</v>
      </c>
      <c r="F2741" s="8" t="s">
        <v>463</v>
      </c>
      <c r="G2741" s="8" t="s">
        <v>1647</v>
      </c>
      <c r="H2741" s="8">
        <v>10</v>
      </c>
    </row>
    <row r="2742" spans="1:8">
      <c r="A2742" s="8" t="str">
        <f t="shared" si="76"/>
        <v>35.03.548020.03.1018</v>
      </c>
      <c r="B2742" s="8" t="s">
        <v>1653</v>
      </c>
      <c r="C2742" s="8" t="s">
        <v>1654</v>
      </c>
      <c r="D2742" s="8" t="s">
        <v>498</v>
      </c>
      <c r="E2742" s="8" t="s">
        <v>1621</v>
      </c>
      <c r="F2742" s="8" t="s">
        <v>463</v>
      </c>
      <c r="G2742" s="8" t="s">
        <v>1622</v>
      </c>
      <c r="H2742" s="8">
        <v>0.41670000000000001</v>
      </c>
    </row>
    <row r="2743" spans="1:8">
      <c r="A2743" s="8" t="str">
        <f t="shared" ref="A2743:A2806" si="77">B2743&amp;E2743</f>
        <v>35.03.548020.06.1001</v>
      </c>
      <c r="B2743" s="8" t="s">
        <v>1653</v>
      </c>
      <c r="C2743" s="8" t="s">
        <v>1654</v>
      </c>
      <c r="D2743" s="8" t="s">
        <v>498</v>
      </c>
      <c r="E2743" s="8" t="s">
        <v>917</v>
      </c>
      <c r="F2743" s="8" t="s">
        <v>508</v>
      </c>
      <c r="G2743" s="8" t="s">
        <v>918</v>
      </c>
      <c r="H2743" s="8">
        <v>0.41670000000000001</v>
      </c>
    </row>
    <row r="2744" spans="1:8">
      <c r="A2744" s="8" t="str">
        <f t="shared" si="77"/>
        <v>35.03.548020.08.1001</v>
      </c>
      <c r="B2744" s="8" t="s">
        <v>1653</v>
      </c>
      <c r="C2744" s="8" t="s">
        <v>1654</v>
      </c>
      <c r="D2744" s="8" t="s">
        <v>498</v>
      </c>
      <c r="E2744" s="8" t="s">
        <v>919</v>
      </c>
      <c r="F2744" s="8" t="s">
        <v>920</v>
      </c>
      <c r="G2744" s="8" t="s">
        <v>542</v>
      </c>
      <c r="H2744" s="8">
        <v>0.47620000000000001</v>
      </c>
    </row>
    <row r="2745" spans="1:8">
      <c r="A2745" s="8" t="str">
        <f t="shared" si="77"/>
        <v>35.03.548030.01.5410</v>
      </c>
      <c r="B2745" s="8" t="s">
        <v>1653</v>
      </c>
      <c r="C2745" s="8" t="s">
        <v>1654</v>
      </c>
      <c r="D2745" s="8" t="s">
        <v>498</v>
      </c>
      <c r="E2745" s="8" t="s">
        <v>1648</v>
      </c>
      <c r="F2745" s="8" t="s">
        <v>498</v>
      </c>
      <c r="G2745" s="8" t="s">
        <v>1649</v>
      </c>
      <c r="H2745" s="8">
        <v>1</v>
      </c>
    </row>
    <row r="2746" spans="1:8">
      <c r="A2746" s="8" t="str">
        <f t="shared" si="77"/>
        <v>35.03.548030.01.1014</v>
      </c>
      <c r="B2746" s="8" t="s">
        <v>1653</v>
      </c>
      <c r="C2746" s="8" t="s">
        <v>1654</v>
      </c>
      <c r="D2746" s="8" t="s">
        <v>498</v>
      </c>
      <c r="E2746" s="8" t="s">
        <v>1471</v>
      </c>
      <c r="F2746" s="8" t="s">
        <v>498</v>
      </c>
      <c r="G2746" s="8" t="s">
        <v>1470</v>
      </c>
      <c r="H2746" s="8">
        <v>0.53790000000000004</v>
      </c>
    </row>
    <row r="2747" spans="1:8">
      <c r="A2747" s="8" t="str">
        <f t="shared" si="77"/>
        <v>35.03.548040.02.1011</v>
      </c>
      <c r="B2747" s="8" t="s">
        <v>1653</v>
      </c>
      <c r="C2747" s="8" t="s">
        <v>1654</v>
      </c>
      <c r="D2747" s="8" t="s">
        <v>498</v>
      </c>
      <c r="E2747" s="8" t="s">
        <v>1097</v>
      </c>
      <c r="F2747" s="8" t="s">
        <v>452</v>
      </c>
      <c r="G2747" s="8" t="s">
        <v>1098</v>
      </c>
      <c r="H2747" s="8">
        <v>0.21529999999999999</v>
      </c>
    </row>
    <row r="2748" spans="1:8">
      <c r="A2748" s="8" t="str">
        <f t="shared" si="77"/>
        <v>35.03.548010.07.1007</v>
      </c>
      <c r="B2748" s="8" t="s">
        <v>1653</v>
      </c>
      <c r="C2748" s="8" t="s">
        <v>1654</v>
      </c>
      <c r="D2748" s="8" t="s">
        <v>498</v>
      </c>
      <c r="E2748" s="8" t="s">
        <v>1625</v>
      </c>
      <c r="F2748" s="8" t="s">
        <v>452</v>
      </c>
      <c r="G2748" s="8" t="s">
        <v>1626</v>
      </c>
      <c r="H2748" s="8">
        <v>1.0999999999999999E-2</v>
      </c>
    </row>
    <row r="2749" spans="1:8">
      <c r="A2749" s="8" t="str">
        <f t="shared" si="77"/>
        <v>35.03.548010.07.1006</v>
      </c>
      <c r="B2749" s="8" t="s">
        <v>1653</v>
      </c>
      <c r="C2749" s="8" t="s">
        <v>1654</v>
      </c>
      <c r="D2749" s="8" t="s">
        <v>498</v>
      </c>
      <c r="E2749" s="8" t="s">
        <v>1627</v>
      </c>
      <c r="F2749" s="8" t="s">
        <v>452</v>
      </c>
      <c r="G2749" s="8" t="s">
        <v>1628</v>
      </c>
      <c r="H2749" s="8">
        <v>2E-3</v>
      </c>
    </row>
    <row r="2750" spans="1:8">
      <c r="A2750" s="8" t="str">
        <f t="shared" si="77"/>
        <v>35.03.548010.06.0020</v>
      </c>
      <c r="B2750" s="8" t="s">
        <v>1653</v>
      </c>
      <c r="C2750" s="8" t="s">
        <v>1654</v>
      </c>
      <c r="D2750" s="8" t="s">
        <v>498</v>
      </c>
      <c r="E2750" s="8" t="s">
        <v>456</v>
      </c>
      <c r="F2750" s="8" t="s">
        <v>452</v>
      </c>
      <c r="G2750" s="8" t="s">
        <v>457</v>
      </c>
      <c r="H2750" s="8">
        <v>4.0000000000000001E-3</v>
      </c>
    </row>
    <row r="2751" spans="1:8">
      <c r="A2751" s="8" t="str">
        <f t="shared" si="77"/>
        <v>35.03.548010.07.1018</v>
      </c>
      <c r="B2751" s="8" t="s">
        <v>1653</v>
      </c>
      <c r="C2751" s="8" t="s">
        <v>1654</v>
      </c>
      <c r="D2751" s="8" t="s">
        <v>498</v>
      </c>
      <c r="E2751" s="8" t="s">
        <v>1313</v>
      </c>
      <c r="F2751" s="8" t="s">
        <v>452</v>
      </c>
      <c r="G2751" s="8" t="s">
        <v>1314</v>
      </c>
      <c r="H2751" s="8">
        <v>1E-3</v>
      </c>
    </row>
    <row r="2752" spans="1:8">
      <c r="A2752" s="8" t="str">
        <f t="shared" si="77"/>
        <v>35.03.548010.07.1009</v>
      </c>
      <c r="B2752" s="8" t="s">
        <v>1653</v>
      </c>
      <c r="C2752" s="8" t="s">
        <v>1654</v>
      </c>
      <c r="D2752" s="8" t="s">
        <v>498</v>
      </c>
      <c r="E2752" s="8" t="s">
        <v>1629</v>
      </c>
      <c r="F2752" s="8" t="s">
        <v>452</v>
      </c>
      <c r="G2752" s="8" t="s">
        <v>1630</v>
      </c>
      <c r="H2752" s="8">
        <v>5.8999999999999999E-3</v>
      </c>
    </row>
    <row r="2753" spans="1:8">
      <c r="A2753" s="8" t="str">
        <f t="shared" si="77"/>
        <v>35.03.548020.06.1025</v>
      </c>
      <c r="B2753" s="8" t="s">
        <v>1653</v>
      </c>
      <c r="C2753" s="8" t="s">
        <v>1654</v>
      </c>
      <c r="D2753" s="8" t="s">
        <v>498</v>
      </c>
      <c r="E2753" s="8" t="s">
        <v>1651</v>
      </c>
      <c r="F2753" s="8" t="s">
        <v>463</v>
      </c>
      <c r="G2753" s="8" t="s">
        <v>1652</v>
      </c>
      <c r="H2753" s="8">
        <v>5</v>
      </c>
    </row>
    <row r="2754" spans="1:8">
      <c r="A2754" s="8" t="str">
        <f t="shared" si="77"/>
        <v>35.03.548130.01.5410</v>
      </c>
      <c r="B2754" s="8" t="s">
        <v>1655</v>
      </c>
      <c r="C2754" s="8" t="s">
        <v>1656</v>
      </c>
      <c r="D2754" s="8" t="s">
        <v>498</v>
      </c>
      <c r="E2754" s="8" t="s">
        <v>1648</v>
      </c>
      <c r="F2754" s="8" t="s">
        <v>498</v>
      </c>
      <c r="G2754" s="8" t="s">
        <v>1649</v>
      </c>
      <c r="H2754" s="8">
        <v>1</v>
      </c>
    </row>
    <row r="2755" spans="1:8">
      <c r="A2755" s="8" t="str">
        <f t="shared" si="77"/>
        <v>---------------  - FMEN031 - V:</v>
      </c>
      <c r="B2755" s="8" t="s">
        <v>427</v>
      </c>
      <c r="C2755" s="8" t="e">
        <f>------------------------------DAT</f>
        <v>#NAME?</v>
      </c>
      <c r="D2755" s="8" t="s">
        <v>1238</v>
      </c>
      <c r="E2755" s="8" t="s">
        <v>526</v>
      </c>
      <c r="F2755" s="8" t="s">
        <v>527</v>
      </c>
      <c r="G2755" s="8" t="s">
        <v>528</v>
      </c>
      <c r="H2755" s="8"/>
    </row>
    <row r="2756" spans="1:8">
      <c r="A2756" s="8" t="str">
        <f t="shared" si="77"/>
        <v>_x000C_------------------------------</v>
      </c>
      <c r="B2756" s="8" t="s">
        <v>529</v>
      </c>
      <c r="C2756" s="8" t="s">
        <v>1227</v>
      </c>
      <c r="D2756" s="8" t="s">
        <v>1228</v>
      </c>
      <c r="E2756" s="8" t="s">
        <v>430</v>
      </c>
      <c r="F2756" s="8" t="s">
        <v>429</v>
      </c>
      <c r="G2756" s="8" t="s">
        <v>431</v>
      </c>
      <c r="H2756" s="8" t="s">
        <v>431</v>
      </c>
    </row>
    <row r="2757" spans="1:8">
      <c r="A2757" s="8" t="str">
        <f t="shared" si="77"/>
        <v>FORNO DE MINASrutura de Atual P</v>
      </c>
      <c r="B2757" s="8" t="s">
        <v>433</v>
      </c>
      <c r="C2757" s="8" t="s">
        <v>434</v>
      </c>
      <c r="D2757" s="8" t="s">
        <v>435</v>
      </c>
      <c r="E2757" s="8" t="s">
        <v>436</v>
      </c>
      <c r="F2757" s="8" t="s">
        <v>437</v>
      </c>
      <c r="G2757" s="8" t="s">
        <v>438</v>
      </c>
      <c r="H2757" s="8" t="s">
        <v>1112</v>
      </c>
    </row>
    <row r="2758" spans="1:8">
      <c r="A2758" s="8" t="str">
        <f t="shared" si="77"/>
        <v>-------------------------------</v>
      </c>
      <c r="B2758" s="8" t="s">
        <v>427</v>
      </c>
      <c r="C2758" s="8" t="s">
        <v>1227</v>
      </c>
      <c r="D2758" s="8" t="s">
        <v>1228</v>
      </c>
      <c r="E2758" s="8" t="s">
        <v>430</v>
      </c>
      <c r="F2758" s="8" t="s">
        <v>429</v>
      </c>
      <c r="G2758" s="8" t="s">
        <v>431</v>
      </c>
      <c r="H2758" s="8" t="s">
        <v>1563</v>
      </c>
    </row>
    <row r="2759" spans="1:8">
      <c r="A2759" s="8" t="str">
        <f t="shared" si="77"/>
        <v/>
      </c>
      <c r="B2759" s="8"/>
      <c r="C2759" s="8"/>
      <c r="D2759" s="8"/>
      <c r="E2759" s="8"/>
      <c r="F2759" s="8"/>
      <c r="G2759" s="8"/>
      <c r="H2759" s="8"/>
    </row>
    <row r="2760" spans="1:8">
      <c r="A2760" s="8" t="str">
        <f t="shared" si="77"/>
        <v>Item PaiItem Filho</v>
      </c>
      <c r="B2760" s="8" t="s">
        <v>441</v>
      </c>
      <c r="C2760" s="8" t="s">
        <v>442</v>
      </c>
      <c r="D2760" s="8" t="s">
        <v>443</v>
      </c>
      <c r="E2760" s="8" t="s">
        <v>444</v>
      </c>
      <c r="F2760" s="8" t="s">
        <v>443</v>
      </c>
      <c r="G2760" s="8" t="s">
        <v>445</v>
      </c>
      <c r="H2760" s="8" t="s">
        <v>446</v>
      </c>
    </row>
    <row r="2761" spans="1:8">
      <c r="A2761" s="8" t="str">
        <f t="shared" si="77"/>
        <v>------------------------------</v>
      </c>
      <c r="B2761" s="8" t="s">
        <v>427</v>
      </c>
      <c r="C2761" s="8" t="s">
        <v>447</v>
      </c>
      <c r="D2761" s="8" t="s">
        <v>448</v>
      </c>
      <c r="E2761" s="8" t="s">
        <v>449</v>
      </c>
      <c r="F2761" s="8" t="s">
        <v>448</v>
      </c>
      <c r="G2761" s="8" t="s">
        <v>431</v>
      </c>
      <c r="H2761" s="8" t="s">
        <v>427</v>
      </c>
    </row>
    <row r="2762" spans="1:8">
      <c r="A2762" s="8" t="str">
        <f t="shared" si="77"/>
        <v>35.03.548130.01.1014</v>
      </c>
      <c r="B2762" s="8" t="s">
        <v>1655</v>
      </c>
      <c r="C2762" s="8" t="s">
        <v>1656</v>
      </c>
      <c r="D2762" s="8" t="s">
        <v>498</v>
      </c>
      <c r="E2762" s="8" t="s">
        <v>1471</v>
      </c>
      <c r="F2762" s="8" t="s">
        <v>498</v>
      </c>
      <c r="G2762" s="8" t="s">
        <v>1470</v>
      </c>
      <c r="H2762" s="8">
        <v>0.53790000000000004</v>
      </c>
    </row>
    <row r="2763" spans="1:8">
      <c r="A2763" s="8" t="str">
        <f t="shared" si="77"/>
        <v>35.03.548140.02.1011</v>
      </c>
      <c r="B2763" s="8" t="s">
        <v>1655</v>
      </c>
      <c r="C2763" s="8" t="s">
        <v>1656</v>
      </c>
      <c r="D2763" s="8" t="s">
        <v>498</v>
      </c>
      <c r="E2763" s="8" t="s">
        <v>1097</v>
      </c>
      <c r="F2763" s="8" t="s">
        <v>452</v>
      </c>
      <c r="G2763" s="8" t="s">
        <v>1098</v>
      </c>
      <c r="H2763" s="8">
        <v>0.21529999999999999</v>
      </c>
    </row>
    <row r="2764" spans="1:8">
      <c r="A2764" s="8" t="str">
        <f t="shared" si="77"/>
        <v>35.03.548110.07.1007</v>
      </c>
      <c r="B2764" s="8" t="s">
        <v>1655</v>
      </c>
      <c r="C2764" s="8" t="s">
        <v>1656</v>
      </c>
      <c r="D2764" s="8" t="s">
        <v>498</v>
      </c>
      <c r="E2764" s="8" t="s">
        <v>1625</v>
      </c>
      <c r="F2764" s="8" t="s">
        <v>452</v>
      </c>
      <c r="G2764" s="8" t="s">
        <v>1626</v>
      </c>
      <c r="H2764" s="8">
        <v>1.0999999999999999E-2</v>
      </c>
    </row>
    <row r="2765" spans="1:8">
      <c r="A2765" s="8" t="str">
        <f t="shared" si="77"/>
        <v>35.03.548110.07.1006</v>
      </c>
      <c r="B2765" s="8" t="s">
        <v>1655</v>
      </c>
      <c r="C2765" s="8" t="s">
        <v>1656</v>
      </c>
      <c r="D2765" s="8" t="s">
        <v>498</v>
      </c>
      <c r="E2765" s="8" t="s">
        <v>1627</v>
      </c>
      <c r="F2765" s="8" t="s">
        <v>452</v>
      </c>
      <c r="G2765" s="8" t="s">
        <v>1628</v>
      </c>
      <c r="H2765" s="8">
        <v>2E-3</v>
      </c>
    </row>
    <row r="2766" spans="1:8">
      <c r="A2766" s="8" t="str">
        <f t="shared" si="77"/>
        <v>35.03.548110.06.0020</v>
      </c>
      <c r="B2766" s="8" t="s">
        <v>1655</v>
      </c>
      <c r="C2766" s="8" t="s">
        <v>1656</v>
      </c>
      <c r="D2766" s="8" t="s">
        <v>498</v>
      </c>
      <c r="E2766" s="8" t="s">
        <v>456</v>
      </c>
      <c r="F2766" s="8" t="s">
        <v>452</v>
      </c>
      <c r="G2766" s="8" t="s">
        <v>457</v>
      </c>
      <c r="H2766" s="8">
        <v>4.0000000000000001E-3</v>
      </c>
    </row>
    <row r="2767" spans="1:8">
      <c r="A2767" s="8" t="str">
        <f t="shared" si="77"/>
        <v>35.03.548110.07.1018</v>
      </c>
      <c r="B2767" s="8" t="s">
        <v>1655</v>
      </c>
      <c r="C2767" s="8" t="s">
        <v>1656</v>
      </c>
      <c r="D2767" s="8" t="s">
        <v>498</v>
      </c>
      <c r="E2767" s="8" t="s">
        <v>1313</v>
      </c>
      <c r="F2767" s="8" t="s">
        <v>452</v>
      </c>
      <c r="G2767" s="8" t="s">
        <v>1314</v>
      </c>
      <c r="H2767" s="8">
        <v>1E-3</v>
      </c>
    </row>
    <row r="2768" spans="1:8">
      <c r="A2768" s="8" t="str">
        <f t="shared" si="77"/>
        <v>35.03.548110.07.1009</v>
      </c>
      <c r="B2768" s="8" t="s">
        <v>1655</v>
      </c>
      <c r="C2768" s="8" t="s">
        <v>1656</v>
      </c>
      <c r="D2768" s="8" t="s">
        <v>498</v>
      </c>
      <c r="E2768" s="8" t="s">
        <v>1629</v>
      </c>
      <c r="F2768" s="8" t="s">
        <v>452</v>
      </c>
      <c r="G2768" s="8" t="s">
        <v>1630</v>
      </c>
      <c r="H2768" s="8">
        <v>5.8999999999999999E-3</v>
      </c>
    </row>
    <row r="2769" spans="1:8">
      <c r="A2769" s="8" t="str">
        <f t="shared" si="77"/>
        <v>35.03.548120.05.1005</v>
      </c>
      <c r="B2769" s="8" t="s">
        <v>1655</v>
      </c>
      <c r="C2769" s="8" t="s">
        <v>1656</v>
      </c>
      <c r="D2769" s="8" t="s">
        <v>498</v>
      </c>
      <c r="E2769" s="8" t="s">
        <v>1650</v>
      </c>
      <c r="F2769" s="8" t="s">
        <v>463</v>
      </c>
      <c r="G2769" s="8" t="s">
        <v>1645</v>
      </c>
      <c r="H2769" s="8">
        <v>5</v>
      </c>
    </row>
    <row r="2770" spans="1:8">
      <c r="A2770" s="8" t="str">
        <f t="shared" si="77"/>
        <v>35.03.548120.06.1025</v>
      </c>
      <c r="B2770" s="8" t="s">
        <v>1655</v>
      </c>
      <c r="C2770" s="8" t="s">
        <v>1656</v>
      </c>
      <c r="D2770" s="8" t="s">
        <v>498</v>
      </c>
      <c r="E2770" s="8" t="s">
        <v>1651</v>
      </c>
      <c r="F2770" s="8" t="s">
        <v>463</v>
      </c>
      <c r="G2770" s="8" t="s">
        <v>1652</v>
      </c>
      <c r="H2770" s="8">
        <v>5</v>
      </c>
    </row>
    <row r="2771" spans="1:8">
      <c r="A2771" s="8" t="str">
        <f t="shared" si="77"/>
        <v>35.03.548120.11.1001</v>
      </c>
      <c r="B2771" s="8" t="s">
        <v>1655</v>
      </c>
      <c r="C2771" s="8" t="s">
        <v>1656</v>
      </c>
      <c r="D2771" s="8" t="s">
        <v>498</v>
      </c>
      <c r="E2771" s="8" t="s">
        <v>1617</v>
      </c>
      <c r="F2771" s="8" t="s">
        <v>463</v>
      </c>
      <c r="G2771" s="8" t="s">
        <v>1618</v>
      </c>
      <c r="H2771" s="8">
        <v>5</v>
      </c>
    </row>
    <row r="2772" spans="1:8">
      <c r="A2772" s="8" t="str">
        <f t="shared" si="77"/>
        <v>35.03.548120.11.1003</v>
      </c>
      <c r="B2772" s="8" t="s">
        <v>1655</v>
      </c>
      <c r="C2772" s="8" t="s">
        <v>1656</v>
      </c>
      <c r="D2772" s="8" t="s">
        <v>498</v>
      </c>
      <c r="E2772" s="8" t="s">
        <v>1646</v>
      </c>
      <c r="F2772" s="8" t="s">
        <v>463</v>
      </c>
      <c r="G2772" s="8" t="s">
        <v>1647</v>
      </c>
      <c r="H2772" s="8">
        <v>5</v>
      </c>
    </row>
    <row r="2773" spans="1:8">
      <c r="A2773" s="8" t="str">
        <f t="shared" si="77"/>
        <v>35.03.548120.03.1017</v>
      </c>
      <c r="B2773" s="8" t="s">
        <v>1655</v>
      </c>
      <c r="C2773" s="8" t="s">
        <v>1656</v>
      </c>
      <c r="D2773" s="8" t="s">
        <v>498</v>
      </c>
      <c r="E2773" s="8" t="s">
        <v>1640</v>
      </c>
      <c r="F2773" s="8" t="s">
        <v>463</v>
      </c>
      <c r="G2773" s="8" t="s">
        <v>1641</v>
      </c>
      <c r="H2773" s="8">
        <v>0.41670000000000001</v>
      </c>
    </row>
    <row r="2774" spans="1:8">
      <c r="A2774" s="8" t="str">
        <f t="shared" si="77"/>
        <v>35.03.548120.06.1001</v>
      </c>
      <c r="B2774" s="8" t="s">
        <v>1655</v>
      </c>
      <c r="C2774" s="8" t="s">
        <v>1656</v>
      </c>
      <c r="D2774" s="8" t="s">
        <v>498</v>
      </c>
      <c r="E2774" s="8" t="s">
        <v>917</v>
      </c>
      <c r="F2774" s="8" t="s">
        <v>508</v>
      </c>
      <c r="G2774" s="8" t="s">
        <v>918</v>
      </c>
      <c r="H2774" s="8">
        <v>0.41670000000000001</v>
      </c>
    </row>
    <row r="2775" spans="1:8">
      <c r="A2775" s="8" t="str">
        <f t="shared" si="77"/>
        <v>35.03.548120.03.1019</v>
      </c>
      <c r="B2775" s="8" t="s">
        <v>1655</v>
      </c>
      <c r="C2775" s="8" t="s">
        <v>1656</v>
      </c>
      <c r="D2775" s="8" t="s">
        <v>498</v>
      </c>
      <c r="E2775" s="8" t="s">
        <v>1657</v>
      </c>
      <c r="F2775" s="8" t="s">
        <v>463</v>
      </c>
      <c r="G2775" s="8" t="s">
        <v>1658</v>
      </c>
      <c r="H2775" s="8">
        <v>2.5</v>
      </c>
    </row>
    <row r="2776" spans="1:8">
      <c r="A2776" s="8" t="str">
        <f t="shared" si="77"/>
        <v>35.03.548120.08.1001</v>
      </c>
      <c r="B2776" s="8" t="s">
        <v>1655</v>
      </c>
      <c r="C2776" s="8" t="s">
        <v>1656</v>
      </c>
      <c r="D2776" s="8" t="s">
        <v>498</v>
      </c>
      <c r="E2776" s="8" t="s">
        <v>919</v>
      </c>
      <c r="F2776" s="8" t="s">
        <v>920</v>
      </c>
      <c r="G2776" s="8" t="s">
        <v>542</v>
      </c>
      <c r="H2776" s="8">
        <v>0.41670000000000001</v>
      </c>
    </row>
    <row r="2777" spans="1:8">
      <c r="A2777" s="8" t="str">
        <f t="shared" si="77"/>
        <v>35.03.557030.01.5570</v>
      </c>
      <c r="B2777" s="8" t="s">
        <v>1659</v>
      </c>
      <c r="C2777" s="8" t="s">
        <v>1660</v>
      </c>
      <c r="D2777" s="8" t="s">
        <v>498</v>
      </c>
      <c r="E2777" s="8" t="s">
        <v>1661</v>
      </c>
      <c r="F2777" s="8" t="s">
        <v>498</v>
      </c>
      <c r="G2777" s="8" t="s">
        <v>749</v>
      </c>
      <c r="H2777" s="8">
        <v>1</v>
      </c>
    </row>
    <row r="2778" spans="1:8">
      <c r="A2778" s="8" t="str">
        <f t="shared" si="77"/>
        <v>35.03.557030.01.1380</v>
      </c>
      <c r="B2778" s="8" t="s">
        <v>1659</v>
      </c>
      <c r="C2778" s="8" t="s">
        <v>1660</v>
      </c>
      <c r="D2778" s="8" t="s">
        <v>498</v>
      </c>
      <c r="E2778" s="8" t="s">
        <v>1509</v>
      </c>
      <c r="F2778" s="8" t="s">
        <v>498</v>
      </c>
      <c r="G2778" s="8" t="s">
        <v>1510</v>
      </c>
      <c r="H2778" s="8">
        <v>0.5</v>
      </c>
    </row>
    <row r="2779" spans="1:8">
      <c r="A2779" s="8" t="str">
        <f t="shared" si="77"/>
        <v>35.03.557040.02.1011</v>
      </c>
      <c r="B2779" s="8" t="s">
        <v>1659</v>
      </c>
      <c r="C2779" s="8" t="s">
        <v>1660</v>
      </c>
      <c r="D2779" s="8" t="s">
        <v>498</v>
      </c>
      <c r="E2779" s="8" t="s">
        <v>1097</v>
      </c>
      <c r="F2779" s="8" t="s">
        <v>452</v>
      </c>
      <c r="G2779" s="8" t="s">
        <v>1098</v>
      </c>
      <c r="H2779" s="8">
        <v>0.15709999999999999</v>
      </c>
    </row>
    <row r="2780" spans="1:8">
      <c r="A2780" s="8" t="str">
        <f t="shared" si="77"/>
        <v>35.03.557010.07.1027</v>
      </c>
      <c r="B2780" s="8" t="s">
        <v>1659</v>
      </c>
      <c r="C2780" s="8" t="s">
        <v>1660</v>
      </c>
      <c r="D2780" s="8" t="s">
        <v>498</v>
      </c>
      <c r="E2780" s="8" t="s">
        <v>1662</v>
      </c>
      <c r="F2780" s="8" t="s">
        <v>498</v>
      </c>
      <c r="G2780" s="8" t="s">
        <v>1663</v>
      </c>
      <c r="H2780" s="8">
        <v>1.0699999999999999E-2</v>
      </c>
    </row>
    <row r="2781" spans="1:8">
      <c r="A2781" s="8" t="str">
        <f t="shared" si="77"/>
        <v>35.03.557010.07.1028</v>
      </c>
      <c r="B2781" s="8" t="s">
        <v>1659</v>
      </c>
      <c r="C2781" s="8" t="s">
        <v>1660</v>
      </c>
      <c r="D2781" s="8" t="s">
        <v>498</v>
      </c>
      <c r="E2781" s="8" t="s">
        <v>1664</v>
      </c>
      <c r="F2781" s="8" t="s">
        <v>498</v>
      </c>
      <c r="G2781" s="8" t="s">
        <v>1665</v>
      </c>
      <c r="H2781" s="8">
        <v>2.35E-2</v>
      </c>
    </row>
    <row r="2782" spans="1:8">
      <c r="A2782" s="8" t="str">
        <f t="shared" si="77"/>
        <v>35.03.557010.06.0020</v>
      </c>
      <c r="B2782" s="8" t="s">
        <v>1659</v>
      </c>
      <c r="C2782" s="8" t="s">
        <v>1660</v>
      </c>
      <c r="D2782" s="8" t="s">
        <v>498</v>
      </c>
      <c r="E2782" s="8" t="s">
        <v>456</v>
      </c>
      <c r="F2782" s="8" t="s">
        <v>452</v>
      </c>
      <c r="G2782" s="8" t="s">
        <v>457</v>
      </c>
      <c r="H2782" s="8">
        <v>1.4E-3</v>
      </c>
    </row>
    <row r="2783" spans="1:8">
      <c r="A2783" s="8" t="str">
        <f t="shared" si="77"/>
        <v>35.03.557010.07.1023</v>
      </c>
      <c r="B2783" s="8" t="s">
        <v>1659</v>
      </c>
      <c r="C2783" s="8" t="s">
        <v>1660</v>
      </c>
      <c r="D2783" s="8" t="s">
        <v>498</v>
      </c>
      <c r="E2783" s="8" t="s">
        <v>1666</v>
      </c>
      <c r="F2783" s="8" t="s">
        <v>498</v>
      </c>
      <c r="G2783" s="8" t="s">
        <v>1667</v>
      </c>
      <c r="H2783" s="8">
        <v>1E-4</v>
      </c>
    </row>
    <row r="2784" spans="1:8">
      <c r="A2784" s="8" t="str">
        <f t="shared" si="77"/>
        <v>35.03.557020.10.1021</v>
      </c>
      <c r="B2784" s="8" t="s">
        <v>1659</v>
      </c>
      <c r="C2784" s="8" t="s">
        <v>1660</v>
      </c>
      <c r="D2784" s="8" t="s">
        <v>498</v>
      </c>
      <c r="E2784" s="8" t="s">
        <v>1668</v>
      </c>
      <c r="F2784" s="8" t="s">
        <v>508</v>
      </c>
      <c r="G2784" s="8" t="s">
        <v>1669</v>
      </c>
      <c r="H2784" s="8">
        <v>0.1</v>
      </c>
    </row>
    <row r="2785" spans="1:8">
      <c r="A2785" s="8" t="str">
        <f t="shared" si="77"/>
        <v>35.03.557010.07.1014</v>
      </c>
      <c r="B2785" s="8" t="s">
        <v>1659</v>
      </c>
      <c r="C2785" s="8" t="s">
        <v>1660</v>
      </c>
      <c r="D2785" s="8" t="s">
        <v>498</v>
      </c>
      <c r="E2785" s="8" t="s">
        <v>1670</v>
      </c>
      <c r="F2785" s="8" t="s">
        <v>1418</v>
      </c>
      <c r="G2785" s="8" t="s">
        <v>1671</v>
      </c>
      <c r="H2785" s="8">
        <v>0.142847</v>
      </c>
    </row>
    <row r="2786" spans="1:8">
      <c r="A2786" s="8" t="str">
        <f t="shared" si="77"/>
        <v>35.03.557020.03.1011</v>
      </c>
      <c r="B2786" s="8" t="s">
        <v>1659</v>
      </c>
      <c r="C2786" s="8" t="s">
        <v>1660</v>
      </c>
      <c r="D2786" s="8" t="s">
        <v>498</v>
      </c>
      <c r="E2786" s="8" t="s">
        <v>1517</v>
      </c>
      <c r="F2786" s="8" t="s">
        <v>508</v>
      </c>
      <c r="G2786" s="8" t="s">
        <v>1518</v>
      </c>
      <c r="H2786" s="8">
        <v>4.8333000000000001E-2</v>
      </c>
    </row>
    <row r="2787" spans="1:8">
      <c r="A2787" s="8" t="str">
        <f t="shared" si="77"/>
        <v>35.03.557020.08.1001</v>
      </c>
      <c r="B2787" s="8" t="s">
        <v>1659</v>
      </c>
      <c r="C2787" s="8" t="s">
        <v>1660</v>
      </c>
      <c r="D2787" s="8" t="s">
        <v>498</v>
      </c>
      <c r="E2787" s="8" t="s">
        <v>919</v>
      </c>
      <c r="F2787" s="8" t="s">
        <v>920</v>
      </c>
      <c r="G2787" s="8" t="s">
        <v>542</v>
      </c>
      <c r="H2787" s="8">
        <v>4.8333000000000001E-2</v>
      </c>
    </row>
    <row r="2788" spans="1:8">
      <c r="A2788" s="8" t="str">
        <f t="shared" si="77"/>
        <v>35.03.557020.07.1001</v>
      </c>
      <c r="B2788" s="8" t="s">
        <v>1659</v>
      </c>
      <c r="C2788" s="8" t="s">
        <v>1660</v>
      </c>
      <c r="D2788" s="8" t="s">
        <v>498</v>
      </c>
      <c r="E2788" s="8" t="s">
        <v>925</v>
      </c>
      <c r="F2788" s="8" t="s">
        <v>452</v>
      </c>
      <c r="G2788" s="8" t="s">
        <v>926</v>
      </c>
      <c r="H2788" s="8">
        <v>1.333E-3</v>
      </c>
    </row>
    <row r="2789" spans="1:8">
      <c r="A2789" s="8" t="str">
        <f t="shared" si="77"/>
        <v>35.03.557020.06.1001</v>
      </c>
      <c r="B2789" s="8" t="s">
        <v>1659</v>
      </c>
      <c r="C2789" s="8" t="s">
        <v>1660</v>
      </c>
      <c r="D2789" s="8" t="s">
        <v>498</v>
      </c>
      <c r="E2789" s="8" t="s">
        <v>917</v>
      </c>
      <c r="F2789" s="8" t="s">
        <v>508</v>
      </c>
      <c r="G2789" s="8" t="s">
        <v>918</v>
      </c>
      <c r="H2789" s="8">
        <v>4.8333000000000001E-2</v>
      </c>
    </row>
    <row r="2790" spans="1:8">
      <c r="A2790" s="8" t="str">
        <f t="shared" si="77"/>
        <v>35.03.558030.01.5580</v>
      </c>
      <c r="B2790" s="8" t="s">
        <v>1672</v>
      </c>
      <c r="C2790" s="8" t="s">
        <v>1673</v>
      </c>
      <c r="D2790" s="8" t="s">
        <v>498</v>
      </c>
      <c r="E2790" s="8" t="s">
        <v>1674</v>
      </c>
      <c r="F2790" s="8" t="s">
        <v>498</v>
      </c>
      <c r="G2790" s="8" t="s">
        <v>758</v>
      </c>
      <c r="H2790" s="8">
        <v>1</v>
      </c>
    </row>
    <row r="2791" spans="1:8">
      <c r="A2791" s="8" t="str">
        <f t="shared" si="77"/>
        <v>35.03.558030.01.1014</v>
      </c>
      <c r="B2791" s="8" t="s">
        <v>1672</v>
      </c>
      <c r="C2791" s="8" t="s">
        <v>1673</v>
      </c>
      <c r="D2791" s="8" t="s">
        <v>498</v>
      </c>
      <c r="E2791" s="8" t="s">
        <v>1471</v>
      </c>
      <c r="F2791" s="8" t="s">
        <v>498</v>
      </c>
      <c r="G2791" s="8" t="s">
        <v>1470</v>
      </c>
      <c r="H2791" s="8">
        <v>0.26</v>
      </c>
    </row>
    <row r="2792" spans="1:8">
      <c r="A2792" s="8" t="str">
        <f t="shared" si="77"/>
        <v>35.03.558040.02.1011</v>
      </c>
      <c r="B2792" s="8" t="s">
        <v>1672</v>
      </c>
      <c r="C2792" s="8" t="s">
        <v>1673</v>
      </c>
      <c r="D2792" s="8" t="s">
        <v>498</v>
      </c>
      <c r="E2792" s="8" t="s">
        <v>1097</v>
      </c>
      <c r="F2792" s="8" t="s">
        <v>452</v>
      </c>
      <c r="G2792" s="8" t="s">
        <v>1098</v>
      </c>
      <c r="H2792" s="8">
        <v>0.31743300000000002</v>
      </c>
    </row>
    <row r="2793" spans="1:8">
      <c r="A2793" s="8" t="str">
        <f t="shared" si="77"/>
        <v>35.03.558010.07.1019</v>
      </c>
      <c r="B2793" s="8" t="s">
        <v>1672</v>
      </c>
      <c r="C2793" s="8" t="s">
        <v>1673</v>
      </c>
      <c r="D2793" s="8" t="s">
        <v>498</v>
      </c>
      <c r="E2793" s="8" t="s">
        <v>1675</v>
      </c>
      <c r="F2793" s="8" t="s">
        <v>498</v>
      </c>
      <c r="G2793" s="8" t="s">
        <v>1676</v>
      </c>
      <c r="H2793" s="8">
        <v>2.5000000000000001E-2</v>
      </c>
    </row>
    <row r="2794" spans="1:8">
      <c r="A2794" s="8" t="str">
        <f t="shared" si="77"/>
        <v>35.03.558010.07.1024</v>
      </c>
      <c r="B2794" s="8" t="s">
        <v>1672</v>
      </c>
      <c r="C2794" s="8" t="s">
        <v>1673</v>
      </c>
      <c r="D2794" s="8" t="s">
        <v>498</v>
      </c>
      <c r="E2794" s="8" t="s">
        <v>1677</v>
      </c>
      <c r="F2794" s="8" t="s">
        <v>498</v>
      </c>
      <c r="G2794" s="8" t="s">
        <v>1678</v>
      </c>
      <c r="H2794" s="8">
        <v>6.0000000000000001E-3</v>
      </c>
    </row>
    <row r="2795" spans="1:8">
      <c r="A2795" s="8" t="str">
        <f t="shared" si="77"/>
        <v>35.03.558010.02.1025</v>
      </c>
      <c r="B2795" s="8" t="s">
        <v>1672</v>
      </c>
      <c r="C2795" s="8" t="s">
        <v>1673</v>
      </c>
      <c r="D2795" s="8" t="s">
        <v>498</v>
      </c>
      <c r="E2795" s="8" t="s">
        <v>1679</v>
      </c>
      <c r="F2795" s="8" t="s">
        <v>452</v>
      </c>
      <c r="G2795" s="8" t="s">
        <v>1680</v>
      </c>
      <c r="H2795" s="8">
        <v>1.2E-2</v>
      </c>
    </row>
    <row r="2796" spans="1:8">
      <c r="A2796" s="8" t="str">
        <f t="shared" si="77"/>
        <v>35.03.558010.07.1018</v>
      </c>
      <c r="B2796" s="8" t="s">
        <v>1672</v>
      </c>
      <c r="C2796" s="8" t="s">
        <v>1673</v>
      </c>
      <c r="D2796" s="8" t="s">
        <v>498</v>
      </c>
      <c r="E2796" s="8" t="s">
        <v>1313</v>
      </c>
      <c r="F2796" s="8" t="s">
        <v>452</v>
      </c>
      <c r="G2796" s="8" t="s">
        <v>1314</v>
      </c>
      <c r="H2796" s="8">
        <v>1E-3</v>
      </c>
    </row>
    <row r="2797" spans="1:8">
      <c r="A2797" s="8" t="str">
        <f t="shared" si="77"/>
        <v>35.03.558010.07.1006</v>
      </c>
      <c r="B2797" s="8" t="s">
        <v>1672</v>
      </c>
      <c r="C2797" s="8" t="s">
        <v>1673</v>
      </c>
      <c r="D2797" s="8" t="s">
        <v>498</v>
      </c>
      <c r="E2797" s="8" t="s">
        <v>1627</v>
      </c>
      <c r="F2797" s="8" t="s">
        <v>452</v>
      </c>
      <c r="G2797" s="8" t="s">
        <v>1628</v>
      </c>
      <c r="H2797" s="8">
        <v>1E-3</v>
      </c>
    </row>
    <row r="2798" spans="1:8">
      <c r="A2798" s="8" t="str">
        <f t="shared" si="77"/>
        <v>35.03.558010.07.1023</v>
      </c>
      <c r="B2798" s="8" t="s">
        <v>1672</v>
      </c>
      <c r="C2798" s="8" t="s">
        <v>1673</v>
      </c>
      <c r="D2798" s="8" t="s">
        <v>498</v>
      </c>
      <c r="E2798" s="8" t="s">
        <v>1666</v>
      </c>
      <c r="F2798" s="8" t="s">
        <v>498</v>
      </c>
      <c r="G2798" s="8" t="s">
        <v>1667</v>
      </c>
      <c r="H2798" s="8">
        <v>2E-3</v>
      </c>
    </row>
    <row r="2799" spans="1:8">
      <c r="A2799" s="8" t="str">
        <f t="shared" si="77"/>
        <v>35.03.558010.06.0020</v>
      </c>
      <c r="B2799" s="8" t="s">
        <v>1672</v>
      </c>
      <c r="C2799" s="8" t="s">
        <v>1673</v>
      </c>
      <c r="D2799" s="8" t="s">
        <v>498</v>
      </c>
      <c r="E2799" s="8" t="s">
        <v>456</v>
      </c>
      <c r="F2799" s="8" t="s">
        <v>452</v>
      </c>
      <c r="G2799" s="8" t="s">
        <v>457</v>
      </c>
      <c r="H2799" s="8">
        <v>8.0000000000000002E-3</v>
      </c>
    </row>
    <row r="2800" spans="1:8">
      <c r="A2800" s="8" t="str">
        <f t="shared" si="77"/>
        <v>35.03.558020.10.1021</v>
      </c>
      <c r="B2800" s="8" t="s">
        <v>1672</v>
      </c>
      <c r="C2800" s="8" t="s">
        <v>1673</v>
      </c>
      <c r="D2800" s="8" t="s">
        <v>498</v>
      </c>
      <c r="E2800" s="8" t="s">
        <v>1668</v>
      </c>
      <c r="F2800" s="8" t="s">
        <v>508</v>
      </c>
      <c r="G2800" s="8" t="s">
        <v>1669</v>
      </c>
      <c r="H2800" s="8">
        <v>0.1</v>
      </c>
    </row>
    <row r="2801" spans="1:8">
      <c r="A2801" s="8" t="str">
        <f t="shared" si="77"/>
        <v>35.03.558020.03.1011</v>
      </c>
      <c r="B2801" s="8" t="s">
        <v>1672</v>
      </c>
      <c r="C2801" s="8" t="s">
        <v>1673</v>
      </c>
      <c r="D2801" s="8" t="s">
        <v>498</v>
      </c>
      <c r="E2801" s="8" t="s">
        <v>1517</v>
      </c>
      <c r="F2801" s="8" t="s">
        <v>508</v>
      </c>
      <c r="G2801" s="8" t="s">
        <v>1518</v>
      </c>
      <c r="H2801" s="8">
        <v>4.8333000000000001E-2</v>
      </c>
    </row>
    <row r="2802" spans="1:8">
      <c r="A2802" s="8" t="str">
        <f t="shared" si="77"/>
        <v>35.03.558020.08.1001</v>
      </c>
      <c r="B2802" s="8" t="s">
        <v>1672</v>
      </c>
      <c r="C2802" s="8" t="s">
        <v>1673</v>
      </c>
      <c r="D2802" s="8" t="s">
        <v>498</v>
      </c>
      <c r="E2802" s="8" t="s">
        <v>919</v>
      </c>
      <c r="F2802" s="8" t="s">
        <v>920</v>
      </c>
      <c r="G2802" s="8" t="s">
        <v>542</v>
      </c>
      <c r="H2802" s="8">
        <v>4.8333000000000001E-2</v>
      </c>
    </row>
    <row r="2803" spans="1:8">
      <c r="A2803" s="8" t="str">
        <f t="shared" si="77"/>
        <v>35.03.558020.06.1046</v>
      </c>
      <c r="B2803" s="8" t="s">
        <v>1672</v>
      </c>
      <c r="C2803" s="8" t="s">
        <v>1673</v>
      </c>
      <c r="D2803" s="8" t="s">
        <v>498</v>
      </c>
      <c r="E2803" s="8" t="s">
        <v>1681</v>
      </c>
      <c r="F2803" s="8" t="s">
        <v>463</v>
      </c>
      <c r="G2803" s="8" t="s">
        <v>1682</v>
      </c>
      <c r="H2803" s="8">
        <v>4.8333000000000001E-2</v>
      </c>
    </row>
    <row r="2804" spans="1:8">
      <c r="A2804" s="8" t="str">
        <f t="shared" si="77"/>
        <v>35.03.558020.07.1001</v>
      </c>
      <c r="B2804" s="8" t="s">
        <v>1672</v>
      </c>
      <c r="C2804" s="8" t="s">
        <v>1673</v>
      </c>
      <c r="D2804" s="8" t="s">
        <v>498</v>
      </c>
      <c r="E2804" s="8" t="s">
        <v>925</v>
      </c>
      <c r="F2804" s="8" t="s">
        <v>452</v>
      </c>
      <c r="G2804" s="8" t="s">
        <v>926</v>
      </c>
      <c r="H2804" s="8">
        <v>1.333E-3</v>
      </c>
    </row>
    <row r="2805" spans="1:8">
      <c r="A2805" s="8" t="str">
        <f t="shared" si="77"/>
        <v>35.05.000130.05.0002</v>
      </c>
      <c r="B2805" s="8" t="s">
        <v>575</v>
      </c>
      <c r="C2805" s="8" t="s">
        <v>576</v>
      </c>
      <c r="D2805" s="8" t="s">
        <v>452</v>
      </c>
      <c r="E2805" s="8" t="s">
        <v>581</v>
      </c>
      <c r="F2805" s="8" t="s">
        <v>498</v>
      </c>
      <c r="G2805" s="8" t="s">
        <v>582</v>
      </c>
      <c r="H2805" s="8">
        <v>0.67838399999999999</v>
      </c>
    </row>
    <row r="2806" spans="1:8">
      <c r="A2806" s="8" t="str">
        <f t="shared" si="77"/>
        <v>35.05.000110.04.0010</v>
      </c>
      <c r="B2806" s="8" t="s">
        <v>575</v>
      </c>
      <c r="C2806" s="8" t="s">
        <v>576</v>
      </c>
      <c r="D2806" s="8" t="s">
        <v>452</v>
      </c>
      <c r="E2806" s="8" t="s">
        <v>465</v>
      </c>
      <c r="F2806" s="8" t="s">
        <v>452</v>
      </c>
      <c r="G2806" s="8" t="s">
        <v>459</v>
      </c>
      <c r="H2806" s="8">
        <v>0.18816099999999999</v>
      </c>
    </row>
    <row r="2807" spans="1:8">
      <c r="A2807" s="8" t="str">
        <f t="shared" ref="A2807:A2839" si="78">B2807&amp;E2807</f>
        <v>35.05.000130.07.0001</v>
      </c>
      <c r="B2807" s="8" t="s">
        <v>575</v>
      </c>
      <c r="C2807" s="8" t="s">
        <v>576</v>
      </c>
      <c r="D2807" s="8" t="s">
        <v>452</v>
      </c>
      <c r="E2807" s="8" t="s">
        <v>583</v>
      </c>
      <c r="F2807" s="8" t="s">
        <v>498</v>
      </c>
      <c r="G2807" s="8" t="s">
        <v>584</v>
      </c>
      <c r="H2807" s="8">
        <v>0.52235500000000001</v>
      </c>
    </row>
    <row r="2808" spans="1:8">
      <c r="A2808" s="8" t="str">
        <f t="shared" si="78"/>
        <v>35.05.000110.05.0012</v>
      </c>
      <c r="B2808" s="8" t="s">
        <v>575</v>
      </c>
      <c r="C2808" s="8" t="s">
        <v>576</v>
      </c>
      <c r="D2808" s="8" t="s">
        <v>452</v>
      </c>
      <c r="E2808" s="8" t="s">
        <v>585</v>
      </c>
      <c r="F2808" s="8" t="s">
        <v>452</v>
      </c>
      <c r="G2808" s="8" t="s">
        <v>586</v>
      </c>
      <c r="H2808" s="8">
        <v>0.32153900000000002</v>
      </c>
    </row>
    <row r="2809" spans="1:8">
      <c r="A2809" s="8" t="str">
        <f t="shared" si="78"/>
        <v>35.05.000110.07.0002</v>
      </c>
      <c r="B2809" s="8" t="s">
        <v>575</v>
      </c>
      <c r="C2809" s="8" t="s">
        <v>576</v>
      </c>
      <c r="D2809" s="8" t="s">
        <v>452</v>
      </c>
      <c r="E2809" s="8" t="s">
        <v>454</v>
      </c>
      <c r="F2809" s="8" t="s">
        <v>452</v>
      </c>
      <c r="G2809" s="8" t="s">
        <v>455</v>
      </c>
      <c r="H2809" s="8">
        <v>0.29332999999999998</v>
      </c>
    </row>
    <row r="2810" spans="1:8">
      <c r="A2810" s="8" t="str">
        <f t="shared" si="78"/>
        <v>35.05.000110.06.0020</v>
      </c>
      <c r="B2810" s="8" t="s">
        <v>575</v>
      </c>
      <c r="C2810" s="8" t="s">
        <v>576</v>
      </c>
      <c r="D2810" s="8" t="s">
        <v>452</v>
      </c>
      <c r="E2810" s="8" t="s">
        <v>456</v>
      </c>
      <c r="F2810" s="8" t="s">
        <v>452</v>
      </c>
      <c r="G2810" s="8" t="s">
        <v>457</v>
      </c>
      <c r="H2810" s="8">
        <v>4.5859999999999998E-3</v>
      </c>
    </row>
    <row r="2811" spans="1:8">
      <c r="A2811" s="8" t="str">
        <f t="shared" si="78"/>
        <v>35.05.000110.09.0004</v>
      </c>
      <c r="B2811" s="8" t="s">
        <v>575</v>
      </c>
      <c r="C2811" s="8" t="s">
        <v>576</v>
      </c>
      <c r="D2811" s="8" t="s">
        <v>452</v>
      </c>
      <c r="E2811" s="8" t="s">
        <v>577</v>
      </c>
      <c r="F2811" s="8" t="s">
        <v>452</v>
      </c>
      <c r="G2811" s="8" t="s">
        <v>578</v>
      </c>
      <c r="H2811" s="8">
        <v>1.4361000000000001E-2</v>
      </c>
    </row>
    <row r="2812" spans="1:8">
      <c r="A2812" s="8" t="str">
        <f t="shared" si="78"/>
        <v>35.05.000130.02.0031</v>
      </c>
      <c r="B2812" s="8" t="s">
        <v>575</v>
      </c>
      <c r="C2812" s="8" t="s">
        <v>576</v>
      </c>
      <c r="D2812" s="8" t="s">
        <v>452</v>
      </c>
      <c r="E2812" s="8" t="s">
        <v>176</v>
      </c>
      <c r="F2812" s="8" t="s">
        <v>579</v>
      </c>
      <c r="G2812" s="8" t="s">
        <v>580</v>
      </c>
      <c r="H2812" s="8">
        <v>0.30299599999999999</v>
      </c>
    </row>
    <row r="2813" spans="1:8">
      <c r="A2813" s="8" t="str">
        <f t="shared" si="78"/>
        <v>35.05.000110.03.0004</v>
      </c>
      <c r="B2813" s="8" t="s">
        <v>575</v>
      </c>
      <c r="C2813" s="8" t="s">
        <v>576</v>
      </c>
      <c r="D2813" s="8" t="s">
        <v>452</v>
      </c>
      <c r="E2813" s="8" t="s">
        <v>467</v>
      </c>
      <c r="F2813" s="8" t="s">
        <v>452</v>
      </c>
      <c r="G2813" s="8" t="s">
        <v>468</v>
      </c>
      <c r="H2813" s="8">
        <v>0.16547000000000001</v>
      </c>
    </row>
    <row r="2814" spans="1:8">
      <c r="A2814" s="8" t="str">
        <f t="shared" si="78"/>
        <v>35.05.000110.06.0004</v>
      </c>
      <c r="B2814" s="8" t="s">
        <v>575</v>
      </c>
      <c r="C2814" s="8" t="s">
        <v>576</v>
      </c>
      <c r="D2814" s="8" t="s">
        <v>452</v>
      </c>
      <c r="E2814" s="8" t="s">
        <v>469</v>
      </c>
      <c r="F2814" s="8" t="s">
        <v>452</v>
      </c>
      <c r="G2814" s="8" t="s">
        <v>470</v>
      </c>
      <c r="H2814" s="8">
        <v>7.6410000000000002E-3</v>
      </c>
    </row>
    <row r="2815" spans="1:8">
      <c r="A2815" s="8" t="str">
        <f t="shared" si="78"/>
        <v>35.05.000110.01.0003</v>
      </c>
      <c r="B2815" s="8" t="s">
        <v>575</v>
      </c>
      <c r="C2815" s="8" t="s">
        <v>576</v>
      </c>
      <c r="D2815" s="8" t="s">
        <v>452</v>
      </c>
      <c r="E2815" s="8" t="s">
        <v>471</v>
      </c>
      <c r="F2815" s="8" t="s">
        <v>452</v>
      </c>
      <c r="G2815" s="8" t="s">
        <v>472</v>
      </c>
      <c r="H2815" s="8">
        <v>7.2589999999999998E-3</v>
      </c>
    </row>
    <row r="2816" spans="1:8">
      <c r="A2816" s="8" t="str">
        <f t="shared" si="78"/>
        <v>35.05.000110.06.0019</v>
      </c>
      <c r="B2816" s="8" t="s">
        <v>575</v>
      </c>
      <c r="C2816" s="8" t="s">
        <v>576</v>
      </c>
      <c r="D2816" s="8" t="s">
        <v>452</v>
      </c>
      <c r="E2816" s="8" t="s">
        <v>473</v>
      </c>
      <c r="F2816" s="8" t="s">
        <v>452</v>
      </c>
      <c r="G2816" s="8" t="s">
        <v>474</v>
      </c>
      <c r="H2816" s="8">
        <v>2.1710000000000002E-3</v>
      </c>
    </row>
    <row r="2817" spans="1:8">
      <c r="A2817" s="8" t="str">
        <f t="shared" si="78"/>
        <v>35.05.000110.04.0005</v>
      </c>
      <c r="B2817" s="8" t="s">
        <v>575</v>
      </c>
      <c r="C2817" s="8" t="s">
        <v>576</v>
      </c>
      <c r="D2817" s="8" t="s">
        <v>452</v>
      </c>
      <c r="E2817" s="8" t="s">
        <v>475</v>
      </c>
      <c r="F2817" s="8" t="s">
        <v>452</v>
      </c>
      <c r="G2817" s="8" t="s">
        <v>476</v>
      </c>
      <c r="H2817" s="8">
        <v>3.591E-3</v>
      </c>
    </row>
    <row r="2818" spans="1:8">
      <c r="A2818" s="8" t="str">
        <f t="shared" si="78"/>
        <v>35.05.000110.06.0049</v>
      </c>
      <c r="B2818" s="8" t="s">
        <v>575</v>
      </c>
      <c r="C2818" s="8" t="s">
        <v>576</v>
      </c>
      <c r="D2818" s="8" t="s">
        <v>452</v>
      </c>
      <c r="E2818" s="8" t="s">
        <v>477</v>
      </c>
      <c r="F2818" s="8" t="s">
        <v>452</v>
      </c>
      <c r="G2818" s="8" t="s">
        <v>478</v>
      </c>
      <c r="H2818" s="8">
        <v>1.5920000000000001E-3</v>
      </c>
    </row>
    <row r="2819" spans="1:8">
      <c r="A2819" s="8" t="str">
        <f t="shared" si="78"/>
        <v>---------------  - FMEN031 - V:</v>
      </c>
      <c r="B2819" s="8" t="s">
        <v>427</v>
      </c>
      <c r="C2819" s="8" t="e">
        <f>------------------------------DAT</f>
        <v>#NAME?</v>
      </c>
      <c r="D2819" s="8" t="s">
        <v>1238</v>
      </c>
      <c r="E2819" s="8" t="s">
        <v>526</v>
      </c>
      <c r="F2819" s="8" t="s">
        <v>527</v>
      </c>
      <c r="G2819" s="8" t="s">
        <v>528</v>
      </c>
      <c r="H2819" s="8"/>
    </row>
    <row r="2820" spans="1:8">
      <c r="A2820" s="8" t="str">
        <f t="shared" si="78"/>
        <v>_x000C_------------------------------</v>
      </c>
      <c r="B2820" s="8" t="s">
        <v>529</v>
      </c>
      <c r="C2820" s="8" t="s">
        <v>1227</v>
      </c>
      <c r="D2820" s="8" t="s">
        <v>1228</v>
      </c>
      <c r="E2820" s="8" t="s">
        <v>430</v>
      </c>
      <c r="F2820" s="8" t="s">
        <v>429</v>
      </c>
      <c r="G2820" s="8" t="s">
        <v>431</v>
      </c>
      <c r="H2820" s="8" t="s">
        <v>431</v>
      </c>
    </row>
    <row r="2821" spans="1:8">
      <c r="A2821" s="8" t="str">
        <f t="shared" si="78"/>
        <v>FORNO DE MINASrutura de Atual P</v>
      </c>
      <c r="B2821" s="8" t="s">
        <v>433</v>
      </c>
      <c r="C2821" s="8" t="s">
        <v>434</v>
      </c>
      <c r="D2821" s="8" t="s">
        <v>435</v>
      </c>
      <c r="E2821" s="8" t="s">
        <v>436</v>
      </c>
      <c r="F2821" s="8" t="s">
        <v>437</v>
      </c>
      <c r="G2821" s="8" t="s">
        <v>438</v>
      </c>
      <c r="H2821" s="8" t="s">
        <v>1120</v>
      </c>
    </row>
    <row r="2822" spans="1:8">
      <c r="A2822" s="8" t="str">
        <f t="shared" si="78"/>
        <v>-------------------------------</v>
      </c>
      <c r="B2822" s="8" t="s">
        <v>427</v>
      </c>
      <c r="C2822" s="8" t="s">
        <v>1227</v>
      </c>
      <c r="D2822" s="8" t="s">
        <v>1228</v>
      </c>
      <c r="E2822" s="8" t="s">
        <v>430</v>
      </c>
      <c r="F2822" s="8" t="s">
        <v>429</v>
      </c>
      <c r="G2822" s="8" t="s">
        <v>431</v>
      </c>
      <c r="H2822" s="8" t="s">
        <v>1563</v>
      </c>
    </row>
    <row r="2823" spans="1:8">
      <c r="A2823" s="8" t="str">
        <f t="shared" si="78"/>
        <v/>
      </c>
      <c r="B2823" s="8"/>
      <c r="C2823" s="8"/>
      <c r="D2823" s="8"/>
      <c r="E2823" s="8"/>
      <c r="F2823" s="8"/>
      <c r="G2823" s="8"/>
      <c r="H2823" s="8"/>
    </row>
    <row r="2824" spans="1:8">
      <c r="A2824" s="8" t="str">
        <f t="shared" si="78"/>
        <v>Item PaiItem Filho</v>
      </c>
      <c r="B2824" s="8" t="s">
        <v>441</v>
      </c>
      <c r="C2824" s="8" t="s">
        <v>442</v>
      </c>
      <c r="D2824" s="8" t="s">
        <v>443</v>
      </c>
      <c r="E2824" s="8" t="s">
        <v>444</v>
      </c>
      <c r="F2824" s="8" t="s">
        <v>443</v>
      </c>
      <c r="G2824" s="8" t="s">
        <v>445</v>
      </c>
      <c r="H2824" s="8" t="s">
        <v>446</v>
      </c>
    </row>
    <row r="2825" spans="1:8">
      <c r="A2825" s="8" t="str">
        <f t="shared" si="78"/>
        <v>------------------------------</v>
      </c>
      <c r="B2825" s="8" t="s">
        <v>427</v>
      </c>
      <c r="C2825" s="8" t="s">
        <v>447</v>
      </c>
      <c r="D2825" s="8" t="s">
        <v>448</v>
      </c>
      <c r="E2825" s="8" t="s">
        <v>449</v>
      </c>
      <c r="F2825" s="8" t="s">
        <v>448</v>
      </c>
      <c r="G2825" s="8" t="s">
        <v>431</v>
      </c>
      <c r="H2825" s="8" t="s">
        <v>427</v>
      </c>
    </row>
    <row r="2826" spans="1:8">
      <c r="A2826" s="8" t="str">
        <f t="shared" si="78"/>
        <v>35.05.000110.06.0007</v>
      </c>
      <c r="B2826" s="8" t="s">
        <v>575</v>
      </c>
      <c r="C2826" s="8" t="s">
        <v>576</v>
      </c>
      <c r="D2826" s="8" t="s">
        <v>452</v>
      </c>
      <c r="E2826" s="8" t="s">
        <v>479</v>
      </c>
      <c r="F2826" s="8" t="s">
        <v>452</v>
      </c>
      <c r="G2826" s="8" t="s">
        <v>480</v>
      </c>
      <c r="H2826" s="8">
        <v>9.6100000000000005E-4</v>
      </c>
    </row>
    <row r="2827" spans="1:8">
      <c r="A2827" s="8" t="str">
        <f t="shared" si="78"/>
        <v>35.05.000110.06.0017</v>
      </c>
      <c r="B2827" s="8" t="s">
        <v>575</v>
      </c>
      <c r="C2827" s="8" t="s">
        <v>576</v>
      </c>
      <c r="D2827" s="8" t="s">
        <v>452</v>
      </c>
      <c r="E2827" s="8" t="s">
        <v>483</v>
      </c>
      <c r="F2827" s="8" t="s">
        <v>452</v>
      </c>
      <c r="G2827" s="8" t="s">
        <v>484</v>
      </c>
      <c r="H2827" s="8">
        <v>8.2999999999999998E-5</v>
      </c>
    </row>
    <row r="2828" spans="1:8">
      <c r="A2828" s="8" t="str">
        <f t="shared" si="78"/>
        <v>35.05.000110.06.0037</v>
      </c>
      <c r="B2828" s="8" t="s">
        <v>575</v>
      </c>
      <c r="C2828" s="8" t="s">
        <v>576</v>
      </c>
      <c r="D2828" s="8" t="s">
        <v>452</v>
      </c>
      <c r="E2828" s="8" t="s">
        <v>485</v>
      </c>
      <c r="F2828" s="8" t="s">
        <v>452</v>
      </c>
      <c r="G2828" s="8" t="s">
        <v>486</v>
      </c>
      <c r="H2828" s="8">
        <v>8.2999999999999998E-5</v>
      </c>
    </row>
    <row r="2829" spans="1:8">
      <c r="A2829" s="8" t="str">
        <f t="shared" si="78"/>
        <v>35.05.000110.07.0011</v>
      </c>
      <c r="B2829" s="8" t="s">
        <v>575</v>
      </c>
      <c r="C2829" s="8" t="s">
        <v>576</v>
      </c>
      <c r="D2829" s="8" t="s">
        <v>452</v>
      </c>
      <c r="E2829" s="8" t="s">
        <v>487</v>
      </c>
      <c r="F2829" s="8" t="s">
        <v>452</v>
      </c>
      <c r="G2829" s="8" t="s">
        <v>488</v>
      </c>
      <c r="H2829" s="8">
        <v>1.273E-3</v>
      </c>
    </row>
    <row r="2830" spans="1:8">
      <c r="A2830" s="8" t="str">
        <f t="shared" si="78"/>
        <v>35.05.000110.06.0021</v>
      </c>
      <c r="B2830" s="8" t="s">
        <v>575</v>
      </c>
      <c r="C2830" s="8" t="s">
        <v>576</v>
      </c>
      <c r="D2830" s="8" t="s">
        <v>452</v>
      </c>
      <c r="E2830" s="8" t="s">
        <v>489</v>
      </c>
      <c r="F2830" s="8" t="s">
        <v>452</v>
      </c>
      <c r="G2830" s="8" t="s">
        <v>490</v>
      </c>
      <c r="H2830" s="8">
        <v>1.27E-4</v>
      </c>
    </row>
    <row r="2831" spans="1:8">
      <c r="A2831" s="8" t="str">
        <f t="shared" si="78"/>
        <v>35.05.000110.06.0008</v>
      </c>
      <c r="B2831" s="8" t="s">
        <v>575</v>
      </c>
      <c r="C2831" s="8" t="s">
        <v>576</v>
      </c>
      <c r="D2831" s="8" t="s">
        <v>452</v>
      </c>
      <c r="E2831" s="8" t="s">
        <v>491</v>
      </c>
      <c r="F2831" s="8" t="s">
        <v>452</v>
      </c>
      <c r="G2831" s="8" t="s">
        <v>492</v>
      </c>
      <c r="H2831" s="8">
        <v>1.27E-4</v>
      </c>
    </row>
    <row r="2832" spans="1:8">
      <c r="A2832" s="8" t="str">
        <f t="shared" si="78"/>
        <v>35.05.000110.06.0003</v>
      </c>
      <c r="B2832" s="8" t="s">
        <v>575</v>
      </c>
      <c r="C2832" s="8" t="s">
        <v>576</v>
      </c>
      <c r="D2832" s="8" t="s">
        <v>452</v>
      </c>
      <c r="E2832" s="8" t="s">
        <v>493</v>
      </c>
      <c r="F2832" s="8" t="s">
        <v>452</v>
      </c>
      <c r="G2832" s="8" t="s">
        <v>494</v>
      </c>
      <c r="H2832" s="8">
        <v>5.6700000000000001E-4</v>
      </c>
    </row>
    <row r="2833" spans="1:8">
      <c r="A2833" s="8" t="str">
        <f t="shared" si="78"/>
        <v>35.05.000110.06.0006</v>
      </c>
      <c r="B2833" s="8" t="s">
        <v>575</v>
      </c>
      <c r="C2833" s="8" t="s">
        <v>576</v>
      </c>
      <c r="D2833" s="8" t="s">
        <v>452</v>
      </c>
      <c r="E2833" s="8" t="s">
        <v>495</v>
      </c>
      <c r="F2833" s="8" t="s">
        <v>452</v>
      </c>
      <c r="G2833" s="8" t="s">
        <v>496</v>
      </c>
      <c r="H2833" s="8">
        <v>3.6299999999999999E-4</v>
      </c>
    </row>
    <row r="2834" spans="1:8">
      <c r="A2834" s="8" t="str">
        <f t="shared" si="78"/>
        <v>35.05.000130.03.0002</v>
      </c>
      <c r="B2834" s="8" t="s">
        <v>575</v>
      </c>
      <c r="C2834" s="8" t="s">
        <v>576</v>
      </c>
      <c r="D2834" s="8" t="s">
        <v>452</v>
      </c>
      <c r="E2834" s="8" t="s">
        <v>497</v>
      </c>
      <c r="F2834" s="8" t="s">
        <v>498</v>
      </c>
      <c r="G2834" s="8" t="s">
        <v>499</v>
      </c>
      <c r="H2834" s="8">
        <v>1.08E-4</v>
      </c>
    </row>
    <row r="2835" spans="1:8">
      <c r="A2835" s="8" t="str">
        <f t="shared" si="78"/>
        <v>35.05.000110.06.0001</v>
      </c>
      <c r="B2835" s="8" t="s">
        <v>575</v>
      </c>
      <c r="C2835" s="8" t="s">
        <v>576</v>
      </c>
      <c r="D2835" s="8" t="s">
        <v>452</v>
      </c>
      <c r="E2835" s="8" t="s">
        <v>481</v>
      </c>
      <c r="F2835" s="8" t="s">
        <v>452</v>
      </c>
      <c r="G2835" s="8" t="s">
        <v>482</v>
      </c>
      <c r="H2835" s="8">
        <v>1.9000000000000001E-5</v>
      </c>
    </row>
    <row r="2836" spans="1:8">
      <c r="A2836" s="8" t="str">
        <f t="shared" si="78"/>
        <v>35.05.000230.05.0002</v>
      </c>
      <c r="B2836" s="8" t="s">
        <v>587</v>
      </c>
      <c r="C2836" s="8" t="s">
        <v>588</v>
      </c>
      <c r="D2836" s="8" t="s">
        <v>452</v>
      </c>
      <c r="E2836" s="8" t="s">
        <v>581</v>
      </c>
      <c r="F2836" s="8" t="s">
        <v>498</v>
      </c>
      <c r="G2836" s="8" t="s">
        <v>582</v>
      </c>
      <c r="H2836" s="8">
        <v>0.67838399999999999</v>
      </c>
    </row>
    <row r="2837" spans="1:8">
      <c r="A2837" s="8" t="str">
        <f t="shared" si="78"/>
        <v>35.05.000210.04.0010</v>
      </c>
      <c r="B2837" s="8" t="s">
        <v>587</v>
      </c>
      <c r="C2837" s="8" t="s">
        <v>588</v>
      </c>
      <c r="D2837" s="8" t="s">
        <v>452</v>
      </c>
      <c r="E2837" s="8" t="s">
        <v>465</v>
      </c>
      <c r="F2837" s="8" t="s">
        <v>452</v>
      </c>
      <c r="G2837" s="8" t="s">
        <v>459</v>
      </c>
      <c r="H2837" s="8">
        <v>0.18816099999999999</v>
      </c>
    </row>
    <row r="2838" spans="1:8">
      <c r="A2838" s="8" t="str">
        <f t="shared" si="78"/>
        <v>35.05.000230.07.0001</v>
      </c>
      <c r="B2838" s="8" t="s">
        <v>587</v>
      </c>
      <c r="C2838" s="8" t="s">
        <v>588</v>
      </c>
      <c r="D2838" s="8" t="s">
        <v>452</v>
      </c>
      <c r="E2838" s="8" t="s">
        <v>583</v>
      </c>
      <c r="F2838" s="8" t="s">
        <v>498</v>
      </c>
      <c r="G2838" s="8" t="s">
        <v>584</v>
      </c>
      <c r="H2838" s="8">
        <v>0.52235500000000001</v>
      </c>
    </row>
    <row r="2839" spans="1:8">
      <c r="A2839" s="8" t="str">
        <f t="shared" si="78"/>
        <v>35.05.000210.05.0012</v>
      </c>
      <c r="B2839" s="8" t="s">
        <v>587</v>
      </c>
      <c r="C2839" s="8" t="s">
        <v>588</v>
      </c>
      <c r="D2839" s="8" t="s">
        <v>452</v>
      </c>
      <c r="E2839" s="8" t="s">
        <v>585</v>
      </c>
      <c r="F2839" s="8" t="s">
        <v>452</v>
      </c>
      <c r="G2839" s="8" t="s">
        <v>586</v>
      </c>
      <c r="H2839" s="8">
        <v>0.32153900000000002</v>
      </c>
    </row>
    <row r="2840" spans="1:8">
      <c r="B2840" s="8" t="s">
        <v>587</v>
      </c>
      <c r="C2840" s="8" t="s">
        <v>588</v>
      </c>
      <c r="D2840" s="8" t="s">
        <v>452</v>
      </c>
      <c r="E2840" s="8" t="s">
        <v>454</v>
      </c>
      <c r="F2840" s="8" t="s">
        <v>452</v>
      </c>
      <c r="G2840" s="8" t="s">
        <v>455</v>
      </c>
      <c r="H2840" s="8">
        <v>0.20984700000000001</v>
      </c>
    </row>
    <row r="2841" spans="1:8">
      <c r="A2841" s="8" t="str">
        <f>B2841&amp;E2841</f>
        <v>35.05.000210.06.0020</v>
      </c>
      <c r="B2841" s="8" t="s">
        <v>587</v>
      </c>
      <c r="C2841" s="8" t="s">
        <v>588</v>
      </c>
      <c r="D2841" s="8" t="s">
        <v>452</v>
      </c>
      <c r="E2841" s="8" t="s">
        <v>456</v>
      </c>
      <c r="F2841" s="8" t="s">
        <v>452</v>
      </c>
      <c r="G2841" s="8" t="s">
        <v>457</v>
      </c>
      <c r="H2841" s="8">
        <v>4.143E-3</v>
      </c>
    </row>
    <row r="2842" spans="1:8">
      <c r="B2842" s="8" t="s">
        <v>587</v>
      </c>
      <c r="C2842" s="8" t="s">
        <v>588</v>
      </c>
      <c r="D2842" s="8" t="s">
        <v>452</v>
      </c>
      <c r="E2842" s="8" t="s">
        <v>178</v>
      </c>
      <c r="F2842" s="8" t="s">
        <v>452</v>
      </c>
      <c r="G2842" s="8" t="s">
        <v>589</v>
      </c>
      <c r="H2842" s="8">
        <v>0.30299599999999999</v>
      </c>
    </row>
    <row r="2843" spans="1:8">
      <c r="A2843" s="8" t="str">
        <f>B2843&amp;E2843</f>
        <v>35.05.000240.03.1820</v>
      </c>
      <c r="B2843" s="8" t="s">
        <v>587</v>
      </c>
      <c r="C2843" s="8" t="s">
        <v>588</v>
      </c>
      <c r="D2843" s="8" t="s">
        <v>452</v>
      </c>
      <c r="E2843" s="8" t="s">
        <v>513</v>
      </c>
      <c r="F2843" s="8" t="s">
        <v>498</v>
      </c>
      <c r="G2843" s="8" t="s">
        <v>514</v>
      </c>
      <c r="H2843" s="8">
        <v>4.2559E-2</v>
      </c>
    </row>
    <row r="2844" spans="1:8">
      <c r="B2844" s="8" t="s">
        <v>587</v>
      </c>
      <c r="C2844" s="8" t="s">
        <v>588</v>
      </c>
      <c r="D2844" s="8" t="s">
        <v>452</v>
      </c>
      <c r="E2844" s="8" t="s">
        <v>515</v>
      </c>
      <c r="F2844" s="8" t="s">
        <v>452</v>
      </c>
      <c r="G2844" s="8" t="s">
        <v>516</v>
      </c>
      <c r="H2844" s="8">
        <v>2.7359000000000001E-2</v>
      </c>
    </row>
    <row r="2845" spans="1:8">
      <c r="A2845" s="8" t="str">
        <f t="shared" ref="A2845:A2887" si="79">B2845&amp;E2845</f>
        <v>35.05.000210.03.0006</v>
      </c>
      <c r="B2845" s="8" t="s">
        <v>587</v>
      </c>
      <c r="C2845" s="8" t="s">
        <v>588</v>
      </c>
      <c r="D2845" s="8" t="s">
        <v>452</v>
      </c>
      <c r="E2845" s="8" t="s">
        <v>517</v>
      </c>
      <c r="F2845" s="8" t="s">
        <v>452</v>
      </c>
      <c r="G2845" s="8" t="s">
        <v>518</v>
      </c>
      <c r="H2845" s="8">
        <v>4.9854999999999997E-2</v>
      </c>
    </row>
    <row r="2846" spans="1:8">
      <c r="A2846" s="8" t="str">
        <f t="shared" si="79"/>
        <v>35.05.000210.02.0035</v>
      </c>
      <c r="B2846" s="8" t="s">
        <v>587</v>
      </c>
      <c r="C2846" s="8" t="s">
        <v>588</v>
      </c>
      <c r="D2846" s="8" t="s">
        <v>452</v>
      </c>
      <c r="E2846" s="8" t="s">
        <v>500</v>
      </c>
      <c r="F2846" s="8" t="s">
        <v>498</v>
      </c>
      <c r="G2846" s="8" t="s">
        <v>501</v>
      </c>
      <c r="H2846" s="8">
        <v>9.7278000000000003E-2</v>
      </c>
    </row>
    <row r="2847" spans="1:8">
      <c r="A2847" s="8" t="str">
        <f t="shared" si="79"/>
        <v>35.05.000240.03.1110</v>
      </c>
      <c r="B2847" s="8" t="s">
        <v>587</v>
      </c>
      <c r="C2847" s="8" t="s">
        <v>588</v>
      </c>
      <c r="D2847" s="8" t="s">
        <v>452</v>
      </c>
      <c r="E2847" s="8" t="s">
        <v>1241</v>
      </c>
      <c r="F2847" s="8" t="s">
        <v>498</v>
      </c>
      <c r="G2847" s="8" t="s">
        <v>1242</v>
      </c>
      <c r="H2847" s="8">
        <v>2.6946000000000001E-2</v>
      </c>
    </row>
    <row r="2848" spans="1:8">
      <c r="A2848" s="8" t="str">
        <f t="shared" si="79"/>
        <v>35.05.000240.03.1680</v>
      </c>
      <c r="B2848" s="8" t="s">
        <v>587</v>
      </c>
      <c r="C2848" s="8" t="s">
        <v>588</v>
      </c>
      <c r="D2848" s="8" t="s">
        <v>452</v>
      </c>
      <c r="E2848" s="8" t="s">
        <v>521</v>
      </c>
      <c r="F2848" s="8" t="s">
        <v>498</v>
      </c>
      <c r="G2848" s="8" t="s">
        <v>522</v>
      </c>
      <c r="H2848" s="8">
        <v>1.0701E-2</v>
      </c>
    </row>
    <row r="2849" spans="1:8">
      <c r="A2849" s="8" t="str">
        <f t="shared" si="79"/>
        <v>35.05.000210.02.0003</v>
      </c>
      <c r="B2849" s="8" t="s">
        <v>587</v>
      </c>
      <c r="C2849" s="8" t="s">
        <v>588</v>
      </c>
      <c r="D2849" s="8" t="s">
        <v>452</v>
      </c>
      <c r="E2849" s="8" t="s">
        <v>523</v>
      </c>
      <c r="F2849" s="8" t="s">
        <v>452</v>
      </c>
      <c r="G2849" s="8" t="s">
        <v>524</v>
      </c>
      <c r="H2849" s="8">
        <v>5.5139999999999998E-3</v>
      </c>
    </row>
    <row r="2850" spans="1:8">
      <c r="A2850" s="8" t="str">
        <f t="shared" si="79"/>
        <v>35.05.000210.01.0003</v>
      </c>
      <c r="B2850" s="8" t="s">
        <v>587</v>
      </c>
      <c r="C2850" s="8" t="s">
        <v>588</v>
      </c>
      <c r="D2850" s="8" t="s">
        <v>452</v>
      </c>
      <c r="E2850" s="8" t="s">
        <v>471</v>
      </c>
      <c r="F2850" s="8" t="s">
        <v>452</v>
      </c>
      <c r="G2850" s="8" t="s">
        <v>472</v>
      </c>
      <c r="H2850" s="8">
        <v>2.7539999999999999E-3</v>
      </c>
    </row>
    <row r="2851" spans="1:8">
      <c r="A2851" s="8" t="str">
        <f t="shared" si="79"/>
        <v>35.05.000210.09.0004</v>
      </c>
      <c r="B2851" s="8" t="s">
        <v>587</v>
      </c>
      <c r="C2851" s="8" t="s">
        <v>588</v>
      </c>
      <c r="D2851" s="8" t="s">
        <v>452</v>
      </c>
      <c r="E2851" s="8" t="s">
        <v>577</v>
      </c>
      <c r="F2851" s="8" t="s">
        <v>452</v>
      </c>
      <c r="G2851" s="8" t="s">
        <v>578</v>
      </c>
      <c r="H2851" s="8">
        <v>4.2653000000000003E-2</v>
      </c>
    </row>
    <row r="2852" spans="1:8">
      <c r="A2852" s="8" t="str">
        <f t="shared" si="79"/>
        <v>35.05.000330.05.0002</v>
      </c>
      <c r="B2852" s="8" t="s">
        <v>590</v>
      </c>
      <c r="C2852" s="8" t="s">
        <v>591</v>
      </c>
      <c r="D2852" s="8" t="s">
        <v>452</v>
      </c>
      <c r="E2852" s="8" t="s">
        <v>581</v>
      </c>
      <c r="F2852" s="8" t="s">
        <v>498</v>
      </c>
      <c r="G2852" s="8" t="s">
        <v>582</v>
      </c>
      <c r="H2852" s="8">
        <v>0.67838399999999999</v>
      </c>
    </row>
    <row r="2853" spans="1:8">
      <c r="A2853" s="8" t="str">
        <f t="shared" si="79"/>
        <v>35.05.000310.04.0010</v>
      </c>
      <c r="B2853" s="8" t="s">
        <v>590</v>
      </c>
      <c r="C2853" s="8" t="s">
        <v>591</v>
      </c>
      <c r="D2853" s="8" t="s">
        <v>452</v>
      </c>
      <c r="E2853" s="8" t="s">
        <v>465</v>
      </c>
      <c r="F2853" s="8" t="s">
        <v>452</v>
      </c>
      <c r="G2853" s="8" t="s">
        <v>459</v>
      </c>
      <c r="H2853" s="8">
        <v>0.18816099999999999</v>
      </c>
    </row>
    <row r="2854" spans="1:8">
      <c r="A2854" s="8" t="str">
        <f t="shared" si="79"/>
        <v>35.05.000330.07.0001</v>
      </c>
      <c r="B2854" s="8" t="s">
        <v>590</v>
      </c>
      <c r="C2854" s="8" t="s">
        <v>591</v>
      </c>
      <c r="D2854" s="8" t="s">
        <v>452</v>
      </c>
      <c r="E2854" s="8" t="s">
        <v>583</v>
      </c>
      <c r="F2854" s="8" t="s">
        <v>498</v>
      </c>
      <c r="G2854" s="8" t="s">
        <v>584</v>
      </c>
      <c r="H2854" s="8">
        <v>0.52235500000000001</v>
      </c>
    </row>
    <row r="2855" spans="1:8">
      <c r="A2855" s="8" t="str">
        <f t="shared" si="79"/>
        <v>35.05.000310.05.0012</v>
      </c>
      <c r="B2855" s="8" t="s">
        <v>590</v>
      </c>
      <c r="C2855" s="8" t="s">
        <v>591</v>
      </c>
      <c r="D2855" s="8" t="s">
        <v>452</v>
      </c>
      <c r="E2855" s="8" t="s">
        <v>585</v>
      </c>
      <c r="F2855" s="8" t="s">
        <v>452</v>
      </c>
      <c r="G2855" s="8" t="s">
        <v>586</v>
      </c>
      <c r="H2855" s="8">
        <v>0.32153900000000002</v>
      </c>
    </row>
    <row r="2856" spans="1:8">
      <c r="A2856" s="8" t="str">
        <f t="shared" si="79"/>
        <v>35.05.000310.07.0002</v>
      </c>
      <c r="B2856" s="8" t="s">
        <v>590</v>
      </c>
      <c r="C2856" s="8" t="s">
        <v>591</v>
      </c>
      <c r="D2856" s="8" t="s">
        <v>452</v>
      </c>
      <c r="E2856" s="8" t="s">
        <v>454</v>
      </c>
      <c r="F2856" s="8" t="s">
        <v>452</v>
      </c>
      <c r="G2856" s="8" t="s">
        <v>455</v>
      </c>
      <c r="H2856" s="8">
        <v>0.28951500000000002</v>
      </c>
    </row>
    <row r="2857" spans="1:8">
      <c r="A2857" s="8" t="str">
        <f t="shared" si="79"/>
        <v>35.05.000310.06.0020</v>
      </c>
      <c r="B2857" s="8" t="s">
        <v>590</v>
      </c>
      <c r="C2857" s="8" t="s">
        <v>591</v>
      </c>
      <c r="D2857" s="8" t="s">
        <v>452</v>
      </c>
      <c r="E2857" s="8" t="s">
        <v>456</v>
      </c>
      <c r="F2857" s="8" t="s">
        <v>452</v>
      </c>
      <c r="G2857" s="8" t="s">
        <v>457</v>
      </c>
      <c r="H2857" s="8">
        <v>7.0400000000000003E-3</v>
      </c>
    </row>
    <row r="2858" spans="1:8">
      <c r="A2858" s="8" t="str">
        <f t="shared" si="79"/>
        <v>35.05.000330.02.0005</v>
      </c>
      <c r="B2858" s="8" t="s">
        <v>590</v>
      </c>
      <c r="C2858" s="8" t="s">
        <v>591</v>
      </c>
      <c r="D2858" s="8" t="s">
        <v>452</v>
      </c>
      <c r="E2858" s="8" t="s">
        <v>179</v>
      </c>
      <c r="F2858" s="8" t="s">
        <v>452</v>
      </c>
      <c r="G2858" s="8" t="s">
        <v>525</v>
      </c>
      <c r="H2858" s="8">
        <v>0.30299599999999999</v>
      </c>
    </row>
    <row r="2859" spans="1:8">
      <c r="A2859" s="8" t="str">
        <f t="shared" si="79"/>
        <v>35.05.000310.06.0016</v>
      </c>
      <c r="B2859" s="8" t="s">
        <v>590</v>
      </c>
      <c r="C2859" s="8" t="s">
        <v>591</v>
      </c>
      <c r="D2859" s="8" t="s">
        <v>452</v>
      </c>
      <c r="E2859" s="8" t="s">
        <v>531</v>
      </c>
      <c r="F2859" s="8" t="s">
        <v>452</v>
      </c>
      <c r="G2859" s="8" t="s">
        <v>532</v>
      </c>
      <c r="H2859" s="8">
        <v>0.14955299999999999</v>
      </c>
    </row>
    <row r="2860" spans="1:8">
      <c r="A2860" s="8" t="str">
        <f t="shared" si="79"/>
        <v>35.05.000310.04.0001</v>
      </c>
      <c r="B2860" s="8" t="s">
        <v>590</v>
      </c>
      <c r="C2860" s="8" t="s">
        <v>591</v>
      </c>
      <c r="D2860" s="8" t="s">
        <v>452</v>
      </c>
      <c r="E2860" s="8" t="s">
        <v>533</v>
      </c>
      <c r="F2860" s="8" t="s">
        <v>452</v>
      </c>
      <c r="G2860" s="8" t="s">
        <v>534</v>
      </c>
      <c r="H2860" s="8">
        <v>4.6740000000000002E-3</v>
      </c>
    </row>
    <row r="2861" spans="1:8">
      <c r="A2861" s="8" t="str">
        <f t="shared" si="79"/>
        <v>35.05.000310.04.0007</v>
      </c>
      <c r="B2861" s="8" t="s">
        <v>590</v>
      </c>
      <c r="C2861" s="8" t="s">
        <v>591</v>
      </c>
      <c r="D2861" s="8" t="s">
        <v>452</v>
      </c>
      <c r="E2861" s="8" t="s">
        <v>535</v>
      </c>
      <c r="F2861" s="8" t="s">
        <v>452</v>
      </c>
      <c r="G2861" s="8" t="s">
        <v>536</v>
      </c>
      <c r="H2861" s="8">
        <v>3.895E-3</v>
      </c>
    </row>
    <row r="2862" spans="1:8">
      <c r="A2862" s="8" t="str">
        <f t="shared" si="79"/>
        <v>35.05.000310.01.0003</v>
      </c>
      <c r="B2862" s="8" t="s">
        <v>590</v>
      </c>
      <c r="C2862" s="8" t="s">
        <v>591</v>
      </c>
      <c r="D2862" s="8" t="s">
        <v>452</v>
      </c>
      <c r="E2862" s="8" t="s">
        <v>471</v>
      </c>
      <c r="F2862" s="8" t="s">
        <v>452</v>
      </c>
      <c r="G2862" s="8" t="s">
        <v>472</v>
      </c>
      <c r="H2862" s="8">
        <v>8.4440000000000001E-3</v>
      </c>
    </row>
    <row r="2863" spans="1:8">
      <c r="A2863" s="8" t="str">
        <f t="shared" si="79"/>
        <v>35.05.000310.02.0003</v>
      </c>
      <c r="B2863" s="8" t="s">
        <v>590</v>
      </c>
      <c r="C2863" s="8" t="s">
        <v>591</v>
      </c>
      <c r="D2863" s="8" t="s">
        <v>452</v>
      </c>
      <c r="E2863" s="8" t="s">
        <v>523</v>
      </c>
      <c r="F2863" s="8" t="s">
        <v>452</v>
      </c>
      <c r="G2863" s="8" t="s">
        <v>524</v>
      </c>
      <c r="H2863" s="8">
        <v>8.4440000000000001E-3</v>
      </c>
    </row>
    <row r="2864" spans="1:8">
      <c r="A2864" s="8" t="str">
        <f t="shared" si="79"/>
        <v>35.05.000310.05.0002</v>
      </c>
      <c r="B2864" s="8" t="s">
        <v>590</v>
      </c>
      <c r="C2864" s="8" t="s">
        <v>591</v>
      </c>
      <c r="D2864" s="8" t="s">
        <v>452</v>
      </c>
      <c r="E2864" s="8" t="s">
        <v>451</v>
      </c>
      <c r="F2864" s="8" t="s">
        <v>452</v>
      </c>
      <c r="G2864" s="8" t="s">
        <v>453</v>
      </c>
      <c r="H2864" s="8">
        <v>8.4440000000000001E-3</v>
      </c>
    </row>
    <row r="2865" spans="1:8">
      <c r="A2865" s="8" t="str">
        <f t="shared" si="79"/>
        <v>35.05.000310.06.0003</v>
      </c>
      <c r="B2865" s="8" t="s">
        <v>590</v>
      </c>
      <c r="C2865" s="8" t="s">
        <v>591</v>
      </c>
      <c r="D2865" s="8" t="s">
        <v>452</v>
      </c>
      <c r="E2865" s="8" t="s">
        <v>493</v>
      </c>
      <c r="F2865" s="8" t="s">
        <v>452</v>
      </c>
      <c r="G2865" s="8" t="s">
        <v>494</v>
      </c>
      <c r="H2865" s="8">
        <v>7.7899999999999996E-4</v>
      </c>
    </row>
    <row r="2866" spans="1:8">
      <c r="A2866" s="8" t="str">
        <f t="shared" si="79"/>
        <v>35.05.000310.06.0006</v>
      </c>
      <c r="B2866" s="8" t="s">
        <v>590</v>
      </c>
      <c r="C2866" s="8" t="s">
        <v>591</v>
      </c>
      <c r="D2866" s="8" t="s">
        <v>452</v>
      </c>
      <c r="E2866" s="8" t="s">
        <v>495</v>
      </c>
      <c r="F2866" s="8" t="s">
        <v>452</v>
      </c>
      <c r="G2866" s="8" t="s">
        <v>496</v>
      </c>
      <c r="H2866" s="8">
        <v>9.810000000000001E-4</v>
      </c>
    </row>
    <row r="2867" spans="1:8">
      <c r="A2867" s="8" t="str">
        <f t="shared" si="79"/>
        <v>35.05.000310.06.0021</v>
      </c>
      <c r="B2867" s="8" t="s">
        <v>590</v>
      </c>
      <c r="C2867" s="8" t="s">
        <v>591</v>
      </c>
      <c r="D2867" s="8" t="s">
        <v>452</v>
      </c>
      <c r="E2867" s="8" t="s">
        <v>489</v>
      </c>
      <c r="F2867" s="8" t="s">
        <v>452</v>
      </c>
      <c r="G2867" s="8" t="s">
        <v>490</v>
      </c>
      <c r="H2867" s="8">
        <v>3.3500000000000001E-4</v>
      </c>
    </row>
    <row r="2868" spans="1:8">
      <c r="A2868" s="8" t="str">
        <f t="shared" si="79"/>
        <v>35.05.000310.09.0004</v>
      </c>
      <c r="B2868" s="8" t="s">
        <v>590</v>
      </c>
      <c r="C2868" s="8" t="s">
        <v>591</v>
      </c>
      <c r="D2868" s="8" t="s">
        <v>452</v>
      </c>
      <c r="E2868" s="8" t="s">
        <v>577</v>
      </c>
      <c r="F2868" s="8" t="s">
        <v>452</v>
      </c>
      <c r="G2868" s="8" t="s">
        <v>578</v>
      </c>
      <c r="H2868" s="8">
        <v>1.4361000000000001E-2</v>
      </c>
    </row>
    <row r="2869" spans="1:8">
      <c r="A2869" s="8" t="str">
        <f t="shared" si="79"/>
        <v>35.05.000430.05.0002</v>
      </c>
      <c r="B2869" s="8" t="s">
        <v>593</v>
      </c>
      <c r="C2869" s="8" t="s">
        <v>594</v>
      </c>
      <c r="D2869" s="8" t="s">
        <v>452</v>
      </c>
      <c r="E2869" s="8" t="s">
        <v>581</v>
      </c>
      <c r="F2869" s="8" t="s">
        <v>498</v>
      </c>
      <c r="G2869" s="8" t="s">
        <v>582</v>
      </c>
      <c r="H2869" s="8">
        <v>0.67843100000000001</v>
      </c>
    </row>
    <row r="2870" spans="1:8">
      <c r="A2870" s="8" t="str">
        <f t="shared" si="79"/>
        <v>35.05.000410.04.0010</v>
      </c>
      <c r="B2870" s="8" t="s">
        <v>593</v>
      </c>
      <c r="C2870" s="8" t="s">
        <v>594</v>
      </c>
      <c r="D2870" s="8" t="s">
        <v>452</v>
      </c>
      <c r="E2870" s="8" t="s">
        <v>465</v>
      </c>
      <c r="F2870" s="8" t="s">
        <v>452</v>
      </c>
      <c r="G2870" s="8" t="s">
        <v>459</v>
      </c>
      <c r="H2870" s="8">
        <v>0.18817500000000001</v>
      </c>
    </row>
    <row r="2871" spans="1:8">
      <c r="A2871" s="8" t="str">
        <f t="shared" si="79"/>
        <v>35.05.000430.07.0001</v>
      </c>
      <c r="B2871" s="8" t="s">
        <v>593</v>
      </c>
      <c r="C2871" s="8" t="s">
        <v>594</v>
      </c>
      <c r="D2871" s="8" t="s">
        <v>452</v>
      </c>
      <c r="E2871" s="8" t="s">
        <v>583</v>
      </c>
      <c r="F2871" s="8" t="s">
        <v>498</v>
      </c>
      <c r="G2871" s="8" t="s">
        <v>584</v>
      </c>
      <c r="H2871" s="8">
        <v>0.52239199999999997</v>
      </c>
    </row>
    <row r="2872" spans="1:8">
      <c r="A2872" s="8" t="str">
        <f t="shared" si="79"/>
        <v>35.05.000410.05.0012</v>
      </c>
      <c r="B2872" s="8" t="s">
        <v>593</v>
      </c>
      <c r="C2872" s="8" t="s">
        <v>594</v>
      </c>
      <c r="D2872" s="8" t="s">
        <v>452</v>
      </c>
      <c r="E2872" s="8" t="s">
        <v>585</v>
      </c>
      <c r="F2872" s="8" t="s">
        <v>452</v>
      </c>
      <c r="G2872" s="8" t="s">
        <v>586</v>
      </c>
      <c r="H2872" s="8">
        <v>0.32156099999999999</v>
      </c>
    </row>
    <row r="2873" spans="1:8">
      <c r="A2873" s="8" t="str">
        <f t="shared" si="79"/>
        <v>35.05.000410.07.0002</v>
      </c>
      <c r="B2873" s="8" t="s">
        <v>593</v>
      </c>
      <c r="C2873" s="8" t="s">
        <v>594</v>
      </c>
      <c r="D2873" s="8" t="s">
        <v>452</v>
      </c>
      <c r="E2873" s="8" t="s">
        <v>454</v>
      </c>
      <c r="F2873" s="8" t="s">
        <v>452</v>
      </c>
      <c r="G2873" s="8" t="s">
        <v>455</v>
      </c>
      <c r="H2873" s="8">
        <v>0.17043700000000001</v>
      </c>
    </row>
    <row r="2874" spans="1:8">
      <c r="A2874" s="8" t="str">
        <f t="shared" si="79"/>
        <v>35.05.000410.06.0020</v>
      </c>
      <c r="B2874" s="8" t="s">
        <v>593</v>
      </c>
      <c r="C2874" s="8" t="s">
        <v>594</v>
      </c>
      <c r="D2874" s="8" t="s">
        <v>452</v>
      </c>
      <c r="E2874" s="8" t="s">
        <v>456</v>
      </c>
      <c r="F2874" s="8" t="s">
        <v>452</v>
      </c>
      <c r="G2874" s="8" t="s">
        <v>457</v>
      </c>
      <c r="H2874" s="8">
        <v>3.5349999999999999E-3</v>
      </c>
    </row>
    <row r="2875" spans="1:8">
      <c r="A2875" s="8" t="str">
        <f t="shared" si="79"/>
        <v>35.05.000410.08.0001</v>
      </c>
      <c r="B2875" s="8" t="s">
        <v>593</v>
      </c>
      <c r="C2875" s="8" t="s">
        <v>594</v>
      </c>
      <c r="D2875" s="8" t="s">
        <v>452</v>
      </c>
      <c r="E2875" s="8" t="s">
        <v>545</v>
      </c>
      <c r="F2875" s="8" t="s">
        <v>452</v>
      </c>
      <c r="G2875" s="8" t="s">
        <v>546</v>
      </c>
      <c r="H2875" s="8">
        <v>0.302865</v>
      </c>
    </row>
    <row r="2876" spans="1:8">
      <c r="A2876" s="8" t="str">
        <f t="shared" si="79"/>
        <v>35.05.000410.09.0004</v>
      </c>
      <c r="B2876" s="8" t="s">
        <v>593</v>
      </c>
      <c r="C2876" s="8" t="s">
        <v>594</v>
      </c>
      <c r="D2876" s="8" t="s">
        <v>452</v>
      </c>
      <c r="E2876" s="8" t="s">
        <v>577</v>
      </c>
      <c r="F2876" s="8" t="s">
        <v>452</v>
      </c>
      <c r="G2876" s="8" t="s">
        <v>578</v>
      </c>
      <c r="H2876" s="8">
        <v>1.4406E-2</v>
      </c>
    </row>
    <row r="2877" spans="1:8">
      <c r="A2877" s="8" t="str">
        <f t="shared" si="79"/>
        <v>35.05.000530.05.0002</v>
      </c>
      <c r="B2877" s="8" t="s">
        <v>598</v>
      </c>
      <c r="C2877" s="8" t="s">
        <v>599</v>
      </c>
      <c r="D2877" s="8" t="s">
        <v>452</v>
      </c>
      <c r="E2877" s="8" t="s">
        <v>581</v>
      </c>
      <c r="F2877" s="8" t="s">
        <v>498</v>
      </c>
      <c r="G2877" s="8" t="s">
        <v>582</v>
      </c>
      <c r="H2877" s="8">
        <v>0.67838399999999999</v>
      </c>
    </row>
    <row r="2878" spans="1:8">
      <c r="A2878" s="8" t="str">
        <f t="shared" si="79"/>
        <v>35.05.000510.04.0010</v>
      </c>
      <c r="B2878" s="8" t="s">
        <v>598</v>
      </c>
      <c r="C2878" s="8" t="s">
        <v>599</v>
      </c>
      <c r="D2878" s="8" t="s">
        <v>452</v>
      </c>
      <c r="E2878" s="8" t="s">
        <v>465</v>
      </c>
      <c r="F2878" s="8" t="s">
        <v>452</v>
      </c>
      <c r="G2878" s="8" t="s">
        <v>459</v>
      </c>
      <c r="H2878" s="8">
        <v>0.18816099999999999</v>
      </c>
    </row>
    <row r="2879" spans="1:8">
      <c r="A2879" s="8" t="str">
        <f t="shared" si="79"/>
        <v>35.05.000530.07.0001</v>
      </c>
      <c r="B2879" s="8" t="s">
        <v>598</v>
      </c>
      <c r="C2879" s="8" t="s">
        <v>599</v>
      </c>
      <c r="D2879" s="8" t="s">
        <v>452</v>
      </c>
      <c r="E2879" s="8" t="s">
        <v>583</v>
      </c>
      <c r="F2879" s="8" t="s">
        <v>498</v>
      </c>
      <c r="G2879" s="8" t="s">
        <v>584</v>
      </c>
      <c r="H2879" s="8">
        <v>0.52235500000000001</v>
      </c>
    </row>
    <row r="2880" spans="1:8">
      <c r="A2880" s="8" t="str">
        <f t="shared" si="79"/>
        <v>35.05.000510.05.0012</v>
      </c>
      <c r="B2880" s="8" t="s">
        <v>598</v>
      </c>
      <c r="C2880" s="8" t="s">
        <v>599</v>
      </c>
      <c r="D2880" s="8" t="s">
        <v>452</v>
      </c>
      <c r="E2880" s="8" t="s">
        <v>585</v>
      </c>
      <c r="F2880" s="8" t="s">
        <v>452</v>
      </c>
      <c r="G2880" s="8" t="s">
        <v>586</v>
      </c>
      <c r="H2880" s="8">
        <v>0.32153900000000002</v>
      </c>
    </row>
    <row r="2881" spans="1:8">
      <c r="A2881" s="8" t="str">
        <f t="shared" si="79"/>
        <v>35.05.000510.07.0002</v>
      </c>
      <c r="B2881" s="8" t="s">
        <v>598</v>
      </c>
      <c r="C2881" s="8" t="s">
        <v>599</v>
      </c>
      <c r="D2881" s="8" t="s">
        <v>452</v>
      </c>
      <c r="E2881" s="8" t="s">
        <v>454</v>
      </c>
      <c r="F2881" s="8" t="s">
        <v>452</v>
      </c>
      <c r="G2881" s="8" t="s">
        <v>455</v>
      </c>
      <c r="H2881" s="8">
        <v>0.250222</v>
      </c>
    </row>
    <row r="2882" spans="1:8">
      <c r="A2882" s="8" t="str">
        <f t="shared" si="79"/>
        <v>35.05.000510.06.0020</v>
      </c>
      <c r="B2882" s="8" t="s">
        <v>598</v>
      </c>
      <c r="C2882" s="8" t="s">
        <v>599</v>
      </c>
      <c r="D2882" s="8" t="s">
        <v>452</v>
      </c>
      <c r="E2882" s="8" t="s">
        <v>456</v>
      </c>
      <c r="F2882" s="8" t="s">
        <v>452</v>
      </c>
      <c r="G2882" s="8" t="s">
        <v>457</v>
      </c>
      <c r="H2882" s="8">
        <v>3.7929999999999999E-3</v>
      </c>
    </row>
    <row r="2883" spans="1:8">
      <c r="A2883" s="8" t="str">
        <f t="shared" si="79"/>
        <v>---------------  - FMEN031 - V:</v>
      </c>
      <c r="B2883" s="8" t="s">
        <v>427</v>
      </c>
      <c r="C2883" s="8" t="e">
        <f>------------------------------DAT</f>
        <v>#NAME?</v>
      </c>
      <c r="D2883" s="8" t="s">
        <v>1238</v>
      </c>
      <c r="E2883" s="8" t="s">
        <v>526</v>
      </c>
      <c r="F2883" s="8" t="s">
        <v>527</v>
      </c>
      <c r="G2883" s="8" t="s">
        <v>528</v>
      </c>
      <c r="H2883" s="8"/>
    </row>
    <row r="2884" spans="1:8">
      <c r="A2884" s="8" t="str">
        <f t="shared" si="79"/>
        <v>_x000C_------------------------------</v>
      </c>
      <c r="B2884" s="8" t="s">
        <v>529</v>
      </c>
      <c r="C2884" s="8" t="s">
        <v>1227</v>
      </c>
      <c r="D2884" s="8" t="s">
        <v>1228</v>
      </c>
      <c r="E2884" s="8" t="s">
        <v>430</v>
      </c>
      <c r="F2884" s="8" t="s">
        <v>429</v>
      </c>
      <c r="G2884" s="8" t="s">
        <v>431</v>
      </c>
      <c r="H2884" s="8" t="s">
        <v>431</v>
      </c>
    </row>
    <row r="2885" spans="1:8">
      <c r="A2885" s="8" t="str">
        <f t="shared" si="79"/>
        <v>FORNO DE MINASrutura de Atual P</v>
      </c>
      <c r="B2885" s="8" t="s">
        <v>433</v>
      </c>
      <c r="C2885" s="8" t="s">
        <v>434</v>
      </c>
      <c r="D2885" s="8" t="s">
        <v>435</v>
      </c>
      <c r="E2885" s="8" t="s">
        <v>436</v>
      </c>
      <c r="F2885" s="8" t="s">
        <v>437</v>
      </c>
      <c r="G2885" s="8" t="s">
        <v>438</v>
      </c>
      <c r="H2885" s="8" t="s">
        <v>1125</v>
      </c>
    </row>
    <row r="2886" spans="1:8">
      <c r="A2886" s="8" t="str">
        <f t="shared" si="79"/>
        <v>-------------------------------</v>
      </c>
      <c r="B2886" s="8" t="s">
        <v>427</v>
      </c>
      <c r="C2886" s="8" t="s">
        <v>1227</v>
      </c>
      <c r="D2886" s="8" t="s">
        <v>1228</v>
      </c>
      <c r="E2886" s="8" t="s">
        <v>430</v>
      </c>
      <c r="F2886" s="8" t="s">
        <v>429</v>
      </c>
      <c r="G2886" s="8" t="s">
        <v>431</v>
      </c>
      <c r="H2886" s="8" t="s">
        <v>1563</v>
      </c>
    </row>
    <row r="2887" spans="1:8">
      <c r="A2887" s="8" t="str">
        <f t="shared" si="79"/>
        <v/>
      </c>
      <c r="B2887" s="8"/>
      <c r="C2887" s="8"/>
      <c r="D2887" s="8"/>
      <c r="E2887" s="8"/>
      <c r="F2887" s="8"/>
      <c r="G2887" s="8"/>
      <c r="H2887" s="8"/>
    </row>
    <row r="2888" spans="1:8">
      <c r="B2888" s="8" t="s">
        <v>441</v>
      </c>
      <c r="C2888" s="8" t="s">
        <v>442</v>
      </c>
      <c r="D2888" s="8" t="s">
        <v>443</v>
      </c>
      <c r="E2888" s="8" t="s">
        <v>444</v>
      </c>
      <c r="F2888" s="8" t="s">
        <v>443</v>
      </c>
      <c r="G2888" s="8" t="s">
        <v>445</v>
      </c>
      <c r="H2888" s="8" t="s">
        <v>446</v>
      </c>
    </row>
    <row r="2889" spans="1:8">
      <c r="A2889" s="8" t="str">
        <f t="shared" ref="A2889:A2932" si="80">B2889&amp;E2889</f>
        <v>------------------------------</v>
      </c>
      <c r="B2889" s="8" t="s">
        <v>427</v>
      </c>
      <c r="C2889" s="8" t="s">
        <v>447</v>
      </c>
      <c r="D2889" s="8" t="s">
        <v>448</v>
      </c>
      <c r="E2889" s="8" t="s">
        <v>449</v>
      </c>
      <c r="F2889" s="8" t="s">
        <v>448</v>
      </c>
      <c r="G2889" s="8" t="s">
        <v>431</v>
      </c>
      <c r="H2889" s="8" t="s">
        <v>427</v>
      </c>
    </row>
    <row r="2890" spans="1:8">
      <c r="A2890" s="8" t="str">
        <f t="shared" si="80"/>
        <v>35.05.000530.02.0002</v>
      </c>
      <c r="B2890" s="8" t="s">
        <v>598</v>
      </c>
      <c r="C2890" s="8" t="s">
        <v>599</v>
      </c>
      <c r="D2890" s="8" t="s">
        <v>452</v>
      </c>
      <c r="E2890" s="8" t="s">
        <v>181</v>
      </c>
      <c r="F2890" s="8" t="s">
        <v>452</v>
      </c>
      <c r="G2890" s="8" t="s">
        <v>547</v>
      </c>
      <c r="H2890" s="8">
        <v>0.30299599999999999</v>
      </c>
    </row>
    <row r="2891" spans="1:8">
      <c r="A2891" s="8" t="str">
        <f t="shared" si="80"/>
        <v>35.05.000540.03.1820</v>
      </c>
      <c r="B2891" s="8" t="s">
        <v>598</v>
      </c>
      <c r="C2891" s="8" t="s">
        <v>599</v>
      </c>
      <c r="D2891" s="8" t="s">
        <v>452</v>
      </c>
      <c r="E2891" s="8" t="s">
        <v>513</v>
      </c>
      <c r="F2891" s="8" t="s">
        <v>498</v>
      </c>
      <c r="G2891" s="8" t="s">
        <v>514</v>
      </c>
      <c r="H2891" s="8">
        <v>5.1482E-2</v>
      </c>
    </row>
    <row r="2892" spans="1:8">
      <c r="A2892" s="8" t="str">
        <f t="shared" si="80"/>
        <v>35.05.000540.03.1420</v>
      </c>
      <c r="B2892" s="8" t="s">
        <v>598</v>
      </c>
      <c r="C2892" s="8" t="s">
        <v>599</v>
      </c>
      <c r="D2892" s="8" t="s">
        <v>452</v>
      </c>
      <c r="E2892" s="8" t="s">
        <v>548</v>
      </c>
      <c r="F2892" s="8" t="s">
        <v>498</v>
      </c>
      <c r="G2892" s="8" t="s">
        <v>549</v>
      </c>
      <c r="H2892" s="8">
        <v>4.6334E-2</v>
      </c>
    </row>
    <row r="2893" spans="1:8">
      <c r="A2893" s="8" t="str">
        <f t="shared" si="80"/>
        <v>35.05.000540.03.1680</v>
      </c>
      <c r="B2893" s="8" t="s">
        <v>598</v>
      </c>
      <c r="C2893" s="8" t="s">
        <v>599</v>
      </c>
      <c r="D2893" s="8" t="s">
        <v>452</v>
      </c>
      <c r="E2893" s="8" t="s">
        <v>521</v>
      </c>
      <c r="F2893" s="8" t="s">
        <v>498</v>
      </c>
      <c r="G2893" s="8" t="s">
        <v>522</v>
      </c>
      <c r="H2893" s="8">
        <v>3.9898000000000003E-2</v>
      </c>
    </row>
    <row r="2894" spans="1:8">
      <c r="A2894" s="8" t="str">
        <f t="shared" si="80"/>
        <v>35.05.000510.03.0008</v>
      </c>
      <c r="B2894" s="8" t="s">
        <v>598</v>
      </c>
      <c r="C2894" s="8" t="s">
        <v>599</v>
      </c>
      <c r="D2894" s="8" t="s">
        <v>452</v>
      </c>
      <c r="E2894" s="8" t="s">
        <v>550</v>
      </c>
      <c r="F2894" s="8" t="s">
        <v>452</v>
      </c>
      <c r="G2894" s="8" t="s">
        <v>551</v>
      </c>
      <c r="H2894" s="8">
        <v>4.1184999999999999E-2</v>
      </c>
    </row>
    <row r="2895" spans="1:8">
      <c r="A2895" s="8" t="str">
        <f t="shared" si="80"/>
        <v>35.05.000510.01.0003</v>
      </c>
      <c r="B2895" s="8" t="s">
        <v>598</v>
      </c>
      <c r="C2895" s="8" t="s">
        <v>599</v>
      </c>
      <c r="D2895" s="8" t="s">
        <v>452</v>
      </c>
      <c r="E2895" s="8" t="s">
        <v>471</v>
      </c>
      <c r="F2895" s="8" t="s">
        <v>452</v>
      </c>
      <c r="G2895" s="8" t="s">
        <v>472</v>
      </c>
      <c r="H2895" s="8">
        <v>1.2869999999999999E-2</v>
      </c>
    </row>
    <row r="2896" spans="1:8">
      <c r="A2896" s="8" t="str">
        <f t="shared" si="80"/>
        <v>35.05.000510.06.0015</v>
      </c>
      <c r="B2896" s="8" t="s">
        <v>598</v>
      </c>
      <c r="C2896" s="8" t="s">
        <v>599</v>
      </c>
      <c r="D2896" s="8" t="s">
        <v>452</v>
      </c>
      <c r="E2896" s="8" t="s">
        <v>552</v>
      </c>
      <c r="F2896" s="8" t="s">
        <v>452</v>
      </c>
      <c r="G2896" s="8" t="s">
        <v>553</v>
      </c>
      <c r="H2896" s="8">
        <v>2.8299999999999999E-4</v>
      </c>
    </row>
    <row r="2897" spans="1:8">
      <c r="A2897" s="8" t="str">
        <f t="shared" si="80"/>
        <v>35.05.000510.03.0001</v>
      </c>
      <c r="B2897" s="8" t="s">
        <v>598</v>
      </c>
      <c r="C2897" s="8" t="s">
        <v>599</v>
      </c>
      <c r="D2897" s="8" t="s">
        <v>452</v>
      </c>
      <c r="E2897" s="8" t="s">
        <v>554</v>
      </c>
      <c r="F2897" s="8" t="s">
        <v>452</v>
      </c>
      <c r="G2897" s="8" t="s">
        <v>555</v>
      </c>
      <c r="H2897" s="8">
        <v>3.0889E-2</v>
      </c>
    </row>
    <row r="2898" spans="1:8">
      <c r="A2898" s="8" t="str">
        <f t="shared" si="80"/>
        <v>35.05.000510.09.0004</v>
      </c>
      <c r="B2898" s="8" t="s">
        <v>598</v>
      </c>
      <c r="C2898" s="8" t="s">
        <v>599</v>
      </c>
      <c r="D2898" s="8" t="s">
        <v>452</v>
      </c>
      <c r="E2898" s="8" t="s">
        <v>577</v>
      </c>
      <c r="F2898" s="8" t="s">
        <v>452</v>
      </c>
      <c r="G2898" s="8" t="s">
        <v>578</v>
      </c>
      <c r="H2898" s="8">
        <v>1.4361000000000001E-2</v>
      </c>
    </row>
    <row r="2899" spans="1:8">
      <c r="A2899" s="8" t="str">
        <f t="shared" si="80"/>
        <v>35.05.000630.05.0002</v>
      </c>
      <c r="B2899" s="8" t="s">
        <v>601</v>
      </c>
      <c r="C2899" s="8" t="s">
        <v>602</v>
      </c>
      <c r="D2899" s="8" t="s">
        <v>452</v>
      </c>
      <c r="E2899" s="8" t="s">
        <v>581</v>
      </c>
      <c r="F2899" s="8" t="s">
        <v>498</v>
      </c>
      <c r="G2899" s="8" t="s">
        <v>582</v>
      </c>
      <c r="H2899" s="8">
        <v>0.67833299999999996</v>
      </c>
    </row>
    <row r="2900" spans="1:8">
      <c r="A2900" s="8" t="str">
        <f t="shared" si="80"/>
        <v>35.05.000610.04.0010</v>
      </c>
      <c r="B2900" s="8" t="s">
        <v>601</v>
      </c>
      <c r="C2900" s="8" t="s">
        <v>602</v>
      </c>
      <c r="D2900" s="8" t="s">
        <v>452</v>
      </c>
      <c r="E2900" s="8" t="s">
        <v>465</v>
      </c>
      <c r="F2900" s="8" t="s">
        <v>452</v>
      </c>
      <c r="G2900" s="8" t="s">
        <v>459</v>
      </c>
      <c r="H2900" s="8">
        <v>0.18814700000000001</v>
      </c>
    </row>
    <row r="2901" spans="1:8">
      <c r="A2901" s="8" t="str">
        <f t="shared" si="80"/>
        <v>35.05.000630.07.0001</v>
      </c>
      <c r="B2901" s="8" t="s">
        <v>601</v>
      </c>
      <c r="C2901" s="8" t="s">
        <v>602</v>
      </c>
      <c r="D2901" s="8" t="s">
        <v>452</v>
      </c>
      <c r="E2901" s="8" t="s">
        <v>583</v>
      </c>
      <c r="F2901" s="8" t="s">
        <v>498</v>
      </c>
      <c r="G2901" s="8" t="s">
        <v>584</v>
      </c>
      <c r="H2901" s="8">
        <v>0.522316</v>
      </c>
    </row>
    <row r="2902" spans="1:8">
      <c r="A2902" s="8" t="str">
        <f t="shared" si="80"/>
        <v>35.05.000610.05.0012</v>
      </c>
      <c r="B2902" s="8" t="s">
        <v>601</v>
      </c>
      <c r="C2902" s="8" t="s">
        <v>602</v>
      </c>
      <c r="D2902" s="8" t="s">
        <v>452</v>
      </c>
      <c r="E2902" s="8" t="s">
        <v>585</v>
      </c>
      <c r="F2902" s="8" t="s">
        <v>452</v>
      </c>
      <c r="G2902" s="8" t="s">
        <v>586</v>
      </c>
      <c r="H2902" s="8">
        <v>0.321515</v>
      </c>
    </row>
    <row r="2903" spans="1:8">
      <c r="A2903" s="8" t="str">
        <f t="shared" si="80"/>
        <v>35.05.000610.07.0002</v>
      </c>
      <c r="B2903" s="8" t="s">
        <v>601</v>
      </c>
      <c r="C2903" s="8" t="s">
        <v>602</v>
      </c>
      <c r="D2903" s="8" t="s">
        <v>452</v>
      </c>
      <c r="E2903" s="8" t="s">
        <v>454</v>
      </c>
      <c r="F2903" s="8" t="s">
        <v>452</v>
      </c>
      <c r="G2903" s="8" t="s">
        <v>455</v>
      </c>
      <c r="H2903" s="8">
        <v>0.17041200000000001</v>
      </c>
    </row>
    <row r="2904" spans="1:8">
      <c r="A2904" s="8" t="str">
        <f t="shared" si="80"/>
        <v>35.05.000610.06.0020</v>
      </c>
      <c r="B2904" s="8" t="s">
        <v>601</v>
      </c>
      <c r="C2904" s="8" t="s">
        <v>602</v>
      </c>
      <c r="D2904" s="8" t="s">
        <v>452</v>
      </c>
      <c r="E2904" s="8" t="s">
        <v>456</v>
      </c>
      <c r="F2904" s="8" t="s">
        <v>452</v>
      </c>
      <c r="G2904" s="8" t="s">
        <v>457</v>
      </c>
      <c r="H2904" s="8">
        <v>3.5349999999999999E-3</v>
      </c>
    </row>
    <row r="2905" spans="1:8">
      <c r="A2905" s="8" t="str">
        <f t="shared" si="80"/>
        <v>35.05.000610.08.0001</v>
      </c>
      <c r="B2905" s="8" t="s">
        <v>601</v>
      </c>
      <c r="C2905" s="8" t="s">
        <v>602</v>
      </c>
      <c r="D2905" s="8" t="s">
        <v>452</v>
      </c>
      <c r="E2905" s="8" t="s">
        <v>545</v>
      </c>
      <c r="F2905" s="8" t="s">
        <v>452</v>
      </c>
      <c r="G2905" s="8" t="s">
        <v>546</v>
      </c>
      <c r="H2905" s="8">
        <v>0.30299500000000001</v>
      </c>
    </row>
    <row r="2906" spans="1:8">
      <c r="A2906" s="8" t="str">
        <f t="shared" si="80"/>
        <v>35.05.000610.09.0004</v>
      </c>
      <c r="B2906" s="8" t="s">
        <v>601</v>
      </c>
      <c r="C2906" s="8" t="s">
        <v>602</v>
      </c>
      <c r="D2906" s="8" t="s">
        <v>452</v>
      </c>
      <c r="E2906" s="8" t="s">
        <v>577</v>
      </c>
      <c r="F2906" s="8" t="s">
        <v>452</v>
      </c>
      <c r="G2906" s="8" t="s">
        <v>578</v>
      </c>
      <c r="H2906" s="8">
        <v>1.4385E-2</v>
      </c>
    </row>
    <row r="2907" spans="1:8">
      <c r="A2907" s="8" t="str">
        <f t="shared" si="80"/>
        <v>35.05.000730.05.0002</v>
      </c>
      <c r="B2907" s="8" t="s">
        <v>603</v>
      </c>
      <c r="C2907" s="8" t="s">
        <v>604</v>
      </c>
      <c r="D2907" s="8" t="s">
        <v>452</v>
      </c>
      <c r="E2907" s="8" t="s">
        <v>581</v>
      </c>
      <c r="F2907" s="8" t="s">
        <v>498</v>
      </c>
      <c r="G2907" s="8" t="s">
        <v>582</v>
      </c>
      <c r="H2907" s="8">
        <v>0.67833299999999996</v>
      </c>
    </row>
    <row r="2908" spans="1:8">
      <c r="A2908" s="8" t="str">
        <f t="shared" si="80"/>
        <v>35.05.000710.04.0010</v>
      </c>
      <c r="B2908" s="8" t="s">
        <v>603</v>
      </c>
      <c r="C2908" s="8" t="s">
        <v>604</v>
      </c>
      <c r="D2908" s="8" t="s">
        <v>452</v>
      </c>
      <c r="E2908" s="8" t="s">
        <v>465</v>
      </c>
      <c r="F2908" s="8" t="s">
        <v>452</v>
      </c>
      <c r="G2908" s="8" t="s">
        <v>459</v>
      </c>
      <c r="H2908" s="8">
        <v>0.18814700000000001</v>
      </c>
    </row>
    <row r="2909" spans="1:8">
      <c r="A2909" s="8" t="str">
        <f t="shared" si="80"/>
        <v>35.05.000730.07.0001</v>
      </c>
      <c r="B2909" s="8" t="s">
        <v>603</v>
      </c>
      <c r="C2909" s="8" t="s">
        <v>604</v>
      </c>
      <c r="D2909" s="8" t="s">
        <v>452</v>
      </c>
      <c r="E2909" s="8" t="s">
        <v>583</v>
      </c>
      <c r="F2909" s="8" t="s">
        <v>498</v>
      </c>
      <c r="G2909" s="8" t="s">
        <v>584</v>
      </c>
      <c r="H2909" s="8">
        <v>0.522316</v>
      </c>
    </row>
    <row r="2910" spans="1:8">
      <c r="A2910" s="8" t="str">
        <f t="shared" si="80"/>
        <v>35.05.000710.05.0012</v>
      </c>
      <c r="B2910" s="8" t="s">
        <v>603</v>
      </c>
      <c r="C2910" s="8" t="s">
        <v>604</v>
      </c>
      <c r="D2910" s="8" t="s">
        <v>452</v>
      </c>
      <c r="E2910" s="8" t="s">
        <v>585</v>
      </c>
      <c r="F2910" s="8" t="s">
        <v>452</v>
      </c>
      <c r="G2910" s="8" t="s">
        <v>586</v>
      </c>
      <c r="H2910" s="8">
        <v>0.321515</v>
      </c>
    </row>
    <row r="2911" spans="1:8">
      <c r="A2911" s="8" t="str">
        <f t="shared" si="80"/>
        <v>35.05.000710.07.0002</v>
      </c>
      <c r="B2911" s="8" t="s">
        <v>603</v>
      </c>
      <c r="C2911" s="8" t="s">
        <v>604</v>
      </c>
      <c r="D2911" s="8" t="s">
        <v>452</v>
      </c>
      <c r="E2911" s="8" t="s">
        <v>454</v>
      </c>
      <c r="F2911" s="8" t="s">
        <v>452</v>
      </c>
      <c r="G2911" s="8" t="s">
        <v>455</v>
      </c>
      <c r="H2911" s="8">
        <v>0.29331699999999999</v>
      </c>
    </row>
    <row r="2912" spans="1:8">
      <c r="A2912" s="8" t="str">
        <f t="shared" si="80"/>
        <v>35.05.000710.06.0020</v>
      </c>
      <c r="B2912" s="8" t="s">
        <v>603</v>
      </c>
      <c r="C2912" s="8" t="s">
        <v>604</v>
      </c>
      <c r="D2912" s="8" t="s">
        <v>452</v>
      </c>
      <c r="E2912" s="8" t="s">
        <v>456</v>
      </c>
      <c r="F2912" s="8" t="s">
        <v>452</v>
      </c>
      <c r="G2912" s="8" t="s">
        <v>457</v>
      </c>
      <c r="H2912" s="8">
        <v>4.5849999999999997E-3</v>
      </c>
    </row>
    <row r="2913" spans="1:8">
      <c r="A2913" s="8" t="str">
        <f t="shared" si="80"/>
        <v>35.05.000730.02.0031</v>
      </c>
      <c r="B2913" s="8" t="s">
        <v>603</v>
      </c>
      <c r="C2913" s="8" t="s">
        <v>604</v>
      </c>
      <c r="D2913" s="8" t="s">
        <v>452</v>
      </c>
      <c r="E2913" s="8" t="s">
        <v>176</v>
      </c>
      <c r="F2913" s="8" t="s">
        <v>579</v>
      </c>
      <c r="G2913" s="8" t="s">
        <v>580</v>
      </c>
      <c r="H2913" s="8">
        <v>0.30299500000000001</v>
      </c>
    </row>
    <row r="2914" spans="1:8">
      <c r="A2914" s="8" t="str">
        <f t="shared" si="80"/>
        <v>35.05.000710.03.0004</v>
      </c>
      <c r="B2914" s="8" t="s">
        <v>603</v>
      </c>
      <c r="C2914" s="8" t="s">
        <v>604</v>
      </c>
      <c r="D2914" s="8" t="s">
        <v>452</v>
      </c>
      <c r="E2914" s="8" t="s">
        <v>467</v>
      </c>
      <c r="F2914" s="8" t="s">
        <v>452</v>
      </c>
      <c r="G2914" s="8" t="s">
        <v>468</v>
      </c>
      <c r="H2914" s="8">
        <v>0.165469</v>
      </c>
    </row>
    <row r="2915" spans="1:8">
      <c r="A2915" s="8" t="str">
        <f t="shared" si="80"/>
        <v>35.05.000710.06.0004</v>
      </c>
      <c r="B2915" s="8" t="s">
        <v>603</v>
      </c>
      <c r="C2915" s="8" t="s">
        <v>604</v>
      </c>
      <c r="D2915" s="8" t="s">
        <v>452</v>
      </c>
      <c r="E2915" s="8" t="s">
        <v>469</v>
      </c>
      <c r="F2915" s="8" t="s">
        <v>452</v>
      </c>
      <c r="G2915" s="8" t="s">
        <v>470</v>
      </c>
      <c r="H2915" s="8">
        <v>7.6410000000000002E-3</v>
      </c>
    </row>
    <row r="2916" spans="1:8">
      <c r="A2916" s="8" t="str">
        <f t="shared" si="80"/>
        <v>35.05.000710.01.0003</v>
      </c>
      <c r="B2916" s="8" t="s">
        <v>603</v>
      </c>
      <c r="C2916" s="8" t="s">
        <v>604</v>
      </c>
      <c r="D2916" s="8" t="s">
        <v>452</v>
      </c>
      <c r="E2916" s="8" t="s">
        <v>471</v>
      </c>
      <c r="F2916" s="8" t="s">
        <v>452</v>
      </c>
      <c r="G2916" s="8" t="s">
        <v>472</v>
      </c>
      <c r="H2916" s="8">
        <v>7.2589999999999998E-3</v>
      </c>
    </row>
    <row r="2917" spans="1:8">
      <c r="A2917" s="8" t="str">
        <f t="shared" si="80"/>
        <v>35.05.000710.06.0019</v>
      </c>
      <c r="B2917" s="8" t="s">
        <v>603</v>
      </c>
      <c r="C2917" s="8" t="s">
        <v>604</v>
      </c>
      <c r="D2917" s="8" t="s">
        <v>452</v>
      </c>
      <c r="E2917" s="8" t="s">
        <v>473</v>
      </c>
      <c r="F2917" s="8" t="s">
        <v>452</v>
      </c>
      <c r="G2917" s="8" t="s">
        <v>474</v>
      </c>
      <c r="H2917" s="8">
        <v>2.1710000000000002E-3</v>
      </c>
    </row>
    <row r="2918" spans="1:8">
      <c r="A2918" s="8" t="str">
        <f t="shared" si="80"/>
        <v>35.05.000710.04.0005</v>
      </c>
      <c r="B2918" s="8" t="s">
        <v>603</v>
      </c>
      <c r="C2918" s="8" t="s">
        <v>604</v>
      </c>
      <c r="D2918" s="8" t="s">
        <v>452</v>
      </c>
      <c r="E2918" s="8" t="s">
        <v>475</v>
      </c>
      <c r="F2918" s="8" t="s">
        <v>452</v>
      </c>
      <c r="G2918" s="8" t="s">
        <v>476</v>
      </c>
      <c r="H2918" s="8">
        <v>3.591E-3</v>
      </c>
    </row>
    <row r="2919" spans="1:8">
      <c r="A2919" s="8" t="str">
        <f t="shared" si="80"/>
        <v>35.05.000710.06.0049</v>
      </c>
      <c r="B2919" s="8" t="s">
        <v>603</v>
      </c>
      <c r="C2919" s="8" t="s">
        <v>604</v>
      </c>
      <c r="D2919" s="8" t="s">
        <v>452</v>
      </c>
      <c r="E2919" s="8" t="s">
        <v>477</v>
      </c>
      <c r="F2919" s="8" t="s">
        <v>452</v>
      </c>
      <c r="G2919" s="8" t="s">
        <v>478</v>
      </c>
      <c r="H2919" s="8">
        <v>1.5920000000000001E-3</v>
      </c>
    </row>
    <row r="2920" spans="1:8">
      <c r="A2920" s="8" t="str">
        <f t="shared" si="80"/>
        <v>35.05.000710.06.0007</v>
      </c>
      <c r="B2920" s="8" t="s">
        <v>603</v>
      </c>
      <c r="C2920" s="8" t="s">
        <v>604</v>
      </c>
      <c r="D2920" s="8" t="s">
        <v>452</v>
      </c>
      <c r="E2920" s="8" t="s">
        <v>479</v>
      </c>
      <c r="F2920" s="8" t="s">
        <v>452</v>
      </c>
      <c r="G2920" s="8" t="s">
        <v>480</v>
      </c>
      <c r="H2920" s="8">
        <v>9.6100000000000005E-4</v>
      </c>
    </row>
    <row r="2921" spans="1:8">
      <c r="A2921" s="8" t="str">
        <f t="shared" si="80"/>
        <v>35.05.000710.06.0017</v>
      </c>
      <c r="B2921" s="8" t="s">
        <v>603</v>
      </c>
      <c r="C2921" s="8" t="s">
        <v>604</v>
      </c>
      <c r="D2921" s="8" t="s">
        <v>452</v>
      </c>
      <c r="E2921" s="8" t="s">
        <v>483</v>
      </c>
      <c r="F2921" s="8" t="s">
        <v>452</v>
      </c>
      <c r="G2921" s="8" t="s">
        <v>484</v>
      </c>
      <c r="H2921" s="8">
        <v>8.2999999999999998E-5</v>
      </c>
    </row>
    <row r="2922" spans="1:8">
      <c r="A2922" s="8" t="str">
        <f t="shared" si="80"/>
        <v>35.05.000710.06.0037</v>
      </c>
      <c r="B2922" s="8" t="s">
        <v>603</v>
      </c>
      <c r="C2922" s="8" t="s">
        <v>604</v>
      </c>
      <c r="D2922" s="8" t="s">
        <v>452</v>
      </c>
      <c r="E2922" s="8" t="s">
        <v>485</v>
      </c>
      <c r="F2922" s="8" t="s">
        <v>452</v>
      </c>
      <c r="G2922" s="8" t="s">
        <v>486</v>
      </c>
      <c r="H2922" s="8">
        <v>8.2999999999999998E-5</v>
      </c>
    </row>
    <row r="2923" spans="1:8">
      <c r="A2923" s="8" t="str">
        <f t="shared" si="80"/>
        <v>35.05.000710.07.0011</v>
      </c>
      <c r="B2923" s="8" t="s">
        <v>603</v>
      </c>
      <c r="C2923" s="8" t="s">
        <v>604</v>
      </c>
      <c r="D2923" s="8" t="s">
        <v>452</v>
      </c>
      <c r="E2923" s="8" t="s">
        <v>487</v>
      </c>
      <c r="F2923" s="8" t="s">
        <v>452</v>
      </c>
      <c r="G2923" s="8" t="s">
        <v>488</v>
      </c>
      <c r="H2923" s="8">
        <v>1.273E-3</v>
      </c>
    </row>
    <row r="2924" spans="1:8">
      <c r="A2924" s="8" t="str">
        <f t="shared" si="80"/>
        <v>35.05.000710.06.0021</v>
      </c>
      <c r="B2924" s="8" t="s">
        <v>603</v>
      </c>
      <c r="C2924" s="8" t="s">
        <v>604</v>
      </c>
      <c r="D2924" s="8" t="s">
        <v>452</v>
      </c>
      <c r="E2924" s="8" t="s">
        <v>489</v>
      </c>
      <c r="F2924" s="8" t="s">
        <v>452</v>
      </c>
      <c r="G2924" s="8" t="s">
        <v>490</v>
      </c>
      <c r="H2924" s="8">
        <v>1.27E-4</v>
      </c>
    </row>
    <row r="2925" spans="1:8">
      <c r="A2925" s="8" t="str">
        <f t="shared" si="80"/>
        <v>35.05.000710.06.0008</v>
      </c>
      <c r="B2925" s="8" t="s">
        <v>603</v>
      </c>
      <c r="C2925" s="8" t="s">
        <v>604</v>
      </c>
      <c r="D2925" s="8" t="s">
        <v>452</v>
      </c>
      <c r="E2925" s="8" t="s">
        <v>491</v>
      </c>
      <c r="F2925" s="8" t="s">
        <v>452</v>
      </c>
      <c r="G2925" s="8" t="s">
        <v>492</v>
      </c>
      <c r="H2925" s="8">
        <v>1.27E-4</v>
      </c>
    </row>
    <row r="2926" spans="1:8">
      <c r="A2926" s="8" t="str">
        <f t="shared" si="80"/>
        <v>35.05.000710.06.0003</v>
      </c>
      <c r="B2926" s="8" t="s">
        <v>603</v>
      </c>
      <c r="C2926" s="8" t="s">
        <v>604</v>
      </c>
      <c r="D2926" s="8" t="s">
        <v>452</v>
      </c>
      <c r="E2926" s="8" t="s">
        <v>493</v>
      </c>
      <c r="F2926" s="8" t="s">
        <v>452</v>
      </c>
      <c r="G2926" s="8" t="s">
        <v>494</v>
      </c>
      <c r="H2926" s="8">
        <v>5.6700000000000001E-4</v>
      </c>
    </row>
    <row r="2927" spans="1:8">
      <c r="A2927" s="8" t="str">
        <f t="shared" si="80"/>
        <v>35.05.000710.06.0006</v>
      </c>
      <c r="B2927" s="8" t="s">
        <v>603</v>
      </c>
      <c r="C2927" s="8" t="s">
        <v>604</v>
      </c>
      <c r="D2927" s="8" t="s">
        <v>452</v>
      </c>
      <c r="E2927" s="8" t="s">
        <v>495</v>
      </c>
      <c r="F2927" s="8" t="s">
        <v>452</v>
      </c>
      <c r="G2927" s="8" t="s">
        <v>496</v>
      </c>
      <c r="H2927" s="8">
        <v>3.6299999999999999E-4</v>
      </c>
    </row>
    <row r="2928" spans="1:8">
      <c r="A2928" s="8" t="str">
        <f t="shared" si="80"/>
        <v>35.05.000730.03.0002</v>
      </c>
      <c r="B2928" s="8" t="s">
        <v>603</v>
      </c>
      <c r="C2928" s="8" t="s">
        <v>604</v>
      </c>
      <c r="D2928" s="8" t="s">
        <v>452</v>
      </c>
      <c r="E2928" s="8" t="s">
        <v>497</v>
      </c>
      <c r="F2928" s="8" t="s">
        <v>498</v>
      </c>
      <c r="G2928" s="8" t="s">
        <v>499</v>
      </c>
      <c r="H2928" s="8">
        <v>1.08E-4</v>
      </c>
    </row>
    <row r="2929" spans="1:8">
      <c r="A2929" s="8" t="str">
        <f t="shared" si="80"/>
        <v>35.05.000710.06.0001</v>
      </c>
      <c r="B2929" s="8" t="s">
        <v>603</v>
      </c>
      <c r="C2929" s="8" t="s">
        <v>604</v>
      </c>
      <c r="D2929" s="8" t="s">
        <v>452</v>
      </c>
      <c r="E2929" s="8" t="s">
        <v>481</v>
      </c>
      <c r="F2929" s="8" t="s">
        <v>452</v>
      </c>
      <c r="G2929" s="8" t="s">
        <v>482</v>
      </c>
      <c r="H2929" s="8">
        <v>1.9000000000000001E-5</v>
      </c>
    </row>
    <row r="2930" spans="1:8">
      <c r="A2930" s="8" t="str">
        <f t="shared" si="80"/>
        <v>35.05.000710.09.0004</v>
      </c>
      <c r="B2930" s="8" t="s">
        <v>603</v>
      </c>
      <c r="C2930" s="8" t="s">
        <v>604</v>
      </c>
      <c r="D2930" s="8" t="s">
        <v>452</v>
      </c>
      <c r="E2930" s="8" t="s">
        <v>577</v>
      </c>
      <c r="F2930" s="8" t="s">
        <v>452</v>
      </c>
      <c r="G2930" s="8" t="s">
        <v>578</v>
      </c>
      <c r="H2930" s="8">
        <v>1.4385E-2</v>
      </c>
    </row>
    <row r="2931" spans="1:8">
      <c r="A2931" s="8" t="str">
        <f t="shared" si="80"/>
        <v>35.05.000830.05.0002</v>
      </c>
      <c r="B2931" s="8" t="s">
        <v>605</v>
      </c>
      <c r="C2931" s="8" t="s">
        <v>606</v>
      </c>
      <c r="D2931" s="8" t="s">
        <v>452</v>
      </c>
      <c r="E2931" s="8" t="s">
        <v>581</v>
      </c>
      <c r="F2931" s="8" t="s">
        <v>498</v>
      </c>
      <c r="G2931" s="8" t="s">
        <v>582</v>
      </c>
      <c r="H2931" s="8">
        <v>0.67833299999999996</v>
      </c>
    </row>
    <row r="2932" spans="1:8">
      <c r="A2932" s="8" t="str">
        <f t="shared" si="80"/>
        <v>35.05.000810.04.0010</v>
      </c>
      <c r="B2932" s="8" t="s">
        <v>605</v>
      </c>
      <c r="C2932" s="8" t="s">
        <v>606</v>
      </c>
      <c r="D2932" s="8" t="s">
        <v>452</v>
      </c>
      <c r="E2932" s="8" t="s">
        <v>465</v>
      </c>
      <c r="F2932" s="8" t="s">
        <v>452</v>
      </c>
      <c r="G2932" s="8" t="s">
        <v>459</v>
      </c>
      <c r="H2932" s="8">
        <v>0.18814700000000001</v>
      </c>
    </row>
    <row r="2933" spans="1:8">
      <c r="B2933" s="8" t="s">
        <v>605</v>
      </c>
      <c r="C2933" s="8" t="s">
        <v>606</v>
      </c>
      <c r="D2933" s="8" t="s">
        <v>452</v>
      </c>
      <c r="E2933" s="8" t="s">
        <v>583</v>
      </c>
      <c r="F2933" s="8" t="s">
        <v>498</v>
      </c>
      <c r="G2933" s="8" t="s">
        <v>584</v>
      </c>
      <c r="H2933" s="8">
        <v>0.522316</v>
      </c>
    </row>
    <row r="2934" spans="1:8">
      <c r="B2934" s="8" t="s">
        <v>605</v>
      </c>
      <c r="C2934" s="8" t="s">
        <v>606</v>
      </c>
      <c r="D2934" s="8" t="s">
        <v>452</v>
      </c>
      <c r="E2934" s="8" t="s">
        <v>585</v>
      </c>
      <c r="F2934" s="8" t="s">
        <v>452</v>
      </c>
      <c r="G2934" s="8" t="s">
        <v>586</v>
      </c>
      <c r="H2934" s="8">
        <v>0.321515</v>
      </c>
    </row>
    <row r="2935" spans="1:8">
      <c r="A2935" s="8" t="str">
        <f t="shared" ref="A2935:A2998" si="81">B2935&amp;E2935</f>
        <v>35.05.000810.07.0002</v>
      </c>
      <c r="B2935" s="8" t="s">
        <v>605</v>
      </c>
      <c r="C2935" s="8" t="s">
        <v>606</v>
      </c>
      <c r="D2935" s="8" t="s">
        <v>452</v>
      </c>
      <c r="E2935" s="8" t="s">
        <v>454</v>
      </c>
      <c r="F2935" s="8" t="s">
        <v>452</v>
      </c>
      <c r="G2935" s="8" t="s">
        <v>455</v>
      </c>
      <c r="H2935" s="8">
        <v>0.28950199999999998</v>
      </c>
    </row>
    <row r="2936" spans="1:8">
      <c r="A2936" s="8" t="str">
        <f t="shared" si="81"/>
        <v>35.05.000810.06.0020</v>
      </c>
      <c r="B2936" s="8" t="s">
        <v>605</v>
      </c>
      <c r="C2936" s="8" t="s">
        <v>606</v>
      </c>
      <c r="D2936" s="8" t="s">
        <v>452</v>
      </c>
      <c r="E2936" s="8" t="s">
        <v>456</v>
      </c>
      <c r="F2936" s="8" t="s">
        <v>452</v>
      </c>
      <c r="G2936" s="8" t="s">
        <v>457</v>
      </c>
      <c r="H2936" s="8">
        <v>7.0400000000000003E-3</v>
      </c>
    </row>
    <row r="2937" spans="1:8">
      <c r="A2937" s="8" t="str">
        <f t="shared" si="81"/>
        <v>35.05.000830.02.0005</v>
      </c>
      <c r="B2937" s="8" t="s">
        <v>605</v>
      </c>
      <c r="C2937" s="8" t="s">
        <v>606</v>
      </c>
      <c r="D2937" s="8" t="s">
        <v>452</v>
      </c>
      <c r="E2937" s="8" t="s">
        <v>179</v>
      </c>
      <c r="F2937" s="8" t="s">
        <v>452</v>
      </c>
      <c r="G2937" s="8" t="s">
        <v>525</v>
      </c>
      <c r="H2937" s="8">
        <v>0.30299500000000001</v>
      </c>
    </row>
    <row r="2938" spans="1:8">
      <c r="A2938" s="8" t="str">
        <f t="shared" si="81"/>
        <v>35.05.000810.06.0016</v>
      </c>
      <c r="B2938" s="8" t="s">
        <v>605</v>
      </c>
      <c r="C2938" s="8" t="s">
        <v>606</v>
      </c>
      <c r="D2938" s="8" t="s">
        <v>452</v>
      </c>
      <c r="E2938" s="8" t="s">
        <v>531</v>
      </c>
      <c r="F2938" s="8" t="s">
        <v>452</v>
      </c>
      <c r="G2938" s="8" t="s">
        <v>532</v>
      </c>
      <c r="H2938" s="8">
        <v>0.14955299999999999</v>
      </c>
    </row>
    <row r="2939" spans="1:8">
      <c r="A2939" s="8" t="str">
        <f t="shared" si="81"/>
        <v>35.05.000810.04.0001</v>
      </c>
      <c r="B2939" s="8" t="s">
        <v>605</v>
      </c>
      <c r="C2939" s="8" t="s">
        <v>606</v>
      </c>
      <c r="D2939" s="8" t="s">
        <v>452</v>
      </c>
      <c r="E2939" s="8" t="s">
        <v>533</v>
      </c>
      <c r="F2939" s="8" t="s">
        <v>452</v>
      </c>
      <c r="G2939" s="8" t="s">
        <v>534</v>
      </c>
      <c r="H2939" s="8">
        <v>4.6740000000000002E-3</v>
      </c>
    </row>
    <row r="2940" spans="1:8">
      <c r="A2940" s="8" t="str">
        <f t="shared" si="81"/>
        <v>35.05.000810.04.0007</v>
      </c>
      <c r="B2940" s="8" t="s">
        <v>605</v>
      </c>
      <c r="C2940" s="8" t="s">
        <v>606</v>
      </c>
      <c r="D2940" s="8" t="s">
        <v>452</v>
      </c>
      <c r="E2940" s="8" t="s">
        <v>535</v>
      </c>
      <c r="F2940" s="8" t="s">
        <v>452</v>
      </c>
      <c r="G2940" s="8" t="s">
        <v>536</v>
      </c>
      <c r="H2940" s="8">
        <v>3.895E-3</v>
      </c>
    </row>
    <row r="2941" spans="1:8">
      <c r="A2941" s="8" t="str">
        <f t="shared" si="81"/>
        <v>35.05.000810.01.0003</v>
      </c>
      <c r="B2941" s="8" t="s">
        <v>605</v>
      </c>
      <c r="C2941" s="8" t="s">
        <v>606</v>
      </c>
      <c r="D2941" s="8" t="s">
        <v>452</v>
      </c>
      <c r="E2941" s="8" t="s">
        <v>471</v>
      </c>
      <c r="F2941" s="8" t="s">
        <v>452</v>
      </c>
      <c r="G2941" s="8" t="s">
        <v>472</v>
      </c>
      <c r="H2941" s="8">
        <v>8.4440000000000001E-3</v>
      </c>
    </row>
    <row r="2942" spans="1:8">
      <c r="A2942" s="8" t="str">
        <f t="shared" si="81"/>
        <v>35.05.000810.02.0003</v>
      </c>
      <c r="B2942" s="8" t="s">
        <v>605</v>
      </c>
      <c r="C2942" s="8" t="s">
        <v>606</v>
      </c>
      <c r="D2942" s="8" t="s">
        <v>452</v>
      </c>
      <c r="E2942" s="8" t="s">
        <v>523</v>
      </c>
      <c r="F2942" s="8" t="s">
        <v>452</v>
      </c>
      <c r="G2942" s="8" t="s">
        <v>524</v>
      </c>
      <c r="H2942" s="8">
        <v>8.4440000000000001E-3</v>
      </c>
    </row>
    <row r="2943" spans="1:8">
      <c r="A2943" s="8" t="str">
        <f t="shared" si="81"/>
        <v>35.05.000810.05.0002</v>
      </c>
      <c r="B2943" s="8" t="s">
        <v>605</v>
      </c>
      <c r="C2943" s="8" t="s">
        <v>606</v>
      </c>
      <c r="D2943" s="8" t="s">
        <v>452</v>
      </c>
      <c r="E2943" s="8" t="s">
        <v>451</v>
      </c>
      <c r="F2943" s="8" t="s">
        <v>452</v>
      </c>
      <c r="G2943" s="8" t="s">
        <v>453</v>
      </c>
      <c r="H2943" s="8">
        <v>8.4440000000000001E-3</v>
      </c>
    </row>
    <row r="2944" spans="1:8">
      <c r="A2944" s="8" t="str">
        <f t="shared" si="81"/>
        <v>35.05.000810.06.0003</v>
      </c>
      <c r="B2944" s="8" t="s">
        <v>605</v>
      </c>
      <c r="C2944" s="8" t="s">
        <v>606</v>
      </c>
      <c r="D2944" s="8" t="s">
        <v>452</v>
      </c>
      <c r="E2944" s="8" t="s">
        <v>493</v>
      </c>
      <c r="F2944" s="8" t="s">
        <v>452</v>
      </c>
      <c r="G2944" s="8" t="s">
        <v>494</v>
      </c>
      <c r="H2944" s="8">
        <v>7.7899999999999996E-4</v>
      </c>
    </row>
    <row r="2945" spans="1:8">
      <c r="A2945" s="8" t="str">
        <f t="shared" si="81"/>
        <v>35.05.000810.06.0006</v>
      </c>
      <c r="B2945" s="8" t="s">
        <v>605</v>
      </c>
      <c r="C2945" s="8" t="s">
        <v>606</v>
      </c>
      <c r="D2945" s="8" t="s">
        <v>452</v>
      </c>
      <c r="E2945" s="8" t="s">
        <v>495</v>
      </c>
      <c r="F2945" s="8" t="s">
        <v>452</v>
      </c>
      <c r="G2945" s="8" t="s">
        <v>496</v>
      </c>
      <c r="H2945" s="8">
        <v>9.810000000000001E-4</v>
      </c>
    </row>
    <row r="2946" spans="1:8">
      <c r="A2946" s="8" t="str">
        <f t="shared" si="81"/>
        <v>35.05.000810.06.0021</v>
      </c>
      <c r="B2946" s="8" t="s">
        <v>605</v>
      </c>
      <c r="C2946" s="8" t="s">
        <v>606</v>
      </c>
      <c r="D2946" s="8" t="s">
        <v>452</v>
      </c>
      <c r="E2946" s="8" t="s">
        <v>489</v>
      </c>
      <c r="F2946" s="8" t="s">
        <v>452</v>
      </c>
      <c r="G2946" s="8" t="s">
        <v>490</v>
      </c>
      <c r="H2946" s="8">
        <v>3.3500000000000001E-4</v>
      </c>
    </row>
    <row r="2947" spans="1:8">
      <c r="A2947" s="8" t="str">
        <f t="shared" si="81"/>
        <v>---------------  - FMEN031 - V:</v>
      </c>
      <c r="B2947" s="8" t="s">
        <v>427</v>
      </c>
      <c r="C2947" s="8" t="e">
        <f>------------------------------DAT</f>
        <v>#NAME?</v>
      </c>
      <c r="D2947" s="8" t="s">
        <v>1238</v>
      </c>
      <c r="E2947" s="8" t="s">
        <v>526</v>
      </c>
      <c r="F2947" s="8" t="s">
        <v>527</v>
      </c>
      <c r="G2947" s="8" t="s">
        <v>528</v>
      </c>
      <c r="H2947" s="8"/>
    </row>
    <row r="2948" spans="1:8">
      <c r="A2948" s="8" t="str">
        <f t="shared" si="81"/>
        <v>_x000C_------------------------------</v>
      </c>
      <c r="B2948" s="8" t="s">
        <v>529</v>
      </c>
      <c r="C2948" s="8" t="s">
        <v>1227</v>
      </c>
      <c r="D2948" s="8" t="s">
        <v>1228</v>
      </c>
      <c r="E2948" s="8" t="s">
        <v>430</v>
      </c>
      <c r="F2948" s="8" t="s">
        <v>429</v>
      </c>
      <c r="G2948" s="8" t="s">
        <v>431</v>
      </c>
      <c r="H2948" s="8" t="s">
        <v>431</v>
      </c>
    </row>
    <row r="2949" spans="1:8">
      <c r="A2949" s="8" t="str">
        <f t="shared" si="81"/>
        <v>FORNO DE MINASrutura de Atual P</v>
      </c>
      <c r="B2949" s="8" t="s">
        <v>433</v>
      </c>
      <c r="C2949" s="8" t="s">
        <v>434</v>
      </c>
      <c r="D2949" s="8" t="s">
        <v>435</v>
      </c>
      <c r="E2949" s="8" t="s">
        <v>436</v>
      </c>
      <c r="F2949" s="8" t="s">
        <v>437</v>
      </c>
      <c r="G2949" s="8" t="s">
        <v>438</v>
      </c>
      <c r="H2949" s="8" t="s">
        <v>1129</v>
      </c>
    </row>
    <row r="2950" spans="1:8">
      <c r="A2950" s="8" t="str">
        <f t="shared" si="81"/>
        <v>-------------------------------</v>
      </c>
      <c r="B2950" s="8" t="s">
        <v>427</v>
      </c>
      <c r="C2950" s="8" t="s">
        <v>1227</v>
      </c>
      <c r="D2950" s="8" t="s">
        <v>1228</v>
      </c>
      <c r="E2950" s="8" t="s">
        <v>430</v>
      </c>
      <c r="F2950" s="8" t="s">
        <v>429</v>
      </c>
      <c r="G2950" s="8" t="s">
        <v>431</v>
      </c>
      <c r="H2950" s="8" t="s">
        <v>1563</v>
      </c>
    </row>
    <row r="2951" spans="1:8">
      <c r="A2951" s="8" t="str">
        <f t="shared" si="81"/>
        <v/>
      </c>
      <c r="B2951" s="8"/>
      <c r="C2951" s="8"/>
      <c r="D2951" s="8"/>
      <c r="E2951" s="8"/>
      <c r="F2951" s="8"/>
      <c r="G2951" s="8"/>
      <c r="H2951" s="8"/>
    </row>
    <row r="2952" spans="1:8">
      <c r="A2952" s="8" t="str">
        <f t="shared" si="81"/>
        <v>Item PaiItem Filho</v>
      </c>
      <c r="B2952" s="8" t="s">
        <v>441</v>
      </c>
      <c r="C2952" s="8" t="s">
        <v>442</v>
      </c>
      <c r="D2952" s="8" t="s">
        <v>443</v>
      </c>
      <c r="E2952" s="8" t="s">
        <v>444</v>
      </c>
      <c r="F2952" s="8" t="s">
        <v>443</v>
      </c>
      <c r="G2952" s="8" t="s">
        <v>445</v>
      </c>
      <c r="H2952" s="8" t="s">
        <v>446</v>
      </c>
    </row>
    <row r="2953" spans="1:8">
      <c r="A2953" s="8" t="str">
        <f t="shared" si="81"/>
        <v>------------------------------</v>
      </c>
      <c r="B2953" s="8" t="s">
        <v>427</v>
      </c>
      <c r="C2953" s="8" t="s">
        <v>447</v>
      </c>
      <c r="D2953" s="8" t="s">
        <v>448</v>
      </c>
      <c r="E2953" s="8" t="s">
        <v>449</v>
      </c>
      <c r="F2953" s="8" t="s">
        <v>448</v>
      </c>
      <c r="G2953" s="8" t="s">
        <v>431</v>
      </c>
      <c r="H2953" s="8" t="s">
        <v>427</v>
      </c>
    </row>
    <row r="2954" spans="1:8">
      <c r="A2954" s="8" t="str">
        <f t="shared" si="81"/>
        <v>35.05.000810.09.0004</v>
      </c>
      <c r="B2954" s="8" t="s">
        <v>605</v>
      </c>
      <c r="C2954" s="8" t="s">
        <v>606</v>
      </c>
      <c r="D2954" s="8" t="s">
        <v>452</v>
      </c>
      <c r="E2954" s="8" t="s">
        <v>577</v>
      </c>
      <c r="F2954" s="8" t="s">
        <v>452</v>
      </c>
      <c r="G2954" s="8" t="s">
        <v>578</v>
      </c>
      <c r="H2954" s="8">
        <v>1.4385E-2</v>
      </c>
    </row>
    <row r="2955" spans="1:8">
      <c r="A2955" s="8" t="str">
        <f t="shared" si="81"/>
        <v>35.05.000930.05.0002</v>
      </c>
      <c r="B2955" s="8" t="s">
        <v>607</v>
      </c>
      <c r="C2955" s="8" t="s">
        <v>177</v>
      </c>
      <c r="D2955" s="8" t="s">
        <v>452</v>
      </c>
      <c r="E2955" s="8" t="s">
        <v>581</v>
      </c>
      <c r="F2955" s="8" t="s">
        <v>498</v>
      </c>
      <c r="G2955" s="8" t="s">
        <v>582</v>
      </c>
      <c r="H2955" s="8">
        <v>0.67833299999999996</v>
      </c>
    </row>
    <row r="2956" spans="1:8">
      <c r="A2956" s="8" t="str">
        <f t="shared" si="81"/>
        <v>35.05.000910.04.0010</v>
      </c>
      <c r="B2956" s="8" t="s">
        <v>607</v>
      </c>
      <c r="C2956" s="8" t="s">
        <v>177</v>
      </c>
      <c r="D2956" s="8" t="s">
        <v>452</v>
      </c>
      <c r="E2956" s="8" t="s">
        <v>465</v>
      </c>
      <c r="F2956" s="8" t="s">
        <v>452</v>
      </c>
      <c r="G2956" s="8" t="s">
        <v>459</v>
      </c>
      <c r="H2956" s="8">
        <v>0.18814700000000001</v>
      </c>
    </row>
    <row r="2957" spans="1:8">
      <c r="A2957" s="8" t="str">
        <f t="shared" si="81"/>
        <v>35.05.000930.07.0001</v>
      </c>
      <c r="B2957" s="8" t="s">
        <v>607</v>
      </c>
      <c r="C2957" s="8" t="s">
        <v>177</v>
      </c>
      <c r="D2957" s="8" t="s">
        <v>452</v>
      </c>
      <c r="E2957" s="8" t="s">
        <v>583</v>
      </c>
      <c r="F2957" s="8" t="s">
        <v>498</v>
      </c>
      <c r="G2957" s="8" t="s">
        <v>584</v>
      </c>
      <c r="H2957" s="8">
        <v>0.522316</v>
      </c>
    </row>
    <row r="2958" spans="1:8">
      <c r="A2958" s="8" t="str">
        <f t="shared" si="81"/>
        <v>35.05.000910.05.0012</v>
      </c>
      <c r="B2958" s="8" t="s">
        <v>607</v>
      </c>
      <c r="C2958" s="8" t="s">
        <v>177</v>
      </c>
      <c r="D2958" s="8" t="s">
        <v>452</v>
      </c>
      <c r="E2958" s="8" t="s">
        <v>585</v>
      </c>
      <c r="F2958" s="8" t="s">
        <v>452</v>
      </c>
      <c r="G2958" s="8" t="s">
        <v>586</v>
      </c>
      <c r="H2958" s="8">
        <v>0.321515</v>
      </c>
    </row>
    <row r="2959" spans="1:8">
      <c r="A2959" s="8" t="str">
        <f t="shared" si="81"/>
        <v>35.05.000910.07.0002</v>
      </c>
      <c r="B2959" s="8" t="s">
        <v>607</v>
      </c>
      <c r="C2959" s="8" t="s">
        <v>177</v>
      </c>
      <c r="D2959" s="8" t="s">
        <v>452</v>
      </c>
      <c r="E2959" s="8" t="s">
        <v>454</v>
      </c>
      <c r="F2959" s="8" t="s">
        <v>452</v>
      </c>
      <c r="G2959" s="8" t="s">
        <v>455</v>
      </c>
      <c r="H2959" s="8">
        <v>0.20943999999999999</v>
      </c>
    </row>
    <row r="2960" spans="1:8">
      <c r="A2960" s="8" t="str">
        <f t="shared" si="81"/>
        <v>35.05.000910.06.0020</v>
      </c>
      <c r="B2960" s="8" t="s">
        <v>607</v>
      </c>
      <c r="C2960" s="8" t="s">
        <v>177</v>
      </c>
      <c r="D2960" s="8" t="s">
        <v>452</v>
      </c>
      <c r="E2960" s="8" t="s">
        <v>456</v>
      </c>
      <c r="F2960" s="8" t="s">
        <v>452</v>
      </c>
      <c r="G2960" s="8" t="s">
        <v>457</v>
      </c>
      <c r="H2960" s="8">
        <v>4.1370000000000001E-3</v>
      </c>
    </row>
    <row r="2961" spans="1:8">
      <c r="A2961" s="8" t="str">
        <f t="shared" si="81"/>
        <v>35.05.000930.02.0038</v>
      </c>
      <c r="B2961" s="8" t="s">
        <v>607</v>
      </c>
      <c r="C2961" s="8" t="s">
        <v>177</v>
      </c>
      <c r="D2961" s="8" t="s">
        <v>452</v>
      </c>
      <c r="E2961" s="8" t="s">
        <v>178</v>
      </c>
      <c r="F2961" s="8" t="s">
        <v>452</v>
      </c>
      <c r="G2961" s="8" t="s">
        <v>589</v>
      </c>
      <c r="H2961" s="8">
        <v>0.29996499999999998</v>
      </c>
    </row>
    <row r="2962" spans="1:8">
      <c r="A2962" s="8" t="str">
        <f t="shared" si="81"/>
        <v>35.05.000940.03.1820</v>
      </c>
      <c r="B2962" s="8" t="s">
        <v>607</v>
      </c>
      <c r="C2962" s="8" t="s">
        <v>177</v>
      </c>
      <c r="D2962" s="8" t="s">
        <v>452</v>
      </c>
      <c r="E2962" s="8" t="s">
        <v>513</v>
      </c>
      <c r="F2962" s="8" t="s">
        <v>498</v>
      </c>
      <c r="G2962" s="8" t="s">
        <v>514</v>
      </c>
      <c r="H2962" s="8">
        <v>4.2132999999999997E-2</v>
      </c>
    </row>
    <row r="2963" spans="1:8">
      <c r="A2963" s="8" t="str">
        <f t="shared" si="81"/>
        <v>35.05.000910.03.0007</v>
      </c>
      <c r="B2963" s="8" t="s">
        <v>607</v>
      </c>
      <c r="C2963" s="8" t="s">
        <v>177</v>
      </c>
      <c r="D2963" s="8" t="s">
        <v>452</v>
      </c>
      <c r="E2963" s="8" t="s">
        <v>515</v>
      </c>
      <c r="F2963" s="8" t="s">
        <v>452</v>
      </c>
      <c r="G2963" s="8" t="s">
        <v>516</v>
      </c>
      <c r="H2963" s="8">
        <v>2.7085999999999999E-2</v>
      </c>
    </row>
    <row r="2964" spans="1:8">
      <c r="A2964" s="8" t="str">
        <f t="shared" si="81"/>
        <v>35.05.000910.03.0006</v>
      </c>
      <c r="B2964" s="8" t="s">
        <v>607</v>
      </c>
      <c r="C2964" s="8" t="s">
        <v>177</v>
      </c>
      <c r="D2964" s="8" t="s">
        <v>452</v>
      </c>
      <c r="E2964" s="8" t="s">
        <v>517</v>
      </c>
      <c r="F2964" s="8" t="s">
        <v>452</v>
      </c>
      <c r="G2964" s="8" t="s">
        <v>518</v>
      </c>
      <c r="H2964" s="8">
        <v>4.9355999999999997E-2</v>
      </c>
    </row>
    <row r="2965" spans="1:8">
      <c r="A2965" s="8" t="str">
        <f t="shared" si="81"/>
        <v>35.05.000910.02.0035</v>
      </c>
      <c r="B2965" s="8" t="s">
        <v>607</v>
      </c>
      <c r="C2965" s="8" t="s">
        <v>177</v>
      </c>
      <c r="D2965" s="8" t="s">
        <v>452</v>
      </c>
      <c r="E2965" s="8" t="s">
        <v>500</v>
      </c>
      <c r="F2965" s="8" t="s">
        <v>498</v>
      </c>
      <c r="G2965" s="8" t="s">
        <v>501</v>
      </c>
      <c r="H2965" s="8">
        <v>9.6305000000000002E-2</v>
      </c>
    </row>
    <row r="2966" spans="1:8">
      <c r="A2966" s="8" t="str">
        <f t="shared" si="81"/>
        <v>35.05.000940.03.1110</v>
      </c>
      <c r="B2966" s="8" t="s">
        <v>607</v>
      </c>
      <c r="C2966" s="8" t="s">
        <v>177</v>
      </c>
      <c r="D2966" s="8" t="s">
        <v>452</v>
      </c>
      <c r="E2966" s="8" t="s">
        <v>1241</v>
      </c>
      <c r="F2966" s="8" t="s">
        <v>498</v>
      </c>
      <c r="G2966" s="8" t="s">
        <v>1242</v>
      </c>
      <c r="H2966" s="8">
        <v>2.6675999999999998E-2</v>
      </c>
    </row>
    <row r="2967" spans="1:8">
      <c r="A2967" s="8" t="str">
        <f t="shared" si="81"/>
        <v>35.05.000940.03.1680</v>
      </c>
      <c r="B2967" s="8" t="s">
        <v>607</v>
      </c>
      <c r="C2967" s="8" t="s">
        <v>177</v>
      </c>
      <c r="D2967" s="8" t="s">
        <v>452</v>
      </c>
      <c r="E2967" s="8" t="s">
        <v>521</v>
      </c>
      <c r="F2967" s="8" t="s">
        <v>498</v>
      </c>
      <c r="G2967" s="8" t="s">
        <v>522</v>
      </c>
      <c r="H2967" s="8">
        <v>1.0593999999999999E-2</v>
      </c>
    </row>
    <row r="2968" spans="1:8">
      <c r="A2968" s="8" t="str">
        <f t="shared" si="81"/>
        <v>35.05.000910.02.0003</v>
      </c>
      <c r="B2968" s="8" t="s">
        <v>607</v>
      </c>
      <c r="C2968" s="8" t="s">
        <v>177</v>
      </c>
      <c r="D2968" s="8" t="s">
        <v>452</v>
      </c>
      <c r="E2968" s="8" t="s">
        <v>523</v>
      </c>
      <c r="F2968" s="8" t="s">
        <v>452</v>
      </c>
      <c r="G2968" s="8" t="s">
        <v>524</v>
      </c>
      <c r="H2968" s="8">
        <v>5.4590000000000003E-3</v>
      </c>
    </row>
    <row r="2969" spans="1:8">
      <c r="A2969" s="8" t="str">
        <f t="shared" si="81"/>
        <v>35.05.000910.01.0003</v>
      </c>
      <c r="B2969" s="8" t="s">
        <v>607</v>
      </c>
      <c r="C2969" s="8" t="s">
        <v>177</v>
      </c>
      <c r="D2969" s="8" t="s">
        <v>452</v>
      </c>
      <c r="E2969" s="8" t="s">
        <v>471</v>
      </c>
      <c r="F2969" s="8" t="s">
        <v>452</v>
      </c>
      <c r="G2969" s="8" t="s">
        <v>472</v>
      </c>
      <c r="H2969" s="8">
        <v>2.7269999999999998E-3</v>
      </c>
    </row>
    <row r="2970" spans="1:8">
      <c r="A2970" s="8" t="str">
        <f t="shared" si="81"/>
        <v>35.05.000910.09.0004</v>
      </c>
      <c r="B2970" s="8" t="s">
        <v>607</v>
      </c>
      <c r="C2970" s="8" t="s">
        <v>177</v>
      </c>
      <c r="D2970" s="8" t="s">
        <v>452</v>
      </c>
      <c r="E2970" s="8" t="s">
        <v>577</v>
      </c>
      <c r="F2970" s="8" t="s">
        <v>452</v>
      </c>
      <c r="G2970" s="8" t="s">
        <v>578</v>
      </c>
      <c r="H2970" s="8">
        <v>1.4385E-2</v>
      </c>
    </row>
    <row r="2971" spans="1:8">
      <c r="A2971" s="8" t="str">
        <f t="shared" si="81"/>
        <v>35.05.001030.05.0002</v>
      </c>
      <c r="B2971" s="8" t="s">
        <v>609</v>
      </c>
      <c r="C2971" s="8" t="s">
        <v>610</v>
      </c>
      <c r="D2971" s="8" t="s">
        <v>452</v>
      </c>
      <c r="E2971" s="8" t="s">
        <v>581</v>
      </c>
      <c r="F2971" s="8" t="s">
        <v>498</v>
      </c>
      <c r="G2971" s="8" t="s">
        <v>582</v>
      </c>
      <c r="H2971" s="8">
        <v>0.67833299999999996</v>
      </c>
    </row>
    <row r="2972" spans="1:8">
      <c r="A2972" s="8" t="str">
        <f t="shared" si="81"/>
        <v>35.05.001010.04.0010</v>
      </c>
      <c r="B2972" s="8" t="s">
        <v>609</v>
      </c>
      <c r="C2972" s="8" t="s">
        <v>610</v>
      </c>
      <c r="D2972" s="8" t="s">
        <v>452</v>
      </c>
      <c r="E2972" s="8" t="s">
        <v>465</v>
      </c>
      <c r="F2972" s="8" t="s">
        <v>452</v>
      </c>
      <c r="G2972" s="8" t="s">
        <v>459</v>
      </c>
      <c r="H2972" s="8">
        <v>0.18814700000000001</v>
      </c>
    </row>
    <row r="2973" spans="1:8">
      <c r="A2973" s="8" t="str">
        <f t="shared" si="81"/>
        <v>35.05.001030.07.0001</v>
      </c>
      <c r="B2973" s="8" t="s">
        <v>609</v>
      </c>
      <c r="C2973" s="8" t="s">
        <v>610</v>
      </c>
      <c r="D2973" s="8" t="s">
        <v>452</v>
      </c>
      <c r="E2973" s="8" t="s">
        <v>583</v>
      </c>
      <c r="F2973" s="8" t="s">
        <v>498</v>
      </c>
      <c r="G2973" s="8" t="s">
        <v>584</v>
      </c>
      <c r="H2973" s="8">
        <v>0.522316</v>
      </c>
    </row>
    <row r="2974" spans="1:8">
      <c r="A2974" s="8" t="str">
        <f t="shared" si="81"/>
        <v>35.05.001010.05.0012</v>
      </c>
      <c r="B2974" s="8" t="s">
        <v>609</v>
      </c>
      <c r="C2974" s="8" t="s">
        <v>610</v>
      </c>
      <c r="D2974" s="8" t="s">
        <v>452</v>
      </c>
      <c r="E2974" s="8" t="s">
        <v>585</v>
      </c>
      <c r="F2974" s="8" t="s">
        <v>452</v>
      </c>
      <c r="G2974" s="8" t="s">
        <v>586</v>
      </c>
      <c r="H2974" s="8">
        <v>0.321515</v>
      </c>
    </row>
    <row r="2975" spans="1:8">
      <c r="A2975" s="8" t="str">
        <f t="shared" si="81"/>
        <v>35.05.001010.07.0002</v>
      </c>
      <c r="B2975" s="8" t="s">
        <v>609</v>
      </c>
      <c r="C2975" s="8" t="s">
        <v>610</v>
      </c>
      <c r="D2975" s="8" t="s">
        <v>452</v>
      </c>
      <c r="E2975" s="8" t="s">
        <v>454</v>
      </c>
      <c r="F2975" s="8" t="s">
        <v>452</v>
      </c>
      <c r="G2975" s="8" t="s">
        <v>455</v>
      </c>
      <c r="H2975" s="8">
        <v>0.25020900000000001</v>
      </c>
    </row>
    <row r="2976" spans="1:8">
      <c r="A2976" s="8" t="str">
        <f t="shared" si="81"/>
        <v>35.05.001010.06.0020</v>
      </c>
      <c r="B2976" s="8" t="s">
        <v>609</v>
      </c>
      <c r="C2976" s="8" t="s">
        <v>610</v>
      </c>
      <c r="D2976" s="8" t="s">
        <v>452</v>
      </c>
      <c r="E2976" s="8" t="s">
        <v>456</v>
      </c>
      <c r="F2976" s="8" t="s">
        <v>452</v>
      </c>
      <c r="G2976" s="8" t="s">
        <v>457</v>
      </c>
      <c r="H2976" s="8">
        <v>3.7919999999999998E-3</v>
      </c>
    </row>
    <row r="2977" spans="1:8">
      <c r="A2977" s="8" t="str">
        <f t="shared" si="81"/>
        <v>35.05.001030.02.0002</v>
      </c>
      <c r="B2977" s="8" t="s">
        <v>609</v>
      </c>
      <c r="C2977" s="8" t="s">
        <v>610</v>
      </c>
      <c r="D2977" s="8" t="s">
        <v>452</v>
      </c>
      <c r="E2977" s="8" t="s">
        <v>181</v>
      </c>
      <c r="F2977" s="8" t="s">
        <v>452</v>
      </c>
      <c r="G2977" s="8" t="s">
        <v>547</v>
      </c>
      <c r="H2977" s="8">
        <v>0.30299500000000001</v>
      </c>
    </row>
    <row r="2978" spans="1:8">
      <c r="A2978" s="8" t="str">
        <f t="shared" si="81"/>
        <v>35.05.001040.03.1820</v>
      </c>
      <c r="B2978" s="8" t="s">
        <v>609</v>
      </c>
      <c r="C2978" s="8" t="s">
        <v>610</v>
      </c>
      <c r="D2978" s="8" t="s">
        <v>452</v>
      </c>
      <c r="E2978" s="8" t="s">
        <v>513</v>
      </c>
      <c r="F2978" s="8" t="s">
        <v>498</v>
      </c>
      <c r="G2978" s="8" t="s">
        <v>514</v>
      </c>
      <c r="H2978" s="8">
        <v>5.1482E-2</v>
      </c>
    </row>
    <row r="2979" spans="1:8">
      <c r="A2979" s="8" t="str">
        <f t="shared" si="81"/>
        <v>35.05.001040.03.1420</v>
      </c>
      <c r="B2979" s="8" t="s">
        <v>609</v>
      </c>
      <c r="C2979" s="8" t="s">
        <v>610</v>
      </c>
      <c r="D2979" s="8" t="s">
        <v>452</v>
      </c>
      <c r="E2979" s="8" t="s">
        <v>548</v>
      </c>
      <c r="F2979" s="8" t="s">
        <v>498</v>
      </c>
      <c r="G2979" s="8" t="s">
        <v>549</v>
      </c>
      <c r="H2979" s="8">
        <v>4.6332999999999999E-2</v>
      </c>
    </row>
    <row r="2980" spans="1:8">
      <c r="A2980" s="8" t="str">
        <f t="shared" si="81"/>
        <v>35.05.001040.03.1680</v>
      </c>
      <c r="B2980" s="8" t="s">
        <v>609</v>
      </c>
      <c r="C2980" s="8" t="s">
        <v>610</v>
      </c>
      <c r="D2980" s="8" t="s">
        <v>452</v>
      </c>
      <c r="E2980" s="8" t="s">
        <v>521</v>
      </c>
      <c r="F2980" s="8" t="s">
        <v>498</v>
      </c>
      <c r="G2980" s="8" t="s">
        <v>522</v>
      </c>
      <c r="H2980" s="8">
        <v>3.9898000000000003E-2</v>
      </c>
    </row>
    <row r="2981" spans="1:8">
      <c r="A2981" s="8" t="str">
        <f t="shared" si="81"/>
        <v>35.05.001010.03.0008</v>
      </c>
      <c r="B2981" s="8" t="s">
        <v>609</v>
      </c>
      <c r="C2981" s="8" t="s">
        <v>610</v>
      </c>
      <c r="D2981" s="8" t="s">
        <v>452</v>
      </c>
      <c r="E2981" s="8" t="s">
        <v>550</v>
      </c>
      <c r="F2981" s="8" t="s">
        <v>452</v>
      </c>
      <c r="G2981" s="8" t="s">
        <v>551</v>
      </c>
      <c r="H2981" s="8">
        <v>4.1184999999999999E-2</v>
      </c>
    </row>
    <row r="2982" spans="1:8">
      <c r="A2982" s="8" t="str">
        <f t="shared" si="81"/>
        <v>35.05.001010.01.0003</v>
      </c>
      <c r="B2982" s="8" t="s">
        <v>609</v>
      </c>
      <c r="C2982" s="8" t="s">
        <v>610</v>
      </c>
      <c r="D2982" s="8" t="s">
        <v>452</v>
      </c>
      <c r="E2982" s="8" t="s">
        <v>471</v>
      </c>
      <c r="F2982" s="8" t="s">
        <v>452</v>
      </c>
      <c r="G2982" s="8" t="s">
        <v>472</v>
      </c>
      <c r="H2982" s="8">
        <v>1.2869999999999999E-2</v>
      </c>
    </row>
    <row r="2983" spans="1:8">
      <c r="A2983" s="8" t="str">
        <f t="shared" si="81"/>
        <v>35.05.001010.06.0015</v>
      </c>
      <c r="B2983" s="8" t="s">
        <v>609</v>
      </c>
      <c r="C2983" s="8" t="s">
        <v>610</v>
      </c>
      <c r="D2983" s="8" t="s">
        <v>452</v>
      </c>
      <c r="E2983" s="8" t="s">
        <v>552</v>
      </c>
      <c r="F2983" s="8" t="s">
        <v>452</v>
      </c>
      <c r="G2983" s="8" t="s">
        <v>553</v>
      </c>
      <c r="H2983" s="8">
        <v>2.8299999999999999E-4</v>
      </c>
    </row>
    <row r="2984" spans="1:8">
      <c r="A2984" s="8" t="str">
        <f t="shared" si="81"/>
        <v>35.05.001010.03.0001</v>
      </c>
      <c r="B2984" s="8" t="s">
        <v>609</v>
      </c>
      <c r="C2984" s="8" t="s">
        <v>610</v>
      </c>
      <c r="D2984" s="8" t="s">
        <v>452</v>
      </c>
      <c r="E2984" s="8" t="s">
        <v>554</v>
      </c>
      <c r="F2984" s="8" t="s">
        <v>452</v>
      </c>
      <c r="G2984" s="8" t="s">
        <v>555</v>
      </c>
      <c r="H2984" s="8">
        <v>3.0889E-2</v>
      </c>
    </row>
    <row r="2985" spans="1:8">
      <c r="A2985" s="8" t="str">
        <f t="shared" si="81"/>
        <v>35.05.001010.09.0004</v>
      </c>
      <c r="B2985" s="8" t="s">
        <v>609</v>
      </c>
      <c r="C2985" s="8" t="s">
        <v>610</v>
      </c>
      <c r="D2985" s="8" t="s">
        <v>452</v>
      </c>
      <c r="E2985" s="8" t="s">
        <v>577</v>
      </c>
      <c r="F2985" s="8" t="s">
        <v>452</v>
      </c>
      <c r="G2985" s="8" t="s">
        <v>578</v>
      </c>
      <c r="H2985" s="8">
        <v>1.4385E-2</v>
      </c>
    </row>
    <row r="2986" spans="1:8">
      <c r="A2986" s="8" t="str">
        <f t="shared" si="81"/>
        <v>35.05.001130.05.0002</v>
      </c>
      <c r="B2986" s="8" t="s">
        <v>627</v>
      </c>
      <c r="C2986" s="8" t="s">
        <v>628</v>
      </c>
      <c r="D2986" s="8" t="s">
        <v>452</v>
      </c>
      <c r="E2986" s="8" t="s">
        <v>581</v>
      </c>
      <c r="F2986" s="8" t="s">
        <v>498</v>
      </c>
      <c r="G2986" s="8" t="s">
        <v>582</v>
      </c>
      <c r="H2986" s="8">
        <v>0.67833299999999996</v>
      </c>
    </row>
    <row r="2987" spans="1:8">
      <c r="A2987" s="8" t="str">
        <f t="shared" si="81"/>
        <v>35.05.001110.04.0010</v>
      </c>
      <c r="B2987" s="8" t="s">
        <v>627</v>
      </c>
      <c r="C2987" s="8" t="s">
        <v>628</v>
      </c>
      <c r="D2987" s="8" t="s">
        <v>452</v>
      </c>
      <c r="E2987" s="8" t="s">
        <v>465</v>
      </c>
      <c r="F2987" s="8" t="s">
        <v>452</v>
      </c>
      <c r="G2987" s="8" t="s">
        <v>459</v>
      </c>
      <c r="H2987" s="8">
        <v>0.18814700000000001</v>
      </c>
    </row>
    <row r="2988" spans="1:8">
      <c r="A2988" s="8" t="str">
        <f t="shared" si="81"/>
        <v>35.05.001130.07.0001</v>
      </c>
      <c r="B2988" s="8" t="s">
        <v>627</v>
      </c>
      <c r="C2988" s="8" t="s">
        <v>628</v>
      </c>
      <c r="D2988" s="8" t="s">
        <v>452</v>
      </c>
      <c r="E2988" s="8" t="s">
        <v>583</v>
      </c>
      <c r="F2988" s="8" t="s">
        <v>498</v>
      </c>
      <c r="G2988" s="8" t="s">
        <v>584</v>
      </c>
      <c r="H2988" s="8">
        <v>0.522316</v>
      </c>
    </row>
    <row r="2989" spans="1:8">
      <c r="A2989" s="8" t="str">
        <f t="shared" si="81"/>
        <v>35.05.001110.05.0012</v>
      </c>
      <c r="B2989" s="8" t="s">
        <v>627</v>
      </c>
      <c r="C2989" s="8" t="s">
        <v>628</v>
      </c>
      <c r="D2989" s="8" t="s">
        <v>452</v>
      </c>
      <c r="E2989" s="8" t="s">
        <v>585</v>
      </c>
      <c r="F2989" s="8" t="s">
        <v>452</v>
      </c>
      <c r="G2989" s="8" t="s">
        <v>586</v>
      </c>
      <c r="H2989" s="8">
        <v>0.321515</v>
      </c>
    </row>
    <row r="2990" spans="1:8">
      <c r="A2990" s="8" t="str">
        <f t="shared" si="81"/>
        <v>35.05.001110.07.0002</v>
      </c>
      <c r="B2990" s="8" t="s">
        <v>627</v>
      </c>
      <c r="C2990" s="8" t="s">
        <v>628</v>
      </c>
      <c r="D2990" s="8" t="s">
        <v>452</v>
      </c>
      <c r="E2990" s="8" t="s">
        <v>454</v>
      </c>
      <c r="F2990" s="8" t="s">
        <v>452</v>
      </c>
      <c r="G2990" s="8" t="s">
        <v>455</v>
      </c>
      <c r="H2990" s="8">
        <v>0.29331400000000002</v>
      </c>
    </row>
    <row r="2991" spans="1:8">
      <c r="A2991" s="8" t="str">
        <f t="shared" si="81"/>
        <v>35.05.001110.06.0020</v>
      </c>
      <c r="B2991" s="8" t="s">
        <v>627</v>
      </c>
      <c r="C2991" s="8" t="s">
        <v>628</v>
      </c>
      <c r="D2991" s="8" t="s">
        <v>452</v>
      </c>
      <c r="E2991" s="8" t="s">
        <v>456</v>
      </c>
      <c r="F2991" s="8" t="s">
        <v>452</v>
      </c>
      <c r="G2991" s="8" t="s">
        <v>457</v>
      </c>
      <c r="H2991" s="8">
        <v>4.5849999999999997E-3</v>
      </c>
    </row>
    <row r="2992" spans="1:8">
      <c r="A2992" s="8" t="str">
        <f t="shared" si="81"/>
        <v>35.05.001130.02.0031</v>
      </c>
      <c r="B2992" s="8" t="s">
        <v>627</v>
      </c>
      <c r="C2992" s="8" t="s">
        <v>628</v>
      </c>
      <c r="D2992" s="8" t="s">
        <v>452</v>
      </c>
      <c r="E2992" s="8" t="s">
        <v>176</v>
      </c>
      <c r="F2992" s="8" t="s">
        <v>579</v>
      </c>
      <c r="G2992" s="8" t="s">
        <v>580</v>
      </c>
      <c r="H2992" s="8">
        <v>0.30298799999999998</v>
      </c>
    </row>
    <row r="2993" spans="1:8">
      <c r="A2993" s="8" t="str">
        <f t="shared" si="81"/>
        <v>35.05.001110.03.0004</v>
      </c>
      <c r="B2993" s="8" t="s">
        <v>627</v>
      </c>
      <c r="C2993" s="8" t="s">
        <v>628</v>
      </c>
      <c r="D2993" s="8" t="s">
        <v>452</v>
      </c>
      <c r="E2993" s="8" t="s">
        <v>467</v>
      </c>
      <c r="F2993" s="8" t="s">
        <v>452</v>
      </c>
      <c r="G2993" s="8" t="s">
        <v>468</v>
      </c>
      <c r="H2993" s="8">
        <v>0.165465</v>
      </c>
    </row>
    <row r="2994" spans="1:8">
      <c r="A2994" s="8" t="str">
        <f t="shared" si="81"/>
        <v>35.05.001110.06.0004</v>
      </c>
      <c r="B2994" s="8" t="s">
        <v>627</v>
      </c>
      <c r="C2994" s="8" t="s">
        <v>628</v>
      </c>
      <c r="D2994" s="8" t="s">
        <v>452</v>
      </c>
      <c r="E2994" s="8" t="s">
        <v>469</v>
      </c>
      <c r="F2994" s="8" t="s">
        <v>452</v>
      </c>
      <c r="G2994" s="8" t="s">
        <v>470</v>
      </c>
      <c r="H2994" s="8">
        <v>7.6400000000000001E-3</v>
      </c>
    </row>
    <row r="2995" spans="1:8">
      <c r="A2995" s="8" t="str">
        <f t="shared" si="81"/>
        <v>35.05.001110.01.0003</v>
      </c>
      <c r="B2995" s="8" t="s">
        <v>627</v>
      </c>
      <c r="C2995" s="8" t="s">
        <v>628</v>
      </c>
      <c r="D2995" s="8" t="s">
        <v>452</v>
      </c>
      <c r="E2995" s="8" t="s">
        <v>471</v>
      </c>
      <c r="F2995" s="8" t="s">
        <v>452</v>
      </c>
      <c r="G2995" s="8" t="s">
        <v>472</v>
      </c>
      <c r="H2995" s="8">
        <v>7.2579999999999997E-3</v>
      </c>
    </row>
    <row r="2996" spans="1:8">
      <c r="A2996" s="8" t="str">
        <f t="shared" si="81"/>
        <v>35.05.001110.06.0019</v>
      </c>
      <c r="B2996" s="8" t="s">
        <v>627</v>
      </c>
      <c r="C2996" s="8" t="s">
        <v>628</v>
      </c>
      <c r="D2996" s="8" t="s">
        <v>452</v>
      </c>
      <c r="E2996" s="8" t="s">
        <v>473</v>
      </c>
      <c r="F2996" s="8" t="s">
        <v>452</v>
      </c>
      <c r="G2996" s="8" t="s">
        <v>474</v>
      </c>
      <c r="H2996" s="8">
        <v>2.1710000000000002E-3</v>
      </c>
    </row>
    <row r="2997" spans="1:8">
      <c r="A2997" s="8" t="str">
        <f t="shared" si="81"/>
        <v>35.05.001110.04.0005</v>
      </c>
      <c r="B2997" s="8" t="s">
        <v>627</v>
      </c>
      <c r="C2997" s="8" t="s">
        <v>628</v>
      </c>
      <c r="D2997" s="8" t="s">
        <v>452</v>
      </c>
      <c r="E2997" s="8" t="s">
        <v>475</v>
      </c>
      <c r="F2997" s="8" t="s">
        <v>452</v>
      </c>
      <c r="G2997" s="8" t="s">
        <v>476</v>
      </c>
      <c r="H2997" s="8">
        <v>3.591E-3</v>
      </c>
    </row>
    <row r="2998" spans="1:8">
      <c r="A2998" s="8" t="str">
        <f t="shared" si="81"/>
        <v>35.05.001110.06.0049</v>
      </c>
      <c r="B2998" s="8" t="s">
        <v>627</v>
      </c>
      <c r="C2998" s="8" t="s">
        <v>628</v>
      </c>
      <c r="D2998" s="8" t="s">
        <v>452</v>
      </c>
      <c r="E2998" s="8" t="s">
        <v>477</v>
      </c>
      <c r="F2998" s="8" t="s">
        <v>452</v>
      </c>
      <c r="G2998" s="8" t="s">
        <v>478</v>
      </c>
      <c r="H2998" s="8">
        <v>1.5920000000000001E-3</v>
      </c>
    </row>
    <row r="2999" spans="1:8">
      <c r="A2999" s="8" t="str">
        <f t="shared" ref="A2999:A3062" si="82">B2999&amp;E2999</f>
        <v>35.05.001110.06.0007</v>
      </c>
      <c r="B2999" s="8" t="s">
        <v>627</v>
      </c>
      <c r="C2999" s="8" t="s">
        <v>628</v>
      </c>
      <c r="D2999" s="8" t="s">
        <v>452</v>
      </c>
      <c r="E2999" s="8" t="s">
        <v>479</v>
      </c>
      <c r="F2999" s="8" t="s">
        <v>452</v>
      </c>
      <c r="G2999" s="8" t="s">
        <v>480</v>
      </c>
      <c r="H2999" s="8">
        <v>9.6100000000000005E-4</v>
      </c>
    </row>
    <row r="3000" spans="1:8">
      <c r="A3000" s="8" t="str">
        <f t="shared" si="82"/>
        <v>35.05.001110.06.0017</v>
      </c>
      <c r="B3000" s="8" t="s">
        <v>627</v>
      </c>
      <c r="C3000" s="8" t="s">
        <v>628</v>
      </c>
      <c r="D3000" s="8" t="s">
        <v>452</v>
      </c>
      <c r="E3000" s="8" t="s">
        <v>483</v>
      </c>
      <c r="F3000" s="8" t="s">
        <v>452</v>
      </c>
      <c r="G3000" s="8" t="s">
        <v>484</v>
      </c>
      <c r="H3000" s="8">
        <v>8.2999999999999998E-5</v>
      </c>
    </row>
    <row r="3001" spans="1:8">
      <c r="A3001" s="8" t="str">
        <f t="shared" si="82"/>
        <v>35.05.001110.06.0037</v>
      </c>
      <c r="B3001" s="8" t="s">
        <v>627</v>
      </c>
      <c r="C3001" s="8" t="s">
        <v>628</v>
      </c>
      <c r="D3001" s="8" t="s">
        <v>452</v>
      </c>
      <c r="E3001" s="8" t="s">
        <v>485</v>
      </c>
      <c r="F3001" s="8" t="s">
        <v>452</v>
      </c>
      <c r="G3001" s="8" t="s">
        <v>486</v>
      </c>
      <c r="H3001" s="8">
        <v>8.2999999999999998E-5</v>
      </c>
    </row>
    <row r="3002" spans="1:8">
      <c r="A3002" s="8" t="str">
        <f t="shared" si="82"/>
        <v>35.05.001110.07.0011</v>
      </c>
      <c r="B3002" s="8" t="s">
        <v>627</v>
      </c>
      <c r="C3002" s="8" t="s">
        <v>628</v>
      </c>
      <c r="D3002" s="8" t="s">
        <v>452</v>
      </c>
      <c r="E3002" s="8" t="s">
        <v>487</v>
      </c>
      <c r="F3002" s="8" t="s">
        <v>452</v>
      </c>
      <c r="G3002" s="8" t="s">
        <v>488</v>
      </c>
      <c r="H3002" s="8">
        <v>1.273E-3</v>
      </c>
    </row>
    <row r="3003" spans="1:8">
      <c r="A3003" s="8" t="str">
        <f t="shared" si="82"/>
        <v>35.05.001110.06.0021</v>
      </c>
      <c r="B3003" s="8" t="s">
        <v>627</v>
      </c>
      <c r="C3003" s="8" t="s">
        <v>628</v>
      </c>
      <c r="D3003" s="8" t="s">
        <v>452</v>
      </c>
      <c r="E3003" s="8" t="s">
        <v>489</v>
      </c>
      <c r="F3003" s="8" t="s">
        <v>452</v>
      </c>
      <c r="G3003" s="8" t="s">
        <v>490</v>
      </c>
      <c r="H3003" s="8">
        <v>1.27E-4</v>
      </c>
    </row>
    <row r="3004" spans="1:8">
      <c r="A3004" s="8" t="str">
        <f t="shared" si="82"/>
        <v>35.05.001110.06.0008</v>
      </c>
      <c r="B3004" s="8" t="s">
        <v>627</v>
      </c>
      <c r="C3004" s="8" t="s">
        <v>628</v>
      </c>
      <c r="D3004" s="8" t="s">
        <v>452</v>
      </c>
      <c r="E3004" s="8" t="s">
        <v>491</v>
      </c>
      <c r="F3004" s="8" t="s">
        <v>452</v>
      </c>
      <c r="G3004" s="8" t="s">
        <v>492</v>
      </c>
      <c r="H3004" s="8">
        <v>1.27E-4</v>
      </c>
    </row>
    <row r="3005" spans="1:8">
      <c r="A3005" s="8" t="str">
        <f t="shared" si="82"/>
        <v>35.05.001110.06.0003</v>
      </c>
      <c r="B3005" s="8" t="s">
        <v>627</v>
      </c>
      <c r="C3005" s="8" t="s">
        <v>628</v>
      </c>
      <c r="D3005" s="8" t="s">
        <v>452</v>
      </c>
      <c r="E3005" s="8" t="s">
        <v>493</v>
      </c>
      <c r="F3005" s="8" t="s">
        <v>452</v>
      </c>
      <c r="G3005" s="8" t="s">
        <v>494</v>
      </c>
      <c r="H3005" s="8">
        <v>5.6700000000000001E-4</v>
      </c>
    </row>
    <row r="3006" spans="1:8">
      <c r="A3006" s="8" t="str">
        <f t="shared" si="82"/>
        <v>35.05.001110.06.0006</v>
      </c>
      <c r="B3006" s="8" t="s">
        <v>627</v>
      </c>
      <c r="C3006" s="8" t="s">
        <v>628</v>
      </c>
      <c r="D3006" s="8" t="s">
        <v>452</v>
      </c>
      <c r="E3006" s="8" t="s">
        <v>495</v>
      </c>
      <c r="F3006" s="8" t="s">
        <v>452</v>
      </c>
      <c r="G3006" s="8" t="s">
        <v>496</v>
      </c>
      <c r="H3006" s="8">
        <v>3.6299999999999999E-4</v>
      </c>
    </row>
    <row r="3007" spans="1:8">
      <c r="A3007" s="8" t="str">
        <f t="shared" si="82"/>
        <v>35.05.001130.03.0002</v>
      </c>
      <c r="B3007" s="8" t="s">
        <v>627</v>
      </c>
      <c r="C3007" s="8" t="s">
        <v>628</v>
      </c>
      <c r="D3007" s="8" t="s">
        <v>452</v>
      </c>
      <c r="E3007" s="8" t="s">
        <v>497</v>
      </c>
      <c r="F3007" s="8" t="s">
        <v>498</v>
      </c>
      <c r="G3007" s="8" t="s">
        <v>499</v>
      </c>
      <c r="H3007" s="8">
        <v>1.08E-4</v>
      </c>
    </row>
    <row r="3008" spans="1:8">
      <c r="A3008" s="8" t="str">
        <f t="shared" si="82"/>
        <v>35.05.001110.06.0001</v>
      </c>
      <c r="B3008" s="8" t="s">
        <v>627</v>
      </c>
      <c r="C3008" s="8" t="s">
        <v>628</v>
      </c>
      <c r="D3008" s="8" t="s">
        <v>452</v>
      </c>
      <c r="E3008" s="8" t="s">
        <v>481</v>
      </c>
      <c r="F3008" s="8" t="s">
        <v>452</v>
      </c>
      <c r="G3008" s="8" t="s">
        <v>482</v>
      </c>
      <c r="H3008" s="8">
        <v>1.9000000000000001E-5</v>
      </c>
    </row>
    <row r="3009" spans="1:8">
      <c r="A3009" s="8" t="str">
        <f t="shared" si="82"/>
        <v>35.05.001110.09.0004</v>
      </c>
      <c r="B3009" s="8" t="s">
        <v>627</v>
      </c>
      <c r="C3009" s="8" t="s">
        <v>628</v>
      </c>
      <c r="D3009" s="8" t="s">
        <v>452</v>
      </c>
      <c r="E3009" s="8" t="s">
        <v>577</v>
      </c>
      <c r="F3009" s="8" t="s">
        <v>452</v>
      </c>
      <c r="G3009" s="8" t="s">
        <v>578</v>
      </c>
      <c r="H3009" s="8">
        <v>1.4413E-2</v>
      </c>
    </row>
    <row r="3010" spans="1:8">
      <c r="A3010" s="8" t="str">
        <f t="shared" si="82"/>
        <v>35.05.001230.05.0002</v>
      </c>
      <c r="B3010" s="8" t="s">
        <v>631</v>
      </c>
      <c r="C3010" s="8" t="s">
        <v>185</v>
      </c>
      <c r="D3010" s="8" t="s">
        <v>452</v>
      </c>
      <c r="E3010" s="8" t="s">
        <v>581</v>
      </c>
      <c r="F3010" s="8" t="s">
        <v>498</v>
      </c>
      <c r="G3010" s="8" t="s">
        <v>582</v>
      </c>
      <c r="H3010" s="8">
        <v>0.67833299999999996</v>
      </c>
    </row>
    <row r="3011" spans="1:8">
      <c r="A3011" s="8" t="str">
        <f t="shared" si="82"/>
        <v>---------------  - FMEN031 - V:</v>
      </c>
      <c r="B3011" s="8" t="s">
        <v>427</v>
      </c>
      <c r="C3011" s="8" t="e">
        <f>------------------------------DAT</f>
        <v>#NAME?</v>
      </c>
      <c r="D3011" s="8" t="s">
        <v>1238</v>
      </c>
      <c r="E3011" s="8" t="s">
        <v>526</v>
      </c>
      <c r="F3011" s="8" t="s">
        <v>527</v>
      </c>
      <c r="G3011" s="8" t="s">
        <v>528</v>
      </c>
      <c r="H3011" s="8"/>
    </row>
    <row r="3012" spans="1:8">
      <c r="A3012" s="8" t="str">
        <f t="shared" si="82"/>
        <v>_x000C_------------------------------</v>
      </c>
      <c r="B3012" s="8" t="s">
        <v>529</v>
      </c>
      <c r="C3012" s="8" t="s">
        <v>1227</v>
      </c>
      <c r="D3012" s="8" t="s">
        <v>1228</v>
      </c>
      <c r="E3012" s="8" t="s">
        <v>430</v>
      </c>
      <c r="F3012" s="8" t="s">
        <v>429</v>
      </c>
      <c r="G3012" s="8" t="s">
        <v>431</v>
      </c>
      <c r="H3012" s="8" t="s">
        <v>431</v>
      </c>
    </row>
    <row r="3013" spans="1:8">
      <c r="A3013" s="8" t="str">
        <f t="shared" si="82"/>
        <v>FORNO DE MINASrutura de Atual P</v>
      </c>
      <c r="B3013" s="8" t="s">
        <v>433</v>
      </c>
      <c r="C3013" s="8" t="s">
        <v>434</v>
      </c>
      <c r="D3013" s="8" t="s">
        <v>435</v>
      </c>
      <c r="E3013" s="8" t="s">
        <v>436</v>
      </c>
      <c r="F3013" s="8" t="s">
        <v>437</v>
      </c>
      <c r="G3013" s="8" t="s">
        <v>438</v>
      </c>
      <c r="H3013" s="8" t="s">
        <v>1140</v>
      </c>
    </row>
    <row r="3014" spans="1:8">
      <c r="A3014" s="8" t="str">
        <f t="shared" si="82"/>
        <v>-------------------------------</v>
      </c>
      <c r="B3014" s="8" t="s">
        <v>427</v>
      </c>
      <c r="C3014" s="8" t="s">
        <v>1227</v>
      </c>
      <c r="D3014" s="8" t="s">
        <v>1228</v>
      </c>
      <c r="E3014" s="8" t="s">
        <v>430</v>
      </c>
      <c r="F3014" s="8" t="s">
        <v>429</v>
      </c>
      <c r="G3014" s="8" t="s">
        <v>431</v>
      </c>
      <c r="H3014" s="8" t="s">
        <v>1563</v>
      </c>
    </row>
    <row r="3015" spans="1:8">
      <c r="A3015" s="8" t="str">
        <f t="shared" si="82"/>
        <v/>
      </c>
      <c r="B3015" s="8"/>
      <c r="C3015" s="8"/>
      <c r="D3015" s="8"/>
      <c r="E3015" s="8"/>
      <c r="F3015" s="8"/>
      <c r="G3015" s="8"/>
      <c r="H3015" s="8"/>
    </row>
    <row r="3016" spans="1:8">
      <c r="A3016" s="8" t="str">
        <f t="shared" si="82"/>
        <v>Item PaiItem Filho</v>
      </c>
      <c r="B3016" s="8" t="s">
        <v>441</v>
      </c>
      <c r="C3016" s="8" t="s">
        <v>442</v>
      </c>
      <c r="D3016" s="8" t="s">
        <v>443</v>
      </c>
      <c r="E3016" s="8" t="s">
        <v>444</v>
      </c>
      <c r="F3016" s="8" t="s">
        <v>443</v>
      </c>
      <c r="G3016" s="8" t="s">
        <v>445</v>
      </c>
      <c r="H3016" s="8" t="s">
        <v>446</v>
      </c>
    </row>
    <row r="3017" spans="1:8">
      <c r="A3017" s="8" t="str">
        <f t="shared" si="82"/>
        <v>------------------------------</v>
      </c>
      <c r="B3017" s="8" t="s">
        <v>427</v>
      </c>
      <c r="C3017" s="8" t="s">
        <v>447</v>
      </c>
      <c r="D3017" s="8" t="s">
        <v>448</v>
      </c>
      <c r="E3017" s="8" t="s">
        <v>449</v>
      </c>
      <c r="F3017" s="8" t="s">
        <v>448</v>
      </c>
      <c r="G3017" s="8" t="s">
        <v>431</v>
      </c>
      <c r="H3017" s="8" t="s">
        <v>427</v>
      </c>
    </row>
    <row r="3018" spans="1:8">
      <c r="A3018" s="8" t="str">
        <f t="shared" si="82"/>
        <v>35.05.001210.04.0010</v>
      </c>
      <c r="B3018" s="8" t="s">
        <v>631</v>
      </c>
      <c r="C3018" s="8" t="s">
        <v>185</v>
      </c>
      <c r="D3018" s="8" t="s">
        <v>452</v>
      </c>
      <c r="E3018" s="8" t="s">
        <v>465</v>
      </c>
      <c r="F3018" s="8" t="s">
        <v>452</v>
      </c>
      <c r="G3018" s="8" t="s">
        <v>459</v>
      </c>
      <c r="H3018" s="8">
        <v>0.18814700000000001</v>
      </c>
    </row>
    <row r="3019" spans="1:8">
      <c r="A3019" s="8" t="str">
        <f t="shared" si="82"/>
        <v>35.05.001230.07.0001</v>
      </c>
      <c r="B3019" s="8" t="s">
        <v>631</v>
      </c>
      <c r="C3019" s="8" t="s">
        <v>185</v>
      </c>
      <c r="D3019" s="8" t="s">
        <v>452</v>
      </c>
      <c r="E3019" s="8" t="s">
        <v>583</v>
      </c>
      <c r="F3019" s="8" t="s">
        <v>498</v>
      </c>
      <c r="G3019" s="8" t="s">
        <v>584</v>
      </c>
      <c r="H3019" s="8">
        <v>0.522316</v>
      </c>
    </row>
    <row r="3020" spans="1:8">
      <c r="A3020" s="8" t="str">
        <f t="shared" si="82"/>
        <v>35.05.001210.05.0012</v>
      </c>
      <c r="B3020" s="8" t="s">
        <v>631</v>
      </c>
      <c r="C3020" s="8" t="s">
        <v>185</v>
      </c>
      <c r="D3020" s="8" t="s">
        <v>452</v>
      </c>
      <c r="E3020" s="8" t="s">
        <v>585</v>
      </c>
      <c r="F3020" s="8" t="s">
        <v>452</v>
      </c>
      <c r="G3020" s="8" t="s">
        <v>586</v>
      </c>
      <c r="H3020" s="8">
        <v>0.321515</v>
      </c>
    </row>
    <row r="3021" spans="1:8">
      <c r="A3021" s="8" t="str">
        <f t="shared" si="82"/>
        <v>35.05.001210.07.0002</v>
      </c>
      <c r="B3021" s="8" t="s">
        <v>631</v>
      </c>
      <c r="C3021" s="8" t="s">
        <v>185</v>
      </c>
      <c r="D3021" s="8" t="s">
        <v>452</v>
      </c>
      <c r="E3021" s="8" t="s">
        <v>454</v>
      </c>
      <c r="F3021" s="8" t="s">
        <v>452</v>
      </c>
      <c r="G3021" s="8" t="s">
        <v>455</v>
      </c>
      <c r="H3021" s="8">
        <v>0.25020700000000001</v>
      </c>
    </row>
    <row r="3022" spans="1:8">
      <c r="A3022" s="8" t="str">
        <f t="shared" si="82"/>
        <v>35.05.001210.06.0020</v>
      </c>
      <c r="B3022" s="8" t="s">
        <v>631</v>
      </c>
      <c r="C3022" s="8" t="s">
        <v>185</v>
      </c>
      <c r="D3022" s="8" t="s">
        <v>452</v>
      </c>
      <c r="E3022" s="8" t="s">
        <v>456</v>
      </c>
      <c r="F3022" s="8" t="s">
        <v>452</v>
      </c>
      <c r="G3022" s="8" t="s">
        <v>457</v>
      </c>
      <c r="H3022" s="8">
        <v>3.7919999999999998E-3</v>
      </c>
    </row>
    <row r="3023" spans="1:8">
      <c r="A3023" s="8" t="str">
        <f t="shared" si="82"/>
        <v>35.05.001230.02.0002</v>
      </c>
      <c r="B3023" s="8" t="s">
        <v>631</v>
      </c>
      <c r="C3023" s="8" t="s">
        <v>185</v>
      </c>
      <c r="D3023" s="8" t="s">
        <v>452</v>
      </c>
      <c r="E3023" s="8" t="s">
        <v>181</v>
      </c>
      <c r="F3023" s="8" t="s">
        <v>452</v>
      </c>
      <c r="G3023" s="8" t="s">
        <v>547</v>
      </c>
      <c r="H3023" s="8">
        <v>0.30298799999999998</v>
      </c>
    </row>
    <row r="3024" spans="1:8">
      <c r="A3024" s="8" t="str">
        <f t="shared" si="82"/>
        <v>35.05.001240.03.1820</v>
      </c>
      <c r="B3024" s="8" t="s">
        <v>631</v>
      </c>
      <c r="C3024" s="8" t="s">
        <v>185</v>
      </c>
      <c r="D3024" s="8" t="s">
        <v>452</v>
      </c>
      <c r="E3024" s="8" t="s">
        <v>513</v>
      </c>
      <c r="F3024" s="8" t="s">
        <v>498</v>
      </c>
      <c r="G3024" s="8" t="s">
        <v>514</v>
      </c>
      <c r="H3024" s="8">
        <v>5.1479999999999998E-2</v>
      </c>
    </row>
    <row r="3025" spans="1:8">
      <c r="A3025" s="8" t="str">
        <f t="shared" si="82"/>
        <v>35.05.001240.03.1420</v>
      </c>
      <c r="B3025" s="8" t="s">
        <v>631</v>
      </c>
      <c r="C3025" s="8" t="s">
        <v>185</v>
      </c>
      <c r="D3025" s="8" t="s">
        <v>452</v>
      </c>
      <c r="E3025" s="8" t="s">
        <v>548</v>
      </c>
      <c r="F3025" s="8" t="s">
        <v>498</v>
      </c>
      <c r="G3025" s="8" t="s">
        <v>549</v>
      </c>
      <c r="H3025" s="8">
        <v>4.6331999999999998E-2</v>
      </c>
    </row>
    <row r="3026" spans="1:8">
      <c r="A3026" s="8" t="str">
        <f t="shared" si="82"/>
        <v>35.05.001240.03.1680</v>
      </c>
      <c r="B3026" s="8" t="s">
        <v>631</v>
      </c>
      <c r="C3026" s="8" t="s">
        <v>185</v>
      </c>
      <c r="D3026" s="8" t="s">
        <v>452</v>
      </c>
      <c r="E3026" s="8" t="s">
        <v>521</v>
      </c>
      <c r="F3026" s="8" t="s">
        <v>498</v>
      </c>
      <c r="G3026" s="8" t="s">
        <v>522</v>
      </c>
      <c r="H3026" s="8">
        <v>3.9897000000000002E-2</v>
      </c>
    </row>
    <row r="3027" spans="1:8">
      <c r="A3027" s="8" t="str">
        <f t="shared" si="82"/>
        <v>35.05.001210.03.0008</v>
      </c>
      <c r="B3027" s="8" t="s">
        <v>631</v>
      </c>
      <c r="C3027" s="8" t="s">
        <v>185</v>
      </c>
      <c r="D3027" s="8" t="s">
        <v>452</v>
      </c>
      <c r="E3027" s="8" t="s">
        <v>550</v>
      </c>
      <c r="F3027" s="8" t="s">
        <v>452</v>
      </c>
      <c r="G3027" s="8" t="s">
        <v>551</v>
      </c>
      <c r="H3027" s="8">
        <v>4.1183999999999998E-2</v>
      </c>
    </row>
    <row r="3028" spans="1:8">
      <c r="A3028" s="8" t="str">
        <f t="shared" si="82"/>
        <v>35.05.001210.01.0003</v>
      </c>
      <c r="B3028" s="8" t="s">
        <v>631</v>
      </c>
      <c r="C3028" s="8" t="s">
        <v>185</v>
      </c>
      <c r="D3028" s="8" t="s">
        <v>452</v>
      </c>
      <c r="E3028" s="8" t="s">
        <v>471</v>
      </c>
      <c r="F3028" s="8" t="s">
        <v>452</v>
      </c>
      <c r="G3028" s="8" t="s">
        <v>472</v>
      </c>
      <c r="H3028" s="8">
        <v>1.2869999999999999E-2</v>
      </c>
    </row>
    <row r="3029" spans="1:8">
      <c r="A3029" s="8" t="str">
        <f t="shared" si="82"/>
        <v>35.05.001210.06.0015</v>
      </c>
      <c r="B3029" s="8" t="s">
        <v>631</v>
      </c>
      <c r="C3029" s="8" t="s">
        <v>185</v>
      </c>
      <c r="D3029" s="8" t="s">
        <v>452</v>
      </c>
      <c r="E3029" s="8" t="s">
        <v>552</v>
      </c>
      <c r="F3029" s="8" t="s">
        <v>452</v>
      </c>
      <c r="G3029" s="8" t="s">
        <v>553</v>
      </c>
      <c r="H3029" s="8">
        <v>2.8299999999999999E-4</v>
      </c>
    </row>
    <row r="3030" spans="1:8">
      <c r="A3030" s="8" t="str">
        <f t="shared" si="82"/>
        <v>35.05.001210.03.0001</v>
      </c>
      <c r="B3030" s="8" t="s">
        <v>631</v>
      </c>
      <c r="C3030" s="8" t="s">
        <v>185</v>
      </c>
      <c r="D3030" s="8" t="s">
        <v>452</v>
      </c>
      <c r="E3030" s="8" t="s">
        <v>554</v>
      </c>
      <c r="F3030" s="8" t="s">
        <v>452</v>
      </c>
      <c r="G3030" s="8" t="s">
        <v>555</v>
      </c>
      <c r="H3030" s="8">
        <v>3.0887999999999999E-2</v>
      </c>
    </row>
    <row r="3031" spans="1:8">
      <c r="A3031" s="8" t="str">
        <f t="shared" si="82"/>
        <v>35.05.001210.09.0004</v>
      </c>
      <c r="B3031" s="8" t="s">
        <v>631</v>
      </c>
      <c r="C3031" s="8" t="s">
        <v>185</v>
      </c>
      <c r="D3031" s="8" t="s">
        <v>452</v>
      </c>
      <c r="E3031" s="8" t="s">
        <v>577</v>
      </c>
      <c r="F3031" s="8" t="s">
        <v>452</v>
      </c>
      <c r="G3031" s="8" t="s">
        <v>578</v>
      </c>
      <c r="H3031" s="8">
        <v>1.4413E-2</v>
      </c>
    </row>
    <row r="3032" spans="1:8">
      <c r="A3032" s="8" t="str">
        <f t="shared" si="82"/>
        <v>35.05.001330.05.0002</v>
      </c>
      <c r="B3032" s="8" t="s">
        <v>636</v>
      </c>
      <c r="C3032" s="8" t="s">
        <v>633</v>
      </c>
      <c r="D3032" s="8" t="s">
        <v>452</v>
      </c>
      <c r="E3032" s="8" t="s">
        <v>581</v>
      </c>
      <c r="F3032" s="8" t="s">
        <v>498</v>
      </c>
      <c r="G3032" s="8" t="s">
        <v>582</v>
      </c>
      <c r="H3032" s="8">
        <v>0.67833299999999996</v>
      </c>
    </row>
    <row r="3033" spans="1:8">
      <c r="A3033" s="8" t="str">
        <f t="shared" si="82"/>
        <v>35.05.001310.04.0010</v>
      </c>
      <c r="B3033" s="8" t="s">
        <v>636</v>
      </c>
      <c r="C3033" s="8" t="s">
        <v>633</v>
      </c>
      <c r="D3033" s="8" t="s">
        <v>452</v>
      </c>
      <c r="E3033" s="8" t="s">
        <v>465</v>
      </c>
      <c r="F3033" s="8" t="s">
        <v>452</v>
      </c>
      <c r="G3033" s="8" t="s">
        <v>459</v>
      </c>
      <c r="H3033" s="8">
        <v>0.18814700000000001</v>
      </c>
    </row>
    <row r="3034" spans="1:8">
      <c r="A3034" s="8" t="str">
        <f t="shared" si="82"/>
        <v>35.05.001330.07.0001</v>
      </c>
      <c r="B3034" s="8" t="s">
        <v>636</v>
      </c>
      <c r="C3034" s="8" t="s">
        <v>633</v>
      </c>
      <c r="D3034" s="8" t="s">
        <v>452</v>
      </c>
      <c r="E3034" s="8" t="s">
        <v>583</v>
      </c>
      <c r="F3034" s="8" t="s">
        <v>498</v>
      </c>
      <c r="G3034" s="8" t="s">
        <v>584</v>
      </c>
      <c r="H3034" s="8">
        <v>0.522316</v>
      </c>
    </row>
    <row r="3035" spans="1:8">
      <c r="A3035" s="8" t="str">
        <f t="shared" si="82"/>
        <v>35.05.001310.05.0012</v>
      </c>
      <c r="B3035" s="8" t="s">
        <v>636</v>
      </c>
      <c r="C3035" s="8" t="s">
        <v>633</v>
      </c>
      <c r="D3035" s="8" t="s">
        <v>452</v>
      </c>
      <c r="E3035" s="8" t="s">
        <v>585</v>
      </c>
      <c r="F3035" s="8" t="s">
        <v>452</v>
      </c>
      <c r="G3035" s="8" t="s">
        <v>586</v>
      </c>
      <c r="H3035" s="8">
        <v>0.321515</v>
      </c>
    </row>
    <row r="3036" spans="1:8">
      <c r="A3036" s="8" t="str">
        <f t="shared" si="82"/>
        <v>35.05.001310.07.0002</v>
      </c>
      <c r="B3036" s="8" t="s">
        <v>636</v>
      </c>
      <c r="C3036" s="8" t="s">
        <v>633</v>
      </c>
      <c r="D3036" s="8" t="s">
        <v>452</v>
      </c>
      <c r="E3036" s="8" t="s">
        <v>454</v>
      </c>
      <c r="F3036" s="8" t="s">
        <v>452</v>
      </c>
      <c r="G3036" s="8" t="s">
        <v>455</v>
      </c>
      <c r="H3036" s="8">
        <v>0.17041200000000001</v>
      </c>
    </row>
    <row r="3037" spans="1:8">
      <c r="A3037" s="8" t="str">
        <f t="shared" si="82"/>
        <v>35.05.001310.06.0020</v>
      </c>
      <c r="B3037" s="8" t="s">
        <v>636</v>
      </c>
      <c r="C3037" s="8" t="s">
        <v>633</v>
      </c>
      <c r="D3037" s="8" t="s">
        <v>452</v>
      </c>
      <c r="E3037" s="8" t="s">
        <v>456</v>
      </c>
      <c r="F3037" s="8" t="s">
        <v>452</v>
      </c>
      <c r="G3037" s="8" t="s">
        <v>457</v>
      </c>
      <c r="H3037" s="8">
        <v>3.5349999999999999E-3</v>
      </c>
    </row>
    <row r="3038" spans="1:8">
      <c r="A3038" s="8" t="str">
        <f t="shared" si="82"/>
        <v>35.05.001310.08.0001</v>
      </c>
      <c r="B3038" s="8" t="s">
        <v>636</v>
      </c>
      <c r="C3038" s="8" t="s">
        <v>633</v>
      </c>
      <c r="D3038" s="8" t="s">
        <v>452</v>
      </c>
      <c r="E3038" s="8" t="s">
        <v>545</v>
      </c>
      <c r="F3038" s="8" t="s">
        <v>452</v>
      </c>
      <c r="G3038" s="8" t="s">
        <v>546</v>
      </c>
      <c r="H3038" s="8">
        <v>0.30298799999999998</v>
      </c>
    </row>
    <row r="3039" spans="1:8">
      <c r="A3039" s="8" t="str">
        <f t="shared" si="82"/>
        <v>35.05.001310.09.0004</v>
      </c>
      <c r="B3039" s="8" t="s">
        <v>636</v>
      </c>
      <c r="C3039" s="8" t="s">
        <v>633</v>
      </c>
      <c r="D3039" s="8" t="s">
        <v>452</v>
      </c>
      <c r="E3039" s="8" t="s">
        <v>577</v>
      </c>
      <c r="F3039" s="8" t="s">
        <v>452</v>
      </c>
      <c r="G3039" s="8" t="s">
        <v>578</v>
      </c>
      <c r="H3039" s="8">
        <v>1.4413E-2</v>
      </c>
    </row>
    <row r="3040" spans="1:8">
      <c r="A3040" s="8" t="str">
        <f t="shared" si="82"/>
        <v>35.05.001430.05.0002</v>
      </c>
      <c r="B3040" s="8" t="s">
        <v>640</v>
      </c>
      <c r="C3040" s="8" t="s">
        <v>641</v>
      </c>
      <c r="D3040" s="8" t="s">
        <v>452</v>
      </c>
      <c r="E3040" s="8" t="s">
        <v>581</v>
      </c>
      <c r="F3040" s="8" t="s">
        <v>498</v>
      </c>
      <c r="G3040" s="8" t="s">
        <v>582</v>
      </c>
      <c r="H3040" s="8">
        <v>0.67833299999999996</v>
      </c>
    </row>
    <row r="3041" spans="1:8">
      <c r="A3041" s="8" t="str">
        <f t="shared" si="82"/>
        <v>35.05.001410.04.0010</v>
      </c>
      <c r="B3041" s="8" t="s">
        <v>640</v>
      </c>
      <c r="C3041" s="8" t="s">
        <v>641</v>
      </c>
      <c r="D3041" s="8" t="s">
        <v>452</v>
      </c>
      <c r="E3041" s="8" t="s">
        <v>465</v>
      </c>
      <c r="F3041" s="8" t="s">
        <v>452</v>
      </c>
      <c r="G3041" s="8" t="s">
        <v>459</v>
      </c>
      <c r="H3041" s="8">
        <v>0.18814700000000001</v>
      </c>
    </row>
    <row r="3042" spans="1:8">
      <c r="A3042" s="8" t="str">
        <f t="shared" si="82"/>
        <v>35.05.001430.07.0001</v>
      </c>
      <c r="B3042" s="8" t="s">
        <v>640</v>
      </c>
      <c r="C3042" s="8" t="s">
        <v>641</v>
      </c>
      <c r="D3042" s="8" t="s">
        <v>452</v>
      </c>
      <c r="E3042" s="8" t="s">
        <v>583</v>
      </c>
      <c r="F3042" s="8" t="s">
        <v>498</v>
      </c>
      <c r="G3042" s="8" t="s">
        <v>584</v>
      </c>
      <c r="H3042" s="8">
        <v>0.522316</v>
      </c>
    </row>
    <row r="3043" spans="1:8">
      <c r="A3043" s="8" t="str">
        <f t="shared" si="82"/>
        <v>35.05.001410.05.0012</v>
      </c>
      <c r="B3043" s="8" t="s">
        <v>640</v>
      </c>
      <c r="C3043" s="8" t="s">
        <v>641</v>
      </c>
      <c r="D3043" s="8" t="s">
        <v>452</v>
      </c>
      <c r="E3043" s="8" t="s">
        <v>585</v>
      </c>
      <c r="F3043" s="8" t="s">
        <v>452</v>
      </c>
      <c r="G3043" s="8" t="s">
        <v>586</v>
      </c>
      <c r="H3043" s="8">
        <v>0.321515</v>
      </c>
    </row>
    <row r="3044" spans="1:8">
      <c r="A3044" s="8" t="str">
        <f t="shared" si="82"/>
        <v>35.05.001410.07.0002</v>
      </c>
      <c r="B3044" s="8" t="s">
        <v>640</v>
      </c>
      <c r="C3044" s="8" t="s">
        <v>641</v>
      </c>
      <c r="D3044" s="8" t="s">
        <v>452</v>
      </c>
      <c r="E3044" s="8" t="s">
        <v>454</v>
      </c>
      <c r="F3044" s="8" t="s">
        <v>452</v>
      </c>
      <c r="G3044" s="8" t="s">
        <v>455</v>
      </c>
      <c r="H3044" s="8">
        <v>0.17041200000000001</v>
      </c>
    </row>
    <row r="3045" spans="1:8">
      <c r="A3045" s="8" t="str">
        <f t="shared" si="82"/>
        <v>35.05.001410.06.0020</v>
      </c>
      <c r="B3045" s="8" t="s">
        <v>640</v>
      </c>
      <c r="C3045" s="8" t="s">
        <v>641</v>
      </c>
      <c r="D3045" s="8" t="s">
        <v>452</v>
      </c>
      <c r="E3045" s="8" t="s">
        <v>456</v>
      </c>
      <c r="F3045" s="8" t="s">
        <v>452</v>
      </c>
      <c r="G3045" s="8" t="s">
        <v>457</v>
      </c>
      <c r="H3045" s="8">
        <v>3.5349999999999999E-3</v>
      </c>
    </row>
    <row r="3046" spans="1:8">
      <c r="A3046" s="8" t="str">
        <f t="shared" si="82"/>
        <v>35.05.001410.08.0008</v>
      </c>
      <c r="B3046" s="8" t="s">
        <v>640</v>
      </c>
      <c r="C3046" s="8" t="s">
        <v>641</v>
      </c>
      <c r="D3046" s="8" t="s">
        <v>452</v>
      </c>
      <c r="E3046" s="8" t="s">
        <v>615</v>
      </c>
      <c r="F3046" s="8" t="s">
        <v>498</v>
      </c>
      <c r="G3046" s="8" t="s">
        <v>616</v>
      </c>
      <c r="H3046" s="8">
        <v>0.30298799999999998</v>
      </c>
    </row>
    <row r="3047" spans="1:8">
      <c r="A3047" s="8" t="str">
        <f t="shared" si="82"/>
        <v>35.05.001410.09.0004</v>
      </c>
      <c r="B3047" s="8" t="s">
        <v>640</v>
      </c>
      <c r="C3047" s="8" t="s">
        <v>641</v>
      </c>
      <c r="D3047" s="8" t="s">
        <v>452</v>
      </c>
      <c r="E3047" s="8" t="s">
        <v>577</v>
      </c>
      <c r="F3047" s="8" t="s">
        <v>452</v>
      </c>
      <c r="G3047" s="8" t="s">
        <v>578</v>
      </c>
      <c r="H3047" s="8">
        <v>1.4413E-2</v>
      </c>
    </row>
    <row r="3048" spans="1:8">
      <c r="A3048" s="8" t="str">
        <f t="shared" si="82"/>
        <v>35.05.001530.05.0002</v>
      </c>
      <c r="B3048" s="8" t="s">
        <v>643</v>
      </c>
      <c r="C3048" s="8" t="s">
        <v>644</v>
      </c>
      <c r="D3048" s="8" t="s">
        <v>452</v>
      </c>
      <c r="E3048" s="8" t="s">
        <v>581</v>
      </c>
      <c r="F3048" s="8" t="s">
        <v>498</v>
      </c>
      <c r="G3048" s="8" t="s">
        <v>582</v>
      </c>
      <c r="H3048" s="8">
        <v>0.67833299999999996</v>
      </c>
    </row>
    <row r="3049" spans="1:8">
      <c r="A3049" s="8" t="str">
        <f t="shared" si="82"/>
        <v>35.05.001510.04.0010</v>
      </c>
      <c r="B3049" s="8" t="s">
        <v>643</v>
      </c>
      <c r="C3049" s="8" t="s">
        <v>644</v>
      </c>
      <c r="D3049" s="8" t="s">
        <v>452</v>
      </c>
      <c r="E3049" s="8" t="s">
        <v>465</v>
      </c>
      <c r="F3049" s="8" t="s">
        <v>452</v>
      </c>
      <c r="G3049" s="8" t="s">
        <v>459</v>
      </c>
      <c r="H3049" s="8">
        <v>0.18814700000000001</v>
      </c>
    </row>
    <row r="3050" spans="1:8">
      <c r="A3050" s="8" t="str">
        <f t="shared" si="82"/>
        <v>35.05.001530.07.0001</v>
      </c>
      <c r="B3050" s="8" t="s">
        <v>643</v>
      </c>
      <c r="C3050" s="8" t="s">
        <v>644</v>
      </c>
      <c r="D3050" s="8" t="s">
        <v>452</v>
      </c>
      <c r="E3050" s="8" t="s">
        <v>583</v>
      </c>
      <c r="F3050" s="8" t="s">
        <v>498</v>
      </c>
      <c r="G3050" s="8" t="s">
        <v>584</v>
      </c>
      <c r="H3050" s="8">
        <v>0.522316</v>
      </c>
    </row>
    <row r="3051" spans="1:8">
      <c r="A3051" s="8" t="str">
        <f t="shared" si="82"/>
        <v>35.05.001510.05.0012</v>
      </c>
      <c r="B3051" s="8" t="s">
        <v>643</v>
      </c>
      <c r="C3051" s="8" t="s">
        <v>644</v>
      </c>
      <c r="D3051" s="8" t="s">
        <v>452</v>
      </c>
      <c r="E3051" s="8" t="s">
        <v>585</v>
      </c>
      <c r="F3051" s="8" t="s">
        <v>452</v>
      </c>
      <c r="G3051" s="8" t="s">
        <v>586</v>
      </c>
      <c r="H3051" s="8">
        <v>0.321515</v>
      </c>
    </row>
    <row r="3052" spans="1:8">
      <c r="A3052" s="8" t="str">
        <f t="shared" si="82"/>
        <v>35.05.001510.07.0002</v>
      </c>
      <c r="B3052" s="8" t="s">
        <v>643</v>
      </c>
      <c r="C3052" s="8" t="s">
        <v>644</v>
      </c>
      <c r="D3052" s="8" t="s">
        <v>452</v>
      </c>
      <c r="E3052" s="8" t="s">
        <v>454</v>
      </c>
      <c r="F3052" s="8" t="s">
        <v>452</v>
      </c>
      <c r="G3052" s="8" t="s">
        <v>455</v>
      </c>
      <c r="H3052" s="8">
        <v>0.28949900000000001</v>
      </c>
    </row>
    <row r="3053" spans="1:8">
      <c r="A3053" s="8" t="str">
        <f t="shared" si="82"/>
        <v>35.05.001510.06.0020</v>
      </c>
      <c r="B3053" s="8" t="s">
        <v>643</v>
      </c>
      <c r="C3053" s="8" t="s">
        <v>644</v>
      </c>
      <c r="D3053" s="8" t="s">
        <v>452</v>
      </c>
      <c r="E3053" s="8" t="s">
        <v>456</v>
      </c>
      <c r="F3053" s="8" t="s">
        <v>452</v>
      </c>
      <c r="G3053" s="8" t="s">
        <v>457</v>
      </c>
      <c r="H3053" s="8">
        <v>7.0400000000000003E-3</v>
      </c>
    </row>
    <row r="3054" spans="1:8">
      <c r="A3054" s="8" t="str">
        <f t="shared" si="82"/>
        <v>35.05.001530.02.0005</v>
      </c>
      <c r="B3054" s="8" t="s">
        <v>643</v>
      </c>
      <c r="C3054" s="8" t="s">
        <v>644</v>
      </c>
      <c r="D3054" s="8" t="s">
        <v>452</v>
      </c>
      <c r="E3054" s="8" t="s">
        <v>179</v>
      </c>
      <c r="F3054" s="8" t="s">
        <v>452</v>
      </c>
      <c r="G3054" s="8" t="s">
        <v>525</v>
      </c>
      <c r="H3054" s="8">
        <v>0.30298799999999998</v>
      </c>
    </row>
    <row r="3055" spans="1:8">
      <c r="A3055" s="8" t="str">
        <f t="shared" si="82"/>
        <v>35.05.001510.06.0016</v>
      </c>
      <c r="B3055" s="8" t="s">
        <v>643</v>
      </c>
      <c r="C3055" s="8" t="s">
        <v>644</v>
      </c>
      <c r="D3055" s="8" t="s">
        <v>452</v>
      </c>
      <c r="E3055" s="8" t="s">
        <v>531</v>
      </c>
      <c r="F3055" s="8" t="s">
        <v>452</v>
      </c>
      <c r="G3055" s="8" t="s">
        <v>532</v>
      </c>
      <c r="H3055" s="8">
        <v>0.14954899999999999</v>
      </c>
    </row>
    <row r="3056" spans="1:8">
      <c r="A3056" s="8" t="str">
        <f t="shared" si="82"/>
        <v>35.05.001510.04.0001</v>
      </c>
      <c r="B3056" s="8" t="s">
        <v>643</v>
      </c>
      <c r="C3056" s="8" t="s">
        <v>644</v>
      </c>
      <c r="D3056" s="8" t="s">
        <v>452</v>
      </c>
      <c r="E3056" s="8" t="s">
        <v>533</v>
      </c>
      <c r="F3056" s="8" t="s">
        <v>452</v>
      </c>
      <c r="G3056" s="8" t="s">
        <v>534</v>
      </c>
      <c r="H3056" s="8">
        <v>4.6730000000000001E-3</v>
      </c>
    </row>
    <row r="3057" spans="1:8">
      <c r="A3057" s="8" t="str">
        <f t="shared" si="82"/>
        <v>35.05.001510.04.0007</v>
      </c>
      <c r="B3057" s="8" t="s">
        <v>643</v>
      </c>
      <c r="C3057" s="8" t="s">
        <v>644</v>
      </c>
      <c r="D3057" s="8" t="s">
        <v>452</v>
      </c>
      <c r="E3057" s="8" t="s">
        <v>535</v>
      </c>
      <c r="F3057" s="8" t="s">
        <v>452</v>
      </c>
      <c r="G3057" s="8" t="s">
        <v>536</v>
      </c>
      <c r="H3057" s="8">
        <v>3.895E-3</v>
      </c>
    </row>
    <row r="3058" spans="1:8">
      <c r="A3058" s="8" t="str">
        <f t="shared" si="82"/>
        <v>35.05.001510.01.0003</v>
      </c>
      <c r="B3058" s="8" t="s">
        <v>643</v>
      </c>
      <c r="C3058" s="8" t="s">
        <v>644</v>
      </c>
      <c r="D3058" s="8" t="s">
        <v>452</v>
      </c>
      <c r="E3058" s="8" t="s">
        <v>471</v>
      </c>
      <c r="F3058" s="8" t="s">
        <v>452</v>
      </c>
      <c r="G3058" s="8" t="s">
        <v>472</v>
      </c>
      <c r="H3058" s="8">
        <v>8.4430000000000009E-3</v>
      </c>
    </row>
    <row r="3059" spans="1:8">
      <c r="A3059" s="8" t="str">
        <f t="shared" si="82"/>
        <v>35.05.001510.02.0003</v>
      </c>
      <c r="B3059" s="8" t="s">
        <v>643</v>
      </c>
      <c r="C3059" s="8" t="s">
        <v>644</v>
      </c>
      <c r="D3059" s="8" t="s">
        <v>452</v>
      </c>
      <c r="E3059" s="8" t="s">
        <v>523</v>
      </c>
      <c r="F3059" s="8" t="s">
        <v>452</v>
      </c>
      <c r="G3059" s="8" t="s">
        <v>524</v>
      </c>
      <c r="H3059" s="8">
        <v>8.4430000000000009E-3</v>
      </c>
    </row>
    <row r="3060" spans="1:8">
      <c r="A3060" s="8" t="str">
        <f t="shared" si="82"/>
        <v>35.05.001510.05.0002</v>
      </c>
      <c r="B3060" s="8" t="s">
        <v>643</v>
      </c>
      <c r="C3060" s="8" t="s">
        <v>644</v>
      </c>
      <c r="D3060" s="8" t="s">
        <v>452</v>
      </c>
      <c r="E3060" s="8" t="s">
        <v>451</v>
      </c>
      <c r="F3060" s="8" t="s">
        <v>452</v>
      </c>
      <c r="G3060" s="8" t="s">
        <v>453</v>
      </c>
      <c r="H3060" s="8">
        <v>8.4430000000000009E-3</v>
      </c>
    </row>
    <row r="3061" spans="1:8">
      <c r="A3061" s="8" t="str">
        <f t="shared" si="82"/>
        <v>35.05.001510.06.0003</v>
      </c>
      <c r="B3061" s="8" t="s">
        <v>643</v>
      </c>
      <c r="C3061" s="8" t="s">
        <v>644</v>
      </c>
      <c r="D3061" s="8" t="s">
        <v>452</v>
      </c>
      <c r="E3061" s="8" t="s">
        <v>493</v>
      </c>
      <c r="F3061" s="8" t="s">
        <v>452</v>
      </c>
      <c r="G3061" s="8" t="s">
        <v>494</v>
      </c>
      <c r="H3061" s="8">
        <v>7.7899999999999996E-4</v>
      </c>
    </row>
    <row r="3062" spans="1:8">
      <c r="A3062" s="8" t="str">
        <f t="shared" si="82"/>
        <v>35.05.001510.06.0006</v>
      </c>
      <c r="B3062" s="8" t="s">
        <v>643</v>
      </c>
      <c r="C3062" s="8" t="s">
        <v>644</v>
      </c>
      <c r="D3062" s="8" t="s">
        <v>452</v>
      </c>
      <c r="E3062" s="8" t="s">
        <v>495</v>
      </c>
      <c r="F3062" s="8" t="s">
        <v>452</v>
      </c>
      <c r="G3062" s="8" t="s">
        <v>496</v>
      </c>
      <c r="H3062" s="8">
        <v>9.810000000000001E-4</v>
      </c>
    </row>
    <row r="3063" spans="1:8">
      <c r="A3063" s="8" t="str">
        <f t="shared" ref="A3063:A3126" si="83">B3063&amp;E3063</f>
        <v>35.05.001510.06.0021</v>
      </c>
      <c r="B3063" s="8" t="s">
        <v>643</v>
      </c>
      <c r="C3063" s="8" t="s">
        <v>644</v>
      </c>
      <c r="D3063" s="8" t="s">
        <v>452</v>
      </c>
      <c r="E3063" s="8" t="s">
        <v>489</v>
      </c>
      <c r="F3063" s="8" t="s">
        <v>452</v>
      </c>
      <c r="G3063" s="8" t="s">
        <v>490</v>
      </c>
      <c r="H3063" s="8">
        <v>3.3500000000000001E-4</v>
      </c>
    </row>
    <row r="3064" spans="1:8">
      <c r="A3064" s="8" t="str">
        <f t="shared" si="83"/>
        <v>35.05.001510.09.0004</v>
      </c>
      <c r="B3064" s="8" t="s">
        <v>643</v>
      </c>
      <c r="C3064" s="8" t="s">
        <v>644</v>
      </c>
      <c r="D3064" s="8" t="s">
        <v>452</v>
      </c>
      <c r="E3064" s="8" t="s">
        <v>577</v>
      </c>
      <c r="F3064" s="8" t="s">
        <v>452</v>
      </c>
      <c r="G3064" s="8" t="s">
        <v>578</v>
      </c>
      <c r="H3064" s="8">
        <v>1.4413E-2</v>
      </c>
    </row>
    <row r="3065" spans="1:8">
      <c r="A3065" s="8" t="str">
        <f t="shared" si="83"/>
        <v>35.05.001630.05.0002</v>
      </c>
      <c r="B3065" s="8" t="s">
        <v>661</v>
      </c>
      <c r="C3065" s="8" t="s">
        <v>662</v>
      </c>
      <c r="D3065" s="8" t="s">
        <v>452</v>
      </c>
      <c r="E3065" s="8" t="s">
        <v>581</v>
      </c>
      <c r="F3065" s="8" t="s">
        <v>498</v>
      </c>
      <c r="G3065" s="8" t="s">
        <v>582</v>
      </c>
      <c r="H3065" s="8">
        <v>1</v>
      </c>
    </row>
    <row r="3066" spans="1:8">
      <c r="A3066" s="8" t="str">
        <f t="shared" si="83"/>
        <v>35.05.001610.04.0010</v>
      </c>
      <c r="B3066" s="8" t="s">
        <v>661</v>
      </c>
      <c r="C3066" s="8" t="s">
        <v>662</v>
      </c>
      <c r="D3066" s="8" t="s">
        <v>452</v>
      </c>
      <c r="E3066" s="8" t="s">
        <v>465</v>
      </c>
      <c r="F3066" s="8" t="s">
        <v>452</v>
      </c>
      <c r="G3066" s="8" t="s">
        <v>459</v>
      </c>
      <c r="H3066" s="8">
        <v>0.27736699999999997</v>
      </c>
    </row>
    <row r="3067" spans="1:8">
      <c r="A3067" s="8" t="str">
        <f t="shared" si="83"/>
        <v>35.05.001630.07.0001</v>
      </c>
      <c r="B3067" s="8" t="s">
        <v>661</v>
      </c>
      <c r="C3067" s="8" t="s">
        <v>662</v>
      </c>
      <c r="D3067" s="8" t="s">
        <v>452</v>
      </c>
      <c r="E3067" s="8" t="s">
        <v>583</v>
      </c>
      <c r="F3067" s="8" t="s">
        <v>498</v>
      </c>
      <c r="G3067" s="8" t="s">
        <v>584</v>
      </c>
      <c r="H3067" s="8">
        <v>0.77</v>
      </c>
    </row>
    <row r="3068" spans="1:8">
      <c r="A3068" s="8" t="str">
        <f t="shared" si="83"/>
        <v>35.05.001610.05.0012</v>
      </c>
      <c r="B3068" s="8" t="s">
        <v>661</v>
      </c>
      <c r="C3068" s="8" t="s">
        <v>662</v>
      </c>
      <c r="D3068" s="8" t="s">
        <v>452</v>
      </c>
      <c r="E3068" s="8" t="s">
        <v>585</v>
      </c>
      <c r="F3068" s="8" t="s">
        <v>452</v>
      </c>
      <c r="G3068" s="8" t="s">
        <v>586</v>
      </c>
      <c r="H3068" s="8">
        <v>0.47397800000000001</v>
      </c>
    </row>
    <row r="3069" spans="1:8">
      <c r="A3069" s="8" t="str">
        <f t="shared" si="83"/>
        <v>35.05.001610.07.0002</v>
      </c>
      <c r="B3069" s="8" t="s">
        <v>661</v>
      </c>
      <c r="C3069" s="8" t="s">
        <v>662</v>
      </c>
      <c r="D3069" s="8" t="s">
        <v>452</v>
      </c>
      <c r="E3069" s="8" t="s">
        <v>454</v>
      </c>
      <c r="F3069" s="8" t="s">
        <v>452</v>
      </c>
      <c r="G3069" s="8" t="s">
        <v>455</v>
      </c>
      <c r="H3069" s="8">
        <v>0.251222</v>
      </c>
    </row>
    <row r="3070" spans="1:8">
      <c r="A3070" s="8" t="str">
        <f t="shared" si="83"/>
        <v>35.05.001610.06.0020</v>
      </c>
      <c r="B3070" s="8" t="s">
        <v>661</v>
      </c>
      <c r="C3070" s="8" t="s">
        <v>662</v>
      </c>
      <c r="D3070" s="8" t="s">
        <v>452</v>
      </c>
      <c r="E3070" s="8" t="s">
        <v>456</v>
      </c>
      <c r="F3070" s="8" t="s">
        <v>452</v>
      </c>
      <c r="G3070" s="8" t="s">
        <v>457</v>
      </c>
      <c r="H3070" s="8">
        <v>5.2110000000000004E-3</v>
      </c>
    </row>
    <row r="3071" spans="1:8">
      <c r="A3071" s="8" t="str">
        <f t="shared" si="83"/>
        <v>35.05.001730.05.0003</v>
      </c>
      <c r="B3071" s="8" t="s">
        <v>708</v>
      </c>
      <c r="C3071" s="8" t="s">
        <v>709</v>
      </c>
      <c r="D3071" s="8" t="s">
        <v>452</v>
      </c>
      <c r="E3071" s="8" t="s">
        <v>711</v>
      </c>
      <c r="F3071" s="8" t="s">
        <v>452</v>
      </c>
      <c r="G3071" s="8" t="s">
        <v>712</v>
      </c>
      <c r="H3071" s="8">
        <v>0.70633299999999999</v>
      </c>
    </row>
    <row r="3072" spans="1:8">
      <c r="A3072" s="8" t="str">
        <f t="shared" si="83"/>
        <v>35.05.001710.05.0002</v>
      </c>
      <c r="B3072" s="8" t="s">
        <v>708</v>
      </c>
      <c r="C3072" s="8" t="s">
        <v>709</v>
      </c>
      <c r="D3072" s="8" t="s">
        <v>452</v>
      </c>
      <c r="E3072" s="8" t="s">
        <v>451</v>
      </c>
      <c r="F3072" s="8" t="s">
        <v>452</v>
      </c>
      <c r="G3072" s="8" t="s">
        <v>453</v>
      </c>
      <c r="H3072" s="8">
        <v>0.38540799999999997</v>
      </c>
    </row>
    <row r="3073" spans="1:8">
      <c r="A3073" s="8" t="str">
        <f t="shared" si="83"/>
        <v>35.05.001710.04.0006</v>
      </c>
      <c r="B3073" s="8" t="s">
        <v>708</v>
      </c>
      <c r="C3073" s="8" t="s">
        <v>709</v>
      </c>
      <c r="D3073" s="8" t="s">
        <v>452</v>
      </c>
      <c r="E3073" s="8" t="s">
        <v>458</v>
      </c>
      <c r="F3073" s="8" t="s">
        <v>452</v>
      </c>
      <c r="G3073" s="8" t="s">
        <v>459</v>
      </c>
      <c r="H3073" s="8">
        <v>1.8499999999999999E-2</v>
      </c>
    </row>
    <row r="3074" spans="1:8">
      <c r="A3074" s="8" t="str">
        <f t="shared" si="83"/>
        <v>35.05.001710.09.0003</v>
      </c>
      <c r="B3074" s="8" t="s">
        <v>708</v>
      </c>
      <c r="C3074" s="8" t="s">
        <v>709</v>
      </c>
      <c r="D3074" s="8" t="s">
        <v>452</v>
      </c>
      <c r="E3074" s="8" t="s">
        <v>824</v>
      </c>
      <c r="F3074" s="8" t="s">
        <v>452</v>
      </c>
      <c r="G3074" s="8" t="s">
        <v>825</v>
      </c>
      <c r="H3074" s="8">
        <v>6.1664999999999998E-2</v>
      </c>
    </row>
    <row r="3075" spans="1:8">
      <c r="A3075" s="8" t="str">
        <f t="shared" si="83"/>
        <v>---------------  - FMEN031 - V:</v>
      </c>
      <c r="B3075" s="8" t="s">
        <v>427</v>
      </c>
      <c r="C3075" s="8" t="e">
        <f>------------------------------DAT</f>
        <v>#NAME?</v>
      </c>
      <c r="D3075" s="8" t="s">
        <v>1238</v>
      </c>
      <c r="E3075" s="8" t="s">
        <v>526</v>
      </c>
      <c r="F3075" s="8" t="s">
        <v>527</v>
      </c>
      <c r="G3075" s="8" t="s">
        <v>528</v>
      </c>
      <c r="H3075" s="8"/>
    </row>
    <row r="3076" spans="1:8">
      <c r="A3076" s="8" t="str">
        <f t="shared" si="83"/>
        <v>_x000C_------------------------------</v>
      </c>
      <c r="B3076" s="8" t="s">
        <v>529</v>
      </c>
      <c r="C3076" s="8" t="s">
        <v>1227</v>
      </c>
      <c r="D3076" s="8" t="s">
        <v>1228</v>
      </c>
      <c r="E3076" s="8" t="s">
        <v>430</v>
      </c>
      <c r="F3076" s="8" t="s">
        <v>429</v>
      </c>
      <c r="G3076" s="8" t="s">
        <v>431</v>
      </c>
      <c r="H3076" s="8" t="s">
        <v>431</v>
      </c>
    </row>
    <row r="3077" spans="1:8">
      <c r="A3077" s="8" t="str">
        <f t="shared" si="83"/>
        <v>FORNO DE MINASrutura de Atual P</v>
      </c>
      <c r="B3077" s="8" t="s">
        <v>433</v>
      </c>
      <c r="C3077" s="8" t="s">
        <v>434</v>
      </c>
      <c r="D3077" s="8" t="s">
        <v>435</v>
      </c>
      <c r="E3077" s="8" t="s">
        <v>436</v>
      </c>
      <c r="F3077" s="8" t="s">
        <v>437</v>
      </c>
      <c r="G3077" s="8" t="s">
        <v>438</v>
      </c>
      <c r="H3077" s="8" t="s">
        <v>1144</v>
      </c>
    </row>
    <row r="3078" spans="1:8">
      <c r="A3078" s="8" t="str">
        <f t="shared" si="83"/>
        <v>-------------------------------</v>
      </c>
      <c r="B3078" s="8" t="s">
        <v>427</v>
      </c>
      <c r="C3078" s="8" t="s">
        <v>1227</v>
      </c>
      <c r="D3078" s="8" t="s">
        <v>1228</v>
      </c>
      <c r="E3078" s="8" t="s">
        <v>430</v>
      </c>
      <c r="F3078" s="8" t="s">
        <v>429</v>
      </c>
      <c r="G3078" s="8" t="s">
        <v>431</v>
      </c>
      <c r="H3078" s="8" t="s">
        <v>1563</v>
      </c>
    </row>
    <row r="3079" spans="1:8">
      <c r="A3079" s="8" t="str">
        <f t="shared" si="83"/>
        <v/>
      </c>
      <c r="B3079" s="8"/>
      <c r="C3079" s="8"/>
      <c r="D3079" s="8"/>
      <c r="E3079" s="8"/>
      <c r="F3079" s="8"/>
      <c r="G3079" s="8"/>
      <c r="H3079" s="8"/>
    </row>
    <row r="3080" spans="1:8">
      <c r="A3080" s="8" t="str">
        <f t="shared" si="83"/>
        <v>Item PaiItem Filho</v>
      </c>
      <c r="B3080" s="8" t="s">
        <v>441</v>
      </c>
      <c r="C3080" s="8" t="s">
        <v>442</v>
      </c>
      <c r="D3080" s="8" t="s">
        <v>443</v>
      </c>
      <c r="E3080" s="8" t="s">
        <v>444</v>
      </c>
      <c r="F3080" s="8" t="s">
        <v>443</v>
      </c>
      <c r="G3080" s="8" t="s">
        <v>445</v>
      </c>
      <c r="H3080" s="8" t="s">
        <v>446</v>
      </c>
    </row>
    <row r="3081" spans="1:8">
      <c r="A3081" s="8" t="str">
        <f t="shared" si="83"/>
        <v>------------------------------</v>
      </c>
      <c r="B3081" s="8" t="s">
        <v>427</v>
      </c>
      <c r="C3081" s="8" t="s">
        <v>447</v>
      </c>
      <c r="D3081" s="8" t="s">
        <v>448</v>
      </c>
      <c r="E3081" s="8" t="s">
        <v>449</v>
      </c>
      <c r="F3081" s="8" t="s">
        <v>448</v>
      </c>
      <c r="G3081" s="8" t="s">
        <v>431</v>
      </c>
      <c r="H3081" s="8" t="s">
        <v>427</v>
      </c>
    </row>
    <row r="3082" spans="1:8">
      <c r="A3082" s="8" t="str">
        <f t="shared" si="83"/>
        <v>35.05.001730.03.0001</v>
      </c>
      <c r="B3082" s="8" t="s">
        <v>708</v>
      </c>
      <c r="C3082" s="8" t="s">
        <v>709</v>
      </c>
      <c r="D3082" s="8" t="s">
        <v>452</v>
      </c>
      <c r="E3082" s="8" t="s">
        <v>717</v>
      </c>
      <c r="F3082" s="8" t="s">
        <v>498</v>
      </c>
      <c r="G3082" s="8" t="s">
        <v>718</v>
      </c>
      <c r="H3082" s="8">
        <v>8.9742000000000002E-2</v>
      </c>
    </row>
    <row r="3083" spans="1:8">
      <c r="A3083" s="8" t="str">
        <f t="shared" si="83"/>
        <v>35.05.001710.11.0001</v>
      </c>
      <c r="B3083" s="8" t="s">
        <v>708</v>
      </c>
      <c r="C3083" s="8" t="s">
        <v>709</v>
      </c>
      <c r="D3083" s="8" t="s">
        <v>452</v>
      </c>
      <c r="E3083" s="8" t="s">
        <v>713</v>
      </c>
      <c r="F3083" s="8" t="s">
        <v>452</v>
      </c>
      <c r="G3083" s="8" t="s">
        <v>714</v>
      </c>
      <c r="H3083" s="8">
        <v>3.3916000000000002E-2</v>
      </c>
    </row>
    <row r="3084" spans="1:8">
      <c r="A3084" s="8" t="str">
        <f t="shared" si="83"/>
        <v>35.05.001710.07.0029</v>
      </c>
      <c r="B3084" s="8" t="s">
        <v>708</v>
      </c>
      <c r="C3084" s="8" t="s">
        <v>709</v>
      </c>
      <c r="D3084" s="8" t="s">
        <v>452</v>
      </c>
      <c r="E3084" s="8" t="s">
        <v>715</v>
      </c>
      <c r="F3084" s="8" t="s">
        <v>498</v>
      </c>
      <c r="G3084" s="8" t="s">
        <v>716</v>
      </c>
      <c r="H3084" s="8">
        <v>7.7081999999999998E-2</v>
      </c>
    </row>
    <row r="3085" spans="1:8">
      <c r="A3085" s="8" t="str">
        <f t="shared" si="83"/>
        <v>35.05.001710.07.0002</v>
      </c>
      <c r="B3085" s="8" t="s">
        <v>708</v>
      </c>
      <c r="C3085" s="8" t="s">
        <v>709</v>
      </c>
      <c r="D3085" s="8" t="s">
        <v>452</v>
      </c>
      <c r="E3085" s="8" t="s">
        <v>454</v>
      </c>
      <c r="F3085" s="8" t="s">
        <v>452</v>
      </c>
      <c r="G3085" s="8" t="s">
        <v>455</v>
      </c>
      <c r="H3085" s="8">
        <v>6.8753999999999996E-2</v>
      </c>
    </row>
    <row r="3086" spans="1:8">
      <c r="A3086" s="8" t="str">
        <f t="shared" si="83"/>
        <v>35.05.001730.02.0007</v>
      </c>
      <c r="B3086" s="8" t="s">
        <v>708</v>
      </c>
      <c r="C3086" s="8" t="s">
        <v>709</v>
      </c>
      <c r="D3086" s="8" t="s">
        <v>452</v>
      </c>
      <c r="E3086" s="8" t="s">
        <v>195</v>
      </c>
      <c r="F3086" s="8" t="s">
        <v>579</v>
      </c>
      <c r="G3086" s="8" t="s">
        <v>710</v>
      </c>
      <c r="H3086" s="8">
        <v>0.30303000000000002</v>
      </c>
    </row>
    <row r="3087" spans="1:8">
      <c r="A3087" s="8" t="str">
        <f t="shared" si="83"/>
        <v>35.05.001740.03.1820</v>
      </c>
      <c r="B3087" s="8" t="s">
        <v>708</v>
      </c>
      <c r="C3087" s="8" t="s">
        <v>709</v>
      </c>
      <c r="D3087" s="8" t="s">
        <v>452</v>
      </c>
      <c r="E3087" s="8" t="s">
        <v>513</v>
      </c>
      <c r="F3087" s="8" t="s">
        <v>498</v>
      </c>
      <c r="G3087" s="8" t="s">
        <v>514</v>
      </c>
      <c r="H3087" s="8">
        <v>3.2149999999999998E-2</v>
      </c>
    </row>
    <row r="3088" spans="1:8">
      <c r="A3088" s="8" t="str">
        <f t="shared" si="83"/>
        <v>35.05.001710.03.0005</v>
      </c>
      <c r="B3088" s="8" t="s">
        <v>708</v>
      </c>
      <c r="C3088" s="8" t="s">
        <v>709</v>
      </c>
      <c r="D3088" s="8" t="s">
        <v>452</v>
      </c>
      <c r="E3088" s="8" t="s">
        <v>1239</v>
      </c>
      <c r="F3088" s="8" t="s">
        <v>452</v>
      </c>
      <c r="G3088" s="8" t="s">
        <v>1240</v>
      </c>
      <c r="H3088" s="8">
        <v>9.3968999999999997E-2</v>
      </c>
    </row>
    <row r="3089" spans="1:8">
      <c r="A3089" s="8" t="str">
        <f t="shared" si="83"/>
        <v>35.05.001710.02.0035</v>
      </c>
      <c r="B3089" s="8" t="s">
        <v>708</v>
      </c>
      <c r="C3089" s="8" t="s">
        <v>709</v>
      </c>
      <c r="D3089" s="8" t="s">
        <v>452</v>
      </c>
      <c r="E3089" s="8" t="s">
        <v>500</v>
      </c>
      <c r="F3089" s="8" t="s">
        <v>498</v>
      </c>
      <c r="G3089" s="8" t="s">
        <v>501</v>
      </c>
      <c r="H3089" s="8">
        <v>0.115741</v>
      </c>
    </row>
    <row r="3090" spans="1:8">
      <c r="A3090" s="8" t="str">
        <f t="shared" si="83"/>
        <v>35.05.001740.03.1110</v>
      </c>
      <c r="B3090" s="8" t="s">
        <v>708</v>
      </c>
      <c r="C3090" s="8" t="s">
        <v>709</v>
      </c>
      <c r="D3090" s="8" t="s">
        <v>452</v>
      </c>
      <c r="E3090" s="8" t="s">
        <v>1241</v>
      </c>
      <c r="F3090" s="8" t="s">
        <v>498</v>
      </c>
      <c r="G3090" s="8" t="s">
        <v>1242</v>
      </c>
      <c r="H3090" s="8">
        <v>2.8035000000000001E-2</v>
      </c>
    </row>
    <row r="3091" spans="1:8">
      <c r="A3091" s="8" t="str">
        <f t="shared" si="83"/>
        <v>35.05.001710.01.0003</v>
      </c>
      <c r="B3091" s="8" t="s">
        <v>708</v>
      </c>
      <c r="C3091" s="8" t="s">
        <v>709</v>
      </c>
      <c r="D3091" s="8" t="s">
        <v>452</v>
      </c>
      <c r="E3091" s="8" t="s">
        <v>471</v>
      </c>
      <c r="F3091" s="8" t="s">
        <v>452</v>
      </c>
      <c r="G3091" s="8" t="s">
        <v>472</v>
      </c>
      <c r="H3091" s="8">
        <v>6.7000000000000002E-3</v>
      </c>
    </row>
    <row r="3092" spans="1:8">
      <c r="A3092" s="8" t="str">
        <f t="shared" si="83"/>
        <v>35.05.001710.06.0006</v>
      </c>
      <c r="B3092" s="8" t="s">
        <v>708</v>
      </c>
      <c r="C3092" s="8" t="s">
        <v>709</v>
      </c>
      <c r="D3092" s="8" t="s">
        <v>452</v>
      </c>
      <c r="E3092" s="8" t="s">
        <v>495</v>
      </c>
      <c r="F3092" s="8" t="s">
        <v>452</v>
      </c>
      <c r="G3092" s="8" t="s">
        <v>496</v>
      </c>
      <c r="H3092" s="8">
        <v>5.7029999999999997E-3</v>
      </c>
    </row>
    <row r="3093" spans="1:8">
      <c r="A3093" s="8" t="str">
        <f t="shared" si="83"/>
        <v>35.05.001710.06.0020</v>
      </c>
      <c r="B3093" s="8" t="s">
        <v>708</v>
      </c>
      <c r="C3093" s="8" t="s">
        <v>709</v>
      </c>
      <c r="D3093" s="8" t="s">
        <v>452</v>
      </c>
      <c r="E3093" s="8" t="s">
        <v>456</v>
      </c>
      <c r="F3093" s="8" t="s">
        <v>452</v>
      </c>
      <c r="G3093" s="8" t="s">
        <v>457</v>
      </c>
      <c r="H3093" s="8">
        <v>1.286E-3</v>
      </c>
    </row>
    <row r="3094" spans="1:8">
      <c r="A3094" s="8" t="str">
        <f t="shared" si="83"/>
        <v>35.05.001710.06.0021</v>
      </c>
      <c r="B3094" s="8" t="s">
        <v>708</v>
      </c>
      <c r="C3094" s="8" t="s">
        <v>709</v>
      </c>
      <c r="D3094" s="8" t="s">
        <v>452</v>
      </c>
      <c r="E3094" s="8" t="s">
        <v>489</v>
      </c>
      <c r="F3094" s="8" t="s">
        <v>452</v>
      </c>
      <c r="G3094" s="8" t="s">
        <v>490</v>
      </c>
      <c r="H3094" s="8">
        <v>7.6099999999999996E-4</v>
      </c>
    </row>
    <row r="3095" spans="1:8">
      <c r="A3095" s="8" t="str">
        <f t="shared" si="83"/>
        <v>35.05.001830.05.0003</v>
      </c>
      <c r="B3095" s="8" t="s">
        <v>727</v>
      </c>
      <c r="C3095" s="8" t="s">
        <v>196</v>
      </c>
      <c r="D3095" s="8" t="s">
        <v>452</v>
      </c>
      <c r="E3095" s="8" t="s">
        <v>711</v>
      </c>
      <c r="F3095" s="8" t="s">
        <v>452</v>
      </c>
      <c r="G3095" s="8" t="s">
        <v>712</v>
      </c>
      <c r="H3095" s="8">
        <v>0.70453699999999997</v>
      </c>
    </row>
    <row r="3096" spans="1:8">
      <c r="A3096" s="8" t="str">
        <f t="shared" si="83"/>
        <v>35.05.001810.05.0002</v>
      </c>
      <c r="B3096" s="8" t="s">
        <v>727</v>
      </c>
      <c r="C3096" s="8" t="s">
        <v>196</v>
      </c>
      <c r="D3096" s="8" t="s">
        <v>452</v>
      </c>
      <c r="E3096" s="8" t="s">
        <v>451</v>
      </c>
      <c r="F3096" s="8" t="s">
        <v>452</v>
      </c>
      <c r="G3096" s="8" t="s">
        <v>453</v>
      </c>
      <c r="H3096" s="8">
        <v>0.38442799999999999</v>
      </c>
    </row>
    <row r="3097" spans="1:8">
      <c r="A3097" s="8" t="str">
        <f t="shared" si="83"/>
        <v>35.05.001810.04.0006</v>
      </c>
      <c r="B3097" s="8" t="s">
        <v>727</v>
      </c>
      <c r="C3097" s="8" t="s">
        <v>196</v>
      </c>
      <c r="D3097" s="8" t="s">
        <v>452</v>
      </c>
      <c r="E3097" s="8" t="s">
        <v>458</v>
      </c>
      <c r="F3097" s="8" t="s">
        <v>452</v>
      </c>
      <c r="G3097" s="8" t="s">
        <v>459</v>
      </c>
      <c r="H3097" s="8">
        <v>1.8453000000000001E-2</v>
      </c>
    </row>
    <row r="3098" spans="1:8">
      <c r="A3098" s="8" t="str">
        <f t="shared" si="83"/>
        <v>35.05.001810.09.0003</v>
      </c>
      <c r="B3098" s="8" t="s">
        <v>727</v>
      </c>
      <c r="C3098" s="8" t="s">
        <v>196</v>
      </c>
      <c r="D3098" s="8" t="s">
        <v>452</v>
      </c>
      <c r="E3098" s="8" t="s">
        <v>824</v>
      </c>
      <c r="F3098" s="8" t="s">
        <v>452</v>
      </c>
      <c r="G3098" s="8" t="s">
        <v>825</v>
      </c>
      <c r="H3098" s="8">
        <v>6.1509000000000001E-2</v>
      </c>
    </row>
    <row r="3099" spans="1:8">
      <c r="A3099" s="8" t="str">
        <f t="shared" si="83"/>
        <v>35.05.001830.03.0001</v>
      </c>
      <c r="B3099" s="8" t="s">
        <v>727</v>
      </c>
      <c r="C3099" s="8" t="s">
        <v>196</v>
      </c>
      <c r="D3099" s="8" t="s">
        <v>452</v>
      </c>
      <c r="E3099" s="8" t="s">
        <v>717</v>
      </c>
      <c r="F3099" s="8" t="s">
        <v>498</v>
      </c>
      <c r="G3099" s="8" t="s">
        <v>718</v>
      </c>
      <c r="H3099" s="8">
        <v>8.9512999999999995E-2</v>
      </c>
    </row>
    <row r="3100" spans="1:8">
      <c r="A3100" s="8" t="str">
        <f t="shared" si="83"/>
        <v>35.05.001810.11.0001</v>
      </c>
      <c r="B3100" s="8" t="s">
        <v>727</v>
      </c>
      <c r="C3100" s="8" t="s">
        <v>196</v>
      </c>
      <c r="D3100" s="8" t="s">
        <v>452</v>
      </c>
      <c r="E3100" s="8" t="s">
        <v>713</v>
      </c>
      <c r="F3100" s="8" t="s">
        <v>452</v>
      </c>
      <c r="G3100" s="8" t="s">
        <v>714</v>
      </c>
      <c r="H3100" s="8">
        <v>3.3829999999999999E-2</v>
      </c>
    </row>
    <row r="3101" spans="1:8">
      <c r="A3101" s="8" t="str">
        <f t="shared" si="83"/>
        <v>35.05.001810.07.0029</v>
      </c>
      <c r="B3101" s="8" t="s">
        <v>727</v>
      </c>
      <c r="C3101" s="8" t="s">
        <v>196</v>
      </c>
      <c r="D3101" s="8" t="s">
        <v>452</v>
      </c>
      <c r="E3101" s="8" t="s">
        <v>715</v>
      </c>
      <c r="F3101" s="8" t="s">
        <v>498</v>
      </c>
      <c r="G3101" s="8" t="s">
        <v>716</v>
      </c>
      <c r="H3101" s="8">
        <v>7.6885999999999996E-2</v>
      </c>
    </row>
    <row r="3102" spans="1:8">
      <c r="A3102" s="8" t="str">
        <f t="shared" si="83"/>
        <v>35.05.001810.07.0002</v>
      </c>
      <c r="B3102" s="8" t="s">
        <v>727</v>
      </c>
      <c r="C3102" s="8" t="s">
        <v>196</v>
      </c>
      <c r="D3102" s="8" t="s">
        <v>452</v>
      </c>
      <c r="E3102" s="8" t="s">
        <v>454</v>
      </c>
      <c r="F3102" s="8" t="s">
        <v>452</v>
      </c>
      <c r="G3102" s="8" t="s">
        <v>455</v>
      </c>
      <c r="H3102" s="8">
        <v>9.3322000000000002E-2</v>
      </c>
    </row>
    <row r="3103" spans="1:8">
      <c r="A3103" s="8" t="str">
        <f t="shared" si="83"/>
        <v>35.05.001830.02.0008</v>
      </c>
      <c r="B3103" s="8" t="s">
        <v>727</v>
      </c>
      <c r="C3103" s="8" t="s">
        <v>196</v>
      </c>
      <c r="D3103" s="8" t="s">
        <v>452</v>
      </c>
      <c r="E3103" s="8" t="s">
        <v>197</v>
      </c>
      <c r="F3103" s="8" t="s">
        <v>579</v>
      </c>
      <c r="G3103" s="8" t="s">
        <v>728</v>
      </c>
      <c r="H3103" s="8">
        <v>0.30303000000000002</v>
      </c>
    </row>
    <row r="3104" spans="1:8">
      <c r="A3104" s="8" t="str">
        <f t="shared" si="83"/>
        <v>35.05.001810.03.0004</v>
      </c>
      <c r="B3104" s="8" t="s">
        <v>727</v>
      </c>
      <c r="C3104" s="8" t="s">
        <v>196</v>
      </c>
      <c r="D3104" s="8" t="s">
        <v>452</v>
      </c>
      <c r="E3104" s="8" t="s">
        <v>467</v>
      </c>
      <c r="F3104" s="8" t="s">
        <v>452</v>
      </c>
      <c r="G3104" s="8" t="s">
        <v>468</v>
      </c>
      <c r="H3104" s="8">
        <v>0.150537</v>
      </c>
    </row>
    <row r="3105" spans="1:8">
      <c r="A3105" s="8" t="str">
        <f t="shared" si="83"/>
        <v>35.05.001810.06.0004</v>
      </c>
      <c r="B3105" s="8" t="s">
        <v>727</v>
      </c>
      <c r="C3105" s="8" t="s">
        <v>196</v>
      </c>
      <c r="D3105" s="8" t="s">
        <v>452</v>
      </c>
      <c r="E3105" s="8" t="s">
        <v>469</v>
      </c>
      <c r="F3105" s="8" t="s">
        <v>452</v>
      </c>
      <c r="G3105" s="8" t="s">
        <v>470</v>
      </c>
      <c r="H3105" s="8">
        <v>4.5659999999999997E-3</v>
      </c>
    </row>
    <row r="3106" spans="1:8">
      <c r="A3106" s="8" t="str">
        <f t="shared" si="83"/>
        <v>35.05.001810.01.0003</v>
      </c>
      <c r="B3106" s="8" t="s">
        <v>727</v>
      </c>
      <c r="C3106" s="8" t="s">
        <v>196</v>
      </c>
      <c r="D3106" s="8" t="s">
        <v>452</v>
      </c>
      <c r="E3106" s="8" t="s">
        <v>471</v>
      </c>
      <c r="F3106" s="8" t="s">
        <v>452</v>
      </c>
      <c r="G3106" s="8" t="s">
        <v>472</v>
      </c>
      <c r="H3106" s="8">
        <v>3.653E-3</v>
      </c>
    </row>
    <row r="3107" spans="1:8">
      <c r="A3107" s="8" t="str">
        <f t="shared" si="83"/>
        <v>35.05.001810.06.0019</v>
      </c>
      <c r="B3107" s="8" t="s">
        <v>727</v>
      </c>
      <c r="C3107" s="8" t="s">
        <v>196</v>
      </c>
      <c r="D3107" s="8" t="s">
        <v>452</v>
      </c>
      <c r="E3107" s="8" t="s">
        <v>473</v>
      </c>
      <c r="F3107" s="8" t="s">
        <v>452</v>
      </c>
      <c r="G3107" s="8" t="s">
        <v>474</v>
      </c>
      <c r="H3107" s="8">
        <v>1.7730000000000001E-3</v>
      </c>
    </row>
    <row r="3108" spans="1:8">
      <c r="A3108" s="8" t="str">
        <f t="shared" si="83"/>
        <v>35.05.001810.04.0005</v>
      </c>
      <c r="B3108" s="8" t="s">
        <v>727</v>
      </c>
      <c r="C3108" s="8" t="s">
        <v>196</v>
      </c>
      <c r="D3108" s="8" t="s">
        <v>452</v>
      </c>
      <c r="E3108" s="8" t="s">
        <v>475</v>
      </c>
      <c r="F3108" s="8" t="s">
        <v>452</v>
      </c>
      <c r="G3108" s="8" t="s">
        <v>476</v>
      </c>
      <c r="H3108" s="8">
        <v>5.5710000000000004E-3</v>
      </c>
    </row>
    <row r="3109" spans="1:8">
      <c r="A3109" s="8" t="str">
        <f t="shared" si="83"/>
        <v>35.05.001810.06.0007</v>
      </c>
      <c r="B3109" s="8" t="s">
        <v>727</v>
      </c>
      <c r="C3109" s="8" t="s">
        <v>196</v>
      </c>
      <c r="D3109" s="8" t="s">
        <v>452</v>
      </c>
      <c r="E3109" s="8" t="s">
        <v>479</v>
      </c>
      <c r="F3109" s="8" t="s">
        <v>452</v>
      </c>
      <c r="G3109" s="8" t="s">
        <v>480</v>
      </c>
      <c r="H3109" s="8">
        <v>9.2800000000000001E-4</v>
      </c>
    </row>
    <row r="3110" spans="1:8">
      <c r="A3110" s="8" t="str">
        <f t="shared" si="83"/>
        <v>35.05.001830.03.0002</v>
      </c>
      <c r="B3110" s="8" t="s">
        <v>727</v>
      </c>
      <c r="C3110" s="8" t="s">
        <v>196</v>
      </c>
      <c r="D3110" s="8" t="s">
        <v>452</v>
      </c>
      <c r="E3110" s="8" t="s">
        <v>497</v>
      </c>
      <c r="F3110" s="8" t="s">
        <v>498</v>
      </c>
      <c r="G3110" s="8" t="s">
        <v>499</v>
      </c>
      <c r="H3110" s="8">
        <v>6.4700000000000001E-4</v>
      </c>
    </row>
    <row r="3111" spans="1:8">
      <c r="A3111" s="8" t="str">
        <f t="shared" si="83"/>
        <v>35.05.001810.06.0049</v>
      </c>
      <c r="B3111" s="8" t="s">
        <v>727</v>
      </c>
      <c r="C3111" s="8" t="s">
        <v>196</v>
      </c>
      <c r="D3111" s="8" t="s">
        <v>452</v>
      </c>
      <c r="E3111" s="8" t="s">
        <v>477</v>
      </c>
      <c r="F3111" s="8" t="s">
        <v>452</v>
      </c>
      <c r="G3111" s="8" t="s">
        <v>478</v>
      </c>
      <c r="H3111" s="8">
        <v>9.2800000000000001E-4</v>
      </c>
    </row>
    <row r="3112" spans="1:8">
      <c r="A3112" s="8" t="str">
        <f t="shared" si="83"/>
        <v>35.05.001810.06.0017</v>
      </c>
      <c r="B3112" s="8" t="s">
        <v>727</v>
      </c>
      <c r="C3112" s="8" t="s">
        <v>196</v>
      </c>
      <c r="D3112" s="8" t="s">
        <v>452</v>
      </c>
      <c r="E3112" s="8" t="s">
        <v>483</v>
      </c>
      <c r="F3112" s="8" t="s">
        <v>452</v>
      </c>
      <c r="G3112" s="8" t="s">
        <v>484</v>
      </c>
      <c r="H3112" s="8">
        <v>6.0999999999999999E-5</v>
      </c>
    </row>
    <row r="3113" spans="1:8">
      <c r="A3113" s="8" t="str">
        <f t="shared" si="83"/>
        <v>35.05.001810.07.0011</v>
      </c>
      <c r="B3113" s="8" t="s">
        <v>727</v>
      </c>
      <c r="C3113" s="8" t="s">
        <v>196</v>
      </c>
      <c r="D3113" s="8" t="s">
        <v>452</v>
      </c>
      <c r="E3113" s="8" t="s">
        <v>487</v>
      </c>
      <c r="F3113" s="8" t="s">
        <v>452</v>
      </c>
      <c r="G3113" s="8" t="s">
        <v>488</v>
      </c>
      <c r="H3113" s="8">
        <v>1.6590000000000001E-3</v>
      </c>
    </row>
    <row r="3114" spans="1:8">
      <c r="A3114" s="8" t="str">
        <f t="shared" si="83"/>
        <v>35.05.001810.06.0021</v>
      </c>
      <c r="B3114" s="8" t="s">
        <v>727</v>
      </c>
      <c r="C3114" s="8" t="s">
        <v>196</v>
      </c>
      <c r="D3114" s="8" t="s">
        <v>452</v>
      </c>
      <c r="E3114" s="8" t="s">
        <v>489</v>
      </c>
      <c r="F3114" s="8" t="s">
        <v>452</v>
      </c>
      <c r="G3114" s="8" t="s">
        <v>490</v>
      </c>
      <c r="H3114" s="8">
        <v>3.7300000000000001E-4</v>
      </c>
    </row>
    <row r="3115" spans="1:8">
      <c r="A3115" s="8" t="str">
        <f t="shared" si="83"/>
        <v>35.05.001810.06.0008</v>
      </c>
      <c r="B3115" s="8" t="s">
        <v>727</v>
      </c>
      <c r="C3115" s="8" t="s">
        <v>196</v>
      </c>
      <c r="D3115" s="8" t="s">
        <v>452</v>
      </c>
      <c r="E3115" s="8" t="s">
        <v>491</v>
      </c>
      <c r="F3115" s="8" t="s">
        <v>452</v>
      </c>
      <c r="G3115" s="8" t="s">
        <v>492</v>
      </c>
      <c r="H3115" s="8">
        <v>5.6300000000000002E-4</v>
      </c>
    </row>
    <row r="3116" spans="1:8">
      <c r="A3116" s="8" t="str">
        <f t="shared" si="83"/>
        <v>35.05.001810.06.0001</v>
      </c>
      <c r="B3116" s="8" t="s">
        <v>727</v>
      </c>
      <c r="C3116" s="8" t="s">
        <v>196</v>
      </c>
      <c r="D3116" s="8" t="s">
        <v>452</v>
      </c>
      <c r="E3116" s="8" t="s">
        <v>481</v>
      </c>
      <c r="F3116" s="8" t="s">
        <v>452</v>
      </c>
      <c r="G3116" s="8" t="s">
        <v>482</v>
      </c>
      <c r="H3116" s="8">
        <v>1.5E-5</v>
      </c>
    </row>
    <row r="3117" spans="1:8">
      <c r="A3117" s="8" t="str">
        <f t="shared" si="83"/>
        <v>35.05.001810.02.0035</v>
      </c>
      <c r="B3117" s="8" t="s">
        <v>727</v>
      </c>
      <c r="C3117" s="8" t="s">
        <v>196</v>
      </c>
      <c r="D3117" s="8" t="s">
        <v>452</v>
      </c>
      <c r="E3117" s="8" t="s">
        <v>500</v>
      </c>
      <c r="F3117" s="8" t="s">
        <v>498</v>
      </c>
      <c r="G3117" s="8" t="s">
        <v>501</v>
      </c>
      <c r="H3117" s="8">
        <v>0.10752399999999999</v>
      </c>
    </row>
    <row r="3118" spans="1:8">
      <c r="A3118" s="8" t="str">
        <f t="shared" si="83"/>
        <v>35.05.001810.01.0012</v>
      </c>
      <c r="B3118" s="8" t="s">
        <v>727</v>
      </c>
      <c r="C3118" s="8" t="s">
        <v>196</v>
      </c>
      <c r="D3118" s="8" t="s">
        <v>452</v>
      </c>
      <c r="E3118" s="8" t="s">
        <v>729</v>
      </c>
      <c r="F3118" s="8" t="s">
        <v>498</v>
      </c>
      <c r="G3118" s="8" t="s">
        <v>730</v>
      </c>
      <c r="H3118" s="8">
        <v>2.6120000000000002E-3</v>
      </c>
    </row>
    <row r="3119" spans="1:8">
      <c r="A3119" s="8" t="str">
        <f t="shared" si="83"/>
        <v>35.05.001930.02.0012</v>
      </c>
      <c r="B3119" s="8" t="s">
        <v>732</v>
      </c>
      <c r="C3119" s="8" t="s">
        <v>733</v>
      </c>
      <c r="D3119" s="8" t="s">
        <v>452</v>
      </c>
      <c r="E3119" s="8" t="s">
        <v>200</v>
      </c>
      <c r="F3119" s="8" t="s">
        <v>579</v>
      </c>
      <c r="G3119" s="8" t="s">
        <v>734</v>
      </c>
      <c r="H3119" s="8">
        <v>0.25690200000000002</v>
      </c>
    </row>
    <row r="3120" spans="1:8">
      <c r="A3120" s="8" t="str">
        <f t="shared" si="83"/>
        <v>35.05.001910.03.0008</v>
      </c>
      <c r="B3120" s="8" t="s">
        <v>732</v>
      </c>
      <c r="C3120" s="8" t="s">
        <v>733</v>
      </c>
      <c r="D3120" s="8" t="s">
        <v>452</v>
      </c>
      <c r="E3120" s="8" t="s">
        <v>550</v>
      </c>
      <c r="F3120" s="8" t="s">
        <v>452</v>
      </c>
      <c r="G3120" s="8" t="s">
        <v>551</v>
      </c>
      <c r="H3120" s="8">
        <v>2.7594E-2</v>
      </c>
    </row>
    <row r="3121" spans="1:8">
      <c r="A3121" s="8" t="str">
        <f t="shared" si="83"/>
        <v>35.05.001910.03.0001</v>
      </c>
      <c r="B3121" s="8" t="s">
        <v>732</v>
      </c>
      <c r="C3121" s="8" t="s">
        <v>733</v>
      </c>
      <c r="D3121" s="8" t="s">
        <v>452</v>
      </c>
      <c r="E3121" s="8" t="s">
        <v>554</v>
      </c>
      <c r="F3121" s="8" t="s">
        <v>452</v>
      </c>
      <c r="G3121" s="8" t="s">
        <v>555</v>
      </c>
      <c r="H3121" s="8">
        <v>2.8063999999999999E-2</v>
      </c>
    </row>
    <row r="3122" spans="1:8">
      <c r="A3122" s="8" t="str">
        <f t="shared" si="83"/>
        <v>35.05.001940.03.1420</v>
      </c>
      <c r="B3122" s="8" t="s">
        <v>732</v>
      </c>
      <c r="C3122" s="8" t="s">
        <v>733</v>
      </c>
      <c r="D3122" s="8" t="s">
        <v>452</v>
      </c>
      <c r="E3122" s="8" t="s">
        <v>548</v>
      </c>
      <c r="F3122" s="8" t="s">
        <v>498</v>
      </c>
      <c r="G3122" s="8" t="s">
        <v>549</v>
      </c>
      <c r="H3122" s="8">
        <v>3.4845000000000001E-2</v>
      </c>
    </row>
    <row r="3123" spans="1:8">
      <c r="A3123" s="8" t="str">
        <f t="shared" si="83"/>
        <v>35.05.001940.03.1680</v>
      </c>
      <c r="B3123" s="8" t="s">
        <v>732</v>
      </c>
      <c r="C3123" s="8" t="s">
        <v>733</v>
      </c>
      <c r="D3123" s="8" t="s">
        <v>452</v>
      </c>
      <c r="E3123" s="8" t="s">
        <v>521</v>
      </c>
      <c r="F3123" s="8" t="s">
        <v>498</v>
      </c>
      <c r="G3123" s="8" t="s">
        <v>522</v>
      </c>
      <c r="H3123" s="8">
        <v>3.4348999999999998E-2</v>
      </c>
    </row>
    <row r="3124" spans="1:8">
      <c r="A3124" s="8" t="str">
        <f t="shared" si="83"/>
        <v>35.05.001910.06.0015</v>
      </c>
      <c r="B3124" s="8" t="s">
        <v>732</v>
      </c>
      <c r="C3124" s="8" t="s">
        <v>733</v>
      </c>
      <c r="D3124" s="8" t="s">
        <v>452</v>
      </c>
      <c r="E3124" s="8" t="s">
        <v>552</v>
      </c>
      <c r="F3124" s="8" t="s">
        <v>452</v>
      </c>
      <c r="G3124" s="8" t="s">
        <v>553</v>
      </c>
      <c r="H3124" s="8">
        <v>4.8500000000000003E-4</v>
      </c>
    </row>
    <row r="3125" spans="1:8">
      <c r="A3125" s="8" t="str">
        <f t="shared" si="83"/>
        <v>35.05.001910.01.0003</v>
      </c>
      <c r="B3125" s="8" t="s">
        <v>732</v>
      </c>
      <c r="C3125" s="8" t="s">
        <v>733</v>
      </c>
      <c r="D3125" s="8" t="s">
        <v>452</v>
      </c>
      <c r="E3125" s="8" t="s">
        <v>471</v>
      </c>
      <c r="F3125" s="8" t="s">
        <v>452</v>
      </c>
      <c r="G3125" s="8" t="s">
        <v>472</v>
      </c>
      <c r="H3125" s="8">
        <v>1.9352000000000001E-2</v>
      </c>
    </row>
    <row r="3126" spans="1:8">
      <c r="A3126" s="8" t="str">
        <f t="shared" si="83"/>
        <v>35.05.001910.02.0035</v>
      </c>
      <c r="B3126" s="8" t="s">
        <v>732</v>
      </c>
      <c r="C3126" s="8" t="s">
        <v>733</v>
      </c>
      <c r="D3126" s="8" t="s">
        <v>452</v>
      </c>
      <c r="E3126" s="8" t="s">
        <v>500</v>
      </c>
      <c r="F3126" s="8" t="s">
        <v>498</v>
      </c>
      <c r="G3126" s="8" t="s">
        <v>501</v>
      </c>
      <c r="H3126" s="8">
        <v>7.8869999999999996E-2</v>
      </c>
    </row>
    <row r="3127" spans="1:8">
      <c r="A3127" s="8" t="str">
        <f t="shared" ref="A3127:A3190" si="84">B3127&amp;E3127</f>
        <v>35.05.001910.07.0002</v>
      </c>
      <c r="B3127" s="8" t="s">
        <v>732</v>
      </c>
      <c r="C3127" s="8" t="s">
        <v>733</v>
      </c>
      <c r="D3127" s="8" t="s">
        <v>452</v>
      </c>
      <c r="E3127" s="8" t="s">
        <v>454</v>
      </c>
      <c r="F3127" s="8" t="s">
        <v>452</v>
      </c>
      <c r="G3127" s="8" t="s">
        <v>455</v>
      </c>
      <c r="H3127" s="8">
        <v>3.7269999999999998E-2</v>
      </c>
    </row>
    <row r="3128" spans="1:8">
      <c r="A3128" s="8" t="str">
        <f t="shared" si="84"/>
        <v>35.05.002030.05.0003</v>
      </c>
      <c r="B3128" s="8" t="s">
        <v>737</v>
      </c>
      <c r="C3128" s="8" t="s">
        <v>201</v>
      </c>
      <c r="D3128" s="8" t="s">
        <v>452</v>
      </c>
      <c r="E3128" s="8" t="s">
        <v>711</v>
      </c>
      <c r="F3128" s="8" t="s">
        <v>452</v>
      </c>
      <c r="G3128" s="8" t="s">
        <v>712</v>
      </c>
      <c r="H3128" s="8">
        <v>0.69687299999999996</v>
      </c>
    </row>
    <row r="3129" spans="1:8">
      <c r="A3129" s="8" t="str">
        <f t="shared" si="84"/>
        <v>35.05.002010.05.0002</v>
      </c>
      <c r="B3129" s="8" t="s">
        <v>737</v>
      </c>
      <c r="C3129" s="8" t="s">
        <v>201</v>
      </c>
      <c r="D3129" s="8" t="s">
        <v>452</v>
      </c>
      <c r="E3129" s="8" t="s">
        <v>451</v>
      </c>
      <c r="F3129" s="8" t="s">
        <v>452</v>
      </c>
      <c r="G3129" s="8" t="s">
        <v>453</v>
      </c>
      <c r="H3129" s="8">
        <v>0.380247</v>
      </c>
    </row>
    <row r="3130" spans="1:8">
      <c r="A3130" s="8" t="str">
        <f t="shared" si="84"/>
        <v>35.05.002010.04.0006</v>
      </c>
      <c r="B3130" s="8" t="s">
        <v>737</v>
      </c>
      <c r="C3130" s="8" t="s">
        <v>201</v>
      </c>
      <c r="D3130" s="8" t="s">
        <v>452</v>
      </c>
      <c r="E3130" s="8" t="s">
        <v>458</v>
      </c>
      <c r="F3130" s="8" t="s">
        <v>452</v>
      </c>
      <c r="G3130" s="8" t="s">
        <v>459</v>
      </c>
      <c r="H3130" s="8">
        <v>1.8252000000000001E-2</v>
      </c>
    </row>
    <row r="3131" spans="1:8">
      <c r="A3131" s="8" t="str">
        <f t="shared" si="84"/>
        <v>35.05.002010.09.0003</v>
      </c>
      <c r="B3131" s="8" t="s">
        <v>737</v>
      </c>
      <c r="C3131" s="8" t="s">
        <v>201</v>
      </c>
      <c r="D3131" s="8" t="s">
        <v>452</v>
      </c>
      <c r="E3131" s="8" t="s">
        <v>824</v>
      </c>
      <c r="F3131" s="8" t="s">
        <v>452</v>
      </c>
      <c r="G3131" s="8" t="s">
        <v>825</v>
      </c>
      <c r="H3131" s="8">
        <v>6.0838999999999997E-2</v>
      </c>
    </row>
    <row r="3132" spans="1:8">
      <c r="A3132" s="8" t="str">
        <f t="shared" si="84"/>
        <v>35.05.002030.03.0001</v>
      </c>
      <c r="B3132" s="8" t="s">
        <v>737</v>
      </c>
      <c r="C3132" s="8" t="s">
        <v>201</v>
      </c>
      <c r="D3132" s="8" t="s">
        <v>452</v>
      </c>
      <c r="E3132" s="8" t="s">
        <v>717</v>
      </c>
      <c r="F3132" s="8" t="s">
        <v>498</v>
      </c>
      <c r="G3132" s="8" t="s">
        <v>718</v>
      </c>
      <c r="H3132" s="8">
        <v>8.8539999999999994E-2</v>
      </c>
    </row>
    <row r="3133" spans="1:8">
      <c r="A3133" s="8" t="str">
        <f t="shared" si="84"/>
        <v>35.05.002010.11.0001</v>
      </c>
      <c r="B3133" s="8" t="s">
        <v>737</v>
      </c>
      <c r="C3133" s="8" t="s">
        <v>201</v>
      </c>
      <c r="D3133" s="8" t="s">
        <v>452</v>
      </c>
      <c r="E3133" s="8" t="s">
        <v>713</v>
      </c>
      <c r="F3133" s="8" t="s">
        <v>452</v>
      </c>
      <c r="G3133" s="8" t="s">
        <v>714</v>
      </c>
      <c r="H3133" s="8">
        <v>3.3461999999999999E-2</v>
      </c>
    </row>
    <row r="3134" spans="1:8">
      <c r="A3134" s="8" t="str">
        <f t="shared" si="84"/>
        <v>35.05.002010.07.0029</v>
      </c>
      <c r="B3134" s="8" t="s">
        <v>737</v>
      </c>
      <c r="C3134" s="8" t="s">
        <v>201</v>
      </c>
      <c r="D3134" s="8" t="s">
        <v>452</v>
      </c>
      <c r="E3134" s="8" t="s">
        <v>715</v>
      </c>
      <c r="F3134" s="8" t="s">
        <v>498</v>
      </c>
      <c r="G3134" s="8" t="s">
        <v>716</v>
      </c>
      <c r="H3134" s="8">
        <v>7.6049000000000005E-2</v>
      </c>
    </row>
    <row r="3135" spans="1:8">
      <c r="A3135" s="8" t="str">
        <f t="shared" si="84"/>
        <v>35.05.002010.07.0002</v>
      </c>
      <c r="B3135" s="8" t="s">
        <v>737</v>
      </c>
      <c r="C3135" s="8" t="s">
        <v>201</v>
      </c>
      <c r="D3135" s="8" t="s">
        <v>452</v>
      </c>
      <c r="E3135" s="8" t="s">
        <v>454</v>
      </c>
      <c r="F3135" s="8" t="s">
        <v>452</v>
      </c>
      <c r="G3135" s="8" t="s">
        <v>455</v>
      </c>
      <c r="H3135" s="8">
        <v>8.5713999999999999E-2</v>
      </c>
    </row>
    <row r="3136" spans="1:8">
      <c r="A3136" s="8" t="str">
        <f t="shared" si="84"/>
        <v>35.05.002030.02.0011</v>
      </c>
      <c r="B3136" s="8" t="s">
        <v>737</v>
      </c>
      <c r="C3136" s="8" t="s">
        <v>201</v>
      </c>
      <c r="D3136" s="8" t="s">
        <v>452</v>
      </c>
      <c r="E3136" s="8" t="s">
        <v>202</v>
      </c>
      <c r="F3136" s="8" t="s">
        <v>579</v>
      </c>
      <c r="G3136" s="8" t="s">
        <v>738</v>
      </c>
      <c r="H3136" s="8">
        <v>0.30303000000000002</v>
      </c>
    </row>
    <row r="3137" spans="1:8">
      <c r="A3137" s="8" t="str">
        <f t="shared" si="84"/>
        <v>35.05.002040.03.1820</v>
      </c>
      <c r="B3137" s="8" t="s">
        <v>737</v>
      </c>
      <c r="C3137" s="8" t="s">
        <v>201</v>
      </c>
      <c r="D3137" s="8" t="s">
        <v>452</v>
      </c>
      <c r="E3137" s="8" t="s">
        <v>513</v>
      </c>
      <c r="F3137" s="8" t="s">
        <v>498</v>
      </c>
      <c r="G3137" s="8" t="s">
        <v>514</v>
      </c>
      <c r="H3137" s="8">
        <v>3.7456999999999997E-2</v>
      </c>
    </row>
    <row r="3138" spans="1:8">
      <c r="A3138" s="8" t="str">
        <f t="shared" si="84"/>
        <v>35.05.002040.03.5010</v>
      </c>
      <c r="B3138" s="8" t="s">
        <v>737</v>
      </c>
      <c r="C3138" s="8" t="s">
        <v>201</v>
      </c>
      <c r="D3138" s="8" t="s">
        <v>452</v>
      </c>
      <c r="E3138" s="8" t="s">
        <v>763</v>
      </c>
      <c r="F3138" s="8" t="s">
        <v>498</v>
      </c>
      <c r="G3138" s="8" t="s">
        <v>764</v>
      </c>
      <c r="H3138" s="8">
        <v>2.1975000000000001E-2</v>
      </c>
    </row>
    <row r="3139" spans="1:8">
      <c r="A3139" s="8" t="str">
        <f t="shared" si="84"/>
        <v>---------------  - FMEN031 - V:</v>
      </c>
      <c r="B3139" s="8" t="s">
        <v>427</v>
      </c>
      <c r="C3139" s="8" t="e">
        <f>------------------------------DAT</f>
        <v>#NAME?</v>
      </c>
      <c r="D3139" s="8" t="s">
        <v>1238</v>
      </c>
      <c r="E3139" s="8" t="s">
        <v>526</v>
      </c>
      <c r="F3139" s="8" t="s">
        <v>527</v>
      </c>
      <c r="G3139" s="8" t="s">
        <v>528</v>
      </c>
      <c r="H3139" s="8"/>
    </row>
    <row r="3140" spans="1:8">
      <c r="A3140" s="8" t="str">
        <f t="shared" si="84"/>
        <v>_x000C_------------------------------</v>
      </c>
      <c r="B3140" s="8" t="s">
        <v>529</v>
      </c>
      <c r="C3140" s="8" t="s">
        <v>1227</v>
      </c>
      <c r="D3140" s="8" t="s">
        <v>1228</v>
      </c>
      <c r="E3140" s="8" t="s">
        <v>430</v>
      </c>
      <c r="F3140" s="8" t="s">
        <v>429</v>
      </c>
      <c r="G3140" s="8" t="s">
        <v>431</v>
      </c>
      <c r="H3140" s="8" t="s">
        <v>431</v>
      </c>
    </row>
    <row r="3141" spans="1:8">
      <c r="A3141" s="8" t="str">
        <f t="shared" si="84"/>
        <v>FORNO DE MINASrutura de Atual P</v>
      </c>
      <c r="B3141" s="8" t="s">
        <v>433</v>
      </c>
      <c r="C3141" s="8" t="s">
        <v>434</v>
      </c>
      <c r="D3141" s="8" t="s">
        <v>435</v>
      </c>
      <c r="E3141" s="8" t="s">
        <v>436</v>
      </c>
      <c r="F3141" s="8" t="s">
        <v>437</v>
      </c>
      <c r="G3141" s="8" t="s">
        <v>438</v>
      </c>
      <c r="H3141" s="8" t="s">
        <v>1155</v>
      </c>
    </row>
    <row r="3142" spans="1:8">
      <c r="A3142" s="8" t="str">
        <f t="shared" si="84"/>
        <v>-------------------------------</v>
      </c>
      <c r="B3142" s="8" t="s">
        <v>427</v>
      </c>
      <c r="C3142" s="8" t="s">
        <v>1227</v>
      </c>
      <c r="D3142" s="8" t="s">
        <v>1228</v>
      </c>
      <c r="E3142" s="8" t="s">
        <v>430</v>
      </c>
      <c r="F3142" s="8" t="s">
        <v>429</v>
      </c>
      <c r="G3142" s="8" t="s">
        <v>431</v>
      </c>
      <c r="H3142" s="8" t="s">
        <v>1563</v>
      </c>
    </row>
    <row r="3143" spans="1:8">
      <c r="A3143" s="8" t="str">
        <f t="shared" si="84"/>
        <v/>
      </c>
      <c r="B3143" s="8"/>
      <c r="C3143" s="8"/>
      <c r="D3143" s="8"/>
      <c r="E3143" s="8"/>
      <c r="F3143" s="8"/>
      <c r="G3143" s="8"/>
      <c r="H3143" s="8"/>
    </row>
    <row r="3144" spans="1:8">
      <c r="A3144" s="8" t="str">
        <f t="shared" si="84"/>
        <v>Item PaiItem Filho</v>
      </c>
      <c r="B3144" s="8" t="s">
        <v>441</v>
      </c>
      <c r="C3144" s="8" t="s">
        <v>442</v>
      </c>
      <c r="D3144" s="8" t="s">
        <v>443</v>
      </c>
      <c r="E3144" s="8" t="s">
        <v>444</v>
      </c>
      <c r="F3144" s="8" t="s">
        <v>443</v>
      </c>
      <c r="G3144" s="8" t="s">
        <v>445</v>
      </c>
      <c r="H3144" s="8" t="s">
        <v>446</v>
      </c>
    </row>
    <row r="3145" spans="1:8">
      <c r="A3145" s="8" t="str">
        <f t="shared" si="84"/>
        <v>------------------------------</v>
      </c>
      <c r="B3145" s="8" t="s">
        <v>427</v>
      </c>
      <c r="C3145" s="8" t="s">
        <v>447</v>
      </c>
      <c r="D3145" s="8" t="s">
        <v>448</v>
      </c>
      <c r="E3145" s="8" t="s">
        <v>449</v>
      </c>
      <c r="F3145" s="8" t="s">
        <v>448</v>
      </c>
      <c r="G3145" s="8" t="s">
        <v>431</v>
      </c>
      <c r="H3145" s="8" t="s">
        <v>427</v>
      </c>
    </row>
    <row r="3146" spans="1:8">
      <c r="A3146" s="8" t="str">
        <f t="shared" si="84"/>
        <v>35.05.002040.03.1680</v>
      </c>
      <c r="B3146" s="8" t="s">
        <v>737</v>
      </c>
      <c r="C3146" s="8" t="s">
        <v>201</v>
      </c>
      <c r="D3146" s="8" t="s">
        <v>452</v>
      </c>
      <c r="E3146" s="8" t="s">
        <v>521</v>
      </c>
      <c r="F3146" s="8" t="s">
        <v>498</v>
      </c>
      <c r="G3146" s="8" t="s">
        <v>522</v>
      </c>
      <c r="H3146" s="8">
        <v>4.3699000000000002E-2</v>
      </c>
    </row>
    <row r="3147" spans="1:8">
      <c r="A3147" s="8" t="str">
        <f t="shared" si="84"/>
        <v>35.05.002010.02.0035</v>
      </c>
      <c r="B3147" s="8" t="s">
        <v>737</v>
      </c>
      <c r="C3147" s="8" t="s">
        <v>201</v>
      </c>
      <c r="D3147" s="8" t="s">
        <v>452</v>
      </c>
      <c r="E3147" s="8" t="s">
        <v>500</v>
      </c>
      <c r="F3147" s="8" t="s">
        <v>498</v>
      </c>
      <c r="G3147" s="8" t="s">
        <v>501</v>
      </c>
      <c r="H3147" s="8">
        <v>0.115491</v>
      </c>
    </row>
    <row r="3148" spans="1:8">
      <c r="A3148" s="8" t="str">
        <f t="shared" si="84"/>
        <v>35.05.002010.02.0034</v>
      </c>
      <c r="B3148" s="8" t="s">
        <v>737</v>
      </c>
      <c r="C3148" s="8" t="s">
        <v>201</v>
      </c>
      <c r="D3148" s="8" t="s">
        <v>452</v>
      </c>
      <c r="E3148" s="8" t="s">
        <v>905</v>
      </c>
      <c r="F3148" s="8" t="s">
        <v>498</v>
      </c>
      <c r="G3148" s="8" t="s">
        <v>906</v>
      </c>
      <c r="H3148" s="8">
        <v>3.7456999999999997E-2</v>
      </c>
    </row>
    <row r="3149" spans="1:8">
      <c r="A3149" s="8" t="str">
        <f t="shared" si="84"/>
        <v>35.05.002010.01.0003</v>
      </c>
      <c r="B3149" s="8" t="s">
        <v>737</v>
      </c>
      <c r="C3149" s="8" t="s">
        <v>201</v>
      </c>
      <c r="D3149" s="8" t="s">
        <v>452</v>
      </c>
      <c r="E3149" s="8" t="s">
        <v>471</v>
      </c>
      <c r="F3149" s="8" t="s">
        <v>452</v>
      </c>
      <c r="G3149" s="8" t="s">
        <v>472</v>
      </c>
      <c r="H3149" s="8">
        <v>6.8669999999999998E-3</v>
      </c>
    </row>
    <row r="3150" spans="1:8">
      <c r="A3150" s="8" t="str">
        <f t="shared" si="84"/>
        <v>35.05.002010.02.0025</v>
      </c>
      <c r="B3150" s="8" t="s">
        <v>737</v>
      </c>
      <c r="C3150" s="8" t="s">
        <v>201</v>
      </c>
      <c r="D3150" s="8" t="s">
        <v>452</v>
      </c>
      <c r="E3150" s="8" t="s">
        <v>739</v>
      </c>
      <c r="F3150" s="8" t="s">
        <v>498</v>
      </c>
      <c r="G3150" s="8" t="s">
        <v>740</v>
      </c>
      <c r="H3150" s="8">
        <v>1.0515999999999999E-2</v>
      </c>
    </row>
    <row r="3151" spans="1:8">
      <c r="A3151" s="8" t="str">
        <f t="shared" si="84"/>
        <v>35.05.002130.05.0003</v>
      </c>
      <c r="B3151" s="8" t="s">
        <v>741</v>
      </c>
      <c r="C3151" s="8" t="s">
        <v>742</v>
      </c>
      <c r="D3151" s="8" t="s">
        <v>452</v>
      </c>
      <c r="E3151" s="8" t="s">
        <v>711</v>
      </c>
      <c r="F3151" s="8" t="s">
        <v>452</v>
      </c>
      <c r="G3151" s="8" t="s">
        <v>712</v>
      </c>
      <c r="H3151" s="8">
        <v>0.60032099999999999</v>
      </c>
    </row>
    <row r="3152" spans="1:8">
      <c r="A3152" s="8" t="str">
        <f t="shared" si="84"/>
        <v>35.05.002110.05.0002</v>
      </c>
      <c r="B3152" s="8" t="s">
        <v>741</v>
      </c>
      <c r="C3152" s="8" t="s">
        <v>742</v>
      </c>
      <c r="D3152" s="8" t="s">
        <v>452</v>
      </c>
      <c r="E3152" s="8" t="s">
        <v>451</v>
      </c>
      <c r="F3152" s="8" t="s">
        <v>452</v>
      </c>
      <c r="G3152" s="8" t="s">
        <v>453</v>
      </c>
      <c r="H3152" s="8">
        <v>0.32756299999999999</v>
      </c>
    </row>
    <row r="3153" spans="1:8">
      <c r="A3153" s="8" t="str">
        <f t="shared" si="84"/>
        <v>35.05.002110.04.0006</v>
      </c>
      <c r="B3153" s="8" t="s">
        <v>741</v>
      </c>
      <c r="C3153" s="8" t="s">
        <v>742</v>
      </c>
      <c r="D3153" s="8" t="s">
        <v>452</v>
      </c>
      <c r="E3153" s="8" t="s">
        <v>458</v>
      </c>
      <c r="F3153" s="8" t="s">
        <v>452</v>
      </c>
      <c r="G3153" s="8" t="s">
        <v>459</v>
      </c>
      <c r="H3153" s="8">
        <v>1.5723000000000001E-2</v>
      </c>
    </row>
    <row r="3154" spans="1:8">
      <c r="A3154" s="8" t="str">
        <f t="shared" si="84"/>
        <v>35.05.002110.09.0003</v>
      </c>
      <c r="B3154" s="8" t="s">
        <v>741</v>
      </c>
      <c r="C3154" s="8" t="s">
        <v>742</v>
      </c>
      <c r="D3154" s="8" t="s">
        <v>452</v>
      </c>
      <c r="E3154" s="8" t="s">
        <v>824</v>
      </c>
      <c r="F3154" s="8" t="s">
        <v>452</v>
      </c>
      <c r="G3154" s="8" t="s">
        <v>825</v>
      </c>
      <c r="H3154" s="8">
        <v>5.2409999999999998E-2</v>
      </c>
    </row>
    <row r="3155" spans="1:8">
      <c r="A3155" s="8" t="str">
        <f t="shared" si="84"/>
        <v>35.05.002130.03.0001</v>
      </c>
      <c r="B3155" s="8" t="s">
        <v>741</v>
      </c>
      <c r="C3155" s="8" t="s">
        <v>742</v>
      </c>
      <c r="D3155" s="8" t="s">
        <v>452</v>
      </c>
      <c r="E3155" s="8" t="s">
        <v>717</v>
      </c>
      <c r="F3155" s="8" t="s">
        <v>498</v>
      </c>
      <c r="G3155" s="8" t="s">
        <v>718</v>
      </c>
      <c r="H3155" s="8">
        <v>7.6272000000000006E-2</v>
      </c>
    </row>
    <row r="3156" spans="1:8">
      <c r="A3156" s="8" t="str">
        <f t="shared" si="84"/>
        <v>35.05.002110.11.0001</v>
      </c>
      <c r="B3156" s="8" t="s">
        <v>741</v>
      </c>
      <c r="C3156" s="8" t="s">
        <v>742</v>
      </c>
      <c r="D3156" s="8" t="s">
        <v>452</v>
      </c>
      <c r="E3156" s="8" t="s">
        <v>713</v>
      </c>
      <c r="F3156" s="8" t="s">
        <v>452</v>
      </c>
      <c r="G3156" s="8" t="s">
        <v>714</v>
      </c>
      <c r="H3156" s="8">
        <v>2.8826000000000001E-2</v>
      </c>
    </row>
    <row r="3157" spans="1:8">
      <c r="A3157" s="8" t="str">
        <f t="shared" si="84"/>
        <v>35.05.002110.07.0029</v>
      </c>
      <c r="B3157" s="8" t="s">
        <v>741</v>
      </c>
      <c r="C3157" s="8" t="s">
        <v>742</v>
      </c>
      <c r="D3157" s="8" t="s">
        <v>452</v>
      </c>
      <c r="E3157" s="8" t="s">
        <v>715</v>
      </c>
      <c r="F3157" s="8" t="s">
        <v>498</v>
      </c>
      <c r="G3157" s="8" t="s">
        <v>716</v>
      </c>
      <c r="H3157" s="8">
        <v>6.5513000000000002E-2</v>
      </c>
    </row>
    <row r="3158" spans="1:8">
      <c r="A3158" s="8" t="str">
        <f t="shared" si="84"/>
        <v>35.05.002110.07.0002</v>
      </c>
      <c r="B3158" s="8" t="s">
        <v>741</v>
      </c>
      <c r="C3158" s="8" t="s">
        <v>742</v>
      </c>
      <c r="D3158" s="8" t="s">
        <v>452</v>
      </c>
      <c r="E3158" s="8" t="s">
        <v>454</v>
      </c>
      <c r="F3158" s="8" t="s">
        <v>452</v>
      </c>
      <c r="G3158" s="8" t="s">
        <v>455</v>
      </c>
      <c r="H3158" s="8">
        <v>5.7828999999999998E-2</v>
      </c>
    </row>
    <row r="3159" spans="1:8">
      <c r="A3159" s="8" t="str">
        <f t="shared" si="84"/>
        <v>35.05.002130.02.0010</v>
      </c>
      <c r="B3159" s="8" t="s">
        <v>741</v>
      </c>
      <c r="C3159" s="8" t="s">
        <v>742</v>
      </c>
      <c r="D3159" s="8" t="s">
        <v>452</v>
      </c>
      <c r="E3159" s="8" t="s">
        <v>204</v>
      </c>
      <c r="F3159" s="8" t="s">
        <v>579</v>
      </c>
      <c r="G3159" s="8" t="s">
        <v>589</v>
      </c>
      <c r="H3159" s="8">
        <v>0.40907500000000002</v>
      </c>
    </row>
    <row r="3160" spans="1:8">
      <c r="A3160" s="8" t="str">
        <f t="shared" si="84"/>
        <v>35.05.002140.03.1820</v>
      </c>
      <c r="B3160" s="8" t="s">
        <v>741</v>
      </c>
      <c r="C3160" s="8" t="s">
        <v>742</v>
      </c>
      <c r="D3160" s="8" t="s">
        <v>452</v>
      </c>
      <c r="E3160" s="8" t="s">
        <v>513</v>
      </c>
      <c r="F3160" s="8" t="s">
        <v>498</v>
      </c>
      <c r="G3160" s="8" t="s">
        <v>514</v>
      </c>
      <c r="H3160" s="8">
        <v>4.9522999999999998E-2</v>
      </c>
    </row>
    <row r="3161" spans="1:8">
      <c r="A3161" s="8" t="str">
        <f t="shared" si="84"/>
        <v>35.05.002110.03.0007</v>
      </c>
      <c r="B3161" s="8" t="s">
        <v>741</v>
      </c>
      <c r="C3161" s="8" t="s">
        <v>742</v>
      </c>
      <c r="D3161" s="8" t="s">
        <v>452</v>
      </c>
      <c r="E3161" s="8" t="s">
        <v>515</v>
      </c>
      <c r="F3161" s="8" t="s">
        <v>452</v>
      </c>
      <c r="G3161" s="8" t="s">
        <v>516</v>
      </c>
      <c r="H3161" s="8">
        <v>3.2190000000000003E-2</v>
      </c>
    </row>
    <row r="3162" spans="1:8">
      <c r="A3162" s="8" t="str">
        <f t="shared" si="84"/>
        <v>35.05.002110.03.0006</v>
      </c>
      <c r="B3162" s="8" t="s">
        <v>741</v>
      </c>
      <c r="C3162" s="8" t="s">
        <v>742</v>
      </c>
      <c r="D3162" s="8" t="s">
        <v>452</v>
      </c>
      <c r="E3162" s="8" t="s">
        <v>517</v>
      </c>
      <c r="F3162" s="8" t="s">
        <v>452</v>
      </c>
      <c r="G3162" s="8" t="s">
        <v>518</v>
      </c>
      <c r="H3162" s="8">
        <v>9.2442999999999997E-2</v>
      </c>
    </row>
    <row r="3163" spans="1:8">
      <c r="A3163" s="8" t="str">
        <f t="shared" si="84"/>
        <v>35.05.002110.02.0035</v>
      </c>
      <c r="B3163" s="8" t="s">
        <v>741</v>
      </c>
      <c r="C3163" s="8" t="s">
        <v>742</v>
      </c>
      <c r="D3163" s="8" t="s">
        <v>452</v>
      </c>
      <c r="E3163" s="8" t="s">
        <v>500</v>
      </c>
      <c r="F3163" s="8" t="s">
        <v>498</v>
      </c>
      <c r="G3163" s="8" t="s">
        <v>501</v>
      </c>
      <c r="H3163" s="8">
        <v>0.15682199999999999</v>
      </c>
    </row>
    <row r="3164" spans="1:8">
      <c r="A3164" s="8" t="str">
        <f t="shared" si="84"/>
        <v>35.05.002140.03.1110</v>
      </c>
      <c r="B3164" s="8" t="s">
        <v>741</v>
      </c>
      <c r="C3164" s="8" t="s">
        <v>742</v>
      </c>
      <c r="D3164" s="8" t="s">
        <v>452</v>
      </c>
      <c r="E3164" s="8" t="s">
        <v>1241</v>
      </c>
      <c r="F3164" s="8" t="s">
        <v>498</v>
      </c>
      <c r="G3164" s="8" t="s">
        <v>1242</v>
      </c>
      <c r="H3164" s="8">
        <v>5.0381000000000002E-2</v>
      </c>
    </row>
    <row r="3165" spans="1:8">
      <c r="A3165" s="8" t="str">
        <f t="shared" si="84"/>
        <v>35.05.002110.01.0003</v>
      </c>
      <c r="B3165" s="8" t="s">
        <v>741</v>
      </c>
      <c r="C3165" s="8" t="s">
        <v>742</v>
      </c>
      <c r="D3165" s="8" t="s">
        <v>452</v>
      </c>
      <c r="E3165" s="8" t="s">
        <v>471</v>
      </c>
      <c r="F3165" s="8" t="s">
        <v>452</v>
      </c>
      <c r="G3165" s="8" t="s">
        <v>472</v>
      </c>
      <c r="H3165" s="8">
        <v>8.0140000000000003E-3</v>
      </c>
    </row>
    <row r="3166" spans="1:8">
      <c r="A3166" s="8" t="str">
        <f t="shared" si="84"/>
        <v>35.05.002110.06.0020</v>
      </c>
      <c r="B3166" s="8" t="s">
        <v>741</v>
      </c>
      <c r="C3166" s="8" t="s">
        <v>742</v>
      </c>
      <c r="D3166" s="8" t="s">
        <v>452</v>
      </c>
      <c r="E3166" s="8" t="s">
        <v>456</v>
      </c>
      <c r="F3166" s="8" t="s">
        <v>452</v>
      </c>
      <c r="G3166" s="8" t="s">
        <v>457</v>
      </c>
      <c r="H3166" s="8">
        <v>8.0099999999999995E-4</v>
      </c>
    </row>
    <row r="3167" spans="1:8">
      <c r="A3167" s="8" t="str">
        <f t="shared" si="84"/>
        <v>35.05.002110.06.0015</v>
      </c>
      <c r="B3167" s="8" t="s">
        <v>741</v>
      </c>
      <c r="C3167" s="8" t="s">
        <v>742</v>
      </c>
      <c r="D3167" s="8" t="s">
        <v>452</v>
      </c>
      <c r="E3167" s="8" t="s">
        <v>552</v>
      </c>
      <c r="F3167" s="8" t="s">
        <v>452</v>
      </c>
      <c r="G3167" s="8" t="s">
        <v>553</v>
      </c>
      <c r="H3167" s="8">
        <v>3.8000000000000002E-4</v>
      </c>
    </row>
    <row r="3168" spans="1:8">
      <c r="A3168" s="8" t="str">
        <f t="shared" si="84"/>
        <v>35.05.002110.05.0007</v>
      </c>
      <c r="B3168" s="8" t="s">
        <v>741</v>
      </c>
      <c r="C3168" s="8" t="s">
        <v>742</v>
      </c>
      <c r="D3168" s="8" t="s">
        <v>452</v>
      </c>
      <c r="E3168" s="8" t="s">
        <v>743</v>
      </c>
      <c r="F3168" s="8" t="s">
        <v>498</v>
      </c>
      <c r="G3168" s="8" t="s">
        <v>744</v>
      </c>
      <c r="H3168" s="8">
        <v>7.2800000000000002E-4</v>
      </c>
    </row>
    <row r="3169" spans="1:8">
      <c r="A3169" s="8" t="str">
        <f t="shared" si="84"/>
        <v>35.05.002230.05.0003</v>
      </c>
      <c r="B3169" s="8" t="s">
        <v>746</v>
      </c>
      <c r="C3169" s="8" t="s">
        <v>747</v>
      </c>
      <c r="D3169" s="8" t="s">
        <v>452</v>
      </c>
      <c r="E3169" s="8" t="s">
        <v>711</v>
      </c>
      <c r="F3169" s="8" t="s">
        <v>452</v>
      </c>
      <c r="G3169" s="8" t="s">
        <v>712</v>
      </c>
      <c r="H3169" s="8">
        <v>0.60092999999999996</v>
      </c>
    </row>
    <row r="3170" spans="1:8">
      <c r="A3170" s="8" t="str">
        <f t="shared" si="84"/>
        <v>35.05.002210.05.0002</v>
      </c>
      <c r="B3170" s="8" t="s">
        <v>746</v>
      </c>
      <c r="C3170" s="8" t="s">
        <v>747</v>
      </c>
      <c r="D3170" s="8" t="s">
        <v>452</v>
      </c>
      <c r="E3170" s="8" t="s">
        <v>451</v>
      </c>
      <c r="F3170" s="8" t="s">
        <v>452</v>
      </c>
      <c r="G3170" s="8" t="s">
        <v>453</v>
      </c>
      <c r="H3170" s="8">
        <v>0.32789499999999999</v>
      </c>
    </row>
    <row r="3171" spans="1:8">
      <c r="A3171" s="8" t="str">
        <f t="shared" si="84"/>
        <v>35.05.002210.04.0006</v>
      </c>
      <c r="B3171" s="8" t="s">
        <v>746</v>
      </c>
      <c r="C3171" s="8" t="s">
        <v>747</v>
      </c>
      <c r="D3171" s="8" t="s">
        <v>452</v>
      </c>
      <c r="E3171" s="8" t="s">
        <v>458</v>
      </c>
      <c r="F3171" s="8" t="s">
        <v>452</v>
      </c>
      <c r="G3171" s="8" t="s">
        <v>459</v>
      </c>
      <c r="H3171" s="8">
        <v>1.5739E-2</v>
      </c>
    </row>
    <row r="3172" spans="1:8">
      <c r="A3172" s="8" t="str">
        <f t="shared" si="84"/>
        <v>35.05.002210.09.0003</v>
      </c>
      <c r="B3172" s="8" t="s">
        <v>746</v>
      </c>
      <c r="C3172" s="8" t="s">
        <v>747</v>
      </c>
      <c r="D3172" s="8" t="s">
        <v>452</v>
      </c>
      <c r="E3172" s="8" t="s">
        <v>824</v>
      </c>
      <c r="F3172" s="8" t="s">
        <v>452</v>
      </c>
      <c r="G3172" s="8" t="s">
        <v>825</v>
      </c>
      <c r="H3172" s="8">
        <v>5.2463000000000003E-2</v>
      </c>
    </row>
    <row r="3173" spans="1:8">
      <c r="A3173" s="8" t="str">
        <f t="shared" si="84"/>
        <v>35.05.002230.03.0001</v>
      </c>
      <c r="B3173" s="8" t="s">
        <v>746</v>
      </c>
      <c r="C3173" s="8" t="s">
        <v>747</v>
      </c>
      <c r="D3173" s="8" t="s">
        <v>452</v>
      </c>
      <c r="E3173" s="8" t="s">
        <v>717</v>
      </c>
      <c r="F3173" s="8" t="s">
        <v>498</v>
      </c>
      <c r="G3173" s="8" t="s">
        <v>718</v>
      </c>
      <c r="H3173" s="8">
        <v>7.6350000000000001E-2</v>
      </c>
    </row>
    <row r="3174" spans="1:8">
      <c r="A3174" s="8" t="str">
        <f t="shared" si="84"/>
        <v>35.05.002210.11.0001</v>
      </c>
      <c r="B3174" s="8" t="s">
        <v>746</v>
      </c>
      <c r="C3174" s="8" t="s">
        <v>747</v>
      </c>
      <c r="D3174" s="8" t="s">
        <v>452</v>
      </c>
      <c r="E3174" s="8" t="s">
        <v>713</v>
      </c>
      <c r="F3174" s="8" t="s">
        <v>452</v>
      </c>
      <c r="G3174" s="8" t="s">
        <v>714</v>
      </c>
      <c r="H3174" s="8">
        <v>2.8854999999999999E-2</v>
      </c>
    </row>
    <row r="3175" spans="1:8">
      <c r="A3175" s="8" t="str">
        <f t="shared" si="84"/>
        <v>35.05.002210.07.0029</v>
      </c>
      <c r="B3175" s="8" t="s">
        <v>746</v>
      </c>
      <c r="C3175" s="8" t="s">
        <v>747</v>
      </c>
      <c r="D3175" s="8" t="s">
        <v>452</v>
      </c>
      <c r="E3175" s="8" t="s">
        <v>715</v>
      </c>
      <c r="F3175" s="8" t="s">
        <v>498</v>
      </c>
      <c r="G3175" s="8" t="s">
        <v>716</v>
      </c>
      <c r="H3175" s="8">
        <v>6.5578999999999998E-2</v>
      </c>
    </row>
    <row r="3176" spans="1:8">
      <c r="A3176" s="8" t="str">
        <f t="shared" si="84"/>
        <v>35.05.002210.07.0002</v>
      </c>
      <c r="B3176" s="8" t="s">
        <v>746</v>
      </c>
      <c r="C3176" s="8" t="s">
        <v>747</v>
      </c>
      <c r="D3176" s="8" t="s">
        <v>452</v>
      </c>
      <c r="E3176" s="8" t="s">
        <v>454</v>
      </c>
      <c r="F3176" s="8" t="s">
        <v>452</v>
      </c>
      <c r="G3176" s="8" t="s">
        <v>455</v>
      </c>
      <c r="H3176" s="8">
        <v>3.9347E-2</v>
      </c>
    </row>
    <row r="3177" spans="1:8">
      <c r="A3177" s="8" t="str">
        <f t="shared" si="84"/>
        <v>35.05.002240.03.5570</v>
      </c>
      <c r="B3177" s="8" t="s">
        <v>746</v>
      </c>
      <c r="C3177" s="8" t="s">
        <v>747</v>
      </c>
      <c r="D3177" s="8" t="s">
        <v>452</v>
      </c>
      <c r="E3177" s="8" t="s">
        <v>748</v>
      </c>
      <c r="F3177" s="8" t="s">
        <v>498</v>
      </c>
      <c r="G3177" s="8" t="s">
        <v>749</v>
      </c>
      <c r="H3177" s="8">
        <v>0.40917100000000001</v>
      </c>
    </row>
    <row r="3178" spans="1:8">
      <c r="A3178" s="8" t="str">
        <f t="shared" si="84"/>
        <v>35.05.002235.03.5570</v>
      </c>
      <c r="B3178" s="8" t="s">
        <v>746</v>
      </c>
      <c r="C3178" s="8" t="s">
        <v>747</v>
      </c>
      <c r="D3178" s="8" t="s">
        <v>452</v>
      </c>
      <c r="E3178" s="8" t="s">
        <v>1659</v>
      </c>
      <c r="F3178" s="8" t="s">
        <v>498</v>
      </c>
      <c r="G3178" s="8" t="s">
        <v>1660</v>
      </c>
      <c r="H3178" s="8">
        <v>0.40917100000000001</v>
      </c>
    </row>
    <row r="3179" spans="1:8">
      <c r="A3179" s="8" t="str">
        <f t="shared" si="84"/>
        <v>35.05.002330.05.0003</v>
      </c>
      <c r="B3179" s="8" t="s">
        <v>767</v>
      </c>
      <c r="C3179" s="8" t="s">
        <v>768</v>
      </c>
      <c r="D3179" s="8" t="s">
        <v>452</v>
      </c>
      <c r="E3179" s="8" t="s">
        <v>711</v>
      </c>
      <c r="F3179" s="8" t="s">
        <v>452</v>
      </c>
      <c r="G3179" s="8" t="s">
        <v>712</v>
      </c>
      <c r="H3179" s="8">
        <v>1.0101009999999999</v>
      </c>
    </row>
    <row r="3180" spans="1:8">
      <c r="A3180" s="8" t="str">
        <f t="shared" si="84"/>
        <v>35.05.002310.05.0002</v>
      </c>
      <c r="B3180" s="8" t="s">
        <v>767</v>
      </c>
      <c r="C3180" s="8" t="s">
        <v>768</v>
      </c>
      <c r="D3180" s="8" t="s">
        <v>452</v>
      </c>
      <c r="E3180" s="8" t="s">
        <v>451</v>
      </c>
      <c r="F3180" s="8" t="s">
        <v>452</v>
      </c>
      <c r="G3180" s="8" t="s">
        <v>453</v>
      </c>
      <c r="H3180" s="8">
        <v>0.55115800000000004</v>
      </c>
    </row>
    <row r="3181" spans="1:8">
      <c r="A3181" s="8" t="str">
        <f t="shared" si="84"/>
        <v>35.05.002310.04.0006</v>
      </c>
      <c r="B3181" s="8" t="s">
        <v>767</v>
      </c>
      <c r="C3181" s="8" t="s">
        <v>768</v>
      </c>
      <c r="D3181" s="8" t="s">
        <v>452</v>
      </c>
      <c r="E3181" s="8" t="s">
        <v>458</v>
      </c>
      <c r="F3181" s="8" t="s">
        <v>452</v>
      </c>
      <c r="G3181" s="8" t="s">
        <v>459</v>
      </c>
      <c r="H3181" s="8">
        <v>2.6456E-2</v>
      </c>
    </row>
    <row r="3182" spans="1:8">
      <c r="A3182" s="8" t="str">
        <f t="shared" si="84"/>
        <v>35.05.002310.09.0003</v>
      </c>
      <c r="B3182" s="8" t="s">
        <v>767</v>
      </c>
      <c r="C3182" s="8" t="s">
        <v>768</v>
      </c>
      <c r="D3182" s="8" t="s">
        <v>452</v>
      </c>
      <c r="E3182" s="8" t="s">
        <v>824</v>
      </c>
      <c r="F3182" s="8" t="s">
        <v>452</v>
      </c>
      <c r="G3182" s="8" t="s">
        <v>825</v>
      </c>
      <c r="H3182" s="8">
        <v>8.8184999999999999E-2</v>
      </c>
    </row>
    <row r="3183" spans="1:8">
      <c r="A3183" s="8" t="str">
        <f t="shared" si="84"/>
        <v>35.05.002330.03.0001</v>
      </c>
      <c r="B3183" s="8" t="s">
        <v>767</v>
      </c>
      <c r="C3183" s="8" t="s">
        <v>768</v>
      </c>
      <c r="D3183" s="8" t="s">
        <v>452</v>
      </c>
      <c r="E3183" s="8" t="s">
        <v>717</v>
      </c>
      <c r="F3183" s="8" t="s">
        <v>498</v>
      </c>
      <c r="G3183" s="8" t="s">
        <v>718</v>
      </c>
      <c r="H3183" s="8">
        <v>0.12833600000000001</v>
      </c>
    </row>
    <row r="3184" spans="1:8">
      <c r="A3184" s="8" t="str">
        <f t="shared" si="84"/>
        <v>35.05.002310.11.0001</v>
      </c>
      <c r="B3184" s="8" t="s">
        <v>767</v>
      </c>
      <c r="C3184" s="8" t="s">
        <v>768</v>
      </c>
      <c r="D3184" s="8" t="s">
        <v>452</v>
      </c>
      <c r="E3184" s="8" t="s">
        <v>713</v>
      </c>
      <c r="F3184" s="8" t="s">
        <v>452</v>
      </c>
      <c r="G3184" s="8" t="s">
        <v>714</v>
      </c>
      <c r="H3184" s="8">
        <v>4.8502000000000003E-2</v>
      </c>
    </row>
    <row r="3185" spans="1:8">
      <c r="A3185" s="8" t="str">
        <f t="shared" si="84"/>
        <v>35.05.002310.07.0029</v>
      </c>
      <c r="B3185" s="8" t="s">
        <v>767</v>
      </c>
      <c r="C3185" s="8" t="s">
        <v>768</v>
      </c>
      <c r="D3185" s="8" t="s">
        <v>452</v>
      </c>
      <c r="E3185" s="8" t="s">
        <v>715</v>
      </c>
      <c r="F3185" s="8" t="s">
        <v>498</v>
      </c>
      <c r="G3185" s="8" t="s">
        <v>716</v>
      </c>
      <c r="H3185" s="8">
        <v>0.110232</v>
      </c>
    </row>
    <row r="3186" spans="1:8">
      <c r="A3186" s="8" t="str">
        <f t="shared" si="84"/>
        <v>35.05.002310.07.0002</v>
      </c>
      <c r="B3186" s="8" t="s">
        <v>767</v>
      </c>
      <c r="C3186" s="8" t="s">
        <v>768</v>
      </c>
      <c r="D3186" s="8" t="s">
        <v>452</v>
      </c>
      <c r="E3186" s="8" t="s">
        <v>454</v>
      </c>
      <c r="F3186" s="8" t="s">
        <v>452</v>
      </c>
      <c r="G3186" s="8" t="s">
        <v>455</v>
      </c>
      <c r="H3186" s="8">
        <v>6.6139000000000003E-2</v>
      </c>
    </row>
    <row r="3187" spans="1:8">
      <c r="A3187" s="8" t="str">
        <f t="shared" si="84"/>
        <v>35.05.002430.05.0003</v>
      </c>
      <c r="B3187" s="8" t="s">
        <v>751</v>
      </c>
      <c r="C3187" s="8" t="s">
        <v>709</v>
      </c>
      <c r="D3187" s="8" t="s">
        <v>452</v>
      </c>
      <c r="E3187" s="8" t="s">
        <v>711</v>
      </c>
      <c r="F3187" s="8" t="s">
        <v>452</v>
      </c>
      <c r="G3187" s="8" t="s">
        <v>712</v>
      </c>
      <c r="H3187" s="8">
        <v>0.70189400000000002</v>
      </c>
    </row>
    <row r="3188" spans="1:8">
      <c r="A3188" s="8" t="str">
        <f t="shared" si="84"/>
        <v>35.05.002410.05.0002</v>
      </c>
      <c r="B3188" s="8" t="s">
        <v>751</v>
      </c>
      <c r="C3188" s="8" t="s">
        <v>709</v>
      </c>
      <c r="D3188" s="8" t="s">
        <v>452</v>
      </c>
      <c r="E3188" s="8" t="s">
        <v>451</v>
      </c>
      <c r="F3188" s="8" t="s">
        <v>452</v>
      </c>
      <c r="G3188" s="8" t="s">
        <v>453</v>
      </c>
      <c r="H3188" s="8">
        <v>0.38298599999999999</v>
      </c>
    </row>
    <row r="3189" spans="1:8">
      <c r="A3189" s="8" t="str">
        <f t="shared" si="84"/>
        <v>35.05.002410.04.0006</v>
      </c>
      <c r="B3189" s="8" t="s">
        <v>751</v>
      </c>
      <c r="C3189" s="8" t="s">
        <v>709</v>
      </c>
      <c r="D3189" s="8" t="s">
        <v>452</v>
      </c>
      <c r="E3189" s="8" t="s">
        <v>458</v>
      </c>
      <c r="F3189" s="8" t="s">
        <v>452</v>
      </c>
      <c r="G3189" s="8" t="s">
        <v>459</v>
      </c>
      <c r="H3189" s="8">
        <v>1.8383E-2</v>
      </c>
    </row>
    <row r="3190" spans="1:8">
      <c r="A3190" s="8" t="str">
        <f t="shared" si="84"/>
        <v>35.05.002410.09.0003</v>
      </c>
      <c r="B3190" s="8" t="s">
        <v>751</v>
      </c>
      <c r="C3190" s="8" t="s">
        <v>709</v>
      </c>
      <c r="D3190" s="8" t="s">
        <v>452</v>
      </c>
      <c r="E3190" s="8" t="s">
        <v>824</v>
      </c>
      <c r="F3190" s="8" t="s">
        <v>452</v>
      </c>
      <c r="G3190" s="8" t="s">
        <v>825</v>
      </c>
      <c r="H3190" s="8">
        <v>6.1277999999999999E-2</v>
      </c>
    </row>
    <row r="3191" spans="1:8">
      <c r="A3191" s="8" t="str">
        <f t="shared" ref="A3191:A3240" si="85">B3191&amp;E3191</f>
        <v>35.05.002430.03.0001</v>
      </c>
      <c r="B3191" s="8" t="s">
        <v>751</v>
      </c>
      <c r="C3191" s="8" t="s">
        <v>709</v>
      </c>
      <c r="D3191" s="8" t="s">
        <v>452</v>
      </c>
      <c r="E3191" s="8" t="s">
        <v>717</v>
      </c>
      <c r="F3191" s="8" t="s">
        <v>498</v>
      </c>
      <c r="G3191" s="8" t="s">
        <v>718</v>
      </c>
      <c r="H3191" s="8">
        <v>8.9177999999999993E-2</v>
      </c>
    </row>
    <row r="3192" spans="1:8">
      <c r="A3192" s="8" t="str">
        <f t="shared" si="85"/>
        <v>35.05.002410.11.0001</v>
      </c>
      <c r="B3192" s="8" t="s">
        <v>751</v>
      </c>
      <c r="C3192" s="8" t="s">
        <v>709</v>
      </c>
      <c r="D3192" s="8" t="s">
        <v>452</v>
      </c>
      <c r="E3192" s="8" t="s">
        <v>713</v>
      </c>
      <c r="F3192" s="8" t="s">
        <v>452</v>
      </c>
      <c r="G3192" s="8" t="s">
        <v>714</v>
      </c>
      <c r="H3192" s="8">
        <v>3.3702999999999997E-2</v>
      </c>
    </row>
    <row r="3193" spans="1:8">
      <c r="A3193" s="8" t="str">
        <f t="shared" si="85"/>
        <v>35.05.002410.07.0029</v>
      </c>
      <c r="B3193" s="8" t="s">
        <v>751</v>
      </c>
      <c r="C3193" s="8" t="s">
        <v>709</v>
      </c>
      <c r="D3193" s="8" t="s">
        <v>452</v>
      </c>
      <c r="E3193" s="8" t="s">
        <v>715</v>
      </c>
      <c r="F3193" s="8" t="s">
        <v>498</v>
      </c>
      <c r="G3193" s="8" t="s">
        <v>716</v>
      </c>
      <c r="H3193" s="8">
        <v>7.6596999999999998E-2</v>
      </c>
    </row>
    <row r="3194" spans="1:8">
      <c r="A3194" s="8" t="str">
        <f t="shared" si="85"/>
        <v>35.05.002410.07.0002</v>
      </c>
      <c r="B3194" s="8" t="s">
        <v>751</v>
      </c>
      <c r="C3194" s="8" t="s">
        <v>709</v>
      </c>
      <c r="D3194" s="8" t="s">
        <v>452</v>
      </c>
      <c r="E3194" s="8" t="s">
        <v>454</v>
      </c>
      <c r="F3194" s="8" t="s">
        <v>452</v>
      </c>
      <c r="G3194" s="8" t="s">
        <v>455</v>
      </c>
      <c r="H3194" s="8">
        <v>6.8793000000000007E-2</v>
      </c>
    </row>
    <row r="3195" spans="1:8">
      <c r="A3195" s="8" t="str">
        <f t="shared" si="85"/>
        <v>35.05.002430.02.0007</v>
      </c>
      <c r="B3195" s="8" t="s">
        <v>751</v>
      </c>
      <c r="C3195" s="8" t="s">
        <v>709</v>
      </c>
      <c r="D3195" s="8" t="s">
        <v>452</v>
      </c>
      <c r="E3195" s="8" t="s">
        <v>195</v>
      </c>
      <c r="F3195" s="8" t="s">
        <v>579</v>
      </c>
      <c r="G3195" s="8" t="s">
        <v>710</v>
      </c>
      <c r="H3195" s="8">
        <v>0.30747099999999999</v>
      </c>
    </row>
    <row r="3196" spans="1:8">
      <c r="A3196" s="8" t="str">
        <f t="shared" si="85"/>
        <v>35.05.002440.03.1820</v>
      </c>
      <c r="B3196" s="8" t="s">
        <v>751</v>
      </c>
      <c r="C3196" s="8" t="s">
        <v>709</v>
      </c>
      <c r="D3196" s="8" t="s">
        <v>452</v>
      </c>
      <c r="E3196" s="8" t="s">
        <v>513</v>
      </c>
      <c r="F3196" s="8" t="s">
        <v>498</v>
      </c>
      <c r="G3196" s="8" t="s">
        <v>514</v>
      </c>
      <c r="H3196" s="8">
        <v>3.2621999999999998E-2</v>
      </c>
    </row>
    <row r="3197" spans="1:8">
      <c r="A3197" s="8" t="str">
        <f t="shared" si="85"/>
        <v>35.05.002410.03.0005</v>
      </c>
      <c r="B3197" s="8" t="s">
        <v>751</v>
      </c>
      <c r="C3197" s="8" t="s">
        <v>709</v>
      </c>
      <c r="D3197" s="8" t="s">
        <v>452</v>
      </c>
      <c r="E3197" s="8" t="s">
        <v>1239</v>
      </c>
      <c r="F3197" s="8" t="s">
        <v>452</v>
      </c>
      <c r="G3197" s="8" t="s">
        <v>1240</v>
      </c>
      <c r="H3197" s="8">
        <v>9.5346E-2</v>
      </c>
    </row>
    <row r="3198" spans="1:8">
      <c r="A3198" s="8" t="str">
        <f t="shared" si="85"/>
        <v>35.05.002410.02.0035</v>
      </c>
      <c r="B3198" s="8" t="s">
        <v>751</v>
      </c>
      <c r="C3198" s="8" t="s">
        <v>709</v>
      </c>
      <c r="D3198" s="8" t="s">
        <v>452</v>
      </c>
      <c r="E3198" s="8" t="s">
        <v>500</v>
      </c>
      <c r="F3198" s="8" t="s">
        <v>498</v>
      </c>
      <c r="G3198" s="8" t="s">
        <v>501</v>
      </c>
      <c r="H3198" s="8">
        <v>0.117437</v>
      </c>
    </row>
    <row r="3199" spans="1:8">
      <c r="A3199" s="8" t="str">
        <f t="shared" si="85"/>
        <v>35.05.002440.03.1110</v>
      </c>
      <c r="B3199" s="8" t="s">
        <v>751</v>
      </c>
      <c r="C3199" s="8" t="s">
        <v>709</v>
      </c>
      <c r="D3199" s="8" t="s">
        <v>452</v>
      </c>
      <c r="E3199" s="8" t="s">
        <v>1241</v>
      </c>
      <c r="F3199" s="8" t="s">
        <v>498</v>
      </c>
      <c r="G3199" s="8" t="s">
        <v>1242</v>
      </c>
      <c r="H3199" s="8">
        <v>2.8445999999999999E-2</v>
      </c>
    </row>
    <row r="3200" spans="1:8">
      <c r="A3200" s="8" t="str">
        <f t="shared" si="85"/>
        <v>35.05.002410.01.0003</v>
      </c>
      <c r="B3200" s="8" t="s">
        <v>751</v>
      </c>
      <c r="C3200" s="8" t="s">
        <v>709</v>
      </c>
      <c r="D3200" s="8" t="s">
        <v>452</v>
      </c>
      <c r="E3200" s="8" t="s">
        <v>471</v>
      </c>
      <c r="F3200" s="8" t="s">
        <v>452</v>
      </c>
      <c r="G3200" s="8" t="s">
        <v>472</v>
      </c>
      <c r="H3200" s="8">
        <v>6.7980000000000002E-3</v>
      </c>
    </row>
    <row r="3201" spans="1:8">
      <c r="A3201" s="8" t="str">
        <f t="shared" si="85"/>
        <v>35.05.002410.06.0006</v>
      </c>
      <c r="B3201" s="8" t="s">
        <v>751</v>
      </c>
      <c r="C3201" s="8" t="s">
        <v>709</v>
      </c>
      <c r="D3201" s="8" t="s">
        <v>452</v>
      </c>
      <c r="E3201" s="8" t="s">
        <v>495</v>
      </c>
      <c r="F3201" s="8" t="s">
        <v>452</v>
      </c>
      <c r="G3201" s="8" t="s">
        <v>496</v>
      </c>
      <c r="H3201" s="8">
        <v>5.7869999999999996E-3</v>
      </c>
    </row>
    <row r="3202" spans="1:8">
      <c r="A3202" s="8" t="str">
        <f t="shared" si="85"/>
        <v>35.05.002410.06.0020</v>
      </c>
      <c r="B3202" s="8" t="s">
        <v>751</v>
      </c>
      <c r="C3202" s="8" t="s">
        <v>709</v>
      </c>
      <c r="D3202" s="8" t="s">
        <v>452</v>
      </c>
      <c r="E3202" s="8" t="s">
        <v>456</v>
      </c>
      <c r="F3202" s="8" t="s">
        <v>452</v>
      </c>
      <c r="G3202" s="8" t="s">
        <v>457</v>
      </c>
      <c r="H3202" s="8">
        <v>1.305E-3</v>
      </c>
    </row>
    <row r="3203" spans="1:8">
      <c r="A3203" s="8" t="str">
        <f t="shared" si="85"/>
        <v>---------------  - FMEN031 - V:</v>
      </c>
      <c r="B3203" s="8" t="s">
        <v>427</v>
      </c>
      <c r="C3203" s="8" t="e">
        <f>------------------------------DAT</f>
        <v>#NAME?</v>
      </c>
      <c r="D3203" s="8" t="s">
        <v>1238</v>
      </c>
      <c r="E3203" s="8" t="s">
        <v>526</v>
      </c>
      <c r="F3203" s="8" t="s">
        <v>527</v>
      </c>
      <c r="G3203" s="8" t="s">
        <v>528</v>
      </c>
      <c r="H3203" s="8"/>
    </row>
    <row r="3204" spans="1:8">
      <c r="A3204" s="8" t="str">
        <f t="shared" si="85"/>
        <v>_x000C_------------------------------</v>
      </c>
      <c r="B3204" s="8" t="s">
        <v>529</v>
      </c>
      <c r="C3204" s="8" t="s">
        <v>1227</v>
      </c>
      <c r="D3204" s="8" t="s">
        <v>1228</v>
      </c>
      <c r="E3204" s="8" t="s">
        <v>430</v>
      </c>
      <c r="F3204" s="8" t="s">
        <v>429</v>
      </c>
      <c r="G3204" s="8" t="s">
        <v>431</v>
      </c>
      <c r="H3204" s="8" t="s">
        <v>431</v>
      </c>
    </row>
    <row r="3205" spans="1:8">
      <c r="A3205" s="8" t="str">
        <f t="shared" si="85"/>
        <v>FORNO DE MINASrutura de Atual P</v>
      </c>
      <c r="B3205" s="8" t="s">
        <v>433</v>
      </c>
      <c r="C3205" s="8" t="s">
        <v>434</v>
      </c>
      <c r="D3205" s="8" t="s">
        <v>435</v>
      </c>
      <c r="E3205" s="8" t="s">
        <v>436</v>
      </c>
      <c r="F3205" s="8" t="s">
        <v>437</v>
      </c>
      <c r="G3205" s="8" t="s">
        <v>438</v>
      </c>
      <c r="H3205" s="8" t="s">
        <v>1187</v>
      </c>
    </row>
    <row r="3206" spans="1:8">
      <c r="A3206" s="8" t="str">
        <f t="shared" si="85"/>
        <v>-------------------------------</v>
      </c>
      <c r="B3206" s="8" t="s">
        <v>427</v>
      </c>
      <c r="C3206" s="8" t="s">
        <v>1227</v>
      </c>
      <c r="D3206" s="8" t="s">
        <v>1228</v>
      </c>
      <c r="E3206" s="8" t="s">
        <v>430</v>
      </c>
      <c r="F3206" s="8" t="s">
        <v>429</v>
      </c>
      <c r="G3206" s="8" t="s">
        <v>431</v>
      </c>
      <c r="H3206" s="8" t="s">
        <v>1563</v>
      </c>
    </row>
    <row r="3207" spans="1:8">
      <c r="A3207" s="8" t="str">
        <f t="shared" si="85"/>
        <v/>
      </c>
      <c r="B3207" s="8"/>
      <c r="C3207" s="8"/>
      <c r="D3207" s="8"/>
      <c r="E3207" s="8"/>
      <c r="F3207" s="8"/>
      <c r="G3207" s="8"/>
      <c r="H3207" s="8"/>
    </row>
    <row r="3208" spans="1:8">
      <c r="A3208" s="8" t="str">
        <f t="shared" si="85"/>
        <v>Item PaiItem Filho</v>
      </c>
      <c r="B3208" s="8" t="s">
        <v>441</v>
      </c>
      <c r="C3208" s="8" t="s">
        <v>442</v>
      </c>
      <c r="D3208" s="8" t="s">
        <v>443</v>
      </c>
      <c r="E3208" s="8" t="s">
        <v>444</v>
      </c>
      <c r="F3208" s="8" t="s">
        <v>443</v>
      </c>
      <c r="G3208" s="8" t="s">
        <v>445</v>
      </c>
      <c r="H3208" s="8" t="s">
        <v>446</v>
      </c>
    </row>
    <row r="3209" spans="1:8">
      <c r="A3209" s="8" t="str">
        <f t="shared" si="85"/>
        <v>------------------------------</v>
      </c>
      <c r="B3209" s="8" t="s">
        <v>427</v>
      </c>
      <c r="C3209" s="8" t="s">
        <v>447</v>
      </c>
      <c r="D3209" s="8" t="s">
        <v>448</v>
      </c>
      <c r="E3209" s="8" t="s">
        <v>449</v>
      </c>
      <c r="F3209" s="8" t="s">
        <v>448</v>
      </c>
      <c r="G3209" s="8" t="s">
        <v>431</v>
      </c>
      <c r="H3209" s="8" t="s">
        <v>427</v>
      </c>
    </row>
    <row r="3210" spans="1:8">
      <c r="A3210" s="8" t="str">
        <f t="shared" si="85"/>
        <v>35.05.002410.06.0021</v>
      </c>
      <c r="B3210" s="8" t="s">
        <v>751</v>
      </c>
      <c r="C3210" s="8" t="s">
        <v>709</v>
      </c>
      <c r="D3210" s="8" t="s">
        <v>452</v>
      </c>
      <c r="E3210" s="8" t="s">
        <v>489</v>
      </c>
      <c r="F3210" s="8" t="s">
        <v>452</v>
      </c>
      <c r="G3210" s="8" t="s">
        <v>490</v>
      </c>
      <c r="H3210" s="8">
        <v>7.6000000000000004E-4</v>
      </c>
    </row>
    <row r="3211" spans="1:8">
      <c r="A3211" s="8" t="str">
        <f t="shared" si="85"/>
        <v>35.05.002530.05.0003</v>
      </c>
      <c r="B3211" s="8" t="s">
        <v>759</v>
      </c>
      <c r="C3211" s="8" t="s">
        <v>742</v>
      </c>
      <c r="D3211" s="8" t="s">
        <v>452</v>
      </c>
      <c r="E3211" s="8" t="s">
        <v>711</v>
      </c>
      <c r="F3211" s="8" t="s">
        <v>452</v>
      </c>
      <c r="G3211" s="8" t="s">
        <v>712</v>
      </c>
      <c r="H3211" s="8">
        <v>0.701936</v>
      </c>
    </row>
    <row r="3212" spans="1:8">
      <c r="A3212" s="8" t="str">
        <f t="shared" si="85"/>
        <v>35.05.002510.05.0002</v>
      </c>
      <c r="B3212" s="8" t="s">
        <v>759</v>
      </c>
      <c r="C3212" s="8" t="s">
        <v>742</v>
      </c>
      <c r="D3212" s="8" t="s">
        <v>452</v>
      </c>
      <c r="E3212" s="8" t="s">
        <v>451</v>
      </c>
      <c r="F3212" s="8" t="s">
        <v>452</v>
      </c>
      <c r="G3212" s="8" t="s">
        <v>453</v>
      </c>
      <c r="H3212" s="8">
        <v>0.38300899999999999</v>
      </c>
    </row>
    <row r="3213" spans="1:8">
      <c r="A3213" s="8" t="str">
        <f t="shared" si="85"/>
        <v>35.05.002510.04.0006</v>
      </c>
      <c r="B3213" s="8" t="s">
        <v>759</v>
      </c>
      <c r="C3213" s="8" t="s">
        <v>742</v>
      </c>
      <c r="D3213" s="8" t="s">
        <v>452</v>
      </c>
      <c r="E3213" s="8" t="s">
        <v>458</v>
      </c>
      <c r="F3213" s="8" t="s">
        <v>452</v>
      </c>
      <c r="G3213" s="8" t="s">
        <v>459</v>
      </c>
      <c r="H3213" s="8">
        <v>1.8384000000000001E-2</v>
      </c>
    </row>
    <row r="3214" spans="1:8">
      <c r="A3214" s="8" t="str">
        <f t="shared" si="85"/>
        <v>35.05.002510.09.0003</v>
      </c>
      <c r="B3214" s="8" t="s">
        <v>759</v>
      </c>
      <c r="C3214" s="8" t="s">
        <v>742</v>
      </c>
      <c r="D3214" s="8" t="s">
        <v>452</v>
      </c>
      <c r="E3214" s="8" t="s">
        <v>824</v>
      </c>
      <c r="F3214" s="8" t="s">
        <v>452</v>
      </c>
      <c r="G3214" s="8" t="s">
        <v>825</v>
      </c>
      <c r="H3214" s="8">
        <v>6.1281000000000002E-2</v>
      </c>
    </row>
    <row r="3215" spans="1:8">
      <c r="A3215" s="8" t="str">
        <f t="shared" si="85"/>
        <v>35.05.002530.03.0001</v>
      </c>
      <c r="B3215" s="8" t="s">
        <v>759</v>
      </c>
      <c r="C3215" s="8" t="s">
        <v>742</v>
      </c>
      <c r="D3215" s="8" t="s">
        <v>452</v>
      </c>
      <c r="E3215" s="8" t="s">
        <v>717</v>
      </c>
      <c r="F3215" s="8" t="s">
        <v>498</v>
      </c>
      <c r="G3215" s="8" t="s">
        <v>718</v>
      </c>
      <c r="H3215" s="8">
        <v>8.9182999999999998E-2</v>
      </c>
    </row>
    <row r="3216" spans="1:8">
      <c r="A3216" s="8" t="str">
        <f t="shared" si="85"/>
        <v>35.05.002510.11.0001</v>
      </c>
      <c r="B3216" s="8" t="s">
        <v>759</v>
      </c>
      <c r="C3216" s="8" t="s">
        <v>742</v>
      </c>
      <c r="D3216" s="8" t="s">
        <v>452</v>
      </c>
      <c r="E3216" s="8" t="s">
        <v>713</v>
      </c>
      <c r="F3216" s="8" t="s">
        <v>452</v>
      </c>
      <c r="G3216" s="8" t="s">
        <v>714</v>
      </c>
      <c r="H3216" s="8">
        <v>3.3704999999999999E-2</v>
      </c>
    </row>
    <row r="3217" spans="1:8">
      <c r="A3217" s="8" t="str">
        <f t="shared" si="85"/>
        <v>35.05.002510.07.0029</v>
      </c>
      <c r="B3217" s="8" t="s">
        <v>759</v>
      </c>
      <c r="C3217" s="8" t="s">
        <v>742</v>
      </c>
      <c r="D3217" s="8" t="s">
        <v>452</v>
      </c>
      <c r="E3217" s="8" t="s">
        <v>715</v>
      </c>
      <c r="F3217" s="8" t="s">
        <v>498</v>
      </c>
      <c r="G3217" s="8" t="s">
        <v>716</v>
      </c>
      <c r="H3217" s="8">
        <v>7.6602000000000003E-2</v>
      </c>
    </row>
    <row r="3218" spans="1:8">
      <c r="A3218" s="8" t="str">
        <f t="shared" si="85"/>
        <v>35.05.002510.07.0002</v>
      </c>
      <c r="B3218" s="8" t="s">
        <v>759</v>
      </c>
      <c r="C3218" s="8" t="s">
        <v>742</v>
      </c>
      <c r="D3218" s="8" t="s">
        <v>452</v>
      </c>
      <c r="E3218" s="8" t="s">
        <v>454</v>
      </c>
      <c r="F3218" s="8" t="s">
        <v>452</v>
      </c>
      <c r="G3218" s="8" t="s">
        <v>455</v>
      </c>
      <c r="H3218" s="8">
        <v>8.5968000000000003E-2</v>
      </c>
    </row>
    <row r="3219" spans="1:8">
      <c r="A3219" s="8" t="str">
        <f t="shared" si="85"/>
        <v>35.05.002530.02.0004</v>
      </c>
      <c r="B3219" s="8" t="s">
        <v>759</v>
      </c>
      <c r="C3219" s="8" t="s">
        <v>742</v>
      </c>
      <c r="D3219" s="8" t="s">
        <v>452</v>
      </c>
      <c r="E3219" s="8" t="s">
        <v>207</v>
      </c>
      <c r="F3219" s="8" t="s">
        <v>452</v>
      </c>
      <c r="G3219" s="8" t="s">
        <v>512</v>
      </c>
      <c r="H3219" s="8">
        <v>0.30749199999999999</v>
      </c>
    </row>
    <row r="3220" spans="1:8">
      <c r="A3220" s="8" t="str">
        <f t="shared" si="85"/>
        <v>35.05.002540.03.1820</v>
      </c>
      <c r="B3220" s="8" t="s">
        <v>759</v>
      </c>
      <c r="C3220" s="8" t="s">
        <v>742</v>
      </c>
      <c r="D3220" s="8" t="s">
        <v>452</v>
      </c>
      <c r="E3220" s="8" t="s">
        <v>513</v>
      </c>
      <c r="F3220" s="8" t="s">
        <v>498</v>
      </c>
      <c r="G3220" s="8" t="s">
        <v>514</v>
      </c>
      <c r="H3220" s="8">
        <v>4.3189999999999999E-2</v>
      </c>
    </row>
    <row r="3221" spans="1:8">
      <c r="A3221" s="8" t="str">
        <f t="shared" si="85"/>
        <v>35.05.002510.03.0007</v>
      </c>
      <c r="B3221" s="8" t="s">
        <v>759</v>
      </c>
      <c r="C3221" s="8" t="s">
        <v>742</v>
      </c>
      <c r="D3221" s="8" t="s">
        <v>452</v>
      </c>
      <c r="E3221" s="8" t="s">
        <v>515</v>
      </c>
      <c r="F3221" s="8" t="s">
        <v>452</v>
      </c>
      <c r="G3221" s="8" t="s">
        <v>516</v>
      </c>
      <c r="H3221" s="8">
        <v>2.7765000000000001E-2</v>
      </c>
    </row>
    <row r="3222" spans="1:8">
      <c r="A3222" s="8" t="str">
        <f t="shared" si="85"/>
        <v>35.05.002510.03.0006</v>
      </c>
      <c r="B3222" s="8" t="s">
        <v>759</v>
      </c>
      <c r="C3222" s="8" t="s">
        <v>742</v>
      </c>
      <c r="D3222" s="8" t="s">
        <v>452</v>
      </c>
      <c r="E3222" s="8" t="s">
        <v>517</v>
      </c>
      <c r="F3222" s="8" t="s">
        <v>452</v>
      </c>
      <c r="G3222" s="8" t="s">
        <v>518</v>
      </c>
      <c r="H3222" s="8">
        <v>5.0595000000000001E-2</v>
      </c>
    </row>
    <row r="3223" spans="1:8">
      <c r="A3223" s="8" t="str">
        <f t="shared" si="85"/>
        <v>35.05.002510.02.0035</v>
      </c>
      <c r="B3223" s="8" t="s">
        <v>759</v>
      </c>
      <c r="C3223" s="8" t="s">
        <v>742</v>
      </c>
      <c r="D3223" s="8" t="s">
        <v>452</v>
      </c>
      <c r="E3223" s="8" t="s">
        <v>500</v>
      </c>
      <c r="F3223" s="8" t="s">
        <v>498</v>
      </c>
      <c r="G3223" s="8" t="s">
        <v>501</v>
      </c>
      <c r="H3223" s="8">
        <v>9.8721000000000003E-2</v>
      </c>
    </row>
    <row r="3224" spans="1:8">
      <c r="A3224" s="8" t="str">
        <f t="shared" si="85"/>
        <v>35.05.002540.03.1310</v>
      </c>
      <c r="B3224" s="8" t="s">
        <v>759</v>
      </c>
      <c r="C3224" s="8" t="s">
        <v>742</v>
      </c>
      <c r="D3224" s="8" t="s">
        <v>452</v>
      </c>
      <c r="E3224" s="8" t="s">
        <v>519</v>
      </c>
      <c r="F3224" s="8" t="s">
        <v>498</v>
      </c>
      <c r="G3224" s="8" t="s">
        <v>520</v>
      </c>
      <c r="H3224" s="8">
        <v>2.7345999999999999E-2</v>
      </c>
    </row>
    <row r="3225" spans="1:8">
      <c r="A3225" s="8" t="str">
        <f t="shared" si="85"/>
        <v>35.05.002540.03.1680</v>
      </c>
      <c r="B3225" s="8" t="s">
        <v>759</v>
      </c>
      <c r="C3225" s="8" t="s">
        <v>742</v>
      </c>
      <c r="D3225" s="8" t="s">
        <v>452</v>
      </c>
      <c r="E3225" s="8" t="s">
        <v>521</v>
      </c>
      <c r="F3225" s="8" t="s">
        <v>498</v>
      </c>
      <c r="G3225" s="8" t="s">
        <v>522</v>
      </c>
      <c r="H3225" s="8">
        <v>1.0859000000000001E-2</v>
      </c>
    </row>
    <row r="3226" spans="1:8">
      <c r="A3226" s="8" t="str">
        <f t="shared" si="85"/>
        <v>35.05.002510.02.0003</v>
      </c>
      <c r="B3226" s="8" t="s">
        <v>759</v>
      </c>
      <c r="C3226" s="8" t="s">
        <v>742</v>
      </c>
      <c r="D3226" s="8" t="s">
        <v>452</v>
      </c>
      <c r="E3226" s="8" t="s">
        <v>523</v>
      </c>
      <c r="F3226" s="8" t="s">
        <v>452</v>
      </c>
      <c r="G3226" s="8" t="s">
        <v>524</v>
      </c>
      <c r="H3226" s="8">
        <v>5.5960000000000003E-3</v>
      </c>
    </row>
    <row r="3227" spans="1:8">
      <c r="A3227" s="8" t="str">
        <f t="shared" si="85"/>
        <v>35.05.002510.01.0003</v>
      </c>
      <c r="B3227" s="8" t="s">
        <v>759</v>
      </c>
      <c r="C3227" s="8" t="s">
        <v>742</v>
      </c>
      <c r="D3227" s="8" t="s">
        <v>452</v>
      </c>
      <c r="E3227" s="8" t="s">
        <v>471</v>
      </c>
      <c r="F3227" s="8" t="s">
        <v>452</v>
      </c>
      <c r="G3227" s="8" t="s">
        <v>472</v>
      </c>
      <c r="H3227" s="8">
        <v>2.7950000000000002E-3</v>
      </c>
    </row>
    <row r="3228" spans="1:8">
      <c r="A3228" s="8" t="str">
        <f t="shared" si="85"/>
        <v>35.05.002510.06.0020</v>
      </c>
      <c r="B3228" s="8" t="s">
        <v>759</v>
      </c>
      <c r="C3228" s="8" t="s">
        <v>742</v>
      </c>
      <c r="D3228" s="8" t="s">
        <v>452</v>
      </c>
      <c r="E3228" s="8" t="s">
        <v>456</v>
      </c>
      <c r="F3228" s="8" t="s">
        <v>452</v>
      </c>
      <c r="G3228" s="8" t="s">
        <v>457</v>
      </c>
      <c r="H3228" s="8">
        <v>6.1700000000000004E-4</v>
      </c>
    </row>
    <row r="3229" spans="1:8">
      <c r="A3229" s="8" t="str">
        <f t="shared" si="85"/>
        <v>35.05.002510.05.0007</v>
      </c>
      <c r="B3229" s="8" t="s">
        <v>759</v>
      </c>
      <c r="C3229" s="8" t="s">
        <v>742</v>
      </c>
      <c r="D3229" s="8" t="s">
        <v>452</v>
      </c>
      <c r="E3229" s="8" t="s">
        <v>743</v>
      </c>
      <c r="F3229" s="8" t="s">
        <v>498</v>
      </c>
      <c r="G3229" s="8" t="s">
        <v>744</v>
      </c>
      <c r="H3229" s="8">
        <v>6.9399999999999996E-4</v>
      </c>
    </row>
    <row r="3230" spans="1:8">
      <c r="A3230" s="8" t="str">
        <f t="shared" si="85"/>
        <v>35.05.002630.05.0003</v>
      </c>
      <c r="B3230" s="8" t="s">
        <v>761</v>
      </c>
      <c r="C3230" s="8" t="s">
        <v>196</v>
      </c>
      <c r="D3230" s="8" t="s">
        <v>452</v>
      </c>
      <c r="E3230" s="8" t="s">
        <v>711</v>
      </c>
      <c r="F3230" s="8" t="s">
        <v>452</v>
      </c>
      <c r="G3230" s="8" t="s">
        <v>712</v>
      </c>
      <c r="H3230" s="8">
        <v>0.70014699999999996</v>
      </c>
    </row>
    <row r="3231" spans="1:8">
      <c r="A3231" s="8" t="str">
        <f t="shared" si="85"/>
        <v>35.05.002610.05.0002</v>
      </c>
      <c r="B3231" s="8" t="s">
        <v>761</v>
      </c>
      <c r="C3231" s="8" t="s">
        <v>196</v>
      </c>
      <c r="D3231" s="8" t="s">
        <v>452</v>
      </c>
      <c r="E3231" s="8" t="s">
        <v>451</v>
      </c>
      <c r="F3231" s="8" t="s">
        <v>452</v>
      </c>
      <c r="G3231" s="8" t="s">
        <v>453</v>
      </c>
      <c r="H3231" s="8">
        <v>0.38203300000000001</v>
      </c>
    </row>
    <row r="3232" spans="1:8">
      <c r="A3232" s="8" t="str">
        <f t="shared" si="85"/>
        <v>35.05.002610.04.0006</v>
      </c>
      <c r="B3232" s="8" t="s">
        <v>761</v>
      </c>
      <c r="C3232" s="8" t="s">
        <v>196</v>
      </c>
      <c r="D3232" s="8" t="s">
        <v>452</v>
      </c>
      <c r="E3232" s="8" t="s">
        <v>458</v>
      </c>
      <c r="F3232" s="8" t="s">
        <v>452</v>
      </c>
      <c r="G3232" s="8" t="s">
        <v>459</v>
      </c>
      <c r="H3232" s="8">
        <v>1.8338E-2</v>
      </c>
    </row>
    <row r="3233" spans="1:8">
      <c r="A3233" s="8" t="str">
        <f t="shared" si="85"/>
        <v>35.05.002610.09.0003</v>
      </c>
      <c r="B3233" s="8" t="s">
        <v>761</v>
      </c>
      <c r="C3233" s="8" t="s">
        <v>196</v>
      </c>
      <c r="D3233" s="8" t="s">
        <v>452</v>
      </c>
      <c r="E3233" s="8" t="s">
        <v>824</v>
      </c>
      <c r="F3233" s="8" t="s">
        <v>452</v>
      </c>
      <c r="G3233" s="8" t="s">
        <v>825</v>
      </c>
      <c r="H3233" s="8">
        <v>6.1124999999999999E-2</v>
      </c>
    </row>
    <row r="3234" spans="1:8">
      <c r="A3234" s="8" t="str">
        <f t="shared" si="85"/>
        <v>35.05.002630.03.0001</v>
      </c>
      <c r="B3234" s="8" t="s">
        <v>761</v>
      </c>
      <c r="C3234" s="8" t="s">
        <v>196</v>
      </c>
      <c r="D3234" s="8" t="s">
        <v>452</v>
      </c>
      <c r="E3234" s="8" t="s">
        <v>717</v>
      </c>
      <c r="F3234" s="8" t="s">
        <v>498</v>
      </c>
      <c r="G3234" s="8" t="s">
        <v>718</v>
      </c>
      <c r="H3234" s="8">
        <v>8.8955999999999993E-2</v>
      </c>
    </row>
    <row r="3235" spans="1:8">
      <c r="A3235" s="8" t="str">
        <f t="shared" si="85"/>
        <v>35.05.002610.11.0001</v>
      </c>
      <c r="B3235" s="8" t="s">
        <v>761</v>
      </c>
      <c r="C3235" s="8" t="s">
        <v>196</v>
      </c>
      <c r="D3235" s="8" t="s">
        <v>452</v>
      </c>
      <c r="E3235" s="8" t="s">
        <v>713</v>
      </c>
      <c r="F3235" s="8" t="s">
        <v>452</v>
      </c>
      <c r="G3235" s="8" t="s">
        <v>714</v>
      </c>
      <c r="H3235" s="8">
        <v>3.3619000000000003E-2</v>
      </c>
    </row>
    <row r="3236" spans="1:8">
      <c r="A3236" s="8" t="str">
        <f t="shared" si="85"/>
        <v>35.05.002610.07.0029</v>
      </c>
      <c r="B3236" s="8" t="s">
        <v>761</v>
      </c>
      <c r="C3236" s="8" t="s">
        <v>196</v>
      </c>
      <c r="D3236" s="8" t="s">
        <v>452</v>
      </c>
      <c r="E3236" s="8" t="s">
        <v>715</v>
      </c>
      <c r="F3236" s="8" t="s">
        <v>498</v>
      </c>
      <c r="G3236" s="8" t="s">
        <v>716</v>
      </c>
      <c r="H3236" s="8">
        <v>7.6407000000000003E-2</v>
      </c>
    </row>
    <row r="3237" spans="1:8">
      <c r="A3237" s="8" t="str">
        <f t="shared" si="85"/>
        <v>35.05.002610.07.0002</v>
      </c>
      <c r="B3237" s="8" t="s">
        <v>761</v>
      </c>
      <c r="C3237" s="8" t="s">
        <v>196</v>
      </c>
      <c r="D3237" s="8" t="s">
        <v>452</v>
      </c>
      <c r="E3237" s="8" t="s">
        <v>454</v>
      </c>
      <c r="F3237" s="8" t="s">
        <v>452</v>
      </c>
      <c r="G3237" s="8" t="s">
        <v>455</v>
      </c>
      <c r="H3237" s="8">
        <v>9.3719999999999998E-2</v>
      </c>
    </row>
    <row r="3238" spans="1:8">
      <c r="A3238" s="8" t="str">
        <f t="shared" si="85"/>
        <v>35.05.002630.02.0008</v>
      </c>
      <c r="B3238" s="8" t="s">
        <v>761</v>
      </c>
      <c r="C3238" s="8" t="s">
        <v>196</v>
      </c>
      <c r="D3238" s="8" t="s">
        <v>452</v>
      </c>
      <c r="E3238" s="8" t="s">
        <v>197</v>
      </c>
      <c r="F3238" s="8" t="s">
        <v>579</v>
      </c>
      <c r="G3238" s="8" t="s">
        <v>728</v>
      </c>
      <c r="H3238" s="8">
        <v>0.30742799999999998</v>
      </c>
    </row>
    <row r="3239" spans="1:8">
      <c r="A3239" s="8" t="str">
        <f t="shared" si="85"/>
        <v>35.05.002610.03.0004</v>
      </c>
      <c r="B3239" s="8" t="s">
        <v>761</v>
      </c>
      <c r="C3239" s="8" t="s">
        <v>196</v>
      </c>
      <c r="D3239" s="8" t="s">
        <v>452</v>
      </c>
      <c r="E3239" s="8" t="s">
        <v>467</v>
      </c>
      <c r="F3239" s="8" t="s">
        <v>452</v>
      </c>
      <c r="G3239" s="8" t="s">
        <v>468</v>
      </c>
      <c r="H3239" s="8">
        <v>0.152722</v>
      </c>
    </row>
    <row r="3240" spans="1:8">
      <c r="A3240" s="8" t="str">
        <f t="shared" si="85"/>
        <v>35.05.002610.06.0004</v>
      </c>
      <c r="B3240" s="8" t="s">
        <v>761</v>
      </c>
      <c r="C3240" s="8" t="s">
        <v>196</v>
      </c>
      <c r="D3240" s="8" t="s">
        <v>452</v>
      </c>
      <c r="E3240" s="8" t="s">
        <v>469</v>
      </c>
      <c r="F3240" s="8" t="s">
        <v>452</v>
      </c>
      <c r="G3240" s="8" t="s">
        <v>470</v>
      </c>
      <c r="H3240" s="8">
        <v>4.6319999999999998E-3</v>
      </c>
    </row>
    <row r="3241" spans="1:8">
      <c r="B3241" s="8" t="s">
        <v>761</v>
      </c>
      <c r="C3241" s="8" t="s">
        <v>196</v>
      </c>
      <c r="D3241" s="8" t="s">
        <v>452</v>
      </c>
      <c r="E3241" s="8" t="s">
        <v>471</v>
      </c>
      <c r="F3241" s="8" t="s">
        <v>452</v>
      </c>
      <c r="G3241" s="8" t="s">
        <v>472</v>
      </c>
      <c r="H3241" s="8">
        <v>3.7060000000000001E-3</v>
      </c>
    </row>
    <row r="3242" spans="1:8">
      <c r="A3242" s="8" t="str">
        <f t="shared" ref="A3242:A3271" si="86">B3242&amp;E3242</f>
        <v>35.05.002610.06.0019</v>
      </c>
      <c r="B3242" s="8" t="s">
        <v>761</v>
      </c>
      <c r="C3242" s="8" t="s">
        <v>196</v>
      </c>
      <c r="D3242" s="8" t="s">
        <v>452</v>
      </c>
      <c r="E3242" s="8" t="s">
        <v>473</v>
      </c>
      <c r="F3242" s="8" t="s">
        <v>452</v>
      </c>
      <c r="G3242" s="8" t="s">
        <v>474</v>
      </c>
      <c r="H3242" s="8">
        <v>1.799E-3</v>
      </c>
    </row>
    <row r="3243" spans="1:8">
      <c r="A3243" s="8" t="str">
        <f t="shared" si="86"/>
        <v>35.05.002610.04.0005</v>
      </c>
      <c r="B3243" s="8" t="s">
        <v>761</v>
      </c>
      <c r="C3243" s="8" t="s">
        <v>196</v>
      </c>
      <c r="D3243" s="8" t="s">
        <v>452</v>
      </c>
      <c r="E3243" s="8" t="s">
        <v>475</v>
      </c>
      <c r="F3243" s="8" t="s">
        <v>452</v>
      </c>
      <c r="G3243" s="8" t="s">
        <v>476</v>
      </c>
      <c r="H3243" s="8">
        <v>5.6509999999999998E-3</v>
      </c>
    </row>
    <row r="3244" spans="1:8">
      <c r="A3244" s="8" t="str">
        <f t="shared" si="86"/>
        <v>35.05.002610.06.0007</v>
      </c>
      <c r="B3244" s="8" t="s">
        <v>761</v>
      </c>
      <c r="C3244" s="8" t="s">
        <v>196</v>
      </c>
      <c r="D3244" s="8" t="s">
        <v>452</v>
      </c>
      <c r="E3244" s="8" t="s">
        <v>479</v>
      </c>
      <c r="F3244" s="8" t="s">
        <v>452</v>
      </c>
      <c r="G3244" s="8" t="s">
        <v>480</v>
      </c>
      <c r="H3244" s="8">
        <v>9.4200000000000002E-4</v>
      </c>
    </row>
    <row r="3245" spans="1:8">
      <c r="A3245" s="8" t="str">
        <f t="shared" si="86"/>
        <v>35.05.002630.03.0002</v>
      </c>
      <c r="B3245" s="8" t="s">
        <v>761</v>
      </c>
      <c r="C3245" s="8" t="s">
        <v>196</v>
      </c>
      <c r="D3245" s="8" t="s">
        <v>452</v>
      </c>
      <c r="E3245" s="8" t="s">
        <v>497</v>
      </c>
      <c r="F3245" s="8" t="s">
        <v>498</v>
      </c>
      <c r="G3245" s="8" t="s">
        <v>499</v>
      </c>
      <c r="H3245" s="8">
        <v>6.5600000000000001E-4</v>
      </c>
    </row>
    <row r="3246" spans="1:8">
      <c r="A3246" s="8" t="str">
        <f t="shared" si="86"/>
        <v>35.05.002610.06.0049</v>
      </c>
      <c r="B3246" s="8" t="s">
        <v>761</v>
      </c>
      <c r="C3246" s="8" t="s">
        <v>196</v>
      </c>
      <c r="D3246" s="8" t="s">
        <v>452</v>
      </c>
      <c r="E3246" s="8" t="s">
        <v>477</v>
      </c>
      <c r="F3246" s="8" t="s">
        <v>452</v>
      </c>
      <c r="G3246" s="8" t="s">
        <v>478</v>
      </c>
      <c r="H3246" s="8">
        <v>9.4200000000000002E-4</v>
      </c>
    </row>
    <row r="3247" spans="1:8">
      <c r="A3247" s="8" t="str">
        <f t="shared" si="86"/>
        <v>35.05.002610.06.0017</v>
      </c>
      <c r="B3247" s="8" t="s">
        <v>761</v>
      </c>
      <c r="C3247" s="8" t="s">
        <v>196</v>
      </c>
      <c r="D3247" s="8" t="s">
        <v>452</v>
      </c>
      <c r="E3247" s="8" t="s">
        <v>483</v>
      </c>
      <c r="F3247" s="8" t="s">
        <v>452</v>
      </c>
      <c r="G3247" s="8" t="s">
        <v>484</v>
      </c>
      <c r="H3247" s="8">
        <v>6.2000000000000003E-5</v>
      </c>
    </row>
    <row r="3248" spans="1:8">
      <c r="A3248" s="8" t="str">
        <f t="shared" si="86"/>
        <v>35.05.002610.07.0011</v>
      </c>
      <c r="B3248" s="8" t="s">
        <v>761</v>
      </c>
      <c r="C3248" s="8" t="s">
        <v>196</v>
      </c>
      <c r="D3248" s="8" t="s">
        <v>452</v>
      </c>
      <c r="E3248" s="8" t="s">
        <v>487</v>
      </c>
      <c r="F3248" s="8" t="s">
        <v>452</v>
      </c>
      <c r="G3248" s="8" t="s">
        <v>488</v>
      </c>
      <c r="H3248" s="8">
        <v>1.683E-3</v>
      </c>
    </row>
    <row r="3249" spans="1:8">
      <c r="A3249" s="8" t="str">
        <f t="shared" si="86"/>
        <v>35.05.002610.06.0021</v>
      </c>
      <c r="B3249" s="8" t="s">
        <v>761</v>
      </c>
      <c r="C3249" s="8" t="s">
        <v>196</v>
      </c>
      <c r="D3249" s="8" t="s">
        <v>452</v>
      </c>
      <c r="E3249" s="8" t="s">
        <v>489</v>
      </c>
      <c r="F3249" s="8" t="s">
        <v>452</v>
      </c>
      <c r="G3249" s="8" t="s">
        <v>490</v>
      </c>
      <c r="H3249" s="8">
        <v>3.7800000000000003E-4</v>
      </c>
    </row>
    <row r="3250" spans="1:8">
      <c r="A3250" s="8" t="str">
        <f t="shared" si="86"/>
        <v>35.05.002610.06.0008</v>
      </c>
      <c r="B3250" s="8" t="s">
        <v>761</v>
      </c>
      <c r="C3250" s="8" t="s">
        <v>196</v>
      </c>
      <c r="D3250" s="8" t="s">
        <v>452</v>
      </c>
      <c r="E3250" s="8" t="s">
        <v>491</v>
      </c>
      <c r="F3250" s="8" t="s">
        <v>452</v>
      </c>
      <c r="G3250" s="8" t="s">
        <v>492</v>
      </c>
      <c r="H3250" s="8">
        <v>5.71E-4</v>
      </c>
    </row>
    <row r="3251" spans="1:8">
      <c r="A3251" s="8" t="str">
        <f t="shared" si="86"/>
        <v>35.05.002610.06.0001</v>
      </c>
      <c r="B3251" s="8" t="s">
        <v>761</v>
      </c>
      <c r="C3251" s="8" t="s">
        <v>196</v>
      </c>
      <c r="D3251" s="8" t="s">
        <v>452</v>
      </c>
      <c r="E3251" s="8" t="s">
        <v>481</v>
      </c>
      <c r="F3251" s="8" t="s">
        <v>452</v>
      </c>
      <c r="G3251" s="8" t="s">
        <v>482</v>
      </c>
      <c r="H3251" s="8">
        <v>1.5E-5</v>
      </c>
    </row>
    <row r="3252" spans="1:8">
      <c r="A3252" s="8" t="str">
        <f t="shared" si="86"/>
        <v>35.05.002610.02.0035</v>
      </c>
      <c r="B3252" s="8" t="s">
        <v>761</v>
      </c>
      <c r="C3252" s="8" t="s">
        <v>196</v>
      </c>
      <c r="D3252" s="8" t="s">
        <v>452</v>
      </c>
      <c r="E3252" s="8" t="s">
        <v>500</v>
      </c>
      <c r="F3252" s="8" t="s">
        <v>498</v>
      </c>
      <c r="G3252" s="8" t="s">
        <v>501</v>
      </c>
      <c r="H3252" s="8">
        <v>0.109085</v>
      </c>
    </row>
    <row r="3253" spans="1:8">
      <c r="A3253" s="8" t="str">
        <f t="shared" si="86"/>
        <v>35.05.002610.01.0012</v>
      </c>
      <c r="B3253" s="8" t="s">
        <v>761</v>
      </c>
      <c r="C3253" s="8" t="s">
        <v>196</v>
      </c>
      <c r="D3253" s="8" t="s">
        <v>452</v>
      </c>
      <c r="E3253" s="8" t="s">
        <v>729</v>
      </c>
      <c r="F3253" s="8" t="s">
        <v>498</v>
      </c>
      <c r="G3253" s="8" t="s">
        <v>730</v>
      </c>
      <c r="H3253" s="8">
        <v>2.604E-3</v>
      </c>
    </row>
    <row r="3254" spans="1:8">
      <c r="A3254" s="8" t="str">
        <f t="shared" si="86"/>
        <v>35.05.002730.05.0003</v>
      </c>
      <c r="B3254" s="8" t="s">
        <v>762</v>
      </c>
      <c r="C3254" s="8" t="s">
        <v>201</v>
      </c>
      <c r="D3254" s="8" t="s">
        <v>452</v>
      </c>
      <c r="E3254" s="8" t="s">
        <v>711</v>
      </c>
      <c r="F3254" s="8" t="s">
        <v>452</v>
      </c>
      <c r="G3254" s="8" t="s">
        <v>712</v>
      </c>
      <c r="H3254" s="8">
        <v>0.69242400000000004</v>
      </c>
    </row>
    <row r="3255" spans="1:8">
      <c r="A3255" s="8" t="str">
        <f t="shared" si="86"/>
        <v>35.05.002710.05.0002</v>
      </c>
      <c r="B3255" s="8" t="s">
        <v>762</v>
      </c>
      <c r="C3255" s="8" t="s">
        <v>201</v>
      </c>
      <c r="D3255" s="8" t="s">
        <v>452</v>
      </c>
      <c r="E3255" s="8" t="s">
        <v>451</v>
      </c>
      <c r="F3255" s="8" t="s">
        <v>452</v>
      </c>
      <c r="G3255" s="8" t="s">
        <v>453</v>
      </c>
      <c r="H3255" s="8">
        <v>0.37781900000000002</v>
      </c>
    </row>
    <row r="3256" spans="1:8">
      <c r="A3256" s="8" t="str">
        <f t="shared" si="86"/>
        <v>35.05.002710.04.0006</v>
      </c>
      <c r="B3256" s="8" t="s">
        <v>762</v>
      </c>
      <c r="C3256" s="8" t="s">
        <v>201</v>
      </c>
      <c r="D3256" s="8" t="s">
        <v>452</v>
      </c>
      <c r="E3256" s="8" t="s">
        <v>458</v>
      </c>
      <c r="F3256" s="8" t="s">
        <v>452</v>
      </c>
      <c r="G3256" s="8" t="s">
        <v>459</v>
      </c>
      <c r="H3256" s="8">
        <v>1.8134999999999998E-2</v>
      </c>
    </row>
    <row r="3257" spans="1:8">
      <c r="A3257" s="8" t="str">
        <f t="shared" si="86"/>
        <v>35.05.002710.09.0003</v>
      </c>
      <c r="B3257" s="8" t="s">
        <v>762</v>
      </c>
      <c r="C3257" s="8" t="s">
        <v>201</v>
      </c>
      <c r="D3257" s="8" t="s">
        <v>452</v>
      </c>
      <c r="E3257" s="8" t="s">
        <v>824</v>
      </c>
      <c r="F3257" s="8" t="s">
        <v>452</v>
      </c>
      <c r="G3257" s="8" t="s">
        <v>825</v>
      </c>
      <c r="H3257" s="8">
        <v>6.0450999999999998E-2</v>
      </c>
    </row>
    <row r="3258" spans="1:8">
      <c r="A3258" s="8" t="str">
        <f t="shared" si="86"/>
        <v>35.05.002730.03.0001</v>
      </c>
      <c r="B3258" s="8" t="s">
        <v>762</v>
      </c>
      <c r="C3258" s="8" t="s">
        <v>201</v>
      </c>
      <c r="D3258" s="8" t="s">
        <v>452</v>
      </c>
      <c r="E3258" s="8" t="s">
        <v>717</v>
      </c>
      <c r="F3258" s="8" t="s">
        <v>498</v>
      </c>
      <c r="G3258" s="8" t="s">
        <v>718</v>
      </c>
      <c r="H3258" s="8">
        <v>8.7973999999999997E-2</v>
      </c>
    </row>
    <row r="3259" spans="1:8">
      <c r="A3259" s="8" t="str">
        <f t="shared" si="86"/>
        <v>35.05.002710.11.0001</v>
      </c>
      <c r="B3259" s="8" t="s">
        <v>762</v>
      </c>
      <c r="C3259" s="8" t="s">
        <v>201</v>
      </c>
      <c r="D3259" s="8" t="s">
        <v>452</v>
      </c>
      <c r="E3259" s="8" t="s">
        <v>713</v>
      </c>
      <c r="F3259" s="8" t="s">
        <v>452</v>
      </c>
      <c r="G3259" s="8" t="s">
        <v>714</v>
      </c>
      <c r="H3259" s="8">
        <v>3.3248E-2</v>
      </c>
    </row>
    <row r="3260" spans="1:8">
      <c r="A3260" s="8" t="str">
        <f t="shared" si="86"/>
        <v>35.05.002710.07.0029</v>
      </c>
      <c r="B3260" s="8" t="s">
        <v>762</v>
      </c>
      <c r="C3260" s="8" t="s">
        <v>201</v>
      </c>
      <c r="D3260" s="8" t="s">
        <v>452</v>
      </c>
      <c r="E3260" s="8" t="s">
        <v>715</v>
      </c>
      <c r="F3260" s="8" t="s">
        <v>498</v>
      </c>
      <c r="G3260" s="8" t="s">
        <v>716</v>
      </c>
      <c r="H3260" s="8">
        <v>7.5564000000000006E-2</v>
      </c>
    </row>
    <row r="3261" spans="1:8">
      <c r="A3261" s="8" t="str">
        <f t="shared" si="86"/>
        <v>35.05.002710.07.0002</v>
      </c>
      <c r="B3261" s="8" t="s">
        <v>762</v>
      </c>
      <c r="C3261" s="8" t="s">
        <v>201</v>
      </c>
      <c r="D3261" s="8" t="s">
        <v>452</v>
      </c>
      <c r="E3261" s="8" t="s">
        <v>454</v>
      </c>
      <c r="F3261" s="8" t="s">
        <v>452</v>
      </c>
      <c r="G3261" s="8" t="s">
        <v>455</v>
      </c>
      <c r="H3261" s="8">
        <v>8.6004999999999998E-2</v>
      </c>
    </row>
    <row r="3262" spans="1:8">
      <c r="A3262" s="8" t="str">
        <f t="shared" si="86"/>
        <v>35.05.002730.02.0011</v>
      </c>
      <c r="B3262" s="8" t="s">
        <v>762</v>
      </c>
      <c r="C3262" s="8" t="s">
        <v>201</v>
      </c>
      <c r="D3262" s="8" t="s">
        <v>452</v>
      </c>
      <c r="E3262" s="8" t="s">
        <v>202</v>
      </c>
      <c r="F3262" s="8" t="s">
        <v>579</v>
      </c>
      <c r="G3262" s="8" t="s">
        <v>738</v>
      </c>
      <c r="H3262" s="8">
        <v>0.30742799999999998</v>
      </c>
    </row>
    <row r="3263" spans="1:8">
      <c r="A3263" s="8" t="str">
        <f t="shared" si="86"/>
        <v>35.05.002740.03.1820</v>
      </c>
      <c r="B3263" s="8" t="s">
        <v>762</v>
      </c>
      <c r="C3263" s="8" t="s">
        <v>201</v>
      </c>
      <c r="D3263" s="8" t="s">
        <v>452</v>
      </c>
      <c r="E3263" s="8" t="s">
        <v>513</v>
      </c>
      <c r="F3263" s="8" t="s">
        <v>498</v>
      </c>
      <c r="G3263" s="8" t="s">
        <v>514</v>
      </c>
      <c r="H3263" s="8">
        <v>3.7999999999999999E-2</v>
      </c>
    </row>
    <row r="3264" spans="1:8">
      <c r="A3264" s="8" t="str">
        <f t="shared" si="86"/>
        <v>35.05.002740.03.5010</v>
      </c>
      <c r="B3264" s="8" t="s">
        <v>762</v>
      </c>
      <c r="C3264" s="8" t="s">
        <v>201</v>
      </c>
      <c r="D3264" s="8" t="s">
        <v>452</v>
      </c>
      <c r="E3264" s="8" t="s">
        <v>763</v>
      </c>
      <c r="F3264" s="8" t="s">
        <v>498</v>
      </c>
      <c r="G3264" s="8" t="s">
        <v>764</v>
      </c>
      <c r="H3264" s="8">
        <v>2.2293E-2</v>
      </c>
    </row>
    <row r="3265" spans="1:8">
      <c r="A3265" s="8" t="str">
        <f t="shared" si="86"/>
        <v>35.05.002740.03.1680</v>
      </c>
      <c r="B3265" s="8" t="s">
        <v>762</v>
      </c>
      <c r="C3265" s="8" t="s">
        <v>201</v>
      </c>
      <c r="D3265" s="8" t="s">
        <v>452</v>
      </c>
      <c r="E3265" s="8" t="s">
        <v>521</v>
      </c>
      <c r="F3265" s="8" t="s">
        <v>498</v>
      </c>
      <c r="G3265" s="8" t="s">
        <v>522</v>
      </c>
      <c r="H3265" s="8">
        <v>4.4333999999999998E-2</v>
      </c>
    </row>
    <row r="3266" spans="1:8">
      <c r="A3266" s="8" t="str">
        <f t="shared" si="86"/>
        <v>35.05.002710.02.0035</v>
      </c>
      <c r="B3266" s="8" t="s">
        <v>762</v>
      </c>
      <c r="C3266" s="8" t="s">
        <v>201</v>
      </c>
      <c r="D3266" s="8" t="s">
        <v>452</v>
      </c>
      <c r="E3266" s="8" t="s">
        <v>500</v>
      </c>
      <c r="F3266" s="8" t="s">
        <v>498</v>
      </c>
      <c r="G3266" s="8" t="s">
        <v>501</v>
      </c>
      <c r="H3266" s="8">
        <v>0.11716699999999999</v>
      </c>
    </row>
    <row r="3267" spans="1:8">
      <c r="A3267" s="8" t="str">
        <f t="shared" si="86"/>
        <v>---------------  - FMEN031 - V:</v>
      </c>
      <c r="B3267" s="8" t="s">
        <v>427</v>
      </c>
      <c r="C3267" s="8" t="e">
        <f>------------------------------DAT</f>
        <v>#NAME?</v>
      </c>
      <c r="D3267" s="8" t="s">
        <v>1238</v>
      </c>
      <c r="E3267" s="8" t="s">
        <v>526</v>
      </c>
      <c r="F3267" s="8" t="s">
        <v>527</v>
      </c>
      <c r="G3267" s="8" t="s">
        <v>528</v>
      </c>
      <c r="H3267" s="8"/>
    </row>
    <row r="3268" spans="1:8">
      <c r="A3268" s="8" t="str">
        <f t="shared" si="86"/>
        <v>_x000C_------------------------------</v>
      </c>
      <c r="B3268" s="8" t="s">
        <v>529</v>
      </c>
      <c r="C3268" s="8" t="s">
        <v>1227</v>
      </c>
      <c r="D3268" s="8" t="s">
        <v>1228</v>
      </c>
      <c r="E3268" s="8" t="s">
        <v>430</v>
      </c>
      <c r="F3268" s="8" t="s">
        <v>429</v>
      </c>
      <c r="G3268" s="8" t="s">
        <v>431</v>
      </c>
      <c r="H3268" s="8" t="s">
        <v>431</v>
      </c>
    </row>
    <row r="3269" spans="1:8">
      <c r="A3269" s="8" t="str">
        <f t="shared" si="86"/>
        <v>FORNO DE MINASrutura de Atual P</v>
      </c>
      <c r="B3269" s="8" t="s">
        <v>433</v>
      </c>
      <c r="C3269" s="8" t="s">
        <v>434</v>
      </c>
      <c r="D3269" s="8" t="s">
        <v>435</v>
      </c>
      <c r="E3269" s="8" t="s">
        <v>436</v>
      </c>
      <c r="F3269" s="8" t="s">
        <v>437</v>
      </c>
      <c r="G3269" s="8" t="s">
        <v>438</v>
      </c>
      <c r="H3269" s="8" t="s">
        <v>1198</v>
      </c>
    </row>
    <row r="3270" spans="1:8">
      <c r="A3270" s="8" t="str">
        <f t="shared" si="86"/>
        <v>-------------------------------</v>
      </c>
      <c r="B3270" s="8" t="s">
        <v>427</v>
      </c>
      <c r="C3270" s="8" t="s">
        <v>1227</v>
      </c>
      <c r="D3270" s="8" t="s">
        <v>1228</v>
      </c>
      <c r="E3270" s="8" t="s">
        <v>430</v>
      </c>
      <c r="F3270" s="8" t="s">
        <v>429</v>
      </c>
      <c r="G3270" s="8" t="s">
        <v>431</v>
      </c>
      <c r="H3270" s="8" t="s">
        <v>1563</v>
      </c>
    </row>
    <row r="3271" spans="1:8">
      <c r="A3271" s="8" t="str">
        <f t="shared" si="86"/>
        <v/>
      </c>
      <c r="B3271" s="8"/>
      <c r="C3271" s="8"/>
      <c r="D3271" s="8"/>
      <c r="E3271" s="8"/>
      <c r="F3271" s="8"/>
      <c r="G3271" s="8"/>
      <c r="H3271" s="8"/>
    </row>
    <row r="3272" spans="1:8">
      <c r="B3272" s="8" t="s">
        <v>441</v>
      </c>
      <c r="C3272" s="8" t="s">
        <v>442</v>
      </c>
      <c r="D3272" s="8" t="s">
        <v>443</v>
      </c>
      <c r="E3272" s="8" t="s">
        <v>444</v>
      </c>
      <c r="F3272" s="8" t="s">
        <v>443</v>
      </c>
      <c r="G3272" s="8" t="s">
        <v>445</v>
      </c>
      <c r="H3272" s="8" t="s">
        <v>446</v>
      </c>
    </row>
    <row r="3273" spans="1:8">
      <c r="A3273" s="8" t="str">
        <f t="shared" ref="A3273:A3304" si="87">B3273&amp;E3273</f>
        <v>------------------------------</v>
      </c>
      <c r="B3273" s="8" t="s">
        <v>427</v>
      </c>
      <c r="C3273" s="8" t="s">
        <v>447</v>
      </c>
      <c r="D3273" s="8" t="s">
        <v>448</v>
      </c>
      <c r="E3273" s="8" t="s">
        <v>449</v>
      </c>
      <c r="F3273" s="8" t="s">
        <v>448</v>
      </c>
      <c r="G3273" s="8" t="s">
        <v>431</v>
      </c>
      <c r="H3273" s="8" t="s">
        <v>427</v>
      </c>
    </row>
    <row r="3274" spans="1:8">
      <c r="A3274" s="8" t="str">
        <f t="shared" si="87"/>
        <v>35.05.002710.02.0034</v>
      </c>
      <c r="B3274" s="8" t="s">
        <v>762</v>
      </c>
      <c r="C3274" s="8" t="s">
        <v>201</v>
      </c>
      <c r="D3274" s="8" t="s">
        <v>452</v>
      </c>
      <c r="E3274" s="8" t="s">
        <v>905</v>
      </c>
      <c r="F3274" s="8" t="s">
        <v>498</v>
      </c>
      <c r="G3274" s="8" t="s">
        <v>906</v>
      </c>
      <c r="H3274" s="8">
        <v>3.7999999999999999E-2</v>
      </c>
    </row>
    <row r="3275" spans="1:8">
      <c r="A3275" s="8" t="str">
        <f t="shared" si="87"/>
        <v>35.05.002710.01.0003</v>
      </c>
      <c r="B3275" s="8" t="s">
        <v>762</v>
      </c>
      <c r="C3275" s="8" t="s">
        <v>201</v>
      </c>
      <c r="D3275" s="8" t="s">
        <v>452</v>
      </c>
      <c r="E3275" s="8" t="s">
        <v>471</v>
      </c>
      <c r="F3275" s="8" t="s">
        <v>452</v>
      </c>
      <c r="G3275" s="8" t="s">
        <v>472</v>
      </c>
      <c r="H3275" s="8">
        <v>6.9670000000000001E-3</v>
      </c>
    </row>
    <row r="3276" spans="1:8">
      <c r="A3276" s="8" t="str">
        <f t="shared" si="87"/>
        <v>35.05.002735.03.5010</v>
      </c>
      <c r="B3276" s="8" t="s">
        <v>762</v>
      </c>
      <c r="C3276" s="8" t="s">
        <v>201</v>
      </c>
      <c r="D3276" s="8" t="s">
        <v>452</v>
      </c>
      <c r="E3276" s="8" t="s">
        <v>907</v>
      </c>
      <c r="F3276" s="8" t="s">
        <v>498</v>
      </c>
      <c r="G3276" s="8" t="s">
        <v>764</v>
      </c>
      <c r="H3276" s="8">
        <v>1.0569E-2</v>
      </c>
    </row>
    <row r="3277" spans="1:8">
      <c r="A3277" s="8" t="str">
        <f t="shared" si="87"/>
        <v>35.05.002720.10.1011</v>
      </c>
      <c r="B3277" s="8" t="s">
        <v>762</v>
      </c>
      <c r="C3277" s="8" t="s">
        <v>201</v>
      </c>
      <c r="D3277" s="8" t="s">
        <v>452</v>
      </c>
      <c r="E3277" s="8" t="s">
        <v>908</v>
      </c>
      <c r="F3277" s="8" t="s">
        <v>508</v>
      </c>
      <c r="G3277" s="8" t="s">
        <v>909</v>
      </c>
      <c r="H3277" s="8">
        <v>2.3479999999999998E-3</v>
      </c>
    </row>
    <row r="3278" spans="1:8">
      <c r="A3278" s="8" t="str">
        <f t="shared" si="87"/>
        <v>35.05.002720.06.1045</v>
      </c>
      <c r="B3278" s="8" t="s">
        <v>762</v>
      </c>
      <c r="C3278" s="8" t="s">
        <v>201</v>
      </c>
      <c r="D3278" s="8" t="s">
        <v>452</v>
      </c>
      <c r="E3278" s="8" t="s">
        <v>910</v>
      </c>
      <c r="F3278" s="8" t="s">
        <v>463</v>
      </c>
      <c r="G3278" s="8" t="s">
        <v>911</v>
      </c>
      <c r="H3278" s="8">
        <v>2.3479999999999998E-3</v>
      </c>
    </row>
    <row r="3279" spans="1:8">
      <c r="A3279" s="8" t="str">
        <f t="shared" si="87"/>
        <v>35.05.002720.03.1014</v>
      </c>
      <c r="B3279" s="8" t="s">
        <v>762</v>
      </c>
      <c r="C3279" s="8" t="s">
        <v>201</v>
      </c>
      <c r="D3279" s="8" t="s">
        <v>452</v>
      </c>
      <c r="E3279" s="8" t="s">
        <v>912</v>
      </c>
      <c r="F3279" s="8" t="s">
        <v>508</v>
      </c>
      <c r="G3279" s="8" t="s">
        <v>913</v>
      </c>
      <c r="H3279" s="8">
        <v>1.1739999999999999E-3</v>
      </c>
    </row>
    <row r="3280" spans="1:8">
      <c r="A3280" s="8" t="str">
        <f t="shared" si="87"/>
        <v>35.05.002720.06.1005</v>
      </c>
      <c r="B3280" s="8" t="s">
        <v>762</v>
      </c>
      <c r="C3280" s="8" t="s">
        <v>201</v>
      </c>
      <c r="D3280" s="8" t="s">
        <v>452</v>
      </c>
      <c r="E3280" s="8" t="s">
        <v>914</v>
      </c>
      <c r="F3280" s="8" t="s">
        <v>508</v>
      </c>
      <c r="G3280" s="8" t="s">
        <v>915</v>
      </c>
      <c r="H3280" s="8">
        <v>1.1739999999999999E-3</v>
      </c>
    </row>
    <row r="3281" spans="1:8">
      <c r="A3281" s="8" t="str">
        <f t="shared" si="87"/>
        <v>35.05.002720.06.1001</v>
      </c>
      <c r="B3281" s="8" t="s">
        <v>762</v>
      </c>
      <c r="C3281" s="8" t="s">
        <v>201</v>
      </c>
      <c r="D3281" s="8" t="s">
        <v>452</v>
      </c>
      <c r="E3281" s="8" t="s">
        <v>917</v>
      </c>
      <c r="F3281" s="8" t="s">
        <v>508</v>
      </c>
      <c r="G3281" s="8" t="s">
        <v>918</v>
      </c>
      <c r="H3281" s="8">
        <v>1.1739999999999999E-3</v>
      </c>
    </row>
    <row r="3282" spans="1:8">
      <c r="A3282" s="8" t="str">
        <f t="shared" si="87"/>
        <v>35.05.002720.08.1001</v>
      </c>
      <c r="B3282" s="8" t="s">
        <v>762</v>
      </c>
      <c r="C3282" s="8" t="s">
        <v>201</v>
      </c>
      <c r="D3282" s="8" t="s">
        <v>452</v>
      </c>
      <c r="E3282" s="8" t="s">
        <v>919</v>
      </c>
      <c r="F3282" s="8" t="s">
        <v>920</v>
      </c>
      <c r="G3282" s="8" t="s">
        <v>542</v>
      </c>
      <c r="H3282" s="8">
        <v>1.1739999999999999E-3</v>
      </c>
    </row>
    <row r="3283" spans="1:8">
      <c r="A3283" s="8" t="str">
        <f t="shared" si="87"/>
        <v>35.05.002720.15.1002</v>
      </c>
      <c r="B3283" s="8" t="s">
        <v>762</v>
      </c>
      <c r="C3283" s="8" t="s">
        <v>201</v>
      </c>
      <c r="D3283" s="8" t="s">
        <v>452</v>
      </c>
      <c r="E3283" s="8" t="s">
        <v>921</v>
      </c>
      <c r="F3283" s="8" t="s">
        <v>508</v>
      </c>
      <c r="G3283" s="8" t="s">
        <v>922</v>
      </c>
      <c r="H3283" s="8">
        <v>4.6999999999999997E-5</v>
      </c>
    </row>
    <row r="3284" spans="1:8">
      <c r="A3284" s="8" t="str">
        <f t="shared" si="87"/>
        <v>35.05.002720.09.1002</v>
      </c>
      <c r="B3284" s="8" t="s">
        <v>762</v>
      </c>
      <c r="C3284" s="8" t="s">
        <v>201</v>
      </c>
      <c r="D3284" s="8" t="s">
        <v>452</v>
      </c>
      <c r="E3284" s="8" t="s">
        <v>923</v>
      </c>
      <c r="F3284" s="8" t="s">
        <v>508</v>
      </c>
      <c r="G3284" s="8" t="s">
        <v>924</v>
      </c>
      <c r="H3284" s="8">
        <v>1.2E-5</v>
      </c>
    </row>
    <row r="3285" spans="1:8">
      <c r="A3285" s="8" t="str">
        <f t="shared" si="87"/>
        <v>35.05.002720.07.1001</v>
      </c>
      <c r="B3285" s="8" t="s">
        <v>762</v>
      </c>
      <c r="C3285" s="8" t="s">
        <v>201</v>
      </c>
      <c r="D3285" s="8" t="s">
        <v>452</v>
      </c>
      <c r="E3285" s="8" t="s">
        <v>925</v>
      </c>
      <c r="F3285" s="8" t="s">
        <v>452</v>
      </c>
      <c r="G3285" s="8" t="s">
        <v>926</v>
      </c>
      <c r="H3285" s="8">
        <v>5.0000000000000004E-6</v>
      </c>
    </row>
    <row r="3286" spans="1:8">
      <c r="A3286" s="8" t="str">
        <f t="shared" si="87"/>
        <v>35.05.002830.05.0002</v>
      </c>
      <c r="B3286" s="8" t="s">
        <v>613</v>
      </c>
      <c r="C3286" s="8" t="s">
        <v>614</v>
      </c>
      <c r="D3286" s="8" t="s">
        <v>452</v>
      </c>
      <c r="E3286" s="8" t="s">
        <v>581</v>
      </c>
      <c r="F3286" s="8" t="s">
        <v>498</v>
      </c>
      <c r="G3286" s="8" t="s">
        <v>582</v>
      </c>
      <c r="H3286" s="8">
        <v>0.66805599999999998</v>
      </c>
    </row>
    <row r="3287" spans="1:8">
      <c r="A3287" s="8" t="str">
        <f t="shared" si="87"/>
        <v>35.05.002810.04.0010</v>
      </c>
      <c r="B3287" s="8" t="s">
        <v>613</v>
      </c>
      <c r="C3287" s="8" t="s">
        <v>614</v>
      </c>
      <c r="D3287" s="8" t="s">
        <v>452</v>
      </c>
      <c r="E3287" s="8" t="s">
        <v>465</v>
      </c>
      <c r="F3287" s="8" t="s">
        <v>452</v>
      </c>
      <c r="G3287" s="8" t="s">
        <v>459</v>
      </c>
      <c r="H3287" s="8">
        <v>0.18529699999999999</v>
      </c>
    </row>
    <row r="3288" spans="1:8">
      <c r="A3288" s="8" t="str">
        <f t="shared" si="87"/>
        <v>35.05.002830.07.0001</v>
      </c>
      <c r="B3288" s="8" t="s">
        <v>613</v>
      </c>
      <c r="C3288" s="8" t="s">
        <v>614</v>
      </c>
      <c r="D3288" s="8" t="s">
        <v>452</v>
      </c>
      <c r="E3288" s="8" t="s">
        <v>583</v>
      </c>
      <c r="F3288" s="8" t="s">
        <v>498</v>
      </c>
      <c r="G3288" s="8" t="s">
        <v>584</v>
      </c>
      <c r="H3288" s="8">
        <v>0.51440200000000003</v>
      </c>
    </row>
    <row r="3289" spans="1:8">
      <c r="A3289" s="8" t="str">
        <f t="shared" si="87"/>
        <v>35.05.002810.05.0012</v>
      </c>
      <c r="B3289" s="8" t="s">
        <v>613</v>
      </c>
      <c r="C3289" s="8" t="s">
        <v>614</v>
      </c>
      <c r="D3289" s="8" t="s">
        <v>452</v>
      </c>
      <c r="E3289" s="8" t="s">
        <v>585</v>
      </c>
      <c r="F3289" s="8" t="s">
        <v>452</v>
      </c>
      <c r="G3289" s="8" t="s">
        <v>586</v>
      </c>
      <c r="H3289" s="8">
        <v>0.31664300000000001</v>
      </c>
    </row>
    <row r="3290" spans="1:8">
      <c r="A3290" s="8" t="str">
        <f t="shared" si="87"/>
        <v>35.05.002810.07.0002</v>
      </c>
      <c r="B3290" s="8" t="s">
        <v>613</v>
      </c>
      <c r="C3290" s="8" t="s">
        <v>614</v>
      </c>
      <c r="D3290" s="8" t="s">
        <v>452</v>
      </c>
      <c r="E3290" s="8" t="s">
        <v>454</v>
      </c>
      <c r="F3290" s="8" t="s">
        <v>452</v>
      </c>
      <c r="G3290" s="8" t="s">
        <v>455</v>
      </c>
      <c r="H3290" s="8">
        <v>0.16783000000000001</v>
      </c>
    </row>
    <row r="3291" spans="1:8">
      <c r="A3291" s="8" t="str">
        <f t="shared" si="87"/>
        <v>35.05.002810.06.0020</v>
      </c>
      <c r="B3291" s="8" t="s">
        <v>613</v>
      </c>
      <c r="C3291" s="8" t="s">
        <v>614</v>
      </c>
      <c r="D3291" s="8" t="s">
        <v>452</v>
      </c>
      <c r="E3291" s="8" t="s">
        <v>456</v>
      </c>
      <c r="F3291" s="8" t="s">
        <v>452</v>
      </c>
      <c r="G3291" s="8" t="s">
        <v>457</v>
      </c>
      <c r="H3291" s="8">
        <v>3.4810000000000002E-3</v>
      </c>
    </row>
    <row r="3292" spans="1:8">
      <c r="A3292" s="8" t="str">
        <f t="shared" si="87"/>
        <v>35.05.002810.08.0008</v>
      </c>
      <c r="B3292" s="8" t="s">
        <v>613</v>
      </c>
      <c r="C3292" s="8" t="s">
        <v>614</v>
      </c>
      <c r="D3292" s="8" t="s">
        <v>452</v>
      </c>
      <c r="E3292" s="8" t="s">
        <v>615</v>
      </c>
      <c r="F3292" s="8" t="s">
        <v>498</v>
      </c>
      <c r="G3292" s="8" t="s">
        <v>616</v>
      </c>
      <c r="H3292" s="8">
        <v>0.30299500000000001</v>
      </c>
    </row>
    <row r="3293" spans="1:8">
      <c r="A3293" s="8" t="str">
        <f t="shared" si="87"/>
        <v>35.05.002810.05.0002</v>
      </c>
      <c r="B3293" s="8" t="s">
        <v>613</v>
      </c>
      <c r="C3293" s="8" t="s">
        <v>614</v>
      </c>
      <c r="D3293" s="8" t="s">
        <v>452</v>
      </c>
      <c r="E3293" s="8" t="s">
        <v>451</v>
      </c>
      <c r="F3293" s="8" t="s">
        <v>452</v>
      </c>
      <c r="G3293" s="8" t="s">
        <v>453</v>
      </c>
      <c r="H3293" s="8">
        <v>1.7909000000000001E-2</v>
      </c>
    </row>
    <row r="3294" spans="1:8">
      <c r="A3294" s="8" t="str">
        <f t="shared" si="87"/>
        <v>35.05.002810.09.0004</v>
      </c>
      <c r="B3294" s="8" t="s">
        <v>613</v>
      </c>
      <c r="C3294" s="8" t="s">
        <v>614</v>
      </c>
      <c r="D3294" s="8" t="s">
        <v>452</v>
      </c>
      <c r="E3294" s="8" t="s">
        <v>577</v>
      </c>
      <c r="F3294" s="8" t="s">
        <v>452</v>
      </c>
      <c r="G3294" s="8" t="s">
        <v>578</v>
      </c>
      <c r="H3294" s="8">
        <v>1.4394000000000001E-2</v>
      </c>
    </row>
    <row r="3295" spans="1:8">
      <c r="A3295" s="8" t="str">
        <f t="shared" si="87"/>
        <v>35.05.002930.05.0002</v>
      </c>
      <c r="B3295" s="8" t="s">
        <v>619</v>
      </c>
      <c r="C3295" s="8" t="s">
        <v>620</v>
      </c>
      <c r="D3295" s="8" t="s">
        <v>452</v>
      </c>
      <c r="E3295" s="8" t="s">
        <v>581</v>
      </c>
      <c r="F3295" s="8" t="s">
        <v>498</v>
      </c>
      <c r="G3295" s="8" t="s">
        <v>582</v>
      </c>
      <c r="H3295" s="8">
        <v>0.66797399999999996</v>
      </c>
    </row>
    <row r="3296" spans="1:8">
      <c r="A3296" s="8" t="str">
        <f t="shared" si="87"/>
        <v>35.05.002910.04.0010</v>
      </c>
      <c r="B3296" s="8" t="s">
        <v>619</v>
      </c>
      <c r="C3296" s="8" t="s">
        <v>620</v>
      </c>
      <c r="D3296" s="8" t="s">
        <v>452</v>
      </c>
      <c r="E3296" s="8" t="s">
        <v>465</v>
      </c>
      <c r="F3296" s="8" t="s">
        <v>452</v>
      </c>
      <c r="G3296" s="8" t="s">
        <v>459</v>
      </c>
      <c r="H3296" s="8">
        <v>0.18527399999999999</v>
      </c>
    </row>
    <row r="3297" spans="1:8">
      <c r="A3297" s="8" t="str">
        <f t="shared" si="87"/>
        <v>35.05.002930.07.0001</v>
      </c>
      <c r="B3297" s="8" t="s">
        <v>619</v>
      </c>
      <c r="C3297" s="8" t="s">
        <v>620</v>
      </c>
      <c r="D3297" s="8" t="s">
        <v>452</v>
      </c>
      <c r="E3297" s="8" t="s">
        <v>583</v>
      </c>
      <c r="F3297" s="8" t="s">
        <v>498</v>
      </c>
      <c r="G3297" s="8" t="s">
        <v>584</v>
      </c>
      <c r="H3297" s="8">
        <v>0.51434000000000002</v>
      </c>
    </row>
    <row r="3298" spans="1:8">
      <c r="A3298" s="8" t="str">
        <f t="shared" si="87"/>
        <v>35.05.002910.05.0012</v>
      </c>
      <c r="B3298" s="8" t="s">
        <v>619</v>
      </c>
      <c r="C3298" s="8" t="s">
        <v>620</v>
      </c>
      <c r="D3298" s="8" t="s">
        <v>452</v>
      </c>
      <c r="E3298" s="8" t="s">
        <v>585</v>
      </c>
      <c r="F3298" s="8" t="s">
        <v>452</v>
      </c>
      <c r="G3298" s="8" t="s">
        <v>586</v>
      </c>
      <c r="H3298" s="8">
        <v>0.31660500000000003</v>
      </c>
    </row>
    <row r="3299" spans="1:8">
      <c r="A3299" s="8" t="str">
        <f t="shared" si="87"/>
        <v>35.05.002910.07.0002</v>
      </c>
      <c r="B3299" s="8" t="s">
        <v>619</v>
      </c>
      <c r="C3299" s="8" t="s">
        <v>620</v>
      </c>
      <c r="D3299" s="8" t="s">
        <v>452</v>
      </c>
      <c r="E3299" s="8" t="s">
        <v>454</v>
      </c>
      <c r="F3299" s="8" t="s">
        <v>452</v>
      </c>
      <c r="G3299" s="8" t="s">
        <v>455</v>
      </c>
      <c r="H3299" s="8">
        <v>0.16780999999999999</v>
      </c>
    </row>
    <row r="3300" spans="1:8">
      <c r="A3300" s="8" t="str">
        <f t="shared" si="87"/>
        <v>35.05.002910.06.0020</v>
      </c>
      <c r="B3300" s="8" t="s">
        <v>619</v>
      </c>
      <c r="C3300" s="8" t="s">
        <v>620</v>
      </c>
      <c r="D3300" s="8" t="s">
        <v>452</v>
      </c>
      <c r="E3300" s="8" t="s">
        <v>456</v>
      </c>
      <c r="F3300" s="8" t="s">
        <v>452</v>
      </c>
      <c r="G3300" s="8" t="s">
        <v>457</v>
      </c>
      <c r="H3300" s="8">
        <v>3.4810000000000002E-3</v>
      </c>
    </row>
    <row r="3301" spans="1:8">
      <c r="A3301" s="8" t="str">
        <f t="shared" si="87"/>
        <v>35.05.002910.08.0008</v>
      </c>
      <c r="B3301" s="8" t="s">
        <v>619</v>
      </c>
      <c r="C3301" s="8" t="s">
        <v>620</v>
      </c>
      <c r="D3301" s="8" t="s">
        <v>452</v>
      </c>
      <c r="E3301" s="8" t="s">
        <v>615</v>
      </c>
      <c r="F3301" s="8" t="s">
        <v>498</v>
      </c>
      <c r="G3301" s="8" t="s">
        <v>616</v>
      </c>
      <c r="H3301" s="8">
        <v>0.30299700000000002</v>
      </c>
    </row>
    <row r="3302" spans="1:8">
      <c r="A3302" s="8" t="str">
        <f t="shared" si="87"/>
        <v>35.05.002910.05.0002</v>
      </c>
      <c r="B3302" s="8" t="s">
        <v>619</v>
      </c>
      <c r="C3302" s="8" t="s">
        <v>620</v>
      </c>
      <c r="D3302" s="8" t="s">
        <v>452</v>
      </c>
      <c r="E3302" s="8" t="s">
        <v>451</v>
      </c>
      <c r="F3302" s="8" t="s">
        <v>452</v>
      </c>
      <c r="G3302" s="8" t="s">
        <v>453</v>
      </c>
      <c r="H3302" s="8">
        <v>1.7888000000000001E-2</v>
      </c>
    </row>
    <row r="3303" spans="1:8">
      <c r="A3303" s="8" t="str">
        <f t="shared" si="87"/>
        <v>35.05.002910.09.0004</v>
      </c>
      <c r="B3303" s="8" t="s">
        <v>619</v>
      </c>
      <c r="C3303" s="8" t="s">
        <v>620</v>
      </c>
      <c r="D3303" s="8" t="s">
        <v>452</v>
      </c>
      <c r="E3303" s="8" t="s">
        <v>577</v>
      </c>
      <c r="F3303" s="8" t="s">
        <v>452</v>
      </c>
      <c r="G3303" s="8" t="s">
        <v>578</v>
      </c>
      <c r="H3303" s="8">
        <v>1.4414E-2</v>
      </c>
    </row>
    <row r="3304" spans="1:8">
      <c r="A3304" s="8" t="str">
        <f t="shared" si="87"/>
        <v>35.05.003030.05.0004</v>
      </c>
      <c r="B3304" s="8" t="s">
        <v>770</v>
      </c>
      <c r="C3304" s="8" t="s">
        <v>771</v>
      </c>
      <c r="D3304" s="8" t="s">
        <v>452</v>
      </c>
      <c r="E3304" s="8" t="s">
        <v>772</v>
      </c>
      <c r="F3304" s="8" t="s">
        <v>498</v>
      </c>
      <c r="G3304" s="8" t="s">
        <v>773</v>
      </c>
      <c r="H3304" s="8">
        <v>1.0416319999999999</v>
      </c>
    </row>
    <row r="3305" spans="1:8">
      <c r="A3305" s="8" t="str">
        <f t="shared" ref="A3305:A3336" si="88">B3305&amp;E3305</f>
        <v>35.05.003010.04.0010</v>
      </c>
      <c r="B3305" s="8" t="s">
        <v>770</v>
      </c>
      <c r="C3305" s="8" t="s">
        <v>771</v>
      </c>
      <c r="D3305" s="8" t="s">
        <v>452</v>
      </c>
      <c r="E3305" s="8" t="s">
        <v>465</v>
      </c>
      <c r="F3305" s="8" t="s">
        <v>452</v>
      </c>
      <c r="G3305" s="8" t="s">
        <v>459</v>
      </c>
      <c r="H3305" s="8">
        <v>0.24999199999999999</v>
      </c>
    </row>
    <row r="3306" spans="1:8">
      <c r="A3306" s="8" t="str">
        <f t="shared" si="88"/>
        <v>35.05.003030.07.0002</v>
      </c>
      <c r="B3306" s="8" t="s">
        <v>770</v>
      </c>
      <c r="C3306" s="8" t="s">
        <v>771</v>
      </c>
      <c r="D3306" s="8" t="s">
        <v>452</v>
      </c>
      <c r="E3306" s="8" t="s">
        <v>774</v>
      </c>
      <c r="F3306" s="8" t="s">
        <v>498</v>
      </c>
      <c r="G3306" s="8" t="s">
        <v>775</v>
      </c>
      <c r="H3306" s="8">
        <v>0.79164000000000001</v>
      </c>
    </row>
    <row r="3307" spans="1:8">
      <c r="A3307" s="8" t="str">
        <f t="shared" si="88"/>
        <v>35.05.003010.05.0012</v>
      </c>
      <c r="B3307" s="8" t="s">
        <v>770</v>
      </c>
      <c r="C3307" s="8" t="s">
        <v>771</v>
      </c>
      <c r="D3307" s="8" t="s">
        <v>452</v>
      </c>
      <c r="E3307" s="8" t="s">
        <v>585</v>
      </c>
      <c r="F3307" s="8" t="s">
        <v>452</v>
      </c>
      <c r="G3307" s="8" t="s">
        <v>586</v>
      </c>
      <c r="H3307" s="8">
        <v>0.47315800000000002</v>
      </c>
    </row>
    <row r="3308" spans="1:8">
      <c r="A3308" s="8" t="str">
        <f t="shared" si="88"/>
        <v>35.05.003010.04.0004</v>
      </c>
      <c r="B3308" s="8" t="s">
        <v>770</v>
      </c>
      <c r="C3308" s="8" t="s">
        <v>771</v>
      </c>
      <c r="D3308" s="8" t="s">
        <v>452</v>
      </c>
      <c r="E3308" s="8" t="s">
        <v>776</v>
      </c>
      <c r="F3308" s="8" t="s">
        <v>452</v>
      </c>
      <c r="G3308" s="8" t="s">
        <v>777</v>
      </c>
      <c r="H3308" s="8">
        <v>2.3657999999999998E-2</v>
      </c>
    </row>
    <row r="3309" spans="1:8">
      <c r="A3309" s="8" t="str">
        <f t="shared" si="88"/>
        <v>35.05.003010.11.0001</v>
      </c>
      <c r="B3309" s="8" t="s">
        <v>770</v>
      </c>
      <c r="C3309" s="8" t="s">
        <v>771</v>
      </c>
      <c r="D3309" s="8" t="s">
        <v>452</v>
      </c>
      <c r="E3309" s="8" t="s">
        <v>713</v>
      </c>
      <c r="F3309" s="8" t="s">
        <v>452</v>
      </c>
      <c r="G3309" s="8" t="s">
        <v>714</v>
      </c>
      <c r="H3309" s="8">
        <v>2.3657999999999998E-2</v>
      </c>
    </row>
    <row r="3310" spans="1:8">
      <c r="A3310" s="8" t="str">
        <f t="shared" si="88"/>
        <v>35.05.003010.07.0029</v>
      </c>
      <c r="B3310" s="8" t="s">
        <v>770</v>
      </c>
      <c r="C3310" s="8" t="s">
        <v>771</v>
      </c>
      <c r="D3310" s="8" t="s">
        <v>452</v>
      </c>
      <c r="E3310" s="8" t="s">
        <v>715</v>
      </c>
      <c r="F3310" s="8" t="s">
        <v>498</v>
      </c>
      <c r="G3310" s="8" t="s">
        <v>716</v>
      </c>
      <c r="H3310" s="8">
        <v>0.17033699999999999</v>
      </c>
    </row>
    <row r="3311" spans="1:8">
      <c r="A3311" s="8" t="str">
        <f t="shared" si="88"/>
        <v>35.05.003010.07.0002</v>
      </c>
      <c r="B3311" s="8" t="s">
        <v>770</v>
      </c>
      <c r="C3311" s="8" t="s">
        <v>771</v>
      </c>
      <c r="D3311" s="8" t="s">
        <v>452</v>
      </c>
      <c r="E3311" s="8" t="s">
        <v>454</v>
      </c>
      <c r="F3311" s="8" t="s">
        <v>452</v>
      </c>
      <c r="G3311" s="8" t="s">
        <v>455</v>
      </c>
      <c r="H3311" s="8">
        <v>0.100679</v>
      </c>
    </row>
    <row r="3312" spans="1:8">
      <c r="A3312" s="8" t="str">
        <f t="shared" si="88"/>
        <v>35.05.003010.06.0001</v>
      </c>
      <c r="B3312" s="8" t="s">
        <v>770</v>
      </c>
      <c r="C3312" s="8" t="s">
        <v>771</v>
      </c>
      <c r="D3312" s="8" t="s">
        <v>452</v>
      </c>
      <c r="E3312" s="8" t="s">
        <v>481</v>
      </c>
      <c r="F3312" s="8" t="s">
        <v>452</v>
      </c>
      <c r="G3312" s="8" t="s">
        <v>482</v>
      </c>
      <c r="H3312" s="8">
        <v>3.3120999999999998E-2</v>
      </c>
    </row>
    <row r="3313" spans="1:8">
      <c r="A3313" s="8" t="str">
        <f t="shared" si="88"/>
        <v>35.05.003010.06.0020</v>
      </c>
      <c r="B3313" s="8" t="s">
        <v>770</v>
      </c>
      <c r="C3313" s="8" t="s">
        <v>771</v>
      </c>
      <c r="D3313" s="8" t="s">
        <v>452</v>
      </c>
      <c r="E3313" s="8" t="s">
        <v>456</v>
      </c>
      <c r="F3313" s="8" t="s">
        <v>452</v>
      </c>
      <c r="G3313" s="8" t="s">
        <v>457</v>
      </c>
      <c r="H3313" s="8">
        <v>9.6050000000000007E-3</v>
      </c>
    </row>
    <row r="3314" spans="1:8">
      <c r="A3314" s="8" t="str">
        <f t="shared" si="88"/>
        <v>35.05.003010.02.0003</v>
      </c>
      <c r="B3314" s="8" t="s">
        <v>770</v>
      </c>
      <c r="C3314" s="8" t="s">
        <v>771</v>
      </c>
      <c r="D3314" s="8" t="s">
        <v>452</v>
      </c>
      <c r="E3314" s="8" t="s">
        <v>523</v>
      </c>
      <c r="F3314" s="8" t="s">
        <v>452</v>
      </c>
      <c r="G3314" s="8" t="s">
        <v>524</v>
      </c>
      <c r="H3314" s="8">
        <v>9.4629999999999992E-3</v>
      </c>
    </row>
    <row r="3315" spans="1:8">
      <c r="A3315" s="8" t="str">
        <f t="shared" si="88"/>
        <v>35.05.003030.02.0002</v>
      </c>
      <c r="B3315" s="8" t="s">
        <v>770</v>
      </c>
      <c r="C3315" s="8" t="s">
        <v>771</v>
      </c>
      <c r="D3315" s="8" t="s">
        <v>452</v>
      </c>
      <c r="E3315" s="8" t="s">
        <v>181</v>
      </c>
      <c r="F3315" s="8" t="s">
        <v>452</v>
      </c>
      <c r="G3315" s="8" t="s">
        <v>547</v>
      </c>
      <c r="H3315" s="8">
        <v>0.16669400000000001</v>
      </c>
    </row>
    <row r="3316" spans="1:8">
      <c r="A3316" s="8" t="str">
        <f t="shared" si="88"/>
        <v>35.05.003040.03.1820</v>
      </c>
      <c r="B3316" s="8" t="s">
        <v>770</v>
      </c>
      <c r="C3316" s="8" t="s">
        <v>771</v>
      </c>
      <c r="D3316" s="8" t="s">
        <v>452</v>
      </c>
      <c r="E3316" s="8" t="s">
        <v>513</v>
      </c>
      <c r="F3316" s="8" t="s">
        <v>498</v>
      </c>
      <c r="G3316" s="8" t="s">
        <v>514</v>
      </c>
      <c r="H3316" s="8">
        <v>2.8323000000000001E-2</v>
      </c>
    </row>
    <row r="3317" spans="1:8">
      <c r="A3317" s="8" t="str">
        <f t="shared" si="88"/>
        <v>35.05.003040.03.1420</v>
      </c>
      <c r="B3317" s="8" t="s">
        <v>770</v>
      </c>
      <c r="C3317" s="8" t="s">
        <v>771</v>
      </c>
      <c r="D3317" s="8" t="s">
        <v>452</v>
      </c>
      <c r="E3317" s="8" t="s">
        <v>548</v>
      </c>
      <c r="F3317" s="8" t="s">
        <v>498</v>
      </c>
      <c r="G3317" s="8" t="s">
        <v>549</v>
      </c>
      <c r="H3317" s="8">
        <v>2.5491E-2</v>
      </c>
    </row>
    <row r="3318" spans="1:8">
      <c r="A3318" s="8" t="str">
        <f t="shared" si="88"/>
        <v>35.05.003040.03.1680</v>
      </c>
      <c r="B3318" s="8" t="s">
        <v>770</v>
      </c>
      <c r="C3318" s="8" t="s">
        <v>771</v>
      </c>
      <c r="D3318" s="8" t="s">
        <v>452</v>
      </c>
      <c r="E3318" s="8" t="s">
        <v>521</v>
      </c>
      <c r="F3318" s="8" t="s">
        <v>498</v>
      </c>
      <c r="G3318" s="8" t="s">
        <v>522</v>
      </c>
      <c r="H3318" s="8">
        <v>2.1950000000000001E-2</v>
      </c>
    </row>
    <row r="3319" spans="1:8">
      <c r="A3319" s="8" t="str">
        <f t="shared" si="88"/>
        <v>35.05.003010.03.0008</v>
      </c>
      <c r="B3319" s="8" t="s">
        <v>770</v>
      </c>
      <c r="C3319" s="8" t="s">
        <v>771</v>
      </c>
      <c r="D3319" s="8" t="s">
        <v>452</v>
      </c>
      <c r="E3319" s="8" t="s">
        <v>550</v>
      </c>
      <c r="F3319" s="8" t="s">
        <v>452</v>
      </c>
      <c r="G3319" s="8" t="s">
        <v>551</v>
      </c>
      <c r="H3319" s="8">
        <v>2.2658000000000001E-2</v>
      </c>
    </row>
    <row r="3320" spans="1:8">
      <c r="A3320" s="8" t="str">
        <f t="shared" si="88"/>
        <v>35.05.003010.01.0003</v>
      </c>
      <c r="B3320" s="8" t="s">
        <v>770</v>
      </c>
      <c r="C3320" s="8" t="s">
        <v>771</v>
      </c>
      <c r="D3320" s="8" t="s">
        <v>452</v>
      </c>
      <c r="E3320" s="8" t="s">
        <v>471</v>
      </c>
      <c r="F3320" s="8" t="s">
        <v>452</v>
      </c>
      <c r="G3320" s="8" t="s">
        <v>472</v>
      </c>
      <c r="H3320" s="8">
        <v>7.0809999999999996E-3</v>
      </c>
    </row>
    <row r="3321" spans="1:8">
      <c r="A3321" s="8" t="str">
        <f t="shared" si="88"/>
        <v>35.05.003010.06.0015</v>
      </c>
      <c r="B3321" s="8" t="s">
        <v>770</v>
      </c>
      <c r="C3321" s="8" t="s">
        <v>771</v>
      </c>
      <c r="D3321" s="8" t="s">
        <v>452</v>
      </c>
      <c r="E3321" s="8" t="s">
        <v>552</v>
      </c>
      <c r="F3321" s="8" t="s">
        <v>452</v>
      </c>
      <c r="G3321" s="8" t="s">
        <v>553</v>
      </c>
      <c r="H3321" s="8">
        <v>1.56E-4</v>
      </c>
    </row>
    <row r="3322" spans="1:8">
      <c r="A3322" s="8" t="str">
        <f t="shared" si="88"/>
        <v>35.05.003010.03.0001</v>
      </c>
      <c r="B3322" s="8" t="s">
        <v>770</v>
      </c>
      <c r="C3322" s="8" t="s">
        <v>771</v>
      </c>
      <c r="D3322" s="8" t="s">
        <v>452</v>
      </c>
      <c r="E3322" s="8" t="s">
        <v>554</v>
      </c>
      <c r="F3322" s="8" t="s">
        <v>452</v>
      </c>
      <c r="G3322" s="8" t="s">
        <v>555</v>
      </c>
      <c r="H3322" s="8">
        <v>1.6993999999999999E-2</v>
      </c>
    </row>
    <row r="3323" spans="1:8">
      <c r="A3323" s="8" t="str">
        <f t="shared" si="88"/>
        <v>35.05.003130.05.0004</v>
      </c>
      <c r="B3323" s="8" t="s">
        <v>778</v>
      </c>
      <c r="C3323" s="8" t="s">
        <v>779</v>
      </c>
      <c r="D3323" s="8" t="s">
        <v>452</v>
      </c>
      <c r="E3323" s="8" t="s">
        <v>772</v>
      </c>
      <c r="F3323" s="8" t="s">
        <v>498</v>
      </c>
      <c r="G3323" s="8" t="s">
        <v>773</v>
      </c>
      <c r="H3323" s="8">
        <v>1.0416319999999999</v>
      </c>
    </row>
    <row r="3324" spans="1:8">
      <c r="A3324" s="8" t="str">
        <f t="shared" si="88"/>
        <v>35.05.003110.04.0010</v>
      </c>
      <c r="B3324" s="8" t="s">
        <v>778</v>
      </c>
      <c r="C3324" s="8" t="s">
        <v>779</v>
      </c>
      <c r="D3324" s="8" t="s">
        <v>452</v>
      </c>
      <c r="E3324" s="8" t="s">
        <v>465</v>
      </c>
      <c r="F3324" s="8" t="s">
        <v>452</v>
      </c>
      <c r="G3324" s="8" t="s">
        <v>459</v>
      </c>
      <c r="H3324" s="8">
        <v>0.24999199999999999</v>
      </c>
    </row>
    <row r="3325" spans="1:8">
      <c r="A3325" s="8" t="str">
        <f t="shared" si="88"/>
        <v>35.05.003130.07.0002</v>
      </c>
      <c r="B3325" s="8" t="s">
        <v>778</v>
      </c>
      <c r="C3325" s="8" t="s">
        <v>779</v>
      </c>
      <c r="D3325" s="8" t="s">
        <v>452</v>
      </c>
      <c r="E3325" s="8" t="s">
        <v>774</v>
      </c>
      <c r="F3325" s="8" t="s">
        <v>498</v>
      </c>
      <c r="G3325" s="8" t="s">
        <v>775</v>
      </c>
      <c r="H3325" s="8">
        <v>0.79164000000000001</v>
      </c>
    </row>
    <row r="3326" spans="1:8">
      <c r="A3326" s="8" t="str">
        <f t="shared" si="88"/>
        <v>35.05.003110.05.0012</v>
      </c>
      <c r="B3326" s="8" t="s">
        <v>778</v>
      </c>
      <c r="C3326" s="8" t="s">
        <v>779</v>
      </c>
      <c r="D3326" s="8" t="s">
        <v>452</v>
      </c>
      <c r="E3326" s="8" t="s">
        <v>585</v>
      </c>
      <c r="F3326" s="8" t="s">
        <v>452</v>
      </c>
      <c r="G3326" s="8" t="s">
        <v>586</v>
      </c>
      <c r="H3326" s="8">
        <v>0.47315800000000002</v>
      </c>
    </row>
    <row r="3327" spans="1:8">
      <c r="A3327" s="8" t="str">
        <f t="shared" si="88"/>
        <v>35.05.003110.04.0004</v>
      </c>
      <c r="B3327" s="8" t="s">
        <v>778</v>
      </c>
      <c r="C3327" s="8" t="s">
        <v>779</v>
      </c>
      <c r="D3327" s="8" t="s">
        <v>452</v>
      </c>
      <c r="E3327" s="8" t="s">
        <v>776</v>
      </c>
      <c r="F3327" s="8" t="s">
        <v>452</v>
      </c>
      <c r="G3327" s="8" t="s">
        <v>777</v>
      </c>
      <c r="H3327" s="8">
        <v>2.3657999999999998E-2</v>
      </c>
    </row>
    <row r="3328" spans="1:8">
      <c r="A3328" s="8" t="str">
        <f t="shared" si="88"/>
        <v>35.05.003110.11.0001</v>
      </c>
      <c r="B3328" s="8" t="s">
        <v>778</v>
      </c>
      <c r="C3328" s="8" t="s">
        <v>779</v>
      </c>
      <c r="D3328" s="8" t="s">
        <v>452</v>
      </c>
      <c r="E3328" s="8" t="s">
        <v>713</v>
      </c>
      <c r="F3328" s="8" t="s">
        <v>452</v>
      </c>
      <c r="G3328" s="8" t="s">
        <v>714</v>
      </c>
      <c r="H3328" s="8">
        <v>2.3657999999999998E-2</v>
      </c>
    </row>
    <row r="3329" spans="1:8">
      <c r="A3329" s="8" t="str">
        <f t="shared" si="88"/>
        <v>35.05.003110.07.0029</v>
      </c>
      <c r="B3329" s="8" t="s">
        <v>778</v>
      </c>
      <c r="C3329" s="8" t="s">
        <v>779</v>
      </c>
      <c r="D3329" s="8" t="s">
        <v>452</v>
      </c>
      <c r="E3329" s="8" t="s">
        <v>715</v>
      </c>
      <c r="F3329" s="8" t="s">
        <v>498</v>
      </c>
      <c r="G3329" s="8" t="s">
        <v>716</v>
      </c>
      <c r="H3329" s="8">
        <v>0.17033699999999999</v>
      </c>
    </row>
    <row r="3330" spans="1:8">
      <c r="A3330" s="8" t="str">
        <f t="shared" si="88"/>
        <v>35.05.003110.07.0002</v>
      </c>
      <c r="B3330" s="8" t="s">
        <v>778</v>
      </c>
      <c r="C3330" s="8" t="s">
        <v>779</v>
      </c>
      <c r="D3330" s="8" t="s">
        <v>452</v>
      </c>
      <c r="E3330" s="8" t="s">
        <v>454</v>
      </c>
      <c r="F3330" s="8" t="s">
        <v>452</v>
      </c>
      <c r="G3330" s="8" t="s">
        <v>455</v>
      </c>
      <c r="H3330" s="8">
        <v>9.1527999999999998E-2</v>
      </c>
    </row>
    <row r="3331" spans="1:8">
      <c r="A3331" s="8" t="str">
        <f t="shared" si="88"/>
        <v>---------------  - FMEN031 - V:</v>
      </c>
      <c r="B3331" s="8" t="s">
        <v>427</v>
      </c>
      <c r="C3331" s="8" t="e">
        <f>------------------------------DAT</f>
        <v>#NAME?</v>
      </c>
      <c r="D3331" s="8" t="s">
        <v>1238</v>
      </c>
      <c r="E3331" s="8" t="s">
        <v>526</v>
      </c>
      <c r="F3331" s="8" t="s">
        <v>527</v>
      </c>
      <c r="G3331" s="8" t="s">
        <v>528</v>
      </c>
      <c r="H3331" s="8"/>
    </row>
    <row r="3332" spans="1:8">
      <c r="A3332" s="8" t="str">
        <f t="shared" si="88"/>
        <v>_x000C_------------------------------</v>
      </c>
      <c r="B3332" s="8" t="s">
        <v>529</v>
      </c>
      <c r="C3332" s="8" t="s">
        <v>1227</v>
      </c>
      <c r="D3332" s="8" t="s">
        <v>1228</v>
      </c>
      <c r="E3332" s="8" t="s">
        <v>430</v>
      </c>
      <c r="F3332" s="8" t="s">
        <v>429</v>
      </c>
      <c r="G3332" s="8" t="s">
        <v>431</v>
      </c>
      <c r="H3332" s="8" t="s">
        <v>431</v>
      </c>
    </row>
    <row r="3333" spans="1:8">
      <c r="A3333" s="8" t="str">
        <f t="shared" si="88"/>
        <v>FORNO DE MINASrutura de Atual P</v>
      </c>
      <c r="B3333" s="8" t="s">
        <v>433</v>
      </c>
      <c r="C3333" s="8" t="s">
        <v>434</v>
      </c>
      <c r="D3333" s="8" t="s">
        <v>435</v>
      </c>
      <c r="E3333" s="8" t="s">
        <v>436</v>
      </c>
      <c r="F3333" s="8" t="s">
        <v>437</v>
      </c>
      <c r="G3333" s="8" t="s">
        <v>438</v>
      </c>
      <c r="H3333" s="8" t="s">
        <v>1213</v>
      </c>
    </row>
    <row r="3334" spans="1:8">
      <c r="A3334" s="8" t="str">
        <f t="shared" si="88"/>
        <v>-------------------------------</v>
      </c>
      <c r="B3334" s="8" t="s">
        <v>427</v>
      </c>
      <c r="C3334" s="8" t="s">
        <v>1227</v>
      </c>
      <c r="D3334" s="8" t="s">
        <v>1228</v>
      </c>
      <c r="E3334" s="8" t="s">
        <v>430</v>
      </c>
      <c r="F3334" s="8" t="s">
        <v>429</v>
      </c>
      <c r="G3334" s="8" t="s">
        <v>431</v>
      </c>
      <c r="H3334" s="8" t="s">
        <v>1563</v>
      </c>
    </row>
    <row r="3335" spans="1:8">
      <c r="A3335" s="8" t="str">
        <f t="shared" si="88"/>
        <v/>
      </c>
      <c r="B3335" s="8"/>
      <c r="C3335" s="8"/>
      <c r="D3335" s="8"/>
      <c r="E3335" s="8"/>
      <c r="F3335" s="8"/>
      <c r="G3335" s="8"/>
      <c r="H3335" s="8"/>
    </row>
    <row r="3336" spans="1:8">
      <c r="A3336" s="8" t="str">
        <f t="shared" si="88"/>
        <v>Item PaiItem Filho</v>
      </c>
      <c r="B3336" s="8" t="s">
        <v>441</v>
      </c>
      <c r="C3336" s="8" t="s">
        <v>442</v>
      </c>
      <c r="D3336" s="8" t="s">
        <v>443</v>
      </c>
      <c r="E3336" s="8" t="s">
        <v>444</v>
      </c>
      <c r="F3336" s="8" t="s">
        <v>443</v>
      </c>
      <c r="G3336" s="8" t="s">
        <v>445</v>
      </c>
      <c r="H3336" s="8" t="s">
        <v>446</v>
      </c>
    </row>
    <row r="3337" spans="1:8">
      <c r="A3337" s="8" t="str">
        <f t="shared" ref="A3337:A3368" si="89">B3337&amp;E3337</f>
        <v>------------------------------</v>
      </c>
      <c r="B3337" s="8" t="s">
        <v>427</v>
      </c>
      <c r="C3337" s="8" t="s">
        <v>447</v>
      </c>
      <c r="D3337" s="8" t="s">
        <v>448</v>
      </c>
      <c r="E3337" s="8" t="s">
        <v>449</v>
      </c>
      <c r="F3337" s="8" t="s">
        <v>448</v>
      </c>
      <c r="G3337" s="8" t="s">
        <v>431</v>
      </c>
      <c r="H3337" s="8" t="s">
        <v>427</v>
      </c>
    </row>
    <row r="3338" spans="1:8">
      <c r="A3338" s="8" t="str">
        <f t="shared" si="89"/>
        <v>35.05.003110.06.0001</v>
      </c>
      <c r="B3338" s="8" t="s">
        <v>778</v>
      </c>
      <c r="C3338" s="8" t="s">
        <v>779</v>
      </c>
      <c r="D3338" s="8" t="s">
        <v>452</v>
      </c>
      <c r="E3338" s="8" t="s">
        <v>481</v>
      </c>
      <c r="F3338" s="8" t="s">
        <v>452</v>
      </c>
      <c r="G3338" s="8" t="s">
        <v>482</v>
      </c>
      <c r="H3338" s="8">
        <v>3.3120999999999998E-2</v>
      </c>
    </row>
    <row r="3339" spans="1:8">
      <c r="A3339" s="8" t="str">
        <f t="shared" si="89"/>
        <v>35.05.003110.06.0020</v>
      </c>
      <c r="B3339" s="8" t="s">
        <v>778</v>
      </c>
      <c r="C3339" s="8" t="s">
        <v>779</v>
      </c>
      <c r="D3339" s="8" t="s">
        <v>452</v>
      </c>
      <c r="E3339" s="8" t="s">
        <v>456</v>
      </c>
      <c r="F3339" s="8" t="s">
        <v>452</v>
      </c>
      <c r="G3339" s="8" t="s">
        <v>457</v>
      </c>
      <c r="H3339" s="8">
        <v>9.5779999999999997E-3</v>
      </c>
    </row>
    <row r="3340" spans="1:8">
      <c r="A3340" s="8" t="str">
        <f t="shared" si="89"/>
        <v>35.05.003110.02.0003</v>
      </c>
      <c r="B3340" s="8" t="s">
        <v>778</v>
      </c>
      <c r="C3340" s="8" t="s">
        <v>779</v>
      </c>
      <c r="D3340" s="8" t="s">
        <v>452</v>
      </c>
      <c r="E3340" s="8" t="s">
        <v>523</v>
      </c>
      <c r="F3340" s="8" t="s">
        <v>452</v>
      </c>
      <c r="G3340" s="8" t="s">
        <v>524</v>
      </c>
      <c r="H3340" s="8">
        <v>9.4629999999999992E-3</v>
      </c>
    </row>
    <row r="3341" spans="1:8">
      <c r="A3341" s="8" t="str">
        <f t="shared" si="89"/>
        <v>35.05.003130.02.0014</v>
      </c>
      <c r="B3341" s="8" t="s">
        <v>778</v>
      </c>
      <c r="C3341" s="8" t="s">
        <v>779</v>
      </c>
      <c r="D3341" s="8" t="s">
        <v>452</v>
      </c>
      <c r="E3341" s="8" t="s">
        <v>214</v>
      </c>
      <c r="F3341" s="8" t="s">
        <v>579</v>
      </c>
      <c r="G3341" s="8" t="s">
        <v>215</v>
      </c>
      <c r="H3341" s="8">
        <v>0.16669400000000001</v>
      </c>
    </row>
    <row r="3342" spans="1:8">
      <c r="A3342" s="8" t="str">
        <f t="shared" si="89"/>
        <v>35.05.003140.03.1820</v>
      </c>
      <c r="B3342" s="8" t="s">
        <v>778</v>
      </c>
      <c r="C3342" s="8" t="s">
        <v>779</v>
      </c>
      <c r="D3342" s="8" t="s">
        <v>452</v>
      </c>
      <c r="E3342" s="8" t="s">
        <v>513</v>
      </c>
      <c r="F3342" s="8" t="s">
        <v>498</v>
      </c>
      <c r="G3342" s="8" t="s">
        <v>514</v>
      </c>
      <c r="H3342" s="8">
        <v>5.9221000000000003E-2</v>
      </c>
    </row>
    <row r="3343" spans="1:8">
      <c r="A3343" s="8" t="str">
        <f t="shared" si="89"/>
        <v>35.05.003110.02.0034</v>
      </c>
      <c r="B3343" s="8" t="s">
        <v>778</v>
      </c>
      <c r="C3343" s="8" t="s">
        <v>779</v>
      </c>
      <c r="D3343" s="8" t="s">
        <v>452</v>
      </c>
      <c r="E3343" s="8" t="s">
        <v>905</v>
      </c>
      <c r="F3343" s="8" t="s">
        <v>498</v>
      </c>
      <c r="G3343" s="8" t="s">
        <v>906</v>
      </c>
      <c r="H3343" s="8">
        <v>9.1699999999999993E-3</v>
      </c>
    </row>
    <row r="3344" spans="1:8">
      <c r="A3344" s="8" t="str">
        <f t="shared" si="89"/>
        <v>35.05.003110.06.0015</v>
      </c>
      <c r="B3344" s="8" t="s">
        <v>778</v>
      </c>
      <c r="C3344" s="8" t="s">
        <v>779</v>
      </c>
      <c r="D3344" s="8" t="s">
        <v>452</v>
      </c>
      <c r="E3344" s="8" t="s">
        <v>552</v>
      </c>
      <c r="F3344" s="8" t="s">
        <v>452</v>
      </c>
      <c r="G3344" s="8" t="s">
        <v>553</v>
      </c>
      <c r="H3344" s="8">
        <v>1.5E-5</v>
      </c>
    </row>
    <row r="3345" spans="1:8">
      <c r="A3345" s="8" t="str">
        <f t="shared" si="89"/>
        <v>35.05.003110.01.0003</v>
      </c>
      <c r="B3345" s="8" t="s">
        <v>778</v>
      </c>
      <c r="C3345" s="8" t="s">
        <v>779</v>
      </c>
      <c r="D3345" s="8" t="s">
        <v>452</v>
      </c>
      <c r="E3345" s="8" t="s">
        <v>471</v>
      </c>
      <c r="F3345" s="8" t="s">
        <v>452</v>
      </c>
      <c r="G3345" s="8" t="s">
        <v>472</v>
      </c>
      <c r="H3345" s="8">
        <v>2.2920000000000002E-3</v>
      </c>
    </row>
    <row r="3346" spans="1:8">
      <c r="A3346" s="8" t="str">
        <f t="shared" si="89"/>
        <v>35.05.003110.02.0035</v>
      </c>
      <c r="B3346" s="8" t="s">
        <v>778</v>
      </c>
      <c r="C3346" s="8" t="s">
        <v>779</v>
      </c>
      <c r="D3346" s="8" t="s">
        <v>452</v>
      </c>
      <c r="E3346" s="8" t="s">
        <v>500</v>
      </c>
      <c r="F3346" s="8" t="s">
        <v>498</v>
      </c>
      <c r="G3346" s="8" t="s">
        <v>501</v>
      </c>
      <c r="H3346" s="8">
        <v>4.7759000000000003E-2</v>
      </c>
    </row>
    <row r="3347" spans="1:8">
      <c r="A3347" s="8" t="str">
        <f t="shared" si="89"/>
        <v>35.05.003140.03.1510</v>
      </c>
      <c r="B3347" s="8" t="s">
        <v>778</v>
      </c>
      <c r="C3347" s="8" t="s">
        <v>779</v>
      </c>
      <c r="D3347" s="8" t="s">
        <v>452</v>
      </c>
      <c r="E3347" s="8" t="s">
        <v>837</v>
      </c>
      <c r="F3347" s="8" t="s">
        <v>498</v>
      </c>
      <c r="G3347" s="8" t="s">
        <v>838</v>
      </c>
      <c r="H3347" s="8">
        <v>1.3372999999999999E-2</v>
      </c>
    </row>
    <row r="3348" spans="1:8">
      <c r="A3348" s="8" t="str">
        <f t="shared" si="89"/>
        <v>35.05.003230.05.0004</v>
      </c>
      <c r="B3348" s="8" t="s">
        <v>780</v>
      </c>
      <c r="C3348" s="8" t="s">
        <v>781</v>
      </c>
      <c r="D3348" s="8" t="s">
        <v>452</v>
      </c>
      <c r="E3348" s="8" t="s">
        <v>772</v>
      </c>
      <c r="F3348" s="8" t="s">
        <v>498</v>
      </c>
      <c r="G3348" s="8" t="s">
        <v>773</v>
      </c>
      <c r="H3348" s="8">
        <v>1.0416319999999999</v>
      </c>
    </row>
    <row r="3349" spans="1:8">
      <c r="A3349" s="8" t="str">
        <f t="shared" si="89"/>
        <v>35.05.003210.04.0010</v>
      </c>
      <c r="B3349" s="8" t="s">
        <v>780</v>
      </c>
      <c r="C3349" s="8" t="s">
        <v>781</v>
      </c>
      <c r="D3349" s="8" t="s">
        <v>452</v>
      </c>
      <c r="E3349" s="8" t="s">
        <v>465</v>
      </c>
      <c r="F3349" s="8" t="s">
        <v>452</v>
      </c>
      <c r="G3349" s="8" t="s">
        <v>459</v>
      </c>
      <c r="H3349" s="8">
        <v>0.24999199999999999</v>
      </c>
    </row>
    <row r="3350" spans="1:8">
      <c r="A3350" s="8" t="str">
        <f t="shared" si="89"/>
        <v>35.05.003230.07.0002</v>
      </c>
      <c r="B3350" s="8" t="s">
        <v>780</v>
      </c>
      <c r="C3350" s="8" t="s">
        <v>781</v>
      </c>
      <c r="D3350" s="8" t="s">
        <v>452</v>
      </c>
      <c r="E3350" s="8" t="s">
        <v>774</v>
      </c>
      <c r="F3350" s="8" t="s">
        <v>498</v>
      </c>
      <c r="G3350" s="8" t="s">
        <v>775</v>
      </c>
      <c r="H3350" s="8">
        <v>0.79164000000000001</v>
      </c>
    </row>
    <row r="3351" spans="1:8">
      <c r="A3351" s="8" t="str">
        <f t="shared" si="89"/>
        <v>35.05.003210.05.0012</v>
      </c>
      <c r="B3351" s="8" t="s">
        <v>780</v>
      </c>
      <c r="C3351" s="8" t="s">
        <v>781</v>
      </c>
      <c r="D3351" s="8" t="s">
        <v>452</v>
      </c>
      <c r="E3351" s="8" t="s">
        <v>585</v>
      </c>
      <c r="F3351" s="8" t="s">
        <v>452</v>
      </c>
      <c r="G3351" s="8" t="s">
        <v>586</v>
      </c>
      <c r="H3351" s="8">
        <v>0.47315800000000002</v>
      </c>
    </row>
    <row r="3352" spans="1:8">
      <c r="A3352" s="8" t="str">
        <f t="shared" si="89"/>
        <v>35.05.003210.04.0004</v>
      </c>
      <c r="B3352" s="8" t="s">
        <v>780</v>
      </c>
      <c r="C3352" s="8" t="s">
        <v>781</v>
      </c>
      <c r="D3352" s="8" t="s">
        <v>452</v>
      </c>
      <c r="E3352" s="8" t="s">
        <v>776</v>
      </c>
      <c r="F3352" s="8" t="s">
        <v>452</v>
      </c>
      <c r="G3352" s="8" t="s">
        <v>777</v>
      </c>
      <c r="H3352" s="8">
        <v>2.3657999999999998E-2</v>
      </c>
    </row>
    <row r="3353" spans="1:8">
      <c r="A3353" s="8" t="str">
        <f t="shared" si="89"/>
        <v>35.05.003210.11.0001</v>
      </c>
      <c r="B3353" s="8" t="s">
        <v>780</v>
      </c>
      <c r="C3353" s="8" t="s">
        <v>781</v>
      </c>
      <c r="D3353" s="8" t="s">
        <v>452</v>
      </c>
      <c r="E3353" s="8" t="s">
        <v>713</v>
      </c>
      <c r="F3353" s="8" t="s">
        <v>452</v>
      </c>
      <c r="G3353" s="8" t="s">
        <v>714</v>
      </c>
      <c r="H3353" s="8">
        <v>2.3657999999999998E-2</v>
      </c>
    </row>
    <row r="3354" spans="1:8">
      <c r="A3354" s="8" t="str">
        <f t="shared" si="89"/>
        <v>35.05.003210.07.0029</v>
      </c>
      <c r="B3354" s="8" t="s">
        <v>780</v>
      </c>
      <c r="C3354" s="8" t="s">
        <v>781</v>
      </c>
      <c r="D3354" s="8" t="s">
        <v>452</v>
      </c>
      <c r="E3354" s="8" t="s">
        <v>715</v>
      </c>
      <c r="F3354" s="8" t="s">
        <v>498</v>
      </c>
      <c r="G3354" s="8" t="s">
        <v>716</v>
      </c>
      <c r="H3354" s="8">
        <v>0.17033699999999999</v>
      </c>
    </row>
    <row r="3355" spans="1:8">
      <c r="A3355" s="8" t="str">
        <f t="shared" si="89"/>
        <v>35.05.003210.07.0002</v>
      </c>
      <c r="B3355" s="8" t="s">
        <v>780</v>
      </c>
      <c r="C3355" s="8" t="s">
        <v>781</v>
      </c>
      <c r="D3355" s="8" t="s">
        <v>452</v>
      </c>
      <c r="E3355" s="8" t="s">
        <v>454</v>
      </c>
      <c r="F3355" s="8" t="s">
        <v>452</v>
      </c>
      <c r="G3355" s="8" t="s">
        <v>455</v>
      </c>
      <c r="H3355" s="8">
        <v>0.104382</v>
      </c>
    </row>
    <row r="3356" spans="1:8">
      <c r="A3356" s="8" t="str">
        <f t="shared" si="89"/>
        <v>35.05.003210.06.0001</v>
      </c>
      <c r="B3356" s="8" t="s">
        <v>780</v>
      </c>
      <c r="C3356" s="8" t="s">
        <v>781</v>
      </c>
      <c r="D3356" s="8" t="s">
        <v>452</v>
      </c>
      <c r="E3356" s="8" t="s">
        <v>481</v>
      </c>
      <c r="F3356" s="8" t="s">
        <v>452</v>
      </c>
      <c r="G3356" s="8" t="s">
        <v>482</v>
      </c>
      <c r="H3356" s="8">
        <v>3.3131000000000001E-2</v>
      </c>
    </row>
    <row r="3357" spans="1:8">
      <c r="A3357" s="8" t="str">
        <f t="shared" si="89"/>
        <v>35.05.003210.06.0020</v>
      </c>
      <c r="B3357" s="8" t="s">
        <v>780</v>
      </c>
      <c r="C3357" s="8" t="s">
        <v>781</v>
      </c>
      <c r="D3357" s="8" t="s">
        <v>452</v>
      </c>
      <c r="E3357" s="8" t="s">
        <v>456</v>
      </c>
      <c r="F3357" s="8" t="s">
        <v>452</v>
      </c>
      <c r="G3357" s="8" t="s">
        <v>457</v>
      </c>
      <c r="H3357" s="8">
        <v>9.8729999999999998E-3</v>
      </c>
    </row>
    <row r="3358" spans="1:8">
      <c r="A3358" s="8" t="str">
        <f t="shared" si="89"/>
        <v>35.05.003210.02.0003</v>
      </c>
      <c r="B3358" s="8" t="s">
        <v>780</v>
      </c>
      <c r="C3358" s="8" t="s">
        <v>781</v>
      </c>
      <c r="D3358" s="8" t="s">
        <v>452</v>
      </c>
      <c r="E3358" s="8" t="s">
        <v>523</v>
      </c>
      <c r="F3358" s="8" t="s">
        <v>452</v>
      </c>
      <c r="G3358" s="8" t="s">
        <v>524</v>
      </c>
      <c r="H3358" s="8">
        <v>9.4629999999999992E-3</v>
      </c>
    </row>
    <row r="3359" spans="1:8">
      <c r="A3359" s="8" t="str">
        <f t="shared" si="89"/>
        <v>35.05.003230.02.0001</v>
      </c>
      <c r="B3359" s="8" t="s">
        <v>780</v>
      </c>
      <c r="C3359" s="8" t="s">
        <v>781</v>
      </c>
      <c r="D3359" s="8" t="s">
        <v>452</v>
      </c>
      <c r="E3359" s="8" t="s">
        <v>217</v>
      </c>
      <c r="F3359" s="8" t="s">
        <v>452</v>
      </c>
      <c r="G3359" s="8" t="s">
        <v>466</v>
      </c>
      <c r="H3359" s="8">
        <v>0.16669400000000001</v>
      </c>
    </row>
    <row r="3360" spans="1:8">
      <c r="A3360" s="8" t="str">
        <f t="shared" si="89"/>
        <v>35.05.003210.03.0004</v>
      </c>
      <c r="B3360" s="8" t="s">
        <v>780</v>
      </c>
      <c r="C3360" s="8" t="s">
        <v>781</v>
      </c>
      <c r="D3360" s="8" t="s">
        <v>452</v>
      </c>
      <c r="E3360" s="8" t="s">
        <v>467</v>
      </c>
      <c r="F3360" s="8" t="s">
        <v>452</v>
      </c>
      <c r="G3360" s="8" t="s">
        <v>468</v>
      </c>
      <c r="H3360" s="8">
        <v>6.4115000000000005E-2</v>
      </c>
    </row>
    <row r="3361" spans="1:8">
      <c r="A3361" s="8" t="str">
        <f t="shared" si="89"/>
        <v>35.05.003210.06.0004</v>
      </c>
      <c r="B3361" s="8" t="s">
        <v>780</v>
      </c>
      <c r="C3361" s="8" t="s">
        <v>781</v>
      </c>
      <c r="D3361" s="8" t="s">
        <v>452</v>
      </c>
      <c r="E3361" s="8" t="s">
        <v>469</v>
      </c>
      <c r="F3361" s="8" t="s">
        <v>452</v>
      </c>
      <c r="G3361" s="8" t="s">
        <v>470</v>
      </c>
      <c r="H3361" s="8">
        <v>2.9589999999999998E-3</v>
      </c>
    </row>
    <row r="3362" spans="1:8">
      <c r="A3362" s="8" t="str">
        <f t="shared" si="89"/>
        <v>35.05.003210.01.0003</v>
      </c>
      <c r="B3362" s="8" t="s">
        <v>780</v>
      </c>
      <c r="C3362" s="8" t="s">
        <v>781</v>
      </c>
      <c r="D3362" s="8" t="s">
        <v>452</v>
      </c>
      <c r="E3362" s="8" t="s">
        <v>471</v>
      </c>
      <c r="F3362" s="8" t="s">
        <v>452</v>
      </c>
      <c r="G3362" s="8" t="s">
        <v>472</v>
      </c>
      <c r="H3362" s="8">
        <v>2.8110000000000001E-3</v>
      </c>
    </row>
    <row r="3363" spans="1:8">
      <c r="A3363" s="8" t="str">
        <f t="shared" si="89"/>
        <v>35.05.003210.06.0019</v>
      </c>
      <c r="B3363" s="8" t="s">
        <v>780</v>
      </c>
      <c r="C3363" s="8" t="s">
        <v>781</v>
      </c>
      <c r="D3363" s="8" t="s">
        <v>452</v>
      </c>
      <c r="E3363" s="8" t="s">
        <v>473</v>
      </c>
      <c r="F3363" s="8" t="s">
        <v>452</v>
      </c>
      <c r="G3363" s="8" t="s">
        <v>474</v>
      </c>
      <c r="H3363" s="8">
        <v>8.43E-4</v>
      </c>
    </row>
    <row r="3364" spans="1:8">
      <c r="A3364" s="8" t="str">
        <f t="shared" si="89"/>
        <v>35.05.003210.04.0005</v>
      </c>
      <c r="B3364" s="8" t="s">
        <v>780</v>
      </c>
      <c r="C3364" s="8" t="s">
        <v>781</v>
      </c>
      <c r="D3364" s="8" t="s">
        <v>452</v>
      </c>
      <c r="E3364" s="8" t="s">
        <v>475</v>
      </c>
      <c r="F3364" s="8" t="s">
        <v>452</v>
      </c>
      <c r="G3364" s="8" t="s">
        <v>476</v>
      </c>
      <c r="H3364" s="8">
        <v>1.3910000000000001E-3</v>
      </c>
    </row>
    <row r="3365" spans="1:8">
      <c r="A3365" s="8" t="str">
        <f t="shared" si="89"/>
        <v>35.05.003210.06.0049</v>
      </c>
      <c r="B3365" s="8" t="s">
        <v>780</v>
      </c>
      <c r="C3365" s="8" t="s">
        <v>781</v>
      </c>
      <c r="D3365" s="8" t="s">
        <v>452</v>
      </c>
      <c r="E3365" s="8" t="s">
        <v>477</v>
      </c>
      <c r="F3365" s="8" t="s">
        <v>452</v>
      </c>
      <c r="G3365" s="8" t="s">
        <v>478</v>
      </c>
      <c r="H3365" s="8">
        <v>6.1600000000000001E-4</v>
      </c>
    </row>
    <row r="3366" spans="1:8">
      <c r="A3366" s="8" t="str">
        <f t="shared" si="89"/>
        <v>35.05.003210.06.0007</v>
      </c>
      <c r="B3366" s="8" t="s">
        <v>780</v>
      </c>
      <c r="C3366" s="8" t="s">
        <v>781</v>
      </c>
      <c r="D3366" s="8" t="s">
        <v>452</v>
      </c>
      <c r="E3366" s="8" t="s">
        <v>479</v>
      </c>
      <c r="F3366" s="8" t="s">
        <v>452</v>
      </c>
      <c r="G3366" s="8" t="s">
        <v>480</v>
      </c>
      <c r="H3366" s="8">
        <v>3.7500000000000001E-4</v>
      </c>
    </row>
    <row r="3367" spans="1:8">
      <c r="A3367" s="8" t="str">
        <f t="shared" si="89"/>
        <v>35.05.003210.06.0017</v>
      </c>
      <c r="B3367" s="8" t="s">
        <v>780</v>
      </c>
      <c r="C3367" s="8" t="s">
        <v>781</v>
      </c>
      <c r="D3367" s="8" t="s">
        <v>452</v>
      </c>
      <c r="E3367" s="8" t="s">
        <v>483</v>
      </c>
      <c r="F3367" s="8" t="s">
        <v>452</v>
      </c>
      <c r="G3367" s="8" t="s">
        <v>484</v>
      </c>
      <c r="H3367" s="8">
        <v>3.4999999999999997E-5</v>
      </c>
    </row>
    <row r="3368" spans="1:8">
      <c r="A3368" s="8" t="str">
        <f t="shared" si="89"/>
        <v>35.05.003210.06.0037</v>
      </c>
      <c r="B3368" s="8" t="s">
        <v>780</v>
      </c>
      <c r="C3368" s="8" t="s">
        <v>781</v>
      </c>
      <c r="D3368" s="8" t="s">
        <v>452</v>
      </c>
      <c r="E3368" s="8" t="s">
        <v>485</v>
      </c>
      <c r="F3368" s="8" t="s">
        <v>452</v>
      </c>
      <c r="G3368" s="8" t="s">
        <v>486</v>
      </c>
      <c r="H3368" s="8">
        <v>3.4999999999999997E-5</v>
      </c>
    </row>
    <row r="3369" spans="1:8">
      <c r="A3369" s="8" t="str">
        <f t="shared" ref="A3369:A3400" si="90">B3369&amp;E3369</f>
        <v>35.05.003210.07.0011</v>
      </c>
      <c r="B3369" s="8" t="s">
        <v>780</v>
      </c>
      <c r="C3369" s="8" t="s">
        <v>781</v>
      </c>
      <c r="D3369" s="8" t="s">
        <v>452</v>
      </c>
      <c r="E3369" s="8" t="s">
        <v>487</v>
      </c>
      <c r="F3369" s="8" t="s">
        <v>452</v>
      </c>
      <c r="G3369" s="8" t="s">
        <v>488</v>
      </c>
      <c r="H3369" s="8">
        <v>4.9299999999999995E-4</v>
      </c>
    </row>
    <row r="3370" spans="1:8">
      <c r="A3370" s="8" t="str">
        <f t="shared" si="90"/>
        <v>35.05.003210.06.0021</v>
      </c>
      <c r="B3370" s="8" t="s">
        <v>780</v>
      </c>
      <c r="C3370" s="8" t="s">
        <v>781</v>
      </c>
      <c r="D3370" s="8" t="s">
        <v>452</v>
      </c>
      <c r="E3370" s="8" t="s">
        <v>489</v>
      </c>
      <c r="F3370" s="8" t="s">
        <v>452</v>
      </c>
      <c r="G3370" s="8" t="s">
        <v>490</v>
      </c>
      <c r="H3370" s="8">
        <v>4.8999999999999998E-5</v>
      </c>
    </row>
    <row r="3371" spans="1:8">
      <c r="A3371" s="8" t="str">
        <f t="shared" si="90"/>
        <v>35.05.003210.06.0008</v>
      </c>
      <c r="B3371" s="8" t="s">
        <v>780</v>
      </c>
      <c r="C3371" s="8" t="s">
        <v>781</v>
      </c>
      <c r="D3371" s="8" t="s">
        <v>452</v>
      </c>
      <c r="E3371" s="8" t="s">
        <v>491</v>
      </c>
      <c r="F3371" s="8" t="s">
        <v>452</v>
      </c>
      <c r="G3371" s="8" t="s">
        <v>492</v>
      </c>
      <c r="H3371" s="8">
        <v>4.8999999999999998E-5</v>
      </c>
    </row>
    <row r="3372" spans="1:8">
      <c r="A3372" s="8" t="str">
        <f t="shared" si="90"/>
        <v>35.05.003210.06.0003</v>
      </c>
      <c r="B3372" s="8" t="s">
        <v>780</v>
      </c>
      <c r="C3372" s="8" t="s">
        <v>781</v>
      </c>
      <c r="D3372" s="8" t="s">
        <v>452</v>
      </c>
      <c r="E3372" s="8" t="s">
        <v>493</v>
      </c>
      <c r="F3372" s="8" t="s">
        <v>452</v>
      </c>
      <c r="G3372" s="8" t="s">
        <v>494</v>
      </c>
      <c r="H3372" s="8">
        <v>2.22E-4</v>
      </c>
    </row>
    <row r="3373" spans="1:8">
      <c r="A3373" s="8" t="str">
        <f t="shared" si="90"/>
        <v>35.05.003210.06.0006</v>
      </c>
      <c r="B3373" s="8" t="s">
        <v>780</v>
      </c>
      <c r="C3373" s="8" t="s">
        <v>781</v>
      </c>
      <c r="D3373" s="8" t="s">
        <v>452</v>
      </c>
      <c r="E3373" s="8" t="s">
        <v>495</v>
      </c>
      <c r="F3373" s="8" t="s">
        <v>452</v>
      </c>
      <c r="G3373" s="8" t="s">
        <v>496</v>
      </c>
      <c r="H3373" s="8">
        <v>1.4300000000000001E-4</v>
      </c>
    </row>
    <row r="3374" spans="1:8">
      <c r="A3374" s="8" t="str">
        <f t="shared" si="90"/>
        <v>35.05.003230.03.0002</v>
      </c>
      <c r="B3374" s="8" t="s">
        <v>780</v>
      </c>
      <c r="C3374" s="8" t="s">
        <v>781</v>
      </c>
      <c r="D3374" s="8" t="s">
        <v>452</v>
      </c>
      <c r="E3374" s="8" t="s">
        <v>497</v>
      </c>
      <c r="F3374" s="8" t="s">
        <v>498</v>
      </c>
      <c r="G3374" s="8" t="s">
        <v>499</v>
      </c>
      <c r="H3374" s="8">
        <v>4.3999999999999999E-5</v>
      </c>
    </row>
    <row r="3375" spans="1:8">
      <c r="A3375" s="8" t="str">
        <f t="shared" si="90"/>
        <v>35.05.003210.02.0035</v>
      </c>
      <c r="B3375" s="8" t="s">
        <v>780</v>
      </c>
      <c r="C3375" s="8" t="s">
        <v>781</v>
      </c>
      <c r="D3375" s="8" t="s">
        <v>452</v>
      </c>
      <c r="E3375" s="8" t="s">
        <v>500</v>
      </c>
      <c r="F3375" s="8" t="s">
        <v>498</v>
      </c>
      <c r="G3375" s="8" t="s">
        <v>501</v>
      </c>
      <c r="H3375" s="8">
        <v>4.9319000000000002E-2</v>
      </c>
    </row>
    <row r="3376" spans="1:8">
      <c r="A3376" s="8" t="str">
        <f t="shared" si="90"/>
        <v>35.05.003330.07.0002</v>
      </c>
      <c r="B3376" s="8" t="s">
        <v>1683</v>
      </c>
      <c r="C3376" s="8" t="s">
        <v>1684</v>
      </c>
      <c r="D3376" s="8" t="s">
        <v>452</v>
      </c>
      <c r="E3376" s="8" t="s">
        <v>774</v>
      </c>
      <c r="F3376" s="8" t="s">
        <v>498</v>
      </c>
      <c r="G3376" s="8" t="s">
        <v>775</v>
      </c>
      <c r="H3376" s="8">
        <v>0.72694400000000003</v>
      </c>
    </row>
    <row r="3377" spans="1:8">
      <c r="A3377" s="8" t="str">
        <f t="shared" si="90"/>
        <v>35.05.003310.05.0012</v>
      </c>
      <c r="B3377" s="8" t="s">
        <v>1683</v>
      </c>
      <c r="C3377" s="8" t="s">
        <v>1684</v>
      </c>
      <c r="D3377" s="8" t="s">
        <v>452</v>
      </c>
      <c r="E3377" s="8" t="s">
        <v>585</v>
      </c>
      <c r="F3377" s="8" t="s">
        <v>452</v>
      </c>
      <c r="G3377" s="8" t="s">
        <v>586</v>
      </c>
      <c r="H3377" s="8">
        <v>0.43448999999999999</v>
      </c>
    </row>
    <row r="3378" spans="1:8">
      <c r="A3378" s="8" t="str">
        <f t="shared" si="90"/>
        <v>35.05.003310.04.0004</v>
      </c>
      <c r="B3378" s="8" t="s">
        <v>1683</v>
      </c>
      <c r="C3378" s="8" t="s">
        <v>1684</v>
      </c>
      <c r="D3378" s="8" t="s">
        <v>452</v>
      </c>
      <c r="E3378" s="8" t="s">
        <v>776</v>
      </c>
      <c r="F3378" s="8" t="s">
        <v>452</v>
      </c>
      <c r="G3378" s="8" t="s">
        <v>777</v>
      </c>
      <c r="H3378" s="8">
        <v>2.1724E-2</v>
      </c>
    </row>
    <row r="3379" spans="1:8">
      <c r="A3379" s="8" t="str">
        <f t="shared" si="90"/>
        <v>35.05.003310.11.0001</v>
      </c>
      <c r="B3379" s="8" t="s">
        <v>1683</v>
      </c>
      <c r="C3379" s="8" t="s">
        <v>1684</v>
      </c>
      <c r="D3379" s="8" t="s">
        <v>452</v>
      </c>
      <c r="E3379" s="8" t="s">
        <v>713</v>
      </c>
      <c r="F3379" s="8" t="s">
        <v>452</v>
      </c>
      <c r="G3379" s="8" t="s">
        <v>714</v>
      </c>
      <c r="H3379" s="8">
        <v>2.1724E-2</v>
      </c>
    </row>
    <row r="3380" spans="1:8">
      <c r="A3380" s="8" t="str">
        <f t="shared" si="90"/>
        <v>35.05.003310.07.0029</v>
      </c>
      <c r="B3380" s="8" t="s">
        <v>1683</v>
      </c>
      <c r="C3380" s="8" t="s">
        <v>1684</v>
      </c>
      <c r="D3380" s="8" t="s">
        <v>452</v>
      </c>
      <c r="E3380" s="8" t="s">
        <v>715</v>
      </c>
      <c r="F3380" s="8" t="s">
        <v>498</v>
      </c>
      <c r="G3380" s="8" t="s">
        <v>716</v>
      </c>
      <c r="H3380" s="8">
        <v>0.156416</v>
      </c>
    </row>
    <row r="3381" spans="1:8">
      <c r="A3381" s="8" t="str">
        <f t="shared" si="90"/>
        <v>35.05.003310.07.0002</v>
      </c>
      <c r="B3381" s="8" t="s">
        <v>1683</v>
      </c>
      <c r="C3381" s="8" t="s">
        <v>1684</v>
      </c>
      <c r="D3381" s="8" t="s">
        <v>452</v>
      </c>
      <c r="E3381" s="8" t="s">
        <v>454</v>
      </c>
      <c r="F3381" s="8" t="s">
        <v>452</v>
      </c>
      <c r="G3381" s="8" t="s">
        <v>455</v>
      </c>
      <c r="H3381" s="8">
        <v>7.4259000000000006E-2</v>
      </c>
    </row>
    <row r="3382" spans="1:8">
      <c r="A3382" s="8" t="str">
        <f t="shared" si="90"/>
        <v>35.05.003310.06.0001</v>
      </c>
      <c r="B3382" s="8" t="s">
        <v>1683</v>
      </c>
      <c r="C3382" s="8" t="s">
        <v>1684</v>
      </c>
      <c r="D3382" s="8" t="s">
        <v>452</v>
      </c>
      <c r="E3382" s="8" t="s">
        <v>481</v>
      </c>
      <c r="F3382" s="8" t="s">
        <v>452</v>
      </c>
      <c r="G3382" s="8" t="s">
        <v>482</v>
      </c>
      <c r="H3382" s="8">
        <v>3.0414E-2</v>
      </c>
    </row>
    <row r="3383" spans="1:8">
      <c r="A3383" s="8" t="str">
        <f t="shared" si="90"/>
        <v>35.05.003310.06.0020</v>
      </c>
      <c r="B3383" s="8" t="s">
        <v>1683</v>
      </c>
      <c r="C3383" s="8" t="s">
        <v>1684</v>
      </c>
      <c r="D3383" s="8" t="s">
        <v>452</v>
      </c>
      <c r="E3383" s="8" t="s">
        <v>456</v>
      </c>
      <c r="F3383" s="8" t="s">
        <v>452</v>
      </c>
      <c r="G3383" s="8" t="s">
        <v>457</v>
      </c>
      <c r="H3383" s="8">
        <v>8.8649999999999996E-3</v>
      </c>
    </row>
    <row r="3384" spans="1:8">
      <c r="A3384" s="8" t="str">
        <f t="shared" si="90"/>
        <v>35.05.003310.02.0003</v>
      </c>
      <c r="B3384" s="8" t="s">
        <v>1683</v>
      </c>
      <c r="C3384" s="8" t="s">
        <v>1684</v>
      </c>
      <c r="D3384" s="8" t="s">
        <v>452</v>
      </c>
      <c r="E3384" s="8" t="s">
        <v>523</v>
      </c>
      <c r="F3384" s="8" t="s">
        <v>452</v>
      </c>
      <c r="G3384" s="8" t="s">
        <v>524</v>
      </c>
      <c r="H3384" s="8">
        <v>1.0912E-2</v>
      </c>
    </row>
    <row r="3385" spans="1:8">
      <c r="A3385" s="8" t="str">
        <f t="shared" si="90"/>
        <v>35.05.003330.02.0016</v>
      </c>
      <c r="B3385" s="8" t="s">
        <v>1683</v>
      </c>
      <c r="C3385" s="8" t="s">
        <v>1684</v>
      </c>
      <c r="D3385" s="8" t="s">
        <v>452</v>
      </c>
      <c r="E3385" s="8" t="s">
        <v>220</v>
      </c>
      <c r="F3385" s="8" t="s">
        <v>579</v>
      </c>
      <c r="G3385" s="8" t="s">
        <v>784</v>
      </c>
      <c r="H3385" s="8">
        <v>0.245917</v>
      </c>
    </row>
    <row r="3386" spans="1:8">
      <c r="A3386" s="8" t="str">
        <f t="shared" si="90"/>
        <v>35.05.003340.03.1420</v>
      </c>
      <c r="B3386" s="8" t="s">
        <v>1683</v>
      </c>
      <c r="C3386" s="8" t="s">
        <v>1684</v>
      </c>
      <c r="D3386" s="8" t="s">
        <v>452</v>
      </c>
      <c r="E3386" s="8" t="s">
        <v>548</v>
      </c>
      <c r="F3386" s="8" t="s">
        <v>498</v>
      </c>
      <c r="G3386" s="8" t="s">
        <v>549</v>
      </c>
      <c r="H3386" s="8">
        <v>0.104508</v>
      </c>
    </row>
    <row r="3387" spans="1:8">
      <c r="A3387" s="8" t="str">
        <f t="shared" si="90"/>
        <v>35.05.003310.06.0019</v>
      </c>
      <c r="B3387" s="8" t="s">
        <v>1683</v>
      </c>
      <c r="C3387" s="8" t="s">
        <v>1684</v>
      </c>
      <c r="D3387" s="8" t="s">
        <v>452</v>
      </c>
      <c r="E3387" s="8" t="s">
        <v>473</v>
      </c>
      <c r="F3387" s="8" t="s">
        <v>452</v>
      </c>
      <c r="G3387" s="8" t="s">
        <v>474</v>
      </c>
      <c r="H3387" s="8">
        <v>2.9659999999999999E-2</v>
      </c>
    </row>
    <row r="3388" spans="1:8">
      <c r="A3388" s="8" t="str">
        <f t="shared" si="90"/>
        <v>35.05.003310.06.0015</v>
      </c>
      <c r="B3388" s="8" t="s">
        <v>1683</v>
      </c>
      <c r="C3388" s="8" t="s">
        <v>1684</v>
      </c>
      <c r="D3388" s="8" t="s">
        <v>452</v>
      </c>
      <c r="E3388" s="8" t="s">
        <v>552</v>
      </c>
      <c r="F3388" s="8" t="s">
        <v>452</v>
      </c>
      <c r="G3388" s="8" t="s">
        <v>553</v>
      </c>
      <c r="H3388" s="8">
        <v>1.75E-4</v>
      </c>
    </row>
    <row r="3389" spans="1:8">
      <c r="A3389" s="8" t="str">
        <f t="shared" si="90"/>
        <v>35.05.003340.03.1310</v>
      </c>
      <c r="B3389" s="8" t="s">
        <v>1683</v>
      </c>
      <c r="C3389" s="8" t="s">
        <v>1684</v>
      </c>
      <c r="D3389" s="8" t="s">
        <v>452</v>
      </c>
      <c r="E3389" s="8" t="s">
        <v>519</v>
      </c>
      <c r="F3389" s="8" t="s">
        <v>498</v>
      </c>
      <c r="G3389" s="8" t="s">
        <v>520</v>
      </c>
      <c r="H3389" s="8">
        <v>1.5004999999999999E-2</v>
      </c>
    </row>
    <row r="3390" spans="1:8">
      <c r="A3390" s="8" t="str">
        <f t="shared" si="90"/>
        <v>35.05.003310.01.0003</v>
      </c>
      <c r="B3390" s="8" t="s">
        <v>1683</v>
      </c>
      <c r="C3390" s="8" t="s">
        <v>1684</v>
      </c>
      <c r="D3390" s="8" t="s">
        <v>452</v>
      </c>
      <c r="E3390" s="8" t="s">
        <v>471</v>
      </c>
      <c r="F3390" s="8" t="s">
        <v>452</v>
      </c>
      <c r="G3390" s="8" t="s">
        <v>472</v>
      </c>
      <c r="H3390" s="8">
        <v>4.4190000000000002E-3</v>
      </c>
    </row>
    <row r="3391" spans="1:8">
      <c r="A3391" s="8" t="str">
        <f t="shared" si="90"/>
        <v>35.05.003310.04.0001</v>
      </c>
      <c r="B3391" s="8" t="s">
        <v>1683</v>
      </c>
      <c r="C3391" s="8" t="s">
        <v>1684</v>
      </c>
      <c r="D3391" s="8" t="s">
        <v>452</v>
      </c>
      <c r="E3391" s="8" t="s">
        <v>533</v>
      </c>
      <c r="F3391" s="8" t="s">
        <v>452</v>
      </c>
      <c r="G3391" s="8" t="s">
        <v>534</v>
      </c>
      <c r="H3391" s="8">
        <v>5.8919999999999997E-3</v>
      </c>
    </row>
    <row r="3392" spans="1:8">
      <c r="A3392" s="8" t="str">
        <f t="shared" si="90"/>
        <v>35.05.003310.02.0035</v>
      </c>
      <c r="B3392" s="8" t="s">
        <v>1683</v>
      </c>
      <c r="C3392" s="8" t="s">
        <v>1684</v>
      </c>
      <c r="D3392" s="8" t="s">
        <v>452</v>
      </c>
      <c r="E3392" s="8" t="s">
        <v>500</v>
      </c>
      <c r="F3392" s="8" t="s">
        <v>498</v>
      </c>
      <c r="G3392" s="8" t="s">
        <v>501</v>
      </c>
      <c r="H3392" s="8">
        <v>5.7321999999999998E-2</v>
      </c>
    </row>
    <row r="3393" spans="1:8">
      <c r="A3393" s="8" t="str">
        <f t="shared" si="90"/>
        <v>35.05.003310.06.0004</v>
      </c>
      <c r="B3393" s="8" t="s">
        <v>1683</v>
      </c>
      <c r="C3393" s="8" t="s">
        <v>1684</v>
      </c>
      <c r="D3393" s="8" t="s">
        <v>452</v>
      </c>
      <c r="E3393" s="8" t="s">
        <v>469</v>
      </c>
      <c r="F3393" s="8" t="s">
        <v>452</v>
      </c>
      <c r="G3393" s="8" t="s">
        <v>470</v>
      </c>
      <c r="H3393" s="8">
        <v>6.8910000000000004E-3</v>
      </c>
    </row>
    <row r="3394" spans="1:8">
      <c r="A3394" s="8" t="str">
        <f t="shared" si="90"/>
        <v>35.05.003310.07.0016</v>
      </c>
      <c r="B3394" s="8" t="s">
        <v>1683</v>
      </c>
      <c r="C3394" s="8" t="s">
        <v>1684</v>
      </c>
      <c r="D3394" s="8" t="s">
        <v>452</v>
      </c>
      <c r="E3394" s="8" t="s">
        <v>786</v>
      </c>
      <c r="F3394" s="8" t="s">
        <v>452</v>
      </c>
      <c r="G3394" s="8" t="s">
        <v>787</v>
      </c>
      <c r="H3394" s="8">
        <v>3.7399999999999998E-4</v>
      </c>
    </row>
    <row r="3395" spans="1:8">
      <c r="A3395" s="8" t="str">
        <f t="shared" si="90"/>
        <v>---------------  - FMEN031 - V:</v>
      </c>
      <c r="B3395" s="8" t="s">
        <v>427</v>
      </c>
      <c r="C3395" s="8" t="e">
        <f>------------------------------DAT</f>
        <v>#NAME?</v>
      </c>
      <c r="D3395" s="8" t="s">
        <v>1238</v>
      </c>
      <c r="E3395" s="8" t="s">
        <v>526</v>
      </c>
      <c r="F3395" s="8" t="s">
        <v>527</v>
      </c>
      <c r="G3395" s="8" t="s">
        <v>528</v>
      </c>
      <c r="H3395" s="8"/>
    </row>
    <row r="3396" spans="1:8">
      <c r="A3396" s="8" t="str">
        <f t="shared" si="90"/>
        <v>_x000C_------------------------------</v>
      </c>
      <c r="B3396" s="8" t="s">
        <v>529</v>
      </c>
      <c r="C3396" s="8" t="s">
        <v>1227</v>
      </c>
      <c r="D3396" s="8" t="s">
        <v>1228</v>
      </c>
      <c r="E3396" s="8" t="s">
        <v>430</v>
      </c>
      <c r="F3396" s="8" t="s">
        <v>429</v>
      </c>
      <c r="G3396" s="8" t="s">
        <v>431</v>
      </c>
      <c r="H3396" s="8" t="s">
        <v>431</v>
      </c>
    </row>
    <row r="3397" spans="1:8">
      <c r="A3397" s="8" t="str">
        <f t="shared" si="90"/>
        <v>FORNO DE MINASrutura de Atual P</v>
      </c>
      <c r="B3397" s="8" t="s">
        <v>433</v>
      </c>
      <c r="C3397" s="8" t="s">
        <v>434</v>
      </c>
      <c r="D3397" s="8" t="s">
        <v>435</v>
      </c>
      <c r="E3397" s="8" t="s">
        <v>436</v>
      </c>
      <c r="F3397" s="8" t="s">
        <v>437</v>
      </c>
      <c r="G3397" s="8" t="s">
        <v>438</v>
      </c>
      <c r="H3397" s="8" t="s">
        <v>1225</v>
      </c>
    </row>
    <row r="3398" spans="1:8">
      <c r="A3398" s="8" t="str">
        <f t="shared" si="90"/>
        <v>-------------------------------</v>
      </c>
      <c r="B3398" s="8" t="s">
        <v>427</v>
      </c>
      <c r="C3398" s="8" t="s">
        <v>1227</v>
      </c>
      <c r="D3398" s="8" t="s">
        <v>1228</v>
      </c>
      <c r="E3398" s="8" t="s">
        <v>430</v>
      </c>
      <c r="F3398" s="8" t="s">
        <v>429</v>
      </c>
      <c r="G3398" s="8" t="s">
        <v>431</v>
      </c>
      <c r="H3398" s="8" t="s">
        <v>1563</v>
      </c>
    </row>
    <row r="3399" spans="1:8">
      <c r="A3399" s="8" t="str">
        <f t="shared" si="90"/>
        <v/>
      </c>
      <c r="B3399" s="8"/>
      <c r="C3399" s="8"/>
      <c r="D3399" s="8"/>
      <c r="E3399" s="8"/>
      <c r="F3399" s="8"/>
      <c r="G3399" s="8"/>
      <c r="H3399" s="8"/>
    </row>
    <row r="3400" spans="1:8">
      <c r="A3400" s="8" t="str">
        <f t="shared" si="90"/>
        <v>Item PaiItem Filho</v>
      </c>
      <c r="B3400" s="8" t="s">
        <v>441</v>
      </c>
      <c r="C3400" s="8" t="s">
        <v>442</v>
      </c>
      <c r="D3400" s="8" t="s">
        <v>443</v>
      </c>
      <c r="E3400" s="8" t="s">
        <v>444</v>
      </c>
      <c r="F3400" s="8" t="s">
        <v>443</v>
      </c>
      <c r="G3400" s="8" t="s">
        <v>445</v>
      </c>
      <c r="H3400" s="8" t="s">
        <v>446</v>
      </c>
    </row>
    <row r="3401" spans="1:8">
      <c r="A3401" s="8" t="str">
        <f t="shared" ref="A3401:A3432" si="91">B3401&amp;E3401</f>
        <v>------------------------------</v>
      </c>
      <c r="B3401" s="8" t="s">
        <v>427</v>
      </c>
      <c r="C3401" s="8" t="s">
        <v>447</v>
      </c>
      <c r="D3401" s="8" t="s">
        <v>448</v>
      </c>
      <c r="E3401" s="8" t="s">
        <v>449</v>
      </c>
      <c r="F3401" s="8" t="s">
        <v>448</v>
      </c>
      <c r="G3401" s="8" t="s">
        <v>431</v>
      </c>
      <c r="H3401" s="8" t="s">
        <v>427</v>
      </c>
    </row>
    <row r="3402" spans="1:8">
      <c r="A3402" s="8" t="str">
        <f t="shared" si="91"/>
        <v>35.05.003310.06.0021</v>
      </c>
      <c r="B3402" s="8" t="s">
        <v>1683</v>
      </c>
      <c r="C3402" s="8" t="s">
        <v>1684</v>
      </c>
      <c r="D3402" s="8" t="s">
        <v>452</v>
      </c>
      <c r="E3402" s="8" t="s">
        <v>489</v>
      </c>
      <c r="F3402" s="8" t="s">
        <v>452</v>
      </c>
      <c r="G3402" s="8" t="s">
        <v>490</v>
      </c>
      <c r="H3402" s="8">
        <v>2.2499999999999999E-4</v>
      </c>
    </row>
    <row r="3403" spans="1:8">
      <c r="A3403" s="8" t="str">
        <f t="shared" si="91"/>
        <v>35.05.003310.06.0003</v>
      </c>
      <c r="B3403" s="8" t="s">
        <v>1683</v>
      </c>
      <c r="C3403" s="8" t="s">
        <v>1684</v>
      </c>
      <c r="D3403" s="8" t="s">
        <v>452</v>
      </c>
      <c r="E3403" s="8" t="s">
        <v>493</v>
      </c>
      <c r="F3403" s="8" t="s">
        <v>452</v>
      </c>
      <c r="G3403" s="8" t="s">
        <v>494</v>
      </c>
      <c r="H3403" s="8">
        <v>1.75E-4</v>
      </c>
    </row>
    <row r="3404" spans="1:8">
      <c r="A3404" s="8" t="str">
        <f t="shared" si="91"/>
        <v>35.05.003310.06.0006</v>
      </c>
      <c r="B3404" s="8" t="s">
        <v>1683</v>
      </c>
      <c r="C3404" s="8" t="s">
        <v>1684</v>
      </c>
      <c r="D3404" s="8" t="s">
        <v>452</v>
      </c>
      <c r="E3404" s="8" t="s">
        <v>495</v>
      </c>
      <c r="F3404" s="8" t="s">
        <v>452</v>
      </c>
      <c r="G3404" s="8" t="s">
        <v>496</v>
      </c>
      <c r="H3404" s="8">
        <v>4.9899999999999999E-4</v>
      </c>
    </row>
    <row r="3405" spans="1:8">
      <c r="A3405" s="8" t="str">
        <f t="shared" si="91"/>
        <v>35.05.003310.05.0002</v>
      </c>
      <c r="B3405" s="8" t="s">
        <v>1683</v>
      </c>
      <c r="C3405" s="8" t="s">
        <v>1684</v>
      </c>
      <c r="D3405" s="8" t="s">
        <v>452</v>
      </c>
      <c r="E3405" s="8" t="s">
        <v>451</v>
      </c>
      <c r="F3405" s="8" t="s">
        <v>452</v>
      </c>
      <c r="G3405" s="8" t="s">
        <v>453</v>
      </c>
      <c r="H3405" s="8">
        <v>1.6722000000000001E-2</v>
      </c>
    </row>
    <row r="3406" spans="1:8">
      <c r="A3406" s="8" t="str">
        <f t="shared" si="91"/>
        <v>35.05.003310.09.0002</v>
      </c>
      <c r="B3406" s="8" t="s">
        <v>1683</v>
      </c>
      <c r="C3406" s="8" t="s">
        <v>1684</v>
      </c>
      <c r="D3406" s="8" t="s">
        <v>452</v>
      </c>
      <c r="E3406" s="8" t="s">
        <v>502</v>
      </c>
      <c r="F3406" s="8" t="s">
        <v>452</v>
      </c>
      <c r="G3406" s="8" t="s">
        <v>503</v>
      </c>
      <c r="H3406" s="8">
        <v>9.7219999999999997E-3</v>
      </c>
    </row>
    <row r="3407" spans="1:8">
      <c r="A3407" s="8" t="str">
        <f t="shared" si="91"/>
        <v>35.05.003310.09.0006</v>
      </c>
      <c r="B3407" s="8" t="s">
        <v>1683</v>
      </c>
      <c r="C3407" s="8" t="s">
        <v>1684</v>
      </c>
      <c r="D3407" s="8" t="s">
        <v>452</v>
      </c>
      <c r="E3407" s="8" t="s">
        <v>504</v>
      </c>
      <c r="F3407" s="8" t="s">
        <v>505</v>
      </c>
      <c r="G3407" s="8" t="s">
        <v>506</v>
      </c>
      <c r="H3407" s="8">
        <v>5.5599999999999996E-4</v>
      </c>
    </row>
    <row r="3408" spans="1:8">
      <c r="A3408" s="8" t="str">
        <f t="shared" si="91"/>
        <v>35.05.003430.07.0003</v>
      </c>
      <c r="B3408" s="8" t="s">
        <v>1685</v>
      </c>
      <c r="C3408" s="8" t="s">
        <v>1686</v>
      </c>
      <c r="D3408" s="8" t="s">
        <v>452</v>
      </c>
      <c r="E3408" s="8" t="s">
        <v>1327</v>
      </c>
      <c r="F3408" s="8" t="s">
        <v>498</v>
      </c>
      <c r="G3408" s="8" t="s">
        <v>1328</v>
      </c>
      <c r="H3408" s="8">
        <v>0.72752799999999995</v>
      </c>
    </row>
    <row r="3409" spans="1:8">
      <c r="A3409" s="8" t="str">
        <f t="shared" si="91"/>
        <v>35.05.003410.05.0002</v>
      </c>
      <c r="B3409" s="8" t="s">
        <v>1685</v>
      </c>
      <c r="C3409" s="8" t="s">
        <v>1686</v>
      </c>
      <c r="D3409" s="8" t="s">
        <v>452</v>
      </c>
      <c r="E3409" s="8" t="s">
        <v>451</v>
      </c>
      <c r="F3409" s="8" t="s">
        <v>452</v>
      </c>
      <c r="G3409" s="8" t="s">
        <v>453</v>
      </c>
      <c r="H3409" s="8">
        <v>0.35117799999999999</v>
      </c>
    </row>
    <row r="3410" spans="1:8">
      <c r="A3410" s="8" t="str">
        <f t="shared" si="91"/>
        <v>35.05.003410.05.0007</v>
      </c>
      <c r="B3410" s="8" t="s">
        <v>1685</v>
      </c>
      <c r="C3410" s="8" t="s">
        <v>1686</v>
      </c>
      <c r="D3410" s="8" t="s">
        <v>452</v>
      </c>
      <c r="E3410" s="8" t="s">
        <v>743</v>
      </c>
      <c r="F3410" s="8" t="s">
        <v>498</v>
      </c>
      <c r="G3410" s="8" t="s">
        <v>744</v>
      </c>
      <c r="H3410" s="8">
        <v>5.2672999999999998E-2</v>
      </c>
    </row>
    <row r="3411" spans="1:8">
      <c r="A3411" s="8" t="str">
        <f t="shared" si="91"/>
        <v>35.05.003410.04.0005</v>
      </c>
      <c r="B3411" s="8" t="s">
        <v>1685</v>
      </c>
      <c r="C3411" s="8" t="s">
        <v>1686</v>
      </c>
      <c r="D3411" s="8" t="s">
        <v>452</v>
      </c>
      <c r="E3411" s="8" t="s">
        <v>475</v>
      </c>
      <c r="F3411" s="8" t="s">
        <v>452</v>
      </c>
      <c r="G3411" s="8" t="s">
        <v>476</v>
      </c>
      <c r="H3411" s="8">
        <v>1.3313999999999999E-2</v>
      </c>
    </row>
    <row r="3412" spans="1:8">
      <c r="A3412" s="8" t="str">
        <f t="shared" si="91"/>
        <v>35.05.003410.11.0001</v>
      </c>
      <c r="B3412" s="8" t="s">
        <v>1685</v>
      </c>
      <c r="C3412" s="8" t="s">
        <v>1686</v>
      </c>
      <c r="D3412" s="8" t="s">
        <v>452</v>
      </c>
      <c r="E3412" s="8" t="s">
        <v>713</v>
      </c>
      <c r="F3412" s="8" t="s">
        <v>452</v>
      </c>
      <c r="G3412" s="8" t="s">
        <v>714</v>
      </c>
      <c r="H3412" s="8">
        <v>3.8632E-2</v>
      </c>
    </row>
    <row r="3413" spans="1:8">
      <c r="A3413" s="8" t="str">
        <f t="shared" si="91"/>
        <v>35.05.003410.07.0029</v>
      </c>
      <c r="B3413" s="8" t="s">
        <v>1685</v>
      </c>
      <c r="C3413" s="8" t="s">
        <v>1686</v>
      </c>
      <c r="D3413" s="8" t="s">
        <v>452</v>
      </c>
      <c r="E3413" s="8" t="s">
        <v>715</v>
      </c>
      <c r="F3413" s="8" t="s">
        <v>498</v>
      </c>
      <c r="G3413" s="8" t="s">
        <v>716</v>
      </c>
      <c r="H3413" s="8">
        <v>0.21069199999999999</v>
      </c>
    </row>
    <row r="3414" spans="1:8">
      <c r="A3414" s="8" t="str">
        <f t="shared" si="91"/>
        <v>35.05.003410.06.0001</v>
      </c>
      <c r="B3414" s="8" t="s">
        <v>1685</v>
      </c>
      <c r="C3414" s="8" t="s">
        <v>1686</v>
      </c>
      <c r="D3414" s="8" t="s">
        <v>452</v>
      </c>
      <c r="E3414" s="8" t="s">
        <v>481</v>
      </c>
      <c r="F3414" s="8" t="s">
        <v>452</v>
      </c>
      <c r="G3414" s="8" t="s">
        <v>482</v>
      </c>
      <c r="H3414" s="8">
        <v>3.1574999999999999E-2</v>
      </c>
    </row>
    <row r="3415" spans="1:8">
      <c r="A3415" s="8" t="str">
        <f t="shared" si="91"/>
        <v>35.05.003410.06.0020</v>
      </c>
      <c r="B3415" s="8" t="s">
        <v>1685</v>
      </c>
      <c r="C3415" s="8" t="s">
        <v>1686</v>
      </c>
      <c r="D3415" s="8" t="s">
        <v>452</v>
      </c>
      <c r="E3415" s="8" t="s">
        <v>456</v>
      </c>
      <c r="F3415" s="8" t="s">
        <v>452</v>
      </c>
      <c r="G3415" s="8" t="s">
        <v>457</v>
      </c>
      <c r="H3415" s="8">
        <v>8.9320000000000007E-3</v>
      </c>
    </row>
    <row r="3416" spans="1:8">
      <c r="A3416" s="8" t="str">
        <f t="shared" si="91"/>
        <v>35.05.003410.02.0003</v>
      </c>
      <c r="B3416" s="8" t="s">
        <v>1685</v>
      </c>
      <c r="C3416" s="8" t="s">
        <v>1686</v>
      </c>
      <c r="D3416" s="8" t="s">
        <v>452</v>
      </c>
      <c r="E3416" s="8" t="s">
        <v>523</v>
      </c>
      <c r="F3416" s="8" t="s">
        <v>452</v>
      </c>
      <c r="G3416" s="8" t="s">
        <v>524</v>
      </c>
      <c r="H3416" s="8">
        <v>2.5496000000000001E-2</v>
      </c>
    </row>
    <row r="3417" spans="1:8">
      <c r="A3417" s="8" t="str">
        <f t="shared" si="91"/>
        <v>35.05.003430.02.0004</v>
      </c>
      <c r="B3417" s="8" t="s">
        <v>1685</v>
      </c>
      <c r="C3417" s="8" t="s">
        <v>1686</v>
      </c>
      <c r="D3417" s="8" t="s">
        <v>452</v>
      </c>
      <c r="E3417" s="8" t="s">
        <v>207</v>
      </c>
      <c r="F3417" s="8" t="s">
        <v>452</v>
      </c>
      <c r="G3417" s="8" t="s">
        <v>512</v>
      </c>
      <c r="H3417" s="8">
        <v>0.245611</v>
      </c>
    </row>
    <row r="3418" spans="1:8">
      <c r="A3418" s="8" t="str">
        <f t="shared" si="91"/>
        <v>35.05.003440.03.1820</v>
      </c>
      <c r="B3418" s="8" t="s">
        <v>1685</v>
      </c>
      <c r="C3418" s="8" t="s">
        <v>1686</v>
      </c>
      <c r="D3418" s="8" t="s">
        <v>452</v>
      </c>
      <c r="E3418" s="8" t="s">
        <v>513</v>
      </c>
      <c r="F3418" s="8" t="s">
        <v>498</v>
      </c>
      <c r="G3418" s="8" t="s">
        <v>514</v>
      </c>
      <c r="H3418" s="8">
        <v>3.4499000000000002E-2</v>
      </c>
    </row>
    <row r="3419" spans="1:8">
      <c r="A3419" s="8" t="str">
        <f t="shared" si="91"/>
        <v>35.05.003410.03.0007</v>
      </c>
      <c r="B3419" s="8" t="s">
        <v>1685</v>
      </c>
      <c r="C3419" s="8" t="s">
        <v>1686</v>
      </c>
      <c r="D3419" s="8" t="s">
        <v>452</v>
      </c>
      <c r="E3419" s="8" t="s">
        <v>515</v>
      </c>
      <c r="F3419" s="8" t="s">
        <v>452</v>
      </c>
      <c r="G3419" s="8" t="s">
        <v>516</v>
      </c>
      <c r="H3419" s="8">
        <v>2.2178E-2</v>
      </c>
    </row>
    <row r="3420" spans="1:8">
      <c r="A3420" s="8" t="str">
        <f t="shared" si="91"/>
        <v>35.05.003410.03.0006</v>
      </c>
      <c r="B3420" s="8" t="s">
        <v>1685</v>
      </c>
      <c r="C3420" s="8" t="s">
        <v>1686</v>
      </c>
      <c r="D3420" s="8" t="s">
        <v>452</v>
      </c>
      <c r="E3420" s="8" t="s">
        <v>517</v>
      </c>
      <c r="F3420" s="8" t="s">
        <v>452</v>
      </c>
      <c r="G3420" s="8" t="s">
        <v>518</v>
      </c>
      <c r="H3420" s="8">
        <v>4.0412999999999998E-2</v>
      </c>
    </row>
    <row r="3421" spans="1:8">
      <c r="A3421" s="8" t="str">
        <f t="shared" si="91"/>
        <v>35.05.003410.02.0035</v>
      </c>
      <c r="B3421" s="8" t="s">
        <v>1685</v>
      </c>
      <c r="C3421" s="8" t="s">
        <v>1686</v>
      </c>
      <c r="D3421" s="8" t="s">
        <v>452</v>
      </c>
      <c r="E3421" s="8" t="s">
        <v>500</v>
      </c>
      <c r="F3421" s="8" t="s">
        <v>498</v>
      </c>
      <c r="G3421" s="8" t="s">
        <v>501</v>
      </c>
      <c r="H3421" s="8">
        <v>7.8853999999999994E-2</v>
      </c>
    </row>
    <row r="3422" spans="1:8">
      <c r="A3422" s="8" t="str">
        <f t="shared" si="91"/>
        <v>35.05.003440.03.1310</v>
      </c>
      <c r="B3422" s="8" t="s">
        <v>1685</v>
      </c>
      <c r="C3422" s="8" t="s">
        <v>1686</v>
      </c>
      <c r="D3422" s="8" t="s">
        <v>452</v>
      </c>
      <c r="E3422" s="8" t="s">
        <v>519</v>
      </c>
      <c r="F3422" s="8" t="s">
        <v>498</v>
      </c>
      <c r="G3422" s="8" t="s">
        <v>520</v>
      </c>
      <c r="H3422" s="8">
        <v>2.1843000000000001E-2</v>
      </c>
    </row>
    <row r="3423" spans="1:8">
      <c r="A3423" s="8" t="str">
        <f t="shared" si="91"/>
        <v>35.05.003440.03.1680</v>
      </c>
      <c r="B3423" s="8" t="s">
        <v>1685</v>
      </c>
      <c r="C3423" s="8" t="s">
        <v>1686</v>
      </c>
      <c r="D3423" s="8" t="s">
        <v>452</v>
      </c>
      <c r="E3423" s="8" t="s">
        <v>521</v>
      </c>
      <c r="F3423" s="8" t="s">
        <v>498</v>
      </c>
      <c r="G3423" s="8" t="s">
        <v>522</v>
      </c>
      <c r="H3423" s="8">
        <v>8.6739999999999994E-3</v>
      </c>
    </row>
    <row r="3424" spans="1:8">
      <c r="A3424" s="8" t="str">
        <f t="shared" si="91"/>
        <v>35.05.003410.01.0003</v>
      </c>
      <c r="B3424" s="8" t="s">
        <v>1685</v>
      </c>
      <c r="C3424" s="8" t="s">
        <v>1686</v>
      </c>
      <c r="D3424" s="8" t="s">
        <v>452</v>
      </c>
      <c r="E3424" s="8" t="s">
        <v>471</v>
      </c>
      <c r="F3424" s="8" t="s">
        <v>452</v>
      </c>
      <c r="G3424" s="8" t="s">
        <v>472</v>
      </c>
      <c r="H3424" s="8">
        <v>2.2330000000000002E-3</v>
      </c>
    </row>
    <row r="3425" spans="1:8">
      <c r="A3425" s="8" t="str">
        <f t="shared" si="91"/>
        <v>35.05.003410.07.0002</v>
      </c>
      <c r="B3425" s="8" t="s">
        <v>1685</v>
      </c>
      <c r="C3425" s="8" t="s">
        <v>1686</v>
      </c>
      <c r="D3425" s="8" t="s">
        <v>452</v>
      </c>
      <c r="E3425" s="8" t="s">
        <v>454</v>
      </c>
      <c r="F3425" s="8" t="s">
        <v>452</v>
      </c>
      <c r="G3425" s="8" t="s">
        <v>455</v>
      </c>
      <c r="H3425" s="8">
        <v>3.1955999999999998E-2</v>
      </c>
    </row>
    <row r="3426" spans="1:8">
      <c r="A3426" s="8" t="str">
        <f t="shared" si="91"/>
        <v>35.05.003410.05.0005</v>
      </c>
      <c r="B3426" s="8" t="s">
        <v>1685</v>
      </c>
      <c r="C3426" s="8" t="s">
        <v>1686</v>
      </c>
      <c r="D3426" s="8" t="s">
        <v>452</v>
      </c>
      <c r="E3426" s="8" t="s">
        <v>794</v>
      </c>
      <c r="F3426" s="8" t="s">
        <v>498</v>
      </c>
      <c r="G3426" s="8" t="s">
        <v>795</v>
      </c>
      <c r="H3426" s="8">
        <v>6.6699999999999995E-4</v>
      </c>
    </row>
    <row r="3427" spans="1:8">
      <c r="A3427" s="8" t="str">
        <f t="shared" si="91"/>
        <v>35.05.003410.09.0002</v>
      </c>
      <c r="B3427" s="8" t="s">
        <v>1685</v>
      </c>
      <c r="C3427" s="8" t="s">
        <v>1686</v>
      </c>
      <c r="D3427" s="8" t="s">
        <v>452</v>
      </c>
      <c r="E3427" s="8" t="s">
        <v>502</v>
      </c>
      <c r="F3427" s="8" t="s">
        <v>452</v>
      </c>
      <c r="G3427" s="8" t="s">
        <v>503</v>
      </c>
      <c r="H3427" s="8">
        <v>9.4999999999999998E-3</v>
      </c>
    </row>
    <row r="3428" spans="1:8">
      <c r="A3428" s="8" t="str">
        <f t="shared" si="91"/>
        <v>35.05.003410.09.0006</v>
      </c>
      <c r="B3428" s="8" t="s">
        <v>1685</v>
      </c>
      <c r="C3428" s="8" t="s">
        <v>1686</v>
      </c>
      <c r="D3428" s="8" t="s">
        <v>452</v>
      </c>
      <c r="E3428" s="8" t="s">
        <v>504</v>
      </c>
      <c r="F3428" s="8" t="s">
        <v>505</v>
      </c>
      <c r="G3428" s="8" t="s">
        <v>506</v>
      </c>
      <c r="H3428" s="8">
        <v>5.4299999999999997E-4</v>
      </c>
    </row>
    <row r="3429" spans="1:8">
      <c r="A3429" s="8" t="str">
        <f t="shared" si="91"/>
        <v>35.05.003530.07.0003</v>
      </c>
      <c r="B3429" s="8" t="s">
        <v>1687</v>
      </c>
      <c r="C3429" s="8" t="s">
        <v>1688</v>
      </c>
      <c r="D3429" s="8" t="s">
        <v>452</v>
      </c>
      <c r="E3429" s="8" t="s">
        <v>1327</v>
      </c>
      <c r="F3429" s="8" t="s">
        <v>498</v>
      </c>
      <c r="G3429" s="8" t="s">
        <v>1328</v>
      </c>
      <c r="H3429" s="8">
        <v>0.72616700000000001</v>
      </c>
    </row>
    <row r="3430" spans="1:8">
      <c r="A3430" s="8" t="str">
        <f t="shared" si="91"/>
        <v>35.05.003510.05.0002</v>
      </c>
      <c r="B3430" s="8" t="s">
        <v>1687</v>
      </c>
      <c r="C3430" s="8" t="s">
        <v>1688</v>
      </c>
      <c r="D3430" s="8" t="s">
        <v>452</v>
      </c>
      <c r="E3430" s="8" t="s">
        <v>451</v>
      </c>
      <c r="F3430" s="8" t="s">
        <v>452</v>
      </c>
      <c r="G3430" s="8" t="s">
        <v>453</v>
      </c>
      <c r="H3430" s="8">
        <v>0.35052100000000003</v>
      </c>
    </row>
    <row r="3431" spans="1:8">
      <c r="A3431" s="8" t="str">
        <f t="shared" si="91"/>
        <v>35.05.003510.05.0007</v>
      </c>
      <c r="B3431" s="8" t="s">
        <v>1687</v>
      </c>
      <c r="C3431" s="8" t="s">
        <v>1688</v>
      </c>
      <c r="D3431" s="8" t="s">
        <v>452</v>
      </c>
      <c r="E3431" s="8" t="s">
        <v>743</v>
      </c>
      <c r="F3431" s="8" t="s">
        <v>498</v>
      </c>
      <c r="G3431" s="8" t="s">
        <v>744</v>
      </c>
      <c r="H3431" s="8">
        <v>5.2574000000000003E-2</v>
      </c>
    </row>
    <row r="3432" spans="1:8">
      <c r="A3432" s="8" t="str">
        <f t="shared" si="91"/>
        <v>35.05.003510.04.0005</v>
      </c>
      <c r="B3432" s="8" t="s">
        <v>1687</v>
      </c>
      <c r="C3432" s="8" t="s">
        <v>1688</v>
      </c>
      <c r="D3432" s="8" t="s">
        <v>452</v>
      </c>
      <c r="E3432" s="8" t="s">
        <v>475</v>
      </c>
      <c r="F3432" s="8" t="s">
        <v>452</v>
      </c>
      <c r="G3432" s="8" t="s">
        <v>476</v>
      </c>
      <c r="H3432" s="8">
        <v>1.6410000000000001E-2</v>
      </c>
    </row>
    <row r="3433" spans="1:8">
      <c r="A3433" s="8" t="str">
        <f t="shared" ref="A3433:A3464" si="92">B3433&amp;E3433</f>
        <v>35.05.003510.11.0001</v>
      </c>
      <c r="B3433" s="8" t="s">
        <v>1687</v>
      </c>
      <c r="C3433" s="8" t="s">
        <v>1688</v>
      </c>
      <c r="D3433" s="8" t="s">
        <v>452</v>
      </c>
      <c r="E3433" s="8" t="s">
        <v>713</v>
      </c>
      <c r="F3433" s="8" t="s">
        <v>452</v>
      </c>
      <c r="G3433" s="8" t="s">
        <v>714</v>
      </c>
      <c r="H3433" s="8">
        <v>3.8559000000000003E-2</v>
      </c>
    </row>
    <row r="3434" spans="1:8">
      <c r="A3434" s="8" t="str">
        <f t="shared" si="92"/>
        <v>35.05.003510.07.0029</v>
      </c>
      <c r="B3434" s="8" t="s">
        <v>1687</v>
      </c>
      <c r="C3434" s="8" t="s">
        <v>1688</v>
      </c>
      <c r="D3434" s="8" t="s">
        <v>452</v>
      </c>
      <c r="E3434" s="8" t="s">
        <v>715</v>
      </c>
      <c r="F3434" s="8" t="s">
        <v>498</v>
      </c>
      <c r="G3434" s="8" t="s">
        <v>716</v>
      </c>
      <c r="H3434" s="8">
        <v>0.21029800000000001</v>
      </c>
    </row>
    <row r="3435" spans="1:8">
      <c r="A3435" s="8" t="str">
        <f t="shared" si="92"/>
        <v>35.05.003510.06.0001</v>
      </c>
      <c r="B3435" s="8" t="s">
        <v>1687</v>
      </c>
      <c r="C3435" s="8" t="s">
        <v>1688</v>
      </c>
      <c r="D3435" s="8" t="s">
        <v>452</v>
      </c>
      <c r="E3435" s="8" t="s">
        <v>481</v>
      </c>
      <c r="F3435" s="8" t="s">
        <v>452</v>
      </c>
      <c r="G3435" s="8" t="s">
        <v>482</v>
      </c>
      <c r="H3435" s="8">
        <v>3.2073999999999998E-2</v>
      </c>
    </row>
    <row r="3436" spans="1:8">
      <c r="A3436" s="8" t="str">
        <f t="shared" si="92"/>
        <v>35.05.003510.06.0020</v>
      </c>
      <c r="B3436" s="8" t="s">
        <v>1687</v>
      </c>
      <c r="C3436" s="8" t="s">
        <v>1688</v>
      </c>
      <c r="D3436" s="8" t="s">
        <v>452</v>
      </c>
      <c r="E3436" s="8" t="s">
        <v>456</v>
      </c>
      <c r="F3436" s="8" t="s">
        <v>452</v>
      </c>
      <c r="G3436" s="8" t="s">
        <v>457</v>
      </c>
      <c r="H3436" s="8">
        <v>8.9820000000000004E-3</v>
      </c>
    </row>
    <row r="3437" spans="1:8">
      <c r="A3437" s="8" t="str">
        <f t="shared" si="92"/>
        <v>35.05.003510.02.0003</v>
      </c>
      <c r="B3437" s="8" t="s">
        <v>1687</v>
      </c>
      <c r="C3437" s="8" t="s">
        <v>1688</v>
      </c>
      <c r="D3437" s="8" t="s">
        <v>452</v>
      </c>
      <c r="E3437" s="8" t="s">
        <v>523</v>
      </c>
      <c r="F3437" s="8" t="s">
        <v>452</v>
      </c>
      <c r="G3437" s="8" t="s">
        <v>524</v>
      </c>
      <c r="H3437" s="8">
        <v>2.0986000000000001E-2</v>
      </c>
    </row>
    <row r="3438" spans="1:8">
      <c r="A3438" s="8" t="str">
        <f t="shared" si="92"/>
        <v>35.05.003530.02.0025</v>
      </c>
      <c r="B3438" s="8" t="s">
        <v>1687</v>
      </c>
      <c r="C3438" s="8" t="s">
        <v>1688</v>
      </c>
      <c r="D3438" s="8" t="s">
        <v>452</v>
      </c>
      <c r="E3438" s="8" t="s">
        <v>228</v>
      </c>
      <c r="F3438" s="8" t="s">
        <v>579</v>
      </c>
      <c r="G3438" s="8" t="s">
        <v>728</v>
      </c>
      <c r="H3438" s="8">
        <v>0.245139</v>
      </c>
    </row>
    <row r="3439" spans="1:8">
      <c r="A3439" s="8" t="str">
        <f t="shared" si="92"/>
        <v>35.05.003510.03.0004</v>
      </c>
      <c r="B3439" s="8" t="s">
        <v>1687</v>
      </c>
      <c r="C3439" s="8" t="s">
        <v>1688</v>
      </c>
      <c r="D3439" s="8" t="s">
        <v>452</v>
      </c>
      <c r="E3439" s="8" t="s">
        <v>467</v>
      </c>
      <c r="F3439" s="8" t="s">
        <v>452</v>
      </c>
      <c r="G3439" s="8" t="s">
        <v>468</v>
      </c>
      <c r="H3439" s="8">
        <v>0.108082</v>
      </c>
    </row>
    <row r="3440" spans="1:8">
      <c r="A3440" s="8" t="str">
        <f t="shared" si="92"/>
        <v>35.05.003510.07.0002</v>
      </c>
      <c r="B3440" s="8" t="s">
        <v>1687</v>
      </c>
      <c r="C3440" s="8" t="s">
        <v>1688</v>
      </c>
      <c r="D3440" s="8" t="s">
        <v>452</v>
      </c>
      <c r="E3440" s="8" t="s">
        <v>454</v>
      </c>
      <c r="F3440" s="8" t="s">
        <v>452</v>
      </c>
      <c r="G3440" s="8" t="s">
        <v>455</v>
      </c>
      <c r="H3440" s="8">
        <v>7.0133000000000001E-2</v>
      </c>
    </row>
    <row r="3441" spans="1:8">
      <c r="A3441" s="8" t="str">
        <f t="shared" si="92"/>
        <v>35.05.003510.06.0004</v>
      </c>
      <c r="B3441" s="8" t="s">
        <v>1687</v>
      </c>
      <c r="C3441" s="8" t="s">
        <v>1688</v>
      </c>
      <c r="D3441" s="8" t="s">
        <v>452</v>
      </c>
      <c r="E3441" s="8" t="s">
        <v>469</v>
      </c>
      <c r="F3441" s="8" t="s">
        <v>452</v>
      </c>
      <c r="G3441" s="8" t="s">
        <v>470</v>
      </c>
      <c r="H3441" s="8">
        <v>1.4024999999999999E-2</v>
      </c>
    </row>
    <row r="3442" spans="1:8">
      <c r="A3442" s="8" t="str">
        <f t="shared" si="92"/>
        <v>35.05.003510.01.0003</v>
      </c>
      <c r="B3442" s="8" t="s">
        <v>1687</v>
      </c>
      <c r="C3442" s="8" t="s">
        <v>1688</v>
      </c>
      <c r="D3442" s="8" t="s">
        <v>452</v>
      </c>
      <c r="E3442" s="8" t="s">
        <v>471</v>
      </c>
      <c r="F3442" s="8" t="s">
        <v>452</v>
      </c>
      <c r="G3442" s="8" t="s">
        <v>472</v>
      </c>
      <c r="H3442" s="8">
        <v>6.0039999999999998E-3</v>
      </c>
    </row>
    <row r="3443" spans="1:8">
      <c r="A3443" s="8" t="str">
        <f t="shared" si="92"/>
        <v>35.05.003510.06.0019</v>
      </c>
      <c r="B3443" s="8" t="s">
        <v>1687</v>
      </c>
      <c r="C3443" s="8" t="s">
        <v>1688</v>
      </c>
      <c r="D3443" s="8" t="s">
        <v>452</v>
      </c>
      <c r="E3443" s="8" t="s">
        <v>473</v>
      </c>
      <c r="F3443" s="8" t="s">
        <v>452</v>
      </c>
      <c r="G3443" s="8" t="s">
        <v>474</v>
      </c>
      <c r="H3443" s="8">
        <v>2.9870000000000001E-3</v>
      </c>
    </row>
    <row r="3444" spans="1:8">
      <c r="A3444" s="8" t="str">
        <f t="shared" si="92"/>
        <v>35.05.003510.06.0005</v>
      </c>
      <c r="B3444" s="8" t="s">
        <v>1687</v>
      </c>
      <c r="C3444" s="8" t="s">
        <v>1688</v>
      </c>
      <c r="D3444" s="8" t="s">
        <v>452</v>
      </c>
      <c r="E3444" s="8" t="s">
        <v>800</v>
      </c>
      <c r="F3444" s="8" t="s">
        <v>452</v>
      </c>
      <c r="G3444" s="8" t="s">
        <v>801</v>
      </c>
      <c r="H3444" s="8">
        <v>2.349E-3</v>
      </c>
    </row>
    <row r="3445" spans="1:8">
      <c r="A3445" s="8" t="str">
        <f t="shared" si="92"/>
        <v>35.05.003510.06.0007</v>
      </c>
      <c r="B3445" s="8" t="s">
        <v>1687</v>
      </c>
      <c r="C3445" s="8" t="s">
        <v>1688</v>
      </c>
      <c r="D3445" s="8" t="s">
        <v>452</v>
      </c>
      <c r="E3445" s="8" t="s">
        <v>479</v>
      </c>
      <c r="F3445" s="8" t="s">
        <v>452</v>
      </c>
      <c r="G3445" s="8" t="s">
        <v>480</v>
      </c>
      <c r="H3445" s="8">
        <v>8.34E-4</v>
      </c>
    </row>
    <row r="3446" spans="1:8">
      <c r="A3446" s="8" t="str">
        <f t="shared" si="92"/>
        <v>35.05.003510.06.0017</v>
      </c>
      <c r="B3446" s="8" t="s">
        <v>1687</v>
      </c>
      <c r="C3446" s="8" t="s">
        <v>1688</v>
      </c>
      <c r="D3446" s="8" t="s">
        <v>452</v>
      </c>
      <c r="E3446" s="8" t="s">
        <v>483</v>
      </c>
      <c r="F3446" s="8" t="s">
        <v>452</v>
      </c>
      <c r="G3446" s="8" t="s">
        <v>484</v>
      </c>
      <c r="H3446" s="8">
        <v>1.35E-4</v>
      </c>
    </row>
    <row r="3447" spans="1:8">
      <c r="A3447" s="8" t="str">
        <f t="shared" si="92"/>
        <v>35.05.003510.07.0011</v>
      </c>
      <c r="B3447" s="8" t="s">
        <v>1687</v>
      </c>
      <c r="C3447" s="8" t="s">
        <v>1688</v>
      </c>
      <c r="D3447" s="8" t="s">
        <v>452</v>
      </c>
      <c r="E3447" s="8" t="s">
        <v>487</v>
      </c>
      <c r="F3447" s="8" t="s">
        <v>452</v>
      </c>
      <c r="G3447" s="8" t="s">
        <v>488</v>
      </c>
      <c r="H3447" s="8">
        <v>5.5800000000000001E-4</v>
      </c>
    </row>
    <row r="3448" spans="1:8">
      <c r="A3448" s="8" t="str">
        <f t="shared" si="92"/>
        <v>35.05.003510.07.0016</v>
      </c>
      <c r="B3448" s="8" t="s">
        <v>1687</v>
      </c>
      <c r="C3448" s="8" t="s">
        <v>1688</v>
      </c>
      <c r="D3448" s="8" t="s">
        <v>452</v>
      </c>
      <c r="E3448" s="8" t="s">
        <v>786</v>
      </c>
      <c r="F3448" s="8" t="s">
        <v>452</v>
      </c>
      <c r="G3448" s="8" t="s">
        <v>787</v>
      </c>
      <c r="H3448" s="8">
        <v>1.35E-4</v>
      </c>
    </row>
    <row r="3449" spans="1:8">
      <c r="A3449" s="8" t="str">
        <f t="shared" si="92"/>
        <v>35.05.003510.06.0021</v>
      </c>
      <c r="B3449" s="8" t="s">
        <v>1687</v>
      </c>
      <c r="C3449" s="8" t="s">
        <v>1688</v>
      </c>
      <c r="D3449" s="8" t="s">
        <v>452</v>
      </c>
      <c r="E3449" s="8" t="s">
        <v>489</v>
      </c>
      <c r="F3449" s="8" t="s">
        <v>452</v>
      </c>
      <c r="G3449" s="8" t="s">
        <v>490</v>
      </c>
      <c r="H3449" s="8">
        <v>5.5800000000000001E-4</v>
      </c>
    </row>
    <row r="3450" spans="1:8">
      <c r="A3450" s="8" t="str">
        <f t="shared" si="92"/>
        <v>35.05.003510.06.0008</v>
      </c>
      <c r="B3450" s="8" t="s">
        <v>1687</v>
      </c>
      <c r="C3450" s="8" t="s">
        <v>1688</v>
      </c>
      <c r="D3450" s="8" t="s">
        <v>452</v>
      </c>
      <c r="E3450" s="8" t="s">
        <v>491</v>
      </c>
      <c r="F3450" s="8" t="s">
        <v>452</v>
      </c>
      <c r="G3450" s="8" t="s">
        <v>492</v>
      </c>
      <c r="H3450" s="8">
        <v>3.6999999999999998E-5</v>
      </c>
    </row>
    <row r="3451" spans="1:8">
      <c r="A3451" s="8" t="str">
        <f t="shared" si="92"/>
        <v>35.05.003510.06.0003</v>
      </c>
      <c r="B3451" s="8" t="s">
        <v>1687</v>
      </c>
      <c r="C3451" s="8" t="s">
        <v>1688</v>
      </c>
      <c r="D3451" s="8" t="s">
        <v>452</v>
      </c>
      <c r="E3451" s="8" t="s">
        <v>493</v>
      </c>
      <c r="F3451" s="8" t="s">
        <v>452</v>
      </c>
      <c r="G3451" s="8" t="s">
        <v>494</v>
      </c>
      <c r="H3451" s="8">
        <v>4.17E-4</v>
      </c>
    </row>
    <row r="3452" spans="1:8">
      <c r="A3452" s="8" t="str">
        <f t="shared" si="92"/>
        <v>35.05.003510.06.0006</v>
      </c>
      <c r="B3452" s="8" t="s">
        <v>1687</v>
      </c>
      <c r="C3452" s="8" t="s">
        <v>1688</v>
      </c>
      <c r="D3452" s="8" t="s">
        <v>452</v>
      </c>
      <c r="E3452" s="8" t="s">
        <v>495</v>
      </c>
      <c r="F3452" s="8" t="s">
        <v>452</v>
      </c>
      <c r="G3452" s="8" t="s">
        <v>496</v>
      </c>
      <c r="H3452" s="8">
        <v>6.87E-4</v>
      </c>
    </row>
    <row r="3453" spans="1:8">
      <c r="A3453" s="8" t="str">
        <f t="shared" si="92"/>
        <v>35.05.003510.02.0035</v>
      </c>
      <c r="B3453" s="8" t="s">
        <v>1687</v>
      </c>
      <c r="C3453" s="8" t="s">
        <v>1688</v>
      </c>
      <c r="D3453" s="8" t="s">
        <v>452</v>
      </c>
      <c r="E3453" s="8" t="s">
        <v>500</v>
      </c>
      <c r="F3453" s="8" t="s">
        <v>498</v>
      </c>
      <c r="G3453" s="8" t="s">
        <v>501</v>
      </c>
      <c r="H3453" s="8">
        <v>5.2538000000000001E-2</v>
      </c>
    </row>
    <row r="3454" spans="1:8">
      <c r="A3454" s="8" t="str">
        <f t="shared" si="92"/>
        <v>35.05.003510.01.0012</v>
      </c>
      <c r="B3454" s="8" t="s">
        <v>1687</v>
      </c>
      <c r="C3454" s="8" t="s">
        <v>1688</v>
      </c>
      <c r="D3454" s="8" t="s">
        <v>452</v>
      </c>
      <c r="E3454" s="8" t="s">
        <v>729</v>
      </c>
      <c r="F3454" s="8" t="s">
        <v>498</v>
      </c>
      <c r="G3454" s="8" t="s">
        <v>730</v>
      </c>
      <c r="H3454" s="8">
        <v>2.5000000000000001E-3</v>
      </c>
    </row>
    <row r="3455" spans="1:8">
      <c r="A3455" s="8" t="str">
        <f t="shared" si="92"/>
        <v>35.05.003510.09.0002</v>
      </c>
      <c r="B3455" s="8" t="s">
        <v>1687</v>
      </c>
      <c r="C3455" s="8" t="s">
        <v>1688</v>
      </c>
      <c r="D3455" s="8" t="s">
        <v>452</v>
      </c>
      <c r="E3455" s="8" t="s">
        <v>502</v>
      </c>
      <c r="F3455" s="8" t="s">
        <v>452</v>
      </c>
      <c r="G3455" s="8" t="s">
        <v>503</v>
      </c>
      <c r="H3455" s="8">
        <v>9.4719999999999995E-3</v>
      </c>
    </row>
    <row r="3456" spans="1:8">
      <c r="A3456" s="8" t="str">
        <f t="shared" si="92"/>
        <v>35.05.003510.09.0006</v>
      </c>
      <c r="B3456" s="8" t="s">
        <v>1687</v>
      </c>
      <c r="C3456" s="8" t="s">
        <v>1688</v>
      </c>
      <c r="D3456" s="8" t="s">
        <v>452</v>
      </c>
      <c r="E3456" s="8" t="s">
        <v>504</v>
      </c>
      <c r="F3456" s="8" t="s">
        <v>505</v>
      </c>
      <c r="G3456" s="8" t="s">
        <v>506</v>
      </c>
      <c r="H3456" s="8">
        <v>5.4100000000000003E-4</v>
      </c>
    </row>
    <row r="3457" spans="1:8">
      <c r="A3457" s="8" t="str">
        <f t="shared" si="92"/>
        <v>35.05.003630.07.0003</v>
      </c>
      <c r="B3457" s="8" t="s">
        <v>1689</v>
      </c>
      <c r="C3457" s="8" t="s">
        <v>1690</v>
      </c>
      <c r="D3457" s="8" t="s">
        <v>452</v>
      </c>
      <c r="E3457" s="8" t="s">
        <v>1327</v>
      </c>
      <c r="F3457" s="8" t="s">
        <v>498</v>
      </c>
      <c r="G3457" s="8" t="s">
        <v>1328</v>
      </c>
      <c r="H3457" s="8">
        <v>0.72708300000000003</v>
      </c>
    </row>
    <row r="3458" spans="1:8">
      <c r="A3458" s="8" t="str">
        <f t="shared" si="92"/>
        <v>35.05.003610.05.0002</v>
      </c>
      <c r="B3458" s="8" t="s">
        <v>1689</v>
      </c>
      <c r="C3458" s="8" t="s">
        <v>1690</v>
      </c>
      <c r="D3458" s="8" t="s">
        <v>452</v>
      </c>
      <c r="E3458" s="8" t="s">
        <v>451</v>
      </c>
      <c r="F3458" s="8" t="s">
        <v>452</v>
      </c>
      <c r="G3458" s="8" t="s">
        <v>453</v>
      </c>
      <c r="H3458" s="8">
        <v>0.35096300000000002</v>
      </c>
    </row>
    <row r="3459" spans="1:8">
      <c r="A3459" s="8" t="str">
        <f t="shared" si="92"/>
        <v>---------------  - FMEN031 - V:</v>
      </c>
      <c r="B3459" s="8" t="s">
        <v>427</v>
      </c>
      <c r="C3459" s="8" t="e">
        <f>------------------------------DAT</f>
        <v>#NAME?</v>
      </c>
      <c r="D3459" s="8" t="s">
        <v>1238</v>
      </c>
      <c r="E3459" s="8" t="s">
        <v>526</v>
      </c>
      <c r="F3459" s="8" t="s">
        <v>527</v>
      </c>
      <c r="G3459" s="8" t="s">
        <v>528</v>
      </c>
      <c r="H3459" s="8"/>
    </row>
    <row r="3460" spans="1:8">
      <c r="A3460" s="8" t="str">
        <f t="shared" si="92"/>
        <v>_x000C_------------------------------</v>
      </c>
      <c r="B3460" s="8" t="s">
        <v>529</v>
      </c>
      <c r="C3460" s="8" t="s">
        <v>1227</v>
      </c>
      <c r="D3460" s="8" t="s">
        <v>1228</v>
      </c>
      <c r="E3460" s="8" t="s">
        <v>430</v>
      </c>
      <c r="F3460" s="8" t="s">
        <v>429</v>
      </c>
      <c r="G3460" s="8" t="s">
        <v>431</v>
      </c>
      <c r="H3460" s="8" t="s">
        <v>431</v>
      </c>
    </row>
    <row r="3461" spans="1:8">
      <c r="A3461" s="8" t="str">
        <f t="shared" si="92"/>
        <v>FORNO DE MINASrutura de Atual P</v>
      </c>
      <c r="B3461" s="8" t="s">
        <v>433</v>
      </c>
      <c r="C3461" s="8" t="s">
        <v>434</v>
      </c>
      <c r="D3461" s="8" t="s">
        <v>435</v>
      </c>
      <c r="E3461" s="8" t="s">
        <v>436</v>
      </c>
      <c r="F3461" s="8" t="s">
        <v>437</v>
      </c>
      <c r="G3461" s="8" t="s">
        <v>438</v>
      </c>
      <c r="H3461" s="8" t="s">
        <v>1226</v>
      </c>
    </row>
    <row r="3462" spans="1:8">
      <c r="A3462" s="8" t="str">
        <f t="shared" si="92"/>
        <v>-------------------------------</v>
      </c>
      <c r="B3462" s="8" t="s">
        <v>427</v>
      </c>
      <c r="C3462" s="8" t="s">
        <v>1227</v>
      </c>
      <c r="D3462" s="8" t="s">
        <v>1228</v>
      </c>
      <c r="E3462" s="8" t="s">
        <v>430</v>
      </c>
      <c r="F3462" s="8" t="s">
        <v>429</v>
      </c>
      <c r="G3462" s="8" t="s">
        <v>431</v>
      </c>
      <c r="H3462" s="8" t="s">
        <v>1691</v>
      </c>
    </row>
    <row r="3463" spans="1:8">
      <c r="A3463" s="8" t="str">
        <f t="shared" si="92"/>
        <v/>
      </c>
      <c r="B3463" s="8"/>
      <c r="C3463" s="8"/>
      <c r="D3463" s="8"/>
      <c r="E3463" s="8"/>
      <c r="F3463" s="8"/>
      <c r="G3463" s="8"/>
      <c r="H3463" s="8"/>
    </row>
    <row r="3464" spans="1:8">
      <c r="A3464" s="8" t="str">
        <f t="shared" si="92"/>
        <v>Item PaiItem Filho</v>
      </c>
      <c r="B3464" s="8" t="s">
        <v>441</v>
      </c>
      <c r="C3464" s="8" t="s">
        <v>442</v>
      </c>
      <c r="D3464" s="8" t="s">
        <v>443</v>
      </c>
      <c r="E3464" s="8" t="s">
        <v>444</v>
      </c>
      <c r="F3464" s="8" t="s">
        <v>443</v>
      </c>
      <c r="G3464" s="8" t="s">
        <v>445</v>
      </c>
      <c r="H3464" s="8" t="s">
        <v>446</v>
      </c>
    </row>
    <row r="3465" spans="1:8">
      <c r="A3465" s="8" t="str">
        <f t="shared" ref="A3465:A3470" si="93">B3465&amp;E3465</f>
        <v>------------------------------</v>
      </c>
      <c r="B3465" s="8" t="s">
        <v>427</v>
      </c>
      <c r="C3465" s="8" t="s">
        <v>447</v>
      </c>
      <c r="D3465" s="8" t="s">
        <v>448</v>
      </c>
      <c r="E3465" s="8" t="s">
        <v>449</v>
      </c>
      <c r="F3465" s="8" t="s">
        <v>448</v>
      </c>
      <c r="G3465" s="8" t="s">
        <v>431</v>
      </c>
      <c r="H3465" s="8" t="s">
        <v>427</v>
      </c>
    </row>
    <row r="3466" spans="1:8">
      <c r="A3466" s="8" t="str">
        <f t="shared" si="93"/>
        <v>35.05.003610.05.0007</v>
      </c>
      <c r="B3466" s="8" t="s">
        <v>1689</v>
      </c>
      <c r="C3466" s="8" t="s">
        <v>1690</v>
      </c>
      <c r="D3466" s="8" t="s">
        <v>452</v>
      </c>
      <c r="E3466" s="8" t="s">
        <v>743</v>
      </c>
      <c r="F3466" s="8" t="s">
        <v>498</v>
      </c>
      <c r="G3466" s="8" t="s">
        <v>744</v>
      </c>
      <c r="H3466" s="8">
        <v>5.2641E-2</v>
      </c>
    </row>
    <row r="3467" spans="1:8">
      <c r="A3467" s="8" t="str">
        <f t="shared" si="93"/>
        <v>35.05.003610.04.0005</v>
      </c>
      <c r="B3467" s="8" t="s">
        <v>1689</v>
      </c>
      <c r="C3467" s="8" t="s">
        <v>1690</v>
      </c>
      <c r="D3467" s="8" t="s">
        <v>452</v>
      </c>
      <c r="E3467" s="8" t="s">
        <v>475</v>
      </c>
      <c r="F3467" s="8" t="s">
        <v>452</v>
      </c>
      <c r="G3467" s="8" t="s">
        <v>476</v>
      </c>
      <c r="H3467" s="8">
        <v>1.3306E-2</v>
      </c>
    </row>
    <row r="3468" spans="1:8">
      <c r="A3468" s="8" t="str">
        <f t="shared" si="93"/>
        <v>35.05.003610.11.0001</v>
      </c>
      <c r="B3468" s="8" t="s">
        <v>1689</v>
      </c>
      <c r="C3468" s="8" t="s">
        <v>1690</v>
      </c>
      <c r="D3468" s="8" t="s">
        <v>452</v>
      </c>
      <c r="E3468" s="8" t="s">
        <v>713</v>
      </c>
      <c r="F3468" s="8" t="s">
        <v>452</v>
      </c>
      <c r="G3468" s="8" t="s">
        <v>714</v>
      </c>
      <c r="H3468" s="8">
        <v>3.8608000000000003E-2</v>
      </c>
    </row>
    <row r="3469" spans="1:8">
      <c r="A3469" s="8" t="str">
        <f t="shared" si="93"/>
        <v>35.05.003610.07.0029</v>
      </c>
      <c r="B3469" s="8" t="s">
        <v>1689</v>
      </c>
      <c r="C3469" s="8" t="s">
        <v>1690</v>
      </c>
      <c r="D3469" s="8" t="s">
        <v>452</v>
      </c>
      <c r="E3469" s="8" t="s">
        <v>715</v>
      </c>
      <c r="F3469" s="8" t="s">
        <v>498</v>
      </c>
      <c r="G3469" s="8" t="s">
        <v>716</v>
      </c>
      <c r="H3469" s="8">
        <v>0.210563</v>
      </c>
    </row>
    <row r="3470" spans="1:8">
      <c r="A3470" s="8" t="str">
        <f t="shared" si="93"/>
        <v>35.05.003610.06.0001</v>
      </c>
      <c r="B3470" s="8" t="s">
        <v>1689</v>
      </c>
      <c r="C3470" s="8" t="s">
        <v>1690</v>
      </c>
      <c r="D3470" s="8" t="s">
        <v>452</v>
      </c>
      <c r="E3470" s="8" t="s">
        <v>481</v>
      </c>
      <c r="F3470" s="8" t="s">
        <v>452</v>
      </c>
      <c r="G3470" s="8" t="s">
        <v>482</v>
      </c>
      <c r="H3470" s="8">
        <v>3.1555E-2</v>
      </c>
    </row>
    <row r="3471" spans="1:8">
      <c r="A3471" s="8" t="str">
        <f t="shared" ref="A3471:A3534" si="94">B3471&amp;E3471</f>
        <v>35.05.003610.06.0020</v>
      </c>
      <c r="B3471" s="8" t="s">
        <v>1689</v>
      </c>
      <c r="C3471" s="8" t="s">
        <v>1690</v>
      </c>
      <c r="D3471" s="8" t="s">
        <v>452</v>
      </c>
      <c r="E3471" s="8" t="s">
        <v>456</v>
      </c>
      <c r="F3471" s="8" t="s">
        <v>452</v>
      </c>
      <c r="G3471" s="8" t="s">
        <v>457</v>
      </c>
      <c r="H3471" s="8">
        <v>8.4340000000000005E-3</v>
      </c>
    </row>
    <row r="3472" spans="1:8">
      <c r="A3472" s="8" t="str">
        <f t="shared" si="94"/>
        <v>35.05.003610.02.0003</v>
      </c>
      <c r="B3472" s="8" t="s">
        <v>1689</v>
      </c>
      <c r="C3472" s="8" t="s">
        <v>1690</v>
      </c>
      <c r="D3472" s="8" t="s">
        <v>452</v>
      </c>
      <c r="E3472" s="8" t="s">
        <v>523</v>
      </c>
      <c r="F3472" s="8" t="s">
        <v>452</v>
      </c>
      <c r="G3472" s="8" t="s">
        <v>524</v>
      </c>
      <c r="H3472" s="8">
        <v>2.1013E-2</v>
      </c>
    </row>
    <row r="3473" spans="1:8">
      <c r="A3473" s="8" t="str">
        <f t="shared" si="94"/>
        <v>35.05.003630.02.0018</v>
      </c>
      <c r="B3473" s="8" t="s">
        <v>1689</v>
      </c>
      <c r="C3473" s="8" t="s">
        <v>1690</v>
      </c>
      <c r="D3473" s="8" t="s">
        <v>452</v>
      </c>
      <c r="E3473" s="8" t="s">
        <v>231</v>
      </c>
      <c r="F3473" s="8" t="s">
        <v>579</v>
      </c>
      <c r="G3473" s="8" t="s">
        <v>803</v>
      </c>
      <c r="H3473" s="8">
        <v>0.246028</v>
      </c>
    </row>
    <row r="3474" spans="1:8">
      <c r="A3474" s="8" t="str">
        <f t="shared" si="94"/>
        <v>35.05.003610.01.0003</v>
      </c>
      <c r="B3474" s="8" t="s">
        <v>1689</v>
      </c>
      <c r="C3474" s="8" t="s">
        <v>1690</v>
      </c>
      <c r="D3474" s="8" t="s">
        <v>452</v>
      </c>
      <c r="E3474" s="8" t="s">
        <v>471</v>
      </c>
      <c r="F3474" s="8" t="s">
        <v>452</v>
      </c>
      <c r="G3474" s="8" t="s">
        <v>472</v>
      </c>
      <c r="H3474" s="8">
        <v>2.163E-2</v>
      </c>
    </row>
    <row r="3475" spans="1:8">
      <c r="A3475" s="8" t="str">
        <f t="shared" si="94"/>
        <v>35.05.003610.06.0007</v>
      </c>
      <c r="B3475" s="8" t="s">
        <v>1689</v>
      </c>
      <c r="C3475" s="8" t="s">
        <v>1690</v>
      </c>
      <c r="D3475" s="8" t="s">
        <v>452</v>
      </c>
      <c r="E3475" s="8" t="s">
        <v>479</v>
      </c>
      <c r="F3475" s="8" t="s">
        <v>452</v>
      </c>
      <c r="G3475" s="8" t="s">
        <v>480</v>
      </c>
      <c r="H3475" s="8">
        <v>1.25E-4</v>
      </c>
    </row>
    <row r="3476" spans="1:8">
      <c r="A3476" s="8" t="str">
        <f t="shared" si="94"/>
        <v>35.05.003610.06.0008</v>
      </c>
      <c r="B3476" s="8" t="s">
        <v>1689</v>
      </c>
      <c r="C3476" s="8" t="s">
        <v>1690</v>
      </c>
      <c r="D3476" s="8" t="s">
        <v>452</v>
      </c>
      <c r="E3476" s="8" t="s">
        <v>491</v>
      </c>
      <c r="F3476" s="8" t="s">
        <v>452</v>
      </c>
      <c r="G3476" s="8" t="s">
        <v>492</v>
      </c>
      <c r="H3476" s="8">
        <v>2.2499999999999999E-4</v>
      </c>
    </row>
    <row r="3477" spans="1:8">
      <c r="A3477" s="8" t="str">
        <f t="shared" si="94"/>
        <v>35.05.003610.07.0016</v>
      </c>
      <c r="B3477" s="8" t="s">
        <v>1689</v>
      </c>
      <c r="C3477" s="8" t="s">
        <v>1690</v>
      </c>
      <c r="D3477" s="8" t="s">
        <v>452</v>
      </c>
      <c r="E3477" s="8" t="s">
        <v>786</v>
      </c>
      <c r="F3477" s="8" t="s">
        <v>452</v>
      </c>
      <c r="G3477" s="8" t="s">
        <v>787</v>
      </c>
      <c r="H3477" s="8">
        <v>3.5E-4</v>
      </c>
    </row>
    <row r="3478" spans="1:8">
      <c r="A3478" s="8" t="str">
        <f t="shared" si="94"/>
        <v>35.05.003640.03.1310</v>
      </c>
      <c r="B3478" s="8" t="s">
        <v>1689</v>
      </c>
      <c r="C3478" s="8" t="s">
        <v>1690</v>
      </c>
      <c r="D3478" s="8" t="s">
        <v>452</v>
      </c>
      <c r="E3478" s="8" t="s">
        <v>519</v>
      </c>
      <c r="F3478" s="8" t="s">
        <v>498</v>
      </c>
      <c r="G3478" s="8" t="s">
        <v>520</v>
      </c>
      <c r="H3478" s="8">
        <v>7.9228000000000007E-2</v>
      </c>
    </row>
    <row r="3479" spans="1:8">
      <c r="A3479" s="8" t="str">
        <f t="shared" si="94"/>
        <v>35.05.003640.03.1420</v>
      </c>
      <c r="B3479" s="8" t="s">
        <v>1689</v>
      </c>
      <c r="C3479" s="8" t="s">
        <v>1690</v>
      </c>
      <c r="D3479" s="8" t="s">
        <v>452</v>
      </c>
      <c r="E3479" s="8" t="s">
        <v>548</v>
      </c>
      <c r="F3479" s="8" t="s">
        <v>498</v>
      </c>
      <c r="G3479" s="8" t="s">
        <v>549</v>
      </c>
      <c r="H3479" s="8">
        <v>2.1430999999999999E-2</v>
      </c>
    </row>
    <row r="3480" spans="1:8">
      <c r="A3480" s="8" t="str">
        <f t="shared" si="94"/>
        <v>35.05.003610.07.0002</v>
      </c>
      <c r="B3480" s="8" t="s">
        <v>1689</v>
      </c>
      <c r="C3480" s="8" t="s">
        <v>1690</v>
      </c>
      <c r="D3480" s="8" t="s">
        <v>452</v>
      </c>
      <c r="E3480" s="8" t="s">
        <v>454</v>
      </c>
      <c r="F3480" s="8" t="s">
        <v>452</v>
      </c>
      <c r="G3480" s="8" t="s">
        <v>455</v>
      </c>
      <c r="H3480" s="8">
        <v>3.7465999999999999E-2</v>
      </c>
    </row>
    <row r="3481" spans="1:8">
      <c r="A3481" s="8" t="str">
        <f t="shared" si="94"/>
        <v>35.05.003610.02.0035</v>
      </c>
      <c r="B3481" s="8" t="s">
        <v>1689</v>
      </c>
      <c r="C3481" s="8" t="s">
        <v>1690</v>
      </c>
      <c r="D3481" s="8" t="s">
        <v>452</v>
      </c>
      <c r="E3481" s="8" t="s">
        <v>500</v>
      </c>
      <c r="F3481" s="8" t="s">
        <v>498</v>
      </c>
      <c r="G3481" s="8" t="s">
        <v>501</v>
      </c>
      <c r="H3481" s="8">
        <v>8.9344000000000007E-2</v>
      </c>
    </row>
    <row r="3482" spans="1:8">
      <c r="A3482" s="8" t="str">
        <f t="shared" si="94"/>
        <v>35.05.003610.06.0021</v>
      </c>
      <c r="B3482" s="8" t="s">
        <v>1689</v>
      </c>
      <c r="C3482" s="8" t="s">
        <v>1690</v>
      </c>
      <c r="D3482" s="8" t="s">
        <v>452</v>
      </c>
      <c r="E3482" s="8" t="s">
        <v>489</v>
      </c>
      <c r="F3482" s="8" t="s">
        <v>452</v>
      </c>
      <c r="G3482" s="8" t="s">
        <v>490</v>
      </c>
      <c r="H3482" s="8">
        <v>6.6699999999999995E-4</v>
      </c>
    </row>
    <row r="3483" spans="1:8">
      <c r="A3483" s="8" t="str">
        <f t="shared" si="94"/>
        <v>35.05.003610.09.0002</v>
      </c>
      <c r="B3483" s="8" t="s">
        <v>1689</v>
      </c>
      <c r="C3483" s="8" t="s">
        <v>1690</v>
      </c>
      <c r="D3483" s="8" t="s">
        <v>452</v>
      </c>
      <c r="E3483" s="8" t="s">
        <v>502</v>
      </c>
      <c r="F3483" s="8" t="s">
        <v>452</v>
      </c>
      <c r="G3483" s="8" t="s">
        <v>503</v>
      </c>
      <c r="H3483" s="8">
        <v>9.4719999999999995E-3</v>
      </c>
    </row>
    <row r="3484" spans="1:8">
      <c r="A3484" s="8" t="str">
        <f t="shared" si="94"/>
        <v>35.05.003610.09.0006</v>
      </c>
      <c r="B3484" s="8" t="s">
        <v>1689</v>
      </c>
      <c r="C3484" s="8" t="s">
        <v>1690</v>
      </c>
      <c r="D3484" s="8" t="s">
        <v>452</v>
      </c>
      <c r="E3484" s="8" t="s">
        <v>504</v>
      </c>
      <c r="F3484" s="8" t="s">
        <v>505</v>
      </c>
      <c r="G3484" s="8" t="s">
        <v>506</v>
      </c>
      <c r="H3484" s="8">
        <v>5.4100000000000003E-4</v>
      </c>
    </row>
    <row r="3485" spans="1:8">
      <c r="A3485" s="8" t="str">
        <f t="shared" si="94"/>
        <v>35.05.003730.05.0006</v>
      </c>
      <c r="B3485" s="8" t="s">
        <v>892</v>
      </c>
      <c r="C3485" s="8" t="s">
        <v>893</v>
      </c>
      <c r="D3485" s="8" t="s">
        <v>452</v>
      </c>
      <c r="E3485" s="8" t="s">
        <v>887</v>
      </c>
      <c r="F3485" s="8" t="s">
        <v>452</v>
      </c>
      <c r="G3485" s="8" t="s">
        <v>888</v>
      </c>
      <c r="H3485" s="8">
        <v>0.54987399999999997</v>
      </c>
    </row>
    <row r="3486" spans="1:8">
      <c r="A3486" s="8" t="str">
        <f t="shared" si="94"/>
        <v>35.05.003710.06.0020</v>
      </c>
      <c r="B3486" s="8" t="s">
        <v>892</v>
      </c>
      <c r="C3486" s="8" t="s">
        <v>893</v>
      </c>
      <c r="D3486" s="8" t="s">
        <v>452</v>
      </c>
      <c r="E3486" s="8" t="s">
        <v>456</v>
      </c>
      <c r="F3486" s="8" t="s">
        <v>452</v>
      </c>
      <c r="G3486" s="8" t="s">
        <v>457</v>
      </c>
      <c r="H3486" s="8">
        <v>8.6420000000000004E-3</v>
      </c>
    </row>
    <row r="3487" spans="1:8">
      <c r="A3487" s="8" t="str">
        <f t="shared" si="94"/>
        <v>35.05.003710.04.0005</v>
      </c>
      <c r="B3487" s="8" t="s">
        <v>892</v>
      </c>
      <c r="C3487" s="8" t="s">
        <v>893</v>
      </c>
      <c r="D3487" s="8" t="s">
        <v>452</v>
      </c>
      <c r="E3487" s="8" t="s">
        <v>475</v>
      </c>
      <c r="F3487" s="8" t="s">
        <v>452</v>
      </c>
      <c r="G3487" s="8" t="s">
        <v>476</v>
      </c>
      <c r="H3487" s="8">
        <v>8.5425000000000001E-2</v>
      </c>
    </row>
    <row r="3488" spans="1:8">
      <c r="A3488" s="8" t="str">
        <f t="shared" si="94"/>
        <v>35.05.003710.07.0002</v>
      </c>
      <c r="B3488" s="8" t="s">
        <v>892</v>
      </c>
      <c r="C3488" s="8" t="s">
        <v>893</v>
      </c>
      <c r="D3488" s="8" t="s">
        <v>452</v>
      </c>
      <c r="E3488" s="8" t="s">
        <v>454</v>
      </c>
      <c r="F3488" s="8" t="s">
        <v>452</v>
      </c>
      <c r="G3488" s="8" t="s">
        <v>455</v>
      </c>
      <c r="H3488" s="8">
        <v>0.36433700000000002</v>
      </c>
    </row>
    <row r="3489" spans="1:8">
      <c r="A3489" s="8" t="str">
        <f t="shared" si="94"/>
        <v>35.05.003710.05.0002</v>
      </c>
      <c r="B3489" s="8" t="s">
        <v>892</v>
      </c>
      <c r="C3489" s="8" t="s">
        <v>893</v>
      </c>
      <c r="D3489" s="8" t="s">
        <v>452</v>
      </c>
      <c r="E3489" s="8" t="s">
        <v>451</v>
      </c>
      <c r="F3489" s="8" t="s">
        <v>452</v>
      </c>
      <c r="G3489" s="8" t="s">
        <v>453</v>
      </c>
      <c r="H3489" s="8">
        <v>0.34181</v>
      </c>
    </row>
    <row r="3490" spans="1:8">
      <c r="A3490" s="8" t="str">
        <f t="shared" si="94"/>
        <v>35.05.003730.02.0013</v>
      </c>
      <c r="B3490" s="8" t="s">
        <v>892</v>
      </c>
      <c r="C3490" s="8" t="s">
        <v>893</v>
      </c>
      <c r="D3490" s="8" t="s">
        <v>452</v>
      </c>
      <c r="E3490" s="8" t="s">
        <v>234</v>
      </c>
      <c r="F3490" s="8" t="s">
        <v>579</v>
      </c>
      <c r="G3490" s="8" t="s">
        <v>866</v>
      </c>
      <c r="H3490" s="8">
        <v>0.44455</v>
      </c>
    </row>
    <row r="3491" spans="1:8">
      <c r="A3491" s="8" t="str">
        <f t="shared" si="94"/>
        <v>35.05.003710.03.0015</v>
      </c>
      <c r="B3491" s="8" t="s">
        <v>892</v>
      </c>
      <c r="C3491" s="8" t="s">
        <v>893</v>
      </c>
      <c r="D3491" s="8" t="s">
        <v>452</v>
      </c>
      <c r="E3491" s="8" t="s">
        <v>867</v>
      </c>
      <c r="F3491" s="8" t="s">
        <v>452</v>
      </c>
      <c r="G3491" s="8" t="s">
        <v>868</v>
      </c>
      <c r="H3491" s="8">
        <v>0.16295000000000001</v>
      </c>
    </row>
    <row r="3492" spans="1:8">
      <c r="A3492" s="8" t="str">
        <f t="shared" si="94"/>
        <v>35.05.003710.06.0004</v>
      </c>
      <c r="B3492" s="8" t="s">
        <v>892</v>
      </c>
      <c r="C3492" s="8" t="s">
        <v>893</v>
      </c>
      <c r="D3492" s="8" t="s">
        <v>452</v>
      </c>
      <c r="E3492" s="8" t="s">
        <v>469</v>
      </c>
      <c r="F3492" s="8" t="s">
        <v>452</v>
      </c>
      <c r="G3492" s="8" t="s">
        <v>470</v>
      </c>
      <c r="H3492" s="8">
        <v>1.0862999999999999E-2</v>
      </c>
    </row>
    <row r="3493" spans="1:8">
      <c r="A3493" s="8" t="str">
        <f t="shared" si="94"/>
        <v>35.05.003710.06.0019</v>
      </c>
      <c r="B3493" s="8" t="s">
        <v>892</v>
      </c>
      <c r="C3493" s="8" t="s">
        <v>893</v>
      </c>
      <c r="D3493" s="8" t="s">
        <v>452</v>
      </c>
      <c r="E3493" s="8" t="s">
        <v>473</v>
      </c>
      <c r="F3493" s="8" t="s">
        <v>452</v>
      </c>
      <c r="G3493" s="8" t="s">
        <v>474</v>
      </c>
      <c r="H3493" s="8">
        <v>3.6210000000000001E-3</v>
      </c>
    </row>
    <row r="3494" spans="1:8">
      <c r="A3494" s="8" t="str">
        <f t="shared" si="94"/>
        <v>35.05.003710.04.0007</v>
      </c>
      <c r="B3494" s="8" t="s">
        <v>892</v>
      </c>
      <c r="C3494" s="8" t="s">
        <v>893</v>
      </c>
      <c r="D3494" s="8" t="s">
        <v>452</v>
      </c>
      <c r="E3494" s="8" t="s">
        <v>535</v>
      </c>
      <c r="F3494" s="8" t="s">
        <v>452</v>
      </c>
      <c r="G3494" s="8" t="s">
        <v>536</v>
      </c>
      <c r="H3494" s="8">
        <v>7.2420000000000002E-3</v>
      </c>
    </row>
    <row r="3495" spans="1:8">
      <c r="A3495" s="8" t="str">
        <f t="shared" si="94"/>
        <v>35.05.003710.06.0043</v>
      </c>
      <c r="B3495" s="8" t="s">
        <v>892</v>
      </c>
      <c r="C3495" s="8" t="s">
        <v>893</v>
      </c>
      <c r="D3495" s="8" t="s">
        <v>452</v>
      </c>
      <c r="E3495" s="8" t="s">
        <v>869</v>
      </c>
      <c r="F3495" s="8" t="s">
        <v>452</v>
      </c>
      <c r="G3495" s="8" t="s">
        <v>870</v>
      </c>
      <c r="H3495" s="8">
        <v>3.4869999999999998E-2</v>
      </c>
    </row>
    <row r="3496" spans="1:8">
      <c r="A3496" s="8" t="str">
        <f t="shared" si="94"/>
        <v>35.05.003710.06.0006</v>
      </c>
      <c r="B3496" s="8" t="s">
        <v>892</v>
      </c>
      <c r="C3496" s="8" t="s">
        <v>893</v>
      </c>
      <c r="D3496" s="8" t="s">
        <v>452</v>
      </c>
      <c r="E3496" s="8" t="s">
        <v>495</v>
      </c>
      <c r="F3496" s="8" t="s">
        <v>452</v>
      </c>
      <c r="G3496" s="8" t="s">
        <v>496</v>
      </c>
      <c r="H3496" s="8">
        <v>3.8019999999999998E-3</v>
      </c>
    </row>
    <row r="3497" spans="1:8">
      <c r="A3497" s="8" t="str">
        <f t="shared" si="94"/>
        <v>35.05.003710.06.0028</v>
      </c>
      <c r="B3497" s="8" t="s">
        <v>892</v>
      </c>
      <c r="C3497" s="8" t="s">
        <v>893</v>
      </c>
      <c r="D3497" s="8" t="s">
        <v>452</v>
      </c>
      <c r="E3497" s="8" t="s">
        <v>871</v>
      </c>
      <c r="F3497" s="8" t="s">
        <v>498</v>
      </c>
      <c r="G3497" s="8" t="s">
        <v>872</v>
      </c>
      <c r="H3497" s="8">
        <v>3.2590000000000001E-2</v>
      </c>
    </row>
    <row r="3498" spans="1:8">
      <c r="A3498" s="8" t="str">
        <f t="shared" si="94"/>
        <v>35.05.003710.06.0044</v>
      </c>
      <c r="B3498" s="8" t="s">
        <v>892</v>
      </c>
      <c r="C3498" s="8" t="s">
        <v>893</v>
      </c>
      <c r="D3498" s="8" t="s">
        <v>452</v>
      </c>
      <c r="E3498" s="8" t="s">
        <v>873</v>
      </c>
      <c r="F3498" s="8" t="s">
        <v>452</v>
      </c>
      <c r="G3498" s="8" t="s">
        <v>874</v>
      </c>
      <c r="H3498" s="8">
        <v>1.0862999999999999E-2</v>
      </c>
    </row>
    <row r="3499" spans="1:8">
      <c r="A3499" s="8" t="str">
        <f t="shared" si="94"/>
        <v>35.05.003710.06.0042</v>
      </c>
      <c r="B3499" s="8" t="s">
        <v>892</v>
      </c>
      <c r="C3499" s="8" t="s">
        <v>893</v>
      </c>
      <c r="D3499" s="8" t="s">
        <v>452</v>
      </c>
      <c r="E3499" s="8" t="s">
        <v>875</v>
      </c>
      <c r="F3499" s="8" t="s">
        <v>452</v>
      </c>
      <c r="G3499" s="8" t="s">
        <v>876</v>
      </c>
      <c r="H3499" s="8">
        <v>1.2801999999999999E-2</v>
      </c>
    </row>
    <row r="3500" spans="1:8">
      <c r="A3500" s="8" t="str">
        <f t="shared" si="94"/>
        <v>35.05.003710.06.0046</v>
      </c>
      <c r="B3500" s="8" t="s">
        <v>892</v>
      </c>
      <c r="C3500" s="8" t="s">
        <v>893</v>
      </c>
      <c r="D3500" s="8" t="s">
        <v>452</v>
      </c>
      <c r="E3500" s="8" t="s">
        <v>877</v>
      </c>
      <c r="F3500" s="8" t="s">
        <v>452</v>
      </c>
      <c r="G3500" s="8" t="s">
        <v>878</v>
      </c>
      <c r="H3500" s="8">
        <v>3.2590000000000002E-3</v>
      </c>
    </row>
    <row r="3501" spans="1:8">
      <c r="A3501" s="8" t="str">
        <f t="shared" si="94"/>
        <v>35.05.003730.03.0002</v>
      </c>
      <c r="B3501" s="8" t="s">
        <v>892</v>
      </c>
      <c r="C3501" s="8" t="s">
        <v>893</v>
      </c>
      <c r="D3501" s="8" t="s">
        <v>452</v>
      </c>
      <c r="E3501" s="8" t="s">
        <v>497</v>
      </c>
      <c r="F3501" s="8" t="s">
        <v>498</v>
      </c>
      <c r="G3501" s="8" t="s">
        <v>499</v>
      </c>
      <c r="H3501" s="8">
        <v>3.6210000000000001E-3</v>
      </c>
    </row>
    <row r="3502" spans="1:8">
      <c r="A3502" s="8" t="str">
        <f t="shared" si="94"/>
        <v>35.05.003710.07.0011</v>
      </c>
      <c r="B3502" s="8" t="s">
        <v>892</v>
      </c>
      <c r="C3502" s="8" t="s">
        <v>893</v>
      </c>
      <c r="D3502" s="8" t="s">
        <v>452</v>
      </c>
      <c r="E3502" s="8" t="s">
        <v>487</v>
      </c>
      <c r="F3502" s="8" t="s">
        <v>452</v>
      </c>
      <c r="G3502" s="8" t="s">
        <v>488</v>
      </c>
      <c r="H3502" s="8">
        <v>1.8109999999999999E-3</v>
      </c>
    </row>
    <row r="3503" spans="1:8">
      <c r="A3503" s="8" t="str">
        <f t="shared" si="94"/>
        <v>35.05.003710.06.0037</v>
      </c>
      <c r="B3503" s="8" t="s">
        <v>892</v>
      </c>
      <c r="C3503" s="8" t="s">
        <v>893</v>
      </c>
      <c r="D3503" s="8" t="s">
        <v>452</v>
      </c>
      <c r="E3503" s="8" t="s">
        <v>485</v>
      </c>
      <c r="F3503" s="8" t="s">
        <v>452</v>
      </c>
      <c r="G3503" s="8" t="s">
        <v>486</v>
      </c>
      <c r="H3503" s="8">
        <v>5.3999999999999998E-5</v>
      </c>
    </row>
    <row r="3504" spans="1:8">
      <c r="A3504" s="8" t="str">
        <f t="shared" si="94"/>
        <v>35.05.003710.06.0021</v>
      </c>
      <c r="B3504" s="8" t="s">
        <v>892</v>
      </c>
      <c r="C3504" s="8" t="s">
        <v>893</v>
      </c>
      <c r="D3504" s="8" t="s">
        <v>452</v>
      </c>
      <c r="E3504" s="8" t="s">
        <v>489</v>
      </c>
      <c r="F3504" s="8" t="s">
        <v>452</v>
      </c>
      <c r="G3504" s="8" t="s">
        <v>490</v>
      </c>
      <c r="H3504" s="8">
        <v>1.9699999999999999E-4</v>
      </c>
    </row>
    <row r="3505" spans="1:8">
      <c r="A3505" s="8" t="str">
        <f t="shared" si="94"/>
        <v>35.05.003710.06.0008</v>
      </c>
      <c r="B3505" s="8" t="s">
        <v>892</v>
      </c>
      <c r="C3505" s="8" t="s">
        <v>893</v>
      </c>
      <c r="D3505" s="8" t="s">
        <v>452</v>
      </c>
      <c r="E3505" s="8" t="s">
        <v>491</v>
      </c>
      <c r="F3505" s="8" t="s">
        <v>452</v>
      </c>
      <c r="G3505" s="8" t="s">
        <v>492</v>
      </c>
      <c r="H3505" s="8">
        <v>4.6900000000000002E-4</v>
      </c>
    </row>
    <row r="3506" spans="1:8">
      <c r="A3506" s="8" t="str">
        <f t="shared" si="94"/>
        <v>35.05.003710.06.0035</v>
      </c>
      <c r="B3506" s="8" t="s">
        <v>892</v>
      </c>
      <c r="C3506" s="8" t="s">
        <v>893</v>
      </c>
      <c r="D3506" s="8" t="s">
        <v>452</v>
      </c>
      <c r="E3506" s="8" t="s">
        <v>879</v>
      </c>
      <c r="F3506" s="8" t="s">
        <v>452</v>
      </c>
      <c r="G3506" s="8" t="s">
        <v>880</v>
      </c>
      <c r="H3506" s="8">
        <v>3.6200000000000002E-4</v>
      </c>
    </row>
    <row r="3507" spans="1:8">
      <c r="A3507" s="8" t="str">
        <f t="shared" si="94"/>
        <v>35.05.003710.01.0003</v>
      </c>
      <c r="B3507" s="8" t="s">
        <v>892</v>
      </c>
      <c r="C3507" s="8" t="s">
        <v>893</v>
      </c>
      <c r="D3507" s="8" t="s">
        <v>452</v>
      </c>
      <c r="E3507" s="8" t="s">
        <v>471</v>
      </c>
      <c r="F3507" s="8" t="s">
        <v>452</v>
      </c>
      <c r="G3507" s="8" t="s">
        <v>472</v>
      </c>
      <c r="H3507" s="8">
        <v>7.6039999999999996E-3</v>
      </c>
    </row>
    <row r="3508" spans="1:8">
      <c r="A3508" s="8" t="str">
        <f t="shared" si="94"/>
        <v>35.05.003710.06.0036</v>
      </c>
      <c r="B3508" s="8" t="s">
        <v>892</v>
      </c>
      <c r="C3508" s="8" t="s">
        <v>893</v>
      </c>
      <c r="D3508" s="8" t="s">
        <v>452</v>
      </c>
      <c r="E3508" s="8" t="s">
        <v>881</v>
      </c>
      <c r="F3508" s="8" t="s">
        <v>452</v>
      </c>
      <c r="G3508" s="8" t="s">
        <v>882</v>
      </c>
      <c r="H3508" s="8">
        <v>1.8100000000000001E-4</v>
      </c>
    </row>
    <row r="3509" spans="1:8">
      <c r="A3509" s="8" t="str">
        <f t="shared" si="94"/>
        <v>35.05.003710.09.0004</v>
      </c>
      <c r="B3509" s="8" t="s">
        <v>892</v>
      </c>
      <c r="C3509" s="8" t="s">
        <v>893</v>
      </c>
      <c r="D3509" s="8" t="s">
        <v>452</v>
      </c>
      <c r="E3509" s="8" t="s">
        <v>577</v>
      </c>
      <c r="F3509" s="8" t="s">
        <v>452</v>
      </c>
      <c r="G3509" s="8" t="s">
        <v>578</v>
      </c>
      <c r="H3509" s="8">
        <v>7.4400000000000004E-3</v>
      </c>
    </row>
    <row r="3510" spans="1:8">
      <c r="A3510" s="8" t="str">
        <f t="shared" si="94"/>
        <v>35.05.003830.05.0006</v>
      </c>
      <c r="B3510" s="8" t="s">
        <v>889</v>
      </c>
      <c r="C3510" s="8" t="s">
        <v>890</v>
      </c>
      <c r="D3510" s="8" t="s">
        <v>452</v>
      </c>
      <c r="E3510" s="8" t="s">
        <v>887</v>
      </c>
      <c r="F3510" s="8" t="s">
        <v>452</v>
      </c>
      <c r="G3510" s="8" t="s">
        <v>888</v>
      </c>
      <c r="H3510" s="8">
        <v>0.54529700000000003</v>
      </c>
    </row>
    <row r="3511" spans="1:8">
      <c r="A3511" s="8" t="str">
        <f t="shared" si="94"/>
        <v>35.05.003810.06.0020</v>
      </c>
      <c r="B3511" s="8" t="s">
        <v>889</v>
      </c>
      <c r="C3511" s="8" t="s">
        <v>890</v>
      </c>
      <c r="D3511" s="8" t="s">
        <v>452</v>
      </c>
      <c r="E3511" s="8" t="s">
        <v>456</v>
      </c>
      <c r="F3511" s="8" t="s">
        <v>452</v>
      </c>
      <c r="G3511" s="8" t="s">
        <v>457</v>
      </c>
      <c r="H3511" s="8">
        <v>6.7749999999999998E-3</v>
      </c>
    </row>
    <row r="3512" spans="1:8">
      <c r="A3512" s="8" t="str">
        <f t="shared" si="94"/>
        <v>35.05.003810.04.0005</v>
      </c>
      <c r="B3512" s="8" t="s">
        <v>889</v>
      </c>
      <c r="C3512" s="8" t="s">
        <v>890</v>
      </c>
      <c r="D3512" s="8" t="s">
        <v>452</v>
      </c>
      <c r="E3512" s="8" t="s">
        <v>475</v>
      </c>
      <c r="F3512" s="8" t="s">
        <v>452</v>
      </c>
      <c r="G3512" s="8" t="s">
        <v>476</v>
      </c>
      <c r="H3512" s="8">
        <v>8.4713999999999998E-2</v>
      </c>
    </row>
    <row r="3513" spans="1:8">
      <c r="A3513" s="8" t="str">
        <f t="shared" si="94"/>
        <v>35.05.003810.07.0002</v>
      </c>
      <c r="B3513" s="8" t="s">
        <v>889</v>
      </c>
      <c r="C3513" s="8" t="s">
        <v>890</v>
      </c>
      <c r="D3513" s="8" t="s">
        <v>452</v>
      </c>
      <c r="E3513" s="8" t="s">
        <v>454</v>
      </c>
      <c r="F3513" s="8" t="s">
        <v>452</v>
      </c>
      <c r="G3513" s="8" t="s">
        <v>455</v>
      </c>
      <c r="H3513" s="8">
        <v>0.253882</v>
      </c>
    </row>
    <row r="3514" spans="1:8">
      <c r="A3514" s="8" t="str">
        <f t="shared" si="94"/>
        <v>35.05.003810.05.0002</v>
      </c>
      <c r="B3514" s="8" t="s">
        <v>889</v>
      </c>
      <c r="C3514" s="8" t="s">
        <v>890</v>
      </c>
      <c r="D3514" s="8" t="s">
        <v>452</v>
      </c>
      <c r="E3514" s="8" t="s">
        <v>451</v>
      </c>
      <c r="F3514" s="8" t="s">
        <v>452</v>
      </c>
      <c r="G3514" s="8" t="s">
        <v>453</v>
      </c>
      <c r="H3514" s="8">
        <v>0.33896500000000002</v>
      </c>
    </row>
    <row r="3515" spans="1:8">
      <c r="A3515" s="8" t="str">
        <f t="shared" si="94"/>
        <v>35.05.003830.02.0015</v>
      </c>
      <c r="B3515" s="8" t="s">
        <v>889</v>
      </c>
      <c r="C3515" s="8" t="s">
        <v>890</v>
      </c>
      <c r="D3515" s="8" t="s">
        <v>452</v>
      </c>
      <c r="E3515" s="8" t="s">
        <v>237</v>
      </c>
      <c r="F3515" s="8" t="s">
        <v>579</v>
      </c>
      <c r="G3515" s="8" t="s">
        <v>891</v>
      </c>
      <c r="H3515" s="8">
        <v>0.43970999999999999</v>
      </c>
    </row>
    <row r="3516" spans="1:8">
      <c r="A3516" s="8" t="str">
        <f t="shared" si="94"/>
        <v>35.05.003810.03.0010</v>
      </c>
      <c r="B3516" s="8" t="s">
        <v>889</v>
      </c>
      <c r="C3516" s="8" t="s">
        <v>890</v>
      </c>
      <c r="D3516" s="8" t="s">
        <v>452</v>
      </c>
      <c r="E3516" s="8" t="s">
        <v>927</v>
      </c>
      <c r="F3516" s="8" t="s">
        <v>452</v>
      </c>
      <c r="G3516" s="8" t="s">
        <v>928</v>
      </c>
      <c r="H3516" s="8">
        <v>0.18254899999999999</v>
      </c>
    </row>
    <row r="3517" spans="1:8">
      <c r="A3517" s="8" t="str">
        <f t="shared" si="94"/>
        <v>35.05.003810.04.0007</v>
      </c>
      <c r="B3517" s="8" t="s">
        <v>889</v>
      </c>
      <c r="C3517" s="8" t="s">
        <v>890</v>
      </c>
      <c r="D3517" s="8" t="s">
        <v>452</v>
      </c>
      <c r="E3517" s="8" t="s">
        <v>535</v>
      </c>
      <c r="F3517" s="8" t="s">
        <v>452</v>
      </c>
      <c r="G3517" s="8" t="s">
        <v>536</v>
      </c>
      <c r="H3517" s="8">
        <v>4.0569999999999998E-3</v>
      </c>
    </row>
    <row r="3518" spans="1:8">
      <c r="A3518" s="8" t="str">
        <f t="shared" si="94"/>
        <v>35.05.003810.06.0019</v>
      </c>
      <c r="B3518" s="8" t="s">
        <v>889</v>
      </c>
      <c r="C3518" s="8" t="s">
        <v>890</v>
      </c>
      <c r="D3518" s="8" t="s">
        <v>452</v>
      </c>
      <c r="E3518" s="8" t="s">
        <v>473</v>
      </c>
      <c r="F3518" s="8" t="s">
        <v>452</v>
      </c>
      <c r="G3518" s="8" t="s">
        <v>474</v>
      </c>
      <c r="H3518" s="8">
        <v>9.4660000000000005E-3</v>
      </c>
    </row>
    <row r="3519" spans="1:8">
      <c r="A3519" s="8" t="str">
        <f t="shared" si="94"/>
        <v>35.05.003810.06.0043</v>
      </c>
      <c r="B3519" s="8" t="s">
        <v>889</v>
      </c>
      <c r="C3519" s="8" t="s">
        <v>890</v>
      </c>
      <c r="D3519" s="8" t="s">
        <v>452</v>
      </c>
      <c r="E3519" s="8" t="s">
        <v>869</v>
      </c>
      <c r="F3519" s="8" t="s">
        <v>452</v>
      </c>
      <c r="G3519" s="8" t="s">
        <v>870</v>
      </c>
      <c r="H3519" s="8">
        <v>3.0048999999999999E-2</v>
      </c>
    </row>
    <row r="3520" spans="1:8">
      <c r="A3520" s="8" t="str">
        <f t="shared" si="94"/>
        <v>35.05.003810.06.0006</v>
      </c>
      <c r="B3520" s="8" t="s">
        <v>889</v>
      </c>
      <c r="C3520" s="8" t="s">
        <v>890</v>
      </c>
      <c r="D3520" s="8" t="s">
        <v>452</v>
      </c>
      <c r="E3520" s="8" t="s">
        <v>495</v>
      </c>
      <c r="F3520" s="8" t="s">
        <v>452</v>
      </c>
      <c r="G3520" s="8" t="s">
        <v>496</v>
      </c>
      <c r="H3520" s="8">
        <v>3.3809999999999999E-3</v>
      </c>
    </row>
    <row r="3521" spans="1:8">
      <c r="A3521" s="8" t="str">
        <f t="shared" si="94"/>
        <v>35.05.003810.06.0028</v>
      </c>
      <c r="B3521" s="8" t="s">
        <v>889</v>
      </c>
      <c r="C3521" s="8" t="s">
        <v>890</v>
      </c>
      <c r="D3521" s="8" t="s">
        <v>452</v>
      </c>
      <c r="E3521" s="8" t="s">
        <v>871</v>
      </c>
      <c r="F3521" s="8" t="s">
        <v>498</v>
      </c>
      <c r="G3521" s="8" t="s">
        <v>872</v>
      </c>
      <c r="H3521" s="8">
        <v>7.4371999999999994E-2</v>
      </c>
    </row>
    <row r="3522" spans="1:8">
      <c r="A3522" s="8" t="str">
        <f t="shared" si="94"/>
        <v>35.05.003810.06.0042</v>
      </c>
      <c r="B3522" s="8" t="s">
        <v>889</v>
      </c>
      <c r="C3522" s="8" t="s">
        <v>890</v>
      </c>
      <c r="D3522" s="8" t="s">
        <v>452</v>
      </c>
      <c r="E3522" s="8" t="s">
        <v>875</v>
      </c>
      <c r="F3522" s="8" t="s">
        <v>452</v>
      </c>
      <c r="G3522" s="8" t="s">
        <v>876</v>
      </c>
      <c r="H3522" s="8">
        <v>1.9219E-2</v>
      </c>
    </row>
    <row r="3523" spans="1:8">
      <c r="A3523" s="8" t="str">
        <f t="shared" si="94"/>
        <v>---------------  - FMEN031 - V:</v>
      </c>
      <c r="B3523" s="8" t="s">
        <v>427</v>
      </c>
      <c r="C3523" s="8" t="e">
        <f>------------------------------DAT</f>
        <v>#NAME?</v>
      </c>
      <c r="D3523" s="8" t="s">
        <v>1238</v>
      </c>
      <c r="E3523" s="8" t="s">
        <v>526</v>
      </c>
      <c r="F3523" s="8" t="s">
        <v>527</v>
      </c>
      <c r="G3523" s="8" t="s">
        <v>528</v>
      </c>
      <c r="H3523" s="8"/>
    </row>
    <row r="3524" spans="1:8">
      <c r="A3524" s="8" t="str">
        <f t="shared" si="94"/>
        <v>_x000C_------------------------------</v>
      </c>
      <c r="B3524" s="8" t="s">
        <v>529</v>
      </c>
      <c r="C3524" s="8" t="s">
        <v>1227</v>
      </c>
      <c r="D3524" s="8" t="s">
        <v>1228</v>
      </c>
      <c r="E3524" s="8" t="s">
        <v>430</v>
      </c>
      <c r="F3524" s="8" t="s">
        <v>429</v>
      </c>
      <c r="G3524" s="8" t="s">
        <v>431</v>
      </c>
      <c r="H3524" s="8" t="s">
        <v>431</v>
      </c>
    </row>
    <row r="3525" spans="1:8">
      <c r="A3525" s="8" t="str">
        <f t="shared" si="94"/>
        <v>FORNO DE MINASrutura de Atual P</v>
      </c>
      <c r="B3525" s="8" t="s">
        <v>433</v>
      </c>
      <c r="C3525" s="8" t="s">
        <v>434</v>
      </c>
      <c r="D3525" s="8" t="s">
        <v>435</v>
      </c>
      <c r="E3525" s="8" t="s">
        <v>436</v>
      </c>
      <c r="F3525" s="8" t="s">
        <v>437</v>
      </c>
      <c r="G3525" s="8" t="s">
        <v>438</v>
      </c>
      <c r="H3525" s="8" t="s">
        <v>1692</v>
      </c>
    </row>
    <row r="3526" spans="1:8">
      <c r="A3526" s="8" t="str">
        <f t="shared" si="94"/>
        <v>-------------------------------</v>
      </c>
      <c r="B3526" s="8" t="s">
        <v>427</v>
      </c>
      <c r="C3526" s="8" t="s">
        <v>1227</v>
      </c>
      <c r="D3526" s="8" t="s">
        <v>1228</v>
      </c>
      <c r="E3526" s="8" t="s">
        <v>430</v>
      </c>
      <c r="F3526" s="8" t="s">
        <v>429</v>
      </c>
      <c r="G3526" s="8" t="s">
        <v>431</v>
      </c>
      <c r="H3526" s="8" t="s">
        <v>1691</v>
      </c>
    </row>
    <row r="3527" spans="1:8">
      <c r="A3527" s="8" t="str">
        <f t="shared" si="94"/>
        <v/>
      </c>
      <c r="B3527" s="8"/>
      <c r="C3527" s="8"/>
      <c r="D3527" s="8"/>
      <c r="E3527" s="8"/>
      <c r="F3527" s="8"/>
      <c r="G3527" s="8"/>
      <c r="H3527" s="8"/>
    </row>
    <row r="3528" spans="1:8">
      <c r="A3528" s="8" t="str">
        <f t="shared" si="94"/>
        <v>Item PaiItem Filho</v>
      </c>
      <c r="B3528" s="8" t="s">
        <v>441</v>
      </c>
      <c r="C3528" s="8" t="s">
        <v>442</v>
      </c>
      <c r="D3528" s="8" t="s">
        <v>443</v>
      </c>
      <c r="E3528" s="8" t="s">
        <v>444</v>
      </c>
      <c r="F3528" s="8" t="s">
        <v>443</v>
      </c>
      <c r="G3528" s="8" t="s">
        <v>445</v>
      </c>
      <c r="H3528" s="8" t="s">
        <v>446</v>
      </c>
    </row>
    <row r="3529" spans="1:8">
      <c r="A3529" s="8" t="str">
        <f t="shared" si="94"/>
        <v>------------------------------</v>
      </c>
      <c r="B3529" s="8" t="s">
        <v>427</v>
      </c>
      <c r="C3529" s="8" t="s">
        <v>447</v>
      </c>
      <c r="D3529" s="8" t="s">
        <v>448</v>
      </c>
      <c r="E3529" s="8" t="s">
        <v>449</v>
      </c>
      <c r="F3529" s="8" t="s">
        <v>448</v>
      </c>
      <c r="G3529" s="8" t="s">
        <v>431</v>
      </c>
      <c r="H3529" s="8" t="s">
        <v>427</v>
      </c>
    </row>
    <row r="3530" spans="1:8">
      <c r="A3530" s="8" t="str">
        <f t="shared" si="94"/>
        <v>35.05.003810.06.0003</v>
      </c>
      <c r="B3530" s="8" t="s">
        <v>889</v>
      </c>
      <c r="C3530" s="8" t="s">
        <v>890</v>
      </c>
      <c r="D3530" s="8" t="s">
        <v>452</v>
      </c>
      <c r="E3530" s="8" t="s">
        <v>493</v>
      </c>
      <c r="F3530" s="8" t="s">
        <v>452</v>
      </c>
      <c r="G3530" s="8" t="s">
        <v>494</v>
      </c>
      <c r="H3530" s="8">
        <v>1.663E-3</v>
      </c>
    </row>
    <row r="3531" spans="1:8">
      <c r="A3531" s="8" t="str">
        <f t="shared" si="94"/>
        <v>35.05.003810.06.0037</v>
      </c>
      <c r="B3531" s="8" t="s">
        <v>889</v>
      </c>
      <c r="C3531" s="8" t="s">
        <v>890</v>
      </c>
      <c r="D3531" s="8" t="s">
        <v>452</v>
      </c>
      <c r="E3531" s="8" t="s">
        <v>485</v>
      </c>
      <c r="F3531" s="8" t="s">
        <v>452</v>
      </c>
      <c r="G3531" s="8" t="s">
        <v>486</v>
      </c>
      <c r="H3531" s="8">
        <v>6.7999999999999999E-5</v>
      </c>
    </row>
    <row r="3532" spans="1:8">
      <c r="A3532" s="8" t="str">
        <f t="shared" si="94"/>
        <v>35.05.003810.06.0021</v>
      </c>
      <c r="B3532" s="8" t="s">
        <v>889</v>
      </c>
      <c r="C3532" s="8" t="s">
        <v>890</v>
      </c>
      <c r="D3532" s="8" t="s">
        <v>452</v>
      </c>
      <c r="E3532" s="8" t="s">
        <v>489</v>
      </c>
      <c r="F3532" s="8" t="s">
        <v>452</v>
      </c>
      <c r="G3532" s="8" t="s">
        <v>490</v>
      </c>
      <c r="H3532" s="8">
        <v>3.5199999999999999E-4</v>
      </c>
    </row>
    <row r="3533" spans="1:8">
      <c r="A3533" s="8" t="str">
        <f t="shared" si="94"/>
        <v>35.05.003810.06.0035</v>
      </c>
      <c r="B3533" s="8" t="s">
        <v>889</v>
      </c>
      <c r="C3533" s="8" t="s">
        <v>890</v>
      </c>
      <c r="D3533" s="8" t="s">
        <v>452</v>
      </c>
      <c r="E3533" s="8" t="s">
        <v>879</v>
      </c>
      <c r="F3533" s="8" t="s">
        <v>452</v>
      </c>
      <c r="G3533" s="8" t="s">
        <v>880</v>
      </c>
      <c r="H3533" s="8">
        <v>2.6999999999999999E-5</v>
      </c>
    </row>
    <row r="3534" spans="1:8">
      <c r="A3534" s="8" t="str">
        <f t="shared" si="94"/>
        <v>35.05.003810.06.0049</v>
      </c>
      <c r="B3534" s="8" t="s">
        <v>889</v>
      </c>
      <c r="C3534" s="8" t="s">
        <v>890</v>
      </c>
      <c r="D3534" s="8" t="s">
        <v>452</v>
      </c>
      <c r="E3534" s="8" t="s">
        <v>477</v>
      </c>
      <c r="F3534" s="8" t="s">
        <v>452</v>
      </c>
      <c r="G3534" s="8" t="s">
        <v>478</v>
      </c>
      <c r="H3534" s="8">
        <v>4.7330000000000002E-3</v>
      </c>
    </row>
    <row r="3535" spans="1:8">
      <c r="A3535" s="8" t="str">
        <f t="shared" ref="A3535:A3598" si="95">B3535&amp;E3535</f>
        <v>35.05.003810.01.0003</v>
      </c>
      <c r="B3535" s="8" t="s">
        <v>889</v>
      </c>
      <c r="C3535" s="8" t="s">
        <v>890</v>
      </c>
      <c r="D3535" s="8" t="s">
        <v>452</v>
      </c>
      <c r="E3535" s="8" t="s">
        <v>471</v>
      </c>
      <c r="F3535" s="8" t="s">
        <v>452</v>
      </c>
      <c r="G3535" s="8" t="s">
        <v>472</v>
      </c>
      <c r="H3535" s="8">
        <v>1.0236E-2</v>
      </c>
    </row>
    <row r="3536" spans="1:8">
      <c r="A3536" s="8" t="str">
        <f t="shared" si="95"/>
        <v>35.05.003810.06.0034</v>
      </c>
      <c r="B3536" s="8" t="s">
        <v>889</v>
      </c>
      <c r="C3536" s="8" t="s">
        <v>890</v>
      </c>
      <c r="D3536" s="8" t="s">
        <v>452</v>
      </c>
      <c r="E3536" s="8" t="s">
        <v>929</v>
      </c>
      <c r="F3536" s="8" t="s">
        <v>452</v>
      </c>
      <c r="G3536" s="8" t="s">
        <v>930</v>
      </c>
      <c r="H3536" s="8">
        <v>2.7599999999999999E-3</v>
      </c>
    </row>
    <row r="3537" spans="1:8">
      <c r="A3537" s="8" t="str">
        <f t="shared" si="95"/>
        <v>35.05.003830.03.0002</v>
      </c>
      <c r="B3537" s="8" t="s">
        <v>889</v>
      </c>
      <c r="C3537" s="8" t="s">
        <v>890</v>
      </c>
      <c r="D3537" s="8" t="s">
        <v>452</v>
      </c>
      <c r="E3537" s="8" t="s">
        <v>497</v>
      </c>
      <c r="F3537" s="8" t="s">
        <v>498</v>
      </c>
      <c r="G3537" s="8" t="s">
        <v>499</v>
      </c>
      <c r="H3537" s="8">
        <v>2.7039999999999998E-3</v>
      </c>
    </row>
    <row r="3538" spans="1:8">
      <c r="A3538" s="8" t="str">
        <f t="shared" si="95"/>
        <v>35.05.003810.06.0001</v>
      </c>
      <c r="B3538" s="8" t="s">
        <v>889</v>
      </c>
      <c r="C3538" s="8" t="s">
        <v>890</v>
      </c>
      <c r="D3538" s="8" t="s">
        <v>452</v>
      </c>
      <c r="E3538" s="8" t="s">
        <v>481</v>
      </c>
      <c r="F3538" s="8" t="s">
        <v>452</v>
      </c>
      <c r="G3538" s="8" t="s">
        <v>482</v>
      </c>
      <c r="H3538" s="8">
        <v>2.43E-4</v>
      </c>
    </row>
    <row r="3539" spans="1:8">
      <c r="A3539" s="8" t="str">
        <f t="shared" si="95"/>
        <v>35.05.003810.06.0008</v>
      </c>
      <c r="B3539" s="8" t="s">
        <v>889</v>
      </c>
      <c r="C3539" s="8" t="s">
        <v>890</v>
      </c>
      <c r="D3539" s="8" t="s">
        <v>452</v>
      </c>
      <c r="E3539" s="8" t="s">
        <v>491</v>
      </c>
      <c r="F3539" s="8" t="s">
        <v>452</v>
      </c>
      <c r="G3539" s="8" t="s">
        <v>492</v>
      </c>
      <c r="H3539" s="8">
        <v>8.1000000000000004E-5</v>
      </c>
    </row>
    <row r="3540" spans="1:8">
      <c r="A3540" s="8" t="str">
        <f t="shared" si="95"/>
        <v>35.05.003810.09.0004</v>
      </c>
      <c r="B3540" s="8" t="s">
        <v>889</v>
      </c>
      <c r="C3540" s="8" t="s">
        <v>890</v>
      </c>
      <c r="D3540" s="8" t="s">
        <v>452</v>
      </c>
      <c r="E3540" s="8" t="s">
        <v>577</v>
      </c>
      <c r="F3540" s="8" t="s">
        <v>452</v>
      </c>
      <c r="G3540" s="8" t="s">
        <v>578</v>
      </c>
      <c r="H3540" s="8">
        <v>8.5140000000000007E-3</v>
      </c>
    </row>
    <row r="3541" spans="1:8">
      <c r="A3541" s="8" t="str">
        <f t="shared" si="95"/>
        <v>35.05.003930.05.0006</v>
      </c>
      <c r="B3541" s="8" t="s">
        <v>885</v>
      </c>
      <c r="C3541" s="8" t="s">
        <v>886</v>
      </c>
      <c r="D3541" s="8" t="s">
        <v>452</v>
      </c>
      <c r="E3541" s="8" t="s">
        <v>887</v>
      </c>
      <c r="F3541" s="8" t="s">
        <v>452</v>
      </c>
      <c r="G3541" s="8" t="s">
        <v>888</v>
      </c>
      <c r="H3541" s="8">
        <v>0.54529700000000003</v>
      </c>
    </row>
    <row r="3542" spans="1:8">
      <c r="A3542" s="8" t="str">
        <f t="shared" si="95"/>
        <v>35.05.003910.06.0020</v>
      </c>
      <c r="B3542" s="8" t="s">
        <v>885</v>
      </c>
      <c r="C3542" s="8" t="s">
        <v>886</v>
      </c>
      <c r="D3542" s="8" t="s">
        <v>452</v>
      </c>
      <c r="E3542" s="8" t="s">
        <v>456</v>
      </c>
      <c r="F3542" s="8" t="s">
        <v>452</v>
      </c>
      <c r="G3542" s="8" t="s">
        <v>457</v>
      </c>
      <c r="H3542" s="8">
        <v>7.077E-3</v>
      </c>
    </row>
    <row r="3543" spans="1:8">
      <c r="A3543" s="8" t="str">
        <f t="shared" si="95"/>
        <v>35.05.003910.04.0005</v>
      </c>
      <c r="B3543" s="8" t="s">
        <v>885</v>
      </c>
      <c r="C3543" s="8" t="s">
        <v>886</v>
      </c>
      <c r="D3543" s="8" t="s">
        <v>452</v>
      </c>
      <c r="E3543" s="8" t="s">
        <v>475</v>
      </c>
      <c r="F3543" s="8" t="s">
        <v>452</v>
      </c>
      <c r="G3543" s="8" t="s">
        <v>476</v>
      </c>
      <c r="H3543" s="8">
        <v>8.4713999999999998E-2</v>
      </c>
    </row>
    <row r="3544" spans="1:8">
      <c r="A3544" s="8" t="str">
        <f t="shared" si="95"/>
        <v>35.05.003910.07.0002</v>
      </c>
      <c r="B3544" s="8" t="s">
        <v>885</v>
      </c>
      <c r="C3544" s="8" t="s">
        <v>886</v>
      </c>
      <c r="D3544" s="8" t="s">
        <v>452</v>
      </c>
      <c r="E3544" s="8" t="s">
        <v>454</v>
      </c>
      <c r="F3544" s="8" t="s">
        <v>452</v>
      </c>
      <c r="G3544" s="8" t="s">
        <v>455</v>
      </c>
      <c r="H3544" s="8">
        <v>0.21201400000000001</v>
      </c>
    </row>
    <row r="3545" spans="1:8">
      <c r="A3545" s="8" t="str">
        <f t="shared" si="95"/>
        <v>35.05.003910.05.0002</v>
      </c>
      <c r="B3545" s="8" t="s">
        <v>885</v>
      </c>
      <c r="C3545" s="8" t="s">
        <v>886</v>
      </c>
      <c r="D3545" s="8" t="s">
        <v>452</v>
      </c>
      <c r="E3545" s="8" t="s">
        <v>451</v>
      </c>
      <c r="F3545" s="8" t="s">
        <v>452</v>
      </c>
      <c r="G3545" s="8" t="s">
        <v>453</v>
      </c>
      <c r="H3545" s="8">
        <v>0.33896500000000002</v>
      </c>
    </row>
    <row r="3546" spans="1:8">
      <c r="A3546" s="8" t="str">
        <f t="shared" si="95"/>
        <v>35.05.003930.02.0014</v>
      </c>
      <c r="B3546" s="8" t="s">
        <v>885</v>
      </c>
      <c r="C3546" s="8" t="s">
        <v>886</v>
      </c>
      <c r="D3546" s="8" t="s">
        <v>452</v>
      </c>
      <c r="E3546" s="8" t="s">
        <v>214</v>
      </c>
      <c r="F3546" s="8" t="s">
        <v>579</v>
      </c>
      <c r="G3546" s="8" t="s">
        <v>215</v>
      </c>
      <c r="H3546" s="8">
        <v>0.43970999999999999</v>
      </c>
    </row>
    <row r="3547" spans="1:8">
      <c r="A3547" s="8" t="str">
        <f t="shared" si="95"/>
        <v>35.05.003940.03.1820</v>
      </c>
      <c r="B3547" s="8" t="s">
        <v>885</v>
      </c>
      <c r="C3547" s="8" t="s">
        <v>886</v>
      </c>
      <c r="D3547" s="8" t="s">
        <v>452</v>
      </c>
      <c r="E3547" s="8" t="s">
        <v>513</v>
      </c>
      <c r="F3547" s="8" t="s">
        <v>498</v>
      </c>
      <c r="G3547" s="8" t="s">
        <v>514</v>
      </c>
      <c r="H3547" s="8">
        <v>0.15621499999999999</v>
      </c>
    </row>
    <row r="3548" spans="1:8">
      <c r="A3548" s="8" t="str">
        <f t="shared" si="95"/>
        <v>35.05.003910.02.0034</v>
      </c>
      <c r="B3548" s="8" t="s">
        <v>885</v>
      </c>
      <c r="C3548" s="8" t="s">
        <v>886</v>
      </c>
      <c r="D3548" s="8" t="s">
        <v>452</v>
      </c>
      <c r="E3548" s="8" t="s">
        <v>905</v>
      </c>
      <c r="F3548" s="8" t="s">
        <v>498</v>
      </c>
      <c r="G3548" s="8" t="s">
        <v>906</v>
      </c>
      <c r="H3548" s="8">
        <v>2.4188000000000001E-2</v>
      </c>
    </row>
    <row r="3549" spans="1:8">
      <c r="A3549" s="8" t="str">
        <f t="shared" si="95"/>
        <v>35.05.003910.06.0015</v>
      </c>
      <c r="B3549" s="8" t="s">
        <v>885</v>
      </c>
      <c r="C3549" s="8" t="s">
        <v>886</v>
      </c>
      <c r="D3549" s="8" t="s">
        <v>452</v>
      </c>
      <c r="E3549" s="8" t="s">
        <v>552</v>
      </c>
      <c r="F3549" s="8" t="s">
        <v>452</v>
      </c>
      <c r="G3549" s="8" t="s">
        <v>553</v>
      </c>
      <c r="H3549" s="8">
        <v>4.0000000000000003E-5</v>
      </c>
    </row>
    <row r="3550" spans="1:8">
      <c r="A3550" s="8" t="str">
        <f t="shared" si="95"/>
        <v>35.05.003910.01.0003</v>
      </c>
      <c r="B3550" s="8" t="s">
        <v>885</v>
      </c>
      <c r="C3550" s="8" t="s">
        <v>886</v>
      </c>
      <c r="D3550" s="8" t="s">
        <v>452</v>
      </c>
      <c r="E3550" s="8" t="s">
        <v>471</v>
      </c>
      <c r="F3550" s="8" t="s">
        <v>452</v>
      </c>
      <c r="G3550" s="8" t="s">
        <v>472</v>
      </c>
      <c r="H3550" s="8">
        <v>6.0470000000000003E-3</v>
      </c>
    </row>
    <row r="3551" spans="1:8">
      <c r="A3551" s="8" t="str">
        <f t="shared" si="95"/>
        <v>35.05.003910.02.0035</v>
      </c>
      <c r="B3551" s="8" t="s">
        <v>885</v>
      </c>
      <c r="C3551" s="8" t="s">
        <v>886</v>
      </c>
      <c r="D3551" s="8" t="s">
        <v>452</v>
      </c>
      <c r="E3551" s="8" t="s">
        <v>500</v>
      </c>
      <c r="F3551" s="8" t="s">
        <v>498</v>
      </c>
      <c r="G3551" s="8" t="s">
        <v>501</v>
      </c>
      <c r="H3551" s="8">
        <v>0.12598000000000001</v>
      </c>
    </row>
    <row r="3552" spans="1:8">
      <c r="A3552" s="8" t="str">
        <f t="shared" si="95"/>
        <v>35.05.003940.03.1510</v>
      </c>
      <c r="B3552" s="8" t="s">
        <v>885</v>
      </c>
      <c r="C3552" s="8" t="s">
        <v>886</v>
      </c>
      <c r="D3552" s="8" t="s">
        <v>452</v>
      </c>
      <c r="E3552" s="8" t="s">
        <v>837</v>
      </c>
      <c r="F3552" s="8" t="s">
        <v>498</v>
      </c>
      <c r="G3552" s="8" t="s">
        <v>838</v>
      </c>
      <c r="H3552" s="8">
        <v>3.5274E-2</v>
      </c>
    </row>
    <row r="3553" spans="1:8">
      <c r="A3553" s="8" t="str">
        <f t="shared" si="95"/>
        <v>35.05.003910.09.0004</v>
      </c>
      <c r="B3553" s="8" t="s">
        <v>885</v>
      </c>
      <c r="C3553" s="8" t="s">
        <v>886</v>
      </c>
      <c r="D3553" s="8" t="s">
        <v>452</v>
      </c>
      <c r="E3553" s="8" t="s">
        <v>577</v>
      </c>
      <c r="F3553" s="8" t="s">
        <v>452</v>
      </c>
      <c r="G3553" s="8" t="s">
        <v>578</v>
      </c>
      <c r="H3553" s="8">
        <v>8.5140000000000007E-3</v>
      </c>
    </row>
    <row r="3554" spans="1:8">
      <c r="A3554" s="8" t="str">
        <f t="shared" si="95"/>
        <v>35.05.004030.05.0008</v>
      </c>
      <c r="B3554" s="8" t="s">
        <v>1006</v>
      </c>
      <c r="C3554" s="8" t="s">
        <v>1007</v>
      </c>
      <c r="D3554" s="8" t="s">
        <v>452</v>
      </c>
      <c r="E3554" s="8" t="s">
        <v>946</v>
      </c>
      <c r="F3554" s="8" t="s">
        <v>498</v>
      </c>
      <c r="G3554" s="8" t="s">
        <v>947</v>
      </c>
      <c r="H3554" s="8">
        <v>0.21997800000000001</v>
      </c>
    </row>
    <row r="3555" spans="1:8">
      <c r="A3555" s="8" t="str">
        <f t="shared" si="95"/>
        <v>35.05.004010.05.0002</v>
      </c>
      <c r="B3555" s="8" t="s">
        <v>1006</v>
      </c>
      <c r="C3555" s="8" t="s">
        <v>1007</v>
      </c>
      <c r="D3555" s="8" t="s">
        <v>452</v>
      </c>
      <c r="E3555" s="8" t="s">
        <v>451</v>
      </c>
      <c r="F3555" s="8" t="s">
        <v>452</v>
      </c>
      <c r="G3555" s="8" t="s">
        <v>453</v>
      </c>
      <c r="H3555" s="8">
        <v>0.127554</v>
      </c>
    </row>
    <row r="3556" spans="1:8">
      <c r="A3556" s="8" t="str">
        <f t="shared" si="95"/>
        <v>35.05.004010.04.0010</v>
      </c>
      <c r="B3556" s="8" t="s">
        <v>1006</v>
      </c>
      <c r="C3556" s="8" t="s">
        <v>1007</v>
      </c>
      <c r="D3556" s="8" t="s">
        <v>452</v>
      </c>
      <c r="E3556" s="8" t="s">
        <v>465</v>
      </c>
      <c r="F3556" s="8" t="s">
        <v>452</v>
      </c>
      <c r="G3556" s="8" t="s">
        <v>459</v>
      </c>
      <c r="H3556" s="8">
        <v>3.8266000000000001E-2</v>
      </c>
    </row>
    <row r="3557" spans="1:8">
      <c r="A3557" s="8" t="str">
        <f t="shared" si="95"/>
        <v>35.05.004010.09.0003</v>
      </c>
      <c r="B3557" s="8" t="s">
        <v>1006</v>
      </c>
      <c r="C3557" s="8" t="s">
        <v>1007</v>
      </c>
      <c r="D3557" s="8" t="s">
        <v>452</v>
      </c>
      <c r="E3557" s="8" t="s">
        <v>824</v>
      </c>
      <c r="F3557" s="8" t="s">
        <v>452</v>
      </c>
      <c r="G3557" s="8" t="s">
        <v>825</v>
      </c>
      <c r="H3557" s="8">
        <v>6.9014000000000006E-2</v>
      </c>
    </row>
    <row r="3558" spans="1:8">
      <c r="A3558" s="8" t="str">
        <f t="shared" si="95"/>
        <v>35.05.004010.06.0020</v>
      </c>
      <c r="B3558" s="8" t="s">
        <v>1006</v>
      </c>
      <c r="C3558" s="8" t="s">
        <v>1007</v>
      </c>
      <c r="D3558" s="8" t="s">
        <v>452</v>
      </c>
      <c r="E3558" s="8" t="s">
        <v>456</v>
      </c>
      <c r="F3558" s="8" t="s">
        <v>452</v>
      </c>
      <c r="G3558" s="8" t="s">
        <v>457</v>
      </c>
      <c r="H3558" s="8">
        <v>5.8939999999999999E-3</v>
      </c>
    </row>
    <row r="3559" spans="1:8">
      <c r="A3559" s="8" t="str">
        <f t="shared" si="95"/>
        <v>35.05.004010.07.0027</v>
      </c>
      <c r="B3559" s="8" t="s">
        <v>1006</v>
      </c>
      <c r="C3559" s="8" t="s">
        <v>1007</v>
      </c>
      <c r="D3559" s="8" t="s">
        <v>452</v>
      </c>
      <c r="E3559" s="8" t="s">
        <v>948</v>
      </c>
      <c r="F3559" s="8" t="s">
        <v>452</v>
      </c>
      <c r="G3559" s="8" t="s">
        <v>949</v>
      </c>
      <c r="H3559" s="8">
        <v>5.1000000000000004E-4</v>
      </c>
    </row>
    <row r="3560" spans="1:8">
      <c r="A3560" s="8" t="str">
        <f t="shared" si="95"/>
        <v>35.05.004030.05.0007</v>
      </c>
      <c r="B3560" s="8" t="s">
        <v>1006</v>
      </c>
      <c r="C3560" s="8" t="s">
        <v>1007</v>
      </c>
      <c r="D3560" s="8" t="s">
        <v>452</v>
      </c>
      <c r="E3560" s="8" t="s">
        <v>950</v>
      </c>
      <c r="F3560" s="8" t="s">
        <v>452</v>
      </c>
      <c r="G3560" s="8" t="s">
        <v>951</v>
      </c>
      <c r="H3560" s="8">
        <v>0.420875</v>
      </c>
    </row>
    <row r="3561" spans="1:8">
      <c r="A3561" s="8" t="str">
        <f t="shared" si="95"/>
        <v>35.05.004010.05.0003</v>
      </c>
      <c r="B3561" s="8" t="s">
        <v>1006</v>
      </c>
      <c r="C3561" s="8" t="s">
        <v>1007</v>
      </c>
      <c r="D3561" s="8" t="s">
        <v>452</v>
      </c>
      <c r="E3561" s="8" t="s">
        <v>952</v>
      </c>
      <c r="F3561" s="8" t="s">
        <v>452</v>
      </c>
      <c r="G3561" s="8" t="s">
        <v>953</v>
      </c>
      <c r="H3561" s="8">
        <v>0.25296099999999999</v>
      </c>
    </row>
    <row r="3562" spans="1:8">
      <c r="A3562" s="8" t="str">
        <f t="shared" si="95"/>
        <v>35.05.004010.04.0005</v>
      </c>
      <c r="B3562" s="8" t="s">
        <v>1006</v>
      </c>
      <c r="C3562" s="8" t="s">
        <v>1007</v>
      </c>
      <c r="D3562" s="8" t="s">
        <v>452</v>
      </c>
      <c r="E3562" s="8" t="s">
        <v>475</v>
      </c>
      <c r="F3562" s="8" t="s">
        <v>452</v>
      </c>
      <c r="G3562" s="8" t="s">
        <v>476</v>
      </c>
      <c r="H3562" s="8">
        <v>7.5887999999999997E-2</v>
      </c>
    </row>
    <row r="3563" spans="1:8">
      <c r="A3563" s="8" t="str">
        <f t="shared" si="95"/>
        <v>35.05.004010.04.0004</v>
      </c>
      <c r="B3563" s="8" t="s">
        <v>1006</v>
      </c>
      <c r="C3563" s="8" t="s">
        <v>1007</v>
      </c>
      <c r="D3563" s="8" t="s">
        <v>452</v>
      </c>
      <c r="E3563" s="8" t="s">
        <v>776</v>
      </c>
      <c r="F3563" s="8" t="s">
        <v>452</v>
      </c>
      <c r="G3563" s="8" t="s">
        <v>777</v>
      </c>
      <c r="H3563" s="8">
        <v>5.5650999999999999E-2</v>
      </c>
    </row>
    <row r="3564" spans="1:8">
      <c r="A3564" s="8" t="str">
        <f t="shared" si="95"/>
        <v>35.05.004010.07.0002</v>
      </c>
      <c r="B3564" s="8" t="s">
        <v>1006</v>
      </c>
      <c r="C3564" s="8" t="s">
        <v>1007</v>
      </c>
      <c r="D3564" s="8" t="s">
        <v>452</v>
      </c>
      <c r="E3564" s="8" t="s">
        <v>454</v>
      </c>
      <c r="F3564" s="8" t="s">
        <v>452</v>
      </c>
      <c r="G3564" s="8" t="s">
        <v>455</v>
      </c>
      <c r="H3564" s="8">
        <v>0.217447</v>
      </c>
    </row>
    <row r="3565" spans="1:8">
      <c r="A3565" s="8" t="str">
        <f t="shared" si="95"/>
        <v>35.05.004030.02.0030</v>
      </c>
      <c r="B3565" s="8" t="s">
        <v>1006</v>
      </c>
      <c r="C3565" s="8" t="s">
        <v>1007</v>
      </c>
      <c r="D3565" s="8" t="s">
        <v>452</v>
      </c>
      <c r="E3565" s="8" t="s">
        <v>259</v>
      </c>
      <c r="F3565" s="8" t="s">
        <v>579</v>
      </c>
      <c r="G3565" s="8" t="s">
        <v>967</v>
      </c>
      <c r="H3565" s="8">
        <v>0.36281200000000002</v>
      </c>
    </row>
    <row r="3566" spans="1:8">
      <c r="A3566" s="8" t="str">
        <f t="shared" si="95"/>
        <v>35.05.004010.03.0011</v>
      </c>
      <c r="B3566" s="8" t="s">
        <v>1006</v>
      </c>
      <c r="C3566" s="8" t="s">
        <v>1007</v>
      </c>
      <c r="D3566" s="8" t="s">
        <v>452</v>
      </c>
      <c r="E3566" s="8" t="s">
        <v>955</v>
      </c>
      <c r="F3566" s="8" t="s">
        <v>452</v>
      </c>
      <c r="G3566" s="8" t="s">
        <v>956</v>
      </c>
      <c r="H3566" s="8">
        <v>2.2637000000000001E-2</v>
      </c>
    </row>
    <row r="3567" spans="1:8">
      <c r="A3567" s="8" t="str">
        <f t="shared" si="95"/>
        <v>35.05.004010.03.0004</v>
      </c>
      <c r="B3567" s="8" t="s">
        <v>1006</v>
      </c>
      <c r="C3567" s="8" t="s">
        <v>1007</v>
      </c>
      <c r="D3567" s="8" t="s">
        <v>452</v>
      </c>
      <c r="E3567" s="8" t="s">
        <v>467</v>
      </c>
      <c r="F3567" s="8" t="s">
        <v>452</v>
      </c>
      <c r="G3567" s="8" t="s">
        <v>468</v>
      </c>
      <c r="H3567" s="8">
        <v>9.9603999999999998E-2</v>
      </c>
    </row>
    <row r="3568" spans="1:8">
      <c r="A3568" s="8" t="str">
        <f t="shared" si="95"/>
        <v>35.05.004010.06.0019</v>
      </c>
      <c r="B3568" s="8" t="s">
        <v>1006</v>
      </c>
      <c r="C3568" s="8" t="s">
        <v>1007</v>
      </c>
      <c r="D3568" s="8" t="s">
        <v>452</v>
      </c>
      <c r="E3568" s="8" t="s">
        <v>473</v>
      </c>
      <c r="F3568" s="8" t="s">
        <v>452</v>
      </c>
      <c r="G3568" s="8" t="s">
        <v>474</v>
      </c>
      <c r="H3568" s="8">
        <v>4.5269999999999998E-3</v>
      </c>
    </row>
    <row r="3569" spans="1:8">
      <c r="A3569" s="8" t="str">
        <f t="shared" si="95"/>
        <v>35.05.004010.04.0007</v>
      </c>
      <c r="B3569" s="8" t="s">
        <v>1006</v>
      </c>
      <c r="C3569" s="8" t="s">
        <v>1007</v>
      </c>
      <c r="D3569" s="8" t="s">
        <v>452</v>
      </c>
      <c r="E3569" s="8" t="s">
        <v>535</v>
      </c>
      <c r="F3569" s="8" t="s">
        <v>452</v>
      </c>
      <c r="G3569" s="8" t="s">
        <v>536</v>
      </c>
      <c r="H3569" s="8">
        <v>7.0540000000000004E-3</v>
      </c>
    </row>
    <row r="3570" spans="1:8">
      <c r="A3570" s="8" t="str">
        <f t="shared" si="95"/>
        <v>35.05.004010.06.0007</v>
      </c>
      <c r="B3570" s="8" t="s">
        <v>1006</v>
      </c>
      <c r="C3570" s="8" t="s">
        <v>1007</v>
      </c>
      <c r="D3570" s="8" t="s">
        <v>452</v>
      </c>
      <c r="E3570" s="8" t="s">
        <v>479</v>
      </c>
      <c r="F3570" s="8" t="s">
        <v>452</v>
      </c>
      <c r="G3570" s="8" t="s">
        <v>480</v>
      </c>
      <c r="H3570" s="8">
        <v>1.132E-3</v>
      </c>
    </row>
    <row r="3571" spans="1:8">
      <c r="A3571" s="8" t="str">
        <f t="shared" si="95"/>
        <v>35.05.004010.06.0043</v>
      </c>
      <c r="B3571" s="8" t="s">
        <v>1006</v>
      </c>
      <c r="C3571" s="8" t="s">
        <v>1007</v>
      </c>
      <c r="D3571" s="8" t="s">
        <v>452</v>
      </c>
      <c r="E3571" s="8" t="s">
        <v>869</v>
      </c>
      <c r="F3571" s="8" t="s">
        <v>452</v>
      </c>
      <c r="G3571" s="8" t="s">
        <v>870</v>
      </c>
      <c r="H3571" s="8">
        <v>2.4146000000000001E-2</v>
      </c>
    </row>
    <row r="3572" spans="1:8">
      <c r="A3572" s="8" t="str">
        <f t="shared" si="95"/>
        <v>35.05.004010.06.0006</v>
      </c>
      <c r="B3572" s="8" t="s">
        <v>1006</v>
      </c>
      <c r="C3572" s="8" t="s">
        <v>1007</v>
      </c>
      <c r="D3572" s="8" t="s">
        <v>452</v>
      </c>
      <c r="E3572" s="8" t="s">
        <v>495</v>
      </c>
      <c r="F3572" s="8" t="s">
        <v>452</v>
      </c>
      <c r="G3572" s="8" t="s">
        <v>496</v>
      </c>
      <c r="H3572" s="8">
        <v>2.7160000000000001E-3</v>
      </c>
    </row>
    <row r="3573" spans="1:8">
      <c r="A3573" s="8" t="str">
        <f t="shared" si="95"/>
        <v>35.05.004010.06.0037</v>
      </c>
      <c r="B3573" s="8" t="s">
        <v>1006</v>
      </c>
      <c r="C3573" s="8" t="s">
        <v>1007</v>
      </c>
      <c r="D3573" s="8" t="s">
        <v>452</v>
      </c>
      <c r="E3573" s="8" t="s">
        <v>485</v>
      </c>
      <c r="F3573" s="8" t="s">
        <v>452</v>
      </c>
      <c r="G3573" s="8" t="s">
        <v>486</v>
      </c>
      <c r="H3573" s="8">
        <v>9.1000000000000003E-5</v>
      </c>
    </row>
    <row r="3574" spans="1:8">
      <c r="A3574" s="8" t="str">
        <f t="shared" si="95"/>
        <v>35.05.004010.06.0049</v>
      </c>
      <c r="B3574" s="8" t="s">
        <v>1006</v>
      </c>
      <c r="C3574" s="8" t="s">
        <v>1007</v>
      </c>
      <c r="D3574" s="8" t="s">
        <v>452</v>
      </c>
      <c r="E3574" s="8" t="s">
        <v>477</v>
      </c>
      <c r="F3574" s="8" t="s">
        <v>452</v>
      </c>
      <c r="G3574" s="8" t="s">
        <v>478</v>
      </c>
      <c r="H3574" s="8">
        <v>1.8109999999999999E-3</v>
      </c>
    </row>
    <row r="3575" spans="1:8">
      <c r="A3575" s="8" t="str">
        <f t="shared" si="95"/>
        <v>35.05.004030.03.0002</v>
      </c>
      <c r="B3575" s="8" t="s">
        <v>1006</v>
      </c>
      <c r="C3575" s="8" t="s">
        <v>1007</v>
      </c>
      <c r="D3575" s="8" t="s">
        <v>452</v>
      </c>
      <c r="E3575" s="8" t="s">
        <v>497</v>
      </c>
      <c r="F3575" s="8" t="s">
        <v>498</v>
      </c>
      <c r="G3575" s="8" t="s">
        <v>499</v>
      </c>
      <c r="H3575" s="8">
        <v>2.7160000000000001E-3</v>
      </c>
    </row>
    <row r="3576" spans="1:8">
      <c r="A3576" s="8" t="str">
        <f t="shared" si="95"/>
        <v>35.05.004010.01.0003</v>
      </c>
      <c r="B3576" s="8" t="s">
        <v>1006</v>
      </c>
      <c r="C3576" s="8" t="s">
        <v>1007</v>
      </c>
      <c r="D3576" s="8" t="s">
        <v>452</v>
      </c>
      <c r="E3576" s="8" t="s">
        <v>471</v>
      </c>
      <c r="F3576" s="8" t="s">
        <v>452</v>
      </c>
      <c r="G3576" s="8" t="s">
        <v>472</v>
      </c>
      <c r="H3576" s="8">
        <v>1.5030999999999999E-2</v>
      </c>
    </row>
    <row r="3577" spans="1:8">
      <c r="A3577" s="8" t="str">
        <f t="shared" si="95"/>
        <v>35.05.004010.06.0021</v>
      </c>
      <c r="B3577" s="8" t="s">
        <v>1006</v>
      </c>
      <c r="C3577" s="8" t="s">
        <v>1007</v>
      </c>
      <c r="D3577" s="8" t="s">
        <v>452</v>
      </c>
      <c r="E3577" s="8" t="s">
        <v>489</v>
      </c>
      <c r="F3577" s="8" t="s">
        <v>452</v>
      </c>
      <c r="G3577" s="8" t="s">
        <v>490</v>
      </c>
      <c r="H3577" s="8">
        <v>2.5399999999999999E-4</v>
      </c>
    </row>
    <row r="3578" spans="1:8">
      <c r="A3578" s="8" t="str">
        <f t="shared" si="95"/>
        <v>35.05.004010.06.0008</v>
      </c>
      <c r="B3578" s="8" t="s">
        <v>1006</v>
      </c>
      <c r="C3578" s="8" t="s">
        <v>1007</v>
      </c>
      <c r="D3578" s="8" t="s">
        <v>452</v>
      </c>
      <c r="E3578" s="8" t="s">
        <v>491</v>
      </c>
      <c r="F3578" s="8" t="s">
        <v>452</v>
      </c>
      <c r="G3578" s="8" t="s">
        <v>492</v>
      </c>
      <c r="H3578" s="8">
        <v>1.54E-4</v>
      </c>
    </row>
    <row r="3579" spans="1:8">
      <c r="A3579" s="8" t="str">
        <f t="shared" si="95"/>
        <v>35.05.004010.07.0011</v>
      </c>
      <c r="B3579" s="8" t="s">
        <v>1006</v>
      </c>
      <c r="C3579" s="8" t="s">
        <v>1007</v>
      </c>
      <c r="D3579" s="8" t="s">
        <v>452</v>
      </c>
      <c r="E3579" s="8" t="s">
        <v>487</v>
      </c>
      <c r="F3579" s="8" t="s">
        <v>452</v>
      </c>
      <c r="G3579" s="8" t="s">
        <v>488</v>
      </c>
      <c r="H3579" s="8">
        <v>4.5300000000000001E-4</v>
      </c>
    </row>
    <row r="3580" spans="1:8">
      <c r="A3580" s="8" t="str">
        <f t="shared" si="95"/>
        <v>35.05.004010.02.0003</v>
      </c>
      <c r="B3580" s="8" t="s">
        <v>1006</v>
      </c>
      <c r="C3580" s="8" t="s">
        <v>1007</v>
      </c>
      <c r="D3580" s="8" t="s">
        <v>452</v>
      </c>
      <c r="E3580" s="8" t="s">
        <v>523</v>
      </c>
      <c r="F3580" s="8" t="s">
        <v>452</v>
      </c>
      <c r="G3580" s="8" t="s">
        <v>524</v>
      </c>
      <c r="H3580" s="8">
        <v>4.7089999999999996E-3</v>
      </c>
    </row>
    <row r="3581" spans="1:8">
      <c r="A3581" s="8" t="str">
        <f t="shared" si="95"/>
        <v>35.05.004010.06.0035</v>
      </c>
      <c r="B3581" s="8" t="s">
        <v>1006</v>
      </c>
      <c r="C3581" s="8" t="s">
        <v>1007</v>
      </c>
      <c r="D3581" s="8" t="s">
        <v>452</v>
      </c>
      <c r="E3581" s="8" t="s">
        <v>879</v>
      </c>
      <c r="F3581" s="8" t="s">
        <v>452</v>
      </c>
      <c r="G3581" s="8" t="s">
        <v>880</v>
      </c>
      <c r="H3581" s="8">
        <v>2.5000000000000001E-5</v>
      </c>
    </row>
    <row r="3582" spans="1:8">
      <c r="A3582" s="8" t="str">
        <f t="shared" si="95"/>
        <v>35.05.004010.06.0017</v>
      </c>
      <c r="B3582" s="8" t="s">
        <v>1006</v>
      </c>
      <c r="C3582" s="8" t="s">
        <v>1007</v>
      </c>
      <c r="D3582" s="8" t="s">
        <v>452</v>
      </c>
      <c r="E3582" s="8" t="s">
        <v>483</v>
      </c>
      <c r="F3582" s="8" t="s">
        <v>452</v>
      </c>
      <c r="G3582" s="8" t="s">
        <v>484</v>
      </c>
      <c r="H3582" s="8">
        <v>9.1000000000000003E-5</v>
      </c>
    </row>
    <row r="3583" spans="1:8">
      <c r="A3583" s="8" t="str">
        <f t="shared" si="95"/>
        <v>35.05.004010.06.0001</v>
      </c>
      <c r="B3583" s="8" t="s">
        <v>1006</v>
      </c>
      <c r="C3583" s="8" t="s">
        <v>1007</v>
      </c>
      <c r="D3583" s="8" t="s">
        <v>452</v>
      </c>
      <c r="E3583" s="8" t="s">
        <v>481</v>
      </c>
      <c r="F3583" s="8" t="s">
        <v>452</v>
      </c>
      <c r="G3583" s="8" t="s">
        <v>482</v>
      </c>
      <c r="H3583" s="8">
        <v>3.6000000000000001E-5</v>
      </c>
    </row>
    <row r="3584" spans="1:8">
      <c r="A3584" s="8" t="str">
        <f t="shared" si="95"/>
        <v>35.05.004010.09.0004</v>
      </c>
      <c r="B3584" s="8" t="s">
        <v>1006</v>
      </c>
      <c r="C3584" s="8" t="s">
        <v>1007</v>
      </c>
      <c r="D3584" s="8" t="s">
        <v>452</v>
      </c>
      <c r="E3584" s="8" t="s">
        <v>577</v>
      </c>
      <c r="F3584" s="8" t="s">
        <v>452</v>
      </c>
      <c r="G3584" s="8" t="s">
        <v>578</v>
      </c>
      <c r="H3584" s="8">
        <v>7.8879999999999992E-3</v>
      </c>
    </row>
    <row r="3585" spans="1:8">
      <c r="A3585" s="8" t="str">
        <f t="shared" si="95"/>
        <v>35.05.004130.05.0008</v>
      </c>
      <c r="B3585" s="8" t="s">
        <v>965</v>
      </c>
      <c r="C3585" s="8" t="s">
        <v>307</v>
      </c>
      <c r="D3585" s="8" t="s">
        <v>452</v>
      </c>
      <c r="E3585" s="8" t="s">
        <v>946</v>
      </c>
      <c r="F3585" s="8" t="s">
        <v>498</v>
      </c>
      <c r="G3585" s="8" t="s">
        <v>947</v>
      </c>
      <c r="H3585" s="8">
        <v>0.21997800000000001</v>
      </c>
    </row>
    <row r="3586" spans="1:8">
      <c r="A3586" s="8" t="str">
        <f t="shared" si="95"/>
        <v>35.05.004110.05.0002</v>
      </c>
      <c r="B3586" s="8" t="s">
        <v>965</v>
      </c>
      <c r="C3586" s="8" t="s">
        <v>307</v>
      </c>
      <c r="D3586" s="8" t="s">
        <v>452</v>
      </c>
      <c r="E3586" s="8" t="s">
        <v>451</v>
      </c>
      <c r="F3586" s="8" t="s">
        <v>452</v>
      </c>
      <c r="G3586" s="8" t="s">
        <v>453</v>
      </c>
      <c r="H3586" s="8">
        <v>0.127554</v>
      </c>
    </row>
    <row r="3587" spans="1:8">
      <c r="A3587" s="8" t="str">
        <f t="shared" si="95"/>
        <v>---------------  - FMEN031 - V:</v>
      </c>
      <c r="B3587" s="8" t="s">
        <v>427</v>
      </c>
      <c r="C3587" s="8" t="e">
        <f>------------------------------DAT</f>
        <v>#NAME?</v>
      </c>
      <c r="D3587" s="8" t="s">
        <v>1238</v>
      </c>
      <c r="E3587" s="8" t="s">
        <v>526</v>
      </c>
      <c r="F3587" s="8" t="s">
        <v>527</v>
      </c>
      <c r="G3587" s="8" t="s">
        <v>528</v>
      </c>
      <c r="H3587" s="8"/>
    </row>
    <row r="3588" spans="1:8">
      <c r="A3588" s="8" t="str">
        <f t="shared" si="95"/>
        <v>_x000C_------------------------------</v>
      </c>
      <c r="B3588" s="8" t="s">
        <v>529</v>
      </c>
      <c r="C3588" s="8" t="s">
        <v>1227</v>
      </c>
      <c r="D3588" s="8" t="s">
        <v>1228</v>
      </c>
      <c r="E3588" s="8" t="s">
        <v>430</v>
      </c>
      <c r="F3588" s="8" t="s">
        <v>429</v>
      </c>
      <c r="G3588" s="8" t="s">
        <v>431</v>
      </c>
      <c r="H3588" s="8" t="s">
        <v>431</v>
      </c>
    </row>
    <row r="3589" spans="1:8">
      <c r="A3589" s="8" t="str">
        <f t="shared" si="95"/>
        <v>FORNO DE MINASrutura de Atual P</v>
      </c>
      <c r="B3589" s="8" t="s">
        <v>433</v>
      </c>
      <c r="C3589" s="8" t="s">
        <v>434</v>
      </c>
      <c r="D3589" s="8" t="s">
        <v>435</v>
      </c>
      <c r="E3589" s="8" t="s">
        <v>436</v>
      </c>
      <c r="F3589" s="8" t="s">
        <v>437</v>
      </c>
      <c r="G3589" s="8" t="s">
        <v>438</v>
      </c>
      <c r="H3589" s="8" t="s">
        <v>1693</v>
      </c>
    </row>
    <row r="3590" spans="1:8">
      <c r="A3590" s="8" t="str">
        <f t="shared" si="95"/>
        <v>-------------------------------</v>
      </c>
      <c r="B3590" s="8" t="s">
        <v>427</v>
      </c>
      <c r="C3590" s="8" t="s">
        <v>1227</v>
      </c>
      <c r="D3590" s="8" t="s">
        <v>1228</v>
      </c>
      <c r="E3590" s="8" t="s">
        <v>430</v>
      </c>
      <c r="F3590" s="8" t="s">
        <v>429</v>
      </c>
      <c r="G3590" s="8" t="s">
        <v>431</v>
      </c>
      <c r="H3590" s="8" t="s">
        <v>1691</v>
      </c>
    </row>
    <row r="3591" spans="1:8">
      <c r="A3591" s="8" t="str">
        <f t="shared" si="95"/>
        <v/>
      </c>
      <c r="B3591" s="8"/>
      <c r="C3591" s="8"/>
      <c r="D3591" s="8"/>
      <c r="E3591" s="8"/>
      <c r="F3591" s="8"/>
      <c r="G3591" s="8"/>
      <c r="H3591" s="8"/>
    </row>
    <row r="3592" spans="1:8">
      <c r="A3592" s="8" t="str">
        <f t="shared" si="95"/>
        <v>Item PaiItem Filho</v>
      </c>
      <c r="B3592" s="8" t="s">
        <v>441</v>
      </c>
      <c r="C3592" s="8" t="s">
        <v>442</v>
      </c>
      <c r="D3592" s="8" t="s">
        <v>443</v>
      </c>
      <c r="E3592" s="8" t="s">
        <v>444</v>
      </c>
      <c r="F3592" s="8" t="s">
        <v>443</v>
      </c>
      <c r="G3592" s="8" t="s">
        <v>445</v>
      </c>
      <c r="H3592" s="8" t="s">
        <v>446</v>
      </c>
    </row>
    <row r="3593" spans="1:8">
      <c r="A3593" s="8" t="str">
        <f t="shared" si="95"/>
        <v>------------------------------</v>
      </c>
      <c r="B3593" s="8" t="s">
        <v>427</v>
      </c>
      <c r="C3593" s="8" t="s">
        <v>447</v>
      </c>
      <c r="D3593" s="8" t="s">
        <v>448</v>
      </c>
      <c r="E3593" s="8" t="s">
        <v>449</v>
      </c>
      <c r="F3593" s="8" t="s">
        <v>448</v>
      </c>
      <c r="G3593" s="8" t="s">
        <v>431</v>
      </c>
      <c r="H3593" s="8" t="s">
        <v>427</v>
      </c>
    </row>
    <row r="3594" spans="1:8">
      <c r="A3594" s="8" t="str">
        <f t="shared" si="95"/>
        <v>35.05.004110.04.0010</v>
      </c>
      <c r="B3594" s="8" t="s">
        <v>965</v>
      </c>
      <c r="C3594" s="8" t="s">
        <v>307</v>
      </c>
      <c r="D3594" s="8" t="s">
        <v>452</v>
      </c>
      <c r="E3594" s="8" t="s">
        <v>465</v>
      </c>
      <c r="F3594" s="8" t="s">
        <v>452</v>
      </c>
      <c r="G3594" s="8" t="s">
        <v>459</v>
      </c>
      <c r="H3594" s="8">
        <v>3.8266000000000001E-2</v>
      </c>
    </row>
    <row r="3595" spans="1:8">
      <c r="A3595" s="8" t="str">
        <f t="shared" si="95"/>
        <v>35.05.004110.09.0003</v>
      </c>
      <c r="B3595" s="8" t="s">
        <v>965</v>
      </c>
      <c r="C3595" s="8" t="s">
        <v>307</v>
      </c>
      <c r="D3595" s="8" t="s">
        <v>452</v>
      </c>
      <c r="E3595" s="8" t="s">
        <v>824</v>
      </c>
      <c r="F3595" s="8" t="s">
        <v>452</v>
      </c>
      <c r="G3595" s="8" t="s">
        <v>825</v>
      </c>
      <c r="H3595" s="8">
        <v>6.9014000000000006E-2</v>
      </c>
    </row>
    <row r="3596" spans="1:8">
      <c r="A3596" s="8" t="str">
        <f t="shared" si="95"/>
        <v>35.05.004110.06.0020</v>
      </c>
      <c r="B3596" s="8" t="s">
        <v>965</v>
      </c>
      <c r="C3596" s="8" t="s">
        <v>307</v>
      </c>
      <c r="D3596" s="8" t="s">
        <v>452</v>
      </c>
      <c r="E3596" s="8" t="s">
        <v>456</v>
      </c>
      <c r="F3596" s="8" t="s">
        <v>452</v>
      </c>
      <c r="G3596" s="8" t="s">
        <v>457</v>
      </c>
      <c r="H3596" s="8">
        <v>5.659E-3</v>
      </c>
    </row>
    <row r="3597" spans="1:8">
      <c r="A3597" s="8" t="str">
        <f t="shared" si="95"/>
        <v>35.05.004110.07.0027</v>
      </c>
      <c r="B3597" s="8" t="s">
        <v>965</v>
      </c>
      <c r="C3597" s="8" t="s">
        <v>307</v>
      </c>
      <c r="D3597" s="8" t="s">
        <v>452</v>
      </c>
      <c r="E3597" s="8" t="s">
        <v>948</v>
      </c>
      <c r="F3597" s="8" t="s">
        <v>452</v>
      </c>
      <c r="G3597" s="8" t="s">
        <v>949</v>
      </c>
      <c r="H3597" s="8">
        <v>5.1000000000000004E-4</v>
      </c>
    </row>
    <row r="3598" spans="1:8">
      <c r="A3598" s="8" t="str">
        <f t="shared" si="95"/>
        <v>35.05.004130.05.0007</v>
      </c>
      <c r="B3598" s="8" t="s">
        <v>965</v>
      </c>
      <c r="C3598" s="8" t="s">
        <v>307</v>
      </c>
      <c r="D3598" s="8" t="s">
        <v>452</v>
      </c>
      <c r="E3598" s="8" t="s">
        <v>950</v>
      </c>
      <c r="F3598" s="8" t="s">
        <v>452</v>
      </c>
      <c r="G3598" s="8" t="s">
        <v>951</v>
      </c>
      <c r="H3598" s="8">
        <v>0.420875</v>
      </c>
    </row>
    <row r="3599" spans="1:8">
      <c r="A3599" s="8" t="str">
        <f t="shared" ref="A3599:A3662" si="96">B3599&amp;E3599</f>
        <v>35.05.004110.05.0003</v>
      </c>
      <c r="B3599" s="8" t="s">
        <v>965</v>
      </c>
      <c r="C3599" s="8" t="s">
        <v>307</v>
      </c>
      <c r="D3599" s="8" t="s">
        <v>452</v>
      </c>
      <c r="E3599" s="8" t="s">
        <v>952</v>
      </c>
      <c r="F3599" s="8" t="s">
        <v>452</v>
      </c>
      <c r="G3599" s="8" t="s">
        <v>953</v>
      </c>
      <c r="H3599" s="8">
        <v>0.25296099999999999</v>
      </c>
    </row>
    <row r="3600" spans="1:8">
      <c r="A3600" s="8" t="str">
        <f t="shared" si="96"/>
        <v>35.05.004110.04.0005</v>
      </c>
      <c r="B3600" s="8" t="s">
        <v>965</v>
      </c>
      <c r="C3600" s="8" t="s">
        <v>307</v>
      </c>
      <c r="D3600" s="8" t="s">
        <v>452</v>
      </c>
      <c r="E3600" s="8" t="s">
        <v>475</v>
      </c>
      <c r="F3600" s="8" t="s">
        <v>452</v>
      </c>
      <c r="G3600" s="8" t="s">
        <v>476</v>
      </c>
      <c r="H3600" s="8">
        <v>7.5887999999999997E-2</v>
      </c>
    </row>
    <row r="3601" spans="1:8">
      <c r="A3601" s="8" t="str">
        <f t="shared" si="96"/>
        <v>35.05.004110.04.0004</v>
      </c>
      <c r="B3601" s="8" t="s">
        <v>965</v>
      </c>
      <c r="C3601" s="8" t="s">
        <v>307</v>
      </c>
      <c r="D3601" s="8" t="s">
        <v>452</v>
      </c>
      <c r="E3601" s="8" t="s">
        <v>776</v>
      </c>
      <c r="F3601" s="8" t="s">
        <v>452</v>
      </c>
      <c r="G3601" s="8" t="s">
        <v>777</v>
      </c>
      <c r="H3601" s="8">
        <v>5.5650999999999999E-2</v>
      </c>
    </row>
    <row r="3602" spans="1:8">
      <c r="A3602" s="8" t="str">
        <f t="shared" si="96"/>
        <v>35.05.004110.07.0002</v>
      </c>
      <c r="B3602" s="8" t="s">
        <v>965</v>
      </c>
      <c r="C3602" s="8" t="s">
        <v>307</v>
      </c>
      <c r="D3602" s="8" t="s">
        <v>452</v>
      </c>
      <c r="E3602" s="8" t="s">
        <v>454</v>
      </c>
      <c r="F3602" s="8" t="s">
        <v>452</v>
      </c>
      <c r="G3602" s="8" t="s">
        <v>455</v>
      </c>
      <c r="H3602" s="8">
        <v>0.178511</v>
      </c>
    </row>
    <row r="3603" spans="1:8">
      <c r="A3603" s="8" t="str">
        <f t="shared" si="96"/>
        <v>35.05.004130.02.0030</v>
      </c>
      <c r="B3603" s="8" t="s">
        <v>965</v>
      </c>
      <c r="C3603" s="8" t="s">
        <v>307</v>
      </c>
      <c r="D3603" s="8" t="s">
        <v>452</v>
      </c>
      <c r="E3603" s="8" t="s">
        <v>259</v>
      </c>
      <c r="F3603" s="8" t="s">
        <v>579</v>
      </c>
      <c r="G3603" s="8" t="s">
        <v>967</v>
      </c>
      <c r="H3603" s="8">
        <v>0.29024899999999998</v>
      </c>
    </row>
    <row r="3604" spans="1:8">
      <c r="A3604" s="8" t="str">
        <f t="shared" si="96"/>
        <v>35.05.004110.03.0011</v>
      </c>
      <c r="B3604" s="8" t="s">
        <v>965</v>
      </c>
      <c r="C3604" s="8" t="s">
        <v>307</v>
      </c>
      <c r="D3604" s="8" t="s">
        <v>452</v>
      </c>
      <c r="E3604" s="8" t="s">
        <v>955</v>
      </c>
      <c r="F3604" s="8" t="s">
        <v>452</v>
      </c>
      <c r="G3604" s="8" t="s">
        <v>956</v>
      </c>
      <c r="H3604" s="8">
        <v>1.8110000000000001E-2</v>
      </c>
    </row>
    <row r="3605" spans="1:8">
      <c r="A3605" s="8" t="str">
        <f t="shared" si="96"/>
        <v>35.05.004110.03.0004</v>
      </c>
      <c r="B3605" s="8" t="s">
        <v>965</v>
      </c>
      <c r="C3605" s="8" t="s">
        <v>307</v>
      </c>
      <c r="D3605" s="8" t="s">
        <v>452</v>
      </c>
      <c r="E3605" s="8" t="s">
        <v>467</v>
      </c>
      <c r="F3605" s="8" t="s">
        <v>452</v>
      </c>
      <c r="G3605" s="8" t="s">
        <v>468</v>
      </c>
      <c r="H3605" s="8">
        <v>7.9683000000000004E-2</v>
      </c>
    </row>
    <row r="3606" spans="1:8">
      <c r="A3606" s="8" t="str">
        <f t="shared" si="96"/>
        <v>35.05.004110.06.0019</v>
      </c>
      <c r="B3606" s="8" t="s">
        <v>965</v>
      </c>
      <c r="C3606" s="8" t="s">
        <v>307</v>
      </c>
      <c r="D3606" s="8" t="s">
        <v>452</v>
      </c>
      <c r="E3606" s="8" t="s">
        <v>473</v>
      </c>
      <c r="F3606" s="8" t="s">
        <v>452</v>
      </c>
      <c r="G3606" s="8" t="s">
        <v>474</v>
      </c>
      <c r="H3606" s="8">
        <v>3.6219999999999998E-3</v>
      </c>
    </row>
    <row r="3607" spans="1:8">
      <c r="A3607" s="8" t="str">
        <f t="shared" si="96"/>
        <v>35.05.004110.04.0007</v>
      </c>
      <c r="B3607" s="8" t="s">
        <v>965</v>
      </c>
      <c r="C3607" s="8" t="s">
        <v>307</v>
      </c>
      <c r="D3607" s="8" t="s">
        <v>452</v>
      </c>
      <c r="E3607" s="8" t="s">
        <v>535</v>
      </c>
      <c r="F3607" s="8" t="s">
        <v>452</v>
      </c>
      <c r="G3607" s="8" t="s">
        <v>536</v>
      </c>
      <c r="H3607" s="8">
        <v>5.6429999999999996E-3</v>
      </c>
    </row>
    <row r="3608" spans="1:8">
      <c r="A3608" s="8" t="str">
        <f t="shared" si="96"/>
        <v>35.05.004110.06.0007</v>
      </c>
      <c r="B3608" s="8" t="s">
        <v>965</v>
      </c>
      <c r="C3608" s="8" t="s">
        <v>307</v>
      </c>
      <c r="D3608" s="8" t="s">
        <v>452</v>
      </c>
      <c r="E3608" s="8" t="s">
        <v>479</v>
      </c>
      <c r="F3608" s="8" t="s">
        <v>452</v>
      </c>
      <c r="G3608" s="8" t="s">
        <v>480</v>
      </c>
      <c r="H3608" s="8">
        <v>9.0499999999999999E-4</v>
      </c>
    </row>
    <row r="3609" spans="1:8">
      <c r="A3609" s="8" t="str">
        <f t="shared" si="96"/>
        <v>35.05.004110.06.0043</v>
      </c>
      <c r="B3609" s="8" t="s">
        <v>965</v>
      </c>
      <c r="C3609" s="8" t="s">
        <v>307</v>
      </c>
      <c r="D3609" s="8" t="s">
        <v>452</v>
      </c>
      <c r="E3609" s="8" t="s">
        <v>869</v>
      </c>
      <c r="F3609" s="8" t="s">
        <v>452</v>
      </c>
      <c r="G3609" s="8" t="s">
        <v>870</v>
      </c>
      <c r="H3609" s="8">
        <v>1.9317000000000001E-2</v>
      </c>
    </row>
    <row r="3610" spans="1:8">
      <c r="A3610" s="8" t="str">
        <f t="shared" si="96"/>
        <v>35.05.004110.06.0006</v>
      </c>
      <c r="B3610" s="8" t="s">
        <v>965</v>
      </c>
      <c r="C3610" s="8" t="s">
        <v>307</v>
      </c>
      <c r="D3610" s="8" t="s">
        <v>452</v>
      </c>
      <c r="E3610" s="8" t="s">
        <v>495</v>
      </c>
      <c r="F3610" s="8" t="s">
        <v>452</v>
      </c>
      <c r="G3610" s="8" t="s">
        <v>496</v>
      </c>
      <c r="H3610" s="8">
        <v>2.173E-3</v>
      </c>
    </row>
    <row r="3611" spans="1:8">
      <c r="A3611" s="8" t="str">
        <f t="shared" si="96"/>
        <v>35.05.004110.06.0037</v>
      </c>
      <c r="B3611" s="8" t="s">
        <v>965</v>
      </c>
      <c r="C3611" s="8" t="s">
        <v>307</v>
      </c>
      <c r="D3611" s="8" t="s">
        <v>452</v>
      </c>
      <c r="E3611" s="8" t="s">
        <v>485</v>
      </c>
      <c r="F3611" s="8" t="s">
        <v>452</v>
      </c>
      <c r="G3611" s="8" t="s">
        <v>486</v>
      </c>
      <c r="H3611" s="8">
        <v>7.2000000000000002E-5</v>
      </c>
    </row>
    <row r="3612" spans="1:8">
      <c r="A3612" s="8" t="str">
        <f t="shared" si="96"/>
        <v>35.05.004110.06.0049</v>
      </c>
      <c r="B3612" s="8" t="s">
        <v>965</v>
      </c>
      <c r="C3612" s="8" t="s">
        <v>307</v>
      </c>
      <c r="D3612" s="8" t="s">
        <v>452</v>
      </c>
      <c r="E3612" s="8" t="s">
        <v>477</v>
      </c>
      <c r="F3612" s="8" t="s">
        <v>452</v>
      </c>
      <c r="G3612" s="8" t="s">
        <v>478</v>
      </c>
      <c r="H3612" s="8">
        <v>1.449E-3</v>
      </c>
    </row>
    <row r="3613" spans="1:8">
      <c r="A3613" s="8" t="str">
        <f t="shared" si="96"/>
        <v>35.05.004130.03.0002</v>
      </c>
      <c r="B3613" s="8" t="s">
        <v>965</v>
      </c>
      <c r="C3613" s="8" t="s">
        <v>307</v>
      </c>
      <c r="D3613" s="8" t="s">
        <v>452</v>
      </c>
      <c r="E3613" s="8" t="s">
        <v>497</v>
      </c>
      <c r="F3613" s="8" t="s">
        <v>498</v>
      </c>
      <c r="G3613" s="8" t="s">
        <v>499</v>
      </c>
      <c r="H3613" s="8">
        <v>2.173E-3</v>
      </c>
    </row>
    <row r="3614" spans="1:8">
      <c r="A3614" s="8" t="str">
        <f t="shared" si="96"/>
        <v>35.05.004110.01.0003</v>
      </c>
      <c r="B3614" s="8" t="s">
        <v>965</v>
      </c>
      <c r="C3614" s="8" t="s">
        <v>307</v>
      </c>
      <c r="D3614" s="8" t="s">
        <v>452</v>
      </c>
      <c r="E3614" s="8" t="s">
        <v>471</v>
      </c>
      <c r="F3614" s="8" t="s">
        <v>452</v>
      </c>
      <c r="G3614" s="8" t="s">
        <v>472</v>
      </c>
      <c r="H3614" s="8">
        <v>1.2024999999999999E-2</v>
      </c>
    </row>
    <row r="3615" spans="1:8">
      <c r="A3615" s="8" t="str">
        <f t="shared" si="96"/>
        <v>35.05.004110.06.0021</v>
      </c>
      <c r="B3615" s="8" t="s">
        <v>965</v>
      </c>
      <c r="C3615" s="8" t="s">
        <v>307</v>
      </c>
      <c r="D3615" s="8" t="s">
        <v>452</v>
      </c>
      <c r="E3615" s="8" t="s">
        <v>489</v>
      </c>
      <c r="F3615" s="8" t="s">
        <v>452</v>
      </c>
      <c r="G3615" s="8" t="s">
        <v>490</v>
      </c>
      <c r="H3615" s="8">
        <v>2.03E-4</v>
      </c>
    </row>
    <row r="3616" spans="1:8">
      <c r="A3616" s="8" t="str">
        <f t="shared" si="96"/>
        <v>35.05.004110.06.0008</v>
      </c>
      <c r="B3616" s="8" t="s">
        <v>965</v>
      </c>
      <c r="C3616" s="8" t="s">
        <v>307</v>
      </c>
      <c r="D3616" s="8" t="s">
        <v>452</v>
      </c>
      <c r="E3616" s="8" t="s">
        <v>491</v>
      </c>
      <c r="F3616" s="8" t="s">
        <v>452</v>
      </c>
      <c r="G3616" s="8" t="s">
        <v>492</v>
      </c>
      <c r="H3616" s="8">
        <v>1.2300000000000001E-4</v>
      </c>
    </row>
    <row r="3617" spans="1:8">
      <c r="A3617" s="8" t="str">
        <f t="shared" si="96"/>
        <v>35.05.004110.07.0011</v>
      </c>
      <c r="B3617" s="8" t="s">
        <v>965</v>
      </c>
      <c r="C3617" s="8" t="s">
        <v>307</v>
      </c>
      <c r="D3617" s="8" t="s">
        <v>452</v>
      </c>
      <c r="E3617" s="8" t="s">
        <v>487</v>
      </c>
      <c r="F3617" s="8" t="s">
        <v>452</v>
      </c>
      <c r="G3617" s="8" t="s">
        <v>488</v>
      </c>
      <c r="H3617" s="8">
        <v>3.6200000000000002E-4</v>
      </c>
    </row>
    <row r="3618" spans="1:8">
      <c r="A3618" s="8" t="str">
        <f t="shared" si="96"/>
        <v>35.05.004110.02.0003</v>
      </c>
      <c r="B3618" s="8" t="s">
        <v>965</v>
      </c>
      <c r="C3618" s="8" t="s">
        <v>307</v>
      </c>
      <c r="D3618" s="8" t="s">
        <v>452</v>
      </c>
      <c r="E3618" s="8" t="s">
        <v>523</v>
      </c>
      <c r="F3618" s="8" t="s">
        <v>452</v>
      </c>
      <c r="G3618" s="8" t="s">
        <v>524</v>
      </c>
      <c r="H3618" s="8">
        <v>3.7669999999999999E-3</v>
      </c>
    </row>
    <row r="3619" spans="1:8">
      <c r="A3619" s="8" t="str">
        <f t="shared" si="96"/>
        <v>35.05.004110.06.0035</v>
      </c>
      <c r="B3619" s="8" t="s">
        <v>965</v>
      </c>
      <c r="C3619" s="8" t="s">
        <v>307</v>
      </c>
      <c r="D3619" s="8" t="s">
        <v>452</v>
      </c>
      <c r="E3619" s="8" t="s">
        <v>879</v>
      </c>
      <c r="F3619" s="8" t="s">
        <v>452</v>
      </c>
      <c r="G3619" s="8" t="s">
        <v>880</v>
      </c>
      <c r="H3619" s="8">
        <v>2.0000000000000002E-5</v>
      </c>
    </row>
    <row r="3620" spans="1:8">
      <c r="A3620" s="8" t="str">
        <f t="shared" si="96"/>
        <v>35.05.004110.06.0017</v>
      </c>
      <c r="B3620" s="8" t="s">
        <v>965</v>
      </c>
      <c r="C3620" s="8" t="s">
        <v>307</v>
      </c>
      <c r="D3620" s="8" t="s">
        <v>452</v>
      </c>
      <c r="E3620" s="8" t="s">
        <v>483</v>
      </c>
      <c r="F3620" s="8" t="s">
        <v>452</v>
      </c>
      <c r="G3620" s="8" t="s">
        <v>484</v>
      </c>
      <c r="H3620" s="8">
        <v>7.2000000000000002E-5</v>
      </c>
    </row>
    <row r="3621" spans="1:8">
      <c r="A3621" s="8" t="str">
        <f t="shared" si="96"/>
        <v>35.05.004110.06.0001</v>
      </c>
      <c r="B3621" s="8" t="s">
        <v>965</v>
      </c>
      <c r="C3621" s="8" t="s">
        <v>307</v>
      </c>
      <c r="D3621" s="8" t="s">
        <v>452</v>
      </c>
      <c r="E3621" s="8" t="s">
        <v>481</v>
      </c>
      <c r="F3621" s="8" t="s">
        <v>452</v>
      </c>
      <c r="G3621" s="8" t="s">
        <v>482</v>
      </c>
      <c r="H3621" s="8">
        <v>2.9E-5</v>
      </c>
    </row>
    <row r="3622" spans="1:8">
      <c r="A3622" s="8" t="str">
        <f t="shared" si="96"/>
        <v>35.05.004140.03.5580</v>
      </c>
      <c r="B3622" s="8" t="s">
        <v>965</v>
      </c>
      <c r="C3622" s="8" t="s">
        <v>307</v>
      </c>
      <c r="D3622" s="8" t="s">
        <v>452</v>
      </c>
      <c r="E3622" s="8" t="s">
        <v>757</v>
      </c>
      <c r="F3622" s="8" t="s">
        <v>498</v>
      </c>
      <c r="G3622" s="8" t="s">
        <v>758</v>
      </c>
      <c r="H3622" s="8">
        <v>7.2562000000000001E-2</v>
      </c>
    </row>
    <row r="3623" spans="1:8">
      <c r="A3623" s="8" t="str">
        <f t="shared" si="96"/>
        <v>35.05.004135.03.5580</v>
      </c>
      <c r="B3623" s="8" t="s">
        <v>965</v>
      </c>
      <c r="C3623" s="8" t="s">
        <v>307</v>
      </c>
      <c r="D3623" s="8" t="s">
        <v>452</v>
      </c>
      <c r="E3623" s="8" t="s">
        <v>1672</v>
      </c>
      <c r="F3623" s="8" t="s">
        <v>498</v>
      </c>
      <c r="G3623" s="8" t="s">
        <v>1673</v>
      </c>
      <c r="H3623" s="8">
        <v>7.2562000000000001E-2</v>
      </c>
    </row>
    <row r="3624" spans="1:8">
      <c r="A3624" s="8" t="str">
        <f t="shared" si="96"/>
        <v>35.05.004110.09.0004</v>
      </c>
      <c r="B3624" s="8" t="s">
        <v>965</v>
      </c>
      <c r="C3624" s="8" t="s">
        <v>307</v>
      </c>
      <c r="D3624" s="8" t="s">
        <v>452</v>
      </c>
      <c r="E3624" s="8" t="s">
        <v>577</v>
      </c>
      <c r="F3624" s="8" t="s">
        <v>452</v>
      </c>
      <c r="G3624" s="8" t="s">
        <v>578</v>
      </c>
      <c r="H3624" s="8">
        <v>7.8879999999999992E-3</v>
      </c>
    </row>
    <row r="3625" spans="1:8">
      <c r="A3625" s="8" t="str">
        <f t="shared" si="96"/>
        <v>35.05.004230.05.0008</v>
      </c>
      <c r="B3625" s="8" t="s">
        <v>994</v>
      </c>
      <c r="C3625" s="8" t="s">
        <v>995</v>
      </c>
      <c r="D3625" s="8" t="s">
        <v>452</v>
      </c>
      <c r="E3625" s="8" t="s">
        <v>946</v>
      </c>
      <c r="F3625" s="8" t="s">
        <v>498</v>
      </c>
      <c r="G3625" s="8" t="s">
        <v>947</v>
      </c>
      <c r="H3625" s="8">
        <v>0.22827</v>
      </c>
    </row>
    <row r="3626" spans="1:8">
      <c r="A3626" s="8" t="str">
        <f t="shared" si="96"/>
        <v>35.05.004210.05.0002</v>
      </c>
      <c r="B3626" s="8" t="s">
        <v>994</v>
      </c>
      <c r="C3626" s="8" t="s">
        <v>995</v>
      </c>
      <c r="D3626" s="8" t="s">
        <v>452</v>
      </c>
      <c r="E3626" s="8" t="s">
        <v>451</v>
      </c>
      <c r="F3626" s="8" t="s">
        <v>452</v>
      </c>
      <c r="G3626" s="8" t="s">
        <v>453</v>
      </c>
      <c r="H3626" s="8">
        <v>0.13236300000000001</v>
      </c>
    </row>
    <row r="3627" spans="1:8">
      <c r="A3627" s="8" t="str">
        <f t="shared" si="96"/>
        <v>35.05.004210.04.0010</v>
      </c>
      <c r="B3627" s="8" t="s">
        <v>994</v>
      </c>
      <c r="C3627" s="8" t="s">
        <v>995</v>
      </c>
      <c r="D3627" s="8" t="s">
        <v>452</v>
      </c>
      <c r="E3627" s="8" t="s">
        <v>465</v>
      </c>
      <c r="F3627" s="8" t="s">
        <v>452</v>
      </c>
      <c r="G3627" s="8" t="s">
        <v>459</v>
      </c>
      <c r="H3627" s="8">
        <v>3.9709000000000001E-2</v>
      </c>
    </row>
    <row r="3628" spans="1:8">
      <c r="A3628" s="8" t="str">
        <f t="shared" si="96"/>
        <v>35.05.004210.09.0003</v>
      </c>
      <c r="B3628" s="8" t="s">
        <v>994</v>
      </c>
      <c r="C3628" s="8" t="s">
        <v>995</v>
      </c>
      <c r="D3628" s="8" t="s">
        <v>452</v>
      </c>
      <c r="E3628" s="8" t="s">
        <v>824</v>
      </c>
      <c r="F3628" s="8" t="s">
        <v>452</v>
      </c>
      <c r="G3628" s="8" t="s">
        <v>825</v>
      </c>
      <c r="H3628" s="8">
        <v>6.6757999999999998E-2</v>
      </c>
    </row>
    <row r="3629" spans="1:8">
      <c r="A3629" s="8" t="str">
        <f t="shared" si="96"/>
        <v>35.05.004210.06.0020</v>
      </c>
      <c r="B3629" s="8" t="s">
        <v>994</v>
      </c>
      <c r="C3629" s="8" t="s">
        <v>995</v>
      </c>
      <c r="D3629" s="8" t="s">
        <v>452</v>
      </c>
      <c r="E3629" s="8" t="s">
        <v>456</v>
      </c>
      <c r="F3629" s="8" t="s">
        <v>452</v>
      </c>
      <c r="G3629" s="8" t="s">
        <v>457</v>
      </c>
      <c r="H3629" s="8">
        <v>4.1330000000000004E-3</v>
      </c>
    </row>
    <row r="3630" spans="1:8">
      <c r="A3630" s="8" t="str">
        <f t="shared" si="96"/>
        <v>35.05.004210.07.0027</v>
      </c>
      <c r="B3630" s="8" t="s">
        <v>994</v>
      </c>
      <c r="C3630" s="8" t="s">
        <v>995</v>
      </c>
      <c r="D3630" s="8" t="s">
        <v>452</v>
      </c>
      <c r="E3630" s="8" t="s">
        <v>948</v>
      </c>
      <c r="F3630" s="8" t="s">
        <v>452</v>
      </c>
      <c r="G3630" s="8" t="s">
        <v>949</v>
      </c>
      <c r="H3630" s="8">
        <v>5.2899999999999996E-4</v>
      </c>
    </row>
    <row r="3631" spans="1:8">
      <c r="A3631" s="8" t="str">
        <f t="shared" si="96"/>
        <v>35.05.004230.05.0007</v>
      </c>
      <c r="B3631" s="8" t="s">
        <v>994</v>
      </c>
      <c r="C3631" s="8" t="s">
        <v>995</v>
      </c>
      <c r="D3631" s="8" t="s">
        <v>452</v>
      </c>
      <c r="E3631" s="8" t="s">
        <v>950</v>
      </c>
      <c r="F3631" s="8" t="s">
        <v>452</v>
      </c>
      <c r="G3631" s="8" t="s">
        <v>951</v>
      </c>
      <c r="H3631" s="8">
        <v>0.30434</v>
      </c>
    </row>
    <row r="3632" spans="1:8">
      <c r="A3632" s="8" t="str">
        <f t="shared" si="96"/>
        <v>35.05.004210.05.0003</v>
      </c>
      <c r="B3632" s="8" t="s">
        <v>994</v>
      </c>
      <c r="C3632" s="8" t="s">
        <v>995</v>
      </c>
      <c r="D3632" s="8" t="s">
        <v>452</v>
      </c>
      <c r="E3632" s="8" t="s">
        <v>952</v>
      </c>
      <c r="F3632" s="8" t="s">
        <v>452</v>
      </c>
      <c r="G3632" s="8" t="s">
        <v>953</v>
      </c>
      <c r="H3632" s="8">
        <v>0.182919</v>
      </c>
    </row>
    <row r="3633" spans="1:8">
      <c r="A3633" s="8" t="str">
        <f t="shared" si="96"/>
        <v>35.05.004210.04.0005</v>
      </c>
      <c r="B3633" s="8" t="s">
        <v>994</v>
      </c>
      <c r="C3633" s="8" t="s">
        <v>995</v>
      </c>
      <c r="D3633" s="8" t="s">
        <v>452</v>
      </c>
      <c r="E3633" s="8" t="s">
        <v>475</v>
      </c>
      <c r="F3633" s="8" t="s">
        <v>452</v>
      </c>
      <c r="G3633" s="8" t="s">
        <v>476</v>
      </c>
      <c r="H3633" s="8">
        <v>5.4876000000000001E-2</v>
      </c>
    </row>
    <row r="3634" spans="1:8">
      <c r="A3634" s="8" t="str">
        <f t="shared" si="96"/>
        <v>35.05.004210.04.0004</v>
      </c>
      <c r="B3634" s="8" t="s">
        <v>994</v>
      </c>
      <c r="C3634" s="8" t="s">
        <v>995</v>
      </c>
      <c r="D3634" s="8" t="s">
        <v>452</v>
      </c>
      <c r="E3634" s="8" t="s">
        <v>776</v>
      </c>
      <c r="F3634" s="8" t="s">
        <v>452</v>
      </c>
      <c r="G3634" s="8" t="s">
        <v>777</v>
      </c>
      <c r="H3634" s="8">
        <v>4.0242E-2</v>
      </c>
    </row>
    <row r="3635" spans="1:8">
      <c r="A3635" s="8" t="str">
        <f t="shared" si="96"/>
        <v>35.05.004210.07.0002</v>
      </c>
      <c r="B3635" s="8" t="s">
        <v>994</v>
      </c>
      <c r="C3635" s="8" t="s">
        <v>995</v>
      </c>
      <c r="D3635" s="8" t="s">
        <v>452</v>
      </c>
      <c r="E3635" s="8" t="s">
        <v>454</v>
      </c>
      <c r="F3635" s="8" t="s">
        <v>452</v>
      </c>
      <c r="G3635" s="8" t="s">
        <v>455</v>
      </c>
      <c r="H3635" s="8">
        <v>0.27665600000000001</v>
      </c>
    </row>
    <row r="3636" spans="1:8">
      <c r="A3636" s="8" t="str">
        <f t="shared" si="96"/>
        <v>35.05.004230.02.0029</v>
      </c>
      <c r="B3636" s="8" t="s">
        <v>994</v>
      </c>
      <c r="C3636" s="8" t="s">
        <v>995</v>
      </c>
      <c r="D3636" s="8" t="s">
        <v>452</v>
      </c>
      <c r="E3636" s="8" t="s">
        <v>284</v>
      </c>
      <c r="F3636" s="8" t="s">
        <v>579</v>
      </c>
      <c r="G3636" s="8" t="s">
        <v>996</v>
      </c>
      <c r="H3636" s="8">
        <v>0.472159</v>
      </c>
    </row>
    <row r="3637" spans="1:8">
      <c r="A3637" s="8" t="str">
        <f t="shared" si="96"/>
        <v>35.05.004210.03.0009</v>
      </c>
      <c r="B3637" s="8" t="s">
        <v>994</v>
      </c>
      <c r="C3637" s="8" t="s">
        <v>995</v>
      </c>
      <c r="D3637" s="8" t="s">
        <v>452</v>
      </c>
      <c r="E3637" s="8" t="s">
        <v>1247</v>
      </c>
      <c r="F3637" s="8" t="s">
        <v>452</v>
      </c>
      <c r="G3637" s="8" t="s">
        <v>1248</v>
      </c>
      <c r="H3637" s="8">
        <v>0.16001399999999999</v>
      </c>
    </row>
    <row r="3638" spans="1:8">
      <c r="A3638" s="8" t="str">
        <f t="shared" si="96"/>
        <v>35.05.004210.04.0007</v>
      </c>
      <c r="B3638" s="8" t="s">
        <v>994</v>
      </c>
      <c r="C3638" s="8" t="s">
        <v>995</v>
      </c>
      <c r="D3638" s="8" t="s">
        <v>452</v>
      </c>
      <c r="E3638" s="8" t="s">
        <v>535</v>
      </c>
      <c r="F3638" s="8" t="s">
        <v>452</v>
      </c>
      <c r="G3638" s="8" t="s">
        <v>536</v>
      </c>
      <c r="H3638" s="8">
        <v>7.2319999999999997E-3</v>
      </c>
    </row>
    <row r="3639" spans="1:8">
      <c r="A3639" s="8" t="str">
        <f t="shared" si="96"/>
        <v>35.05.004210.06.0043</v>
      </c>
      <c r="B3639" s="8" t="s">
        <v>994</v>
      </c>
      <c r="C3639" s="8" t="s">
        <v>995</v>
      </c>
      <c r="D3639" s="8" t="s">
        <v>452</v>
      </c>
      <c r="E3639" s="8" t="s">
        <v>869</v>
      </c>
      <c r="F3639" s="8" t="s">
        <v>452</v>
      </c>
      <c r="G3639" s="8" t="s">
        <v>870</v>
      </c>
      <c r="H3639" s="8">
        <v>4.3101E-2</v>
      </c>
    </row>
    <row r="3640" spans="1:8">
      <c r="A3640" s="8" t="str">
        <f t="shared" si="96"/>
        <v>35.05.004210.06.0006</v>
      </c>
      <c r="B3640" s="8" t="s">
        <v>994</v>
      </c>
      <c r="C3640" s="8" t="s">
        <v>995</v>
      </c>
      <c r="D3640" s="8" t="s">
        <v>452</v>
      </c>
      <c r="E3640" s="8" t="s">
        <v>495</v>
      </c>
      <c r="F3640" s="8" t="s">
        <v>452</v>
      </c>
      <c r="G3640" s="8" t="s">
        <v>496</v>
      </c>
      <c r="H3640" s="8">
        <v>1.4549999999999999E-3</v>
      </c>
    </row>
    <row r="3641" spans="1:8">
      <c r="A3641" s="8" t="str">
        <f t="shared" si="96"/>
        <v>35.05.004210.06.0028</v>
      </c>
      <c r="B3641" s="8" t="s">
        <v>994</v>
      </c>
      <c r="C3641" s="8" t="s">
        <v>995</v>
      </c>
      <c r="D3641" s="8" t="s">
        <v>452</v>
      </c>
      <c r="E3641" s="8" t="s">
        <v>871</v>
      </c>
      <c r="F3641" s="8" t="s">
        <v>498</v>
      </c>
      <c r="G3641" s="8" t="s">
        <v>872</v>
      </c>
      <c r="H3641" s="8">
        <v>4.7277E-2</v>
      </c>
    </row>
    <row r="3642" spans="1:8">
      <c r="A3642" s="8" t="str">
        <f t="shared" si="96"/>
        <v>35.05.004210.06.0042</v>
      </c>
      <c r="B3642" s="8" t="s">
        <v>994</v>
      </c>
      <c r="C3642" s="8" t="s">
        <v>995</v>
      </c>
      <c r="D3642" s="8" t="s">
        <v>452</v>
      </c>
      <c r="E3642" s="8" t="s">
        <v>875</v>
      </c>
      <c r="F3642" s="8" t="s">
        <v>452</v>
      </c>
      <c r="G3642" s="8" t="s">
        <v>876</v>
      </c>
      <c r="H3642" s="8">
        <v>2.0676E-2</v>
      </c>
    </row>
    <row r="3643" spans="1:8">
      <c r="A3643" s="8" t="str">
        <f t="shared" si="96"/>
        <v>35.05.004230.03.0003</v>
      </c>
      <c r="B3643" s="8" t="s">
        <v>994</v>
      </c>
      <c r="C3643" s="8" t="s">
        <v>995</v>
      </c>
      <c r="D3643" s="8" t="s">
        <v>452</v>
      </c>
      <c r="E3643" s="8" t="s">
        <v>1249</v>
      </c>
      <c r="F3643" s="8" t="s">
        <v>498</v>
      </c>
      <c r="G3643" s="8" t="s">
        <v>1250</v>
      </c>
      <c r="H3643" s="8">
        <v>2.9090000000000001E-3</v>
      </c>
    </row>
    <row r="3644" spans="1:8">
      <c r="A3644" s="8" t="str">
        <f t="shared" si="96"/>
        <v>35.05.004210.06.0046</v>
      </c>
      <c r="B3644" s="8" t="s">
        <v>994</v>
      </c>
      <c r="C3644" s="8" t="s">
        <v>995</v>
      </c>
      <c r="D3644" s="8" t="s">
        <v>452</v>
      </c>
      <c r="E3644" s="8" t="s">
        <v>877</v>
      </c>
      <c r="F3644" s="8" t="s">
        <v>452</v>
      </c>
      <c r="G3644" s="8" t="s">
        <v>878</v>
      </c>
      <c r="H3644" s="8">
        <v>1.1640000000000001E-3</v>
      </c>
    </row>
    <row r="3645" spans="1:8">
      <c r="A3645" s="8" t="str">
        <f t="shared" si="96"/>
        <v>35.05.004230.03.0002</v>
      </c>
      <c r="B3645" s="8" t="s">
        <v>994</v>
      </c>
      <c r="C3645" s="8" t="s">
        <v>995</v>
      </c>
      <c r="D3645" s="8" t="s">
        <v>452</v>
      </c>
      <c r="E3645" s="8" t="s">
        <v>497</v>
      </c>
      <c r="F3645" s="8" t="s">
        <v>498</v>
      </c>
      <c r="G3645" s="8" t="s">
        <v>499</v>
      </c>
      <c r="H3645" s="8">
        <v>2.0460000000000001E-3</v>
      </c>
    </row>
    <row r="3646" spans="1:8">
      <c r="A3646" s="8" t="str">
        <f t="shared" si="96"/>
        <v>35.05.004210.07.0011</v>
      </c>
      <c r="B3646" s="8" t="s">
        <v>994</v>
      </c>
      <c r="C3646" s="8" t="s">
        <v>995</v>
      </c>
      <c r="D3646" s="8" t="s">
        <v>452</v>
      </c>
      <c r="E3646" s="8" t="s">
        <v>487</v>
      </c>
      <c r="F3646" s="8" t="s">
        <v>452</v>
      </c>
      <c r="G3646" s="8" t="s">
        <v>488</v>
      </c>
      <c r="H3646" s="8">
        <v>1.4549999999999999E-3</v>
      </c>
    </row>
    <row r="3647" spans="1:8">
      <c r="A3647" s="8" t="str">
        <f t="shared" si="96"/>
        <v>35.05.004210.06.0037</v>
      </c>
      <c r="B3647" s="8" t="s">
        <v>994</v>
      </c>
      <c r="C3647" s="8" t="s">
        <v>995</v>
      </c>
      <c r="D3647" s="8" t="s">
        <v>452</v>
      </c>
      <c r="E3647" s="8" t="s">
        <v>485</v>
      </c>
      <c r="F3647" s="8" t="s">
        <v>452</v>
      </c>
      <c r="G3647" s="8" t="s">
        <v>486</v>
      </c>
      <c r="H3647" s="8">
        <v>4.3999999999999999E-5</v>
      </c>
    </row>
    <row r="3648" spans="1:8">
      <c r="A3648" s="8" t="str">
        <f t="shared" si="96"/>
        <v>35.05.004210.06.0036</v>
      </c>
      <c r="B3648" s="8" t="s">
        <v>994</v>
      </c>
      <c r="C3648" s="8" t="s">
        <v>995</v>
      </c>
      <c r="D3648" s="8" t="s">
        <v>452</v>
      </c>
      <c r="E3648" s="8" t="s">
        <v>881</v>
      </c>
      <c r="F3648" s="8" t="s">
        <v>452</v>
      </c>
      <c r="G3648" s="8" t="s">
        <v>882</v>
      </c>
      <c r="H3648" s="8">
        <v>4.3999999999999999E-5</v>
      </c>
    </row>
    <row r="3649" spans="1:8">
      <c r="A3649" s="8" t="str">
        <f t="shared" si="96"/>
        <v>35.05.004210.06.0021</v>
      </c>
      <c r="B3649" s="8" t="s">
        <v>994</v>
      </c>
      <c r="C3649" s="8" t="s">
        <v>995</v>
      </c>
      <c r="D3649" s="8" t="s">
        <v>452</v>
      </c>
      <c r="E3649" s="8" t="s">
        <v>489</v>
      </c>
      <c r="F3649" s="8" t="s">
        <v>452</v>
      </c>
      <c r="G3649" s="8" t="s">
        <v>490</v>
      </c>
      <c r="H3649" s="8">
        <v>1.92E-4</v>
      </c>
    </row>
    <row r="3650" spans="1:8">
      <c r="A3650" s="8" t="str">
        <f t="shared" si="96"/>
        <v>35.05.004210.06.0008</v>
      </c>
      <c r="B3650" s="8" t="s">
        <v>994</v>
      </c>
      <c r="C3650" s="8" t="s">
        <v>995</v>
      </c>
      <c r="D3650" s="8" t="s">
        <v>452</v>
      </c>
      <c r="E3650" s="8" t="s">
        <v>491</v>
      </c>
      <c r="F3650" s="8" t="s">
        <v>452</v>
      </c>
      <c r="G3650" s="8" t="s">
        <v>492</v>
      </c>
      <c r="H3650" s="8">
        <v>1.92E-4</v>
      </c>
    </row>
    <row r="3651" spans="1:8">
      <c r="A3651" s="8" t="str">
        <f t="shared" si="96"/>
        <v>---------------  - FMEN031 - V:</v>
      </c>
      <c r="B3651" s="8" t="s">
        <v>427</v>
      </c>
      <c r="C3651" s="8" t="e">
        <f>------------------------------DAT</f>
        <v>#NAME?</v>
      </c>
      <c r="D3651" s="8" t="s">
        <v>1238</v>
      </c>
      <c r="E3651" s="8" t="s">
        <v>526</v>
      </c>
      <c r="F3651" s="8" t="s">
        <v>527</v>
      </c>
      <c r="G3651" s="8" t="s">
        <v>528</v>
      </c>
      <c r="H3651" s="8"/>
    </row>
    <row r="3652" spans="1:8">
      <c r="A3652" s="8" t="str">
        <f t="shared" si="96"/>
        <v>_x000C_------------------------------</v>
      </c>
      <c r="B3652" s="8" t="s">
        <v>529</v>
      </c>
      <c r="C3652" s="8" t="s">
        <v>1227</v>
      </c>
      <c r="D3652" s="8" t="s">
        <v>1228</v>
      </c>
      <c r="E3652" s="8" t="s">
        <v>430</v>
      </c>
      <c r="F3652" s="8" t="s">
        <v>429</v>
      </c>
      <c r="G3652" s="8" t="s">
        <v>431</v>
      </c>
      <c r="H3652" s="8" t="s">
        <v>431</v>
      </c>
    </row>
    <row r="3653" spans="1:8">
      <c r="A3653" s="8" t="str">
        <f t="shared" si="96"/>
        <v>FORNO DE MINASrutura de Atual P</v>
      </c>
      <c r="B3653" s="8" t="s">
        <v>433</v>
      </c>
      <c r="C3653" s="8" t="s">
        <v>434</v>
      </c>
      <c r="D3653" s="8" t="s">
        <v>435</v>
      </c>
      <c r="E3653" s="8" t="s">
        <v>436</v>
      </c>
      <c r="F3653" s="8" t="s">
        <v>437</v>
      </c>
      <c r="G3653" s="8" t="s">
        <v>438</v>
      </c>
      <c r="H3653" s="8" t="s">
        <v>1694</v>
      </c>
    </row>
    <row r="3654" spans="1:8">
      <c r="A3654" s="8" t="str">
        <f t="shared" si="96"/>
        <v>-------------------------------</v>
      </c>
      <c r="B3654" s="8" t="s">
        <v>427</v>
      </c>
      <c r="C3654" s="8" t="s">
        <v>1227</v>
      </c>
      <c r="D3654" s="8" t="s">
        <v>1228</v>
      </c>
      <c r="E3654" s="8" t="s">
        <v>430</v>
      </c>
      <c r="F3654" s="8" t="s">
        <v>429</v>
      </c>
      <c r="G3654" s="8" t="s">
        <v>431</v>
      </c>
      <c r="H3654" s="8" t="s">
        <v>1691</v>
      </c>
    </row>
    <row r="3655" spans="1:8">
      <c r="A3655" s="8" t="str">
        <f t="shared" si="96"/>
        <v/>
      </c>
      <c r="B3655" s="8"/>
      <c r="C3655" s="8"/>
      <c r="D3655" s="8"/>
      <c r="E3655" s="8"/>
      <c r="F3655" s="8"/>
      <c r="G3655" s="8"/>
      <c r="H3655" s="8"/>
    </row>
    <row r="3656" spans="1:8">
      <c r="A3656" s="8" t="str">
        <f t="shared" si="96"/>
        <v>Item PaiItem Filho</v>
      </c>
      <c r="B3656" s="8" t="s">
        <v>441</v>
      </c>
      <c r="C3656" s="8" t="s">
        <v>442</v>
      </c>
      <c r="D3656" s="8" t="s">
        <v>443</v>
      </c>
      <c r="E3656" s="8" t="s">
        <v>444</v>
      </c>
      <c r="F3656" s="8" t="s">
        <v>443</v>
      </c>
      <c r="G3656" s="8" t="s">
        <v>445</v>
      </c>
      <c r="H3656" s="8" t="s">
        <v>446</v>
      </c>
    </row>
    <row r="3657" spans="1:8">
      <c r="A3657" s="8" t="str">
        <f t="shared" si="96"/>
        <v>------------------------------</v>
      </c>
      <c r="B3657" s="8" t="s">
        <v>427</v>
      </c>
      <c r="C3657" s="8" t="s">
        <v>447</v>
      </c>
      <c r="D3657" s="8" t="s">
        <v>448</v>
      </c>
      <c r="E3657" s="8" t="s">
        <v>449</v>
      </c>
      <c r="F3657" s="8" t="s">
        <v>448</v>
      </c>
      <c r="G3657" s="8" t="s">
        <v>431</v>
      </c>
      <c r="H3657" s="8" t="s">
        <v>427</v>
      </c>
    </row>
    <row r="3658" spans="1:8">
      <c r="A3658" s="8" t="str">
        <f t="shared" si="96"/>
        <v>35.05.004210.06.0035</v>
      </c>
      <c r="B3658" s="8" t="s">
        <v>994</v>
      </c>
      <c r="C3658" s="8" t="s">
        <v>995</v>
      </c>
      <c r="D3658" s="8" t="s">
        <v>452</v>
      </c>
      <c r="E3658" s="8" t="s">
        <v>879</v>
      </c>
      <c r="F3658" s="8" t="s">
        <v>452</v>
      </c>
      <c r="G3658" s="8" t="s">
        <v>880</v>
      </c>
      <c r="H3658" s="8">
        <v>5.8200000000000005E-4</v>
      </c>
    </row>
    <row r="3659" spans="1:8">
      <c r="A3659" s="8" t="str">
        <f t="shared" si="96"/>
        <v>35.05.004210.01.0003</v>
      </c>
      <c r="B3659" s="8" t="s">
        <v>994</v>
      </c>
      <c r="C3659" s="8" t="s">
        <v>995</v>
      </c>
      <c r="D3659" s="8" t="s">
        <v>452</v>
      </c>
      <c r="E3659" s="8" t="s">
        <v>471</v>
      </c>
      <c r="F3659" s="8" t="s">
        <v>452</v>
      </c>
      <c r="G3659" s="8" t="s">
        <v>472</v>
      </c>
      <c r="H3659" s="8">
        <v>2.0729000000000001E-2</v>
      </c>
    </row>
    <row r="3660" spans="1:8">
      <c r="A3660" s="8" t="str">
        <f t="shared" si="96"/>
        <v>35.05.004230.03.0004</v>
      </c>
      <c r="B3660" s="8" t="s">
        <v>994</v>
      </c>
      <c r="C3660" s="8" t="s">
        <v>995</v>
      </c>
      <c r="D3660" s="8" t="s">
        <v>452</v>
      </c>
      <c r="E3660" s="8" t="s">
        <v>1253</v>
      </c>
      <c r="F3660" s="8" t="s">
        <v>498</v>
      </c>
      <c r="G3660" s="8" t="s">
        <v>1254</v>
      </c>
      <c r="H3660" s="8">
        <v>2.4235E-2</v>
      </c>
    </row>
    <row r="3661" spans="1:8">
      <c r="A3661" s="8" t="str">
        <f t="shared" si="96"/>
        <v>35.05.004210.06.0019</v>
      </c>
      <c r="B3661" s="8" t="s">
        <v>994</v>
      </c>
      <c r="C3661" s="8" t="s">
        <v>995</v>
      </c>
      <c r="D3661" s="8" t="s">
        <v>452</v>
      </c>
      <c r="E3661" s="8" t="s">
        <v>473</v>
      </c>
      <c r="F3661" s="8" t="s">
        <v>452</v>
      </c>
      <c r="G3661" s="8" t="s">
        <v>474</v>
      </c>
      <c r="H3661" s="8">
        <v>1.1809999999999999E-2</v>
      </c>
    </row>
    <row r="3662" spans="1:8">
      <c r="A3662" s="8" t="str">
        <f t="shared" si="96"/>
        <v>35.05.004210.06.0001</v>
      </c>
      <c r="B3662" s="8" t="s">
        <v>994</v>
      </c>
      <c r="C3662" s="8" t="s">
        <v>995</v>
      </c>
      <c r="D3662" s="8" t="s">
        <v>452</v>
      </c>
      <c r="E3662" s="8" t="s">
        <v>481</v>
      </c>
      <c r="F3662" s="8" t="s">
        <v>452</v>
      </c>
      <c r="G3662" s="8" t="s">
        <v>482</v>
      </c>
      <c r="H3662" s="8">
        <v>9.2E-5</v>
      </c>
    </row>
    <row r="3663" spans="1:8">
      <c r="A3663" s="8" t="str">
        <f t="shared" ref="A3663:A3726" si="97">B3663&amp;E3663</f>
        <v>35.05.004210.09.0004</v>
      </c>
      <c r="B3663" s="8" t="s">
        <v>994</v>
      </c>
      <c r="C3663" s="8" t="s">
        <v>995</v>
      </c>
      <c r="D3663" s="8" t="s">
        <v>452</v>
      </c>
      <c r="E3663" s="8" t="s">
        <v>577</v>
      </c>
      <c r="F3663" s="8" t="s">
        <v>452</v>
      </c>
      <c r="G3663" s="8" t="s">
        <v>578</v>
      </c>
      <c r="H3663" s="8">
        <v>6.5779999999999996E-3</v>
      </c>
    </row>
    <row r="3664" spans="1:8">
      <c r="A3664" s="8" t="str">
        <f t="shared" si="97"/>
        <v>35.05.004330.05.0008</v>
      </c>
      <c r="B3664" s="8" t="s">
        <v>989</v>
      </c>
      <c r="C3664" s="8" t="s">
        <v>990</v>
      </c>
      <c r="D3664" s="8" t="s">
        <v>452</v>
      </c>
      <c r="E3664" s="8" t="s">
        <v>946</v>
      </c>
      <c r="F3664" s="8" t="s">
        <v>498</v>
      </c>
      <c r="G3664" s="8" t="s">
        <v>947</v>
      </c>
      <c r="H3664" s="8">
        <v>0.26040099999999999</v>
      </c>
    </row>
    <row r="3665" spans="1:8">
      <c r="A3665" s="8" t="str">
        <f t="shared" si="97"/>
        <v>35.05.004310.05.0002</v>
      </c>
      <c r="B3665" s="8" t="s">
        <v>989</v>
      </c>
      <c r="C3665" s="8" t="s">
        <v>990</v>
      </c>
      <c r="D3665" s="8" t="s">
        <v>452</v>
      </c>
      <c r="E3665" s="8" t="s">
        <v>451</v>
      </c>
      <c r="F3665" s="8" t="s">
        <v>452</v>
      </c>
      <c r="G3665" s="8" t="s">
        <v>453</v>
      </c>
      <c r="H3665" s="8">
        <v>0.15099399999999999</v>
      </c>
    </row>
    <row r="3666" spans="1:8">
      <c r="A3666" s="8" t="str">
        <f t="shared" si="97"/>
        <v>35.05.004310.04.0010</v>
      </c>
      <c r="B3666" s="8" t="s">
        <v>989</v>
      </c>
      <c r="C3666" s="8" t="s">
        <v>990</v>
      </c>
      <c r="D3666" s="8" t="s">
        <v>452</v>
      </c>
      <c r="E3666" s="8" t="s">
        <v>465</v>
      </c>
      <c r="F3666" s="8" t="s">
        <v>452</v>
      </c>
      <c r="G3666" s="8" t="s">
        <v>459</v>
      </c>
      <c r="H3666" s="8">
        <v>4.5297999999999998E-2</v>
      </c>
    </row>
    <row r="3667" spans="1:8">
      <c r="A3667" s="8" t="str">
        <f t="shared" si="97"/>
        <v>35.05.004310.09.0003</v>
      </c>
      <c r="B3667" s="8" t="s">
        <v>989</v>
      </c>
      <c r="C3667" s="8" t="s">
        <v>990</v>
      </c>
      <c r="D3667" s="8" t="s">
        <v>452</v>
      </c>
      <c r="E3667" s="8" t="s">
        <v>824</v>
      </c>
      <c r="F3667" s="8" t="s">
        <v>452</v>
      </c>
      <c r="G3667" s="8" t="s">
        <v>825</v>
      </c>
      <c r="H3667" s="8">
        <v>7.3914999999999995E-2</v>
      </c>
    </row>
    <row r="3668" spans="1:8">
      <c r="A3668" s="8" t="str">
        <f t="shared" si="97"/>
        <v>35.05.004310.06.0020</v>
      </c>
      <c r="B3668" s="8" t="s">
        <v>989</v>
      </c>
      <c r="C3668" s="8" t="s">
        <v>990</v>
      </c>
      <c r="D3668" s="8" t="s">
        <v>452</v>
      </c>
      <c r="E3668" s="8" t="s">
        <v>456</v>
      </c>
      <c r="F3668" s="8" t="s">
        <v>452</v>
      </c>
      <c r="G3668" s="8" t="s">
        <v>457</v>
      </c>
      <c r="H3668" s="8">
        <v>4.3639999999999998E-3</v>
      </c>
    </row>
    <row r="3669" spans="1:8">
      <c r="A3669" s="8" t="str">
        <f t="shared" si="97"/>
        <v>35.05.004310.07.0027</v>
      </c>
      <c r="B3669" s="8" t="s">
        <v>989</v>
      </c>
      <c r="C3669" s="8" t="s">
        <v>990</v>
      </c>
      <c r="D3669" s="8" t="s">
        <v>452</v>
      </c>
      <c r="E3669" s="8" t="s">
        <v>948</v>
      </c>
      <c r="F3669" s="8" t="s">
        <v>452</v>
      </c>
      <c r="G3669" s="8" t="s">
        <v>949</v>
      </c>
      <c r="H3669" s="8">
        <v>6.0400000000000004E-4</v>
      </c>
    </row>
    <row r="3670" spans="1:8">
      <c r="A3670" s="8" t="str">
        <f t="shared" si="97"/>
        <v>35.05.004330.05.0007</v>
      </c>
      <c r="B3670" s="8" t="s">
        <v>989</v>
      </c>
      <c r="C3670" s="8" t="s">
        <v>990</v>
      </c>
      <c r="D3670" s="8" t="s">
        <v>452</v>
      </c>
      <c r="E3670" s="8" t="s">
        <v>950</v>
      </c>
      <c r="F3670" s="8" t="s">
        <v>452</v>
      </c>
      <c r="G3670" s="8" t="s">
        <v>951</v>
      </c>
      <c r="H3670" s="8">
        <v>0.28614200000000001</v>
      </c>
    </row>
    <row r="3671" spans="1:8">
      <c r="A3671" s="8" t="str">
        <f t="shared" si="97"/>
        <v>35.05.004310.05.0003</v>
      </c>
      <c r="B3671" s="8" t="s">
        <v>989</v>
      </c>
      <c r="C3671" s="8" t="s">
        <v>990</v>
      </c>
      <c r="D3671" s="8" t="s">
        <v>452</v>
      </c>
      <c r="E3671" s="8" t="s">
        <v>952</v>
      </c>
      <c r="F3671" s="8" t="s">
        <v>452</v>
      </c>
      <c r="G3671" s="8" t="s">
        <v>953</v>
      </c>
      <c r="H3671" s="8">
        <v>0.17198099999999999</v>
      </c>
    </row>
    <row r="3672" spans="1:8">
      <c r="A3672" s="8" t="str">
        <f t="shared" si="97"/>
        <v>35.05.004310.04.0005</v>
      </c>
      <c r="B3672" s="8" t="s">
        <v>989</v>
      </c>
      <c r="C3672" s="8" t="s">
        <v>990</v>
      </c>
      <c r="D3672" s="8" t="s">
        <v>452</v>
      </c>
      <c r="E3672" s="8" t="s">
        <v>475</v>
      </c>
      <c r="F3672" s="8" t="s">
        <v>452</v>
      </c>
      <c r="G3672" s="8" t="s">
        <v>476</v>
      </c>
      <c r="H3672" s="8">
        <v>5.1594000000000001E-2</v>
      </c>
    </row>
    <row r="3673" spans="1:8">
      <c r="A3673" s="8" t="str">
        <f t="shared" si="97"/>
        <v>35.05.004310.04.0004</v>
      </c>
      <c r="B3673" s="8" t="s">
        <v>989</v>
      </c>
      <c r="C3673" s="8" t="s">
        <v>990</v>
      </c>
      <c r="D3673" s="8" t="s">
        <v>452</v>
      </c>
      <c r="E3673" s="8" t="s">
        <v>776</v>
      </c>
      <c r="F3673" s="8" t="s">
        <v>452</v>
      </c>
      <c r="G3673" s="8" t="s">
        <v>777</v>
      </c>
      <c r="H3673" s="8">
        <v>3.7836000000000002E-2</v>
      </c>
    </row>
    <row r="3674" spans="1:8">
      <c r="A3674" s="8" t="str">
        <f t="shared" si="97"/>
        <v>35.05.004310.07.0002</v>
      </c>
      <c r="B3674" s="8" t="s">
        <v>989</v>
      </c>
      <c r="C3674" s="8" t="s">
        <v>990</v>
      </c>
      <c r="D3674" s="8" t="s">
        <v>452</v>
      </c>
      <c r="E3674" s="8" t="s">
        <v>454</v>
      </c>
      <c r="F3674" s="8" t="s">
        <v>452</v>
      </c>
      <c r="G3674" s="8" t="s">
        <v>455</v>
      </c>
      <c r="H3674" s="8">
        <v>0.27899600000000002</v>
      </c>
    </row>
    <row r="3675" spans="1:8">
      <c r="A3675" s="8" t="str">
        <f t="shared" si="97"/>
        <v>35.05.004330.02.0026</v>
      </c>
      <c r="B3675" s="8" t="s">
        <v>989</v>
      </c>
      <c r="C3675" s="8" t="s">
        <v>990</v>
      </c>
      <c r="D3675" s="8" t="s">
        <v>452</v>
      </c>
      <c r="E3675" s="8" t="s">
        <v>281</v>
      </c>
      <c r="F3675" s="8" t="s">
        <v>579</v>
      </c>
      <c r="G3675" s="8" t="s">
        <v>991</v>
      </c>
      <c r="H3675" s="8">
        <v>0.44558599999999998</v>
      </c>
    </row>
    <row r="3676" spans="1:8">
      <c r="A3676" s="8" t="str">
        <f t="shared" si="97"/>
        <v>35.05.004310.03.0009</v>
      </c>
      <c r="B3676" s="8" t="s">
        <v>989</v>
      </c>
      <c r="C3676" s="8" t="s">
        <v>990</v>
      </c>
      <c r="D3676" s="8" t="s">
        <v>452</v>
      </c>
      <c r="E3676" s="8" t="s">
        <v>1247</v>
      </c>
      <c r="F3676" s="8" t="s">
        <v>452</v>
      </c>
      <c r="G3676" s="8" t="s">
        <v>1248</v>
      </c>
      <c r="H3676" s="8">
        <v>0.14174</v>
      </c>
    </row>
    <row r="3677" spans="1:8">
      <c r="A3677" s="8" t="str">
        <f t="shared" si="97"/>
        <v>35.05.004310.04.0007</v>
      </c>
      <c r="B3677" s="8" t="s">
        <v>989</v>
      </c>
      <c r="C3677" s="8" t="s">
        <v>990</v>
      </c>
      <c r="D3677" s="8" t="s">
        <v>452</v>
      </c>
      <c r="E3677" s="8" t="s">
        <v>535</v>
      </c>
      <c r="F3677" s="8" t="s">
        <v>452</v>
      </c>
      <c r="G3677" s="8" t="s">
        <v>536</v>
      </c>
      <c r="H3677" s="8">
        <v>6.4729999999999996E-3</v>
      </c>
    </row>
    <row r="3678" spans="1:8">
      <c r="A3678" s="8" t="str">
        <f t="shared" si="97"/>
        <v>35.05.004310.06.0043</v>
      </c>
      <c r="B3678" s="8" t="s">
        <v>989</v>
      </c>
      <c r="C3678" s="8" t="s">
        <v>990</v>
      </c>
      <c r="D3678" s="8" t="s">
        <v>452</v>
      </c>
      <c r="E3678" s="8" t="s">
        <v>869</v>
      </c>
      <c r="F3678" s="8" t="s">
        <v>452</v>
      </c>
      <c r="G3678" s="8" t="s">
        <v>870</v>
      </c>
      <c r="H3678" s="8">
        <v>3.9996999999999998E-2</v>
      </c>
    </row>
    <row r="3679" spans="1:8">
      <c r="A3679" s="8" t="str">
        <f t="shared" si="97"/>
        <v>35.05.004310.06.0006</v>
      </c>
      <c r="B3679" s="8" t="s">
        <v>989</v>
      </c>
      <c r="C3679" s="8" t="s">
        <v>990</v>
      </c>
      <c r="D3679" s="8" t="s">
        <v>452</v>
      </c>
      <c r="E3679" s="8" t="s">
        <v>495</v>
      </c>
      <c r="F3679" s="8" t="s">
        <v>452</v>
      </c>
      <c r="G3679" s="8" t="s">
        <v>496</v>
      </c>
      <c r="H3679" s="8">
        <v>1.3500000000000001E-3</v>
      </c>
    </row>
    <row r="3680" spans="1:8">
      <c r="A3680" s="8" t="str">
        <f t="shared" si="97"/>
        <v>35.05.004310.06.0028</v>
      </c>
      <c r="B3680" s="8" t="s">
        <v>989</v>
      </c>
      <c r="C3680" s="8" t="s">
        <v>990</v>
      </c>
      <c r="D3680" s="8" t="s">
        <v>452</v>
      </c>
      <c r="E3680" s="8" t="s">
        <v>871</v>
      </c>
      <c r="F3680" s="8" t="s">
        <v>498</v>
      </c>
      <c r="G3680" s="8" t="s">
        <v>872</v>
      </c>
      <c r="H3680" s="8">
        <v>4.3872000000000001E-2</v>
      </c>
    </row>
    <row r="3681" spans="1:8">
      <c r="A3681" s="8" t="str">
        <f t="shared" si="97"/>
        <v>35.05.004310.06.0042</v>
      </c>
      <c r="B3681" s="8" t="s">
        <v>989</v>
      </c>
      <c r="C3681" s="8" t="s">
        <v>990</v>
      </c>
      <c r="D3681" s="8" t="s">
        <v>452</v>
      </c>
      <c r="E3681" s="8" t="s">
        <v>875</v>
      </c>
      <c r="F3681" s="8" t="s">
        <v>452</v>
      </c>
      <c r="G3681" s="8" t="s">
        <v>876</v>
      </c>
      <c r="H3681" s="8">
        <v>1.8089999999999998E-2</v>
      </c>
    </row>
    <row r="3682" spans="1:8">
      <c r="A3682" s="8" t="str">
        <f t="shared" si="97"/>
        <v>35.05.004330.03.0003</v>
      </c>
      <c r="B3682" s="8" t="s">
        <v>989</v>
      </c>
      <c r="C3682" s="8" t="s">
        <v>990</v>
      </c>
      <c r="D3682" s="8" t="s">
        <v>452</v>
      </c>
      <c r="E3682" s="8" t="s">
        <v>1249</v>
      </c>
      <c r="F3682" s="8" t="s">
        <v>498</v>
      </c>
      <c r="G3682" s="8" t="s">
        <v>1250</v>
      </c>
      <c r="H3682" s="8">
        <v>2.7000000000000001E-3</v>
      </c>
    </row>
    <row r="3683" spans="1:8">
      <c r="A3683" s="8" t="str">
        <f t="shared" si="97"/>
        <v>35.05.004310.06.0031</v>
      </c>
      <c r="B3683" s="8" t="s">
        <v>989</v>
      </c>
      <c r="C3683" s="8" t="s">
        <v>990</v>
      </c>
      <c r="D3683" s="8" t="s">
        <v>452</v>
      </c>
      <c r="E3683" s="8" t="s">
        <v>1251</v>
      </c>
      <c r="F3683" s="8" t="s">
        <v>498</v>
      </c>
      <c r="G3683" s="8" t="s">
        <v>1252</v>
      </c>
      <c r="H3683" s="8">
        <v>1.08E-3</v>
      </c>
    </row>
    <row r="3684" spans="1:8">
      <c r="A3684" s="8" t="str">
        <f t="shared" si="97"/>
        <v>35.05.004310.07.0011</v>
      </c>
      <c r="B3684" s="8" t="s">
        <v>989</v>
      </c>
      <c r="C3684" s="8" t="s">
        <v>990</v>
      </c>
      <c r="D3684" s="8" t="s">
        <v>452</v>
      </c>
      <c r="E3684" s="8" t="s">
        <v>487</v>
      </c>
      <c r="F3684" s="8" t="s">
        <v>452</v>
      </c>
      <c r="G3684" s="8" t="s">
        <v>488</v>
      </c>
      <c r="H3684" s="8">
        <v>1.3500000000000001E-3</v>
      </c>
    </row>
    <row r="3685" spans="1:8">
      <c r="A3685" s="8" t="str">
        <f t="shared" si="97"/>
        <v>35.05.004310.06.0037</v>
      </c>
      <c r="B3685" s="8" t="s">
        <v>989</v>
      </c>
      <c r="C3685" s="8" t="s">
        <v>990</v>
      </c>
      <c r="D3685" s="8" t="s">
        <v>452</v>
      </c>
      <c r="E3685" s="8" t="s">
        <v>485</v>
      </c>
      <c r="F3685" s="8" t="s">
        <v>452</v>
      </c>
      <c r="G3685" s="8" t="s">
        <v>486</v>
      </c>
      <c r="H3685" s="8">
        <v>4.0000000000000003E-5</v>
      </c>
    </row>
    <row r="3686" spans="1:8">
      <c r="A3686" s="8" t="str">
        <f t="shared" si="97"/>
        <v>35.05.004310.06.0036</v>
      </c>
      <c r="B3686" s="8" t="s">
        <v>989</v>
      </c>
      <c r="C3686" s="8" t="s">
        <v>990</v>
      </c>
      <c r="D3686" s="8" t="s">
        <v>452</v>
      </c>
      <c r="E3686" s="8" t="s">
        <v>881</v>
      </c>
      <c r="F3686" s="8" t="s">
        <v>452</v>
      </c>
      <c r="G3686" s="8" t="s">
        <v>882</v>
      </c>
      <c r="H3686" s="8">
        <v>4.0000000000000003E-5</v>
      </c>
    </row>
    <row r="3687" spans="1:8">
      <c r="A3687" s="8" t="str">
        <f t="shared" si="97"/>
        <v>35.05.004310.06.0021</v>
      </c>
      <c r="B3687" s="8" t="s">
        <v>989</v>
      </c>
      <c r="C3687" s="8" t="s">
        <v>990</v>
      </c>
      <c r="D3687" s="8" t="s">
        <v>452</v>
      </c>
      <c r="E3687" s="8" t="s">
        <v>489</v>
      </c>
      <c r="F3687" s="8" t="s">
        <v>452</v>
      </c>
      <c r="G3687" s="8" t="s">
        <v>490</v>
      </c>
      <c r="H3687" s="8">
        <v>1.7799999999999999E-4</v>
      </c>
    </row>
    <row r="3688" spans="1:8">
      <c r="A3688" s="8" t="str">
        <f t="shared" si="97"/>
        <v>35.05.004310.06.0008</v>
      </c>
      <c r="B3688" s="8" t="s">
        <v>989</v>
      </c>
      <c r="C3688" s="8" t="s">
        <v>990</v>
      </c>
      <c r="D3688" s="8" t="s">
        <v>452</v>
      </c>
      <c r="E3688" s="8" t="s">
        <v>491</v>
      </c>
      <c r="F3688" s="8" t="s">
        <v>452</v>
      </c>
      <c r="G3688" s="8" t="s">
        <v>492</v>
      </c>
      <c r="H3688" s="8">
        <v>1.7799999999999999E-4</v>
      </c>
    </row>
    <row r="3689" spans="1:8">
      <c r="A3689" s="8" t="str">
        <f t="shared" si="97"/>
        <v>35.05.004310.06.0035</v>
      </c>
      <c r="B3689" s="8" t="s">
        <v>989</v>
      </c>
      <c r="C3689" s="8" t="s">
        <v>990</v>
      </c>
      <c r="D3689" s="8" t="s">
        <v>452</v>
      </c>
      <c r="E3689" s="8" t="s">
        <v>879</v>
      </c>
      <c r="F3689" s="8" t="s">
        <v>452</v>
      </c>
      <c r="G3689" s="8" t="s">
        <v>880</v>
      </c>
      <c r="H3689" s="8">
        <v>5.4000000000000001E-4</v>
      </c>
    </row>
    <row r="3690" spans="1:8">
      <c r="A3690" s="8" t="str">
        <f t="shared" si="97"/>
        <v>35.05.004310.01.0003</v>
      </c>
      <c r="B3690" s="8" t="s">
        <v>989</v>
      </c>
      <c r="C3690" s="8" t="s">
        <v>990</v>
      </c>
      <c r="D3690" s="8" t="s">
        <v>452</v>
      </c>
      <c r="E3690" s="8" t="s">
        <v>471</v>
      </c>
      <c r="F3690" s="8" t="s">
        <v>452</v>
      </c>
      <c r="G3690" s="8" t="s">
        <v>472</v>
      </c>
      <c r="H3690" s="8">
        <v>1.6199000000000002E-2</v>
      </c>
    </row>
    <row r="3691" spans="1:8">
      <c r="A3691" s="8" t="str">
        <f t="shared" si="97"/>
        <v>35.05.004330.03.0004</v>
      </c>
      <c r="B3691" s="8" t="s">
        <v>989</v>
      </c>
      <c r="C3691" s="8" t="s">
        <v>990</v>
      </c>
      <c r="D3691" s="8" t="s">
        <v>452</v>
      </c>
      <c r="E3691" s="8" t="s">
        <v>1253</v>
      </c>
      <c r="F3691" s="8" t="s">
        <v>498</v>
      </c>
      <c r="G3691" s="8" t="s">
        <v>1254</v>
      </c>
      <c r="H3691" s="8">
        <v>2.3407000000000001E-2</v>
      </c>
    </row>
    <row r="3692" spans="1:8">
      <c r="A3692" s="8" t="str">
        <f t="shared" si="97"/>
        <v>35.05.004310.06.0019</v>
      </c>
      <c r="B3692" s="8" t="s">
        <v>989</v>
      </c>
      <c r="C3692" s="8" t="s">
        <v>990</v>
      </c>
      <c r="D3692" s="8" t="s">
        <v>452</v>
      </c>
      <c r="E3692" s="8" t="s">
        <v>473</v>
      </c>
      <c r="F3692" s="8" t="s">
        <v>452</v>
      </c>
      <c r="G3692" s="8" t="s">
        <v>474</v>
      </c>
      <c r="H3692" s="8">
        <v>1.1405999999999999E-2</v>
      </c>
    </row>
    <row r="3693" spans="1:8">
      <c r="A3693" s="8" t="str">
        <f t="shared" si="97"/>
        <v>35.05.004330.03.0002</v>
      </c>
      <c r="B3693" s="8" t="s">
        <v>989</v>
      </c>
      <c r="C3693" s="8" t="s">
        <v>990</v>
      </c>
      <c r="D3693" s="8" t="s">
        <v>452</v>
      </c>
      <c r="E3693" s="8" t="s">
        <v>497</v>
      </c>
      <c r="F3693" s="8" t="s">
        <v>498</v>
      </c>
      <c r="G3693" s="8" t="s">
        <v>499</v>
      </c>
      <c r="H3693" s="8">
        <v>5.71E-4</v>
      </c>
    </row>
    <row r="3694" spans="1:8">
      <c r="A3694" s="8" t="str">
        <f t="shared" si="97"/>
        <v>35.05.004310.06.0001</v>
      </c>
      <c r="B3694" s="8" t="s">
        <v>989</v>
      </c>
      <c r="C3694" s="8" t="s">
        <v>990</v>
      </c>
      <c r="D3694" s="8" t="s">
        <v>452</v>
      </c>
      <c r="E3694" s="8" t="s">
        <v>481</v>
      </c>
      <c r="F3694" s="8" t="s">
        <v>452</v>
      </c>
      <c r="G3694" s="8" t="s">
        <v>482</v>
      </c>
      <c r="H3694" s="8">
        <v>8.8999999999999995E-5</v>
      </c>
    </row>
    <row r="3695" spans="1:8">
      <c r="A3695" s="8" t="str">
        <f t="shared" si="97"/>
        <v>35.05.004310.09.0004</v>
      </c>
      <c r="B3695" s="8" t="s">
        <v>989</v>
      </c>
      <c r="C3695" s="8" t="s">
        <v>990</v>
      </c>
      <c r="D3695" s="8" t="s">
        <v>452</v>
      </c>
      <c r="E3695" s="8" t="s">
        <v>577</v>
      </c>
      <c r="F3695" s="8" t="s">
        <v>452</v>
      </c>
      <c r="G3695" s="8" t="s">
        <v>578</v>
      </c>
      <c r="H3695" s="8">
        <v>6.5469999999999999E-3</v>
      </c>
    </row>
    <row r="3696" spans="1:8">
      <c r="A3696" s="8" t="str">
        <f t="shared" si="97"/>
        <v>35.05.004430.05.0008</v>
      </c>
      <c r="B3696" s="8" t="s">
        <v>1009</v>
      </c>
      <c r="C3696" s="8" t="s">
        <v>1010</v>
      </c>
      <c r="D3696" s="8" t="s">
        <v>452</v>
      </c>
      <c r="E3696" s="8" t="s">
        <v>946</v>
      </c>
      <c r="F3696" s="8" t="s">
        <v>498</v>
      </c>
      <c r="G3696" s="8" t="s">
        <v>947</v>
      </c>
      <c r="H3696" s="8">
        <v>0.25645299999999999</v>
      </c>
    </row>
    <row r="3697" spans="1:8">
      <c r="A3697" s="8" t="str">
        <f t="shared" si="97"/>
        <v>35.05.004410.05.0002</v>
      </c>
      <c r="B3697" s="8" t="s">
        <v>1009</v>
      </c>
      <c r="C3697" s="8" t="s">
        <v>1010</v>
      </c>
      <c r="D3697" s="8" t="s">
        <v>452</v>
      </c>
      <c r="E3697" s="8" t="s">
        <v>451</v>
      </c>
      <c r="F3697" s="8" t="s">
        <v>452</v>
      </c>
      <c r="G3697" s="8" t="s">
        <v>453</v>
      </c>
      <c r="H3697" s="8">
        <v>0.148705</v>
      </c>
    </row>
    <row r="3698" spans="1:8">
      <c r="A3698" s="8" t="str">
        <f t="shared" si="97"/>
        <v>35.05.004410.04.0010</v>
      </c>
      <c r="B3698" s="8" t="s">
        <v>1009</v>
      </c>
      <c r="C3698" s="8" t="s">
        <v>1010</v>
      </c>
      <c r="D3698" s="8" t="s">
        <v>452</v>
      </c>
      <c r="E3698" s="8" t="s">
        <v>465</v>
      </c>
      <c r="F3698" s="8" t="s">
        <v>452</v>
      </c>
      <c r="G3698" s="8" t="s">
        <v>459</v>
      </c>
      <c r="H3698" s="8">
        <v>4.4610999999999998E-2</v>
      </c>
    </row>
    <row r="3699" spans="1:8">
      <c r="A3699" s="8" t="str">
        <f t="shared" si="97"/>
        <v>35.05.004410.09.0003</v>
      </c>
      <c r="B3699" s="8" t="s">
        <v>1009</v>
      </c>
      <c r="C3699" s="8" t="s">
        <v>1010</v>
      </c>
      <c r="D3699" s="8" t="s">
        <v>452</v>
      </c>
      <c r="E3699" s="8" t="s">
        <v>824</v>
      </c>
      <c r="F3699" s="8" t="s">
        <v>452</v>
      </c>
      <c r="G3699" s="8" t="s">
        <v>825</v>
      </c>
      <c r="H3699" s="8">
        <v>7.5117000000000003E-2</v>
      </c>
    </row>
    <row r="3700" spans="1:8">
      <c r="A3700" s="8" t="str">
        <f t="shared" si="97"/>
        <v>35.05.004410.06.0020</v>
      </c>
      <c r="B3700" s="8" t="s">
        <v>1009</v>
      </c>
      <c r="C3700" s="8" t="s">
        <v>1010</v>
      </c>
      <c r="D3700" s="8" t="s">
        <v>452</v>
      </c>
      <c r="E3700" s="8" t="s">
        <v>456</v>
      </c>
      <c r="F3700" s="8" t="s">
        <v>452</v>
      </c>
      <c r="G3700" s="8" t="s">
        <v>457</v>
      </c>
      <c r="H3700" s="8">
        <v>5.2950000000000002E-3</v>
      </c>
    </row>
    <row r="3701" spans="1:8">
      <c r="A3701" s="8" t="str">
        <f t="shared" si="97"/>
        <v>35.05.004410.07.0027</v>
      </c>
      <c r="B3701" s="8" t="s">
        <v>1009</v>
      </c>
      <c r="C3701" s="8" t="s">
        <v>1010</v>
      </c>
      <c r="D3701" s="8" t="s">
        <v>452</v>
      </c>
      <c r="E3701" s="8" t="s">
        <v>948</v>
      </c>
      <c r="F3701" s="8" t="s">
        <v>452</v>
      </c>
      <c r="G3701" s="8" t="s">
        <v>949</v>
      </c>
      <c r="H3701" s="8">
        <v>5.9500000000000004E-4</v>
      </c>
    </row>
    <row r="3702" spans="1:8">
      <c r="A3702" s="8" t="str">
        <f t="shared" si="97"/>
        <v>35.05.004430.05.0007</v>
      </c>
      <c r="B3702" s="8" t="s">
        <v>1009</v>
      </c>
      <c r="C3702" s="8" t="s">
        <v>1010</v>
      </c>
      <c r="D3702" s="8" t="s">
        <v>452</v>
      </c>
      <c r="E3702" s="8" t="s">
        <v>950</v>
      </c>
      <c r="F3702" s="8" t="s">
        <v>452</v>
      </c>
      <c r="G3702" s="8" t="s">
        <v>951</v>
      </c>
      <c r="H3702" s="8">
        <v>0.34511799999999998</v>
      </c>
    </row>
    <row r="3703" spans="1:8">
      <c r="A3703" s="8" t="str">
        <f t="shared" si="97"/>
        <v>35.05.004410.05.0003</v>
      </c>
      <c r="B3703" s="8" t="s">
        <v>1009</v>
      </c>
      <c r="C3703" s="8" t="s">
        <v>1010</v>
      </c>
      <c r="D3703" s="8" t="s">
        <v>452</v>
      </c>
      <c r="E3703" s="8" t="s">
        <v>952</v>
      </c>
      <c r="F3703" s="8" t="s">
        <v>452</v>
      </c>
      <c r="G3703" s="8" t="s">
        <v>953</v>
      </c>
      <c r="H3703" s="8">
        <v>0.207428</v>
      </c>
    </row>
    <row r="3704" spans="1:8">
      <c r="A3704" s="8" t="str">
        <f t="shared" si="97"/>
        <v>35.05.004410.04.0005</v>
      </c>
      <c r="B3704" s="8" t="s">
        <v>1009</v>
      </c>
      <c r="C3704" s="8" t="s">
        <v>1010</v>
      </c>
      <c r="D3704" s="8" t="s">
        <v>452</v>
      </c>
      <c r="E3704" s="8" t="s">
        <v>475</v>
      </c>
      <c r="F3704" s="8" t="s">
        <v>452</v>
      </c>
      <c r="G3704" s="8" t="s">
        <v>476</v>
      </c>
      <c r="H3704" s="8">
        <v>6.2227999999999999E-2</v>
      </c>
    </row>
    <row r="3705" spans="1:8">
      <c r="A3705" s="8" t="str">
        <f t="shared" si="97"/>
        <v>35.05.004410.04.0004</v>
      </c>
      <c r="B3705" s="8" t="s">
        <v>1009</v>
      </c>
      <c r="C3705" s="8" t="s">
        <v>1010</v>
      </c>
      <c r="D3705" s="8" t="s">
        <v>452</v>
      </c>
      <c r="E3705" s="8" t="s">
        <v>776</v>
      </c>
      <c r="F3705" s="8" t="s">
        <v>452</v>
      </c>
      <c r="G3705" s="8" t="s">
        <v>777</v>
      </c>
      <c r="H3705" s="8">
        <v>4.5634000000000001E-2</v>
      </c>
    </row>
    <row r="3706" spans="1:8">
      <c r="A3706" s="8" t="str">
        <f t="shared" si="97"/>
        <v>35.05.004410.07.0002</v>
      </c>
      <c r="B3706" s="8" t="s">
        <v>1009</v>
      </c>
      <c r="C3706" s="8" t="s">
        <v>1010</v>
      </c>
      <c r="D3706" s="8" t="s">
        <v>452</v>
      </c>
      <c r="E3706" s="8" t="s">
        <v>454</v>
      </c>
      <c r="F3706" s="8" t="s">
        <v>452</v>
      </c>
      <c r="G3706" s="8" t="s">
        <v>455</v>
      </c>
      <c r="H3706" s="8">
        <v>0.246638</v>
      </c>
    </row>
    <row r="3707" spans="1:8">
      <c r="A3707" s="8" t="str">
        <f t="shared" si="97"/>
        <v>35.05.004430.02.0027</v>
      </c>
      <c r="B3707" s="8" t="s">
        <v>1009</v>
      </c>
      <c r="C3707" s="8" t="s">
        <v>1010</v>
      </c>
      <c r="D3707" s="8" t="s">
        <v>452</v>
      </c>
      <c r="E3707" s="8" t="s">
        <v>270</v>
      </c>
      <c r="F3707" s="8" t="s">
        <v>579</v>
      </c>
      <c r="G3707" s="8" t="s">
        <v>982</v>
      </c>
      <c r="H3707" s="8">
        <v>0.40249400000000002</v>
      </c>
    </row>
    <row r="3708" spans="1:8">
      <c r="A3708" s="8" t="str">
        <f t="shared" si="97"/>
        <v>35.05.004410.03.0011</v>
      </c>
      <c r="B3708" s="8" t="s">
        <v>1009</v>
      </c>
      <c r="C3708" s="8" t="s">
        <v>1010</v>
      </c>
      <c r="D3708" s="8" t="s">
        <v>452</v>
      </c>
      <c r="E3708" s="8" t="s">
        <v>955</v>
      </c>
      <c r="F3708" s="8" t="s">
        <v>452</v>
      </c>
      <c r="G3708" s="8" t="s">
        <v>956</v>
      </c>
      <c r="H3708" s="8">
        <v>0.13931399999999999</v>
      </c>
    </row>
    <row r="3709" spans="1:8">
      <c r="A3709" s="8" t="str">
        <f t="shared" si="97"/>
        <v>35.05.004410.06.0019</v>
      </c>
      <c r="B3709" s="8" t="s">
        <v>1009</v>
      </c>
      <c r="C3709" s="8" t="s">
        <v>1010</v>
      </c>
      <c r="D3709" s="8" t="s">
        <v>452</v>
      </c>
      <c r="E3709" s="8" t="s">
        <v>473</v>
      </c>
      <c r="F3709" s="8" t="s">
        <v>452</v>
      </c>
      <c r="G3709" s="8" t="s">
        <v>474</v>
      </c>
      <c r="H3709" s="8">
        <v>6.332E-3</v>
      </c>
    </row>
    <row r="3710" spans="1:8">
      <c r="A3710" s="8" t="str">
        <f t="shared" si="97"/>
        <v>35.05.004410.04.0007</v>
      </c>
      <c r="B3710" s="8" t="s">
        <v>1009</v>
      </c>
      <c r="C3710" s="8" t="s">
        <v>1010</v>
      </c>
      <c r="D3710" s="8" t="s">
        <v>452</v>
      </c>
      <c r="E3710" s="8" t="s">
        <v>535</v>
      </c>
      <c r="F3710" s="8" t="s">
        <v>452</v>
      </c>
      <c r="G3710" s="8" t="s">
        <v>536</v>
      </c>
      <c r="H3710" s="8">
        <v>9.8659999999999998E-3</v>
      </c>
    </row>
    <row r="3711" spans="1:8">
      <c r="A3711" s="8" t="str">
        <f t="shared" si="97"/>
        <v>35.05.004410.06.0007</v>
      </c>
      <c r="B3711" s="8" t="s">
        <v>1009</v>
      </c>
      <c r="C3711" s="8" t="s">
        <v>1010</v>
      </c>
      <c r="D3711" s="8" t="s">
        <v>452</v>
      </c>
      <c r="E3711" s="8" t="s">
        <v>479</v>
      </c>
      <c r="F3711" s="8" t="s">
        <v>452</v>
      </c>
      <c r="G3711" s="8" t="s">
        <v>480</v>
      </c>
      <c r="H3711" s="8">
        <v>1.266E-3</v>
      </c>
    </row>
    <row r="3712" spans="1:8">
      <c r="A3712" s="8" t="str">
        <f t="shared" si="97"/>
        <v>35.05.004410.06.0043</v>
      </c>
      <c r="B3712" s="8" t="s">
        <v>1009</v>
      </c>
      <c r="C3712" s="8" t="s">
        <v>1010</v>
      </c>
      <c r="D3712" s="8" t="s">
        <v>452</v>
      </c>
      <c r="E3712" s="8" t="s">
        <v>869</v>
      </c>
      <c r="F3712" s="8" t="s">
        <v>452</v>
      </c>
      <c r="G3712" s="8" t="s">
        <v>870</v>
      </c>
      <c r="H3712" s="8">
        <v>3.3772999999999997E-2</v>
      </c>
    </row>
    <row r="3713" spans="1:8">
      <c r="A3713" s="8" t="str">
        <f t="shared" si="97"/>
        <v>35.05.004410.06.0006</v>
      </c>
      <c r="B3713" s="8" t="s">
        <v>1009</v>
      </c>
      <c r="C3713" s="8" t="s">
        <v>1010</v>
      </c>
      <c r="D3713" s="8" t="s">
        <v>452</v>
      </c>
      <c r="E3713" s="8" t="s">
        <v>495</v>
      </c>
      <c r="F3713" s="8" t="s">
        <v>452</v>
      </c>
      <c r="G3713" s="8" t="s">
        <v>496</v>
      </c>
      <c r="H3713" s="8">
        <v>3.7989999999999999E-3</v>
      </c>
    </row>
    <row r="3714" spans="1:8">
      <c r="A3714" s="8" t="str">
        <f t="shared" si="97"/>
        <v>35.05.004410.06.0037</v>
      </c>
      <c r="B3714" s="8" t="s">
        <v>1009</v>
      </c>
      <c r="C3714" s="8" t="s">
        <v>1010</v>
      </c>
      <c r="D3714" s="8" t="s">
        <v>452</v>
      </c>
      <c r="E3714" s="8" t="s">
        <v>485</v>
      </c>
      <c r="F3714" s="8" t="s">
        <v>452</v>
      </c>
      <c r="G3714" s="8" t="s">
        <v>486</v>
      </c>
      <c r="H3714" s="8">
        <v>3.8000000000000002E-5</v>
      </c>
    </row>
    <row r="3715" spans="1:8">
      <c r="A3715" s="8" t="str">
        <f t="shared" si="97"/>
        <v>---------------  - FMEN031 - V:</v>
      </c>
      <c r="B3715" s="8" t="s">
        <v>427</v>
      </c>
      <c r="C3715" s="8" t="e">
        <f>------------------------------DAT</f>
        <v>#NAME?</v>
      </c>
      <c r="D3715" s="8" t="s">
        <v>1238</v>
      </c>
      <c r="E3715" s="8" t="s">
        <v>526</v>
      </c>
      <c r="F3715" s="8" t="s">
        <v>527</v>
      </c>
      <c r="G3715" s="8" t="s">
        <v>528</v>
      </c>
      <c r="H3715" s="8"/>
    </row>
    <row r="3716" spans="1:8">
      <c r="A3716" s="8" t="str">
        <f t="shared" si="97"/>
        <v>_x000C_------------------------------</v>
      </c>
      <c r="B3716" s="8" t="s">
        <v>529</v>
      </c>
      <c r="C3716" s="8" t="s">
        <v>1227</v>
      </c>
      <c r="D3716" s="8" t="s">
        <v>1228</v>
      </c>
      <c r="E3716" s="8" t="s">
        <v>430</v>
      </c>
      <c r="F3716" s="8" t="s">
        <v>429</v>
      </c>
      <c r="G3716" s="8" t="s">
        <v>431</v>
      </c>
      <c r="H3716" s="8" t="s">
        <v>431</v>
      </c>
    </row>
    <row r="3717" spans="1:8">
      <c r="A3717" s="8" t="str">
        <f t="shared" si="97"/>
        <v>FORNO DE MINASrutura de Atual P</v>
      </c>
      <c r="B3717" s="8" t="s">
        <v>433</v>
      </c>
      <c r="C3717" s="8" t="s">
        <v>434</v>
      </c>
      <c r="D3717" s="8" t="s">
        <v>435</v>
      </c>
      <c r="E3717" s="8" t="s">
        <v>436</v>
      </c>
      <c r="F3717" s="8" t="s">
        <v>437</v>
      </c>
      <c r="G3717" s="8" t="s">
        <v>438</v>
      </c>
      <c r="H3717" s="8" t="s">
        <v>1695</v>
      </c>
    </row>
    <row r="3718" spans="1:8">
      <c r="A3718" s="8" t="str">
        <f t="shared" si="97"/>
        <v>-------------------------------</v>
      </c>
      <c r="B3718" s="8" t="s">
        <v>427</v>
      </c>
      <c r="C3718" s="8" t="s">
        <v>1227</v>
      </c>
      <c r="D3718" s="8" t="s">
        <v>1228</v>
      </c>
      <c r="E3718" s="8" t="s">
        <v>430</v>
      </c>
      <c r="F3718" s="8" t="s">
        <v>429</v>
      </c>
      <c r="G3718" s="8" t="s">
        <v>431</v>
      </c>
      <c r="H3718" s="8" t="s">
        <v>1691</v>
      </c>
    </row>
    <row r="3719" spans="1:8">
      <c r="A3719" s="8" t="str">
        <f t="shared" si="97"/>
        <v/>
      </c>
      <c r="B3719" s="8"/>
      <c r="C3719" s="8"/>
      <c r="D3719" s="8"/>
      <c r="E3719" s="8"/>
      <c r="F3719" s="8"/>
      <c r="G3719" s="8"/>
      <c r="H3719" s="8"/>
    </row>
    <row r="3720" spans="1:8">
      <c r="A3720" s="8" t="str">
        <f t="shared" si="97"/>
        <v>Item PaiItem Filho</v>
      </c>
      <c r="B3720" s="8" t="s">
        <v>441</v>
      </c>
      <c r="C3720" s="8" t="s">
        <v>442</v>
      </c>
      <c r="D3720" s="8" t="s">
        <v>443</v>
      </c>
      <c r="E3720" s="8" t="s">
        <v>444</v>
      </c>
      <c r="F3720" s="8" t="s">
        <v>443</v>
      </c>
      <c r="G3720" s="8" t="s">
        <v>445</v>
      </c>
      <c r="H3720" s="8" t="s">
        <v>446</v>
      </c>
    </row>
    <row r="3721" spans="1:8">
      <c r="A3721" s="8" t="str">
        <f t="shared" si="97"/>
        <v>------------------------------</v>
      </c>
      <c r="B3721" s="8" t="s">
        <v>427</v>
      </c>
      <c r="C3721" s="8" t="s">
        <v>447</v>
      </c>
      <c r="D3721" s="8" t="s">
        <v>448</v>
      </c>
      <c r="E3721" s="8" t="s">
        <v>449</v>
      </c>
      <c r="F3721" s="8" t="s">
        <v>448</v>
      </c>
      <c r="G3721" s="8" t="s">
        <v>431</v>
      </c>
      <c r="H3721" s="8" t="s">
        <v>427</v>
      </c>
    </row>
    <row r="3722" spans="1:8">
      <c r="A3722" s="8" t="str">
        <f t="shared" si="97"/>
        <v>35.05.004410.06.0049</v>
      </c>
      <c r="B3722" s="8" t="s">
        <v>1009</v>
      </c>
      <c r="C3722" s="8" t="s">
        <v>1010</v>
      </c>
      <c r="D3722" s="8" t="s">
        <v>452</v>
      </c>
      <c r="E3722" s="8" t="s">
        <v>477</v>
      </c>
      <c r="F3722" s="8" t="s">
        <v>452</v>
      </c>
      <c r="G3722" s="8" t="s">
        <v>478</v>
      </c>
      <c r="H3722" s="8">
        <v>1.266E-3</v>
      </c>
    </row>
    <row r="3723" spans="1:8">
      <c r="A3723" s="8" t="str">
        <f t="shared" si="97"/>
        <v>35.05.004430.03.0002</v>
      </c>
      <c r="B3723" s="8" t="s">
        <v>1009</v>
      </c>
      <c r="C3723" s="8" t="s">
        <v>1010</v>
      </c>
      <c r="D3723" s="8" t="s">
        <v>452</v>
      </c>
      <c r="E3723" s="8" t="s">
        <v>497</v>
      </c>
      <c r="F3723" s="8" t="s">
        <v>498</v>
      </c>
      <c r="G3723" s="8" t="s">
        <v>499</v>
      </c>
      <c r="H3723" s="8">
        <v>3.7989999999999999E-3</v>
      </c>
    </row>
    <row r="3724" spans="1:8">
      <c r="A3724" s="8" t="str">
        <f t="shared" si="97"/>
        <v>35.05.004410.01.0003</v>
      </c>
      <c r="B3724" s="8" t="s">
        <v>1009</v>
      </c>
      <c r="C3724" s="8" t="s">
        <v>1010</v>
      </c>
      <c r="D3724" s="8" t="s">
        <v>452</v>
      </c>
      <c r="E3724" s="8" t="s">
        <v>471</v>
      </c>
      <c r="F3724" s="8" t="s">
        <v>452</v>
      </c>
      <c r="G3724" s="8" t="s">
        <v>472</v>
      </c>
      <c r="H3724" s="8">
        <v>2.0264000000000001E-2</v>
      </c>
    </row>
    <row r="3725" spans="1:8">
      <c r="A3725" s="8" t="str">
        <f t="shared" si="97"/>
        <v>35.05.004410.06.0021</v>
      </c>
      <c r="B3725" s="8" t="s">
        <v>1009</v>
      </c>
      <c r="C3725" s="8" t="s">
        <v>1010</v>
      </c>
      <c r="D3725" s="8" t="s">
        <v>452</v>
      </c>
      <c r="E3725" s="8" t="s">
        <v>489</v>
      </c>
      <c r="F3725" s="8" t="s">
        <v>452</v>
      </c>
      <c r="G3725" s="8" t="s">
        <v>490</v>
      </c>
      <c r="H3725" s="8">
        <v>3.5500000000000001E-4</v>
      </c>
    </row>
    <row r="3726" spans="1:8">
      <c r="A3726" s="8" t="str">
        <f t="shared" si="97"/>
        <v>35.05.004410.06.0008</v>
      </c>
      <c r="B3726" s="8" t="s">
        <v>1009</v>
      </c>
      <c r="C3726" s="8" t="s">
        <v>1010</v>
      </c>
      <c r="D3726" s="8" t="s">
        <v>452</v>
      </c>
      <c r="E3726" s="8" t="s">
        <v>491</v>
      </c>
      <c r="F3726" s="8" t="s">
        <v>452</v>
      </c>
      <c r="G3726" s="8" t="s">
        <v>492</v>
      </c>
      <c r="H3726" s="8">
        <v>1.5999999999999999E-5</v>
      </c>
    </row>
    <row r="3727" spans="1:8">
      <c r="A3727" s="8" t="str">
        <f t="shared" ref="A3727:A3790" si="98">B3727&amp;E3727</f>
        <v>35.05.004410.07.0011</v>
      </c>
      <c r="B3727" s="8" t="s">
        <v>1009</v>
      </c>
      <c r="C3727" s="8" t="s">
        <v>1010</v>
      </c>
      <c r="D3727" s="8" t="s">
        <v>452</v>
      </c>
      <c r="E3727" s="8" t="s">
        <v>487</v>
      </c>
      <c r="F3727" s="8" t="s">
        <v>452</v>
      </c>
      <c r="G3727" s="8" t="s">
        <v>488</v>
      </c>
      <c r="H3727" s="8">
        <v>6.3299999999999999E-4</v>
      </c>
    </row>
    <row r="3728" spans="1:8">
      <c r="A3728" s="8" t="str">
        <f t="shared" si="98"/>
        <v>35.05.004410.02.0003</v>
      </c>
      <c r="B3728" s="8" t="s">
        <v>1009</v>
      </c>
      <c r="C3728" s="8" t="s">
        <v>1010</v>
      </c>
      <c r="D3728" s="8" t="s">
        <v>452</v>
      </c>
      <c r="E3728" s="8" t="s">
        <v>523</v>
      </c>
      <c r="F3728" s="8" t="s">
        <v>452</v>
      </c>
      <c r="G3728" s="8" t="s">
        <v>524</v>
      </c>
      <c r="H3728" s="8">
        <v>6.5859999999999998E-3</v>
      </c>
    </row>
    <row r="3729" spans="1:8">
      <c r="A3729" s="8" t="str">
        <f t="shared" si="98"/>
        <v>35.05.004410.06.0035</v>
      </c>
      <c r="B3729" s="8" t="s">
        <v>1009</v>
      </c>
      <c r="C3729" s="8" t="s">
        <v>1010</v>
      </c>
      <c r="D3729" s="8" t="s">
        <v>452</v>
      </c>
      <c r="E3729" s="8" t="s">
        <v>879</v>
      </c>
      <c r="F3729" s="8" t="s">
        <v>452</v>
      </c>
      <c r="G3729" s="8" t="s">
        <v>880</v>
      </c>
      <c r="H3729" s="8">
        <v>3.4999999999999997E-5</v>
      </c>
    </row>
    <row r="3730" spans="1:8">
      <c r="A3730" s="8" t="str">
        <f t="shared" si="98"/>
        <v>35.05.004410.06.0017</v>
      </c>
      <c r="B3730" s="8" t="s">
        <v>1009</v>
      </c>
      <c r="C3730" s="8" t="s">
        <v>1010</v>
      </c>
      <c r="D3730" s="8" t="s">
        <v>452</v>
      </c>
      <c r="E3730" s="8" t="s">
        <v>483</v>
      </c>
      <c r="F3730" s="8" t="s">
        <v>452</v>
      </c>
      <c r="G3730" s="8" t="s">
        <v>484</v>
      </c>
      <c r="H3730" s="8">
        <v>6.3E-5</v>
      </c>
    </row>
    <row r="3731" spans="1:8">
      <c r="A3731" s="8" t="str">
        <f t="shared" si="98"/>
        <v>35.05.004410.06.0001</v>
      </c>
      <c r="B3731" s="8" t="s">
        <v>1009</v>
      </c>
      <c r="C3731" s="8" t="s">
        <v>1010</v>
      </c>
      <c r="D3731" s="8" t="s">
        <v>452</v>
      </c>
      <c r="E3731" s="8" t="s">
        <v>481</v>
      </c>
      <c r="F3731" s="8" t="s">
        <v>452</v>
      </c>
      <c r="G3731" s="8" t="s">
        <v>482</v>
      </c>
      <c r="H3731" s="8">
        <v>5.1E-5</v>
      </c>
    </row>
    <row r="3732" spans="1:8">
      <c r="A3732" s="8" t="str">
        <f t="shared" si="98"/>
        <v>35.05.004410.09.0004</v>
      </c>
      <c r="B3732" s="8" t="s">
        <v>1009</v>
      </c>
      <c r="C3732" s="8" t="s">
        <v>1010</v>
      </c>
      <c r="D3732" s="8" t="s">
        <v>452</v>
      </c>
      <c r="E3732" s="8" t="s">
        <v>577</v>
      </c>
      <c r="F3732" s="8" t="s">
        <v>452</v>
      </c>
      <c r="G3732" s="8" t="s">
        <v>578</v>
      </c>
      <c r="H3732" s="8">
        <v>7.8879999999999992E-3</v>
      </c>
    </row>
    <row r="3733" spans="1:8">
      <c r="A3733" s="8" t="str">
        <f t="shared" si="98"/>
        <v>35.05.004530.05.0008</v>
      </c>
      <c r="B3733" s="8" t="s">
        <v>997</v>
      </c>
      <c r="C3733" s="8" t="s">
        <v>998</v>
      </c>
      <c r="D3733" s="8" t="s">
        <v>452</v>
      </c>
      <c r="E3733" s="8" t="s">
        <v>946</v>
      </c>
      <c r="F3733" s="8" t="s">
        <v>498</v>
      </c>
      <c r="G3733" s="8" t="s">
        <v>947</v>
      </c>
      <c r="H3733" s="8">
        <v>0.25645299999999999</v>
      </c>
    </row>
    <row r="3734" spans="1:8">
      <c r="A3734" s="8" t="str">
        <f t="shared" si="98"/>
        <v>35.05.004510.05.0002</v>
      </c>
      <c r="B3734" s="8" t="s">
        <v>997</v>
      </c>
      <c r="C3734" s="8" t="s">
        <v>998</v>
      </c>
      <c r="D3734" s="8" t="s">
        <v>452</v>
      </c>
      <c r="E3734" s="8" t="s">
        <v>451</v>
      </c>
      <c r="F3734" s="8" t="s">
        <v>452</v>
      </c>
      <c r="G3734" s="8" t="s">
        <v>453</v>
      </c>
      <c r="H3734" s="8">
        <v>0.148705</v>
      </c>
    </row>
    <row r="3735" spans="1:8">
      <c r="A3735" s="8" t="str">
        <f t="shared" si="98"/>
        <v>35.05.004510.04.0010</v>
      </c>
      <c r="B3735" s="8" t="s">
        <v>997</v>
      </c>
      <c r="C3735" s="8" t="s">
        <v>998</v>
      </c>
      <c r="D3735" s="8" t="s">
        <v>452</v>
      </c>
      <c r="E3735" s="8" t="s">
        <v>465</v>
      </c>
      <c r="F3735" s="8" t="s">
        <v>452</v>
      </c>
      <c r="G3735" s="8" t="s">
        <v>459</v>
      </c>
      <c r="H3735" s="8">
        <v>4.4610999999999998E-2</v>
      </c>
    </row>
    <row r="3736" spans="1:8">
      <c r="A3736" s="8" t="str">
        <f t="shared" si="98"/>
        <v>35.05.004510.09.0003</v>
      </c>
      <c r="B3736" s="8" t="s">
        <v>997</v>
      </c>
      <c r="C3736" s="8" t="s">
        <v>998</v>
      </c>
      <c r="D3736" s="8" t="s">
        <v>452</v>
      </c>
      <c r="E3736" s="8" t="s">
        <v>824</v>
      </c>
      <c r="F3736" s="8" t="s">
        <v>452</v>
      </c>
      <c r="G3736" s="8" t="s">
        <v>825</v>
      </c>
      <c r="H3736" s="8">
        <v>7.5117000000000003E-2</v>
      </c>
    </row>
    <row r="3737" spans="1:8">
      <c r="A3737" s="8" t="str">
        <f t="shared" si="98"/>
        <v>35.05.004510.06.0020</v>
      </c>
      <c r="B3737" s="8" t="s">
        <v>997</v>
      </c>
      <c r="C3737" s="8" t="s">
        <v>998</v>
      </c>
      <c r="D3737" s="8" t="s">
        <v>452</v>
      </c>
      <c r="E3737" s="8" t="s">
        <v>456</v>
      </c>
      <c r="F3737" s="8" t="s">
        <v>452</v>
      </c>
      <c r="G3737" s="8" t="s">
        <v>457</v>
      </c>
      <c r="H3737" s="8">
        <v>5.1679999999999999E-3</v>
      </c>
    </row>
    <row r="3738" spans="1:8">
      <c r="A3738" s="8" t="str">
        <f t="shared" si="98"/>
        <v>35.05.004510.07.0027</v>
      </c>
      <c r="B3738" s="8" t="s">
        <v>997</v>
      </c>
      <c r="C3738" s="8" t="s">
        <v>998</v>
      </c>
      <c r="D3738" s="8" t="s">
        <v>452</v>
      </c>
      <c r="E3738" s="8" t="s">
        <v>948</v>
      </c>
      <c r="F3738" s="8" t="s">
        <v>452</v>
      </c>
      <c r="G3738" s="8" t="s">
        <v>949</v>
      </c>
      <c r="H3738" s="8">
        <v>5.9500000000000004E-4</v>
      </c>
    </row>
    <row r="3739" spans="1:8">
      <c r="A3739" s="8" t="str">
        <f t="shared" si="98"/>
        <v>35.05.004530.05.0007</v>
      </c>
      <c r="B3739" s="8" t="s">
        <v>997</v>
      </c>
      <c r="C3739" s="8" t="s">
        <v>998</v>
      </c>
      <c r="D3739" s="8" t="s">
        <v>452</v>
      </c>
      <c r="E3739" s="8" t="s">
        <v>950</v>
      </c>
      <c r="F3739" s="8" t="s">
        <v>452</v>
      </c>
      <c r="G3739" s="8" t="s">
        <v>951</v>
      </c>
      <c r="H3739" s="8">
        <v>0.34511799999999998</v>
      </c>
    </row>
    <row r="3740" spans="1:8">
      <c r="A3740" s="8" t="str">
        <f t="shared" si="98"/>
        <v>35.05.004510.05.0003</v>
      </c>
      <c r="B3740" s="8" t="s">
        <v>997</v>
      </c>
      <c r="C3740" s="8" t="s">
        <v>998</v>
      </c>
      <c r="D3740" s="8" t="s">
        <v>452</v>
      </c>
      <c r="E3740" s="8" t="s">
        <v>952</v>
      </c>
      <c r="F3740" s="8" t="s">
        <v>452</v>
      </c>
      <c r="G3740" s="8" t="s">
        <v>953</v>
      </c>
      <c r="H3740" s="8">
        <v>0.207428</v>
      </c>
    </row>
    <row r="3741" spans="1:8">
      <c r="A3741" s="8" t="str">
        <f t="shared" si="98"/>
        <v>35.05.004510.04.0005</v>
      </c>
      <c r="B3741" s="8" t="s">
        <v>997</v>
      </c>
      <c r="C3741" s="8" t="s">
        <v>998</v>
      </c>
      <c r="D3741" s="8" t="s">
        <v>452</v>
      </c>
      <c r="E3741" s="8" t="s">
        <v>475</v>
      </c>
      <c r="F3741" s="8" t="s">
        <v>452</v>
      </c>
      <c r="G3741" s="8" t="s">
        <v>476</v>
      </c>
      <c r="H3741" s="8">
        <v>6.2227999999999999E-2</v>
      </c>
    </row>
    <row r="3742" spans="1:8">
      <c r="A3742" s="8" t="str">
        <f t="shared" si="98"/>
        <v>35.05.004510.04.0004</v>
      </c>
      <c r="B3742" s="8" t="s">
        <v>997</v>
      </c>
      <c r="C3742" s="8" t="s">
        <v>998</v>
      </c>
      <c r="D3742" s="8" t="s">
        <v>452</v>
      </c>
      <c r="E3742" s="8" t="s">
        <v>776</v>
      </c>
      <c r="F3742" s="8" t="s">
        <v>452</v>
      </c>
      <c r="G3742" s="8" t="s">
        <v>777</v>
      </c>
      <c r="H3742" s="8">
        <v>4.5634000000000001E-2</v>
      </c>
    </row>
    <row r="3743" spans="1:8">
      <c r="A3743" s="8" t="str">
        <f t="shared" si="98"/>
        <v>35.05.004510.07.0002</v>
      </c>
      <c r="B3743" s="8" t="s">
        <v>997</v>
      </c>
      <c r="C3743" s="8" t="s">
        <v>998</v>
      </c>
      <c r="D3743" s="8" t="s">
        <v>452</v>
      </c>
      <c r="E3743" s="8" t="s">
        <v>454</v>
      </c>
      <c r="F3743" s="8" t="s">
        <v>452</v>
      </c>
      <c r="G3743" s="8" t="s">
        <v>455</v>
      </c>
      <c r="H3743" s="8">
        <v>0.201044</v>
      </c>
    </row>
    <row r="3744" spans="1:8">
      <c r="A3744" s="8" t="str">
        <f t="shared" si="98"/>
        <v>35.05.004530.02.0027</v>
      </c>
      <c r="B3744" s="8" t="s">
        <v>997</v>
      </c>
      <c r="C3744" s="8" t="s">
        <v>998</v>
      </c>
      <c r="D3744" s="8" t="s">
        <v>452</v>
      </c>
      <c r="E3744" s="8" t="s">
        <v>270</v>
      </c>
      <c r="F3744" s="8" t="s">
        <v>579</v>
      </c>
      <c r="G3744" s="8" t="s">
        <v>982</v>
      </c>
      <c r="H3744" s="8">
        <v>0.32199499999999998</v>
      </c>
    </row>
    <row r="3745" spans="1:8">
      <c r="A3745" s="8" t="str">
        <f t="shared" si="98"/>
        <v>35.05.004510.03.0011</v>
      </c>
      <c r="B3745" s="8" t="s">
        <v>997</v>
      </c>
      <c r="C3745" s="8" t="s">
        <v>998</v>
      </c>
      <c r="D3745" s="8" t="s">
        <v>452</v>
      </c>
      <c r="E3745" s="8" t="s">
        <v>955</v>
      </c>
      <c r="F3745" s="8" t="s">
        <v>452</v>
      </c>
      <c r="G3745" s="8" t="s">
        <v>956</v>
      </c>
      <c r="H3745" s="8">
        <v>0.111452</v>
      </c>
    </row>
    <row r="3746" spans="1:8">
      <c r="A3746" s="8" t="str">
        <f t="shared" si="98"/>
        <v>35.05.004510.06.0019</v>
      </c>
      <c r="B3746" s="8" t="s">
        <v>997</v>
      </c>
      <c r="C3746" s="8" t="s">
        <v>998</v>
      </c>
      <c r="D3746" s="8" t="s">
        <v>452</v>
      </c>
      <c r="E3746" s="8" t="s">
        <v>473</v>
      </c>
      <c r="F3746" s="8" t="s">
        <v>452</v>
      </c>
      <c r="G3746" s="8" t="s">
        <v>474</v>
      </c>
      <c r="H3746" s="8">
        <v>5.0660000000000002E-3</v>
      </c>
    </row>
    <row r="3747" spans="1:8">
      <c r="A3747" s="8" t="str">
        <f t="shared" si="98"/>
        <v>35.05.004510.04.0007</v>
      </c>
      <c r="B3747" s="8" t="s">
        <v>997</v>
      </c>
      <c r="C3747" s="8" t="s">
        <v>998</v>
      </c>
      <c r="D3747" s="8" t="s">
        <v>452</v>
      </c>
      <c r="E3747" s="8" t="s">
        <v>535</v>
      </c>
      <c r="F3747" s="8" t="s">
        <v>452</v>
      </c>
      <c r="G3747" s="8" t="s">
        <v>536</v>
      </c>
      <c r="H3747" s="8">
        <v>7.8930000000000007E-3</v>
      </c>
    </row>
    <row r="3748" spans="1:8">
      <c r="A3748" s="8" t="str">
        <f t="shared" si="98"/>
        <v>35.05.004510.06.0007</v>
      </c>
      <c r="B3748" s="8" t="s">
        <v>997</v>
      </c>
      <c r="C3748" s="8" t="s">
        <v>998</v>
      </c>
      <c r="D3748" s="8" t="s">
        <v>452</v>
      </c>
      <c r="E3748" s="8" t="s">
        <v>479</v>
      </c>
      <c r="F3748" s="8" t="s">
        <v>452</v>
      </c>
      <c r="G3748" s="8" t="s">
        <v>480</v>
      </c>
      <c r="H3748" s="8">
        <v>1.013E-3</v>
      </c>
    </row>
    <row r="3749" spans="1:8">
      <c r="A3749" s="8" t="str">
        <f t="shared" si="98"/>
        <v>35.05.004510.06.0043</v>
      </c>
      <c r="B3749" s="8" t="s">
        <v>997</v>
      </c>
      <c r="C3749" s="8" t="s">
        <v>998</v>
      </c>
      <c r="D3749" s="8" t="s">
        <v>452</v>
      </c>
      <c r="E3749" s="8" t="s">
        <v>869</v>
      </c>
      <c r="F3749" s="8" t="s">
        <v>452</v>
      </c>
      <c r="G3749" s="8" t="s">
        <v>870</v>
      </c>
      <c r="H3749" s="8">
        <v>2.7019000000000001E-2</v>
      </c>
    </row>
    <row r="3750" spans="1:8">
      <c r="A3750" s="8" t="str">
        <f t="shared" si="98"/>
        <v>35.05.004510.06.0006</v>
      </c>
      <c r="B3750" s="8" t="s">
        <v>997</v>
      </c>
      <c r="C3750" s="8" t="s">
        <v>998</v>
      </c>
      <c r="D3750" s="8" t="s">
        <v>452</v>
      </c>
      <c r="E3750" s="8" t="s">
        <v>495</v>
      </c>
      <c r="F3750" s="8" t="s">
        <v>452</v>
      </c>
      <c r="G3750" s="8" t="s">
        <v>496</v>
      </c>
      <c r="H3750" s="8">
        <v>3.0400000000000002E-3</v>
      </c>
    </row>
    <row r="3751" spans="1:8">
      <c r="A3751" s="8" t="str">
        <f t="shared" si="98"/>
        <v>35.05.004510.06.0037</v>
      </c>
      <c r="B3751" s="8" t="s">
        <v>997</v>
      </c>
      <c r="C3751" s="8" t="s">
        <v>998</v>
      </c>
      <c r="D3751" s="8" t="s">
        <v>452</v>
      </c>
      <c r="E3751" s="8" t="s">
        <v>485</v>
      </c>
      <c r="F3751" s="8" t="s">
        <v>452</v>
      </c>
      <c r="G3751" s="8" t="s">
        <v>486</v>
      </c>
      <c r="H3751" s="8">
        <v>3.0000000000000001E-5</v>
      </c>
    </row>
    <row r="3752" spans="1:8">
      <c r="A3752" s="8" t="str">
        <f t="shared" si="98"/>
        <v>35.05.004510.06.0049</v>
      </c>
      <c r="B3752" s="8" t="s">
        <v>997</v>
      </c>
      <c r="C3752" s="8" t="s">
        <v>998</v>
      </c>
      <c r="D3752" s="8" t="s">
        <v>452</v>
      </c>
      <c r="E3752" s="8" t="s">
        <v>477</v>
      </c>
      <c r="F3752" s="8" t="s">
        <v>452</v>
      </c>
      <c r="G3752" s="8" t="s">
        <v>478</v>
      </c>
      <c r="H3752" s="8">
        <v>1.013E-3</v>
      </c>
    </row>
    <row r="3753" spans="1:8">
      <c r="A3753" s="8" t="str">
        <f t="shared" si="98"/>
        <v>35.05.004530.03.0002</v>
      </c>
      <c r="B3753" s="8" t="s">
        <v>997</v>
      </c>
      <c r="C3753" s="8" t="s">
        <v>998</v>
      </c>
      <c r="D3753" s="8" t="s">
        <v>452</v>
      </c>
      <c r="E3753" s="8" t="s">
        <v>497</v>
      </c>
      <c r="F3753" s="8" t="s">
        <v>498</v>
      </c>
      <c r="G3753" s="8" t="s">
        <v>499</v>
      </c>
      <c r="H3753" s="8">
        <v>3.0400000000000002E-3</v>
      </c>
    </row>
    <row r="3754" spans="1:8">
      <c r="A3754" s="8" t="str">
        <f t="shared" si="98"/>
        <v>35.05.004510.01.0003</v>
      </c>
      <c r="B3754" s="8" t="s">
        <v>997</v>
      </c>
      <c r="C3754" s="8" t="s">
        <v>998</v>
      </c>
      <c r="D3754" s="8" t="s">
        <v>452</v>
      </c>
      <c r="E3754" s="8" t="s">
        <v>471</v>
      </c>
      <c r="F3754" s="8" t="s">
        <v>452</v>
      </c>
      <c r="G3754" s="8" t="s">
        <v>472</v>
      </c>
      <c r="H3754" s="8">
        <v>1.6211E-2</v>
      </c>
    </row>
    <row r="3755" spans="1:8">
      <c r="A3755" s="8" t="str">
        <f t="shared" si="98"/>
        <v>35.05.004510.06.0021</v>
      </c>
      <c r="B3755" s="8" t="s">
        <v>997</v>
      </c>
      <c r="C3755" s="8" t="s">
        <v>998</v>
      </c>
      <c r="D3755" s="8" t="s">
        <v>452</v>
      </c>
      <c r="E3755" s="8" t="s">
        <v>489</v>
      </c>
      <c r="F3755" s="8" t="s">
        <v>452</v>
      </c>
      <c r="G3755" s="8" t="s">
        <v>490</v>
      </c>
      <c r="H3755" s="8">
        <v>2.8400000000000002E-4</v>
      </c>
    </row>
    <row r="3756" spans="1:8">
      <c r="A3756" s="8" t="str">
        <f t="shared" si="98"/>
        <v>35.05.004510.06.0008</v>
      </c>
      <c r="B3756" s="8" t="s">
        <v>997</v>
      </c>
      <c r="C3756" s="8" t="s">
        <v>998</v>
      </c>
      <c r="D3756" s="8" t="s">
        <v>452</v>
      </c>
      <c r="E3756" s="8" t="s">
        <v>491</v>
      </c>
      <c r="F3756" s="8" t="s">
        <v>452</v>
      </c>
      <c r="G3756" s="8" t="s">
        <v>492</v>
      </c>
      <c r="H3756" s="8">
        <v>1.2999999999999999E-5</v>
      </c>
    </row>
    <row r="3757" spans="1:8">
      <c r="A3757" s="8" t="str">
        <f t="shared" si="98"/>
        <v>35.05.004510.07.0011</v>
      </c>
      <c r="B3757" s="8" t="s">
        <v>997</v>
      </c>
      <c r="C3757" s="8" t="s">
        <v>998</v>
      </c>
      <c r="D3757" s="8" t="s">
        <v>452</v>
      </c>
      <c r="E3757" s="8" t="s">
        <v>487</v>
      </c>
      <c r="F3757" s="8" t="s">
        <v>452</v>
      </c>
      <c r="G3757" s="8" t="s">
        <v>488</v>
      </c>
      <c r="H3757" s="8">
        <v>5.0699999999999996E-4</v>
      </c>
    </row>
    <row r="3758" spans="1:8">
      <c r="A3758" s="8" t="str">
        <f t="shared" si="98"/>
        <v>35.05.004510.02.0003</v>
      </c>
      <c r="B3758" s="8" t="s">
        <v>997</v>
      </c>
      <c r="C3758" s="8" t="s">
        <v>998</v>
      </c>
      <c r="D3758" s="8" t="s">
        <v>452</v>
      </c>
      <c r="E3758" s="8" t="s">
        <v>523</v>
      </c>
      <c r="F3758" s="8" t="s">
        <v>452</v>
      </c>
      <c r="G3758" s="8" t="s">
        <v>524</v>
      </c>
      <c r="H3758" s="8">
        <v>5.2690000000000002E-3</v>
      </c>
    </row>
    <row r="3759" spans="1:8">
      <c r="A3759" s="8" t="str">
        <f t="shared" si="98"/>
        <v>35.05.004510.06.0035</v>
      </c>
      <c r="B3759" s="8" t="s">
        <v>997</v>
      </c>
      <c r="C3759" s="8" t="s">
        <v>998</v>
      </c>
      <c r="D3759" s="8" t="s">
        <v>452</v>
      </c>
      <c r="E3759" s="8" t="s">
        <v>879</v>
      </c>
      <c r="F3759" s="8" t="s">
        <v>452</v>
      </c>
      <c r="G3759" s="8" t="s">
        <v>880</v>
      </c>
      <c r="H3759" s="8">
        <v>2.8E-5</v>
      </c>
    </row>
    <row r="3760" spans="1:8">
      <c r="A3760" s="8" t="str">
        <f t="shared" si="98"/>
        <v>35.05.004510.06.0017</v>
      </c>
      <c r="B3760" s="8" t="s">
        <v>997</v>
      </c>
      <c r="C3760" s="8" t="s">
        <v>998</v>
      </c>
      <c r="D3760" s="8" t="s">
        <v>452</v>
      </c>
      <c r="E3760" s="8" t="s">
        <v>483</v>
      </c>
      <c r="F3760" s="8" t="s">
        <v>452</v>
      </c>
      <c r="G3760" s="8" t="s">
        <v>484</v>
      </c>
      <c r="H3760" s="8">
        <v>5.1E-5</v>
      </c>
    </row>
    <row r="3761" spans="1:8">
      <c r="A3761" s="8" t="str">
        <f t="shared" si="98"/>
        <v>35.05.004510.06.0001</v>
      </c>
      <c r="B3761" s="8" t="s">
        <v>997</v>
      </c>
      <c r="C3761" s="8" t="s">
        <v>998</v>
      </c>
      <c r="D3761" s="8" t="s">
        <v>452</v>
      </c>
      <c r="E3761" s="8" t="s">
        <v>481</v>
      </c>
      <c r="F3761" s="8" t="s">
        <v>452</v>
      </c>
      <c r="G3761" s="8" t="s">
        <v>482</v>
      </c>
      <c r="H3761" s="8">
        <v>4.1E-5</v>
      </c>
    </row>
    <row r="3762" spans="1:8">
      <c r="A3762" s="8" t="str">
        <f t="shared" si="98"/>
        <v>35.05.004540.03.5580</v>
      </c>
      <c r="B3762" s="8" t="s">
        <v>997</v>
      </c>
      <c r="C3762" s="8" t="s">
        <v>998</v>
      </c>
      <c r="D3762" s="8" t="s">
        <v>452</v>
      </c>
      <c r="E3762" s="8" t="s">
        <v>757</v>
      </c>
      <c r="F3762" s="8" t="s">
        <v>498</v>
      </c>
      <c r="G3762" s="8" t="s">
        <v>758</v>
      </c>
      <c r="H3762" s="8">
        <v>8.0499000000000001E-2</v>
      </c>
    </row>
    <row r="3763" spans="1:8">
      <c r="A3763" s="8" t="str">
        <f t="shared" si="98"/>
        <v>35.05.004535.03.5580</v>
      </c>
      <c r="B3763" s="8" t="s">
        <v>997</v>
      </c>
      <c r="C3763" s="8" t="s">
        <v>998</v>
      </c>
      <c r="D3763" s="8" t="s">
        <v>452</v>
      </c>
      <c r="E3763" s="8" t="s">
        <v>1672</v>
      </c>
      <c r="F3763" s="8" t="s">
        <v>498</v>
      </c>
      <c r="G3763" s="8" t="s">
        <v>1673</v>
      </c>
      <c r="H3763" s="8">
        <v>8.0499000000000001E-2</v>
      </c>
    </row>
    <row r="3764" spans="1:8">
      <c r="A3764" s="8" t="str">
        <f t="shared" si="98"/>
        <v>35.05.004510.09.0004</v>
      </c>
      <c r="B3764" s="8" t="s">
        <v>997</v>
      </c>
      <c r="C3764" s="8" t="s">
        <v>998</v>
      </c>
      <c r="D3764" s="8" t="s">
        <v>452</v>
      </c>
      <c r="E3764" s="8" t="s">
        <v>577</v>
      </c>
      <c r="F3764" s="8" t="s">
        <v>452</v>
      </c>
      <c r="G3764" s="8" t="s">
        <v>578</v>
      </c>
      <c r="H3764" s="8">
        <v>7.8879999999999992E-3</v>
      </c>
    </row>
    <row r="3765" spans="1:8">
      <c r="A3765" s="8" t="str">
        <f t="shared" si="98"/>
        <v>35.05.004630.05.0028</v>
      </c>
      <c r="B3765" s="8" t="s">
        <v>805</v>
      </c>
      <c r="C3765" s="8" t="s">
        <v>806</v>
      </c>
      <c r="D3765" s="8" t="s">
        <v>452</v>
      </c>
      <c r="E3765" s="8" t="s">
        <v>807</v>
      </c>
      <c r="F3765" s="8" t="s">
        <v>452</v>
      </c>
      <c r="G3765" s="8" t="s">
        <v>808</v>
      </c>
      <c r="H3765" s="8">
        <v>0.99001099999999997</v>
      </c>
    </row>
    <row r="3766" spans="1:8">
      <c r="A3766" s="8" t="str">
        <f t="shared" si="98"/>
        <v>35.05.004630.09.0001</v>
      </c>
      <c r="B3766" s="8" t="s">
        <v>805</v>
      </c>
      <c r="C3766" s="8" t="s">
        <v>806</v>
      </c>
      <c r="D3766" s="8" t="s">
        <v>452</v>
      </c>
      <c r="E3766" s="8" t="s">
        <v>811</v>
      </c>
      <c r="F3766" s="8" t="s">
        <v>498</v>
      </c>
      <c r="G3766" s="8" t="s">
        <v>812</v>
      </c>
      <c r="H3766" s="8">
        <v>0.58418400000000004</v>
      </c>
    </row>
    <row r="3767" spans="1:8">
      <c r="A3767" s="8" t="str">
        <f t="shared" si="98"/>
        <v>35.05.004610.02.0003</v>
      </c>
      <c r="B3767" s="8" t="s">
        <v>805</v>
      </c>
      <c r="C3767" s="8" t="s">
        <v>806</v>
      </c>
      <c r="D3767" s="8" t="s">
        <v>452</v>
      </c>
      <c r="E3767" s="8" t="s">
        <v>523</v>
      </c>
      <c r="F3767" s="8" t="s">
        <v>452</v>
      </c>
      <c r="G3767" s="8" t="s">
        <v>524</v>
      </c>
      <c r="H3767" s="8">
        <v>3.1975000000000003E-2</v>
      </c>
    </row>
    <row r="3768" spans="1:8">
      <c r="A3768" s="8" t="str">
        <f t="shared" si="98"/>
        <v>35.05.004610.06.0001</v>
      </c>
      <c r="B3768" s="8" t="s">
        <v>805</v>
      </c>
      <c r="C3768" s="8" t="s">
        <v>806</v>
      </c>
      <c r="D3768" s="8" t="s">
        <v>452</v>
      </c>
      <c r="E3768" s="8" t="s">
        <v>481</v>
      </c>
      <c r="F3768" s="8" t="s">
        <v>452</v>
      </c>
      <c r="G3768" s="8" t="s">
        <v>482</v>
      </c>
      <c r="H3768" s="8">
        <v>7.3542999999999997E-2</v>
      </c>
    </row>
    <row r="3769" spans="1:8">
      <c r="A3769" s="8" t="str">
        <f t="shared" si="98"/>
        <v>35.05.004610.06.0025</v>
      </c>
      <c r="B3769" s="8" t="s">
        <v>805</v>
      </c>
      <c r="C3769" s="8" t="s">
        <v>806</v>
      </c>
      <c r="D3769" s="8" t="s">
        <v>452</v>
      </c>
      <c r="E3769" s="8" t="s">
        <v>809</v>
      </c>
      <c r="F3769" s="8" t="s">
        <v>498</v>
      </c>
      <c r="G3769" s="8" t="s">
        <v>810</v>
      </c>
      <c r="H3769" s="8">
        <v>5.3400000000000001E-3</v>
      </c>
    </row>
    <row r="3770" spans="1:8">
      <c r="A3770" s="8" t="str">
        <f t="shared" si="98"/>
        <v>35.05.004610.06.0020</v>
      </c>
      <c r="B3770" s="8" t="s">
        <v>805</v>
      </c>
      <c r="C3770" s="8" t="s">
        <v>806</v>
      </c>
      <c r="D3770" s="8" t="s">
        <v>452</v>
      </c>
      <c r="E3770" s="8" t="s">
        <v>456</v>
      </c>
      <c r="F3770" s="8" t="s">
        <v>452</v>
      </c>
      <c r="G3770" s="8" t="s">
        <v>457</v>
      </c>
      <c r="H3770" s="8">
        <v>7.1939999999999999E-3</v>
      </c>
    </row>
    <row r="3771" spans="1:8">
      <c r="A3771" s="8" t="str">
        <f t="shared" si="98"/>
        <v>35.05.004610.09.0003</v>
      </c>
      <c r="B3771" s="8" t="s">
        <v>805</v>
      </c>
      <c r="C3771" s="8" t="s">
        <v>806</v>
      </c>
      <c r="D3771" s="8" t="s">
        <v>452</v>
      </c>
      <c r="E3771" s="8" t="s">
        <v>824</v>
      </c>
      <c r="F3771" s="8" t="s">
        <v>452</v>
      </c>
      <c r="G3771" s="8" t="s">
        <v>825</v>
      </c>
      <c r="H3771" s="8">
        <v>0.287775</v>
      </c>
    </row>
    <row r="3772" spans="1:8">
      <c r="A3772" s="8" t="str">
        <f t="shared" si="98"/>
        <v>35.05.004730.05.0028</v>
      </c>
      <c r="B3772" s="8" t="s">
        <v>1696</v>
      </c>
      <c r="C3772" s="8" t="s">
        <v>1697</v>
      </c>
      <c r="D3772" s="8" t="s">
        <v>452</v>
      </c>
      <c r="E3772" s="8" t="s">
        <v>807</v>
      </c>
      <c r="F3772" s="8" t="s">
        <v>452</v>
      </c>
      <c r="G3772" s="8" t="s">
        <v>808</v>
      </c>
      <c r="H3772" s="8">
        <v>1</v>
      </c>
    </row>
    <row r="3773" spans="1:8">
      <c r="A3773" s="8" t="str">
        <f t="shared" si="98"/>
        <v>35.05.004730.09.0001</v>
      </c>
      <c r="B3773" s="8" t="s">
        <v>1696</v>
      </c>
      <c r="C3773" s="8" t="s">
        <v>1697</v>
      </c>
      <c r="D3773" s="8" t="s">
        <v>452</v>
      </c>
      <c r="E3773" s="8" t="s">
        <v>811</v>
      </c>
      <c r="F3773" s="8" t="s">
        <v>498</v>
      </c>
      <c r="G3773" s="8" t="s">
        <v>812</v>
      </c>
      <c r="H3773" s="8">
        <v>0.59007799999999999</v>
      </c>
    </row>
    <row r="3774" spans="1:8">
      <c r="A3774" s="8" t="str">
        <f t="shared" si="98"/>
        <v>35.05.004710.02.0003</v>
      </c>
      <c r="B3774" s="8" t="s">
        <v>1696</v>
      </c>
      <c r="C3774" s="8" t="s">
        <v>1697</v>
      </c>
      <c r="D3774" s="8" t="s">
        <v>452</v>
      </c>
      <c r="E3774" s="8" t="s">
        <v>523</v>
      </c>
      <c r="F3774" s="8" t="s">
        <v>452</v>
      </c>
      <c r="G3774" s="8" t="s">
        <v>524</v>
      </c>
      <c r="H3774" s="8">
        <v>3.2298E-2</v>
      </c>
    </row>
    <row r="3775" spans="1:8">
      <c r="A3775" s="8" t="str">
        <f t="shared" si="98"/>
        <v>35.05.004710.06.0001</v>
      </c>
      <c r="B3775" s="8" t="s">
        <v>1696</v>
      </c>
      <c r="C3775" s="8" t="s">
        <v>1697</v>
      </c>
      <c r="D3775" s="8" t="s">
        <v>452</v>
      </c>
      <c r="E3775" s="8" t="s">
        <v>481</v>
      </c>
      <c r="F3775" s="8" t="s">
        <v>452</v>
      </c>
      <c r="G3775" s="8" t="s">
        <v>482</v>
      </c>
      <c r="H3775" s="8">
        <v>7.4285000000000004E-2</v>
      </c>
    </row>
    <row r="3776" spans="1:8">
      <c r="A3776" s="8" t="str">
        <f t="shared" si="98"/>
        <v>35.05.004710.06.0025</v>
      </c>
      <c r="B3776" s="8" t="s">
        <v>1696</v>
      </c>
      <c r="C3776" s="8" t="s">
        <v>1697</v>
      </c>
      <c r="D3776" s="8" t="s">
        <v>452</v>
      </c>
      <c r="E3776" s="8" t="s">
        <v>809</v>
      </c>
      <c r="F3776" s="8" t="s">
        <v>498</v>
      </c>
      <c r="G3776" s="8" t="s">
        <v>810</v>
      </c>
      <c r="H3776" s="8">
        <v>5.3940000000000004E-3</v>
      </c>
    </row>
    <row r="3777" spans="1:8">
      <c r="A3777" s="8" t="str">
        <f t="shared" si="98"/>
        <v>35.05.004710.06.0020</v>
      </c>
      <c r="B3777" s="8" t="s">
        <v>1696</v>
      </c>
      <c r="C3777" s="8" t="s">
        <v>1697</v>
      </c>
      <c r="D3777" s="8" t="s">
        <v>452</v>
      </c>
      <c r="E3777" s="8" t="s">
        <v>456</v>
      </c>
      <c r="F3777" s="8" t="s">
        <v>452</v>
      </c>
      <c r="G3777" s="8" t="s">
        <v>457</v>
      </c>
      <c r="H3777" s="8">
        <v>7.267E-3</v>
      </c>
    </row>
    <row r="3778" spans="1:8">
      <c r="A3778" s="8" t="str">
        <f t="shared" si="98"/>
        <v>35.05.004710.09.0003</v>
      </c>
      <c r="B3778" s="8" t="s">
        <v>1696</v>
      </c>
      <c r="C3778" s="8" t="s">
        <v>1697</v>
      </c>
      <c r="D3778" s="8" t="s">
        <v>452</v>
      </c>
      <c r="E3778" s="8" t="s">
        <v>824</v>
      </c>
      <c r="F3778" s="8" t="s">
        <v>452</v>
      </c>
      <c r="G3778" s="8" t="s">
        <v>825</v>
      </c>
      <c r="H3778" s="8">
        <v>0.29067900000000002</v>
      </c>
    </row>
    <row r="3779" spans="1:8">
      <c r="A3779" s="8" t="str">
        <f t="shared" si="98"/>
        <v>---------------  - FMEN031 - V:</v>
      </c>
      <c r="B3779" s="8" t="s">
        <v>427</v>
      </c>
      <c r="C3779" s="8" t="e">
        <f>------------------------------DAT</f>
        <v>#NAME?</v>
      </c>
      <c r="D3779" s="8" t="s">
        <v>1238</v>
      </c>
      <c r="E3779" s="8" t="s">
        <v>526</v>
      </c>
      <c r="F3779" s="8" t="s">
        <v>527</v>
      </c>
      <c r="G3779" s="8" t="s">
        <v>528</v>
      </c>
      <c r="H3779" s="8"/>
    </row>
    <row r="3780" spans="1:8">
      <c r="A3780" s="8" t="str">
        <f t="shared" si="98"/>
        <v>_x000C_------------------------------</v>
      </c>
      <c r="B3780" s="8" t="s">
        <v>529</v>
      </c>
      <c r="C3780" s="8" t="s">
        <v>1227</v>
      </c>
      <c r="D3780" s="8" t="s">
        <v>1228</v>
      </c>
      <c r="E3780" s="8" t="s">
        <v>430</v>
      </c>
      <c r="F3780" s="8" t="s">
        <v>429</v>
      </c>
      <c r="G3780" s="8" t="s">
        <v>431</v>
      </c>
      <c r="H3780" s="8" t="s">
        <v>431</v>
      </c>
    </row>
    <row r="3781" spans="1:8">
      <c r="A3781" s="8" t="str">
        <f t="shared" si="98"/>
        <v>FORNO DE MINASrutura de Atual P</v>
      </c>
      <c r="B3781" s="8" t="s">
        <v>433</v>
      </c>
      <c r="C3781" s="8" t="s">
        <v>434</v>
      </c>
      <c r="D3781" s="8" t="s">
        <v>435</v>
      </c>
      <c r="E3781" s="8" t="s">
        <v>436</v>
      </c>
      <c r="F3781" s="8" t="s">
        <v>437</v>
      </c>
      <c r="G3781" s="8" t="s">
        <v>438</v>
      </c>
      <c r="H3781" s="8" t="s">
        <v>1698</v>
      </c>
    </row>
    <row r="3782" spans="1:8">
      <c r="A3782" s="8" t="str">
        <f t="shared" si="98"/>
        <v>-------------------------------</v>
      </c>
      <c r="B3782" s="8" t="s">
        <v>427</v>
      </c>
      <c r="C3782" s="8" t="s">
        <v>1227</v>
      </c>
      <c r="D3782" s="8" t="s">
        <v>1228</v>
      </c>
      <c r="E3782" s="8" t="s">
        <v>430</v>
      </c>
      <c r="F3782" s="8" t="s">
        <v>429</v>
      </c>
      <c r="G3782" s="8" t="s">
        <v>431</v>
      </c>
      <c r="H3782" s="8" t="s">
        <v>1691</v>
      </c>
    </row>
    <row r="3783" spans="1:8">
      <c r="A3783" s="8" t="str">
        <f t="shared" si="98"/>
        <v/>
      </c>
      <c r="B3783" s="8"/>
      <c r="C3783" s="8"/>
      <c r="D3783" s="8"/>
      <c r="E3783" s="8"/>
      <c r="F3783" s="8"/>
      <c r="G3783" s="8"/>
      <c r="H3783" s="8"/>
    </row>
    <row r="3784" spans="1:8">
      <c r="A3784" s="8" t="str">
        <f t="shared" si="98"/>
        <v>Item PaiItem Filho</v>
      </c>
      <c r="B3784" s="8" t="s">
        <v>441</v>
      </c>
      <c r="C3784" s="8" t="s">
        <v>442</v>
      </c>
      <c r="D3784" s="8" t="s">
        <v>443</v>
      </c>
      <c r="E3784" s="8" t="s">
        <v>444</v>
      </c>
      <c r="F3784" s="8" t="s">
        <v>443</v>
      </c>
      <c r="G3784" s="8" t="s">
        <v>445</v>
      </c>
      <c r="H3784" s="8" t="s">
        <v>446</v>
      </c>
    </row>
    <row r="3785" spans="1:8">
      <c r="A3785" s="8" t="str">
        <f t="shared" si="98"/>
        <v>------------------------------</v>
      </c>
      <c r="B3785" s="8" t="s">
        <v>427</v>
      </c>
      <c r="C3785" s="8" t="s">
        <v>447</v>
      </c>
      <c r="D3785" s="8" t="s">
        <v>448</v>
      </c>
      <c r="E3785" s="8" t="s">
        <v>449</v>
      </c>
      <c r="F3785" s="8" t="s">
        <v>448</v>
      </c>
      <c r="G3785" s="8" t="s">
        <v>431</v>
      </c>
      <c r="H3785" s="8" t="s">
        <v>427</v>
      </c>
    </row>
    <row r="3786" spans="1:8">
      <c r="A3786" s="8" t="str">
        <f t="shared" si="98"/>
        <v>35.05.004830.05.0030</v>
      </c>
      <c r="B3786" s="8" t="s">
        <v>1066</v>
      </c>
      <c r="C3786" s="8" t="s">
        <v>1067</v>
      </c>
      <c r="D3786" s="8" t="s">
        <v>452</v>
      </c>
      <c r="E3786" s="8" t="s">
        <v>1068</v>
      </c>
      <c r="F3786" s="8" t="s">
        <v>452</v>
      </c>
      <c r="G3786" s="8" t="s">
        <v>1069</v>
      </c>
      <c r="H3786" s="8">
        <v>1.428571</v>
      </c>
    </row>
    <row r="3787" spans="1:8">
      <c r="A3787" s="8" t="str">
        <f t="shared" si="98"/>
        <v>35.05.004810.07.0002</v>
      </c>
      <c r="B3787" s="8" t="s">
        <v>1066</v>
      </c>
      <c r="C3787" s="8" t="s">
        <v>1067</v>
      </c>
      <c r="D3787" s="8" t="s">
        <v>452</v>
      </c>
      <c r="E3787" s="8" t="s">
        <v>454</v>
      </c>
      <c r="F3787" s="8" t="s">
        <v>452</v>
      </c>
      <c r="G3787" s="8" t="s">
        <v>455</v>
      </c>
      <c r="H3787" s="8">
        <v>0.47509600000000002</v>
      </c>
    </row>
    <row r="3788" spans="1:8">
      <c r="A3788" s="8" t="str">
        <f t="shared" si="98"/>
        <v>35.05.004810.09.0003</v>
      </c>
      <c r="B3788" s="8" t="s">
        <v>1066</v>
      </c>
      <c r="C3788" s="8" t="s">
        <v>1067</v>
      </c>
      <c r="D3788" s="8" t="s">
        <v>452</v>
      </c>
      <c r="E3788" s="8" t="s">
        <v>824</v>
      </c>
      <c r="F3788" s="8" t="s">
        <v>452</v>
      </c>
      <c r="G3788" s="8" t="s">
        <v>825</v>
      </c>
      <c r="H3788" s="8">
        <v>0.23164299999999999</v>
      </c>
    </row>
    <row r="3789" spans="1:8">
      <c r="A3789" s="8" t="str">
        <f t="shared" si="98"/>
        <v>35.05.004810.06.0001</v>
      </c>
      <c r="B3789" s="8" t="s">
        <v>1066</v>
      </c>
      <c r="C3789" s="8" t="s">
        <v>1067</v>
      </c>
      <c r="D3789" s="8" t="s">
        <v>452</v>
      </c>
      <c r="E3789" s="8" t="s">
        <v>481</v>
      </c>
      <c r="F3789" s="8" t="s">
        <v>452</v>
      </c>
      <c r="G3789" s="8" t="s">
        <v>482</v>
      </c>
      <c r="H3789" s="8">
        <v>3.2714E-2</v>
      </c>
    </row>
    <row r="3790" spans="1:8">
      <c r="A3790" s="8" t="str">
        <f t="shared" si="98"/>
        <v>35.05.004810.02.0003</v>
      </c>
      <c r="B3790" s="8" t="s">
        <v>1066</v>
      </c>
      <c r="C3790" s="8" t="s">
        <v>1067</v>
      </c>
      <c r="D3790" s="8" t="s">
        <v>452</v>
      </c>
      <c r="E3790" s="8" t="s">
        <v>523</v>
      </c>
      <c r="F3790" s="8" t="s">
        <v>452</v>
      </c>
      <c r="G3790" s="8" t="s">
        <v>524</v>
      </c>
      <c r="H3790" s="8">
        <v>9.5700000000000004E-3</v>
      </c>
    </row>
    <row r="3791" spans="1:8">
      <c r="A3791" s="8" t="str">
        <f t="shared" ref="A3791:A3854" si="99">B3791&amp;E3791</f>
        <v>35.05.004810.04.0004</v>
      </c>
      <c r="B3791" s="8" t="s">
        <v>1066</v>
      </c>
      <c r="C3791" s="8" t="s">
        <v>1067</v>
      </c>
      <c r="D3791" s="8" t="s">
        <v>452</v>
      </c>
      <c r="E3791" s="8" t="s">
        <v>776</v>
      </c>
      <c r="F3791" s="8" t="s">
        <v>452</v>
      </c>
      <c r="G3791" s="8" t="s">
        <v>777</v>
      </c>
      <c r="H3791" s="8">
        <v>4.3437000000000003E-2</v>
      </c>
    </row>
    <row r="3792" spans="1:8">
      <c r="A3792" s="8" t="str">
        <f t="shared" si="99"/>
        <v>35.05.004810.06.0020</v>
      </c>
      <c r="B3792" s="8" t="s">
        <v>1066</v>
      </c>
      <c r="C3792" s="8" t="s">
        <v>1067</v>
      </c>
      <c r="D3792" s="8" t="s">
        <v>452</v>
      </c>
      <c r="E3792" s="8" t="s">
        <v>456</v>
      </c>
      <c r="F3792" s="8" t="s">
        <v>452</v>
      </c>
      <c r="G3792" s="8" t="s">
        <v>457</v>
      </c>
      <c r="H3792" s="8">
        <v>9.1959999999999993E-3</v>
      </c>
    </row>
    <row r="3793" spans="1:8">
      <c r="A3793" s="8" t="str">
        <f t="shared" si="99"/>
        <v>35.05.004810.11.0002</v>
      </c>
      <c r="B3793" s="8" t="s">
        <v>1066</v>
      </c>
      <c r="C3793" s="8" t="s">
        <v>1067</v>
      </c>
      <c r="D3793" s="8" t="s">
        <v>452</v>
      </c>
      <c r="E3793" s="8" t="s">
        <v>1070</v>
      </c>
      <c r="F3793" s="8" t="s">
        <v>452</v>
      </c>
      <c r="G3793" s="8" t="s">
        <v>1071</v>
      </c>
      <c r="H3793" s="8">
        <v>8.6870000000000003E-3</v>
      </c>
    </row>
    <row r="3794" spans="1:8">
      <c r="A3794" s="8" t="str">
        <f t="shared" si="99"/>
        <v>35.05.004810.07.0032</v>
      </c>
      <c r="B3794" s="8" t="s">
        <v>1066</v>
      </c>
      <c r="C3794" s="8" t="s">
        <v>1067</v>
      </c>
      <c r="D3794" s="8" t="s">
        <v>452</v>
      </c>
      <c r="E3794" s="8" t="s">
        <v>723</v>
      </c>
      <c r="F3794" s="8" t="s">
        <v>452</v>
      </c>
      <c r="G3794" s="8" t="s">
        <v>724</v>
      </c>
      <c r="H3794" s="8">
        <v>3.258E-3</v>
      </c>
    </row>
    <row r="3795" spans="1:8">
      <c r="A3795" s="8" t="str">
        <f t="shared" si="99"/>
        <v>35.05.004810.07.1021</v>
      </c>
      <c r="B3795" s="8" t="s">
        <v>1066</v>
      </c>
      <c r="C3795" s="8" t="s">
        <v>1067</v>
      </c>
      <c r="D3795" s="8" t="s">
        <v>452</v>
      </c>
      <c r="E3795" s="8" t="s">
        <v>1072</v>
      </c>
      <c r="F3795" s="8" t="s">
        <v>498</v>
      </c>
      <c r="G3795" s="8" t="s">
        <v>1073</v>
      </c>
      <c r="H3795" s="8">
        <v>3.5969999999999999E-3</v>
      </c>
    </row>
    <row r="3796" spans="1:8">
      <c r="A3796" s="8" t="str">
        <f t="shared" si="99"/>
        <v>35.05.004810.05.0003</v>
      </c>
      <c r="B3796" s="8" t="s">
        <v>1066</v>
      </c>
      <c r="C3796" s="8" t="s">
        <v>1067</v>
      </c>
      <c r="D3796" s="8" t="s">
        <v>452</v>
      </c>
      <c r="E3796" s="8" t="s">
        <v>952</v>
      </c>
      <c r="F3796" s="8" t="s">
        <v>452</v>
      </c>
      <c r="G3796" s="8" t="s">
        <v>953</v>
      </c>
      <c r="H3796" s="8">
        <v>0.50903100000000001</v>
      </c>
    </row>
    <row r="3797" spans="1:8">
      <c r="A3797" s="8" t="str">
        <f t="shared" si="99"/>
        <v>35.05.004810.07.1022</v>
      </c>
      <c r="B3797" s="8" t="s">
        <v>1066</v>
      </c>
      <c r="C3797" s="8" t="s">
        <v>1067</v>
      </c>
      <c r="D3797" s="8" t="s">
        <v>452</v>
      </c>
      <c r="E3797" s="8" t="s">
        <v>1074</v>
      </c>
      <c r="F3797" s="8" t="s">
        <v>498</v>
      </c>
      <c r="G3797" s="8" t="s">
        <v>1075</v>
      </c>
      <c r="H3797" s="8">
        <v>1.0995E-2</v>
      </c>
    </row>
    <row r="3798" spans="1:8">
      <c r="A3798" s="8" t="str">
        <f t="shared" si="99"/>
        <v>35.05.004810.04.0007</v>
      </c>
      <c r="B3798" s="8" t="s">
        <v>1066</v>
      </c>
      <c r="C3798" s="8" t="s">
        <v>1067</v>
      </c>
      <c r="D3798" s="8" t="s">
        <v>452</v>
      </c>
      <c r="E3798" s="8" t="s">
        <v>535</v>
      </c>
      <c r="F3798" s="8" t="s">
        <v>452</v>
      </c>
      <c r="G3798" s="8" t="s">
        <v>536</v>
      </c>
      <c r="H3798" s="8">
        <v>9.5019000000000006E-2</v>
      </c>
    </row>
    <row r="3799" spans="1:8">
      <c r="A3799" s="8" t="str">
        <f t="shared" si="99"/>
        <v>35.05.004810.07.0034</v>
      </c>
      <c r="B3799" s="8" t="s">
        <v>1066</v>
      </c>
      <c r="C3799" s="8" t="s">
        <v>1067</v>
      </c>
      <c r="D3799" s="8" t="s">
        <v>452</v>
      </c>
      <c r="E3799" s="8" t="s">
        <v>1076</v>
      </c>
      <c r="F3799" s="8" t="s">
        <v>452</v>
      </c>
      <c r="G3799" s="8" t="s">
        <v>1077</v>
      </c>
      <c r="H3799" s="8">
        <v>1.0181000000000001E-2</v>
      </c>
    </row>
    <row r="3800" spans="1:8">
      <c r="A3800" s="8" t="str">
        <f t="shared" si="99"/>
        <v>35.05.004810.07.0027</v>
      </c>
      <c r="B3800" s="8" t="s">
        <v>1066</v>
      </c>
      <c r="C3800" s="8" t="s">
        <v>1067</v>
      </c>
      <c r="D3800" s="8" t="s">
        <v>452</v>
      </c>
      <c r="E3800" s="8" t="s">
        <v>948</v>
      </c>
      <c r="F3800" s="8" t="s">
        <v>452</v>
      </c>
      <c r="G3800" s="8" t="s">
        <v>949</v>
      </c>
      <c r="H3800" s="8">
        <v>5.7700000000000004E-4</v>
      </c>
    </row>
    <row r="3801" spans="1:8">
      <c r="A3801" s="8" t="str">
        <f t="shared" si="99"/>
        <v>35.05.004930.05.0031</v>
      </c>
      <c r="B3801" s="8" t="s">
        <v>1699</v>
      </c>
      <c r="C3801" s="8" t="s">
        <v>1700</v>
      </c>
      <c r="D3801" s="8" t="s">
        <v>452</v>
      </c>
      <c r="E3801" s="8" t="s">
        <v>1387</v>
      </c>
      <c r="F3801" s="8" t="s">
        <v>452</v>
      </c>
      <c r="G3801" s="8" t="s">
        <v>1388</v>
      </c>
      <c r="H3801" s="8">
        <v>1</v>
      </c>
    </row>
    <row r="3802" spans="1:8">
      <c r="A3802" s="8" t="str">
        <f t="shared" si="99"/>
        <v>35.05.004910.07.0002</v>
      </c>
      <c r="B3802" s="8" t="s">
        <v>1699</v>
      </c>
      <c r="C3802" s="8" t="s">
        <v>1700</v>
      </c>
      <c r="D3802" s="8" t="s">
        <v>452</v>
      </c>
      <c r="E3802" s="8" t="s">
        <v>454</v>
      </c>
      <c r="F3802" s="8" t="s">
        <v>452</v>
      </c>
      <c r="G3802" s="8" t="s">
        <v>455</v>
      </c>
      <c r="H3802" s="8">
        <v>0.31230000000000002</v>
      </c>
    </row>
    <row r="3803" spans="1:8">
      <c r="A3803" s="8" t="str">
        <f t="shared" si="99"/>
        <v>35.05.004910.09.0002</v>
      </c>
      <c r="B3803" s="8" t="s">
        <v>1699</v>
      </c>
      <c r="C3803" s="8" t="s">
        <v>1700</v>
      </c>
      <c r="D3803" s="8" t="s">
        <v>452</v>
      </c>
      <c r="E3803" s="8" t="s">
        <v>502</v>
      </c>
      <c r="F3803" s="8" t="s">
        <v>452</v>
      </c>
      <c r="G3803" s="8" t="s">
        <v>503</v>
      </c>
      <c r="H3803" s="8">
        <v>0.15579999999999999</v>
      </c>
    </row>
    <row r="3804" spans="1:8">
      <c r="A3804" s="8" t="str">
        <f t="shared" si="99"/>
        <v>35.05.004910.06.0001</v>
      </c>
      <c r="B3804" s="8" t="s">
        <v>1699</v>
      </c>
      <c r="C3804" s="8" t="s">
        <v>1700</v>
      </c>
      <c r="D3804" s="8" t="s">
        <v>452</v>
      </c>
      <c r="E3804" s="8" t="s">
        <v>481</v>
      </c>
      <c r="F3804" s="8" t="s">
        <v>452</v>
      </c>
      <c r="G3804" s="8" t="s">
        <v>482</v>
      </c>
      <c r="H3804" s="8">
        <v>2.1399999999999999E-2</v>
      </c>
    </row>
    <row r="3805" spans="1:8">
      <c r="A3805" s="8" t="str">
        <f t="shared" si="99"/>
        <v>35.05.004910.02.0003</v>
      </c>
      <c r="B3805" s="8" t="s">
        <v>1699</v>
      </c>
      <c r="C3805" s="8" t="s">
        <v>1700</v>
      </c>
      <c r="D3805" s="8" t="s">
        <v>452</v>
      </c>
      <c r="E3805" s="8" t="s">
        <v>523</v>
      </c>
      <c r="F3805" s="8" t="s">
        <v>452</v>
      </c>
      <c r="G3805" s="8" t="s">
        <v>524</v>
      </c>
      <c r="H3805" s="8">
        <v>6.1999999999999998E-3</v>
      </c>
    </row>
    <row r="3806" spans="1:8">
      <c r="A3806" s="8" t="str">
        <f t="shared" si="99"/>
        <v>35.05.004910.04.0004</v>
      </c>
      <c r="B3806" s="8" t="s">
        <v>1699</v>
      </c>
      <c r="C3806" s="8" t="s">
        <v>1700</v>
      </c>
      <c r="D3806" s="8" t="s">
        <v>452</v>
      </c>
      <c r="E3806" s="8" t="s">
        <v>776</v>
      </c>
      <c r="F3806" s="8" t="s">
        <v>452</v>
      </c>
      <c r="G3806" s="8" t="s">
        <v>777</v>
      </c>
      <c r="H3806" s="8">
        <v>2.86E-2</v>
      </c>
    </row>
    <row r="3807" spans="1:8">
      <c r="A3807" s="8" t="str">
        <f t="shared" si="99"/>
        <v>35.05.004910.06.0020</v>
      </c>
      <c r="B3807" s="8" t="s">
        <v>1699</v>
      </c>
      <c r="C3807" s="8" t="s">
        <v>1700</v>
      </c>
      <c r="D3807" s="8" t="s">
        <v>452</v>
      </c>
      <c r="E3807" s="8" t="s">
        <v>456</v>
      </c>
      <c r="F3807" s="8" t="s">
        <v>452</v>
      </c>
      <c r="G3807" s="8" t="s">
        <v>457</v>
      </c>
      <c r="H3807" s="8">
        <v>2.0999999999999999E-3</v>
      </c>
    </row>
    <row r="3808" spans="1:8">
      <c r="A3808" s="8" t="str">
        <f t="shared" si="99"/>
        <v>35.05.004910.11.0002</v>
      </c>
      <c r="B3808" s="8" t="s">
        <v>1699</v>
      </c>
      <c r="C3808" s="8" t="s">
        <v>1700</v>
      </c>
      <c r="D3808" s="8" t="s">
        <v>452</v>
      </c>
      <c r="E3808" s="8" t="s">
        <v>1070</v>
      </c>
      <c r="F3808" s="8" t="s">
        <v>452</v>
      </c>
      <c r="G3808" s="8" t="s">
        <v>1071</v>
      </c>
      <c r="H3808" s="8">
        <v>4.1999999999999997E-3</v>
      </c>
    </row>
    <row r="3809" spans="1:8">
      <c r="A3809" s="8" t="str">
        <f t="shared" si="99"/>
        <v>35.05.004910.07.0014</v>
      </c>
      <c r="B3809" s="8" t="s">
        <v>1699</v>
      </c>
      <c r="C3809" s="8" t="s">
        <v>1700</v>
      </c>
      <c r="D3809" s="8" t="s">
        <v>452</v>
      </c>
      <c r="E3809" s="8" t="s">
        <v>936</v>
      </c>
      <c r="F3809" s="8" t="s">
        <v>452</v>
      </c>
      <c r="G3809" s="8" t="s">
        <v>937</v>
      </c>
      <c r="H3809" s="8">
        <v>2.0999999999999999E-3</v>
      </c>
    </row>
    <row r="3810" spans="1:8">
      <c r="A3810" s="8" t="str">
        <f t="shared" si="99"/>
        <v>35.05.004910.07.1021</v>
      </c>
      <c r="B3810" s="8" t="s">
        <v>1699</v>
      </c>
      <c r="C3810" s="8" t="s">
        <v>1700</v>
      </c>
      <c r="D3810" s="8" t="s">
        <v>452</v>
      </c>
      <c r="E3810" s="8" t="s">
        <v>1072</v>
      </c>
      <c r="F3810" s="8" t="s">
        <v>498</v>
      </c>
      <c r="G3810" s="8" t="s">
        <v>1073</v>
      </c>
      <c r="H3810" s="8">
        <v>2.0999999999999999E-3</v>
      </c>
    </row>
    <row r="3811" spans="1:8">
      <c r="A3811" s="8" t="str">
        <f t="shared" si="99"/>
        <v>35.05.004910.05.0003</v>
      </c>
      <c r="B3811" s="8" t="s">
        <v>1699</v>
      </c>
      <c r="C3811" s="8" t="s">
        <v>1700</v>
      </c>
      <c r="D3811" s="8" t="s">
        <v>452</v>
      </c>
      <c r="E3811" s="8" t="s">
        <v>952</v>
      </c>
      <c r="F3811" s="8" t="s">
        <v>452</v>
      </c>
      <c r="G3811" s="8" t="s">
        <v>953</v>
      </c>
      <c r="H3811" s="8">
        <v>0.33310000000000001</v>
      </c>
    </row>
    <row r="3812" spans="1:8">
      <c r="A3812" s="8" t="str">
        <f t="shared" si="99"/>
        <v>35.05.004910.07.1022</v>
      </c>
      <c r="B3812" s="8" t="s">
        <v>1699</v>
      </c>
      <c r="C3812" s="8" t="s">
        <v>1700</v>
      </c>
      <c r="D3812" s="8" t="s">
        <v>452</v>
      </c>
      <c r="E3812" s="8" t="s">
        <v>1074</v>
      </c>
      <c r="F3812" s="8" t="s">
        <v>498</v>
      </c>
      <c r="G3812" s="8" t="s">
        <v>1075</v>
      </c>
      <c r="H3812" s="8">
        <v>7.1999999999999998E-3</v>
      </c>
    </row>
    <row r="3813" spans="1:8">
      <c r="A3813" s="8" t="str">
        <f t="shared" si="99"/>
        <v>35.05.004910.04.0007</v>
      </c>
      <c r="B3813" s="8" t="s">
        <v>1699</v>
      </c>
      <c r="C3813" s="8" t="s">
        <v>1700</v>
      </c>
      <c r="D3813" s="8" t="s">
        <v>452</v>
      </c>
      <c r="E3813" s="8" t="s">
        <v>535</v>
      </c>
      <c r="F3813" s="8" t="s">
        <v>452</v>
      </c>
      <c r="G3813" s="8" t="s">
        <v>536</v>
      </c>
      <c r="H3813" s="8">
        <v>6.25E-2</v>
      </c>
    </row>
    <row r="3814" spans="1:8">
      <c r="A3814" s="8" t="str">
        <f t="shared" si="99"/>
        <v>35.05.004910.02.0006</v>
      </c>
      <c r="B3814" s="8" t="s">
        <v>1699</v>
      </c>
      <c r="C3814" s="8" t="s">
        <v>1700</v>
      </c>
      <c r="D3814" s="8" t="s">
        <v>452</v>
      </c>
      <c r="E3814" s="8" t="s">
        <v>1104</v>
      </c>
      <c r="F3814" s="8" t="s">
        <v>452</v>
      </c>
      <c r="G3814" s="8" t="s">
        <v>1105</v>
      </c>
      <c r="H3814" s="8">
        <v>6.25E-2</v>
      </c>
    </row>
    <row r="3815" spans="1:8">
      <c r="A3815" s="8" t="str">
        <f t="shared" si="99"/>
        <v>35.05.005030.05.0029</v>
      </c>
      <c r="B3815" s="8" t="s">
        <v>1085</v>
      </c>
      <c r="C3815" s="8" t="s">
        <v>1086</v>
      </c>
      <c r="D3815" s="8" t="s">
        <v>452</v>
      </c>
      <c r="E3815" s="8" t="s">
        <v>1087</v>
      </c>
      <c r="F3815" s="8" t="s">
        <v>452</v>
      </c>
      <c r="G3815" s="8" t="s">
        <v>1088</v>
      </c>
      <c r="H3815" s="8">
        <v>1.428571</v>
      </c>
    </row>
    <row r="3816" spans="1:8">
      <c r="A3816" s="8" t="str">
        <f t="shared" si="99"/>
        <v>35.05.005010.07.0002</v>
      </c>
      <c r="B3816" s="8" t="s">
        <v>1085</v>
      </c>
      <c r="C3816" s="8" t="s">
        <v>1086</v>
      </c>
      <c r="D3816" s="8" t="s">
        <v>452</v>
      </c>
      <c r="E3816" s="8" t="s">
        <v>454</v>
      </c>
      <c r="F3816" s="8" t="s">
        <v>452</v>
      </c>
      <c r="G3816" s="8" t="s">
        <v>455</v>
      </c>
      <c r="H3816" s="8">
        <v>0.59995900000000002</v>
      </c>
    </row>
    <row r="3817" spans="1:8">
      <c r="A3817" s="8" t="str">
        <f t="shared" si="99"/>
        <v>35.05.005010.09.0003</v>
      </c>
      <c r="B3817" s="8" t="s">
        <v>1085</v>
      </c>
      <c r="C3817" s="8" t="s">
        <v>1086</v>
      </c>
      <c r="D3817" s="8" t="s">
        <v>452</v>
      </c>
      <c r="E3817" s="8" t="s">
        <v>824</v>
      </c>
      <c r="F3817" s="8" t="s">
        <v>452</v>
      </c>
      <c r="G3817" s="8" t="s">
        <v>825</v>
      </c>
      <c r="H3817" s="8">
        <v>0.16512199999999999</v>
      </c>
    </row>
    <row r="3818" spans="1:8">
      <c r="A3818" s="8" t="str">
        <f t="shared" si="99"/>
        <v>35.05.005010.06.0001</v>
      </c>
      <c r="B3818" s="8" t="s">
        <v>1085</v>
      </c>
      <c r="C3818" s="8" t="s">
        <v>1086</v>
      </c>
      <c r="D3818" s="8" t="s">
        <v>452</v>
      </c>
      <c r="E3818" s="8" t="s">
        <v>481</v>
      </c>
      <c r="F3818" s="8" t="s">
        <v>452</v>
      </c>
      <c r="G3818" s="8" t="s">
        <v>482</v>
      </c>
      <c r="H3818" s="8">
        <v>2.8665E-2</v>
      </c>
    </row>
    <row r="3819" spans="1:8">
      <c r="A3819" s="8" t="str">
        <f t="shared" si="99"/>
        <v>35.05.005010.02.0031</v>
      </c>
      <c r="B3819" s="8" t="s">
        <v>1085</v>
      </c>
      <c r="C3819" s="8" t="s">
        <v>1086</v>
      </c>
      <c r="D3819" s="8" t="s">
        <v>452</v>
      </c>
      <c r="E3819" s="8" t="s">
        <v>1089</v>
      </c>
      <c r="F3819" s="8" t="s">
        <v>498</v>
      </c>
      <c r="G3819" s="8" t="s">
        <v>1090</v>
      </c>
      <c r="H3819" s="8">
        <v>9.9989999999999992E-3</v>
      </c>
    </row>
    <row r="3820" spans="1:8">
      <c r="A3820" s="8" t="str">
        <f t="shared" si="99"/>
        <v>35.05.005010.04.0004</v>
      </c>
      <c r="B3820" s="8" t="s">
        <v>1085</v>
      </c>
      <c r="C3820" s="8" t="s">
        <v>1086</v>
      </c>
      <c r="D3820" s="8" t="s">
        <v>452</v>
      </c>
      <c r="E3820" s="8" t="s">
        <v>776</v>
      </c>
      <c r="F3820" s="8" t="s">
        <v>452</v>
      </c>
      <c r="G3820" s="8" t="s">
        <v>777</v>
      </c>
      <c r="H3820" s="8">
        <v>2.7531E-2</v>
      </c>
    </row>
    <row r="3821" spans="1:8">
      <c r="A3821" s="8" t="str">
        <f t="shared" si="99"/>
        <v>35.05.005010.06.0020</v>
      </c>
      <c r="B3821" s="8" t="s">
        <v>1085</v>
      </c>
      <c r="C3821" s="8" t="s">
        <v>1086</v>
      </c>
      <c r="D3821" s="8" t="s">
        <v>452</v>
      </c>
      <c r="E3821" s="8" t="s">
        <v>456</v>
      </c>
      <c r="F3821" s="8" t="s">
        <v>452</v>
      </c>
      <c r="G3821" s="8" t="s">
        <v>457</v>
      </c>
      <c r="H3821" s="8">
        <v>7.6660000000000001E-3</v>
      </c>
    </row>
    <row r="3822" spans="1:8">
      <c r="A3822" s="8" t="str">
        <f t="shared" si="99"/>
        <v>35.05.005010.11.0002</v>
      </c>
      <c r="B3822" s="8" t="s">
        <v>1085</v>
      </c>
      <c r="C3822" s="8" t="s">
        <v>1086</v>
      </c>
      <c r="D3822" s="8" t="s">
        <v>452</v>
      </c>
      <c r="E3822" s="8" t="s">
        <v>1070</v>
      </c>
      <c r="F3822" s="8" t="s">
        <v>452</v>
      </c>
      <c r="G3822" s="8" t="s">
        <v>1071</v>
      </c>
      <c r="H3822" s="8">
        <v>8.6660000000000001E-3</v>
      </c>
    </row>
    <row r="3823" spans="1:8">
      <c r="A3823" s="8" t="str">
        <f t="shared" si="99"/>
        <v>35.05.005010.07.0032</v>
      </c>
      <c r="B3823" s="8" t="s">
        <v>1085</v>
      </c>
      <c r="C3823" s="8" t="s">
        <v>1086</v>
      </c>
      <c r="D3823" s="8" t="s">
        <v>452</v>
      </c>
      <c r="E3823" s="8" t="s">
        <v>723</v>
      </c>
      <c r="F3823" s="8" t="s">
        <v>452</v>
      </c>
      <c r="G3823" s="8" t="s">
        <v>724</v>
      </c>
      <c r="H3823" s="8">
        <v>5.2659999999999998E-3</v>
      </c>
    </row>
    <row r="3824" spans="1:8">
      <c r="A3824" s="8" t="str">
        <f t="shared" si="99"/>
        <v>35.05.005010.07.1021</v>
      </c>
      <c r="B3824" s="8" t="s">
        <v>1085</v>
      </c>
      <c r="C3824" s="8" t="s">
        <v>1086</v>
      </c>
      <c r="D3824" s="8" t="s">
        <v>452</v>
      </c>
      <c r="E3824" s="8" t="s">
        <v>1072</v>
      </c>
      <c r="F3824" s="8" t="s">
        <v>498</v>
      </c>
      <c r="G3824" s="8" t="s">
        <v>1073</v>
      </c>
      <c r="H3824" s="8">
        <v>1E-3</v>
      </c>
    </row>
    <row r="3825" spans="1:8">
      <c r="A3825" s="8" t="str">
        <f t="shared" si="99"/>
        <v>35.05.005010.05.0003</v>
      </c>
      <c r="B3825" s="8" t="s">
        <v>1085</v>
      </c>
      <c r="C3825" s="8" t="s">
        <v>1086</v>
      </c>
      <c r="D3825" s="8" t="s">
        <v>452</v>
      </c>
      <c r="E3825" s="8" t="s">
        <v>952</v>
      </c>
      <c r="F3825" s="8" t="s">
        <v>452</v>
      </c>
      <c r="G3825" s="8" t="s">
        <v>953</v>
      </c>
      <c r="H3825" s="8">
        <v>0.42330400000000001</v>
      </c>
    </row>
    <row r="3826" spans="1:8">
      <c r="A3826" s="8" t="str">
        <f t="shared" si="99"/>
        <v>35.05.005010.07.1022</v>
      </c>
      <c r="B3826" s="8" t="s">
        <v>1085</v>
      </c>
      <c r="C3826" s="8" t="s">
        <v>1086</v>
      </c>
      <c r="D3826" s="8" t="s">
        <v>452</v>
      </c>
      <c r="E3826" s="8" t="s">
        <v>1074</v>
      </c>
      <c r="F3826" s="8" t="s">
        <v>498</v>
      </c>
      <c r="G3826" s="8" t="s">
        <v>1075</v>
      </c>
      <c r="H3826" s="8">
        <v>1.0599000000000001E-2</v>
      </c>
    </row>
    <row r="3827" spans="1:8">
      <c r="A3827" s="8" t="str">
        <f t="shared" si="99"/>
        <v>35.05.005010.04.0007</v>
      </c>
      <c r="B3827" s="8" t="s">
        <v>1085</v>
      </c>
      <c r="C3827" s="8" t="s">
        <v>1086</v>
      </c>
      <c r="D3827" s="8" t="s">
        <v>452</v>
      </c>
      <c r="E3827" s="8" t="s">
        <v>535</v>
      </c>
      <c r="F3827" s="8" t="s">
        <v>452</v>
      </c>
      <c r="G3827" s="8" t="s">
        <v>536</v>
      </c>
      <c r="H3827" s="8">
        <v>5.9996000000000001E-2</v>
      </c>
    </row>
    <row r="3828" spans="1:8">
      <c r="A3828" s="8" t="str">
        <f t="shared" si="99"/>
        <v>35.05.005010.07.0034</v>
      </c>
      <c r="B3828" s="8" t="s">
        <v>1085</v>
      </c>
      <c r="C3828" s="8" t="s">
        <v>1086</v>
      </c>
      <c r="D3828" s="8" t="s">
        <v>452</v>
      </c>
      <c r="E3828" s="8" t="s">
        <v>1076</v>
      </c>
      <c r="F3828" s="8" t="s">
        <v>452</v>
      </c>
      <c r="G3828" s="8" t="s">
        <v>1077</v>
      </c>
      <c r="H3828" s="8">
        <v>9.9989999999999992E-3</v>
      </c>
    </row>
    <row r="3829" spans="1:8">
      <c r="A3829" s="8" t="str">
        <f t="shared" si="99"/>
        <v>35.05.005010.05.0007</v>
      </c>
      <c r="B3829" s="8" t="s">
        <v>1085</v>
      </c>
      <c r="C3829" s="8" t="s">
        <v>1086</v>
      </c>
      <c r="D3829" s="8" t="s">
        <v>452</v>
      </c>
      <c r="E3829" s="8" t="s">
        <v>743</v>
      </c>
      <c r="F3829" s="8" t="s">
        <v>498</v>
      </c>
      <c r="G3829" s="8" t="s">
        <v>744</v>
      </c>
      <c r="H3829" s="8">
        <v>8.4661E-2</v>
      </c>
    </row>
    <row r="3830" spans="1:8">
      <c r="A3830" s="8" t="str">
        <f t="shared" si="99"/>
        <v>35.05.005010.07.0027</v>
      </c>
      <c r="B3830" s="8" t="s">
        <v>1085</v>
      </c>
      <c r="C3830" s="8" t="s">
        <v>1086</v>
      </c>
      <c r="D3830" s="8" t="s">
        <v>452</v>
      </c>
      <c r="E3830" s="8" t="s">
        <v>948</v>
      </c>
      <c r="F3830" s="8" t="s">
        <v>452</v>
      </c>
      <c r="G3830" s="8" t="s">
        <v>949</v>
      </c>
      <c r="H3830" s="8">
        <v>5.6700000000000001E-4</v>
      </c>
    </row>
    <row r="3831" spans="1:8">
      <c r="A3831" s="8" t="str">
        <f t="shared" si="99"/>
        <v>35.05.005130.05.0020</v>
      </c>
      <c r="B3831" s="8" t="s">
        <v>1701</v>
      </c>
      <c r="C3831" s="8" t="s">
        <v>1702</v>
      </c>
      <c r="D3831" s="8" t="s">
        <v>452</v>
      </c>
      <c r="E3831" s="8" t="s">
        <v>1371</v>
      </c>
      <c r="F3831" s="8" t="s">
        <v>452</v>
      </c>
      <c r="G3831" s="8" t="s">
        <v>1358</v>
      </c>
      <c r="H3831" s="8">
        <v>1</v>
      </c>
    </row>
    <row r="3832" spans="1:8">
      <c r="A3832" s="8" t="str">
        <f t="shared" si="99"/>
        <v>35.05.005110.09.0002</v>
      </c>
      <c r="B3832" s="8" t="s">
        <v>1701</v>
      </c>
      <c r="C3832" s="8" t="s">
        <v>1702</v>
      </c>
      <c r="D3832" s="8" t="s">
        <v>452</v>
      </c>
      <c r="E3832" s="8" t="s">
        <v>502</v>
      </c>
      <c r="F3832" s="8" t="s">
        <v>452</v>
      </c>
      <c r="G3832" s="8" t="s">
        <v>503</v>
      </c>
      <c r="H3832" s="8">
        <v>0.16222500000000001</v>
      </c>
    </row>
    <row r="3833" spans="1:8">
      <c r="A3833" s="8" t="str">
        <f t="shared" si="99"/>
        <v>35.05.005110.06.0020</v>
      </c>
      <c r="B3833" s="8" t="s">
        <v>1701</v>
      </c>
      <c r="C3833" s="8" t="s">
        <v>1702</v>
      </c>
      <c r="D3833" s="8" t="s">
        <v>452</v>
      </c>
      <c r="E3833" s="8" t="s">
        <v>456</v>
      </c>
      <c r="F3833" s="8" t="s">
        <v>452</v>
      </c>
      <c r="G3833" s="8" t="s">
        <v>457</v>
      </c>
      <c r="H3833" s="8">
        <v>9.3080000000000003E-3</v>
      </c>
    </row>
    <row r="3834" spans="1:8">
      <c r="A3834" s="8" t="str">
        <f t="shared" si="99"/>
        <v>35.05.005110.04.0005</v>
      </c>
      <c r="B3834" s="8" t="s">
        <v>1701</v>
      </c>
      <c r="C3834" s="8" t="s">
        <v>1702</v>
      </c>
      <c r="D3834" s="8" t="s">
        <v>452</v>
      </c>
      <c r="E3834" s="8" t="s">
        <v>475</v>
      </c>
      <c r="F3834" s="8" t="s">
        <v>452</v>
      </c>
      <c r="G3834" s="8" t="s">
        <v>476</v>
      </c>
      <c r="H3834" s="8">
        <v>1.5956999999999999E-2</v>
      </c>
    </row>
    <row r="3835" spans="1:8">
      <c r="A3835" s="8" t="str">
        <f t="shared" si="99"/>
        <v>35.05.005140.03.1380</v>
      </c>
      <c r="B3835" s="8" t="s">
        <v>1701</v>
      </c>
      <c r="C3835" s="8" t="s">
        <v>1702</v>
      </c>
      <c r="D3835" s="8" t="s">
        <v>452</v>
      </c>
      <c r="E3835" s="8" t="s">
        <v>835</v>
      </c>
      <c r="F3835" s="8" t="s">
        <v>498</v>
      </c>
      <c r="G3835" s="8" t="s">
        <v>836</v>
      </c>
      <c r="H3835" s="8">
        <v>0.114356</v>
      </c>
    </row>
    <row r="3836" spans="1:8">
      <c r="A3836" s="8" t="str">
        <f t="shared" si="99"/>
        <v>35.05.005140.03.5010</v>
      </c>
      <c r="B3836" s="8" t="s">
        <v>1701</v>
      </c>
      <c r="C3836" s="8" t="s">
        <v>1702</v>
      </c>
      <c r="D3836" s="8" t="s">
        <v>452</v>
      </c>
      <c r="E3836" s="8" t="s">
        <v>763</v>
      </c>
      <c r="F3836" s="8" t="s">
        <v>498</v>
      </c>
      <c r="G3836" s="8" t="s">
        <v>764</v>
      </c>
      <c r="H3836" s="8">
        <v>7.9780000000000007E-3</v>
      </c>
    </row>
    <row r="3837" spans="1:8">
      <c r="A3837" s="8" t="str">
        <f t="shared" si="99"/>
        <v>35.05.005110.02.0024</v>
      </c>
      <c r="B3837" s="8" t="s">
        <v>1701</v>
      </c>
      <c r="C3837" s="8" t="s">
        <v>1702</v>
      </c>
      <c r="D3837" s="8" t="s">
        <v>452</v>
      </c>
      <c r="E3837" s="8" t="s">
        <v>1364</v>
      </c>
      <c r="F3837" s="8" t="s">
        <v>498</v>
      </c>
      <c r="G3837" s="8" t="s">
        <v>1365</v>
      </c>
      <c r="H3837" s="8">
        <v>5.3189999999999999E-3</v>
      </c>
    </row>
    <row r="3838" spans="1:8">
      <c r="A3838" s="8" t="str">
        <f t="shared" si="99"/>
        <v>35.05.005130.06.0005</v>
      </c>
      <c r="B3838" s="8" t="s">
        <v>1701</v>
      </c>
      <c r="C3838" s="8" t="s">
        <v>1702</v>
      </c>
      <c r="D3838" s="8" t="s">
        <v>452</v>
      </c>
      <c r="E3838" s="8" t="s">
        <v>1372</v>
      </c>
      <c r="F3838" s="8" t="s">
        <v>452</v>
      </c>
      <c r="G3838" s="8" t="s">
        <v>1373</v>
      </c>
      <c r="H3838" s="8">
        <v>0.68800799999999995</v>
      </c>
    </row>
    <row r="3839" spans="1:8">
      <c r="A3839" s="8" t="str">
        <f t="shared" si="99"/>
        <v>35.05.005110.07.0002</v>
      </c>
      <c r="B3839" s="8" t="s">
        <v>1701</v>
      </c>
      <c r="C3839" s="8" t="s">
        <v>1702</v>
      </c>
      <c r="D3839" s="8" t="s">
        <v>452</v>
      </c>
      <c r="E3839" s="8" t="s">
        <v>454</v>
      </c>
      <c r="F3839" s="8" t="s">
        <v>452</v>
      </c>
      <c r="G3839" s="8" t="s">
        <v>455</v>
      </c>
      <c r="H3839" s="8">
        <v>0.215474</v>
      </c>
    </row>
    <row r="3840" spans="1:8">
      <c r="A3840" s="8" t="str">
        <f t="shared" si="99"/>
        <v>35.05.005110.04.0007</v>
      </c>
      <c r="B3840" s="8" t="s">
        <v>1701</v>
      </c>
      <c r="C3840" s="8" t="s">
        <v>1702</v>
      </c>
      <c r="D3840" s="8" t="s">
        <v>452</v>
      </c>
      <c r="E3840" s="8" t="s">
        <v>535</v>
      </c>
      <c r="F3840" s="8" t="s">
        <v>452</v>
      </c>
      <c r="G3840" s="8" t="s">
        <v>536</v>
      </c>
      <c r="H3840" s="8">
        <v>7.5415999999999997E-2</v>
      </c>
    </row>
    <row r="3841" spans="1:8">
      <c r="A3841" s="8" t="str">
        <f t="shared" si="99"/>
        <v>35.05.005130.05.0001</v>
      </c>
      <c r="B3841" s="8" t="s">
        <v>1701</v>
      </c>
      <c r="C3841" s="8" t="s">
        <v>1702</v>
      </c>
      <c r="D3841" s="8" t="s">
        <v>452</v>
      </c>
      <c r="E3841" s="8" t="s">
        <v>1050</v>
      </c>
      <c r="F3841" s="8" t="s">
        <v>498</v>
      </c>
      <c r="G3841" s="8" t="s">
        <v>844</v>
      </c>
      <c r="H3841" s="8">
        <v>0.116356</v>
      </c>
    </row>
    <row r="3842" spans="1:8">
      <c r="A3842" s="8" t="str">
        <f t="shared" si="99"/>
        <v>35.05.005110.01.0019</v>
      </c>
      <c r="B3842" s="8" t="s">
        <v>1701</v>
      </c>
      <c r="C3842" s="8" t="s">
        <v>1702</v>
      </c>
      <c r="D3842" s="8" t="s">
        <v>452</v>
      </c>
      <c r="E3842" s="8" t="s">
        <v>1343</v>
      </c>
      <c r="F3842" s="8" t="s">
        <v>452</v>
      </c>
      <c r="G3842" s="8" t="s">
        <v>842</v>
      </c>
      <c r="H3842" s="8">
        <v>0.155141</v>
      </c>
    </row>
    <row r="3843" spans="1:8">
      <c r="A3843" s="8" t="str">
        <f t="shared" si="99"/>
        <v>---------------  - FMEN031 - V:</v>
      </c>
      <c r="B3843" s="8" t="s">
        <v>427</v>
      </c>
      <c r="C3843" s="8" t="e">
        <f>------------------------------DAT</f>
        <v>#NAME?</v>
      </c>
      <c r="D3843" s="8" t="s">
        <v>1238</v>
      </c>
      <c r="E3843" s="8" t="s">
        <v>526</v>
      </c>
      <c r="F3843" s="8" t="s">
        <v>527</v>
      </c>
      <c r="G3843" s="8" t="s">
        <v>528</v>
      </c>
      <c r="H3843" s="8"/>
    </row>
    <row r="3844" spans="1:8">
      <c r="A3844" s="8" t="str">
        <f t="shared" si="99"/>
        <v>_x000C_------------------------------</v>
      </c>
      <c r="B3844" s="8" t="s">
        <v>529</v>
      </c>
      <c r="C3844" s="8" t="s">
        <v>1227</v>
      </c>
      <c r="D3844" s="8" t="s">
        <v>1228</v>
      </c>
      <c r="E3844" s="8" t="s">
        <v>430</v>
      </c>
      <c r="F3844" s="8" t="s">
        <v>429</v>
      </c>
      <c r="G3844" s="8" t="s">
        <v>431</v>
      </c>
      <c r="H3844" s="8" t="s">
        <v>431</v>
      </c>
    </row>
    <row r="3845" spans="1:8">
      <c r="A3845" s="8" t="str">
        <f t="shared" si="99"/>
        <v>FORNO DE MINASrutura de Atual P</v>
      </c>
      <c r="B3845" s="8" t="s">
        <v>433</v>
      </c>
      <c r="C3845" s="8" t="s">
        <v>434</v>
      </c>
      <c r="D3845" s="8" t="s">
        <v>435</v>
      </c>
      <c r="E3845" s="8" t="s">
        <v>436</v>
      </c>
      <c r="F3845" s="8" t="s">
        <v>437</v>
      </c>
      <c r="G3845" s="8" t="s">
        <v>438</v>
      </c>
      <c r="H3845" s="8" t="s">
        <v>1703</v>
      </c>
    </row>
    <row r="3846" spans="1:8">
      <c r="A3846" s="8" t="str">
        <f t="shared" si="99"/>
        <v>-------------------------------</v>
      </c>
      <c r="B3846" s="8" t="s">
        <v>427</v>
      </c>
      <c r="C3846" s="8" t="s">
        <v>1227</v>
      </c>
      <c r="D3846" s="8" t="s">
        <v>1228</v>
      </c>
      <c r="E3846" s="8" t="s">
        <v>430</v>
      </c>
      <c r="F3846" s="8" t="s">
        <v>429</v>
      </c>
      <c r="G3846" s="8" t="s">
        <v>431</v>
      </c>
      <c r="H3846" s="8" t="s">
        <v>1691</v>
      </c>
    </row>
    <row r="3847" spans="1:8">
      <c r="A3847" s="8" t="str">
        <f t="shared" si="99"/>
        <v/>
      </c>
      <c r="B3847" s="8"/>
      <c r="C3847" s="8"/>
      <c r="D3847" s="8"/>
      <c r="E3847" s="8"/>
      <c r="F3847" s="8"/>
      <c r="G3847" s="8"/>
      <c r="H3847" s="8"/>
    </row>
    <row r="3848" spans="1:8">
      <c r="A3848" s="8" t="str">
        <f t="shared" si="99"/>
        <v>Item PaiItem Filho</v>
      </c>
      <c r="B3848" s="8" t="s">
        <v>441</v>
      </c>
      <c r="C3848" s="8" t="s">
        <v>442</v>
      </c>
      <c r="D3848" s="8" t="s">
        <v>443</v>
      </c>
      <c r="E3848" s="8" t="s">
        <v>444</v>
      </c>
      <c r="F3848" s="8" t="s">
        <v>443</v>
      </c>
      <c r="G3848" s="8" t="s">
        <v>445</v>
      </c>
      <c r="H3848" s="8" t="s">
        <v>446</v>
      </c>
    </row>
    <row r="3849" spans="1:8">
      <c r="A3849" s="8" t="str">
        <f t="shared" si="99"/>
        <v>------------------------------</v>
      </c>
      <c r="B3849" s="8" t="s">
        <v>427</v>
      </c>
      <c r="C3849" s="8" t="s">
        <v>447</v>
      </c>
      <c r="D3849" s="8" t="s">
        <v>448</v>
      </c>
      <c r="E3849" s="8" t="s">
        <v>449</v>
      </c>
      <c r="F3849" s="8" t="s">
        <v>448</v>
      </c>
      <c r="G3849" s="8" t="s">
        <v>431</v>
      </c>
      <c r="H3849" s="8" t="s">
        <v>427</v>
      </c>
    </row>
    <row r="3850" spans="1:8">
      <c r="A3850" s="8" t="str">
        <f t="shared" si="99"/>
        <v>35.05.005110.01.0006</v>
      </c>
      <c r="B3850" s="8" t="s">
        <v>1701</v>
      </c>
      <c r="C3850" s="8" t="s">
        <v>1702</v>
      </c>
      <c r="D3850" s="8" t="s">
        <v>452</v>
      </c>
      <c r="E3850" s="8" t="s">
        <v>845</v>
      </c>
      <c r="F3850" s="8" t="s">
        <v>452</v>
      </c>
      <c r="G3850" s="8" t="s">
        <v>846</v>
      </c>
      <c r="H3850" s="8">
        <v>0.116356</v>
      </c>
    </row>
    <row r="3851" spans="1:8">
      <c r="A3851" s="8" t="str">
        <f t="shared" si="99"/>
        <v>35.05.005110.02.0003</v>
      </c>
      <c r="B3851" s="8" t="s">
        <v>1701</v>
      </c>
      <c r="C3851" s="8" t="s">
        <v>1702</v>
      </c>
      <c r="D3851" s="8" t="s">
        <v>452</v>
      </c>
      <c r="E3851" s="8" t="s">
        <v>523</v>
      </c>
      <c r="F3851" s="8" t="s">
        <v>452</v>
      </c>
      <c r="G3851" s="8" t="s">
        <v>524</v>
      </c>
      <c r="H3851" s="8">
        <v>3.0165999999999998E-2</v>
      </c>
    </row>
    <row r="3852" spans="1:8">
      <c r="A3852" s="8" t="str">
        <f t="shared" si="99"/>
        <v>35.05.005110.02.0026</v>
      </c>
      <c r="B3852" s="8" t="s">
        <v>1701</v>
      </c>
      <c r="C3852" s="8" t="s">
        <v>1702</v>
      </c>
      <c r="D3852" s="8" t="s">
        <v>452</v>
      </c>
      <c r="E3852" s="8" t="s">
        <v>1333</v>
      </c>
      <c r="F3852" s="8" t="s">
        <v>452</v>
      </c>
      <c r="G3852" s="8" t="s">
        <v>1334</v>
      </c>
      <c r="H3852" s="8">
        <v>7.5420000000000001E-3</v>
      </c>
    </row>
    <row r="3853" spans="1:8">
      <c r="A3853" s="8" t="str">
        <f t="shared" si="99"/>
        <v>35.05.005230.05.0014</v>
      </c>
      <c r="B3853" s="8" t="s">
        <v>1704</v>
      </c>
      <c r="C3853" s="8" t="s">
        <v>1705</v>
      </c>
      <c r="D3853" s="8" t="s">
        <v>452</v>
      </c>
      <c r="E3853" s="8" t="s">
        <v>1351</v>
      </c>
      <c r="F3853" s="8" t="s">
        <v>452</v>
      </c>
      <c r="G3853" s="8" t="s">
        <v>1320</v>
      </c>
      <c r="H3853" s="8">
        <v>1</v>
      </c>
    </row>
    <row r="3854" spans="1:8">
      <c r="A3854" s="8" t="str">
        <f t="shared" si="99"/>
        <v>35.05.005210.09.0003</v>
      </c>
      <c r="B3854" s="8" t="s">
        <v>1704</v>
      </c>
      <c r="C3854" s="8" t="s">
        <v>1705</v>
      </c>
      <c r="D3854" s="8" t="s">
        <v>452</v>
      </c>
      <c r="E3854" s="8" t="s">
        <v>824</v>
      </c>
      <c r="F3854" s="8" t="s">
        <v>452</v>
      </c>
      <c r="G3854" s="8" t="s">
        <v>825</v>
      </c>
      <c r="H3854" s="8">
        <v>0.15293599999999999</v>
      </c>
    </row>
    <row r="3855" spans="1:8">
      <c r="A3855" s="8" t="str">
        <f t="shared" ref="A3855:A3918" si="100">B3855&amp;E3855</f>
        <v>35.05.005210.06.0020</v>
      </c>
      <c r="B3855" s="8" t="s">
        <v>1704</v>
      </c>
      <c r="C3855" s="8" t="s">
        <v>1705</v>
      </c>
      <c r="D3855" s="8" t="s">
        <v>452</v>
      </c>
      <c r="E3855" s="8" t="s">
        <v>456</v>
      </c>
      <c r="F3855" s="8" t="s">
        <v>452</v>
      </c>
      <c r="G3855" s="8" t="s">
        <v>457</v>
      </c>
      <c r="H3855" s="8">
        <v>1.3282E-2</v>
      </c>
    </row>
    <row r="3856" spans="1:8">
      <c r="A3856" s="8" t="str">
        <f t="shared" si="100"/>
        <v>35.05.005210.04.0004</v>
      </c>
      <c r="B3856" s="8" t="s">
        <v>1704</v>
      </c>
      <c r="C3856" s="8" t="s">
        <v>1705</v>
      </c>
      <c r="D3856" s="8" t="s">
        <v>452</v>
      </c>
      <c r="E3856" s="8" t="s">
        <v>776</v>
      </c>
      <c r="F3856" s="8" t="s">
        <v>452</v>
      </c>
      <c r="G3856" s="8" t="s">
        <v>777</v>
      </c>
      <c r="H3856" s="8">
        <v>7.5900000000000004E-3</v>
      </c>
    </row>
    <row r="3857" spans="1:8">
      <c r="A3857" s="8" t="str">
        <f t="shared" si="100"/>
        <v>35.05.005210.04.0005</v>
      </c>
      <c r="B3857" s="8" t="s">
        <v>1704</v>
      </c>
      <c r="C3857" s="8" t="s">
        <v>1705</v>
      </c>
      <c r="D3857" s="8" t="s">
        <v>452</v>
      </c>
      <c r="E3857" s="8" t="s">
        <v>475</v>
      </c>
      <c r="F3857" s="8" t="s">
        <v>452</v>
      </c>
      <c r="G3857" s="8" t="s">
        <v>476</v>
      </c>
      <c r="H3857" s="8">
        <v>1.0120000000000001E-2</v>
      </c>
    </row>
    <row r="3858" spans="1:8">
      <c r="A3858" s="8" t="str">
        <f t="shared" si="100"/>
        <v>35.05.005240.03.1380</v>
      </c>
      <c r="B3858" s="8" t="s">
        <v>1704</v>
      </c>
      <c r="C3858" s="8" t="s">
        <v>1705</v>
      </c>
      <c r="D3858" s="8" t="s">
        <v>452</v>
      </c>
      <c r="E3858" s="8" t="s">
        <v>835</v>
      </c>
      <c r="F3858" s="8" t="s">
        <v>498</v>
      </c>
      <c r="G3858" s="8" t="s">
        <v>836</v>
      </c>
      <c r="H3858" s="8">
        <v>0.15179699999999999</v>
      </c>
    </row>
    <row r="3859" spans="1:8">
      <c r="A3859" s="8" t="str">
        <f t="shared" si="100"/>
        <v>35.05.005230.06.0001</v>
      </c>
      <c r="B3859" s="8" t="s">
        <v>1704</v>
      </c>
      <c r="C3859" s="8" t="s">
        <v>1705</v>
      </c>
      <c r="D3859" s="8" t="s">
        <v>452</v>
      </c>
      <c r="E3859" s="8" t="s">
        <v>1331</v>
      </c>
      <c r="F3859" s="8" t="s">
        <v>452</v>
      </c>
      <c r="G3859" s="8" t="s">
        <v>1332</v>
      </c>
      <c r="H3859" s="8">
        <v>0.667632</v>
      </c>
    </row>
    <row r="3860" spans="1:8">
      <c r="A3860" s="8" t="str">
        <f t="shared" si="100"/>
        <v>35.05.005210.01.0010</v>
      </c>
      <c r="B3860" s="8" t="s">
        <v>1704</v>
      </c>
      <c r="C3860" s="8" t="s">
        <v>1705</v>
      </c>
      <c r="D3860" s="8" t="s">
        <v>452</v>
      </c>
      <c r="E3860" s="8" t="s">
        <v>843</v>
      </c>
      <c r="F3860" s="8" t="s">
        <v>452</v>
      </c>
      <c r="G3860" s="8" t="s">
        <v>844</v>
      </c>
      <c r="H3860" s="8">
        <v>0.109294</v>
      </c>
    </row>
    <row r="3861" spans="1:8">
      <c r="A3861" s="8" t="str">
        <f t="shared" si="100"/>
        <v>35.05.005210.01.0014</v>
      </c>
      <c r="B3861" s="8" t="s">
        <v>1704</v>
      </c>
      <c r="C3861" s="8" t="s">
        <v>1705</v>
      </c>
      <c r="D3861" s="8" t="s">
        <v>452</v>
      </c>
      <c r="E3861" s="8" t="s">
        <v>841</v>
      </c>
      <c r="F3861" s="8" t="s">
        <v>452</v>
      </c>
      <c r="G3861" s="8" t="s">
        <v>842</v>
      </c>
      <c r="H3861" s="8">
        <v>0.14572599999999999</v>
      </c>
    </row>
    <row r="3862" spans="1:8">
      <c r="A3862" s="8" t="str">
        <f t="shared" si="100"/>
        <v>35.05.005210.01.0006</v>
      </c>
      <c r="B3862" s="8" t="s">
        <v>1704</v>
      </c>
      <c r="C3862" s="8" t="s">
        <v>1705</v>
      </c>
      <c r="D3862" s="8" t="s">
        <v>452</v>
      </c>
      <c r="E3862" s="8" t="s">
        <v>845</v>
      </c>
      <c r="F3862" s="8" t="s">
        <v>452</v>
      </c>
      <c r="G3862" s="8" t="s">
        <v>846</v>
      </c>
      <c r="H3862" s="8">
        <v>0.109294</v>
      </c>
    </row>
    <row r="3863" spans="1:8">
      <c r="A3863" s="8" t="str">
        <f t="shared" si="100"/>
        <v>35.05.005210.02.0003</v>
      </c>
      <c r="B3863" s="8" t="s">
        <v>1704</v>
      </c>
      <c r="C3863" s="8" t="s">
        <v>1705</v>
      </c>
      <c r="D3863" s="8" t="s">
        <v>452</v>
      </c>
      <c r="E3863" s="8" t="s">
        <v>523</v>
      </c>
      <c r="F3863" s="8" t="s">
        <v>452</v>
      </c>
      <c r="G3863" s="8" t="s">
        <v>524</v>
      </c>
      <c r="H3863" s="8">
        <v>2.4794E-2</v>
      </c>
    </row>
    <row r="3864" spans="1:8">
      <c r="A3864" s="8" t="str">
        <f t="shared" si="100"/>
        <v>35.05.005210.02.0026</v>
      </c>
      <c r="B3864" s="8" t="s">
        <v>1704</v>
      </c>
      <c r="C3864" s="8" t="s">
        <v>1705</v>
      </c>
      <c r="D3864" s="8" t="s">
        <v>452</v>
      </c>
      <c r="E3864" s="8" t="s">
        <v>1333</v>
      </c>
      <c r="F3864" s="8" t="s">
        <v>452</v>
      </c>
      <c r="G3864" s="8" t="s">
        <v>1334</v>
      </c>
      <c r="H3864" s="8">
        <v>1.0626E-2</v>
      </c>
    </row>
    <row r="3865" spans="1:8">
      <c r="A3865" s="8" t="str">
        <f t="shared" si="100"/>
        <v>35.05.005210.07.0002</v>
      </c>
      <c r="B3865" s="8" t="s">
        <v>1704</v>
      </c>
      <c r="C3865" s="8" t="s">
        <v>1705</v>
      </c>
      <c r="D3865" s="8" t="s">
        <v>452</v>
      </c>
      <c r="E3865" s="8" t="s">
        <v>454</v>
      </c>
      <c r="F3865" s="8" t="s">
        <v>452</v>
      </c>
      <c r="G3865" s="8" t="s">
        <v>455</v>
      </c>
      <c r="H3865" s="8">
        <v>0.222636</v>
      </c>
    </row>
    <row r="3866" spans="1:8">
      <c r="A3866" s="8" t="str">
        <f t="shared" si="100"/>
        <v>35.05.005210.04.0007</v>
      </c>
      <c r="B3866" s="8" t="s">
        <v>1704</v>
      </c>
      <c r="C3866" s="8" t="s">
        <v>1705</v>
      </c>
      <c r="D3866" s="8" t="s">
        <v>452</v>
      </c>
      <c r="E3866" s="8" t="s">
        <v>535</v>
      </c>
      <c r="F3866" s="8" t="s">
        <v>452</v>
      </c>
      <c r="G3866" s="8" t="s">
        <v>536</v>
      </c>
      <c r="H3866" s="8">
        <v>7.2134000000000004E-2</v>
      </c>
    </row>
    <row r="3867" spans="1:8">
      <c r="A3867" s="8" t="str">
        <f t="shared" si="100"/>
        <v>35.05.005330.05.0013</v>
      </c>
      <c r="B3867" s="8" t="s">
        <v>1706</v>
      </c>
      <c r="C3867" s="8" t="s">
        <v>1707</v>
      </c>
      <c r="D3867" s="8" t="s">
        <v>452</v>
      </c>
      <c r="E3867" s="8" t="s">
        <v>1350</v>
      </c>
      <c r="F3867" s="8" t="s">
        <v>452</v>
      </c>
      <c r="G3867" s="8" t="s">
        <v>1345</v>
      </c>
      <c r="H3867" s="8">
        <v>1</v>
      </c>
    </row>
    <row r="3868" spans="1:8">
      <c r="A3868" s="8" t="str">
        <f t="shared" si="100"/>
        <v>35.05.005310.09.0002</v>
      </c>
      <c r="B3868" s="8" t="s">
        <v>1706</v>
      </c>
      <c r="C3868" s="8" t="s">
        <v>1707</v>
      </c>
      <c r="D3868" s="8" t="s">
        <v>452</v>
      </c>
      <c r="E3868" s="8" t="s">
        <v>502</v>
      </c>
      <c r="F3868" s="8" t="s">
        <v>452</v>
      </c>
      <c r="G3868" s="8" t="s">
        <v>503</v>
      </c>
      <c r="H3868" s="8">
        <v>0.147865</v>
      </c>
    </row>
    <row r="3869" spans="1:8">
      <c r="A3869" s="8" t="str">
        <f t="shared" si="100"/>
        <v>35.05.005310.06.0020</v>
      </c>
      <c r="B3869" s="8" t="s">
        <v>1706</v>
      </c>
      <c r="C3869" s="8" t="s">
        <v>1707</v>
      </c>
      <c r="D3869" s="8" t="s">
        <v>452</v>
      </c>
      <c r="E3869" s="8" t="s">
        <v>456</v>
      </c>
      <c r="F3869" s="8" t="s">
        <v>452</v>
      </c>
      <c r="G3869" s="8" t="s">
        <v>457</v>
      </c>
      <c r="H3869" s="8">
        <v>9.3369999999999998E-3</v>
      </c>
    </row>
    <row r="3870" spans="1:8">
      <c r="A3870" s="8" t="str">
        <f t="shared" si="100"/>
        <v>35.05.005310.04.0004</v>
      </c>
      <c r="B3870" s="8" t="s">
        <v>1706</v>
      </c>
      <c r="C3870" s="8" t="s">
        <v>1707</v>
      </c>
      <c r="D3870" s="8" t="s">
        <v>452</v>
      </c>
      <c r="E3870" s="8" t="s">
        <v>776</v>
      </c>
      <c r="F3870" s="8" t="s">
        <v>452</v>
      </c>
      <c r="G3870" s="8" t="s">
        <v>777</v>
      </c>
      <c r="H3870" s="8">
        <v>7.5709999999999996E-3</v>
      </c>
    </row>
    <row r="3871" spans="1:8">
      <c r="A3871" s="8" t="str">
        <f t="shared" si="100"/>
        <v>35.05.005310.04.0005</v>
      </c>
      <c r="B3871" s="8" t="s">
        <v>1706</v>
      </c>
      <c r="C3871" s="8" t="s">
        <v>1707</v>
      </c>
      <c r="D3871" s="8" t="s">
        <v>452</v>
      </c>
      <c r="E3871" s="8" t="s">
        <v>475</v>
      </c>
      <c r="F3871" s="8" t="s">
        <v>452</v>
      </c>
      <c r="G3871" s="8" t="s">
        <v>476</v>
      </c>
      <c r="H3871" s="8">
        <v>1.0095E-2</v>
      </c>
    </row>
    <row r="3872" spans="1:8">
      <c r="A3872" s="8" t="str">
        <f t="shared" si="100"/>
        <v>35.05.005340.03.5010</v>
      </c>
      <c r="B3872" s="8" t="s">
        <v>1706</v>
      </c>
      <c r="C3872" s="8" t="s">
        <v>1707</v>
      </c>
      <c r="D3872" s="8" t="s">
        <v>452</v>
      </c>
      <c r="E3872" s="8" t="s">
        <v>763</v>
      </c>
      <c r="F3872" s="8" t="s">
        <v>498</v>
      </c>
      <c r="G3872" s="8" t="s">
        <v>764</v>
      </c>
      <c r="H3872" s="8">
        <v>1.2618000000000001E-2</v>
      </c>
    </row>
    <row r="3873" spans="1:8">
      <c r="A3873" s="8" t="str">
        <f t="shared" si="100"/>
        <v>35.05.005340.03.1380</v>
      </c>
      <c r="B3873" s="8" t="s">
        <v>1706</v>
      </c>
      <c r="C3873" s="8" t="s">
        <v>1707</v>
      </c>
      <c r="D3873" s="8" t="s">
        <v>452</v>
      </c>
      <c r="E3873" s="8" t="s">
        <v>835</v>
      </c>
      <c r="F3873" s="8" t="s">
        <v>498</v>
      </c>
      <c r="G3873" s="8" t="s">
        <v>836</v>
      </c>
      <c r="H3873" s="8">
        <v>0.151418</v>
      </c>
    </row>
    <row r="3874" spans="1:8">
      <c r="A3874" s="8" t="str">
        <f t="shared" si="100"/>
        <v>35.05.005330.06.0001</v>
      </c>
      <c r="B3874" s="8" t="s">
        <v>1706</v>
      </c>
      <c r="C3874" s="8" t="s">
        <v>1707</v>
      </c>
      <c r="D3874" s="8" t="s">
        <v>452</v>
      </c>
      <c r="E3874" s="8" t="s">
        <v>1331</v>
      </c>
      <c r="F3874" s="8" t="s">
        <v>452</v>
      </c>
      <c r="G3874" s="8" t="s">
        <v>1332</v>
      </c>
      <c r="H3874" s="8">
        <v>0.665964</v>
      </c>
    </row>
    <row r="3875" spans="1:8">
      <c r="A3875" s="8" t="str">
        <f t="shared" si="100"/>
        <v>35.05.005310.01.0010</v>
      </c>
      <c r="B3875" s="8" t="s">
        <v>1706</v>
      </c>
      <c r="C3875" s="8" t="s">
        <v>1707</v>
      </c>
      <c r="D3875" s="8" t="s">
        <v>452</v>
      </c>
      <c r="E3875" s="8" t="s">
        <v>843</v>
      </c>
      <c r="F3875" s="8" t="s">
        <v>452</v>
      </c>
      <c r="G3875" s="8" t="s">
        <v>844</v>
      </c>
      <c r="H3875" s="8">
        <v>0.10902100000000001</v>
      </c>
    </row>
    <row r="3876" spans="1:8">
      <c r="A3876" s="8" t="str">
        <f t="shared" si="100"/>
        <v>35.05.005310.01.0014</v>
      </c>
      <c r="B3876" s="8" t="s">
        <v>1706</v>
      </c>
      <c r="C3876" s="8" t="s">
        <v>1707</v>
      </c>
      <c r="D3876" s="8" t="s">
        <v>452</v>
      </c>
      <c r="E3876" s="8" t="s">
        <v>841</v>
      </c>
      <c r="F3876" s="8" t="s">
        <v>452</v>
      </c>
      <c r="G3876" s="8" t="s">
        <v>842</v>
      </c>
      <c r="H3876" s="8">
        <v>0.14536199999999999</v>
      </c>
    </row>
    <row r="3877" spans="1:8">
      <c r="A3877" s="8" t="str">
        <f t="shared" si="100"/>
        <v>35.05.005310.01.0006</v>
      </c>
      <c r="B3877" s="8" t="s">
        <v>1706</v>
      </c>
      <c r="C3877" s="8" t="s">
        <v>1707</v>
      </c>
      <c r="D3877" s="8" t="s">
        <v>452</v>
      </c>
      <c r="E3877" s="8" t="s">
        <v>845</v>
      </c>
      <c r="F3877" s="8" t="s">
        <v>452</v>
      </c>
      <c r="G3877" s="8" t="s">
        <v>846</v>
      </c>
      <c r="H3877" s="8">
        <v>0.10902100000000001</v>
      </c>
    </row>
    <row r="3878" spans="1:8">
      <c r="A3878" s="8" t="str">
        <f t="shared" si="100"/>
        <v>35.05.005310.02.0003</v>
      </c>
      <c r="B3878" s="8" t="s">
        <v>1706</v>
      </c>
      <c r="C3878" s="8" t="s">
        <v>1707</v>
      </c>
      <c r="D3878" s="8" t="s">
        <v>452</v>
      </c>
      <c r="E3878" s="8" t="s">
        <v>523</v>
      </c>
      <c r="F3878" s="8" t="s">
        <v>452</v>
      </c>
      <c r="G3878" s="8" t="s">
        <v>524</v>
      </c>
      <c r="H3878" s="8">
        <v>2.4732000000000001E-2</v>
      </c>
    </row>
    <row r="3879" spans="1:8">
      <c r="A3879" s="8" t="str">
        <f t="shared" si="100"/>
        <v>35.05.005310.02.0026</v>
      </c>
      <c r="B3879" s="8" t="s">
        <v>1706</v>
      </c>
      <c r="C3879" s="8" t="s">
        <v>1707</v>
      </c>
      <c r="D3879" s="8" t="s">
        <v>452</v>
      </c>
      <c r="E3879" s="8" t="s">
        <v>1333</v>
      </c>
      <c r="F3879" s="8" t="s">
        <v>452</v>
      </c>
      <c r="G3879" s="8" t="s">
        <v>1334</v>
      </c>
      <c r="H3879" s="8">
        <v>1.0599000000000001E-2</v>
      </c>
    </row>
    <row r="3880" spans="1:8">
      <c r="A3880" s="8" t="str">
        <f t="shared" si="100"/>
        <v>35.05.005310.07.0002</v>
      </c>
      <c r="B3880" s="8" t="s">
        <v>1706</v>
      </c>
      <c r="C3880" s="8" t="s">
        <v>1707</v>
      </c>
      <c r="D3880" s="8" t="s">
        <v>452</v>
      </c>
      <c r="E3880" s="8" t="s">
        <v>454</v>
      </c>
      <c r="F3880" s="8" t="s">
        <v>452</v>
      </c>
      <c r="G3880" s="8" t="s">
        <v>455</v>
      </c>
      <c r="H3880" s="8">
        <v>0.22208</v>
      </c>
    </row>
    <row r="3881" spans="1:8">
      <c r="A3881" s="8" t="str">
        <f t="shared" si="100"/>
        <v>35.05.005310.04.0007</v>
      </c>
      <c r="B3881" s="8" t="s">
        <v>1706</v>
      </c>
      <c r="C3881" s="8" t="s">
        <v>1707</v>
      </c>
      <c r="D3881" s="8" t="s">
        <v>452</v>
      </c>
      <c r="E3881" s="8" t="s">
        <v>535</v>
      </c>
      <c r="F3881" s="8" t="s">
        <v>452</v>
      </c>
      <c r="G3881" s="8" t="s">
        <v>536</v>
      </c>
      <c r="H3881" s="8">
        <v>7.1954000000000004E-2</v>
      </c>
    </row>
    <row r="3882" spans="1:8">
      <c r="A3882" s="8" t="str">
        <f t="shared" si="100"/>
        <v>35.05.005430.05.0018</v>
      </c>
      <c r="B3882" s="8" t="s">
        <v>1708</v>
      </c>
      <c r="C3882" s="8" t="s">
        <v>1709</v>
      </c>
      <c r="D3882" s="8" t="s">
        <v>452</v>
      </c>
      <c r="E3882" s="8" t="s">
        <v>1366</v>
      </c>
      <c r="F3882" s="8" t="s">
        <v>452</v>
      </c>
      <c r="G3882" s="8" t="s">
        <v>1345</v>
      </c>
      <c r="H3882" s="8">
        <v>1</v>
      </c>
    </row>
    <row r="3883" spans="1:8">
      <c r="A3883" s="8" t="str">
        <f t="shared" si="100"/>
        <v>35.05.005410.09.0003</v>
      </c>
      <c r="B3883" s="8" t="s">
        <v>1708</v>
      </c>
      <c r="C3883" s="8" t="s">
        <v>1709</v>
      </c>
      <c r="D3883" s="8" t="s">
        <v>452</v>
      </c>
      <c r="E3883" s="8" t="s">
        <v>824</v>
      </c>
      <c r="F3883" s="8" t="s">
        <v>452</v>
      </c>
      <c r="G3883" s="8" t="s">
        <v>825</v>
      </c>
      <c r="H3883" s="8">
        <v>0.14894399999999999</v>
      </c>
    </row>
    <row r="3884" spans="1:8">
      <c r="A3884" s="8" t="str">
        <f t="shared" si="100"/>
        <v>35.05.005410.06.0020</v>
      </c>
      <c r="B3884" s="8" t="s">
        <v>1708</v>
      </c>
      <c r="C3884" s="8" t="s">
        <v>1709</v>
      </c>
      <c r="D3884" s="8" t="s">
        <v>452</v>
      </c>
      <c r="E3884" s="8" t="s">
        <v>456</v>
      </c>
      <c r="F3884" s="8" t="s">
        <v>452</v>
      </c>
      <c r="G3884" s="8" t="s">
        <v>457</v>
      </c>
      <c r="H3884" s="8">
        <v>1.1021E-2</v>
      </c>
    </row>
    <row r="3885" spans="1:8">
      <c r="A3885" s="8" t="str">
        <f t="shared" si="100"/>
        <v>35.05.005410.04.0004</v>
      </c>
      <c r="B3885" s="8" t="s">
        <v>1708</v>
      </c>
      <c r="C3885" s="8" t="s">
        <v>1709</v>
      </c>
      <c r="D3885" s="8" t="s">
        <v>452</v>
      </c>
      <c r="E3885" s="8" t="s">
        <v>776</v>
      </c>
      <c r="F3885" s="8" t="s">
        <v>452</v>
      </c>
      <c r="G3885" s="8" t="s">
        <v>777</v>
      </c>
      <c r="H3885" s="8">
        <v>1.2963000000000001E-2</v>
      </c>
    </row>
    <row r="3886" spans="1:8">
      <c r="A3886" s="8" t="str">
        <f t="shared" si="100"/>
        <v>35.05.005410.04.0005</v>
      </c>
      <c r="B3886" s="8" t="s">
        <v>1708</v>
      </c>
      <c r="C3886" s="8" t="s">
        <v>1709</v>
      </c>
      <c r="D3886" s="8" t="s">
        <v>452</v>
      </c>
      <c r="E3886" s="8" t="s">
        <v>475</v>
      </c>
      <c r="F3886" s="8" t="s">
        <v>452</v>
      </c>
      <c r="G3886" s="8" t="s">
        <v>476</v>
      </c>
      <c r="H3886" s="8">
        <v>6.5469999999999999E-3</v>
      </c>
    </row>
    <row r="3887" spans="1:8">
      <c r="A3887" s="8" t="str">
        <f t="shared" si="100"/>
        <v>35.05.005440.03.1380</v>
      </c>
      <c r="B3887" s="8" t="s">
        <v>1708</v>
      </c>
      <c r="C3887" s="8" t="s">
        <v>1709</v>
      </c>
      <c r="D3887" s="8" t="s">
        <v>452</v>
      </c>
      <c r="E3887" s="8" t="s">
        <v>835</v>
      </c>
      <c r="F3887" s="8" t="s">
        <v>498</v>
      </c>
      <c r="G3887" s="8" t="s">
        <v>836</v>
      </c>
      <c r="H3887" s="8">
        <v>0.21604999999999999</v>
      </c>
    </row>
    <row r="3888" spans="1:8">
      <c r="A3888" s="8" t="str">
        <f t="shared" si="100"/>
        <v>35.05.005410.02.0025</v>
      </c>
      <c r="B3888" s="8" t="s">
        <v>1708</v>
      </c>
      <c r="C3888" s="8" t="s">
        <v>1709</v>
      </c>
      <c r="D3888" s="8" t="s">
        <v>452</v>
      </c>
      <c r="E3888" s="8" t="s">
        <v>739</v>
      </c>
      <c r="F3888" s="8" t="s">
        <v>498</v>
      </c>
      <c r="G3888" s="8" t="s">
        <v>740</v>
      </c>
      <c r="H3888" s="8">
        <v>3.2735E-2</v>
      </c>
    </row>
    <row r="3889" spans="1:8">
      <c r="A3889" s="8" t="str">
        <f t="shared" si="100"/>
        <v>35.05.005430.06.0012</v>
      </c>
      <c r="B3889" s="8" t="s">
        <v>1708</v>
      </c>
      <c r="C3889" s="8" t="s">
        <v>1709</v>
      </c>
      <c r="D3889" s="8" t="s">
        <v>452</v>
      </c>
      <c r="E3889" s="8" t="s">
        <v>1367</v>
      </c>
      <c r="F3889" s="8" t="s">
        <v>452</v>
      </c>
      <c r="G3889" s="8" t="s">
        <v>1368</v>
      </c>
      <c r="H3889" s="8">
        <v>0.57589400000000002</v>
      </c>
    </row>
    <row r="3890" spans="1:8">
      <c r="A3890" s="8" t="str">
        <f t="shared" si="100"/>
        <v>35.05.005410.01.0010</v>
      </c>
      <c r="B3890" s="8" t="s">
        <v>1708</v>
      </c>
      <c r="C3890" s="8" t="s">
        <v>1709</v>
      </c>
      <c r="D3890" s="8" t="s">
        <v>452</v>
      </c>
      <c r="E3890" s="8" t="s">
        <v>843</v>
      </c>
      <c r="F3890" s="8" t="s">
        <v>452</v>
      </c>
      <c r="G3890" s="8" t="s">
        <v>844</v>
      </c>
      <c r="H3890" s="8">
        <v>6.4735000000000001E-2</v>
      </c>
    </row>
    <row r="3891" spans="1:8">
      <c r="A3891" s="8" t="str">
        <f t="shared" si="100"/>
        <v>35.05.005410.01.0019</v>
      </c>
      <c r="B3891" s="8" t="s">
        <v>1708</v>
      </c>
      <c r="C3891" s="8" t="s">
        <v>1709</v>
      </c>
      <c r="D3891" s="8" t="s">
        <v>452</v>
      </c>
      <c r="E3891" s="8" t="s">
        <v>1343</v>
      </c>
      <c r="F3891" s="8" t="s">
        <v>452</v>
      </c>
      <c r="G3891" s="8" t="s">
        <v>842</v>
      </c>
      <c r="H3891" s="8">
        <v>0.129471</v>
      </c>
    </row>
    <row r="3892" spans="1:8">
      <c r="A3892" s="8" t="str">
        <f t="shared" si="100"/>
        <v>35.05.005410.01.0006</v>
      </c>
      <c r="B3892" s="8" t="s">
        <v>1708</v>
      </c>
      <c r="C3892" s="8" t="s">
        <v>1709</v>
      </c>
      <c r="D3892" s="8" t="s">
        <v>452</v>
      </c>
      <c r="E3892" s="8" t="s">
        <v>845</v>
      </c>
      <c r="F3892" s="8" t="s">
        <v>452</v>
      </c>
      <c r="G3892" s="8" t="s">
        <v>846</v>
      </c>
      <c r="H3892" s="8">
        <v>0.129471</v>
      </c>
    </row>
    <row r="3893" spans="1:8">
      <c r="A3893" s="8" t="str">
        <f t="shared" si="100"/>
        <v>35.05.005410.02.0003</v>
      </c>
      <c r="B3893" s="8" t="s">
        <v>1708</v>
      </c>
      <c r="C3893" s="8" t="s">
        <v>1709</v>
      </c>
      <c r="D3893" s="8" t="s">
        <v>452</v>
      </c>
      <c r="E3893" s="8" t="s">
        <v>523</v>
      </c>
      <c r="F3893" s="8" t="s">
        <v>452</v>
      </c>
      <c r="G3893" s="8" t="s">
        <v>524</v>
      </c>
      <c r="H3893" s="8">
        <v>2.2027999999999999E-2</v>
      </c>
    </row>
    <row r="3894" spans="1:8">
      <c r="A3894" s="8" t="str">
        <f t="shared" si="100"/>
        <v>35.05.005410.02.0026</v>
      </c>
      <c r="B3894" s="8" t="s">
        <v>1708</v>
      </c>
      <c r="C3894" s="8" t="s">
        <v>1709</v>
      </c>
      <c r="D3894" s="8" t="s">
        <v>452</v>
      </c>
      <c r="E3894" s="8" t="s">
        <v>1333</v>
      </c>
      <c r="F3894" s="8" t="s">
        <v>452</v>
      </c>
      <c r="G3894" s="8" t="s">
        <v>1334</v>
      </c>
      <c r="H3894" s="8">
        <v>9.4409999999999997E-3</v>
      </c>
    </row>
    <row r="3895" spans="1:8">
      <c r="A3895" s="8" t="str">
        <f t="shared" si="100"/>
        <v>35.05.005410.07.0002</v>
      </c>
      <c r="B3895" s="8" t="s">
        <v>1708</v>
      </c>
      <c r="C3895" s="8" t="s">
        <v>1709</v>
      </c>
      <c r="D3895" s="8" t="s">
        <v>452</v>
      </c>
      <c r="E3895" s="8" t="s">
        <v>454</v>
      </c>
      <c r="F3895" s="8" t="s">
        <v>452</v>
      </c>
      <c r="G3895" s="8" t="s">
        <v>455</v>
      </c>
      <c r="H3895" s="8">
        <v>0.17982100000000001</v>
      </c>
    </row>
    <row r="3896" spans="1:8">
      <c r="A3896" s="8" t="str">
        <f t="shared" si="100"/>
        <v>35.05.005410.04.0007</v>
      </c>
      <c r="B3896" s="8" t="s">
        <v>1708</v>
      </c>
      <c r="C3896" s="8" t="s">
        <v>1709</v>
      </c>
      <c r="D3896" s="8" t="s">
        <v>452</v>
      </c>
      <c r="E3896" s="8" t="s">
        <v>535</v>
      </c>
      <c r="F3896" s="8" t="s">
        <v>452</v>
      </c>
      <c r="G3896" s="8" t="s">
        <v>536</v>
      </c>
      <c r="H3896" s="8">
        <v>6.4088000000000006E-2</v>
      </c>
    </row>
    <row r="3897" spans="1:8">
      <c r="A3897" s="8" t="str">
        <f t="shared" si="100"/>
        <v>35.05.005530.05.0014</v>
      </c>
      <c r="B3897" s="8" t="s">
        <v>1710</v>
      </c>
      <c r="C3897" s="8" t="s">
        <v>1711</v>
      </c>
      <c r="D3897" s="8" t="s">
        <v>452</v>
      </c>
      <c r="E3897" s="8" t="s">
        <v>1351</v>
      </c>
      <c r="F3897" s="8" t="s">
        <v>452</v>
      </c>
      <c r="G3897" s="8" t="s">
        <v>1320</v>
      </c>
      <c r="H3897" s="8">
        <v>1</v>
      </c>
    </row>
    <row r="3898" spans="1:8">
      <c r="A3898" s="8" t="str">
        <f t="shared" si="100"/>
        <v>35.05.005510.09.0003</v>
      </c>
      <c r="B3898" s="8" t="s">
        <v>1710</v>
      </c>
      <c r="C3898" s="8" t="s">
        <v>1711</v>
      </c>
      <c r="D3898" s="8" t="s">
        <v>452</v>
      </c>
      <c r="E3898" s="8" t="s">
        <v>824</v>
      </c>
      <c r="F3898" s="8" t="s">
        <v>452</v>
      </c>
      <c r="G3898" s="8" t="s">
        <v>825</v>
      </c>
      <c r="H3898" s="8">
        <v>0.15293599999999999</v>
      </c>
    </row>
    <row r="3899" spans="1:8">
      <c r="A3899" s="8" t="str">
        <f t="shared" si="100"/>
        <v>35.05.005510.06.0020</v>
      </c>
      <c r="B3899" s="8" t="s">
        <v>1710</v>
      </c>
      <c r="C3899" s="8" t="s">
        <v>1711</v>
      </c>
      <c r="D3899" s="8" t="s">
        <v>452</v>
      </c>
      <c r="E3899" s="8" t="s">
        <v>456</v>
      </c>
      <c r="F3899" s="8" t="s">
        <v>452</v>
      </c>
      <c r="G3899" s="8" t="s">
        <v>457</v>
      </c>
      <c r="H3899" s="8">
        <v>1.3282E-2</v>
      </c>
    </row>
    <row r="3900" spans="1:8">
      <c r="A3900" s="8" t="str">
        <f t="shared" si="100"/>
        <v>35.05.005510.04.0004</v>
      </c>
      <c r="B3900" s="8" t="s">
        <v>1710</v>
      </c>
      <c r="C3900" s="8" t="s">
        <v>1711</v>
      </c>
      <c r="D3900" s="8" t="s">
        <v>452</v>
      </c>
      <c r="E3900" s="8" t="s">
        <v>776</v>
      </c>
      <c r="F3900" s="8" t="s">
        <v>452</v>
      </c>
      <c r="G3900" s="8" t="s">
        <v>777</v>
      </c>
      <c r="H3900" s="8">
        <v>7.5900000000000004E-3</v>
      </c>
    </row>
    <row r="3901" spans="1:8">
      <c r="A3901" s="8" t="str">
        <f t="shared" si="100"/>
        <v>35.05.005510.04.0005</v>
      </c>
      <c r="B3901" s="8" t="s">
        <v>1710</v>
      </c>
      <c r="C3901" s="8" t="s">
        <v>1711</v>
      </c>
      <c r="D3901" s="8" t="s">
        <v>452</v>
      </c>
      <c r="E3901" s="8" t="s">
        <v>475</v>
      </c>
      <c r="F3901" s="8" t="s">
        <v>452</v>
      </c>
      <c r="G3901" s="8" t="s">
        <v>476</v>
      </c>
      <c r="H3901" s="8">
        <v>1.0120000000000001E-2</v>
      </c>
    </row>
    <row r="3902" spans="1:8">
      <c r="A3902" s="8" t="str">
        <f t="shared" si="100"/>
        <v>35.05.005540.03.1380</v>
      </c>
      <c r="B3902" s="8" t="s">
        <v>1710</v>
      </c>
      <c r="C3902" s="8" t="s">
        <v>1711</v>
      </c>
      <c r="D3902" s="8" t="s">
        <v>452</v>
      </c>
      <c r="E3902" s="8" t="s">
        <v>835</v>
      </c>
      <c r="F3902" s="8" t="s">
        <v>498</v>
      </c>
      <c r="G3902" s="8" t="s">
        <v>836</v>
      </c>
      <c r="H3902" s="8">
        <v>0.15179699999999999</v>
      </c>
    </row>
    <row r="3903" spans="1:8">
      <c r="A3903" s="8" t="str">
        <f t="shared" si="100"/>
        <v>35.05.005530.06.0001</v>
      </c>
      <c r="B3903" s="8" t="s">
        <v>1710</v>
      </c>
      <c r="C3903" s="8" t="s">
        <v>1711</v>
      </c>
      <c r="D3903" s="8" t="s">
        <v>452</v>
      </c>
      <c r="E3903" s="8" t="s">
        <v>1331</v>
      </c>
      <c r="F3903" s="8" t="s">
        <v>452</v>
      </c>
      <c r="G3903" s="8" t="s">
        <v>1332</v>
      </c>
      <c r="H3903" s="8">
        <v>0.667632</v>
      </c>
    </row>
    <row r="3904" spans="1:8">
      <c r="A3904" s="8" t="str">
        <f t="shared" si="100"/>
        <v>35.05.005510.01.0010</v>
      </c>
      <c r="B3904" s="8" t="s">
        <v>1710</v>
      </c>
      <c r="C3904" s="8" t="s">
        <v>1711</v>
      </c>
      <c r="D3904" s="8" t="s">
        <v>452</v>
      </c>
      <c r="E3904" s="8" t="s">
        <v>843</v>
      </c>
      <c r="F3904" s="8" t="s">
        <v>452</v>
      </c>
      <c r="G3904" s="8" t="s">
        <v>844</v>
      </c>
      <c r="H3904" s="8">
        <v>0.109294</v>
      </c>
    </row>
    <row r="3905" spans="1:8">
      <c r="A3905" s="8" t="str">
        <f t="shared" si="100"/>
        <v>35.05.005510.01.0014</v>
      </c>
      <c r="B3905" s="8" t="s">
        <v>1710</v>
      </c>
      <c r="C3905" s="8" t="s">
        <v>1711</v>
      </c>
      <c r="D3905" s="8" t="s">
        <v>452</v>
      </c>
      <c r="E3905" s="8" t="s">
        <v>841</v>
      </c>
      <c r="F3905" s="8" t="s">
        <v>452</v>
      </c>
      <c r="G3905" s="8" t="s">
        <v>842</v>
      </c>
      <c r="H3905" s="8">
        <v>0.14572599999999999</v>
      </c>
    </row>
    <row r="3906" spans="1:8">
      <c r="A3906" s="8" t="str">
        <f t="shared" si="100"/>
        <v>35.05.005510.01.0006</v>
      </c>
      <c r="B3906" s="8" t="s">
        <v>1710</v>
      </c>
      <c r="C3906" s="8" t="s">
        <v>1711</v>
      </c>
      <c r="D3906" s="8" t="s">
        <v>452</v>
      </c>
      <c r="E3906" s="8" t="s">
        <v>845</v>
      </c>
      <c r="F3906" s="8" t="s">
        <v>452</v>
      </c>
      <c r="G3906" s="8" t="s">
        <v>846</v>
      </c>
      <c r="H3906" s="8">
        <v>0.109294</v>
      </c>
    </row>
    <row r="3907" spans="1:8">
      <c r="A3907" s="8" t="str">
        <f t="shared" si="100"/>
        <v>---------------  - FMEN031 - V:</v>
      </c>
      <c r="B3907" s="8" t="s">
        <v>427</v>
      </c>
      <c r="C3907" s="8" t="e">
        <f>------------------------------DAT</f>
        <v>#NAME?</v>
      </c>
      <c r="D3907" s="8" t="s">
        <v>1238</v>
      </c>
      <c r="E3907" s="8" t="s">
        <v>526</v>
      </c>
      <c r="F3907" s="8" t="s">
        <v>527</v>
      </c>
      <c r="G3907" s="8" t="s">
        <v>528</v>
      </c>
      <c r="H3907" s="8"/>
    </row>
    <row r="3908" spans="1:8">
      <c r="A3908" s="8" t="str">
        <f t="shared" si="100"/>
        <v>_x000C_------------------------------</v>
      </c>
      <c r="B3908" s="8" t="s">
        <v>529</v>
      </c>
      <c r="C3908" s="8" t="s">
        <v>1227</v>
      </c>
      <c r="D3908" s="8" t="s">
        <v>1228</v>
      </c>
      <c r="E3908" s="8" t="s">
        <v>430</v>
      </c>
      <c r="F3908" s="8" t="s">
        <v>429</v>
      </c>
      <c r="G3908" s="8" t="s">
        <v>431</v>
      </c>
      <c r="H3908" s="8" t="s">
        <v>431</v>
      </c>
    </row>
    <row r="3909" spans="1:8">
      <c r="A3909" s="8" t="str">
        <f t="shared" si="100"/>
        <v>FORNO DE MINASrutura de Atual P</v>
      </c>
      <c r="B3909" s="8" t="s">
        <v>433</v>
      </c>
      <c r="C3909" s="8" t="s">
        <v>434</v>
      </c>
      <c r="D3909" s="8" t="s">
        <v>435</v>
      </c>
      <c r="E3909" s="8" t="s">
        <v>436</v>
      </c>
      <c r="F3909" s="8" t="s">
        <v>437</v>
      </c>
      <c r="G3909" s="8" t="s">
        <v>438</v>
      </c>
      <c r="H3909" s="8" t="s">
        <v>1712</v>
      </c>
    </row>
    <row r="3910" spans="1:8">
      <c r="A3910" s="8" t="str">
        <f t="shared" si="100"/>
        <v>-------------------------------</v>
      </c>
      <c r="B3910" s="8" t="s">
        <v>427</v>
      </c>
      <c r="C3910" s="8" t="s">
        <v>1227</v>
      </c>
      <c r="D3910" s="8" t="s">
        <v>1228</v>
      </c>
      <c r="E3910" s="8" t="s">
        <v>430</v>
      </c>
      <c r="F3910" s="8" t="s">
        <v>429</v>
      </c>
      <c r="G3910" s="8" t="s">
        <v>431</v>
      </c>
      <c r="H3910" s="8" t="s">
        <v>1691</v>
      </c>
    </row>
    <row r="3911" spans="1:8">
      <c r="A3911" s="8" t="str">
        <f t="shared" si="100"/>
        <v/>
      </c>
      <c r="B3911" s="8"/>
      <c r="C3911" s="8"/>
      <c r="D3911" s="8"/>
      <c r="E3911" s="8"/>
      <c r="F3911" s="8"/>
      <c r="G3911" s="8"/>
      <c r="H3911" s="8"/>
    </row>
    <row r="3912" spans="1:8">
      <c r="A3912" s="8" t="str">
        <f t="shared" si="100"/>
        <v>Item PaiItem Filho</v>
      </c>
      <c r="B3912" s="8" t="s">
        <v>441</v>
      </c>
      <c r="C3912" s="8" t="s">
        <v>442</v>
      </c>
      <c r="D3912" s="8" t="s">
        <v>443</v>
      </c>
      <c r="E3912" s="8" t="s">
        <v>444</v>
      </c>
      <c r="F3912" s="8" t="s">
        <v>443</v>
      </c>
      <c r="G3912" s="8" t="s">
        <v>445</v>
      </c>
      <c r="H3912" s="8" t="s">
        <v>446</v>
      </c>
    </row>
    <row r="3913" spans="1:8">
      <c r="A3913" s="8" t="str">
        <f t="shared" si="100"/>
        <v>------------------------------</v>
      </c>
      <c r="B3913" s="8" t="s">
        <v>427</v>
      </c>
      <c r="C3913" s="8" t="s">
        <v>447</v>
      </c>
      <c r="D3913" s="8" t="s">
        <v>448</v>
      </c>
      <c r="E3913" s="8" t="s">
        <v>449</v>
      </c>
      <c r="F3913" s="8" t="s">
        <v>448</v>
      </c>
      <c r="G3913" s="8" t="s">
        <v>431</v>
      </c>
      <c r="H3913" s="8" t="s">
        <v>427</v>
      </c>
    </row>
    <row r="3914" spans="1:8">
      <c r="A3914" s="8" t="str">
        <f t="shared" si="100"/>
        <v>35.05.005510.02.0003</v>
      </c>
      <c r="B3914" s="8" t="s">
        <v>1710</v>
      </c>
      <c r="C3914" s="8" t="s">
        <v>1711</v>
      </c>
      <c r="D3914" s="8" t="s">
        <v>452</v>
      </c>
      <c r="E3914" s="8" t="s">
        <v>523</v>
      </c>
      <c r="F3914" s="8" t="s">
        <v>452</v>
      </c>
      <c r="G3914" s="8" t="s">
        <v>524</v>
      </c>
      <c r="H3914" s="8">
        <v>2.4794E-2</v>
      </c>
    </row>
    <row r="3915" spans="1:8">
      <c r="A3915" s="8" t="str">
        <f t="shared" si="100"/>
        <v>35.05.005510.02.0026</v>
      </c>
      <c r="B3915" s="8" t="s">
        <v>1710</v>
      </c>
      <c r="C3915" s="8" t="s">
        <v>1711</v>
      </c>
      <c r="D3915" s="8" t="s">
        <v>452</v>
      </c>
      <c r="E3915" s="8" t="s">
        <v>1333</v>
      </c>
      <c r="F3915" s="8" t="s">
        <v>452</v>
      </c>
      <c r="G3915" s="8" t="s">
        <v>1334</v>
      </c>
      <c r="H3915" s="8">
        <v>1.0626E-2</v>
      </c>
    </row>
    <row r="3916" spans="1:8">
      <c r="A3916" s="8" t="str">
        <f t="shared" si="100"/>
        <v>35.05.005510.07.0002</v>
      </c>
      <c r="B3916" s="8" t="s">
        <v>1710</v>
      </c>
      <c r="C3916" s="8" t="s">
        <v>1711</v>
      </c>
      <c r="D3916" s="8" t="s">
        <v>452</v>
      </c>
      <c r="E3916" s="8" t="s">
        <v>454</v>
      </c>
      <c r="F3916" s="8" t="s">
        <v>452</v>
      </c>
      <c r="G3916" s="8" t="s">
        <v>455</v>
      </c>
      <c r="H3916" s="8">
        <v>0.222636</v>
      </c>
    </row>
    <row r="3917" spans="1:8">
      <c r="A3917" s="8" t="str">
        <f t="shared" si="100"/>
        <v>35.05.005510.04.0007</v>
      </c>
      <c r="B3917" s="8" t="s">
        <v>1710</v>
      </c>
      <c r="C3917" s="8" t="s">
        <v>1711</v>
      </c>
      <c r="D3917" s="8" t="s">
        <v>452</v>
      </c>
      <c r="E3917" s="8" t="s">
        <v>535</v>
      </c>
      <c r="F3917" s="8" t="s">
        <v>452</v>
      </c>
      <c r="G3917" s="8" t="s">
        <v>536</v>
      </c>
      <c r="H3917" s="8">
        <v>7.2134000000000004E-2</v>
      </c>
    </row>
    <row r="3918" spans="1:8">
      <c r="A3918" s="8" t="str">
        <f t="shared" si="100"/>
        <v>35.05.005630.05.0015</v>
      </c>
      <c r="B3918" s="8" t="s">
        <v>1713</v>
      </c>
      <c r="C3918" s="8" t="s">
        <v>1714</v>
      </c>
      <c r="D3918" s="8" t="s">
        <v>452</v>
      </c>
      <c r="E3918" s="8" t="s">
        <v>1352</v>
      </c>
      <c r="F3918" s="8" t="s">
        <v>452</v>
      </c>
      <c r="G3918" s="8" t="s">
        <v>1345</v>
      </c>
      <c r="H3918" s="8">
        <v>1</v>
      </c>
    </row>
    <row r="3919" spans="1:8">
      <c r="A3919" s="8" t="str">
        <f t="shared" ref="A3919:A3982" si="101">B3919&amp;E3919</f>
        <v>35.05.005610.09.0003</v>
      </c>
      <c r="B3919" s="8" t="s">
        <v>1713</v>
      </c>
      <c r="C3919" s="8" t="s">
        <v>1714</v>
      </c>
      <c r="D3919" s="8" t="s">
        <v>452</v>
      </c>
      <c r="E3919" s="8" t="s">
        <v>824</v>
      </c>
      <c r="F3919" s="8" t="s">
        <v>452</v>
      </c>
      <c r="G3919" s="8" t="s">
        <v>825</v>
      </c>
      <c r="H3919" s="8">
        <v>0.16894100000000001</v>
      </c>
    </row>
    <row r="3920" spans="1:8">
      <c r="A3920" s="8" t="str">
        <f t="shared" si="101"/>
        <v>35.05.005610.06.0020</v>
      </c>
      <c r="B3920" s="8" t="s">
        <v>1713</v>
      </c>
      <c r="C3920" s="8" t="s">
        <v>1714</v>
      </c>
      <c r="D3920" s="8" t="s">
        <v>452</v>
      </c>
      <c r="E3920" s="8" t="s">
        <v>456</v>
      </c>
      <c r="F3920" s="8" t="s">
        <v>452</v>
      </c>
      <c r="G3920" s="8" t="s">
        <v>457</v>
      </c>
      <c r="H3920" s="8">
        <v>1.5620999999999999E-2</v>
      </c>
    </row>
    <row r="3921" spans="1:8">
      <c r="A3921" s="8" t="str">
        <f t="shared" si="101"/>
        <v>35.05.005610.04.0005</v>
      </c>
      <c r="B3921" s="8" t="s">
        <v>1713</v>
      </c>
      <c r="C3921" s="8" t="s">
        <v>1714</v>
      </c>
      <c r="D3921" s="8" t="s">
        <v>452</v>
      </c>
      <c r="E3921" s="8" t="s">
        <v>475</v>
      </c>
      <c r="F3921" s="8" t="s">
        <v>452</v>
      </c>
      <c r="G3921" s="8" t="s">
        <v>476</v>
      </c>
      <c r="H3921" s="8">
        <v>2.8878999999999998E-2</v>
      </c>
    </row>
    <row r="3922" spans="1:8">
      <c r="A3922" s="8" t="str">
        <f t="shared" si="101"/>
        <v>35.05.005640.03.1380</v>
      </c>
      <c r="B3922" s="8" t="s">
        <v>1713</v>
      </c>
      <c r="C3922" s="8" t="s">
        <v>1714</v>
      </c>
      <c r="D3922" s="8" t="s">
        <v>452</v>
      </c>
      <c r="E3922" s="8" t="s">
        <v>835</v>
      </c>
      <c r="F3922" s="8" t="s">
        <v>498</v>
      </c>
      <c r="G3922" s="8" t="s">
        <v>836</v>
      </c>
      <c r="H3922" s="8">
        <v>5.2506999999999998E-2</v>
      </c>
    </row>
    <row r="3923" spans="1:8">
      <c r="A3923" s="8" t="str">
        <f t="shared" si="101"/>
        <v>35.05.005610.06.0024</v>
      </c>
      <c r="B3923" s="8" t="s">
        <v>1713</v>
      </c>
      <c r="C3923" s="8" t="s">
        <v>1714</v>
      </c>
      <c r="D3923" s="8" t="s">
        <v>452</v>
      </c>
      <c r="E3923" s="8" t="s">
        <v>1353</v>
      </c>
      <c r="F3923" s="8" t="s">
        <v>498</v>
      </c>
      <c r="G3923" s="8" t="s">
        <v>1354</v>
      </c>
      <c r="H3923" s="8">
        <v>5.5099999999999995E-4</v>
      </c>
    </row>
    <row r="3924" spans="1:8">
      <c r="A3924" s="8" t="str">
        <f t="shared" si="101"/>
        <v>35.05.005630.06.0006</v>
      </c>
      <c r="B3924" s="8" t="s">
        <v>1713</v>
      </c>
      <c r="C3924" s="8" t="s">
        <v>1714</v>
      </c>
      <c r="D3924" s="8" t="s">
        <v>452</v>
      </c>
      <c r="E3924" s="8" t="s">
        <v>1337</v>
      </c>
      <c r="F3924" s="8" t="s">
        <v>452</v>
      </c>
      <c r="G3924" s="8" t="s">
        <v>1338</v>
      </c>
      <c r="H3924" s="8">
        <v>0.73616599999999999</v>
      </c>
    </row>
    <row r="3925" spans="1:8">
      <c r="A3925" s="8" t="str">
        <f t="shared" si="101"/>
        <v>35.05.005610.01.0010</v>
      </c>
      <c r="B3925" s="8" t="s">
        <v>1713</v>
      </c>
      <c r="C3925" s="8" t="s">
        <v>1714</v>
      </c>
      <c r="D3925" s="8" t="s">
        <v>452</v>
      </c>
      <c r="E3925" s="8" t="s">
        <v>843</v>
      </c>
      <c r="F3925" s="8" t="s">
        <v>452</v>
      </c>
      <c r="G3925" s="8" t="s">
        <v>844</v>
      </c>
      <c r="H3925" s="8">
        <v>7.8850000000000003E-2</v>
      </c>
    </row>
    <row r="3926" spans="1:8">
      <c r="A3926" s="8" t="str">
        <f t="shared" si="101"/>
        <v>35.05.005610.01.0011</v>
      </c>
      <c r="B3926" s="8" t="s">
        <v>1713</v>
      </c>
      <c r="C3926" s="8" t="s">
        <v>1714</v>
      </c>
      <c r="D3926" s="8" t="s">
        <v>452</v>
      </c>
      <c r="E3926" s="8" t="s">
        <v>1051</v>
      </c>
      <c r="F3926" s="8" t="s">
        <v>452</v>
      </c>
      <c r="G3926" s="8" t="s">
        <v>1052</v>
      </c>
      <c r="H3926" s="8">
        <v>0.15770100000000001</v>
      </c>
    </row>
    <row r="3927" spans="1:8">
      <c r="A3927" s="8" t="str">
        <f t="shared" si="101"/>
        <v>35.05.005610.01.0006</v>
      </c>
      <c r="B3927" s="8" t="s">
        <v>1713</v>
      </c>
      <c r="C3927" s="8" t="s">
        <v>1714</v>
      </c>
      <c r="D3927" s="8" t="s">
        <v>452</v>
      </c>
      <c r="E3927" s="8" t="s">
        <v>845</v>
      </c>
      <c r="F3927" s="8" t="s">
        <v>452</v>
      </c>
      <c r="G3927" s="8" t="s">
        <v>846</v>
      </c>
      <c r="H3927" s="8">
        <v>0.15770100000000001</v>
      </c>
    </row>
    <row r="3928" spans="1:8">
      <c r="A3928" s="8" t="str">
        <f t="shared" si="101"/>
        <v>35.05.005610.02.0003</v>
      </c>
      <c r="B3928" s="8" t="s">
        <v>1713</v>
      </c>
      <c r="C3928" s="8" t="s">
        <v>1714</v>
      </c>
      <c r="D3928" s="8" t="s">
        <v>452</v>
      </c>
      <c r="E3928" s="8" t="s">
        <v>523</v>
      </c>
      <c r="F3928" s="8" t="s">
        <v>452</v>
      </c>
      <c r="G3928" s="8" t="s">
        <v>524</v>
      </c>
      <c r="H3928" s="8">
        <v>1.6427000000000001E-2</v>
      </c>
    </row>
    <row r="3929" spans="1:8">
      <c r="A3929" s="8" t="str">
        <f t="shared" si="101"/>
        <v>35.05.005610.02.0026</v>
      </c>
      <c r="B3929" s="8" t="s">
        <v>1713</v>
      </c>
      <c r="C3929" s="8" t="s">
        <v>1714</v>
      </c>
      <c r="D3929" s="8" t="s">
        <v>452</v>
      </c>
      <c r="E3929" s="8" t="s">
        <v>1333</v>
      </c>
      <c r="F3929" s="8" t="s">
        <v>452</v>
      </c>
      <c r="G3929" s="8" t="s">
        <v>1334</v>
      </c>
      <c r="H3929" s="8">
        <v>1.6427000000000001E-2</v>
      </c>
    </row>
    <row r="3930" spans="1:8">
      <c r="A3930" s="8" t="str">
        <f t="shared" si="101"/>
        <v>35.05.005610.07.0002</v>
      </c>
      <c r="B3930" s="8" t="s">
        <v>1713</v>
      </c>
      <c r="C3930" s="8" t="s">
        <v>1714</v>
      </c>
      <c r="D3930" s="8" t="s">
        <v>452</v>
      </c>
      <c r="E3930" s="8" t="s">
        <v>454</v>
      </c>
      <c r="F3930" s="8" t="s">
        <v>452</v>
      </c>
      <c r="G3930" s="8" t="s">
        <v>455</v>
      </c>
      <c r="H3930" s="8">
        <v>0.26064399999999999</v>
      </c>
    </row>
    <row r="3931" spans="1:8">
      <c r="A3931" s="8" t="str">
        <f t="shared" si="101"/>
        <v>35.05.005610.04.0007</v>
      </c>
      <c r="B3931" s="8" t="s">
        <v>1713</v>
      </c>
      <c r="C3931" s="8" t="s">
        <v>1714</v>
      </c>
      <c r="D3931" s="8" t="s">
        <v>452</v>
      </c>
      <c r="E3931" s="8" t="s">
        <v>535</v>
      </c>
      <c r="F3931" s="8" t="s">
        <v>452</v>
      </c>
      <c r="G3931" s="8" t="s">
        <v>536</v>
      </c>
      <c r="H3931" s="8">
        <v>7.8850000000000003E-2</v>
      </c>
    </row>
    <row r="3932" spans="1:8">
      <c r="A3932" s="8" t="str">
        <f t="shared" si="101"/>
        <v>35.05.005730.05.0015</v>
      </c>
      <c r="B3932" s="8" t="s">
        <v>1715</v>
      </c>
      <c r="C3932" s="8" t="s">
        <v>1716</v>
      </c>
      <c r="D3932" s="8" t="s">
        <v>452</v>
      </c>
      <c r="E3932" s="8" t="s">
        <v>1352</v>
      </c>
      <c r="F3932" s="8" t="s">
        <v>452</v>
      </c>
      <c r="G3932" s="8" t="s">
        <v>1345</v>
      </c>
      <c r="H3932" s="8">
        <v>1</v>
      </c>
    </row>
    <row r="3933" spans="1:8">
      <c r="A3933" s="8" t="str">
        <f t="shared" si="101"/>
        <v>35.05.005710.09.0003</v>
      </c>
      <c r="B3933" s="8" t="s">
        <v>1715</v>
      </c>
      <c r="C3933" s="8" t="s">
        <v>1716</v>
      </c>
      <c r="D3933" s="8" t="s">
        <v>452</v>
      </c>
      <c r="E3933" s="8" t="s">
        <v>824</v>
      </c>
      <c r="F3933" s="8" t="s">
        <v>452</v>
      </c>
      <c r="G3933" s="8" t="s">
        <v>825</v>
      </c>
      <c r="H3933" s="8">
        <v>0.16894100000000001</v>
      </c>
    </row>
    <row r="3934" spans="1:8">
      <c r="A3934" s="8" t="str">
        <f t="shared" si="101"/>
        <v>35.05.005710.06.0020</v>
      </c>
      <c r="B3934" s="8" t="s">
        <v>1715</v>
      </c>
      <c r="C3934" s="8" t="s">
        <v>1716</v>
      </c>
      <c r="D3934" s="8" t="s">
        <v>452</v>
      </c>
      <c r="E3934" s="8" t="s">
        <v>456</v>
      </c>
      <c r="F3934" s="8" t="s">
        <v>452</v>
      </c>
      <c r="G3934" s="8" t="s">
        <v>457</v>
      </c>
      <c r="H3934" s="8">
        <v>1.5620999999999999E-2</v>
      </c>
    </row>
    <row r="3935" spans="1:8">
      <c r="A3935" s="8" t="str">
        <f t="shared" si="101"/>
        <v>35.05.005710.04.0005</v>
      </c>
      <c r="B3935" s="8" t="s">
        <v>1715</v>
      </c>
      <c r="C3935" s="8" t="s">
        <v>1716</v>
      </c>
      <c r="D3935" s="8" t="s">
        <v>452</v>
      </c>
      <c r="E3935" s="8" t="s">
        <v>475</v>
      </c>
      <c r="F3935" s="8" t="s">
        <v>452</v>
      </c>
      <c r="G3935" s="8" t="s">
        <v>476</v>
      </c>
      <c r="H3935" s="8">
        <v>2.8878999999999998E-2</v>
      </c>
    </row>
    <row r="3936" spans="1:8">
      <c r="A3936" s="8" t="str">
        <f t="shared" si="101"/>
        <v>35.05.005740.03.1380</v>
      </c>
      <c r="B3936" s="8" t="s">
        <v>1715</v>
      </c>
      <c r="C3936" s="8" t="s">
        <v>1716</v>
      </c>
      <c r="D3936" s="8" t="s">
        <v>452</v>
      </c>
      <c r="E3936" s="8" t="s">
        <v>835</v>
      </c>
      <c r="F3936" s="8" t="s">
        <v>498</v>
      </c>
      <c r="G3936" s="8" t="s">
        <v>836</v>
      </c>
      <c r="H3936" s="8">
        <v>5.2506999999999998E-2</v>
      </c>
    </row>
    <row r="3937" spans="1:8">
      <c r="A3937" s="8" t="str">
        <f t="shared" si="101"/>
        <v>35.05.005710.06.0024</v>
      </c>
      <c r="B3937" s="8" t="s">
        <v>1715</v>
      </c>
      <c r="C3937" s="8" t="s">
        <v>1716</v>
      </c>
      <c r="D3937" s="8" t="s">
        <v>452</v>
      </c>
      <c r="E3937" s="8" t="s">
        <v>1353</v>
      </c>
      <c r="F3937" s="8" t="s">
        <v>498</v>
      </c>
      <c r="G3937" s="8" t="s">
        <v>1354</v>
      </c>
      <c r="H3937" s="8">
        <v>5.5099999999999995E-4</v>
      </c>
    </row>
    <row r="3938" spans="1:8">
      <c r="A3938" s="8" t="str">
        <f t="shared" si="101"/>
        <v>35.05.005730.06.0006</v>
      </c>
      <c r="B3938" s="8" t="s">
        <v>1715</v>
      </c>
      <c r="C3938" s="8" t="s">
        <v>1716</v>
      </c>
      <c r="D3938" s="8" t="s">
        <v>452</v>
      </c>
      <c r="E3938" s="8" t="s">
        <v>1337</v>
      </c>
      <c r="F3938" s="8" t="s">
        <v>452</v>
      </c>
      <c r="G3938" s="8" t="s">
        <v>1338</v>
      </c>
      <c r="H3938" s="8">
        <v>0.73616599999999999</v>
      </c>
    </row>
    <row r="3939" spans="1:8">
      <c r="A3939" s="8" t="str">
        <f t="shared" si="101"/>
        <v>35.05.005710.01.0010</v>
      </c>
      <c r="B3939" s="8" t="s">
        <v>1715</v>
      </c>
      <c r="C3939" s="8" t="s">
        <v>1716</v>
      </c>
      <c r="D3939" s="8" t="s">
        <v>452</v>
      </c>
      <c r="E3939" s="8" t="s">
        <v>843</v>
      </c>
      <c r="F3939" s="8" t="s">
        <v>452</v>
      </c>
      <c r="G3939" s="8" t="s">
        <v>844</v>
      </c>
      <c r="H3939" s="8">
        <v>7.8850000000000003E-2</v>
      </c>
    </row>
    <row r="3940" spans="1:8">
      <c r="A3940" s="8" t="str">
        <f t="shared" si="101"/>
        <v>35.05.005710.01.0011</v>
      </c>
      <c r="B3940" s="8" t="s">
        <v>1715</v>
      </c>
      <c r="C3940" s="8" t="s">
        <v>1716</v>
      </c>
      <c r="D3940" s="8" t="s">
        <v>452</v>
      </c>
      <c r="E3940" s="8" t="s">
        <v>1051</v>
      </c>
      <c r="F3940" s="8" t="s">
        <v>452</v>
      </c>
      <c r="G3940" s="8" t="s">
        <v>1052</v>
      </c>
      <c r="H3940" s="8">
        <v>0.15770100000000001</v>
      </c>
    </row>
    <row r="3941" spans="1:8">
      <c r="A3941" s="8" t="str">
        <f t="shared" si="101"/>
        <v>35.05.005710.01.0006</v>
      </c>
      <c r="B3941" s="8" t="s">
        <v>1715</v>
      </c>
      <c r="C3941" s="8" t="s">
        <v>1716</v>
      </c>
      <c r="D3941" s="8" t="s">
        <v>452</v>
      </c>
      <c r="E3941" s="8" t="s">
        <v>845</v>
      </c>
      <c r="F3941" s="8" t="s">
        <v>452</v>
      </c>
      <c r="G3941" s="8" t="s">
        <v>846</v>
      </c>
      <c r="H3941" s="8">
        <v>0.15770100000000001</v>
      </c>
    </row>
    <row r="3942" spans="1:8">
      <c r="A3942" s="8" t="str">
        <f t="shared" si="101"/>
        <v>35.05.005710.02.0003</v>
      </c>
      <c r="B3942" s="8" t="s">
        <v>1715</v>
      </c>
      <c r="C3942" s="8" t="s">
        <v>1716</v>
      </c>
      <c r="D3942" s="8" t="s">
        <v>452</v>
      </c>
      <c r="E3942" s="8" t="s">
        <v>523</v>
      </c>
      <c r="F3942" s="8" t="s">
        <v>452</v>
      </c>
      <c r="G3942" s="8" t="s">
        <v>524</v>
      </c>
      <c r="H3942" s="8">
        <v>1.6427000000000001E-2</v>
      </c>
    </row>
    <row r="3943" spans="1:8">
      <c r="A3943" s="8" t="str">
        <f t="shared" si="101"/>
        <v>35.05.005710.02.0026</v>
      </c>
      <c r="B3943" s="8" t="s">
        <v>1715</v>
      </c>
      <c r="C3943" s="8" t="s">
        <v>1716</v>
      </c>
      <c r="D3943" s="8" t="s">
        <v>452</v>
      </c>
      <c r="E3943" s="8" t="s">
        <v>1333</v>
      </c>
      <c r="F3943" s="8" t="s">
        <v>452</v>
      </c>
      <c r="G3943" s="8" t="s">
        <v>1334</v>
      </c>
      <c r="H3943" s="8">
        <v>1.6427000000000001E-2</v>
      </c>
    </row>
    <row r="3944" spans="1:8">
      <c r="A3944" s="8" t="str">
        <f t="shared" si="101"/>
        <v>35.05.005710.07.0002</v>
      </c>
      <c r="B3944" s="8" t="s">
        <v>1715</v>
      </c>
      <c r="C3944" s="8" t="s">
        <v>1716</v>
      </c>
      <c r="D3944" s="8" t="s">
        <v>452</v>
      </c>
      <c r="E3944" s="8" t="s">
        <v>454</v>
      </c>
      <c r="F3944" s="8" t="s">
        <v>452</v>
      </c>
      <c r="G3944" s="8" t="s">
        <v>455</v>
      </c>
      <c r="H3944" s="8">
        <v>0.26064399999999999</v>
      </c>
    </row>
    <row r="3945" spans="1:8">
      <c r="A3945" s="8" t="str">
        <f t="shared" si="101"/>
        <v>35.05.005710.04.0007</v>
      </c>
      <c r="B3945" s="8" t="s">
        <v>1715</v>
      </c>
      <c r="C3945" s="8" t="s">
        <v>1716</v>
      </c>
      <c r="D3945" s="8" t="s">
        <v>452</v>
      </c>
      <c r="E3945" s="8" t="s">
        <v>535</v>
      </c>
      <c r="F3945" s="8" t="s">
        <v>452</v>
      </c>
      <c r="G3945" s="8" t="s">
        <v>536</v>
      </c>
      <c r="H3945" s="8">
        <v>7.8850000000000003E-2</v>
      </c>
    </row>
    <row r="3946" spans="1:8">
      <c r="A3946" s="8" t="str">
        <f t="shared" si="101"/>
        <v>35.05.005830.05.0022</v>
      </c>
      <c r="B3946" s="8" t="s">
        <v>1717</v>
      </c>
      <c r="C3946" s="8" t="s">
        <v>1718</v>
      </c>
      <c r="D3946" s="8" t="s">
        <v>452</v>
      </c>
      <c r="E3946" s="8" t="s">
        <v>1376</v>
      </c>
      <c r="F3946" s="8" t="s">
        <v>452</v>
      </c>
      <c r="G3946" s="8" t="s">
        <v>1358</v>
      </c>
      <c r="H3946" s="8">
        <v>1</v>
      </c>
    </row>
    <row r="3947" spans="1:8">
      <c r="A3947" s="8" t="str">
        <f t="shared" si="101"/>
        <v>35.05.005810.09.0003</v>
      </c>
      <c r="B3947" s="8" t="s">
        <v>1717</v>
      </c>
      <c r="C3947" s="8" t="s">
        <v>1718</v>
      </c>
      <c r="D3947" s="8" t="s">
        <v>452</v>
      </c>
      <c r="E3947" s="8" t="s">
        <v>824</v>
      </c>
      <c r="F3947" s="8" t="s">
        <v>452</v>
      </c>
      <c r="G3947" s="8" t="s">
        <v>825</v>
      </c>
      <c r="H3947" s="8">
        <v>0.17056199999999999</v>
      </c>
    </row>
    <row r="3948" spans="1:8">
      <c r="A3948" s="8" t="str">
        <f t="shared" si="101"/>
        <v>35.05.005810.06.0020</v>
      </c>
      <c r="B3948" s="8" t="s">
        <v>1717</v>
      </c>
      <c r="C3948" s="8" t="s">
        <v>1718</v>
      </c>
      <c r="D3948" s="8" t="s">
        <v>452</v>
      </c>
      <c r="E3948" s="8" t="s">
        <v>456</v>
      </c>
      <c r="F3948" s="8" t="s">
        <v>452</v>
      </c>
      <c r="G3948" s="8" t="s">
        <v>457</v>
      </c>
      <c r="H3948" s="8">
        <v>1.5377E-2</v>
      </c>
    </row>
    <row r="3949" spans="1:8">
      <c r="A3949" s="8" t="str">
        <f t="shared" si="101"/>
        <v>35.05.005810.04.0005</v>
      </c>
      <c r="B3949" s="8" t="s">
        <v>1717</v>
      </c>
      <c r="C3949" s="8" t="s">
        <v>1718</v>
      </c>
      <c r="D3949" s="8" t="s">
        <v>452</v>
      </c>
      <c r="E3949" s="8" t="s">
        <v>475</v>
      </c>
      <c r="F3949" s="8" t="s">
        <v>452</v>
      </c>
      <c r="G3949" s="8" t="s">
        <v>476</v>
      </c>
      <c r="H3949" s="8">
        <v>1.9751000000000001E-2</v>
      </c>
    </row>
    <row r="3950" spans="1:8">
      <c r="A3950" s="8" t="str">
        <f t="shared" si="101"/>
        <v>35.05.005810.06.0024</v>
      </c>
      <c r="B3950" s="8" t="s">
        <v>1717</v>
      </c>
      <c r="C3950" s="8" t="s">
        <v>1718</v>
      </c>
      <c r="D3950" s="8" t="s">
        <v>452</v>
      </c>
      <c r="E3950" s="8" t="s">
        <v>1353</v>
      </c>
      <c r="F3950" s="8" t="s">
        <v>498</v>
      </c>
      <c r="G3950" s="8" t="s">
        <v>1354</v>
      </c>
      <c r="H3950" s="8">
        <v>5.0799999999999999E-4</v>
      </c>
    </row>
    <row r="3951" spans="1:8">
      <c r="A3951" s="8" t="str">
        <f t="shared" si="101"/>
        <v>35.05.005840.03.1380</v>
      </c>
      <c r="B3951" s="8" t="s">
        <v>1717</v>
      </c>
      <c r="C3951" s="8" t="s">
        <v>1718</v>
      </c>
      <c r="D3951" s="8" t="s">
        <v>452</v>
      </c>
      <c r="E3951" s="8" t="s">
        <v>835</v>
      </c>
      <c r="F3951" s="8" t="s">
        <v>498</v>
      </c>
      <c r="G3951" s="8" t="s">
        <v>836</v>
      </c>
      <c r="H3951" s="8">
        <v>7.6182E-2</v>
      </c>
    </row>
    <row r="3952" spans="1:8">
      <c r="A3952" s="8" t="str">
        <f t="shared" si="101"/>
        <v>35.05.005810.02.0025</v>
      </c>
      <c r="B3952" s="8" t="s">
        <v>1717</v>
      </c>
      <c r="C3952" s="8" t="s">
        <v>1718</v>
      </c>
      <c r="D3952" s="8" t="s">
        <v>452</v>
      </c>
      <c r="E3952" s="8" t="s">
        <v>739</v>
      </c>
      <c r="F3952" s="8" t="s">
        <v>498</v>
      </c>
      <c r="G3952" s="8" t="s">
        <v>740</v>
      </c>
      <c r="H3952" s="8">
        <v>8.4650000000000003E-3</v>
      </c>
    </row>
    <row r="3953" spans="1:8">
      <c r="A3953" s="8" t="str">
        <f t="shared" si="101"/>
        <v>35.05.005830.06.0007</v>
      </c>
      <c r="B3953" s="8" t="s">
        <v>1717</v>
      </c>
      <c r="C3953" s="8" t="s">
        <v>1718</v>
      </c>
      <c r="D3953" s="8" t="s">
        <v>452</v>
      </c>
      <c r="E3953" s="8" t="s">
        <v>1377</v>
      </c>
      <c r="F3953" s="8" t="s">
        <v>452</v>
      </c>
      <c r="G3953" s="8" t="s">
        <v>1378</v>
      </c>
      <c r="H3953" s="8">
        <v>0.71206400000000003</v>
      </c>
    </row>
    <row r="3954" spans="1:8">
      <c r="A3954" s="8" t="str">
        <f t="shared" si="101"/>
        <v>35.05.005810.07.0002</v>
      </c>
      <c r="B3954" s="8" t="s">
        <v>1717</v>
      </c>
      <c r="C3954" s="8" t="s">
        <v>1718</v>
      </c>
      <c r="D3954" s="8" t="s">
        <v>452</v>
      </c>
      <c r="E3954" s="8" t="s">
        <v>454</v>
      </c>
      <c r="F3954" s="8" t="s">
        <v>452</v>
      </c>
      <c r="G3954" s="8" t="s">
        <v>455</v>
      </c>
      <c r="H3954" s="8">
        <v>0.22572300000000001</v>
      </c>
    </row>
    <row r="3955" spans="1:8">
      <c r="A3955" s="8" t="str">
        <f t="shared" si="101"/>
        <v>35.05.005810.04.0007</v>
      </c>
      <c r="B3955" s="8" t="s">
        <v>1717</v>
      </c>
      <c r="C3955" s="8" t="s">
        <v>1718</v>
      </c>
      <c r="D3955" s="8" t="s">
        <v>452</v>
      </c>
      <c r="E3955" s="8" t="s">
        <v>535</v>
      </c>
      <c r="F3955" s="8" t="s">
        <v>452</v>
      </c>
      <c r="G3955" s="8" t="s">
        <v>536</v>
      </c>
      <c r="H3955" s="8">
        <v>8.1259999999999999E-2</v>
      </c>
    </row>
    <row r="3956" spans="1:8">
      <c r="A3956" s="8" t="str">
        <f t="shared" si="101"/>
        <v>35.05.005830.05.0001</v>
      </c>
      <c r="B3956" s="8" t="s">
        <v>1717</v>
      </c>
      <c r="C3956" s="8" t="s">
        <v>1718</v>
      </c>
      <c r="D3956" s="8" t="s">
        <v>452</v>
      </c>
      <c r="E3956" s="8" t="s">
        <v>1050</v>
      </c>
      <c r="F3956" s="8" t="s">
        <v>498</v>
      </c>
      <c r="G3956" s="8" t="s">
        <v>844</v>
      </c>
      <c r="H3956" s="8">
        <v>0.121891</v>
      </c>
    </row>
    <row r="3957" spans="1:8">
      <c r="A3957" s="8" t="str">
        <f t="shared" si="101"/>
        <v>35.05.005810.01.0019</v>
      </c>
      <c r="B3957" s="8" t="s">
        <v>1717</v>
      </c>
      <c r="C3957" s="8" t="s">
        <v>1718</v>
      </c>
      <c r="D3957" s="8" t="s">
        <v>452</v>
      </c>
      <c r="E3957" s="8" t="s">
        <v>1343</v>
      </c>
      <c r="F3957" s="8" t="s">
        <v>452</v>
      </c>
      <c r="G3957" s="8" t="s">
        <v>842</v>
      </c>
      <c r="H3957" s="8">
        <v>0.162521</v>
      </c>
    </row>
    <row r="3958" spans="1:8">
      <c r="A3958" s="8" t="str">
        <f t="shared" si="101"/>
        <v>35.05.005810.01.0006</v>
      </c>
      <c r="B3958" s="8" t="s">
        <v>1717</v>
      </c>
      <c r="C3958" s="8" t="s">
        <v>1718</v>
      </c>
      <c r="D3958" s="8" t="s">
        <v>452</v>
      </c>
      <c r="E3958" s="8" t="s">
        <v>845</v>
      </c>
      <c r="F3958" s="8" t="s">
        <v>452</v>
      </c>
      <c r="G3958" s="8" t="s">
        <v>846</v>
      </c>
      <c r="H3958" s="8">
        <v>0.121891</v>
      </c>
    </row>
    <row r="3959" spans="1:8">
      <c r="A3959" s="8" t="str">
        <f t="shared" si="101"/>
        <v>35.05.005810.02.0003</v>
      </c>
      <c r="B3959" s="8" t="s">
        <v>1717</v>
      </c>
      <c r="C3959" s="8" t="s">
        <v>1718</v>
      </c>
      <c r="D3959" s="8" t="s">
        <v>452</v>
      </c>
      <c r="E3959" s="8" t="s">
        <v>523</v>
      </c>
      <c r="F3959" s="8" t="s">
        <v>452</v>
      </c>
      <c r="G3959" s="8" t="s">
        <v>524</v>
      </c>
      <c r="H3959" s="8">
        <v>2.2571999999999998E-2</v>
      </c>
    </row>
    <row r="3960" spans="1:8">
      <c r="A3960" s="8" t="str">
        <f t="shared" si="101"/>
        <v>35.05.005810.02.0026</v>
      </c>
      <c r="B3960" s="8" t="s">
        <v>1717</v>
      </c>
      <c r="C3960" s="8" t="s">
        <v>1718</v>
      </c>
      <c r="D3960" s="8" t="s">
        <v>452</v>
      </c>
      <c r="E3960" s="8" t="s">
        <v>1333</v>
      </c>
      <c r="F3960" s="8" t="s">
        <v>452</v>
      </c>
      <c r="G3960" s="8" t="s">
        <v>1334</v>
      </c>
      <c r="H3960" s="8">
        <v>5.6429999999999996E-3</v>
      </c>
    </row>
    <row r="3961" spans="1:8">
      <c r="A3961" s="8" t="str">
        <f t="shared" si="101"/>
        <v>35.05.005930.05.0011</v>
      </c>
      <c r="B3961" s="8" t="s">
        <v>1719</v>
      </c>
      <c r="C3961" s="8" t="s">
        <v>1720</v>
      </c>
      <c r="D3961" s="8" t="s">
        <v>452</v>
      </c>
      <c r="E3961" s="8" t="s">
        <v>1339</v>
      </c>
      <c r="F3961" s="8" t="s">
        <v>452</v>
      </c>
      <c r="G3961" s="8" t="s">
        <v>1340</v>
      </c>
      <c r="H3961" s="8">
        <v>1</v>
      </c>
    </row>
    <row r="3962" spans="1:8">
      <c r="A3962" s="8" t="str">
        <f t="shared" si="101"/>
        <v>35.05.005910.09.0003</v>
      </c>
      <c r="B3962" s="8" t="s">
        <v>1719</v>
      </c>
      <c r="C3962" s="8" t="s">
        <v>1720</v>
      </c>
      <c r="D3962" s="8" t="s">
        <v>452</v>
      </c>
      <c r="E3962" s="8" t="s">
        <v>824</v>
      </c>
      <c r="F3962" s="8" t="s">
        <v>452</v>
      </c>
      <c r="G3962" s="8" t="s">
        <v>825</v>
      </c>
      <c r="H3962" s="8">
        <v>0.163106</v>
      </c>
    </row>
    <row r="3963" spans="1:8">
      <c r="A3963" s="8" t="str">
        <f t="shared" si="101"/>
        <v>35.05.005910.06.0020</v>
      </c>
      <c r="B3963" s="8" t="s">
        <v>1719</v>
      </c>
      <c r="C3963" s="8" t="s">
        <v>1720</v>
      </c>
      <c r="D3963" s="8" t="s">
        <v>452</v>
      </c>
      <c r="E3963" s="8" t="s">
        <v>456</v>
      </c>
      <c r="F3963" s="8" t="s">
        <v>452</v>
      </c>
      <c r="G3963" s="8" t="s">
        <v>457</v>
      </c>
      <c r="H3963" s="8">
        <v>1.6145E-2</v>
      </c>
    </row>
    <row r="3964" spans="1:8">
      <c r="A3964" s="8" t="str">
        <f t="shared" si="101"/>
        <v>35.05.005910.04.0005</v>
      </c>
      <c r="B3964" s="8" t="s">
        <v>1719</v>
      </c>
      <c r="C3964" s="8" t="s">
        <v>1720</v>
      </c>
      <c r="D3964" s="8" t="s">
        <v>452</v>
      </c>
      <c r="E3964" s="8" t="s">
        <v>475</v>
      </c>
      <c r="F3964" s="8" t="s">
        <v>452</v>
      </c>
      <c r="G3964" s="8" t="s">
        <v>476</v>
      </c>
      <c r="H3964" s="8">
        <v>2.3897999999999999E-2</v>
      </c>
    </row>
    <row r="3965" spans="1:8">
      <c r="A3965" s="8" t="str">
        <f t="shared" si="101"/>
        <v>35.05.005940.03.1380</v>
      </c>
      <c r="B3965" s="8" t="s">
        <v>1719</v>
      </c>
      <c r="C3965" s="8" t="s">
        <v>1720</v>
      </c>
      <c r="D3965" s="8" t="s">
        <v>452</v>
      </c>
      <c r="E3965" s="8" t="s">
        <v>835</v>
      </c>
      <c r="F3965" s="8" t="s">
        <v>498</v>
      </c>
      <c r="G3965" s="8" t="s">
        <v>836</v>
      </c>
      <c r="H3965" s="8">
        <v>9.8249000000000003E-2</v>
      </c>
    </row>
    <row r="3966" spans="1:8">
      <c r="A3966" s="8" t="str">
        <f t="shared" si="101"/>
        <v>35.05.005940.03.1510</v>
      </c>
      <c r="B3966" s="8" t="s">
        <v>1719</v>
      </c>
      <c r="C3966" s="8" t="s">
        <v>1720</v>
      </c>
      <c r="D3966" s="8" t="s">
        <v>452</v>
      </c>
      <c r="E3966" s="8" t="s">
        <v>837</v>
      </c>
      <c r="F3966" s="8" t="s">
        <v>498</v>
      </c>
      <c r="G3966" s="8" t="s">
        <v>838</v>
      </c>
      <c r="H3966" s="8">
        <v>1.3277000000000001E-2</v>
      </c>
    </row>
    <row r="3967" spans="1:8">
      <c r="A3967" s="8" t="str">
        <f t="shared" si="101"/>
        <v>35.05.005930.06.0010</v>
      </c>
      <c r="B3967" s="8" t="s">
        <v>1719</v>
      </c>
      <c r="C3967" s="8" t="s">
        <v>1720</v>
      </c>
      <c r="D3967" s="8" t="s">
        <v>452</v>
      </c>
      <c r="E3967" s="8" t="s">
        <v>1341</v>
      </c>
      <c r="F3967" s="8" t="s">
        <v>452</v>
      </c>
      <c r="G3967" s="8" t="s">
        <v>1342</v>
      </c>
      <c r="H3967" s="8">
        <v>0.68848600000000004</v>
      </c>
    </row>
    <row r="3968" spans="1:8">
      <c r="A3968" s="8" t="str">
        <f t="shared" si="101"/>
        <v>35.05.005910.07.0002</v>
      </c>
      <c r="B3968" s="8" t="s">
        <v>1719</v>
      </c>
      <c r="C3968" s="8" t="s">
        <v>1720</v>
      </c>
      <c r="D3968" s="8" t="s">
        <v>452</v>
      </c>
      <c r="E3968" s="8" t="s">
        <v>454</v>
      </c>
      <c r="F3968" s="8" t="s">
        <v>452</v>
      </c>
      <c r="G3968" s="8" t="s">
        <v>455</v>
      </c>
      <c r="H3968" s="8">
        <v>0.21242900000000001</v>
      </c>
    </row>
    <row r="3969" spans="1:8">
      <c r="A3969" s="8" t="str">
        <f t="shared" si="101"/>
        <v>35.05.005910.04.0007</v>
      </c>
      <c r="B3969" s="8" t="s">
        <v>1719</v>
      </c>
      <c r="C3969" s="8" t="s">
        <v>1720</v>
      </c>
      <c r="D3969" s="8" t="s">
        <v>452</v>
      </c>
      <c r="E3969" s="8" t="s">
        <v>535</v>
      </c>
      <c r="F3969" s="8" t="s">
        <v>452</v>
      </c>
      <c r="G3969" s="8" t="s">
        <v>536</v>
      </c>
      <c r="H3969" s="8">
        <v>8.4972000000000006E-2</v>
      </c>
    </row>
    <row r="3970" spans="1:8">
      <c r="A3970" s="8" t="str">
        <f t="shared" si="101"/>
        <v>35.05.005910.01.0010</v>
      </c>
      <c r="B3970" s="8" t="s">
        <v>1719</v>
      </c>
      <c r="C3970" s="8" t="s">
        <v>1720</v>
      </c>
      <c r="D3970" s="8" t="s">
        <v>452</v>
      </c>
      <c r="E3970" s="8" t="s">
        <v>843</v>
      </c>
      <c r="F3970" s="8" t="s">
        <v>452</v>
      </c>
      <c r="G3970" s="8" t="s">
        <v>844</v>
      </c>
      <c r="H3970" s="8">
        <v>0.11471199999999999</v>
      </c>
    </row>
    <row r="3971" spans="1:8">
      <c r="A3971" s="8" t="str">
        <f t="shared" si="101"/>
        <v>---------------  - FMEN031 - V:</v>
      </c>
      <c r="B3971" s="8" t="s">
        <v>427</v>
      </c>
      <c r="C3971" s="8" t="e">
        <f>------------------------------DAT</f>
        <v>#NAME?</v>
      </c>
      <c r="D3971" s="8" t="s">
        <v>1238</v>
      </c>
      <c r="E3971" s="8" t="s">
        <v>526</v>
      </c>
      <c r="F3971" s="8" t="s">
        <v>527</v>
      </c>
      <c r="G3971" s="8" t="s">
        <v>528</v>
      </c>
      <c r="H3971" s="8"/>
    </row>
    <row r="3972" spans="1:8">
      <c r="A3972" s="8" t="str">
        <f t="shared" si="101"/>
        <v>_x000C_------------------------------</v>
      </c>
      <c r="B3972" s="8" t="s">
        <v>529</v>
      </c>
      <c r="C3972" s="8" t="s">
        <v>1227</v>
      </c>
      <c r="D3972" s="8" t="s">
        <v>1228</v>
      </c>
      <c r="E3972" s="8" t="s">
        <v>430</v>
      </c>
      <c r="F3972" s="8" t="s">
        <v>429</v>
      </c>
      <c r="G3972" s="8" t="s">
        <v>431</v>
      </c>
      <c r="H3972" s="8" t="s">
        <v>431</v>
      </c>
    </row>
    <row r="3973" spans="1:8">
      <c r="A3973" s="8" t="str">
        <f t="shared" si="101"/>
        <v>FORNO DE MINASrutura de Atual P</v>
      </c>
      <c r="B3973" s="8" t="s">
        <v>433</v>
      </c>
      <c r="C3973" s="8" t="s">
        <v>434</v>
      </c>
      <c r="D3973" s="8" t="s">
        <v>435</v>
      </c>
      <c r="E3973" s="8" t="s">
        <v>436</v>
      </c>
      <c r="F3973" s="8" t="s">
        <v>437</v>
      </c>
      <c r="G3973" s="8" t="s">
        <v>438</v>
      </c>
      <c r="H3973" s="8" t="s">
        <v>1721</v>
      </c>
    </row>
    <row r="3974" spans="1:8">
      <c r="A3974" s="8" t="str">
        <f t="shared" si="101"/>
        <v>-------------------------------</v>
      </c>
      <c r="B3974" s="8" t="s">
        <v>427</v>
      </c>
      <c r="C3974" s="8" t="s">
        <v>1227</v>
      </c>
      <c r="D3974" s="8" t="s">
        <v>1228</v>
      </c>
      <c r="E3974" s="8" t="s">
        <v>430</v>
      </c>
      <c r="F3974" s="8" t="s">
        <v>429</v>
      </c>
      <c r="G3974" s="8" t="s">
        <v>431</v>
      </c>
      <c r="H3974" s="8" t="s">
        <v>1691</v>
      </c>
    </row>
    <row r="3975" spans="1:8">
      <c r="A3975" s="8" t="str">
        <f t="shared" si="101"/>
        <v/>
      </c>
      <c r="B3975" s="8"/>
      <c r="C3975" s="8"/>
      <c r="D3975" s="8"/>
      <c r="E3975" s="8"/>
      <c r="F3975" s="8"/>
      <c r="G3975" s="8"/>
      <c r="H3975" s="8"/>
    </row>
    <row r="3976" spans="1:8">
      <c r="A3976" s="8" t="str">
        <f t="shared" si="101"/>
        <v>Item PaiItem Filho</v>
      </c>
      <c r="B3976" s="8" t="s">
        <v>441</v>
      </c>
      <c r="C3976" s="8" t="s">
        <v>442</v>
      </c>
      <c r="D3976" s="8" t="s">
        <v>443</v>
      </c>
      <c r="E3976" s="8" t="s">
        <v>444</v>
      </c>
      <c r="F3976" s="8" t="s">
        <v>443</v>
      </c>
      <c r="G3976" s="8" t="s">
        <v>445</v>
      </c>
      <c r="H3976" s="8" t="s">
        <v>446</v>
      </c>
    </row>
    <row r="3977" spans="1:8">
      <c r="A3977" s="8" t="str">
        <f t="shared" si="101"/>
        <v>------------------------------</v>
      </c>
      <c r="B3977" s="8" t="s">
        <v>427</v>
      </c>
      <c r="C3977" s="8" t="s">
        <v>447</v>
      </c>
      <c r="D3977" s="8" t="s">
        <v>448</v>
      </c>
      <c r="E3977" s="8" t="s">
        <v>449</v>
      </c>
      <c r="F3977" s="8" t="s">
        <v>448</v>
      </c>
      <c r="G3977" s="8" t="s">
        <v>431</v>
      </c>
      <c r="H3977" s="8" t="s">
        <v>427</v>
      </c>
    </row>
    <row r="3978" spans="1:8">
      <c r="A3978" s="8" t="str">
        <f t="shared" si="101"/>
        <v>35.05.005910.01.0019</v>
      </c>
      <c r="B3978" s="8" t="s">
        <v>1719</v>
      </c>
      <c r="C3978" s="8" t="s">
        <v>1720</v>
      </c>
      <c r="D3978" s="8" t="s">
        <v>452</v>
      </c>
      <c r="E3978" s="8" t="s">
        <v>1343</v>
      </c>
      <c r="F3978" s="8" t="s">
        <v>452</v>
      </c>
      <c r="G3978" s="8" t="s">
        <v>842</v>
      </c>
      <c r="H3978" s="8">
        <v>0.152949</v>
      </c>
    </row>
    <row r="3979" spans="1:8">
      <c r="A3979" s="8" t="str">
        <f t="shared" si="101"/>
        <v>35.05.005910.01.0006</v>
      </c>
      <c r="B3979" s="8" t="s">
        <v>1719</v>
      </c>
      <c r="C3979" s="8" t="s">
        <v>1720</v>
      </c>
      <c r="D3979" s="8" t="s">
        <v>452</v>
      </c>
      <c r="E3979" s="8" t="s">
        <v>845</v>
      </c>
      <c r="F3979" s="8" t="s">
        <v>452</v>
      </c>
      <c r="G3979" s="8" t="s">
        <v>846</v>
      </c>
      <c r="H3979" s="8">
        <v>0.11471199999999999</v>
      </c>
    </row>
    <row r="3980" spans="1:8">
      <c r="A3980" s="8" t="str">
        <f t="shared" si="101"/>
        <v>35.05.005910.02.0003</v>
      </c>
      <c r="B3980" s="8" t="s">
        <v>1719</v>
      </c>
      <c r="C3980" s="8" t="s">
        <v>1720</v>
      </c>
      <c r="D3980" s="8" t="s">
        <v>452</v>
      </c>
      <c r="E3980" s="8" t="s">
        <v>523</v>
      </c>
      <c r="F3980" s="8" t="s">
        <v>452</v>
      </c>
      <c r="G3980" s="8" t="s">
        <v>524</v>
      </c>
      <c r="H3980" s="8">
        <v>2.9739999999999999E-2</v>
      </c>
    </row>
    <row r="3981" spans="1:8">
      <c r="A3981" s="8" t="str">
        <f t="shared" si="101"/>
        <v>35.05.005910.02.0026</v>
      </c>
      <c r="B3981" s="8" t="s">
        <v>1719</v>
      </c>
      <c r="C3981" s="8" t="s">
        <v>1720</v>
      </c>
      <c r="D3981" s="8" t="s">
        <v>452</v>
      </c>
      <c r="E3981" s="8" t="s">
        <v>1333</v>
      </c>
      <c r="F3981" s="8" t="s">
        <v>452</v>
      </c>
      <c r="G3981" s="8" t="s">
        <v>1334</v>
      </c>
      <c r="H3981" s="8">
        <v>7.4349999999999998E-3</v>
      </c>
    </row>
    <row r="3982" spans="1:8">
      <c r="A3982" s="8" t="str">
        <f t="shared" si="101"/>
        <v>35.05.006030.05.0017</v>
      </c>
      <c r="B3982" s="8" t="s">
        <v>1722</v>
      </c>
      <c r="C3982" s="8" t="s">
        <v>1723</v>
      </c>
      <c r="D3982" s="8" t="s">
        <v>452</v>
      </c>
      <c r="E3982" s="8" t="s">
        <v>1357</v>
      </c>
      <c r="F3982" s="8" t="s">
        <v>452</v>
      </c>
      <c r="G3982" s="8" t="s">
        <v>1358</v>
      </c>
      <c r="H3982" s="8">
        <v>1</v>
      </c>
    </row>
    <row r="3983" spans="1:8">
      <c r="A3983" s="8" t="str">
        <f t="shared" ref="A3983:A4046" si="102">B3983&amp;E3983</f>
        <v>35.05.006010.09.0002</v>
      </c>
      <c r="B3983" s="8" t="s">
        <v>1722</v>
      </c>
      <c r="C3983" s="8" t="s">
        <v>1723</v>
      </c>
      <c r="D3983" s="8" t="s">
        <v>452</v>
      </c>
      <c r="E3983" s="8" t="s">
        <v>502</v>
      </c>
      <c r="F3983" s="8" t="s">
        <v>452</v>
      </c>
      <c r="G3983" s="8" t="s">
        <v>503</v>
      </c>
      <c r="H3983" s="8">
        <v>0.158003</v>
      </c>
    </row>
    <row r="3984" spans="1:8">
      <c r="A3984" s="8" t="str">
        <f t="shared" si="102"/>
        <v>35.05.006010.06.0020</v>
      </c>
      <c r="B3984" s="8" t="s">
        <v>1722</v>
      </c>
      <c r="C3984" s="8" t="s">
        <v>1723</v>
      </c>
      <c r="D3984" s="8" t="s">
        <v>452</v>
      </c>
      <c r="E3984" s="8" t="s">
        <v>456</v>
      </c>
      <c r="F3984" s="8" t="s">
        <v>452</v>
      </c>
      <c r="G3984" s="8" t="s">
        <v>457</v>
      </c>
      <c r="H3984" s="8">
        <v>8.2799999999999992E-3</v>
      </c>
    </row>
    <row r="3985" spans="1:8">
      <c r="A3985" s="8" t="str">
        <f t="shared" si="102"/>
        <v>35.05.006010.04.0004</v>
      </c>
      <c r="B3985" s="8" t="s">
        <v>1722</v>
      </c>
      <c r="C3985" s="8" t="s">
        <v>1723</v>
      </c>
      <c r="D3985" s="8" t="s">
        <v>452</v>
      </c>
      <c r="E3985" s="8" t="s">
        <v>776</v>
      </c>
      <c r="F3985" s="8" t="s">
        <v>452</v>
      </c>
      <c r="G3985" s="8" t="s">
        <v>777</v>
      </c>
      <c r="H3985" s="8">
        <v>9.1999999999999998E-3</v>
      </c>
    </row>
    <row r="3986" spans="1:8">
      <c r="A3986" s="8" t="str">
        <f t="shared" si="102"/>
        <v>35.05.006010.04.0005</v>
      </c>
      <c r="B3986" s="8" t="s">
        <v>1722</v>
      </c>
      <c r="C3986" s="8" t="s">
        <v>1723</v>
      </c>
      <c r="D3986" s="8" t="s">
        <v>452</v>
      </c>
      <c r="E3986" s="8" t="s">
        <v>475</v>
      </c>
      <c r="F3986" s="8" t="s">
        <v>452</v>
      </c>
      <c r="G3986" s="8" t="s">
        <v>476</v>
      </c>
      <c r="H3986" s="8">
        <v>4.5999999999999999E-3</v>
      </c>
    </row>
    <row r="3987" spans="1:8">
      <c r="A3987" s="8" t="str">
        <f t="shared" si="102"/>
        <v>35.05.006040.03.1380</v>
      </c>
      <c r="B3987" s="8" t="s">
        <v>1722</v>
      </c>
      <c r="C3987" s="8" t="s">
        <v>1723</v>
      </c>
      <c r="D3987" s="8" t="s">
        <v>452</v>
      </c>
      <c r="E3987" s="8" t="s">
        <v>835</v>
      </c>
      <c r="F3987" s="8" t="s">
        <v>498</v>
      </c>
      <c r="G3987" s="8" t="s">
        <v>836</v>
      </c>
      <c r="H3987" s="8">
        <v>0.147206</v>
      </c>
    </row>
    <row r="3988" spans="1:8">
      <c r="A3988" s="8" t="str">
        <f t="shared" si="102"/>
        <v>35.05.006040.03.1713</v>
      </c>
      <c r="B3988" s="8" t="s">
        <v>1722</v>
      </c>
      <c r="C3988" s="8" t="s">
        <v>1723</v>
      </c>
      <c r="D3988" s="8" t="s">
        <v>452</v>
      </c>
      <c r="E3988" s="8" t="s">
        <v>1359</v>
      </c>
      <c r="F3988" s="8" t="s">
        <v>498</v>
      </c>
      <c r="G3988" s="8" t="s">
        <v>1360</v>
      </c>
      <c r="H3988" s="8">
        <v>3.4500999999999997E-2</v>
      </c>
    </row>
    <row r="3989" spans="1:8">
      <c r="A3989" s="8" t="str">
        <f t="shared" si="102"/>
        <v>35.05.006040.03.1510</v>
      </c>
      <c r="B3989" s="8" t="s">
        <v>1722</v>
      </c>
      <c r="C3989" s="8" t="s">
        <v>1723</v>
      </c>
      <c r="D3989" s="8" t="s">
        <v>452</v>
      </c>
      <c r="E3989" s="8" t="s">
        <v>837</v>
      </c>
      <c r="F3989" s="8" t="s">
        <v>498</v>
      </c>
      <c r="G3989" s="8" t="s">
        <v>838</v>
      </c>
      <c r="H3989" s="8">
        <v>4.5999999999999999E-3</v>
      </c>
    </row>
    <row r="3990" spans="1:8">
      <c r="A3990" s="8" t="str">
        <f t="shared" si="102"/>
        <v>35.05.006040.03.5010</v>
      </c>
      <c r="B3990" s="8" t="s">
        <v>1722</v>
      </c>
      <c r="C3990" s="8" t="s">
        <v>1723</v>
      </c>
      <c r="D3990" s="8" t="s">
        <v>452</v>
      </c>
      <c r="E3990" s="8" t="s">
        <v>763</v>
      </c>
      <c r="F3990" s="8" t="s">
        <v>498</v>
      </c>
      <c r="G3990" s="8" t="s">
        <v>764</v>
      </c>
      <c r="H3990" s="8">
        <v>2.3001000000000001E-2</v>
      </c>
    </row>
    <row r="3991" spans="1:8">
      <c r="A3991" s="8" t="str">
        <f t="shared" si="102"/>
        <v>35.05.006010.02.0024</v>
      </c>
      <c r="B3991" s="8" t="s">
        <v>1722</v>
      </c>
      <c r="C3991" s="8" t="s">
        <v>1723</v>
      </c>
      <c r="D3991" s="8" t="s">
        <v>452</v>
      </c>
      <c r="E3991" s="8" t="s">
        <v>1364</v>
      </c>
      <c r="F3991" s="8" t="s">
        <v>498</v>
      </c>
      <c r="G3991" s="8" t="s">
        <v>1365</v>
      </c>
      <c r="H3991" s="8">
        <v>1.6101000000000001E-2</v>
      </c>
    </row>
    <row r="3992" spans="1:8">
      <c r="A3992" s="8" t="str">
        <f t="shared" si="102"/>
        <v>35.05.006030.06.0001</v>
      </c>
      <c r="B3992" s="8" t="s">
        <v>1722</v>
      </c>
      <c r="C3992" s="8" t="s">
        <v>1723</v>
      </c>
      <c r="D3992" s="8" t="s">
        <v>452</v>
      </c>
      <c r="E3992" s="8" t="s">
        <v>1331</v>
      </c>
      <c r="F3992" s="8" t="s">
        <v>452</v>
      </c>
      <c r="G3992" s="8" t="s">
        <v>1332</v>
      </c>
      <c r="H3992" s="8">
        <v>0.60697299999999998</v>
      </c>
    </row>
    <row r="3993" spans="1:8">
      <c r="A3993" s="8" t="str">
        <f t="shared" si="102"/>
        <v>35.05.006010.01.0010</v>
      </c>
      <c r="B3993" s="8" t="s">
        <v>1722</v>
      </c>
      <c r="C3993" s="8" t="s">
        <v>1723</v>
      </c>
      <c r="D3993" s="8" t="s">
        <v>452</v>
      </c>
      <c r="E3993" s="8" t="s">
        <v>843</v>
      </c>
      <c r="F3993" s="8" t="s">
        <v>452</v>
      </c>
      <c r="G3993" s="8" t="s">
        <v>844</v>
      </c>
      <c r="H3993" s="8">
        <v>9.9363999999999994E-2</v>
      </c>
    </row>
    <row r="3994" spans="1:8">
      <c r="A3994" s="8" t="str">
        <f t="shared" si="102"/>
        <v>35.05.006010.01.0014</v>
      </c>
      <c r="B3994" s="8" t="s">
        <v>1722</v>
      </c>
      <c r="C3994" s="8" t="s">
        <v>1723</v>
      </c>
      <c r="D3994" s="8" t="s">
        <v>452</v>
      </c>
      <c r="E3994" s="8" t="s">
        <v>841</v>
      </c>
      <c r="F3994" s="8" t="s">
        <v>452</v>
      </c>
      <c r="G3994" s="8" t="s">
        <v>842</v>
      </c>
      <c r="H3994" s="8">
        <v>0.13248599999999999</v>
      </c>
    </row>
    <row r="3995" spans="1:8">
      <c r="A3995" s="8" t="str">
        <f t="shared" si="102"/>
        <v>35.05.006010.01.0006</v>
      </c>
      <c r="B3995" s="8" t="s">
        <v>1722</v>
      </c>
      <c r="C3995" s="8" t="s">
        <v>1723</v>
      </c>
      <c r="D3995" s="8" t="s">
        <v>452</v>
      </c>
      <c r="E3995" s="8" t="s">
        <v>845</v>
      </c>
      <c r="F3995" s="8" t="s">
        <v>452</v>
      </c>
      <c r="G3995" s="8" t="s">
        <v>846</v>
      </c>
      <c r="H3995" s="8">
        <v>9.9363999999999994E-2</v>
      </c>
    </row>
    <row r="3996" spans="1:8">
      <c r="A3996" s="8" t="str">
        <f t="shared" si="102"/>
        <v>35.05.006010.02.0003</v>
      </c>
      <c r="B3996" s="8" t="s">
        <v>1722</v>
      </c>
      <c r="C3996" s="8" t="s">
        <v>1723</v>
      </c>
      <c r="D3996" s="8" t="s">
        <v>452</v>
      </c>
      <c r="E3996" s="8" t="s">
        <v>523</v>
      </c>
      <c r="F3996" s="8" t="s">
        <v>452</v>
      </c>
      <c r="G3996" s="8" t="s">
        <v>524</v>
      </c>
      <c r="H3996" s="8">
        <v>2.2540999999999999E-2</v>
      </c>
    </row>
    <row r="3997" spans="1:8">
      <c r="A3997" s="8" t="str">
        <f t="shared" si="102"/>
        <v>35.05.006010.02.0026</v>
      </c>
      <c r="B3997" s="8" t="s">
        <v>1722</v>
      </c>
      <c r="C3997" s="8" t="s">
        <v>1723</v>
      </c>
      <c r="D3997" s="8" t="s">
        <v>452</v>
      </c>
      <c r="E3997" s="8" t="s">
        <v>1333</v>
      </c>
      <c r="F3997" s="8" t="s">
        <v>452</v>
      </c>
      <c r="G3997" s="8" t="s">
        <v>1334</v>
      </c>
      <c r="H3997" s="8">
        <v>9.6600000000000002E-3</v>
      </c>
    </row>
    <row r="3998" spans="1:8">
      <c r="A3998" s="8" t="str">
        <f t="shared" si="102"/>
        <v>35.05.006010.07.0002</v>
      </c>
      <c r="B3998" s="8" t="s">
        <v>1722</v>
      </c>
      <c r="C3998" s="8" t="s">
        <v>1723</v>
      </c>
      <c r="D3998" s="8" t="s">
        <v>452</v>
      </c>
      <c r="E3998" s="8" t="s">
        <v>454</v>
      </c>
      <c r="F3998" s="8" t="s">
        <v>452</v>
      </c>
      <c r="G3998" s="8" t="s">
        <v>455</v>
      </c>
      <c r="H3998" s="8">
        <v>0.202408</v>
      </c>
    </row>
    <row r="3999" spans="1:8">
      <c r="A3999" s="8" t="str">
        <f t="shared" si="102"/>
        <v>35.05.006010.04.0007</v>
      </c>
      <c r="B3999" s="8" t="s">
        <v>1722</v>
      </c>
      <c r="C3999" s="8" t="s">
        <v>1723</v>
      </c>
      <c r="D3999" s="8" t="s">
        <v>452</v>
      </c>
      <c r="E3999" s="8" t="s">
        <v>535</v>
      </c>
      <c r="F3999" s="8" t="s">
        <v>452</v>
      </c>
      <c r="G3999" s="8" t="s">
        <v>536</v>
      </c>
      <c r="H3999" s="8">
        <v>6.5579999999999999E-2</v>
      </c>
    </row>
    <row r="4000" spans="1:8">
      <c r="A4000" s="8" t="str">
        <f t="shared" si="102"/>
        <v>35.05.006130.05.0016</v>
      </c>
      <c r="B4000" s="8" t="s">
        <v>1724</v>
      </c>
      <c r="C4000" s="8" t="s">
        <v>1725</v>
      </c>
      <c r="D4000" s="8" t="s">
        <v>452</v>
      </c>
      <c r="E4000" s="8" t="s">
        <v>1355</v>
      </c>
      <c r="F4000" s="8" t="s">
        <v>452</v>
      </c>
      <c r="G4000" s="8" t="s">
        <v>1356</v>
      </c>
      <c r="H4000" s="8">
        <v>1</v>
      </c>
    </row>
    <row r="4001" spans="1:8">
      <c r="A4001" s="8" t="str">
        <f t="shared" si="102"/>
        <v>35.05.006110.09.0003</v>
      </c>
      <c r="B4001" s="8" t="s">
        <v>1724</v>
      </c>
      <c r="C4001" s="8" t="s">
        <v>1725</v>
      </c>
      <c r="D4001" s="8" t="s">
        <v>452</v>
      </c>
      <c r="E4001" s="8" t="s">
        <v>824</v>
      </c>
      <c r="F4001" s="8" t="s">
        <v>452</v>
      </c>
      <c r="G4001" s="8" t="s">
        <v>825</v>
      </c>
      <c r="H4001" s="8">
        <v>0.14852299999999999</v>
      </c>
    </row>
    <row r="4002" spans="1:8">
      <c r="A4002" s="8" t="str">
        <f t="shared" si="102"/>
        <v>35.05.006110.06.0020</v>
      </c>
      <c r="B4002" s="8" t="s">
        <v>1724</v>
      </c>
      <c r="C4002" s="8" t="s">
        <v>1725</v>
      </c>
      <c r="D4002" s="8" t="s">
        <v>452</v>
      </c>
      <c r="E4002" s="8" t="s">
        <v>456</v>
      </c>
      <c r="F4002" s="8" t="s">
        <v>452</v>
      </c>
      <c r="G4002" s="8" t="s">
        <v>457</v>
      </c>
      <c r="H4002" s="8">
        <v>1.2187E-2</v>
      </c>
    </row>
    <row r="4003" spans="1:8">
      <c r="A4003" s="8" t="str">
        <f t="shared" si="102"/>
        <v>35.05.006110.04.0004</v>
      </c>
      <c r="B4003" s="8" t="s">
        <v>1724</v>
      </c>
      <c r="C4003" s="8" t="s">
        <v>1725</v>
      </c>
      <c r="D4003" s="8" t="s">
        <v>452</v>
      </c>
      <c r="E4003" s="8" t="s">
        <v>776</v>
      </c>
      <c r="F4003" s="8" t="s">
        <v>452</v>
      </c>
      <c r="G4003" s="8" t="s">
        <v>777</v>
      </c>
      <c r="H4003" s="8">
        <v>2.0310999999999999E-2</v>
      </c>
    </row>
    <row r="4004" spans="1:8">
      <c r="A4004" s="8" t="str">
        <f t="shared" si="102"/>
        <v>35.05.006140.03.1380</v>
      </c>
      <c r="B4004" s="8" t="s">
        <v>1724</v>
      </c>
      <c r="C4004" s="8" t="s">
        <v>1725</v>
      </c>
      <c r="D4004" s="8" t="s">
        <v>452</v>
      </c>
      <c r="E4004" s="8" t="s">
        <v>835</v>
      </c>
      <c r="F4004" s="8" t="s">
        <v>498</v>
      </c>
      <c r="G4004" s="8" t="s">
        <v>836</v>
      </c>
      <c r="H4004" s="8">
        <v>0.152332</v>
      </c>
    </row>
    <row r="4005" spans="1:8">
      <c r="A4005" s="8" t="str">
        <f t="shared" si="102"/>
        <v>35.05.006130.06.0001</v>
      </c>
      <c r="B4005" s="8" t="s">
        <v>1724</v>
      </c>
      <c r="C4005" s="8" t="s">
        <v>1725</v>
      </c>
      <c r="D4005" s="8" t="s">
        <v>452</v>
      </c>
      <c r="E4005" s="8" t="s">
        <v>1331</v>
      </c>
      <c r="F4005" s="8" t="s">
        <v>452</v>
      </c>
      <c r="G4005" s="8" t="s">
        <v>1332</v>
      </c>
      <c r="H4005" s="8">
        <v>0.66998100000000005</v>
      </c>
    </row>
    <row r="4006" spans="1:8">
      <c r="A4006" s="8" t="str">
        <f t="shared" si="102"/>
        <v>35.05.006110.01.0010</v>
      </c>
      <c r="B4006" s="8" t="s">
        <v>1724</v>
      </c>
      <c r="C4006" s="8" t="s">
        <v>1725</v>
      </c>
      <c r="D4006" s="8" t="s">
        <v>452</v>
      </c>
      <c r="E4006" s="8" t="s">
        <v>843</v>
      </c>
      <c r="F4006" s="8" t="s">
        <v>452</v>
      </c>
      <c r="G4006" s="8" t="s">
        <v>844</v>
      </c>
      <c r="H4006" s="8">
        <v>0.109679</v>
      </c>
    </row>
    <row r="4007" spans="1:8">
      <c r="A4007" s="8" t="str">
        <f t="shared" si="102"/>
        <v>35.05.006110.01.0014</v>
      </c>
      <c r="B4007" s="8" t="s">
        <v>1724</v>
      </c>
      <c r="C4007" s="8" t="s">
        <v>1725</v>
      </c>
      <c r="D4007" s="8" t="s">
        <v>452</v>
      </c>
      <c r="E4007" s="8" t="s">
        <v>841</v>
      </c>
      <c r="F4007" s="8" t="s">
        <v>452</v>
      </c>
      <c r="G4007" s="8" t="s">
        <v>842</v>
      </c>
      <c r="H4007" s="8">
        <v>0.14623800000000001</v>
      </c>
    </row>
    <row r="4008" spans="1:8">
      <c r="A4008" s="8" t="str">
        <f t="shared" si="102"/>
        <v>35.05.006110.01.0006</v>
      </c>
      <c r="B4008" s="8" t="s">
        <v>1724</v>
      </c>
      <c r="C4008" s="8" t="s">
        <v>1725</v>
      </c>
      <c r="D4008" s="8" t="s">
        <v>452</v>
      </c>
      <c r="E4008" s="8" t="s">
        <v>845</v>
      </c>
      <c r="F4008" s="8" t="s">
        <v>452</v>
      </c>
      <c r="G4008" s="8" t="s">
        <v>846</v>
      </c>
      <c r="H4008" s="8">
        <v>0.109679</v>
      </c>
    </row>
    <row r="4009" spans="1:8">
      <c r="A4009" s="8" t="str">
        <f t="shared" si="102"/>
        <v>35.05.006110.02.0003</v>
      </c>
      <c r="B4009" s="8" t="s">
        <v>1724</v>
      </c>
      <c r="C4009" s="8" t="s">
        <v>1725</v>
      </c>
      <c r="D4009" s="8" t="s">
        <v>452</v>
      </c>
      <c r="E4009" s="8" t="s">
        <v>523</v>
      </c>
      <c r="F4009" s="8" t="s">
        <v>452</v>
      </c>
      <c r="G4009" s="8" t="s">
        <v>524</v>
      </c>
      <c r="H4009" s="8">
        <v>2.4881E-2</v>
      </c>
    </row>
    <row r="4010" spans="1:8">
      <c r="A4010" s="8" t="str">
        <f t="shared" si="102"/>
        <v>35.05.006110.02.0026</v>
      </c>
      <c r="B4010" s="8" t="s">
        <v>1724</v>
      </c>
      <c r="C4010" s="8" t="s">
        <v>1725</v>
      </c>
      <c r="D4010" s="8" t="s">
        <v>452</v>
      </c>
      <c r="E4010" s="8" t="s">
        <v>1333</v>
      </c>
      <c r="F4010" s="8" t="s">
        <v>452</v>
      </c>
      <c r="G4010" s="8" t="s">
        <v>1334</v>
      </c>
      <c r="H4010" s="8">
        <v>1.0663000000000001E-2</v>
      </c>
    </row>
    <row r="4011" spans="1:8">
      <c r="A4011" s="8" t="str">
        <f t="shared" si="102"/>
        <v>35.05.006110.07.0002</v>
      </c>
      <c r="B4011" s="8" t="s">
        <v>1724</v>
      </c>
      <c r="C4011" s="8" t="s">
        <v>1725</v>
      </c>
      <c r="D4011" s="8" t="s">
        <v>452</v>
      </c>
      <c r="E4011" s="8" t="s">
        <v>454</v>
      </c>
      <c r="F4011" s="8" t="s">
        <v>452</v>
      </c>
      <c r="G4011" s="8" t="s">
        <v>455</v>
      </c>
      <c r="H4011" s="8">
        <v>0.22342000000000001</v>
      </c>
    </row>
    <row r="4012" spans="1:8">
      <c r="A4012" s="8" t="str">
        <f t="shared" si="102"/>
        <v>35.05.006110.04.0007</v>
      </c>
      <c r="B4012" s="8" t="s">
        <v>1724</v>
      </c>
      <c r="C4012" s="8" t="s">
        <v>1725</v>
      </c>
      <c r="D4012" s="8" t="s">
        <v>452</v>
      </c>
      <c r="E4012" s="8" t="s">
        <v>535</v>
      </c>
      <c r="F4012" s="8" t="s">
        <v>452</v>
      </c>
      <c r="G4012" s="8" t="s">
        <v>536</v>
      </c>
      <c r="H4012" s="8">
        <v>7.2387999999999994E-2</v>
      </c>
    </row>
    <row r="4013" spans="1:8">
      <c r="A4013" s="8" t="str">
        <f t="shared" si="102"/>
        <v>35.05.006230.05.0016</v>
      </c>
      <c r="B4013" s="8" t="s">
        <v>1726</v>
      </c>
      <c r="C4013" s="8" t="s">
        <v>1727</v>
      </c>
      <c r="D4013" s="8" t="s">
        <v>452</v>
      </c>
      <c r="E4013" s="8" t="s">
        <v>1355</v>
      </c>
      <c r="F4013" s="8" t="s">
        <v>452</v>
      </c>
      <c r="G4013" s="8" t="s">
        <v>1356</v>
      </c>
      <c r="H4013" s="8">
        <v>1</v>
      </c>
    </row>
    <row r="4014" spans="1:8">
      <c r="A4014" s="8" t="str">
        <f t="shared" si="102"/>
        <v>35.05.006210.09.0003</v>
      </c>
      <c r="B4014" s="8" t="s">
        <v>1726</v>
      </c>
      <c r="C4014" s="8" t="s">
        <v>1727</v>
      </c>
      <c r="D4014" s="8" t="s">
        <v>452</v>
      </c>
      <c r="E4014" s="8" t="s">
        <v>824</v>
      </c>
      <c r="F4014" s="8" t="s">
        <v>452</v>
      </c>
      <c r="G4014" s="8" t="s">
        <v>825</v>
      </c>
      <c r="H4014" s="8">
        <v>0.14852299999999999</v>
      </c>
    </row>
    <row r="4015" spans="1:8">
      <c r="A4015" s="8" t="str">
        <f t="shared" si="102"/>
        <v>35.05.006210.06.0020</v>
      </c>
      <c r="B4015" s="8" t="s">
        <v>1726</v>
      </c>
      <c r="C4015" s="8" t="s">
        <v>1727</v>
      </c>
      <c r="D4015" s="8" t="s">
        <v>452</v>
      </c>
      <c r="E4015" s="8" t="s">
        <v>456</v>
      </c>
      <c r="F4015" s="8" t="s">
        <v>452</v>
      </c>
      <c r="G4015" s="8" t="s">
        <v>457</v>
      </c>
      <c r="H4015" s="8">
        <v>1.2187E-2</v>
      </c>
    </row>
    <row r="4016" spans="1:8">
      <c r="A4016" s="8" t="str">
        <f t="shared" si="102"/>
        <v>35.05.006210.04.0004</v>
      </c>
      <c r="B4016" s="8" t="s">
        <v>1726</v>
      </c>
      <c r="C4016" s="8" t="s">
        <v>1727</v>
      </c>
      <c r="D4016" s="8" t="s">
        <v>452</v>
      </c>
      <c r="E4016" s="8" t="s">
        <v>776</v>
      </c>
      <c r="F4016" s="8" t="s">
        <v>452</v>
      </c>
      <c r="G4016" s="8" t="s">
        <v>777</v>
      </c>
      <c r="H4016" s="8">
        <v>2.0310999999999999E-2</v>
      </c>
    </row>
    <row r="4017" spans="1:8">
      <c r="A4017" s="8" t="str">
        <f t="shared" si="102"/>
        <v>35.05.006240.03.1380</v>
      </c>
      <c r="B4017" s="8" t="s">
        <v>1726</v>
      </c>
      <c r="C4017" s="8" t="s">
        <v>1727</v>
      </c>
      <c r="D4017" s="8" t="s">
        <v>452</v>
      </c>
      <c r="E4017" s="8" t="s">
        <v>835</v>
      </c>
      <c r="F4017" s="8" t="s">
        <v>498</v>
      </c>
      <c r="G4017" s="8" t="s">
        <v>836</v>
      </c>
      <c r="H4017" s="8">
        <v>0.152332</v>
      </c>
    </row>
    <row r="4018" spans="1:8">
      <c r="A4018" s="8" t="str">
        <f t="shared" si="102"/>
        <v>35.05.006230.06.0001</v>
      </c>
      <c r="B4018" s="8" t="s">
        <v>1726</v>
      </c>
      <c r="C4018" s="8" t="s">
        <v>1727</v>
      </c>
      <c r="D4018" s="8" t="s">
        <v>452</v>
      </c>
      <c r="E4018" s="8" t="s">
        <v>1331</v>
      </c>
      <c r="F4018" s="8" t="s">
        <v>452</v>
      </c>
      <c r="G4018" s="8" t="s">
        <v>1332</v>
      </c>
      <c r="H4018" s="8">
        <v>0.66998100000000005</v>
      </c>
    </row>
    <row r="4019" spans="1:8">
      <c r="A4019" s="8" t="str">
        <f t="shared" si="102"/>
        <v>35.05.006210.01.0010</v>
      </c>
      <c r="B4019" s="8" t="s">
        <v>1726</v>
      </c>
      <c r="C4019" s="8" t="s">
        <v>1727</v>
      </c>
      <c r="D4019" s="8" t="s">
        <v>452</v>
      </c>
      <c r="E4019" s="8" t="s">
        <v>843</v>
      </c>
      <c r="F4019" s="8" t="s">
        <v>452</v>
      </c>
      <c r="G4019" s="8" t="s">
        <v>844</v>
      </c>
      <c r="H4019" s="8">
        <v>0.109679</v>
      </c>
    </row>
    <row r="4020" spans="1:8">
      <c r="A4020" s="8" t="str">
        <f t="shared" si="102"/>
        <v>35.05.006210.01.0014</v>
      </c>
      <c r="B4020" s="8" t="s">
        <v>1726</v>
      </c>
      <c r="C4020" s="8" t="s">
        <v>1727</v>
      </c>
      <c r="D4020" s="8" t="s">
        <v>452</v>
      </c>
      <c r="E4020" s="8" t="s">
        <v>841</v>
      </c>
      <c r="F4020" s="8" t="s">
        <v>452</v>
      </c>
      <c r="G4020" s="8" t="s">
        <v>842</v>
      </c>
      <c r="H4020" s="8">
        <v>0.14623800000000001</v>
      </c>
    </row>
    <row r="4021" spans="1:8">
      <c r="A4021" s="8" t="str">
        <f t="shared" si="102"/>
        <v>35.05.006210.01.0006</v>
      </c>
      <c r="B4021" s="8" t="s">
        <v>1726</v>
      </c>
      <c r="C4021" s="8" t="s">
        <v>1727</v>
      </c>
      <c r="D4021" s="8" t="s">
        <v>452</v>
      </c>
      <c r="E4021" s="8" t="s">
        <v>845</v>
      </c>
      <c r="F4021" s="8" t="s">
        <v>452</v>
      </c>
      <c r="G4021" s="8" t="s">
        <v>846</v>
      </c>
      <c r="H4021" s="8">
        <v>0.109679</v>
      </c>
    </row>
    <row r="4022" spans="1:8">
      <c r="A4022" s="8" t="str">
        <f t="shared" si="102"/>
        <v>35.05.006210.02.0003</v>
      </c>
      <c r="B4022" s="8" t="s">
        <v>1726</v>
      </c>
      <c r="C4022" s="8" t="s">
        <v>1727</v>
      </c>
      <c r="D4022" s="8" t="s">
        <v>452</v>
      </c>
      <c r="E4022" s="8" t="s">
        <v>523</v>
      </c>
      <c r="F4022" s="8" t="s">
        <v>452</v>
      </c>
      <c r="G4022" s="8" t="s">
        <v>524</v>
      </c>
      <c r="H4022" s="8">
        <v>2.4881E-2</v>
      </c>
    </row>
    <row r="4023" spans="1:8">
      <c r="A4023" s="8" t="str">
        <f t="shared" si="102"/>
        <v>35.05.006210.02.0026</v>
      </c>
      <c r="B4023" s="8" t="s">
        <v>1726</v>
      </c>
      <c r="C4023" s="8" t="s">
        <v>1727</v>
      </c>
      <c r="D4023" s="8" t="s">
        <v>452</v>
      </c>
      <c r="E4023" s="8" t="s">
        <v>1333</v>
      </c>
      <c r="F4023" s="8" t="s">
        <v>452</v>
      </c>
      <c r="G4023" s="8" t="s">
        <v>1334</v>
      </c>
      <c r="H4023" s="8">
        <v>1.0663000000000001E-2</v>
      </c>
    </row>
    <row r="4024" spans="1:8">
      <c r="A4024" s="8" t="str">
        <f t="shared" si="102"/>
        <v>35.05.006210.07.0002</v>
      </c>
      <c r="B4024" s="8" t="s">
        <v>1726</v>
      </c>
      <c r="C4024" s="8" t="s">
        <v>1727</v>
      </c>
      <c r="D4024" s="8" t="s">
        <v>452</v>
      </c>
      <c r="E4024" s="8" t="s">
        <v>454</v>
      </c>
      <c r="F4024" s="8" t="s">
        <v>452</v>
      </c>
      <c r="G4024" s="8" t="s">
        <v>455</v>
      </c>
      <c r="H4024" s="8">
        <v>0.22342000000000001</v>
      </c>
    </row>
    <row r="4025" spans="1:8">
      <c r="A4025" s="8" t="str">
        <f t="shared" si="102"/>
        <v>35.05.006210.04.0007</v>
      </c>
      <c r="B4025" s="8" t="s">
        <v>1726</v>
      </c>
      <c r="C4025" s="8" t="s">
        <v>1727</v>
      </c>
      <c r="D4025" s="8" t="s">
        <v>452</v>
      </c>
      <c r="E4025" s="8" t="s">
        <v>535</v>
      </c>
      <c r="F4025" s="8" t="s">
        <v>452</v>
      </c>
      <c r="G4025" s="8" t="s">
        <v>536</v>
      </c>
      <c r="H4025" s="8">
        <v>7.2387999999999994E-2</v>
      </c>
    </row>
    <row r="4026" spans="1:8">
      <c r="A4026" s="8" t="str">
        <f t="shared" si="102"/>
        <v>35.05.006330.05.0019</v>
      </c>
      <c r="B4026" s="8" t="s">
        <v>1728</v>
      </c>
      <c r="C4026" s="8" t="s">
        <v>1729</v>
      </c>
      <c r="D4026" s="8" t="s">
        <v>452</v>
      </c>
      <c r="E4026" s="8" t="s">
        <v>1369</v>
      </c>
      <c r="F4026" s="8" t="s">
        <v>452</v>
      </c>
      <c r="G4026" s="8" t="s">
        <v>1370</v>
      </c>
      <c r="H4026" s="8">
        <v>1</v>
      </c>
    </row>
    <row r="4027" spans="1:8">
      <c r="A4027" s="8" t="str">
        <f t="shared" si="102"/>
        <v>35.05.006310.09.0003</v>
      </c>
      <c r="B4027" s="8" t="s">
        <v>1728</v>
      </c>
      <c r="C4027" s="8" t="s">
        <v>1729</v>
      </c>
      <c r="D4027" s="8" t="s">
        <v>452</v>
      </c>
      <c r="E4027" s="8" t="s">
        <v>824</v>
      </c>
      <c r="F4027" s="8" t="s">
        <v>452</v>
      </c>
      <c r="G4027" s="8" t="s">
        <v>825</v>
      </c>
      <c r="H4027" s="8">
        <v>0.145257</v>
      </c>
    </row>
    <row r="4028" spans="1:8">
      <c r="A4028" s="8" t="str">
        <f t="shared" si="102"/>
        <v>35.05.006310.06.0020</v>
      </c>
      <c r="B4028" s="8" t="s">
        <v>1728</v>
      </c>
      <c r="C4028" s="8" t="s">
        <v>1729</v>
      </c>
      <c r="D4028" s="8" t="s">
        <v>452</v>
      </c>
      <c r="E4028" s="8" t="s">
        <v>456</v>
      </c>
      <c r="F4028" s="8" t="s">
        <v>452</v>
      </c>
      <c r="G4028" s="8" t="s">
        <v>457</v>
      </c>
      <c r="H4028" s="8">
        <v>1.3407000000000001E-2</v>
      </c>
    </row>
    <row r="4029" spans="1:8">
      <c r="A4029" s="8" t="str">
        <f t="shared" si="102"/>
        <v>35.05.006310.04.0004</v>
      </c>
      <c r="B4029" s="8" t="s">
        <v>1728</v>
      </c>
      <c r="C4029" s="8" t="s">
        <v>1729</v>
      </c>
      <c r="D4029" s="8" t="s">
        <v>452</v>
      </c>
      <c r="E4029" s="8" t="s">
        <v>776</v>
      </c>
      <c r="F4029" s="8" t="s">
        <v>452</v>
      </c>
      <c r="G4029" s="8" t="s">
        <v>777</v>
      </c>
      <c r="H4029" s="8">
        <v>7.8399999999999997E-3</v>
      </c>
    </row>
    <row r="4030" spans="1:8">
      <c r="A4030" s="8" t="str">
        <f t="shared" si="102"/>
        <v>35.05.006310.04.0005</v>
      </c>
      <c r="B4030" s="8" t="s">
        <v>1728</v>
      </c>
      <c r="C4030" s="8" t="s">
        <v>1729</v>
      </c>
      <c r="D4030" s="8" t="s">
        <v>452</v>
      </c>
      <c r="E4030" s="8" t="s">
        <v>475</v>
      </c>
      <c r="F4030" s="8" t="s">
        <v>452</v>
      </c>
      <c r="G4030" s="8" t="s">
        <v>476</v>
      </c>
      <c r="H4030" s="8">
        <v>1.0454E-2</v>
      </c>
    </row>
    <row r="4031" spans="1:8">
      <c r="A4031" s="8" t="str">
        <f t="shared" si="102"/>
        <v>35.05.006340.03.1380</v>
      </c>
      <c r="B4031" s="8" t="s">
        <v>1728</v>
      </c>
      <c r="C4031" s="8" t="s">
        <v>1729</v>
      </c>
      <c r="D4031" s="8" t="s">
        <v>452</v>
      </c>
      <c r="E4031" s="8" t="s">
        <v>835</v>
      </c>
      <c r="F4031" s="8" t="s">
        <v>498</v>
      </c>
      <c r="G4031" s="8" t="s">
        <v>836</v>
      </c>
      <c r="H4031" s="8">
        <v>0.156809</v>
      </c>
    </row>
    <row r="4032" spans="1:8">
      <c r="A4032" s="8" t="str">
        <f t="shared" si="102"/>
        <v>35.05.006330.06.0012</v>
      </c>
      <c r="B4032" s="8" t="s">
        <v>1728</v>
      </c>
      <c r="C4032" s="8" t="s">
        <v>1729</v>
      </c>
      <c r="D4032" s="8" t="s">
        <v>452</v>
      </c>
      <c r="E4032" s="8" t="s">
        <v>1367</v>
      </c>
      <c r="F4032" s="8" t="s">
        <v>452</v>
      </c>
      <c r="G4032" s="8" t="s">
        <v>1368</v>
      </c>
      <c r="H4032" s="8">
        <v>0.66959599999999997</v>
      </c>
    </row>
    <row r="4033" spans="1:8">
      <c r="A4033" s="8" t="str">
        <f t="shared" si="102"/>
        <v>35.05.006310.01.0010</v>
      </c>
      <c r="B4033" s="8" t="s">
        <v>1728</v>
      </c>
      <c r="C4033" s="8" t="s">
        <v>1729</v>
      </c>
      <c r="D4033" s="8" t="s">
        <v>452</v>
      </c>
      <c r="E4033" s="8" t="s">
        <v>843</v>
      </c>
      <c r="F4033" s="8" t="s">
        <v>452</v>
      </c>
      <c r="G4033" s="8" t="s">
        <v>844</v>
      </c>
      <c r="H4033" s="8">
        <v>7.5268000000000002E-2</v>
      </c>
    </row>
    <row r="4034" spans="1:8">
      <c r="A4034" s="8" t="str">
        <f t="shared" si="102"/>
        <v>35.05.006310.01.0019</v>
      </c>
      <c r="B4034" s="8" t="s">
        <v>1728</v>
      </c>
      <c r="C4034" s="8" t="s">
        <v>1729</v>
      </c>
      <c r="D4034" s="8" t="s">
        <v>452</v>
      </c>
      <c r="E4034" s="8" t="s">
        <v>1343</v>
      </c>
      <c r="F4034" s="8" t="s">
        <v>452</v>
      </c>
      <c r="G4034" s="8" t="s">
        <v>842</v>
      </c>
      <c r="H4034" s="8">
        <v>0.150537</v>
      </c>
    </row>
    <row r="4035" spans="1:8">
      <c r="A4035" s="8" t="str">
        <f t="shared" si="102"/>
        <v>---------------  - FMEN031 - V:</v>
      </c>
      <c r="B4035" s="8" t="s">
        <v>427</v>
      </c>
      <c r="C4035" s="8" t="e">
        <f>------------------------------DAT</f>
        <v>#NAME?</v>
      </c>
      <c r="D4035" s="8" t="s">
        <v>1238</v>
      </c>
      <c r="E4035" s="8" t="s">
        <v>526</v>
      </c>
      <c r="F4035" s="8" t="s">
        <v>527</v>
      </c>
      <c r="G4035" s="8" t="s">
        <v>528</v>
      </c>
      <c r="H4035" s="8"/>
    </row>
    <row r="4036" spans="1:8">
      <c r="A4036" s="8" t="str">
        <f t="shared" si="102"/>
        <v>_x000C_------------------------------</v>
      </c>
      <c r="B4036" s="8" t="s">
        <v>529</v>
      </c>
      <c r="C4036" s="8" t="s">
        <v>1227</v>
      </c>
      <c r="D4036" s="8" t="s">
        <v>1228</v>
      </c>
      <c r="E4036" s="8" t="s">
        <v>430</v>
      </c>
      <c r="F4036" s="8" t="s">
        <v>429</v>
      </c>
      <c r="G4036" s="8" t="s">
        <v>431</v>
      </c>
      <c r="H4036" s="8" t="s">
        <v>431</v>
      </c>
    </row>
    <row r="4037" spans="1:8">
      <c r="A4037" s="8" t="str">
        <f t="shared" si="102"/>
        <v>FORNO DE MINASrutura de Atual P</v>
      </c>
      <c r="B4037" s="8" t="s">
        <v>433</v>
      </c>
      <c r="C4037" s="8" t="s">
        <v>434</v>
      </c>
      <c r="D4037" s="8" t="s">
        <v>435</v>
      </c>
      <c r="E4037" s="8" t="s">
        <v>436</v>
      </c>
      <c r="F4037" s="8" t="s">
        <v>437</v>
      </c>
      <c r="G4037" s="8" t="s">
        <v>438</v>
      </c>
      <c r="H4037" s="8" t="s">
        <v>1730</v>
      </c>
    </row>
    <row r="4038" spans="1:8">
      <c r="A4038" s="8" t="str">
        <f t="shared" si="102"/>
        <v>-------------------------------</v>
      </c>
      <c r="B4038" s="8" t="s">
        <v>427</v>
      </c>
      <c r="C4038" s="8" t="s">
        <v>1227</v>
      </c>
      <c r="D4038" s="8" t="s">
        <v>1228</v>
      </c>
      <c r="E4038" s="8" t="s">
        <v>430</v>
      </c>
      <c r="F4038" s="8" t="s">
        <v>429</v>
      </c>
      <c r="G4038" s="8" t="s">
        <v>431</v>
      </c>
      <c r="H4038" s="8" t="s">
        <v>1691</v>
      </c>
    </row>
    <row r="4039" spans="1:8">
      <c r="A4039" s="8" t="str">
        <f t="shared" si="102"/>
        <v/>
      </c>
      <c r="B4039" s="8"/>
      <c r="C4039" s="8"/>
      <c r="D4039" s="8"/>
      <c r="E4039" s="8"/>
      <c r="F4039" s="8"/>
      <c r="G4039" s="8"/>
      <c r="H4039" s="8"/>
    </row>
    <row r="4040" spans="1:8">
      <c r="A4040" s="8" t="str">
        <f t="shared" si="102"/>
        <v>Item PaiItem Filho</v>
      </c>
      <c r="B4040" s="8" t="s">
        <v>441</v>
      </c>
      <c r="C4040" s="8" t="s">
        <v>442</v>
      </c>
      <c r="D4040" s="8" t="s">
        <v>443</v>
      </c>
      <c r="E4040" s="8" t="s">
        <v>444</v>
      </c>
      <c r="F4040" s="8" t="s">
        <v>443</v>
      </c>
      <c r="G4040" s="8" t="s">
        <v>445</v>
      </c>
      <c r="H4040" s="8" t="s">
        <v>446</v>
      </c>
    </row>
    <row r="4041" spans="1:8">
      <c r="A4041" s="8" t="str">
        <f t="shared" si="102"/>
        <v>------------------------------</v>
      </c>
      <c r="B4041" s="8" t="s">
        <v>427</v>
      </c>
      <c r="C4041" s="8" t="s">
        <v>447</v>
      </c>
      <c r="D4041" s="8" t="s">
        <v>448</v>
      </c>
      <c r="E4041" s="8" t="s">
        <v>449</v>
      </c>
      <c r="F4041" s="8" t="s">
        <v>448</v>
      </c>
      <c r="G4041" s="8" t="s">
        <v>431</v>
      </c>
      <c r="H4041" s="8" t="s">
        <v>427</v>
      </c>
    </row>
    <row r="4042" spans="1:8">
      <c r="A4042" s="8" t="str">
        <f t="shared" si="102"/>
        <v>35.05.006310.01.0006</v>
      </c>
      <c r="B4042" s="8" t="s">
        <v>1728</v>
      </c>
      <c r="C4042" s="8" t="s">
        <v>1729</v>
      </c>
      <c r="D4042" s="8" t="s">
        <v>452</v>
      </c>
      <c r="E4042" s="8" t="s">
        <v>845</v>
      </c>
      <c r="F4042" s="8" t="s">
        <v>452</v>
      </c>
      <c r="G4042" s="8" t="s">
        <v>846</v>
      </c>
      <c r="H4042" s="8">
        <v>0.150537</v>
      </c>
    </row>
    <row r="4043" spans="1:8">
      <c r="A4043" s="8" t="str">
        <f t="shared" si="102"/>
        <v>35.05.006310.02.0003</v>
      </c>
      <c r="B4043" s="8" t="s">
        <v>1728</v>
      </c>
      <c r="C4043" s="8" t="s">
        <v>1729</v>
      </c>
      <c r="D4043" s="8" t="s">
        <v>452</v>
      </c>
      <c r="E4043" s="8" t="s">
        <v>523</v>
      </c>
      <c r="F4043" s="8" t="s">
        <v>452</v>
      </c>
      <c r="G4043" s="8" t="s">
        <v>524</v>
      </c>
      <c r="H4043" s="8">
        <v>2.5611999999999999E-2</v>
      </c>
    </row>
    <row r="4044" spans="1:8">
      <c r="A4044" s="8" t="str">
        <f t="shared" si="102"/>
        <v>35.05.006310.02.0026</v>
      </c>
      <c r="B4044" s="8" t="s">
        <v>1728</v>
      </c>
      <c r="C4044" s="8" t="s">
        <v>1729</v>
      </c>
      <c r="D4044" s="8" t="s">
        <v>452</v>
      </c>
      <c r="E4044" s="8" t="s">
        <v>1333</v>
      </c>
      <c r="F4044" s="8" t="s">
        <v>452</v>
      </c>
      <c r="G4044" s="8" t="s">
        <v>1334</v>
      </c>
      <c r="H4044" s="8">
        <v>1.0977000000000001E-2</v>
      </c>
    </row>
    <row r="4045" spans="1:8">
      <c r="A4045" s="8" t="str">
        <f t="shared" si="102"/>
        <v>35.05.006310.07.0002</v>
      </c>
      <c r="B4045" s="8" t="s">
        <v>1728</v>
      </c>
      <c r="C4045" s="8" t="s">
        <v>1729</v>
      </c>
      <c r="D4045" s="8" t="s">
        <v>452</v>
      </c>
      <c r="E4045" s="8" t="s">
        <v>454</v>
      </c>
      <c r="F4045" s="8" t="s">
        <v>452</v>
      </c>
      <c r="G4045" s="8" t="s">
        <v>455</v>
      </c>
      <c r="H4045" s="8">
        <v>0.20907899999999999</v>
      </c>
    </row>
    <row r="4046" spans="1:8">
      <c r="A4046" s="8" t="str">
        <f t="shared" si="102"/>
        <v>35.05.006310.04.0007</v>
      </c>
      <c r="B4046" s="8" t="s">
        <v>1728</v>
      </c>
      <c r="C4046" s="8" t="s">
        <v>1729</v>
      </c>
      <c r="D4046" s="8" t="s">
        <v>452</v>
      </c>
      <c r="E4046" s="8" t="s">
        <v>535</v>
      </c>
      <c r="F4046" s="8" t="s">
        <v>452</v>
      </c>
      <c r="G4046" s="8" t="s">
        <v>536</v>
      </c>
      <c r="H4046" s="8">
        <v>7.4515999999999999E-2</v>
      </c>
    </row>
    <row r="4047" spans="1:8">
      <c r="A4047" s="8" t="str">
        <f t="shared" ref="A4047:A4110" si="103">B4047&amp;E4047</f>
        <v>35.05.006430.05.0023</v>
      </c>
      <c r="B4047" s="8" t="s">
        <v>1731</v>
      </c>
      <c r="C4047" s="8" t="s">
        <v>1732</v>
      </c>
      <c r="D4047" s="8" t="s">
        <v>452</v>
      </c>
      <c r="E4047" s="8" t="s">
        <v>1379</v>
      </c>
      <c r="F4047" s="8" t="s">
        <v>452</v>
      </c>
      <c r="G4047" s="8" t="s">
        <v>1345</v>
      </c>
      <c r="H4047" s="8">
        <v>1</v>
      </c>
    </row>
    <row r="4048" spans="1:8">
      <c r="A4048" s="8" t="str">
        <f t="shared" si="103"/>
        <v>35.05.006410.09.0002</v>
      </c>
      <c r="B4048" s="8" t="s">
        <v>1731</v>
      </c>
      <c r="C4048" s="8" t="s">
        <v>1732</v>
      </c>
      <c r="D4048" s="8" t="s">
        <v>452</v>
      </c>
      <c r="E4048" s="8" t="s">
        <v>502</v>
      </c>
      <c r="F4048" s="8" t="s">
        <v>452</v>
      </c>
      <c r="G4048" s="8" t="s">
        <v>503</v>
      </c>
      <c r="H4048" s="8">
        <v>0.15251999999999999</v>
      </c>
    </row>
    <row r="4049" spans="1:8">
      <c r="A4049" s="8" t="str">
        <f t="shared" si="103"/>
        <v>35.05.006410.06.0020</v>
      </c>
      <c r="B4049" s="8" t="s">
        <v>1731</v>
      </c>
      <c r="C4049" s="8" t="s">
        <v>1732</v>
      </c>
      <c r="D4049" s="8" t="s">
        <v>452</v>
      </c>
      <c r="E4049" s="8" t="s">
        <v>456</v>
      </c>
      <c r="F4049" s="8" t="s">
        <v>452</v>
      </c>
      <c r="G4049" s="8" t="s">
        <v>457</v>
      </c>
      <c r="H4049" s="8">
        <v>1.111E-2</v>
      </c>
    </row>
    <row r="4050" spans="1:8">
      <c r="A4050" s="8" t="str">
        <f t="shared" si="103"/>
        <v>35.05.006410.04.0005</v>
      </c>
      <c r="B4050" s="8" t="s">
        <v>1731</v>
      </c>
      <c r="C4050" s="8" t="s">
        <v>1732</v>
      </c>
      <c r="D4050" s="8" t="s">
        <v>452</v>
      </c>
      <c r="E4050" s="8" t="s">
        <v>475</v>
      </c>
      <c r="F4050" s="8" t="s">
        <v>452</v>
      </c>
      <c r="G4050" s="8" t="s">
        <v>476</v>
      </c>
      <c r="H4050" s="8">
        <v>2.8486999999999998E-2</v>
      </c>
    </row>
    <row r="4051" spans="1:8">
      <c r="A4051" s="8" t="str">
        <f t="shared" si="103"/>
        <v>35.05.006410.06.0024</v>
      </c>
      <c r="B4051" s="8" t="s">
        <v>1731</v>
      </c>
      <c r="C4051" s="8" t="s">
        <v>1732</v>
      </c>
      <c r="D4051" s="8" t="s">
        <v>452</v>
      </c>
      <c r="E4051" s="8" t="s">
        <v>1353</v>
      </c>
      <c r="F4051" s="8" t="s">
        <v>498</v>
      </c>
      <c r="G4051" s="8" t="s">
        <v>1354</v>
      </c>
      <c r="H4051" s="8">
        <v>4.2449999999999996E-3</v>
      </c>
    </row>
    <row r="4052" spans="1:8">
      <c r="A4052" s="8" t="str">
        <f t="shared" si="103"/>
        <v>35.05.006440.03.1310</v>
      </c>
      <c r="B4052" s="8" t="s">
        <v>1731</v>
      </c>
      <c r="C4052" s="8" t="s">
        <v>1732</v>
      </c>
      <c r="D4052" s="8" t="s">
        <v>452</v>
      </c>
      <c r="E4052" s="8" t="s">
        <v>519</v>
      </c>
      <c r="F4052" s="8" t="s">
        <v>498</v>
      </c>
      <c r="G4052" s="8" t="s">
        <v>520</v>
      </c>
      <c r="H4052" s="8">
        <v>1.7092E-2</v>
      </c>
    </row>
    <row r="4053" spans="1:8">
      <c r="A4053" s="8" t="str">
        <f t="shared" si="103"/>
        <v>35.05.006440.03.5010</v>
      </c>
      <c r="B4053" s="8" t="s">
        <v>1731</v>
      </c>
      <c r="C4053" s="8" t="s">
        <v>1732</v>
      </c>
      <c r="D4053" s="8" t="s">
        <v>452</v>
      </c>
      <c r="E4053" s="8" t="s">
        <v>763</v>
      </c>
      <c r="F4053" s="8" t="s">
        <v>498</v>
      </c>
      <c r="G4053" s="8" t="s">
        <v>764</v>
      </c>
      <c r="H4053" s="8">
        <v>5.6969999999999998E-3</v>
      </c>
    </row>
    <row r="4054" spans="1:8">
      <c r="A4054" s="8" t="str">
        <f t="shared" si="103"/>
        <v>35.05.006430.06.0009</v>
      </c>
      <c r="B4054" s="8" t="s">
        <v>1731</v>
      </c>
      <c r="C4054" s="8" t="s">
        <v>1732</v>
      </c>
      <c r="D4054" s="8" t="s">
        <v>452</v>
      </c>
      <c r="E4054" s="8" t="s">
        <v>1380</v>
      </c>
      <c r="F4054" s="8" t="s">
        <v>452</v>
      </c>
      <c r="G4054" s="8" t="s">
        <v>1381</v>
      </c>
      <c r="H4054" s="8">
        <v>0.78456599999999999</v>
      </c>
    </row>
    <row r="4055" spans="1:8">
      <c r="A4055" s="8" t="str">
        <f t="shared" si="103"/>
        <v>35.05.006410.01.0010</v>
      </c>
      <c r="B4055" s="8" t="s">
        <v>1731</v>
      </c>
      <c r="C4055" s="8" t="s">
        <v>1732</v>
      </c>
      <c r="D4055" s="8" t="s">
        <v>452</v>
      </c>
      <c r="E4055" s="8" t="s">
        <v>843</v>
      </c>
      <c r="F4055" s="8" t="s">
        <v>452</v>
      </c>
      <c r="G4055" s="8" t="s">
        <v>844</v>
      </c>
      <c r="H4055" s="8">
        <v>0.12306300000000001</v>
      </c>
    </row>
    <row r="4056" spans="1:8">
      <c r="A4056" s="8" t="str">
        <f t="shared" si="103"/>
        <v>35.05.006410.01.0014</v>
      </c>
      <c r="B4056" s="8" t="s">
        <v>1731</v>
      </c>
      <c r="C4056" s="8" t="s">
        <v>1732</v>
      </c>
      <c r="D4056" s="8" t="s">
        <v>452</v>
      </c>
      <c r="E4056" s="8" t="s">
        <v>841</v>
      </c>
      <c r="F4056" s="8" t="s">
        <v>452</v>
      </c>
      <c r="G4056" s="8" t="s">
        <v>842</v>
      </c>
      <c r="H4056" s="8">
        <v>0.12306300000000001</v>
      </c>
    </row>
    <row r="4057" spans="1:8">
      <c r="A4057" s="8" t="str">
        <f t="shared" si="103"/>
        <v>35.05.006410.01.0006</v>
      </c>
      <c r="B4057" s="8" t="s">
        <v>1731</v>
      </c>
      <c r="C4057" s="8" t="s">
        <v>1732</v>
      </c>
      <c r="D4057" s="8" t="s">
        <v>452</v>
      </c>
      <c r="E4057" s="8" t="s">
        <v>845</v>
      </c>
      <c r="F4057" s="8" t="s">
        <v>452</v>
      </c>
      <c r="G4057" s="8" t="s">
        <v>846</v>
      </c>
      <c r="H4057" s="8">
        <v>0.16408400000000001</v>
      </c>
    </row>
    <row r="4058" spans="1:8">
      <c r="A4058" s="8" t="str">
        <f t="shared" si="103"/>
        <v>35.05.006410.02.0003</v>
      </c>
      <c r="B4058" s="8" t="s">
        <v>1731</v>
      </c>
      <c r="C4058" s="8" t="s">
        <v>1732</v>
      </c>
      <c r="D4058" s="8" t="s">
        <v>452</v>
      </c>
      <c r="E4058" s="8" t="s">
        <v>523</v>
      </c>
      <c r="F4058" s="8" t="s">
        <v>452</v>
      </c>
      <c r="G4058" s="8" t="s">
        <v>524</v>
      </c>
      <c r="H4058" s="8">
        <v>1.8159999999999999E-2</v>
      </c>
    </row>
    <row r="4059" spans="1:8">
      <c r="A4059" s="8" t="str">
        <f t="shared" si="103"/>
        <v>35.05.006410.02.0026</v>
      </c>
      <c r="B4059" s="8" t="s">
        <v>1731</v>
      </c>
      <c r="C4059" s="8" t="s">
        <v>1732</v>
      </c>
      <c r="D4059" s="8" t="s">
        <v>452</v>
      </c>
      <c r="E4059" s="8" t="s">
        <v>1333</v>
      </c>
      <c r="F4059" s="8" t="s">
        <v>452</v>
      </c>
      <c r="G4059" s="8" t="s">
        <v>1334</v>
      </c>
      <c r="H4059" s="8">
        <v>1.4243E-2</v>
      </c>
    </row>
    <row r="4060" spans="1:8">
      <c r="A4060" s="8" t="str">
        <f t="shared" si="103"/>
        <v>35.05.006410.07.0002</v>
      </c>
      <c r="B4060" s="8" t="s">
        <v>1731</v>
      </c>
      <c r="C4060" s="8" t="s">
        <v>1732</v>
      </c>
      <c r="D4060" s="8" t="s">
        <v>452</v>
      </c>
      <c r="E4060" s="8" t="s">
        <v>454</v>
      </c>
      <c r="F4060" s="8" t="s">
        <v>452</v>
      </c>
      <c r="G4060" s="8" t="s">
        <v>455</v>
      </c>
      <c r="H4060" s="8">
        <v>0.29626200000000003</v>
      </c>
    </row>
    <row r="4061" spans="1:8">
      <c r="A4061" s="8" t="str">
        <f t="shared" si="103"/>
        <v>35.05.006410.04.0007</v>
      </c>
      <c r="B4061" s="8" t="s">
        <v>1731</v>
      </c>
      <c r="C4061" s="8" t="s">
        <v>1732</v>
      </c>
      <c r="D4061" s="8" t="s">
        <v>452</v>
      </c>
      <c r="E4061" s="8" t="s">
        <v>535</v>
      </c>
      <c r="F4061" s="8" t="s">
        <v>452</v>
      </c>
      <c r="G4061" s="8" t="s">
        <v>536</v>
      </c>
      <c r="H4061" s="8">
        <v>8.1221000000000002E-2</v>
      </c>
    </row>
    <row r="4062" spans="1:8">
      <c r="A4062" s="8" t="str">
        <f t="shared" si="103"/>
        <v>35.05.006530.05.0023</v>
      </c>
      <c r="B4062" s="8" t="s">
        <v>1733</v>
      </c>
      <c r="C4062" s="8" t="s">
        <v>1734</v>
      </c>
      <c r="D4062" s="8" t="s">
        <v>452</v>
      </c>
      <c r="E4062" s="8" t="s">
        <v>1379</v>
      </c>
      <c r="F4062" s="8" t="s">
        <v>452</v>
      </c>
      <c r="G4062" s="8" t="s">
        <v>1345</v>
      </c>
      <c r="H4062" s="8">
        <v>1</v>
      </c>
    </row>
    <row r="4063" spans="1:8">
      <c r="A4063" s="8" t="str">
        <f t="shared" si="103"/>
        <v>35.05.006510.09.0002</v>
      </c>
      <c r="B4063" s="8" t="s">
        <v>1733</v>
      </c>
      <c r="C4063" s="8" t="s">
        <v>1734</v>
      </c>
      <c r="D4063" s="8" t="s">
        <v>452</v>
      </c>
      <c r="E4063" s="8" t="s">
        <v>502</v>
      </c>
      <c r="F4063" s="8" t="s">
        <v>452</v>
      </c>
      <c r="G4063" s="8" t="s">
        <v>503</v>
      </c>
      <c r="H4063" s="8">
        <v>0.15251999999999999</v>
      </c>
    </row>
    <row r="4064" spans="1:8">
      <c r="A4064" s="8" t="str">
        <f t="shared" si="103"/>
        <v>35.05.006510.06.0020</v>
      </c>
      <c r="B4064" s="8" t="s">
        <v>1733</v>
      </c>
      <c r="C4064" s="8" t="s">
        <v>1734</v>
      </c>
      <c r="D4064" s="8" t="s">
        <v>452</v>
      </c>
      <c r="E4064" s="8" t="s">
        <v>456</v>
      </c>
      <c r="F4064" s="8" t="s">
        <v>452</v>
      </c>
      <c r="G4064" s="8" t="s">
        <v>457</v>
      </c>
      <c r="H4064" s="8">
        <v>1.111E-2</v>
      </c>
    </row>
    <row r="4065" spans="1:8">
      <c r="A4065" s="8" t="str">
        <f t="shared" si="103"/>
        <v>35.05.006510.04.0005</v>
      </c>
      <c r="B4065" s="8" t="s">
        <v>1733</v>
      </c>
      <c r="C4065" s="8" t="s">
        <v>1734</v>
      </c>
      <c r="D4065" s="8" t="s">
        <v>452</v>
      </c>
      <c r="E4065" s="8" t="s">
        <v>475</v>
      </c>
      <c r="F4065" s="8" t="s">
        <v>452</v>
      </c>
      <c r="G4065" s="8" t="s">
        <v>476</v>
      </c>
      <c r="H4065" s="8">
        <v>2.8486999999999998E-2</v>
      </c>
    </row>
    <row r="4066" spans="1:8">
      <c r="A4066" s="8" t="str">
        <f t="shared" si="103"/>
        <v>35.05.006510.06.0024</v>
      </c>
      <c r="B4066" s="8" t="s">
        <v>1733</v>
      </c>
      <c r="C4066" s="8" t="s">
        <v>1734</v>
      </c>
      <c r="D4066" s="8" t="s">
        <v>452</v>
      </c>
      <c r="E4066" s="8" t="s">
        <v>1353</v>
      </c>
      <c r="F4066" s="8" t="s">
        <v>498</v>
      </c>
      <c r="G4066" s="8" t="s">
        <v>1354</v>
      </c>
      <c r="H4066" s="8">
        <v>4.2449999999999996E-3</v>
      </c>
    </row>
    <row r="4067" spans="1:8">
      <c r="A4067" s="8" t="str">
        <f t="shared" si="103"/>
        <v>35.05.006540.03.1310</v>
      </c>
      <c r="B4067" s="8" t="s">
        <v>1733</v>
      </c>
      <c r="C4067" s="8" t="s">
        <v>1734</v>
      </c>
      <c r="D4067" s="8" t="s">
        <v>452</v>
      </c>
      <c r="E4067" s="8" t="s">
        <v>519</v>
      </c>
      <c r="F4067" s="8" t="s">
        <v>498</v>
      </c>
      <c r="G4067" s="8" t="s">
        <v>520</v>
      </c>
      <c r="H4067" s="8">
        <v>1.7092E-2</v>
      </c>
    </row>
    <row r="4068" spans="1:8">
      <c r="A4068" s="8" t="str">
        <f t="shared" si="103"/>
        <v>35.05.006540.03.5010</v>
      </c>
      <c r="B4068" s="8" t="s">
        <v>1733</v>
      </c>
      <c r="C4068" s="8" t="s">
        <v>1734</v>
      </c>
      <c r="D4068" s="8" t="s">
        <v>452</v>
      </c>
      <c r="E4068" s="8" t="s">
        <v>763</v>
      </c>
      <c r="F4068" s="8" t="s">
        <v>498</v>
      </c>
      <c r="G4068" s="8" t="s">
        <v>764</v>
      </c>
      <c r="H4068" s="8">
        <v>5.6969999999999998E-3</v>
      </c>
    </row>
    <row r="4069" spans="1:8">
      <c r="A4069" s="8" t="str">
        <f t="shared" si="103"/>
        <v>35.05.006530.06.0009</v>
      </c>
      <c r="B4069" s="8" t="s">
        <v>1733</v>
      </c>
      <c r="C4069" s="8" t="s">
        <v>1734</v>
      </c>
      <c r="D4069" s="8" t="s">
        <v>452</v>
      </c>
      <c r="E4069" s="8" t="s">
        <v>1380</v>
      </c>
      <c r="F4069" s="8" t="s">
        <v>452</v>
      </c>
      <c r="G4069" s="8" t="s">
        <v>1381</v>
      </c>
      <c r="H4069" s="8">
        <v>0.78456599999999999</v>
      </c>
    </row>
    <row r="4070" spans="1:8">
      <c r="A4070" s="8" t="str">
        <f t="shared" si="103"/>
        <v>35.05.006510.01.0010</v>
      </c>
      <c r="B4070" s="8" t="s">
        <v>1733</v>
      </c>
      <c r="C4070" s="8" t="s">
        <v>1734</v>
      </c>
      <c r="D4070" s="8" t="s">
        <v>452</v>
      </c>
      <c r="E4070" s="8" t="s">
        <v>843</v>
      </c>
      <c r="F4070" s="8" t="s">
        <v>452</v>
      </c>
      <c r="G4070" s="8" t="s">
        <v>844</v>
      </c>
      <c r="H4070" s="8">
        <v>0.12306300000000001</v>
      </c>
    </row>
    <row r="4071" spans="1:8">
      <c r="A4071" s="8" t="str">
        <f t="shared" si="103"/>
        <v>35.05.006510.01.0014</v>
      </c>
      <c r="B4071" s="8" t="s">
        <v>1733</v>
      </c>
      <c r="C4071" s="8" t="s">
        <v>1734</v>
      </c>
      <c r="D4071" s="8" t="s">
        <v>452</v>
      </c>
      <c r="E4071" s="8" t="s">
        <v>841</v>
      </c>
      <c r="F4071" s="8" t="s">
        <v>452</v>
      </c>
      <c r="G4071" s="8" t="s">
        <v>842</v>
      </c>
      <c r="H4071" s="8">
        <v>0.12306300000000001</v>
      </c>
    </row>
    <row r="4072" spans="1:8">
      <c r="A4072" s="8" t="str">
        <f t="shared" si="103"/>
        <v>35.05.006510.01.0006</v>
      </c>
      <c r="B4072" s="8" t="s">
        <v>1733</v>
      </c>
      <c r="C4072" s="8" t="s">
        <v>1734</v>
      </c>
      <c r="D4072" s="8" t="s">
        <v>452</v>
      </c>
      <c r="E4072" s="8" t="s">
        <v>845</v>
      </c>
      <c r="F4072" s="8" t="s">
        <v>452</v>
      </c>
      <c r="G4072" s="8" t="s">
        <v>846</v>
      </c>
      <c r="H4072" s="8">
        <v>0.16408400000000001</v>
      </c>
    </row>
    <row r="4073" spans="1:8">
      <c r="A4073" s="8" t="str">
        <f t="shared" si="103"/>
        <v>35.05.006510.02.0003</v>
      </c>
      <c r="B4073" s="8" t="s">
        <v>1733</v>
      </c>
      <c r="C4073" s="8" t="s">
        <v>1734</v>
      </c>
      <c r="D4073" s="8" t="s">
        <v>452</v>
      </c>
      <c r="E4073" s="8" t="s">
        <v>523</v>
      </c>
      <c r="F4073" s="8" t="s">
        <v>452</v>
      </c>
      <c r="G4073" s="8" t="s">
        <v>524</v>
      </c>
      <c r="H4073" s="8">
        <v>1.8159999999999999E-2</v>
      </c>
    </row>
    <row r="4074" spans="1:8">
      <c r="A4074" s="8" t="str">
        <f t="shared" si="103"/>
        <v>35.05.006510.02.0026</v>
      </c>
      <c r="B4074" s="8" t="s">
        <v>1733</v>
      </c>
      <c r="C4074" s="8" t="s">
        <v>1734</v>
      </c>
      <c r="D4074" s="8" t="s">
        <v>452</v>
      </c>
      <c r="E4074" s="8" t="s">
        <v>1333</v>
      </c>
      <c r="F4074" s="8" t="s">
        <v>452</v>
      </c>
      <c r="G4074" s="8" t="s">
        <v>1334</v>
      </c>
      <c r="H4074" s="8">
        <v>1.4243E-2</v>
      </c>
    </row>
    <row r="4075" spans="1:8">
      <c r="A4075" s="8" t="str">
        <f t="shared" si="103"/>
        <v>35.05.006510.07.0002</v>
      </c>
      <c r="B4075" s="8" t="s">
        <v>1733</v>
      </c>
      <c r="C4075" s="8" t="s">
        <v>1734</v>
      </c>
      <c r="D4075" s="8" t="s">
        <v>452</v>
      </c>
      <c r="E4075" s="8" t="s">
        <v>454</v>
      </c>
      <c r="F4075" s="8" t="s">
        <v>452</v>
      </c>
      <c r="G4075" s="8" t="s">
        <v>455</v>
      </c>
      <c r="H4075" s="8">
        <v>0.29626200000000003</v>
      </c>
    </row>
    <row r="4076" spans="1:8">
      <c r="A4076" s="8" t="str">
        <f t="shared" si="103"/>
        <v>35.05.006510.04.0007</v>
      </c>
      <c r="B4076" s="8" t="s">
        <v>1733</v>
      </c>
      <c r="C4076" s="8" t="s">
        <v>1734</v>
      </c>
      <c r="D4076" s="8" t="s">
        <v>452</v>
      </c>
      <c r="E4076" s="8" t="s">
        <v>535</v>
      </c>
      <c r="F4076" s="8" t="s">
        <v>452</v>
      </c>
      <c r="G4076" s="8" t="s">
        <v>536</v>
      </c>
      <c r="H4076" s="8">
        <v>8.1221000000000002E-2</v>
      </c>
    </row>
    <row r="4077" spans="1:8">
      <c r="A4077" s="8" t="str">
        <f t="shared" si="103"/>
        <v>35.05.006630.05.0024</v>
      </c>
      <c r="B4077" s="8" t="s">
        <v>1735</v>
      </c>
      <c r="C4077" s="8" t="s">
        <v>1736</v>
      </c>
      <c r="D4077" s="8" t="s">
        <v>452</v>
      </c>
      <c r="E4077" s="8" t="s">
        <v>1382</v>
      </c>
      <c r="F4077" s="8" t="s">
        <v>452</v>
      </c>
      <c r="G4077" s="8" t="s">
        <v>1358</v>
      </c>
      <c r="H4077" s="8">
        <v>1</v>
      </c>
    </row>
    <row r="4078" spans="1:8">
      <c r="A4078" s="8" t="str">
        <f t="shared" si="103"/>
        <v>35.05.006610.09.0002</v>
      </c>
      <c r="B4078" s="8" t="s">
        <v>1735</v>
      </c>
      <c r="C4078" s="8" t="s">
        <v>1736</v>
      </c>
      <c r="D4078" s="8" t="s">
        <v>452</v>
      </c>
      <c r="E4078" s="8" t="s">
        <v>502</v>
      </c>
      <c r="F4078" s="8" t="s">
        <v>452</v>
      </c>
      <c r="G4078" s="8" t="s">
        <v>503</v>
      </c>
      <c r="H4078" s="8">
        <v>0.18246699999999999</v>
      </c>
    </row>
    <row r="4079" spans="1:8">
      <c r="A4079" s="8" t="str">
        <f t="shared" si="103"/>
        <v>35.05.006610.06.0020</v>
      </c>
      <c r="B4079" s="8" t="s">
        <v>1735</v>
      </c>
      <c r="C4079" s="8" t="s">
        <v>1736</v>
      </c>
      <c r="D4079" s="8" t="s">
        <v>452</v>
      </c>
      <c r="E4079" s="8" t="s">
        <v>456</v>
      </c>
      <c r="F4079" s="8" t="s">
        <v>452</v>
      </c>
      <c r="G4079" s="8" t="s">
        <v>457</v>
      </c>
      <c r="H4079" s="8">
        <v>1.3325E-2</v>
      </c>
    </row>
    <row r="4080" spans="1:8">
      <c r="A4080" s="8" t="str">
        <f t="shared" si="103"/>
        <v>35.05.006610.04.0005</v>
      </c>
      <c r="B4080" s="8" t="s">
        <v>1735</v>
      </c>
      <c r="C4080" s="8" t="s">
        <v>1736</v>
      </c>
      <c r="D4080" s="8" t="s">
        <v>452</v>
      </c>
      <c r="E4080" s="8" t="s">
        <v>475</v>
      </c>
      <c r="F4080" s="8" t="s">
        <v>452</v>
      </c>
      <c r="G4080" s="8" t="s">
        <v>476</v>
      </c>
      <c r="H4080" s="8">
        <v>2.6648999999999999E-2</v>
      </c>
    </row>
    <row r="4081" spans="1:8">
      <c r="A4081" s="8" t="str">
        <f t="shared" si="103"/>
        <v>35.05.006610.06.0024</v>
      </c>
      <c r="B4081" s="8" t="s">
        <v>1735</v>
      </c>
      <c r="C4081" s="8" t="s">
        <v>1736</v>
      </c>
      <c r="D4081" s="8" t="s">
        <v>452</v>
      </c>
      <c r="E4081" s="8" t="s">
        <v>1353</v>
      </c>
      <c r="F4081" s="8" t="s">
        <v>498</v>
      </c>
      <c r="G4081" s="8" t="s">
        <v>1354</v>
      </c>
      <c r="H4081" s="8">
        <v>4.4120000000000001E-3</v>
      </c>
    </row>
    <row r="4082" spans="1:8">
      <c r="A4082" s="8" t="str">
        <f t="shared" si="103"/>
        <v>35.05.006640.03.1310</v>
      </c>
      <c r="B4082" s="8" t="s">
        <v>1735</v>
      </c>
      <c r="C4082" s="8" t="s">
        <v>1736</v>
      </c>
      <c r="D4082" s="8" t="s">
        <v>452</v>
      </c>
      <c r="E4082" s="8" t="s">
        <v>519</v>
      </c>
      <c r="F4082" s="8" t="s">
        <v>498</v>
      </c>
      <c r="G4082" s="8" t="s">
        <v>520</v>
      </c>
      <c r="H4082" s="8">
        <v>2.3688000000000001E-2</v>
      </c>
    </row>
    <row r="4083" spans="1:8">
      <c r="A4083" s="8" t="str">
        <f t="shared" si="103"/>
        <v>35.05.006640.03.5010</v>
      </c>
      <c r="B4083" s="8" t="s">
        <v>1735</v>
      </c>
      <c r="C4083" s="8" t="s">
        <v>1736</v>
      </c>
      <c r="D4083" s="8" t="s">
        <v>452</v>
      </c>
      <c r="E4083" s="8" t="s">
        <v>763</v>
      </c>
      <c r="F4083" s="8" t="s">
        <v>498</v>
      </c>
      <c r="G4083" s="8" t="s">
        <v>764</v>
      </c>
      <c r="H4083" s="8">
        <v>8.8830000000000003E-3</v>
      </c>
    </row>
    <row r="4084" spans="1:8">
      <c r="A4084" s="8" t="str">
        <f t="shared" si="103"/>
        <v>35.05.006630.06.0008</v>
      </c>
      <c r="B4084" s="8" t="s">
        <v>1735</v>
      </c>
      <c r="C4084" s="8" t="s">
        <v>1736</v>
      </c>
      <c r="D4084" s="8" t="s">
        <v>452</v>
      </c>
      <c r="E4084" s="8" t="s">
        <v>1383</v>
      </c>
      <c r="F4084" s="8" t="s">
        <v>452</v>
      </c>
      <c r="G4084" s="8" t="s">
        <v>1384</v>
      </c>
      <c r="H4084" s="8">
        <v>0.74499499999999996</v>
      </c>
    </row>
    <row r="4085" spans="1:8">
      <c r="A4085" s="8" t="str">
        <f t="shared" si="103"/>
        <v>35.05.006610.01.0010</v>
      </c>
      <c r="B4085" s="8" t="s">
        <v>1735</v>
      </c>
      <c r="C4085" s="8" t="s">
        <v>1736</v>
      </c>
      <c r="D4085" s="8" t="s">
        <v>452</v>
      </c>
      <c r="E4085" s="8" t="s">
        <v>843</v>
      </c>
      <c r="F4085" s="8" t="s">
        <v>452</v>
      </c>
      <c r="G4085" s="8" t="s">
        <v>844</v>
      </c>
      <c r="H4085" s="8">
        <v>0.17055600000000001</v>
      </c>
    </row>
    <row r="4086" spans="1:8">
      <c r="A4086" s="8" t="str">
        <f t="shared" si="103"/>
        <v>35.05.006610.01.0014</v>
      </c>
      <c r="B4086" s="8" t="s">
        <v>1735</v>
      </c>
      <c r="C4086" s="8" t="s">
        <v>1736</v>
      </c>
      <c r="D4086" s="8" t="s">
        <v>452</v>
      </c>
      <c r="E4086" s="8" t="s">
        <v>841</v>
      </c>
      <c r="F4086" s="8" t="s">
        <v>452</v>
      </c>
      <c r="G4086" s="8" t="s">
        <v>842</v>
      </c>
      <c r="H4086" s="8">
        <v>0.17055600000000001</v>
      </c>
    </row>
    <row r="4087" spans="1:8">
      <c r="A4087" s="8" t="str">
        <f t="shared" si="103"/>
        <v>35.05.006610.01.0006</v>
      </c>
      <c r="B4087" s="8" t="s">
        <v>1735</v>
      </c>
      <c r="C4087" s="8" t="s">
        <v>1736</v>
      </c>
      <c r="D4087" s="8" t="s">
        <v>452</v>
      </c>
      <c r="E4087" s="8" t="s">
        <v>845</v>
      </c>
      <c r="F4087" s="8" t="s">
        <v>452</v>
      </c>
      <c r="G4087" s="8" t="s">
        <v>846</v>
      </c>
      <c r="H4087" s="8">
        <v>8.5278000000000007E-2</v>
      </c>
    </row>
    <row r="4088" spans="1:8">
      <c r="A4088" s="8" t="str">
        <f t="shared" si="103"/>
        <v>35.05.006610.02.0003</v>
      </c>
      <c r="B4088" s="8" t="s">
        <v>1735</v>
      </c>
      <c r="C4088" s="8" t="s">
        <v>1736</v>
      </c>
      <c r="D4088" s="8" t="s">
        <v>452</v>
      </c>
      <c r="E4088" s="8" t="s">
        <v>523</v>
      </c>
      <c r="F4088" s="8" t="s">
        <v>452</v>
      </c>
      <c r="G4088" s="8" t="s">
        <v>524</v>
      </c>
      <c r="H4088" s="8">
        <v>4.1454999999999999E-2</v>
      </c>
    </row>
    <row r="4089" spans="1:8">
      <c r="A4089" s="8" t="str">
        <f t="shared" si="103"/>
        <v>35.05.006610.07.0002</v>
      </c>
      <c r="B4089" s="8" t="s">
        <v>1735</v>
      </c>
      <c r="C4089" s="8" t="s">
        <v>1736</v>
      </c>
      <c r="D4089" s="8" t="s">
        <v>452</v>
      </c>
      <c r="E4089" s="8" t="s">
        <v>454</v>
      </c>
      <c r="F4089" s="8" t="s">
        <v>452</v>
      </c>
      <c r="G4089" s="8" t="s">
        <v>455</v>
      </c>
      <c r="H4089" s="8">
        <v>0.213195</v>
      </c>
    </row>
    <row r="4090" spans="1:8">
      <c r="A4090" s="8" t="str">
        <f t="shared" si="103"/>
        <v>35.05.006610.04.0007</v>
      </c>
      <c r="B4090" s="8" t="s">
        <v>1735</v>
      </c>
      <c r="C4090" s="8" t="s">
        <v>1736</v>
      </c>
      <c r="D4090" s="8" t="s">
        <v>452</v>
      </c>
      <c r="E4090" s="8" t="s">
        <v>535</v>
      </c>
      <c r="F4090" s="8" t="s">
        <v>452</v>
      </c>
      <c r="G4090" s="8" t="s">
        <v>536</v>
      </c>
      <c r="H4090" s="8">
        <v>9.3806E-2</v>
      </c>
    </row>
    <row r="4091" spans="1:8">
      <c r="A4091" s="8" t="str">
        <f t="shared" si="103"/>
        <v>35.05.006730.05.0025</v>
      </c>
      <c r="B4091" s="8" t="s">
        <v>831</v>
      </c>
      <c r="C4091" s="8" t="s">
        <v>832</v>
      </c>
      <c r="D4091" s="8" t="s">
        <v>452</v>
      </c>
      <c r="E4091" s="8" t="s">
        <v>833</v>
      </c>
      <c r="F4091" s="8" t="s">
        <v>452</v>
      </c>
      <c r="G4091" s="8" t="s">
        <v>834</v>
      </c>
      <c r="H4091" s="8">
        <v>1</v>
      </c>
    </row>
    <row r="4092" spans="1:8">
      <c r="A4092" s="8" t="str">
        <f t="shared" si="103"/>
        <v>35.05.006710.09.0003</v>
      </c>
      <c r="B4092" s="8" t="s">
        <v>831</v>
      </c>
      <c r="C4092" s="8" t="s">
        <v>832</v>
      </c>
      <c r="D4092" s="8" t="s">
        <v>452</v>
      </c>
      <c r="E4092" s="8" t="s">
        <v>824</v>
      </c>
      <c r="F4092" s="8" t="s">
        <v>452</v>
      </c>
      <c r="G4092" s="8" t="s">
        <v>825</v>
      </c>
      <c r="H4092" s="8">
        <v>0.11304699999999999</v>
      </c>
    </row>
    <row r="4093" spans="1:8">
      <c r="A4093" s="8" t="str">
        <f t="shared" si="103"/>
        <v>35.05.006710.06.0020</v>
      </c>
      <c r="B4093" s="8" t="s">
        <v>831</v>
      </c>
      <c r="C4093" s="8" t="s">
        <v>832</v>
      </c>
      <c r="D4093" s="8" t="s">
        <v>452</v>
      </c>
      <c r="E4093" s="8" t="s">
        <v>456</v>
      </c>
      <c r="F4093" s="8" t="s">
        <v>452</v>
      </c>
      <c r="G4093" s="8" t="s">
        <v>457</v>
      </c>
      <c r="H4093" s="8">
        <v>1.2605999999999999E-2</v>
      </c>
    </row>
    <row r="4094" spans="1:8">
      <c r="A4094" s="8" t="str">
        <f t="shared" si="103"/>
        <v>35.05.006710.04.0004</v>
      </c>
      <c r="B4094" s="8" t="s">
        <v>831</v>
      </c>
      <c r="C4094" s="8" t="s">
        <v>832</v>
      </c>
      <c r="D4094" s="8" t="s">
        <v>452</v>
      </c>
      <c r="E4094" s="8" t="s">
        <v>776</v>
      </c>
      <c r="F4094" s="8" t="s">
        <v>452</v>
      </c>
      <c r="G4094" s="8" t="s">
        <v>777</v>
      </c>
      <c r="H4094" s="8">
        <v>3.7749999999999999E-2</v>
      </c>
    </row>
    <row r="4095" spans="1:8">
      <c r="A4095" s="8" t="str">
        <f t="shared" si="103"/>
        <v>35.05.006740.03.1380</v>
      </c>
      <c r="B4095" s="8" t="s">
        <v>831</v>
      </c>
      <c r="C4095" s="8" t="s">
        <v>832</v>
      </c>
      <c r="D4095" s="8" t="s">
        <v>452</v>
      </c>
      <c r="E4095" s="8" t="s">
        <v>835</v>
      </c>
      <c r="F4095" s="8" t="s">
        <v>498</v>
      </c>
      <c r="G4095" s="8" t="s">
        <v>836</v>
      </c>
      <c r="H4095" s="8">
        <v>0.16178500000000001</v>
      </c>
    </row>
    <row r="4096" spans="1:8">
      <c r="A4096" s="8" t="str">
        <f t="shared" si="103"/>
        <v>35.05.006740.03.1510</v>
      </c>
      <c r="B4096" s="8" t="s">
        <v>831</v>
      </c>
      <c r="C4096" s="8" t="s">
        <v>832</v>
      </c>
      <c r="D4096" s="8" t="s">
        <v>452</v>
      </c>
      <c r="E4096" s="8" t="s">
        <v>837</v>
      </c>
      <c r="F4096" s="8" t="s">
        <v>498</v>
      </c>
      <c r="G4096" s="8" t="s">
        <v>838</v>
      </c>
      <c r="H4096" s="8">
        <v>4.0446000000000003E-2</v>
      </c>
    </row>
    <row r="4097" spans="1:8">
      <c r="A4097" s="8" t="str">
        <f t="shared" si="103"/>
        <v>35.05.006730.06.0004</v>
      </c>
      <c r="B4097" s="8" t="s">
        <v>831</v>
      </c>
      <c r="C4097" s="8" t="s">
        <v>832</v>
      </c>
      <c r="D4097" s="8" t="s">
        <v>452</v>
      </c>
      <c r="E4097" s="8" t="s">
        <v>839</v>
      </c>
      <c r="F4097" s="8" t="s">
        <v>452</v>
      </c>
      <c r="G4097" s="8" t="s">
        <v>840</v>
      </c>
      <c r="H4097" s="8">
        <v>0.63802199999999998</v>
      </c>
    </row>
    <row r="4098" spans="1:8">
      <c r="A4098" s="8" t="str">
        <f t="shared" si="103"/>
        <v>35.05.006710.01.0014</v>
      </c>
      <c r="B4098" s="8" t="s">
        <v>831</v>
      </c>
      <c r="C4098" s="8" t="s">
        <v>832</v>
      </c>
      <c r="D4098" s="8" t="s">
        <v>452</v>
      </c>
      <c r="E4098" s="8" t="s">
        <v>841</v>
      </c>
      <c r="F4098" s="8" t="s">
        <v>452</v>
      </c>
      <c r="G4098" s="8" t="s">
        <v>842</v>
      </c>
      <c r="H4098" s="8">
        <v>0.15531400000000001</v>
      </c>
    </row>
    <row r="4099" spans="1:8">
      <c r="A4099" s="8" t="str">
        <f t="shared" si="103"/>
        <v>---------------  - FMEN031 - V:</v>
      </c>
      <c r="B4099" s="8" t="s">
        <v>427</v>
      </c>
      <c r="C4099" s="8" t="e">
        <f>------------------------------DAT</f>
        <v>#NAME?</v>
      </c>
      <c r="D4099" s="8" t="s">
        <v>1238</v>
      </c>
      <c r="E4099" s="8" t="s">
        <v>526</v>
      </c>
      <c r="F4099" s="8" t="s">
        <v>527</v>
      </c>
      <c r="G4099" s="8" t="s">
        <v>528</v>
      </c>
      <c r="H4099" s="8"/>
    </row>
    <row r="4100" spans="1:8">
      <c r="A4100" s="8" t="str">
        <f t="shared" si="103"/>
        <v>_x000C_------------------------------</v>
      </c>
      <c r="B4100" s="8" t="s">
        <v>529</v>
      </c>
      <c r="C4100" s="8" t="s">
        <v>1227</v>
      </c>
      <c r="D4100" s="8" t="s">
        <v>1228</v>
      </c>
      <c r="E4100" s="8" t="s">
        <v>430</v>
      </c>
      <c r="F4100" s="8" t="s">
        <v>429</v>
      </c>
      <c r="G4100" s="8" t="s">
        <v>431</v>
      </c>
      <c r="H4100" s="8" t="s">
        <v>431</v>
      </c>
    </row>
    <row r="4101" spans="1:8">
      <c r="A4101" s="8" t="str">
        <f t="shared" si="103"/>
        <v>FORNO DE MINASrutura de Atual P</v>
      </c>
      <c r="B4101" s="8" t="s">
        <v>433</v>
      </c>
      <c r="C4101" s="8" t="s">
        <v>434</v>
      </c>
      <c r="D4101" s="8" t="s">
        <v>435</v>
      </c>
      <c r="E4101" s="8" t="s">
        <v>436</v>
      </c>
      <c r="F4101" s="8" t="s">
        <v>437</v>
      </c>
      <c r="G4101" s="8" t="s">
        <v>438</v>
      </c>
      <c r="H4101" s="8" t="s">
        <v>1737</v>
      </c>
    </row>
    <row r="4102" spans="1:8">
      <c r="A4102" s="8" t="str">
        <f t="shared" si="103"/>
        <v>-------------------------------</v>
      </c>
      <c r="B4102" s="8" t="s">
        <v>427</v>
      </c>
      <c r="C4102" s="8" t="s">
        <v>1227</v>
      </c>
      <c r="D4102" s="8" t="s">
        <v>1228</v>
      </c>
      <c r="E4102" s="8" t="s">
        <v>430</v>
      </c>
      <c r="F4102" s="8" t="s">
        <v>429</v>
      </c>
      <c r="G4102" s="8" t="s">
        <v>431</v>
      </c>
      <c r="H4102" s="8" t="s">
        <v>1691</v>
      </c>
    </row>
    <row r="4103" spans="1:8">
      <c r="A4103" s="8" t="str">
        <f t="shared" si="103"/>
        <v/>
      </c>
      <c r="B4103" s="8"/>
      <c r="C4103" s="8"/>
      <c r="D4103" s="8"/>
      <c r="E4103" s="8"/>
      <c r="F4103" s="8"/>
      <c r="G4103" s="8"/>
      <c r="H4103" s="8"/>
    </row>
    <row r="4104" spans="1:8">
      <c r="A4104" s="8" t="str">
        <f t="shared" si="103"/>
        <v>Item PaiItem Filho</v>
      </c>
      <c r="B4104" s="8" t="s">
        <v>441</v>
      </c>
      <c r="C4104" s="8" t="s">
        <v>442</v>
      </c>
      <c r="D4104" s="8" t="s">
        <v>443</v>
      </c>
      <c r="E4104" s="8" t="s">
        <v>444</v>
      </c>
      <c r="F4104" s="8" t="s">
        <v>443</v>
      </c>
      <c r="G4104" s="8" t="s">
        <v>445</v>
      </c>
      <c r="H4104" s="8" t="s">
        <v>446</v>
      </c>
    </row>
    <row r="4105" spans="1:8">
      <c r="A4105" s="8" t="str">
        <f t="shared" si="103"/>
        <v>------------------------------</v>
      </c>
      <c r="B4105" s="8" t="s">
        <v>427</v>
      </c>
      <c r="C4105" s="8" t="s">
        <v>447</v>
      </c>
      <c r="D4105" s="8" t="s">
        <v>448</v>
      </c>
      <c r="E4105" s="8" t="s">
        <v>449</v>
      </c>
      <c r="F4105" s="8" t="s">
        <v>448</v>
      </c>
      <c r="G4105" s="8" t="s">
        <v>431</v>
      </c>
      <c r="H4105" s="8" t="s">
        <v>427</v>
      </c>
    </row>
    <row r="4106" spans="1:8">
      <c r="A4106" s="8" t="str">
        <f t="shared" si="103"/>
        <v>35.05.006710.01.0010</v>
      </c>
      <c r="B4106" s="8" t="s">
        <v>831</v>
      </c>
      <c r="C4106" s="8" t="s">
        <v>832</v>
      </c>
      <c r="D4106" s="8" t="s">
        <v>452</v>
      </c>
      <c r="E4106" s="8" t="s">
        <v>843</v>
      </c>
      <c r="F4106" s="8" t="s">
        <v>452</v>
      </c>
      <c r="G4106" s="8" t="s">
        <v>844</v>
      </c>
      <c r="H4106" s="8">
        <v>7.7657000000000004E-2</v>
      </c>
    </row>
    <row r="4107" spans="1:8">
      <c r="A4107" s="8" t="str">
        <f t="shared" si="103"/>
        <v>35.05.006710.01.0006</v>
      </c>
      <c r="B4107" s="8" t="s">
        <v>831</v>
      </c>
      <c r="C4107" s="8" t="s">
        <v>832</v>
      </c>
      <c r="D4107" s="8" t="s">
        <v>452</v>
      </c>
      <c r="E4107" s="8" t="s">
        <v>845</v>
      </c>
      <c r="F4107" s="8" t="s">
        <v>452</v>
      </c>
      <c r="G4107" s="8" t="s">
        <v>846</v>
      </c>
      <c r="H4107" s="8">
        <v>0.15531400000000001</v>
      </c>
    </row>
    <row r="4108" spans="1:8">
      <c r="A4108" s="8" t="str">
        <f t="shared" si="103"/>
        <v>35.05.006710.02.0003</v>
      </c>
      <c r="B4108" s="8" t="s">
        <v>831</v>
      </c>
      <c r="C4108" s="8" t="s">
        <v>832</v>
      </c>
      <c r="D4108" s="8" t="s">
        <v>452</v>
      </c>
      <c r="E4108" s="8" t="s">
        <v>523</v>
      </c>
      <c r="F4108" s="8" t="s">
        <v>452</v>
      </c>
      <c r="G4108" s="8" t="s">
        <v>524</v>
      </c>
      <c r="H4108" s="8">
        <v>3.8828000000000001E-2</v>
      </c>
    </row>
    <row r="4109" spans="1:8">
      <c r="A4109" s="8" t="str">
        <f t="shared" si="103"/>
        <v>35.05.006710.07.0002</v>
      </c>
      <c r="B4109" s="8" t="s">
        <v>831</v>
      </c>
      <c r="C4109" s="8" t="s">
        <v>832</v>
      </c>
      <c r="D4109" s="8" t="s">
        <v>452</v>
      </c>
      <c r="E4109" s="8" t="s">
        <v>454</v>
      </c>
      <c r="F4109" s="8" t="s">
        <v>452</v>
      </c>
      <c r="G4109" s="8" t="s">
        <v>455</v>
      </c>
      <c r="H4109" s="8">
        <v>0.19414200000000001</v>
      </c>
    </row>
    <row r="4110" spans="1:8">
      <c r="A4110" s="8" t="str">
        <f t="shared" si="103"/>
        <v>35.05.006710.04.0007</v>
      </c>
      <c r="B4110" s="8" t="s">
        <v>831</v>
      </c>
      <c r="C4110" s="8" t="s">
        <v>832</v>
      </c>
      <c r="D4110" s="8" t="s">
        <v>452</v>
      </c>
      <c r="E4110" s="8" t="s">
        <v>535</v>
      </c>
      <c r="F4110" s="8" t="s">
        <v>452</v>
      </c>
      <c r="G4110" s="8" t="s">
        <v>536</v>
      </c>
      <c r="H4110" s="8">
        <v>4.2710999999999999E-2</v>
      </c>
    </row>
    <row r="4111" spans="1:8">
      <c r="A4111" s="8" t="str">
        <f t="shared" ref="A4111:A4174" si="104">B4111&amp;E4111</f>
        <v>35.05.006830.05.0012</v>
      </c>
      <c r="B4111" s="8" t="s">
        <v>1738</v>
      </c>
      <c r="C4111" s="8" t="s">
        <v>1739</v>
      </c>
      <c r="D4111" s="8" t="s">
        <v>452</v>
      </c>
      <c r="E4111" s="8" t="s">
        <v>1344</v>
      </c>
      <c r="F4111" s="8" t="s">
        <v>452</v>
      </c>
      <c r="G4111" s="8" t="s">
        <v>1345</v>
      </c>
      <c r="H4111" s="8">
        <v>1</v>
      </c>
    </row>
    <row r="4112" spans="1:8">
      <c r="A4112" s="8" t="str">
        <f t="shared" si="104"/>
        <v>35.05.006810.04.0004</v>
      </c>
      <c r="B4112" s="8" t="s">
        <v>1738</v>
      </c>
      <c r="C4112" s="8" t="s">
        <v>1739</v>
      </c>
      <c r="D4112" s="8" t="s">
        <v>452</v>
      </c>
      <c r="E4112" s="8" t="s">
        <v>776</v>
      </c>
      <c r="F4112" s="8" t="s">
        <v>452</v>
      </c>
      <c r="G4112" s="8" t="s">
        <v>777</v>
      </c>
      <c r="H4112" s="8">
        <v>2.6793000000000001E-2</v>
      </c>
    </row>
    <row r="4113" spans="1:8">
      <c r="A4113" s="8" t="str">
        <f t="shared" si="104"/>
        <v>35.05.006840.03.1510</v>
      </c>
      <c r="B4113" s="8" t="s">
        <v>1738</v>
      </c>
      <c r="C4113" s="8" t="s">
        <v>1739</v>
      </c>
      <c r="D4113" s="8" t="s">
        <v>452</v>
      </c>
      <c r="E4113" s="8" t="s">
        <v>837</v>
      </c>
      <c r="F4113" s="8" t="s">
        <v>498</v>
      </c>
      <c r="G4113" s="8" t="s">
        <v>838</v>
      </c>
      <c r="H4113" s="8">
        <v>1.3396E-2</v>
      </c>
    </row>
    <row r="4114" spans="1:8">
      <c r="A4114" s="8" t="str">
        <f t="shared" si="104"/>
        <v>35.05.006840.03.1380</v>
      </c>
      <c r="B4114" s="8" t="s">
        <v>1738</v>
      </c>
      <c r="C4114" s="8" t="s">
        <v>1739</v>
      </c>
      <c r="D4114" s="8" t="s">
        <v>452</v>
      </c>
      <c r="E4114" s="8" t="s">
        <v>835</v>
      </c>
      <c r="F4114" s="8" t="s">
        <v>498</v>
      </c>
      <c r="G4114" s="8" t="s">
        <v>836</v>
      </c>
      <c r="H4114" s="8">
        <v>0.109851</v>
      </c>
    </row>
    <row r="4115" spans="1:8">
      <c r="A4115" s="8" t="str">
        <f t="shared" si="104"/>
        <v>35.05.006810.09.0003</v>
      </c>
      <c r="B4115" s="8" t="s">
        <v>1738</v>
      </c>
      <c r="C4115" s="8" t="s">
        <v>1739</v>
      </c>
      <c r="D4115" s="8" t="s">
        <v>452</v>
      </c>
      <c r="E4115" s="8" t="s">
        <v>824</v>
      </c>
      <c r="F4115" s="8" t="s">
        <v>452</v>
      </c>
      <c r="G4115" s="8" t="s">
        <v>825</v>
      </c>
      <c r="H4115" s="8">
        <v>0.13583999999999999</v>
      </c>
    </row>
    <row r="4116" spans="1:8">
      <c r="A4116" s="8" t="str">
        <f t="shared" si="104"/>
        <v>35.05.006810.07.0028</v>
      </c>
      <c r="B4116" s="8" t="s">
        <v>1738</v>
      </c>
      <c r="C4116" s="8" t="s">
        <v>1739</v>
      </c>
      <c r="D4116" s="8" t="s">
        <v>452</v>
      </c>
      <c r="E4116" s="8" t="s">
        <v>1348</v>
      </c>
      <c r="F4116" s="8" t="s">
        <v>498</v>
      </c>
      <c r="G4116" s="8" t="s">
        <v>1349</v>
      </c>
      <c r="H4116" s="8">
        <v>1.4200000000000001E-2</v>
      </c>
    </row>
    <row r="4117" spans="1:8">
      <c r="A4117" s="8" t="str">
        <f t="shared" si="104"/>
        <v>35.05.006830.06.0003</v>
      </c>
      <c r="B4117" s="8" t="s">
        <v>1738</v>
      </c>
      <c r="C4117" s="8" t="s">
        <v>1739</v>
      </c>
      <c r="D4117" s="8" t="s">
        <v>452</v>
      </c>
      <c r="E4117" s="8" t="s">
        <v>1346</v>
      </c>
      <c r="F4117" s="8" t="s">
        <v>452</v>
      </c>
      <c r="G4117" s="8" t="s">
        <v>1347</v>
      </c>
      <c r="H4117" s="8">
        <v>0.70292100000000002</v>
      </c>
    </row>
    <row r="4118" spans="1:8">
      <c r="A4118" s="8" t="str">
        <f t="shared" si="104"/>
        <v>35.05.006810.01.0010</v>
      </c>
      <c r="B4118" s="8" t="s">
        <v>1738</v>
      </c>
      <c r="C4118" s="8" t="s">
        <v>1739</v>
      </c>
      <c r="D4118" s="8" t="s">
        <v>452</v>
      </c>
      <c r="E4118" s="8" t="s">
        <v>843</v>
      </c>
      <c r="F4118" s="8" t="s">
        <v>452</v>
      </c>
      <c r="G4118" s="8" t="s">
        <v>844</v>
      </c>
      <c r="H4118" s="8">
        <v>0.115745</v>
      </c>
    </row>
    <row r="4119" spans="1:8">
      <c r="A4119" s="8" t="str">
        <f t="shared" si="104"/>
        <v>35.05.006810.01.0014</v>
      </c>
      <c r="B4119" s="8" t="s">
        <v>1738</v>
      </c>
      <c r="C4119" s="8" t="s">
        <v>1739</v>
      </c>
      <c r="D4119" s="8" t="s">
        <v>452</v>
      </c>
      <c r="E4119" s="8" t="s">
        <v>841</v>
      </c>
      <c r="F4119" s="8" t="s">
        <v>452</v>
      </c>
      <c r="G4119" s="8" t="s">
        <v>842</v>
      </c>
      <c r="H4119" s="8">
        <v>0.15432699999999999</v>
      </c>
    </row>
    <row r="4120" spans="1:8">
      <c r="A4120" s="8" t="str">
        <f t="shared" si="104"/>
        <v>35.05.006810.01.0006</v>
      </c>
      <c r="B4120" s="8" t="s">
        <v>1738</v>
      </c>
      <c r="C4120" s="8" t="s">
        <v>1739</v>
      </c>
      <c r="D4120" s="8" t="s">
        <v>452</v>
      </c>
      <c r="E4120" s="8" t="s">
        <v>845</v>
      </c>
      <c r="F4120" s="8" t="s">
        <v>452</v>
      </c>
      <c r="G4120" s="8" t="s">
        <v>846</v>
      </c>
      <c r="H4120" s="8">
        <v>0.115745</v>
      </c>
    </row>
    <row r="4121" spans="1:8">
      <c r="A4121" s="8" t="str">
        <f t="shared" si="104"/>
        <v>35.05.006810.02.0031</v>
      </c>
      <c r="B4121" s="8" t="s">
        <v>1738</v>
      </c>
      <c r="C4121" s="8" t="s">
        <v>1739</v>
      </c>
      <c r="D4121" s="8" t="s">
        <v>452</v>
      </c>
      <c r="E4121" s="8" t="s">
        <v>1089</v>
      </c>
      <c r="F4121" s="8" t="s">
        <v>498</v>
      </c>
      <c r="G4121" s="8" t="s">
        <v>1090</v>
      </c>
      <c r="H4121" s="8">
        <v>5.8944000000000003E-2</v>
      </c>
    </row>
    <row r="4122" spans="1:8">
      <c r="A4122" s="8" t="str">
        <f t="shared" si="104"/>
        <v>35.05.006810.07.0002</v>
      </c>
      <c r="B4122" s="8" t="s">
        <v>1738</v>
      </c>
      <c r="C4122" s="8" t="s">
        <v>1739</v>
      </c>
      <c r="D4122" s="8" t="s">
        <v>452</v>
      </c>
      <c r="E4122" s="8" t="s">
        <v>454</v>
      </c>
      <c r="F4122" s="8" t="s">
        <v>452</v>
      </c>
      <c r="G4122" s="8" t="s">
        <v>455</v>
      </c>
      <c r="H4122" s="8">
        <v>0.25506800000000002</v>
      </c>
    </row>
    <row r="4123" spans="1:8">
      <c r="A4123" s="8" t="str">
        <f t="shared" si="104"/>
        <v>35.05.006810.04.0007</v>
      </c>
      <c r="B4123" s="8" t="s">
        <v>1738</v>
      </c>
      <c r="C4123" s="8" t="s">
        <v>1739</v>
      </c>
      <c r="D4123" s="8" t="s">
        <v>452</v>
      </c>
      <c r="E4123" s="8" t="s">
        <v>535</v>
      </c>
      <c r="F4123" s="8" t="s">
        <v>452</v>
      </c>
      <c r="G4123" s="8" t="s">
        <v>536</v>
      </c>
      <c r="H4123" s="8">
        <v>3.1829999999999997E-2</v>
      </c>
    </row>
    <row r="4124" spans="1:8">
      <c r="A4124" s="8" t="str">
        <f t="shared" si="104"/>
        <v>35.05.006930.05.0026</v>
      </c>
      <c r="B4124" s="8" t="s">
        <v>1740</v>
      </c>
      <c r="C4124" s="8" t="s">
        <v>1741</v>
      </c>
      <c r="D4124" s="8" t="s">
        <v>452</v>
      </c>
      <c r="E4124" s="8" t="s">
        <v>1385</v>
      </c>
      <c r="F4124" s="8" t="s">
        <v>452</v>
      </c>
      <c r="G4124" s="8" t="s">
        <v>1358</v>
      </c>
      <c r="H4124" s="8">
        <v>1</v>
      </c>
    </row>
    <row r="4125" spans="1:8">
      <c r="A4125" s="8" t="str">
        <f t="shared" si="104"/>
        <v>35.05.006910.09.0002</v>
      </c>
      <c r="B4125" s="8" t="s">
        <v>1740</v>
      </c>
      <c r="C4125" s="8" t="s">
        <v>1741</v>
      </c>
      <c r="D4125" s="8" t="s">
        <v>452</v>
      </c>
      <c r="E4125" s="8" t="s">
        <v>502</v>
      </c>
      <c r="F4125" s="8" t="s">
        <v>452</v>
      </c>
      <c r="G4125" s="8" t="s">
        <v>503</v>
      </c>
      <c r="H4125" s="8">
        <v>0.18246699999999999</v>
      </c>
    </row>
    <row r="4126" spans="1:8">
      <c r="A4126" s="8" t="str">
        <f t="shared" si="104"/>
        <v>35.05.006910.06.0020</v>
      </c>
      <c r="B4126" s="8" t="s">
        <v>1740</v>
      </c>
      <c r="C4126" s="8" t="s">
        <v>1741</v>
      </c>
      <c r="D4126" s="8" t="s">
        <v>452</v>
      </c>
      <c r="E4126" s="8" t="s">
        <v>456</v>
      </c>
      <c r="F4126" s="8" t="s">
        <v>452</v>
      </c>
      <c r="G4126" s="8" t="s">
        <v>457</v>
      </c>
      <c r="H4126" s="8">
        <v>1.3325E-2</v>
      </c>
    </row>
    <row r="4127" spans="1:8">
      <c r="A4127" s="8" t="str">
        <f t="shared" si="104"/>
        <v>35.05.006910.04.0005</v>
      </c>
      <c r="B4127" s="8" t="s">
        <v>1740</v>
      </c>
      <c r="C4127" s="8" t="s">
        <v>1741</v>
      </c>
      <c r="D4127" s="8" t="s">
        <v>452</v>
      </c>
      <c r="E4127" s="8" t="s">
        <v>475</v>
      </c>
      <c r="F4127" s="8" t="s">
        <v>452</v>
      </c>
      <c r="G4127" s="8" t="s">
        <v>476</v>
      </c>
      <c r="H4127" s="8">
        <v>2.6648999999999999E-2</v>
      </c>
    </row>
    <row r="4128" spans="1:8">
      <c r="A4128" s="8" t="str">
        <f t="shared" si="104"/>
        <v>35.05.006910.06.0024</v>
      </c>
      <c r="B4128" s="8" t="s">
        <v>1740</v>
      </c>
      <c r="C4128" s="8" t="s">
        <v>1741</v>
      </c>
      <c r="D4128" s="8" t="s">
        <v>452</v>
      </c>
      <c r="E4128" s="8" t="s">
        <v>1353</v>
      </c>
      <c r="F4128" s="8" t="s">
        <v>498</v>
      </c>
      <c r="G4128" s="8" t="s">
        <v>1354</v>
      </c>
      <c r="H4128" s="8">
        <v>4.4120000000000001E-3</v>
      </c>
    </row>
    <row r="4129" spans="1:8">
      <c r="A4129" s="8" t="str">
        <f t="shared" si="104"/>
        <v>35.05.006940.03.1310</v>
      </c>
      <c r="B4129" s="8" t="s">
        <v>1740</v>
      </c>
      <c r="C4129" s="8" t="s">
        <v>1741</v>
      </c>
      <c r="D4129" s="8" t="s">
        <v>452</v>
      </c>
      <c r="E4129" s="8" t="s">
        <v>519</v>
      </c>
      <c r="F4129" s="8" t="s">
        <v>498</v>
      </c>
      <c r="G4129" s="8" t="s">
        <v>520</v>
      </c>
      <c r="H4129" s="8">
        <v>2.3688000000000001E-2</v>
      </c>
    </row>
    <row r="4130" spans="1:8">
      <c r="A4130" s="8" t="str">
        <f t="shared" si="104"/>
        <v>35.05.006940.03.5010</v>
      </c>
      <c r="B4130" s="8" t="s">
        <v>1740</v>
      </c>
      <c r="C4130" s="8" t="s">
        <v>1741</v>
      </c>
      <c r="D4130" s="8" t="s">
        <v>452</v>
      </c>
      <c r="E4130" s="8" t="s">
        <v>763</v>
      </c>
      <c r="F4130" s="8" t="s">
        <v>498</v>
      </c>
      <c r="G4130" s="8" t="s">
        <v>764</v>
      </c>
      <c r="H4130" s="8">
        <v>8.8830000000000003E-3</v>
      </c>
    </row>
    <row r="4131" spans="1:8">
      <c r="A4131" s="8" t="str">
        <f t="shared" si="104"/>
        <v>35.05.006930.06.0008</v>
      </c>
      <c r="B4131" s="8" t="s">
        <v>1740</v>
      </c>
      <c r="C4131" s="8" t="s">
        <v>1741</v>
      </c>
      <c r="D4131" s="8" t="s">
        <v>452</v>
      </c>
      <c r="E4131" s="8" t="s">
        <v>1383</v>
      </c>
      <c r="F4131" s="8" t="s">
        <v>452</v>
      </c>
      <c r="G4131" s="8" t="s">
        <v>1384</v>
      </c>
      <c r="H4131" s="8">
        <v>0.74499499999999996</v>
      </c>
    </row>
    <row r="4132" spans="1:8">
      <c r="A4132" s="8" t="str">
        <f t="shared" si="104"/>
        <v>35.05.006910.01.0010</v>
      </c>
      <c r="B4132" s="8" t="s">
        <v>1740</v>
      </c>
      <c r="C4132" s="8" t="s">
        <v>1741</v>
      </c>
      <c r="D4132" s="8" t="s">
        <v>452</v>
      </c>
      <c r="E4132" s="8" t="s">
        <v>843</v>
      </c>
      <c r="F4132" s="8" t="s">
        <v>452</v>
      </c>
      <c r="G4132" s="8" t="s">
        <v>844</v>
      </c>
      <c r="H4132" s="8">
        <v>0.17055600000000001</v>
      </c>
    </row>
    <row r="4133" spans="1:8">
      <c r="A4133" s="8" t="str">
        <f t="shared" si="104"/>
        <v>35.05.006910.01.0014</v>
      </c>
      <c r="B4133" s="8" t="s">
        <v>1740</v>
      </c>
      <c r="C4133" s="8" t="s">
        <v>1741</v>
      </c>
      <c r="D4133" s="8" t="s">
        <v>452</v>
      </c>
      <c r="E4133" s="8" t="s">
        <v>841</v>
      </c>
      <c r="F4133" s="8" t="s">
        <v>452</v>
      </c>
      <c r="G4133" s="8" t="s">
        <v>842</v>
      </c>
      <c r="H4133" s="8">
        <v>0.17055600000000001</v>
      </c>
    </row>
    <row r="4134" spans="1:8">
      <c r="A4134" s="8" t="str">
        <f t="shared" si="104"/>
        <v>35.05.006910.01.0006</v>
      </c>
      <c r="B4134" s="8" t="s">
        <v>1740</v>
      </c>
      <c r="C4134" s="8" t="s">
        <v>1741</v>
      </c>
      <c r="D4134" s="8" t="s">
        <v>452</v>
      </c>
      <c r="E4134" s="8" t="s">
        <v>845</v>
      </c>
      <c r="F4134" s="8" t="s">
        <v>452</v>
      </c>
      <c r="G4134" s="8" t="s">
        <v>846</v>
      </c>
      <c r="H4134" s="8">
        <v>8.5278000000000007E-2</v>
      </c>
    </row>
    <row r="4135" spans="1:8">
      <c r="A4135" s="8" t="str">
        <f t="shared" si="104"/>
        <v>35.05.006910.02.0003</v>
      </c>
      <c r="B4135" s="8" t="s">
        <v>1740</v>
      </c>
      <c r="C4135" s="8" t="s">
        <v>1741</v>
      </c>
      <c r="D4135" s="8" t="s">
        <v>452</v>
      </c>
      <c r="E4135" s="8" t="s">
        <v>523</v>
      </c>
      <c r="F4135" s="8" t="s">
        <v>452</v>
      </c>
      <c r="G4135" s="8" t="s">
        <v>524</v>
      </c>
      <c r="H4135" s="8">
        <v>4.1454999999999999E-2</v>
      </c>
    </row>
    <row r="4136" spans="1:8">
      <c r="A4136" s="8" t="str">
        <f t="shared" si="104"/>
        <v>35.05.006910.07.0002</v>
      </c>
      <c r="B4136" s="8" t="s">
        <v>1740</v>
      </c>
      <c r="C4136" s="8" t="s">
        <v>1741</v>
      </c>
      <c r="D4136" s="8" t="s">
        <v>452</v>
      </c>
      <c r="E4136" s="8" t="s">
        <v>454</v>
      </c>
      <c r="F4136" s="8" t="s">
        <v>452</v>
      </c>
      <c r="G4136" s="8" t="s">
        <v>455</v>
      </c>
      <c r="H4136" s="8">
        <v>0.213195</v>
      </c>
    </row>
    <row r="4137" spans="1:8">
      <c r="A4137" s="8" t="str">
        <f t="shared" si="104"/>
        <v>35.05.006910.04.0007</v>
      </c>
      <c r="B4137" s="8" t="s">
        <v>1740</v>
      </c>
      <c r="C4137" s="8" t="s">
        <v>1741</v>
      </c>
      <c r="D4137" s="8" t="s">
        <v>452</v>
      </c>
      <c r="E4137" s="8" t="s">
        <v>535</v>
      </c>
      <c r="F4137" s="8" t="s">
        <v>452</v>
      </c>
      <c r="G4137" s="8" t="s">
        <v>536</v>
      </c>
      <c r="H4137" s="8">
        <v>9.3806E-2</v>
      </c>
    </row>
    <row r="4138" spans="1:8">
      <c r="A4138" s="8" t="str">
        <f t="shared" si="104"/>
        <v>35.05.007030.05.0027</v>
      </c>
      <c r="B4138" s="8" t="s">
        <v>1742</v>
      </c>
      <c r="C4138" s="8" t="s">
        <v>1743</v>
      </c>
      <c r="D4138" s="8" t="s">
        <v>452</v>
      </c>
      <c r="E4138" s="8" t="s">
        <v>1386</v>
      </c>
      <c r="F4138" s="8" t="s">
        <v>452</v>
      </c>
      <c r="G4138" s="8" t="s">
        <v>1330</v>
      </c>
      <c r="H4138" s="8">
        <v>1</v>
      </c>
    </row>
    <row r="4139" spans="1:8">
      <c r="A4139" s="8" t="str">
        <f t="shared" si="104"/>
        <v>35.05.007010.09.0002</v>
      </c>
      <c r="B4139" s="8" t="s">
        <v>1742</v>
      </c>
      <c r="C4139" s="8" t="s">
        <v>1743</v>
      </c>
      <c r="D4139" s="8" t="s">
        <v>452</v>
      </c>
      <c r="E4139" s="8" t="s">
        <v>502</v>
      </c>
      <c r="F4139" s="8" t="s">
        <v>452</v>
      </c>
      <c r="G4139" s="8" t="s">
        <v>503</v>
      </c>
      <c r="H4139" s="8">
        <v>0.15251999999999999</v>
      </c>
    </row>
    <row r="4140" spans="1:8">
      <c r="A4140" s="8" t="str">
        <f t="shared" si="104"/>
        <v>35.05.007010.06.0020</v>
      </c>
      <c r="B4140" s="8" t="s">
        <v>1742</v>
      </c>
      <c r="C4140" s="8" t="s">
        <v>1743</v>
      </c>
      <c r="D4140" s="8" t="s">
        <v>452</v>
      </c>
      <c r="E4140" s="8" t="s">
        <v>456</v>
      </c>
      <c r="F4140" s="8" t="s">
        <v>452</v>
      </c>
      <c r="G4140" s="8" t="s">
        <v>457</v>
      </c>
      <c r="H4140" s="8">
        <v>1.111E-2</v>
      </c>
    </row>
    <row r="4141" spans="1:8">
      <c r="A4141" s="8" t="str">
        <f t="shared" si="104"/>
        <v>35.05.007010.04.0005</v>
      </c>
      <c r="B4141" s="8" t="s">
        <v>1742</v>
      </c>
      <c r="C4141" s="8" t="s">
        <v>1743</v>
      </c>
      <c r="D4141" s="8" t="s">
        <v>452</v>
      </c>
      <c r="E4141" s="8" t="s">
        <v>475</v>
      </c>
      <c r="F4141" s="8" t="s">
        <v>452</v>
      </c>
      <c r="G4141" s="8" t="s">
        <v>476</v>
      </c>
      <c r="H4141" s="8">
        <v>2.8486999999999998E-2</v>
      </c>
    </row>
    <row r="4142" spans="1:8">
      <c r="A4142" s="8" t="str">
        <f t="shared" si="104"/>
        <v>35.05.007010.06.0024</v>
      </c>
      <c r="B4142" s="8" t="s">
        <v>1742</v>
      </c>
      <c r="C4142" s="8" t="s">
        <v>1743</v>
      </c>
      <c r="D4142" s="8" t="s">
        <v>452</v>
      </c>
      <c r="E4142" s="8" t="s">
        <v>1353</v>
      </c>
      <c r="F4142" s="8" t="s">
        <v>498</v>
      </c>
      <c r="G4142" s="8" t="s">
        <v>1354</v>
      </c>
      <c r="H4142" s="8">
        <v>4.2449999999999996E-3</v>
      </c>
    </row>
    <row r="4143" spans="1:8">
      <c r="A4143" s="8" t="str">
        <f t="shared" si="104"/>
        <v>35.05.007040.03.1310</v>
      </c>
      <c r="B4143" s="8" t="s">
        <v>1742</v>
      </c>
      <c r="C4143" s="8" t="s">
        <v>1743</v>
      </c>
      <c r="D4143" s="8" t="s">
        <v>452</v>
      </c>
      <c r="E4143" s="8" t="s">
        <v>519</v>
      </c>
      <c r="F4143" s="8" t="s">
        <v>498</v>
      </c>
      <c r="G4143" s="8" t="s">
        <v>520</v>
      </c>
      <c r="H4143" s="8">
        <v>1.7092E-2</v>
      </c>
    </row>
    <row r="4144" spans="1:8">
      <c r="A4144" s="8" t="str">
        <f t="shared" si="104"/>
        <v>35.05.007040.03.5010</v>
      </c>
      <c r="B4144" s="8" t="s">
        <v>1742</v>
      </c>
      <c r="C4144" s="8" t="s">
        <v>1743</v>
      </c>
      <c r="D4144" s="8" t="s">
        <v>452</v>
      </c>
      <c r="E4144" s="8" t="s">
        <v>763</v>
      </c>
      <c r="F4144" s="8" t="s">
        <v>498</v>
      </c>
      <c r="G4144" s="8" t="s">
        <v>764</v>
      </c>
      <c r="H4144" s="8">
        <v>5.6969999999999998E-3</v>
      </c>
    </row>
    <row r="4145" spans="1:8">
      <c r="A4145" s="8" t="str">
        <f t="shared" si="104"/>
        <v>35.05.007030.06.0009</v>
      </c>
      <c r="B4145" s="8" t="s">
        <v>1742</v>
      </c>
      <c r="C4145" s="8" t="s">
        <v>1743</v>
      </c>
      <c r="D4145" s="8" t="s">
        <v>452</v>
      </c>
      <c r="E4145" s="8" t="s">
        <v>1380</v>
      </c>
      <c r="F4145" s="8" t="s">
        <v>452</v>
      </c>
      <c r="G4145" s="8" t="s">
        <v>1381</v>
      </c>
      <c r="H4145" s="8">
        <v>0.78456599999999999</v>
      </c>
    </row>
    <row r="4146" spans="1:8">
      <c r="A4146" s="8" t="str">
        <f t="shared" si="104"/>
        <v>35.05.007010.01.0010</v>
      </c>
      <c r="B4146" s="8" t="s">
        <v>1742</v>
      </c>
      <c r="C4146" s="8" t="s">
        <v>1743</v>
      </c>
      <c r="D4146" s="8" t="s">
        <v>452</v>
      </c>
      <c r="E4146" s="8" t="s">
        <v>843</v>
      </c>
      <c r="F4146" s="8" t="s">
        <v>452</v>
      </c>
      <c r="G4146" s="8" t="s">
        <v>844</v>
      </c>
      <c r="H4146" s="8">
        <v>0.12306300000000001</v>
      </c>
    </row>
    <row r="4147" spans="1:8">
      <c r="A4147" s="8" t="str">
        <f t="shared" si="104"/>
        <v>35.05.007010.01.0014</v>
      </c>
      <c r="B4147" s="8" t="s">
        <v>1742</v>
      </c>
      <c r="C4147" s="8" t="s">
        <v>1743</v>
      </c>
      <c r="D4147" s="8" t="s">
        <v>452</v>
      </c>
      <c r="E4147" s="8" t="s">
        <v>841</v>
      </c>
      <c r="F4147" s="8" t="s">
        <v>452</v>
      </c>
      <c r="G4147" s="8" t="s">
        <v>842</v>
      </c>
      <c r="H4147" s="8">
        <v>0.12306300000000001</v>
      </c>
    </row>
    <row r="4148" spans="1:8">
      <c r="A4148" s="8" t="str">
        <f t="shared" si="104"/>
        <v>35.05.007010.01.0006</v>
      </c>
      <c r="B4148" s="8" t="s">
        <v>1742</v>
      </c>
      <c r="C4148" s="8" t="s">
        <v>1743</v>
      </c>
      <c r="D4148" s="8" t="s">
        <v>452</v>
      </c>
      <c r="E4148" s="8" t="s">
        <v>845</v>
      </c>
      <c r="F4148" s="8" t="s">
        <v>452</v>
      </c>
      <c r="G4148" s="8" t="s">
        <v>846</v>
      </c>
      <c r="H4148" s="8">
        <v>0.16408400000000001</v>
      </c>
    </row>
    <row r="4149" spans="1:8">
      <c r="A4149" s="8" t="str">
        <f t="shared" si="104"/>
        <v>35.05.007010.02.0003</v>
      </c>
      <c r="B4149" s="8" t="s">
        <v>1742</v>
      </c>
      <c r="C4149" s="8" t="s">
        <v>1743</v>
      </c>
      <c r="D4149" s="8" t="s">
        <v>452</v>
      </c>
      <c r="E4149" s="8" t="s">
        <v>523</v>
      </c>
      <c r="F4149" s="8" t="s">
        <v>452</v>
      </c>
      <c r="G4149" s="8" t="s">
        <v>524</v>
      </c>
      <c r="H4149" s="8">
        <v>1.8159999999999999E-2</v>
      </c>
    </row>
    <row r="4150" spans="1:8">
      <c r="A4150" s="8" t="str">
        <f t="shared" si="104"/>
        <v>35.05.007010.02.0026</v>
      </c>
      <c r="B4150" s="8" t="s">
        <v>1742</v>
      </c>
      <c r="C4150" s="8" t="s">
        <v>1743</v>
      </c>
      <c r="D4150" s="8" t="s">
        <v>452</v>
      </c>
      <c r="E4150" s="8" t="s">
        <v>1333</v>
      </c>
      <c r="F4150" s="8" t="s">
        <v>452</v>
      </c>
      <c r="G4150" s="8" t="s">
        <v>1334</v>
      </c>
      <c r="H4150" s="8">
        <v>1.4243E-2</v>
      </c>
    </row>
    <row r="4151" spans="1:8">
      <c r="A4151" s="8" t="str">
        <f t="shared" si="104"/>
        <v>35.05.007010.07.0002</v>
      </c>
      <c r="B4151" s="8" t="s">
        <v>1742</v>
      </c>
      <c r="C4151" s="8" t="s">
        <v>1743</v>
      </c>
      <c r="D4151" s="8" t="s">
        <v>452</v>
      </c>
      <c r="E4151" s="8" t="s">
        <v>454</v>
      </c>
      <c r="F4151" s="8" t="s">
        <v>452</v>
      </c>
      <c r="G4151" s="8" t="s">
        <v>455</v>
      </c>
      <c r="H4151" s="8">
        <v>0.29626200000000003</v>
      </c>
    </row>
    <row r="4152" spans="1:8">
      <c r="A4152" s="8" t="str">
        <f t="shared" si="104"/>
        <v>35.05.007010.04.0007</v>
      </c>
      <c r="B4152" s="8" t="s">
        <v>1742</v>
      </c>
      <c r="C4152" s="8" t="s">
        <v>1743</v>
      </c>
      <c r="D4152" s="8" t="s">
        <v>452</v>
      </c>
      <c r="E4152" s="8" t="s">
        <v>535</v>
      </c>
      <c r="F4152" s="8" t="s">
        <v>452</v>
      </c>
      <c r="G4152" s="8" t="s">
        <v>536</v>
      </c>
      <c r="H4152" s="8">
        <v>8.1221000000000002E-2</v>
      </c>
    </row>
    <row r="4153" spans="1:8">
      <c r="A4153" s="8" t="str">
        <f t="shared" si="104"/>
        <v>35.05.007130.05.0020</v>
      </c>
      <c r="B4153" s="8" t="s">
        <v>1744</v>
      </c>
      <c r="C4153" s="8" t="s">
        <v>1745</v>
      </c>
      <c r="D4153" s="8" t="s">
        <v>452</v>
      </c>
      <c r="E4153" s="8" t="s">
        <v>1371</v>
      </c>
      <c r="F4153" s="8" t="s">
        <v>452</v>
      </c>
      <c r="G4153" s="8" t="s">
        <v>1358</v>
      </c>
      <c r="H4153" s="8">
        <v>1.197605</v>
      </c>
    </row>
    <row r="4154" spans="1:8">
      <c r="A4154" s="8" t="str">
        <f t="shared" si="104"/>
        <v>35.05.007110.09.0002</v>
      </c>
      <c r="B4154" s="8" t="s">
        <v>1744</v>
      </c>
      <c r="C4154" s="8" t="s">
        <v>1745</v>
      </c>
      <c r="D4154" s="8" t="s">
        <v>452</v>
      </c>
      <c r="E4154" s="8" t="s">
        <v>502</v>
      </c>
      <c r="F4154" s="8" t="s">
        <v>452</v>
      </c>
      <c r="G4154" s="8" t="s">
        <v>503</v>
      </c>
      <c r="H4154" s="8">
        <v>0.19428200000000001</v>
      </c>
    </row>
    <row r="4155" spans="1:8">
      <c r="A4155" s="8" t="str">
        <f t="shared" si="104"/>
        <v>35.05.007110.06.0020</v>
      </c>
      <c r="B4155" s="8" t="s">
        <v>1744</v>
      </c>
      <c r="C4155" s="8" t="s">
        <v>1745</v>
      </c>
      <c r="D4155" s="8" t="s">
        <v>452</v>
      </c>
      <c r="E4155" s="8" t="s">
        <v>456</v>
      </c>
      <c r="F4155" s="8" t="s">
        <v>452</v>
      </c>
      <c r="G4155" s="8" t="s">
        <v>457</v>
      </c>
      <c r="H4155" s="8">
        <v>1.1147000000000001E-2</v>
      </c>
    </row>
    <row r="4156" spans="1:8">
      <c r="A4156" s="8" t="str">
        <f t="shared" si="104"/>
        <v>35.05.007110.04.0005</v>
      </c>
      <c r="B4156" s="8" t="s">
        <v>1744</v>
      </c>
      <c r="C4156" s="8" t="s">
        <v>1745</v>
      </c>
      <c r="D4156" s="8" t="s">
        <v>452</v>
      </c>
      <c r="E4156" s="8" t="s">
        <v>475</v>
      </c>
      <c r="F4156" s="8" t="s">
        <v>452</v>
      </c>
      <c r="G4156" s="8" t="s">
        <v>476</v>
      </c>
      <c r="H4156" s="8">
        <v>1.9109999999999999E-2</v>
      </c>
    </row>
    <row r="4157" spans="1:8">
      <c r="A4157" s="8" t="str">
        <f t="shared" si="104"/>
        <v>35.05.007140.03.1380</v>
      </c>
      <c r="B4157" s="8" t="s">
        <v>1744</v>
      </c>
      <c r="C4157" s="8" t="s">
        <v>1745</v>
      </c>
      <c r="D4157" s="8" t="s">
        <v>452</v>
      </c>
      <c r="E4157" s="8" t="s">
        <v>835</v>
      </c>
      <c r="F4157" s="8" t="s">
        <v>498</v>
      </c>
      <c r="G4157" s="8" t="s">
        <v>836</v>
      </c>
      <c r="H4157" s="8">
        <v>0.13695299999999999</v>
      </c>
    </row>
    <row r="4158" spans="1:8">
      <c r="A4158" s="8" t="str">
        <f t="shared" si="104"/>
        <v>35.05.007140.03.5010</v>
      </c>
      <c r="B4158" s="8" t="s">
        <v>1744</v>
      </c>
      <c r="C4158" s="8" t="s">
        <v>1745</v>
      </c>
      <c r="D4158" s="8" t="s">
        <v>452</v>
      </c>
      <c r="E4158" s="8" t="s">
        <v>763</v>
      </c>
      <c r="F4158" s="8" t="s">
        <v>498</v>
      </c>
      <c r="G4158" s="8" t="s">
        <v>764</v>
      </c>
      <c r="H4158" s="8">
        <v>9.5549999999999993E-3</v>
      </c>
    </row>
    <row r="4159" spans="1:8">
      <c r="A4159" s="8" t="str">
        <f t="shared" si="104"/>
        <v>35.05.007110.02.0024</v>
      </c>
      <c r="B4159" s="8" t="s">
        <v>1744</v>
      </c>
      <c r="C4159" s="8" t="s">
        <v>1745</v>
      </c>
      <c r="D4159" s="8" t="s">
        <v>452</v>
      </c>
      <c r="E4159" s="8" t="s">
        <v>1364</v>
      </c>
      <c r="F4159" s="8" t="s">
        <v>498</v>
      </c>
      <c r="G4159" s="8" t="s">
        <v>1365</v>
      </c>
      <c r="H4159" s="8">
        <v>6.3699999999999998E-3</v>
      </c>
    </row>
    <row r="4160" spans="1:8">
      <c r="A4160" s="8" t="str">
        <f t="shared" si="104"/>
        <v>35.05.007130.06.0005</v>
      </c>
      <c r="B4160" s="8" t="s">
        <v>1744</v>
      </c>
      <c r="C4160" s="8" t="s">
        <v>1745</v>
      </c>
      <c r="D4160" s="8" t="s">
        <v>452</v>
      </c>
      <c r="E4160" s="8" t="s">
        <v>1372</v>
      </c>
      <c r="F4160" s="8" t="s">
        <v>452</v>
      </c>
      <c r="G4160" s="8" t="s">
        <v>1373</v>
      </c>
      <c r="H4160" s="8">
        <v>0.82396199999999997</v>
      </c>
    </row>
    <row r="4161" spans="1:8">
      <c r="A4161" s="8" t="str">
        <f t="shared" si="104"/>
        <v>35.05.007110.07.0002</v>
      </c>
      <c r="B4161" s="8" t="s">
        <v>1744</v>
      </c>
      <c r="C4161" s="8" t="s">
        <v>1745</v>
      </c>
      <c r="D4161" s="8" t="s">
        <v>452</v>
      </c>
      <c r="E4161" s="8" t="s">
        <v>454</v>
      </c>
      <c r="F4161" s="8" t="s">
        <v>452</v>
      </c>
      <c r="G4161" s="8" t="s">
        <v>455</v>
      </c>
      <c r="H4161" s="8">
        <v>0.25805299999999998</v>
      </c>
    </row>
    <row r="4162" spans="1:8">
      <c r="A4162" s="8" t="str">
        <f t="shared" si="104"/>
        <v>35.05.007110.04.0007</v>
      </c>
      <c r="B4162" s="8" t="s">
        <v>1744</v>
      </c>
      <c r="C4162" s="8" t="s">
        <v>1745</v>
      </c>
      <c r="D4162" s="8" t="s">
        <v>452</v>
      </c>
      <c r="E4162" s="8" t="s">
        <v>535</v>
      </c>
      <c r="F4162" s="8" t="s">
        <v>452</v>
      </c>
      <c r="G4162" s="8" t="s">
        <v>536</v>
      </c>
      <c r="H4162" s="8">
        <v>9.0318999999999997E-2</v>
      </c>
    </row>
    <row r="4163" spans="1:8">
      <c r="A4163" s="8" t="str">
        <f t="shared" si="104"/>
        <v>---------------  - FMEN031 - V:</v>
      </c>
      <c r="B4163" s="8" t="s">
        <v>427</v>
      </c>
      <c r="C4163" s="8" t="e">
        <f>------------------------------DAT</f>
        <v>#NAME?</v>
      </c>
      <c r="D4163" s="8" t="s">
        <v>1238</v>
      </c>
      <c r="E4163" s="8" t="s">
        <v>526</v>
      </c>
      <c r="F4163" s="8" t="s">
        <v>527</v>
      </c>
      <c r="G4163" s="8" t="s">
        <v>528</v>
      </c>
      <c r="H4163" s="8"/>
    </row>
    <row r="4164" spans="1:8">
      <c r="A4164" s="8" t="str">
        <f t="shared" si="104"/>
        <v>_x000C_------------------------------</v>
      </c>
      <c r="B4164" s="8" t="s">
        <v>529</v>
      </c>
      <c r="C4164" s="8" t="s">
        <v>1227</v>
      </c>
      <c r="D4164" s="8" t="s">
        <v>1228</v>
      </c>
      <c r="E4164" s="8" t="s">
        <v>430</v>
      </c>
      <c r="F4164" s="8" t="s">
        <v>429</v>
      </c>
      <c r="G4164" s="8" t="s">
        <v>431</v>
      </c>
      <c r="H4164" s="8" t="s">
        <v>431</v>
      </c>
    </row>
    <row r="4165" spans="1:8">
      <c r="A4165" s="8" t="str">
        <f t="shared" si="104"/>
        <v>FORNO DE MINASrutura de Atual P</v>
      </c>
      <c r="B4165" s="8" t="s">
        <v>433</v>
      </c>
      <c r="C4165" s="8" t="s">
        <v>434</v>
      </c>
      <c r="D4165" s="8" t="s">
        <v>435</v>
      </c>
      <c r="E4165" s="8" t="s">
        <v>436</v>
      </c>
      <c r="F4165" s="8" t="s">
        <v>437</v>
      </c>
      <c r="G4165" s="8" t="s">
        <v>438</v>
      </c>
      <c r="H4165" s="8" t="s">
        <v>1746</v>
      </c>
    </row>
    <row r="4166" spans="1:8">
      <c r="A4166" s="8" t="str">
        <f t="shared" si="104"/>
        <v>-------------------------------</v>
      </c>
      <c r="B4166" s="8" t="s">
        <v>427</v>
      </c>
      <c r="C4166" s="8" t="s">
        <v>1227</v>
      </c>
      <c r="D4166" s="8" t="s">
        <v>1228</v>
      </c>
      <c r="E4166" s="8" t="s">
        <v>430</v>
      </c>
      <c r="F4166" s="8" t="s">
        <v>429</v>
      </c>
      <c r="G4166" s="8" t="s">
        <v>431</v>
      </c>
      <c r="H4166" s="8" t="s">
        <v>1691</v>
      </c>
    </row>
    <row r="4167" spans="1:8">
      <c r="A4167" s="8" t="str">
        <f t="shared" si="104"/>
        <v/>
      </c>
      <c r="B4167" s="8"/>
      <c r="C4167" s="8"/>
      <c r="D4167" s="8"/>
      <c r="E4167" s="8"/>
      <c r="F4167" s="8"/>
      <c r="G4167" s="8"/>
      <c r="H4167" s="8"/>
    </row>
    <row r="4168" spans="1:8">
      <c r="A4168" s="8" t="str">
        <f t="shared" si="104"/>
        <v>Item PaiItem Filho</v>
      </c>
      <c r="B4168" s="8" t="s">
        <v>441</v>
      </c>
      <c r="C4168" s="8" t="s">
        <v>442</v>
      </c>
      <c r="D4168" s="8" t="s">
        <v>443</v>
      </c>
      <c r="E4168" s="8" t="s">
        <v>444</v>
      </c>
      <c r="F4168" s="8" t="s">
        <v>443</v>
      </c>
      <c r="G4168" s="8" t="s">
        <v>445</v>
      </c>
      <c r="H4168" s="8" t="s">
        <v>446</v>
      </c>
    </row>
    <row r="4169" spans="1:8">
      <c r="A4169" s="8" t="str">
        <f t="shared" si="104"/>
        <v>------------------------------</v>
      </c>
      <c r="B4169" s="8" t="s">
        <v>427</v>
      </c>
      <c r="C4169" s="8" t="s">
        <v>447</v>
      </c>
      <c r="D4169" s="8" t="s">
        <v>448</v>
      </c>
      <c r="E4169" s="8" t="s">
        <v>449</v>
      </c>
      <c r="F4169" s="8" t="s">
        <v>448</v>
      </c>
      <c r="G4169" s="8" t="s">
        <v>431</v>
      </c>
      <c r="H4169" s="8" t="s">
        <v>427</v>
      </c>
    </row>
    <row r="4170" spans="1:8">
      <c r="A4170" s="8" t="str">
        <f t="shared" si="104"/>
        <v>35.05.007130.05.0001</v>
      </c>
      <c r="B4170" s="8" t="s">
        <v>1744</v>
      </c>
      <c r="C4170" s="8" t="s">
        <v>1745</v>
      </c>
      <c r="D4170" s="8" t="s">
        <v>452</v>
      </c>
      <c r="E4170" s="8" t="s">
        <v>1050</v>
      </c>
      <c r="F4170" s="8" t="s">
        <v>498</v>
      </c>
      <c r="G4170" s="8" t="s">
        <v>844</v>
      </c>
      <c r="H4170" s="8">
        <v>0.139349</v>
      </c>
    </row>
    <row r="4171" spans="1:8">
      <c r="A4171" s="8" t="str">
        <f t="shared" si="104"/>
        <v>35.05.007110.01.0019</v>
      </c>
      <c r="B4171" s="8" t="s">
        <v>1744</v>
      </c>
      <c r="C4171" s="8" t="s">
        <v>1745</v>
      </c>
      <c r="D4171" s="8" t="s">
        <v>452</v>
      </c>
      <c r="E4171" s="8" t="s">
        <v>1343</v>
      </c>
      <c r="F4171" s="8" t="s">
        <v>452</v>
      </c>
      <c r="G4171" s="8" t="s">
        <v>842</v>
      </c>
      <c r="H4171" s="8">
        <v>0.18579799999999999</v>
      </c>
    </row>
    <row r="4172" spans="1:8">
      <c r="A4172" s="8" t="str">
        <f t="shared" si="104"/>
        <v>35.05.007110.01.0006</v>
      </c>
      <c r="B4172" s="8" t="s">
        <v>1744</v>
      </c>
      <c r="C4172" s="8" t="s">
        <v>1745</v>
      </c>
      <c r="D4172" s="8" t="s">
        <v>452</v>
      </c>
      <c r="E4172" s="8" t="s">
        <v>845</v>
      </c>
      <c r="F4172" s="8" t="s">
        <v>452</v>
      </c>
      <c r="G4172" s="8" t="s">
        <v>846</v>
      </c>
      <c r="H4172" s="8">
        <v>0.139349</v>
      </c>
    </row>
    <row r="4173" spans="1:8">
      <c r="A4173" s="8" t="str">
        <f t="shared" si="104"/>
        <v>35.05.007110.02.0003</v>
      </c>
      <c r="B4173" s="8" t="s">
        <v>1744</v>
      </c>
      <c r="C4173" s="8" t="s">
        <v>1745</v>
      </c>
      <c r="D4173" s="8" t="s">
        <v>452</v>
      </c>
      <c r="E4173" s="8" t="s">
        <v>523</v>
      </c>
      <c r="F4173" s="8" t="s">
        <v>452</v>
      </c>
      <c r="G4173" s="8" t="s">
        <v>524</v>
      </c>
      <c r="H4173" s="8">
        <v>3.6126999999999999E-2</v>
      </c>
    </row>
    <row r="4174" spans="1:8">
      <c r="A4174" s="8" t="str">
        <f t="shared" si="104"/>
        <v>35.05.007110.02.0026</v>
      </c>
      <c r="B4174" s="8" t="s">
        <v>1744</v>
      </c>
      <c r="C4174" s="8" t="s">
        <v>1745</v>
      </c>
      <c r="D4174" s="8" t="s">
        <v>452</v>
      </c>
      <c r="E4174" s="8" t="s">
        <v>1333</v>
      </c>
      <c r="F4174" s="8" t="s">
        <v>452</v>
      </c>
      <c r="G4174" s="8" t="s">
        <v>1334</v>
      </c>
      <c r="H4174" s="8">
        <v>9.0320000000000001E-3</v>
      </c>
    </row>
    <row r="4175" spans="1:8">
      <c r="A4175" s="8" t="str">
        <f t="shared" ref="A4175:A4238" si="105">B4175&amp;E4175</f>
        <v>35.05.007230.05.0014</v>
      </c>
      <c r="B4175" s="8" t="s">
        <v>1747</v>
      </c>
      <c r="C4175" s="8" t="s">
        <v>1748</v>
      </c>
      <c r="D4175" s="8" t="s">
        <v>452</v>
      </c>
      <c r="E4175" s="8" t="s">
        <v>1351</v>
      </c>
      <c r="F4175" s="8" t="s">
        <v>452</v>
      </c>
      <c r="G4175" s="8" t="s">
        <v>1320</v>
      </c>
      <c r="H4175" s="8">
        <v>1</v>
      </c>
    </row>
    <row r="4176" spans="1:8">
      <c r="A4176" s="8" t="str">
        <f t="shared" si="105"/>
        <v>35.05.007210.09.0003</v>
      </c>
      <c r="B4176" s="8" t="s">
        <v>1747</v>
      </c>
      <c r="C4176" s="8" t="s">
        <v>1748</v>
      </c>
      <c r="D4176" s="8" t="s">
        <v>452</v>
      </c>
      <c r="E4176" s="8" t="s">
        <v>824</v>
      </c>
      <c r="F4176" s="8" t="s">
        <v>452</v>
      </c>
      <c r="G4176" s="8" t="s">
        <v>825</v>
      </c>
      <c r="H4176" s="8">
        <v>0.15293599999999999</v>
      </c>
    </row>
    <row r="4177" spans="1:8">
      <c r="A4177" s="8" t="str">
        <f t="shared" si="105"/>
        <v>35.05.007210.06.0020</v>
      </c>
      <c r="B4177" s="8" t="s">
        <v>1747</v>
      </c>
      <c r="C4177" s="8" t="s">
        <v>1748</v>
      </c>
      <c r="D4177" s="8" t="s">
        <v>452</v>
      </c>
      <c r="E4177" s="8" t="s">
        <v>456</v>
      </c>
      <c r="F4177" s="8" t="s">
        <v>452</v>
      </c>
      <c r="G4177" s="8" t="s">
        <v>457</v>
      </c>
      <c r="H4177" s="8">
        <v>1.3282E-2</v>
      </c>
    </row>
    <row r="4178" spans="1:8">
      <c r="A4178" s="8" t="str">
        <f t="shared" si="105"/>
        <v>35.05.007210.04.0004</v>
      </c>
      <c r="B4178" s="8" t="s">
        <v>1747</v>
      </c>
      <c r="C4178" s="8" t="s">
        <v>1748</v>
      </c>
      <c r="D4178" s="8" t="s">
        <v>452</v>
      </c>
      <c r="E4178" s="8" t="s">
        <v>776</v>
      </c>
      <c r="F4178" s="8" t="s">
        <v>452</v>
      </c>
      <c r="G4178" s="8" t="s">
        <v>777</v>
      </c>
      <c r="H4178" s="8">
        <v>7.5900000000000004E-3</v>
      </c>
    </row>
    <row r="4179" spans="1:8">
      <c r="A4179" s="8" t="str">
        <f t="shared" si="105"/>
        <v>35.05.007210.04.0005</v>
      </c>
      <c r="B4179" s="8" t="s">
        <v>1747</v>
      </c>
      <c r="C4179" s="8" t="s">
        <v>1748</v>
      </c>
      <c r="D4179" s="8" t="s">
        <v>452</v>
      </c>
      <c r="E4179" s="8" t="s">
        <v>475</v>
      </c>
      <c r="F4179" s="8" t="s">
        <v>452</v>
      </c>
      <c r="G4179" s="8" t="s">
        <v>476</v>
      </c>
      <c r="H4179" s="8">
        <v>1.0120000000000001E-2</v>
      </c>
    </row>
    <row r="4180" spans="1:8">
      <c r="A4180" s="8" t="str">
        <f t="shared" si="105"/>
        <v>35.05.007240.03.1380</v>
      </c>
      <c r="B4180" s="8" t="s">
        <v>1747</v>
      </c>
      <c r="C4180" s="8" t="s">
        <v>1748</v>
      </c>
      <c r="D4180" s="8" t="s">
        <v>452</v>
      </c>
      <c r="E4180" s="8" t="s">
        <v>835</v>
      </c>
      <c r="F4180" s="8" t="s">
        <v>498</v>
      </c>
      <c r="G4180" s="8" t="s">
        <v>836</v>
      </c>
      <c r="H4180" s="8">
        <v>0.15179699999999999</v>
      </c>
    </row>
    <row r="4181" spans="1:8">
      <c r="A4181" s="8" t="str">
        <f t="shared" si="105"/>
        <v>35.05.007230.06.0001</v>
      </c>
      <c r="B4181" s="8" t="s">
        <v>1747</v>
      </c>
      <c r="C4181" s="8" t="s">
        <v>1748</v>
      </c>
      <c r="D4181" s="8" t="s">
        <v>452</v>
      </c>
      <c r="E4181" s="8" t="s">
        <v>1331</v>
      </c>
      <c r="F4181" s="8" t="s">
        <v>452</v>
      </c>
      <c r="G4181" s="8" t="s">
        <v>1332</v>
      </c>
      <c r="H4181" s="8">
        <v>0.667632</v>
      </c>
    </row>
    <row r="4182" spans="1:8">
      <c r="A4182" s="8" t="str">
        <f t="shared" si="105"/>
        <v>35.05.007210.01.0010</v>
      </c>
      <c r="B4182" s="8" t="s">
        <v>1747</v>
      </c>
      <c r="C4182" s="8" t="s">
        <v>1748</v>
      </c>
      <c r="D4182" s="8" t="s">
        <v>452</v>
      </c>
      <c r="E4182" s="8" t="s">
        <v>843</v>
      </c>
      <c r="F4182" s="8" t="s">
        <v>452</v>
      </c>
      <c r="G4182" s="8" t="s">
        <v>844</v>
      </c>
      <c r="H4182" s="8">
        <v>0.109294</v>
      </c>
    </row>
    <row r="4183" spans="1:8">
      <c r="A4183" s="8" t="str">
        <f t="shared" si="105"/>
        <v>35.05.007210.01.0014</v>
      </c>
      <c r="B4183" s="8" t="s">
        <v>1747</v>
      </c>
      <c r="C4183" s="8" t="s">
        <v>1748</v>
      </c>
      <c r="D4183" s="8" t="s">
        <v>452</v>
      </c>
      <c r="E4183" s="8" t="s">
        <v>841</v>
      </c>
      <c r="F4183" s="8" t="s">
        <v>452</v>
      </c>
      <c r="G4183" s="8" t="s">
        <v>842</v>
      </c>
      <c r="H4183" s="8">
        <v>0.14572599999999999</v>
      </c>
    </row>
    <row r="4184" spans="1:8">
      <c r="A4184" s="8" t="str">
        <f t="shared" si="105"/>
        <v>35.05.007210.01.0006</v>
      </c>
      <c r="B4184" s="8" t="s">
        <v>1747</v>
      </c>
      <c r="C4184" s="8" t="s">
        <v>1748</v>
      </c>
      <c r="D4184" s="8" t="s">
        <v>452</v>
      </c>
      <c r="E4184" s="8" t="s">
        <v>845</v>
      </c>
      <c r="F4184" s="8" t="s">
        <v>452</v>
      </c>
      <c r="G4184" s="8" t="s">
        <v>846</v>
      </c>
      <c r="H4184" s="8">
        <v>0.109294</v>
      </c>
    </row>
    <row r="4185" spans="1:8">
      <c r="A4185" s="8" t="str">
        <f t="shared" si="105"/>
        <v>35.05.007210.02.0003</v>
      </c>
      <c r="B4185" s="8" t="s">
        <v>1747</v>
      </c>
      <c r="C4185" s="8" t="s">
        <v>1748</v>
      </c>
      <c r="D4185" s="8" t="s">
        <v>452</v>
      </c>
      <c r="E4185" s="8" t="s">
        <v>523</v>
      </c>
      <c r="F4185" s="8" t="s">
        <v>452</v>
      </c>
      <c r="G4185" s="8" t="s">
        <v>524</v>
      </c>
      <c r="H4185" s="8">
        <v>2.4794E-2</v>
      </c>
    </row>
    <row r="4186" spans="1:8">
      <c r="A4186" s="8" t="str">
        <f t="shared" si="105"/>
        <v>35.05.007210.02.0026</v>
      </c>
      <c r="B4186" s="8" t="s">
        <v>1747</v>
      </c>
      <c r="C4186" s="8" t="s">
        <v>1748</v>
      </c>
      <c r="D4186" s="8" t="s">
        <v>452</v>
      </c>
      <c r="E4186" s="8" t="s">
        <v>1333</v>
      </c>
      <c r="F4186" s="8" t="s">
        <v>452</v>
      </c>
      <c r="G4186" s="8" t="s">
        <v>1334</v>
      </c>
      <c r="H4186" s="8">
        <v>1.0626E-2</v>
      </c>
    </row>
    <row r="4187" spans="1:8">
      <c r="A4187" s="8" t="str">
        <f t="shared" si="105"/>
        <v>35.05.007210.07.0002</v>
      </c>
      <c r="B4187" s="8" t="s">
        <v>1747</v>
      </c>
      <c r="C4187" s="8" t="s">
        <v>1748</v>
      </c>
      <c r="D4187" s="8" t="s">
        <v>452</v>
      </c>
      <c r="E4187" s="8" t="s">
        <v>454</v>
      </c>
      <c r="F4187" s="8" t="s">
        <v>452</v>
      </c>
      <c r="G4187" s="8" t="s">
        <v>455</v>
      </c>
      <c r="H4187" s="8">
        <v>0.222636</v>
      </c>
    </row>
    <row r="4188" spans="1:8">
      <c r="A4188" s="8" t="str">
        <f t="shared" si="105"/>
        <v>35.05.007210.04.0007</v>
      </c>
      <c r="B4188" s="8" t="s">
        <v>1747</v>
      </c>
      <c r="C4188" s="8" t="s">
        <v>1748</v>
      </c>
      <c r="D4188" s="8" t="s">
        <v>452</v>
      </c>
      <c r="E4188" s="8" t="s">
        <v>535</v>
      </c>
      <c r="F4188" s="8" t="s">
        <v>452</v>
      </c>
      <c r="G4188" s="8" t="s">
        <v>536</v>
      </c>
      <c r="H4188" s="8">
        <v>7.2134000000000004E-2</v>
      </c>
    </row>
    <row r="4189" spans="1:8">
      <c r="A4189" s="8" t="str">
        <f t="shared" si="105"/>
        <v>35.05.007330.05.0014</v>
      </c>
      <c r="B4189" s="8" t="s">
        <v>1749</v>
      </c>
      <c r="C4189" s="8" t="s">
        <v>1750</v>
      </c>
      <c r="D4189" s="8" t="s">
        <v>452</v>
      </c>
      <c r="E4189" s="8" t="s">
        <v>1351</v>
      </c>
      <c r="F4189" s="8" t="s">
        <v>452</v>
      </c>
      <c r="G4189" s="8" t="s">
        <v>1320</v>
      </c>
      <c r="H4189" s="8">
        <v>1.25</v>
      </c>
    </row>
    <row r="4190" spans="1:8">
      <c r="A4190" s="8" t="str">
        <f t="shared" si="105"/>
        <v>35.05.007310.09.0003</v>
      </c>
      <c r="B4190" s="8" t="s">
        <v>1749</v>
      </c>
      <c r="C4190" s="8" t="s">
        <v>1750</v>
      </c>
      <c r="D4190" s="8" t="s">
        <v>452</v>
      </c>
      <c r="E4190" s="8" t="s">
        <v>824</v>
      </c>
      <c r="F4190" s="8" t="s">
        <v>452</v>
      </c>
      <c r="G4190" s="8" t="s">
        <v>825</v>
      </c>
      <c r="H4190" s="8">
        <v>0.19117000000000001</v>
      </c>
    </row>
    <row r="4191" spans="1:8">
      <c r="A4191" s="8" t="str">
        <f t="shared" si="105"/>
        <v>35.05.007310.06.0020</v>
      </c>
      <c r="B4191" s="8" t="s">
        <v>1749</v>
      </c>
      <c r="C4191" s="8" t="s">
        <v>1750</v>
      </c>
      <c r="D4191" s="8" t="s">
        <v>452</v>
      </c>
      <c r="E4191" s="8" t="s">
        <v>456</v>
      </c>
      <c r="F4191" s="8" t="s">
        <v>452</v>
      </c>
      <c r="G4191" s="8" t="s">
        <v>457</v>
      </c>
      <c r="H4191" s="8">
        <v>1.6603E-2</v>
      </c>
    </row>
    <row r="4192" spans="1:8">
      <c r="A4192" s="8" t="str">
        <f t="shared" si="105"/>
        <v>35.05.007310.04.0004</v>
      </c>
      <c r="B4192" s="8" t="s">
        <v>1749</v>
      </c>
      <c r="C4192" s="8" t="s">
        <v>1750</v>
      </c>
      <c r="D4192" s="8" t="s">
        <v>452</v>
      </c>
      <c r="E4192" s="8" t="s">
        <v>776</v>
      </c>
      <c r="F4192" s="8" t="s">
        <v>452</v>
      </c>
      <c r="G4192" s="8" t="s">
        <v>777</v>
      </c>
      <c r="H4192" s="8">
        <v>9.4870000000000006E-3</v>
      </c>
    </row>
    <row r="4193" spans="1:8">
      <c r="A4193" s="8" t="str">
        <f t="shared" si="105"/>
        <v>35.05.007310.04.0005</v>
      </c>
      <c r="B4193" s="8" t="s">
        <v>1749</v>
      </c>
      <c r="C4193" s="8" t="s">
        <v>1750</v>
      </c>
      <c r="D4193" s="8" t="s">
        <v>452</v>
      </c>
      <c r="E4193" s="8" t="s">
        <v>475</v>
      </c>
      <c r="F4193" s="8" t="s">
        <v>452</v>
      </c>
      <c r="G4193" s="8" t="s">
        <v>476</v>
      </c>
      <c r="H4193" s="8">
        <v>1.265E-2</v>
      </c>
    </row>
    <row r="4194" spans="1:8">
      <c r="A4194" s="8" t="str">
        <f t="shared" si="105"/>
        <v>35.05.007340.03.1380</v>
      </c>
      <c r="B4194" s="8" t="s">
        <v>1749</v>
      </c>
      <c r="C4194" s="8" t="s">
        <v>1750</v>
      </c>
      <c r="D4194" s="8" t="s">
        <v>452</v>
      </c>
      <c r="E4194" s="8" t="s">
        <v>835</v>
      </c>
      <c r="F4194" s="8" t="s">
        <v>498</v>
      </c>
      <c r="G4194" s="8" t="s">
        <v>836</v>
      </c>
      <c r="H4194" s="8">
        <v>0.189747</v>
      </c>
    </row>
    <row r="4195" spans="1:8">
      <c r="A4195" s="8" t="str">
        <f t="shared" si="105"/>
        <v>35.05.007330.06.0001</v>
      </c>
      <c r="B4195" s="8" t="s">
        <v>1749</v>
      </c>
      <c r="C4195" s="8" t="s">
        <v>1750</v>
      </c>
      <c r="D4195" s="8" t="s">
        <v>452</v>
      </c>
      <c r="E4195" s="8" t="s">
        <v>1331</v>
      </c>
      <c r="F4195" s="8" t="s">
        <v>452</v>
      </c>
      <c r="G4195" s="8" t="s">
        <v>1332</v>
      </c>
      <c r="H4195" s="8">
        <v>0.83453999999999995</v>
      </c>
    </row>
    <row r="4196" spans="1:8">
      <c r="A4196" s="8" t="str">
        <f t="shared" si="105"/>
        <v>35.05.007310.01.0010</v>
      </c>
      <c r="B4196" s="8" t="s">
        <v>1749</v>
      </c>
      <c r="C4196" s="8" t="s">
        <v>1750</v>
      </c>
      <c r="D4196" s="8" t="s">
        <v>452</v>
      </c>
      <c r="E4196" s="8" t="s">
        <v>843</v>
      </c>
      <c r="F4196" s="8" t="s">
        <v>452</v>
      </c>
      <c r="G4196" s="8" t="s">
        <v>844</v>
      </c>
      <c r="H4196" s="8">
        <v>0.13661799999999999</v>
      </c>
    </row>
    <row r="4197" spans="1:8">
      <c r="A4197" s="8" t="str">
        <f t="shared" si="105"/>
        <v>35.05.007310.01.0014</v>
      </c>
      <c r="B4197" s="8" t="s">
        <v>1749</v>
      </c>
      <c r="C4197" s="8" t="s">
        <v>1750</v>
      </c>
      <c r="D4197" s="8" t="s">
        <v>452</v>
      </c>
      <c r="E4197" s="8" t="s">
        <v>841</v>
      </c>
      <c r="F4197" s="8" t="s">
        <v>452</v>
      </c>
      <c r="G4197" s="8" t="s">
        <v>842</v>
      </c>
      <c r="H4197" s="8">
        <v>0.18215700000000001</v>
      </c>
    </row>
    <row r="4198" spans="1:8">
      <c r="A4198" s="8" t="str">
        <f t="shared" si="105"/>
        <v>35.05.007310.01.0006</v>
      </c>
      <c r="B4198" s="8" t="s">
        <v>1749</v>
      </c>
      <c r="C4198" s="8" t="s">
        <v>1750</v>
      </c>
      <c r="D4198" s="8" t="s">
        <v>452</v>
      </c>
      <c r="E4198" s="8" t="s">
        <v>845</v>
      </c>
      <c r="F4198" s="8" t="s">
        <v>452</v>
      </c>
      <c r="G4198" s="8" t="s">
        <v>846</v>
      </c>
      <c r="H4198" s="8">
        <v>0.13661799999999999</v>
      </c>
    </row>
    <row r="4199" spans="1:8">
      <c r="A4199" s="8" t="str">
        <f t="shared" si="105"/>
        <v>35.05.007310.02.0003</v>
      </c>
      <c r="B4199" s="8" t="s">
        <v>1749</v>
      </c>
      <c r="C4199" s="8" t="s">
        <v>1750</v>
      </c>
      <c r="D4199" s="8" t="s">
        <v>452</v>
      </c>
      <c r="E4199" s="8" t="s">
        <v>523</v>
      </c>
      <c r="F4199" s="8" t="s">
        <v>452</v>
      </c>
      <c r="G4199" s="8" t="s">
        <v>524</v>
      </c>
      <c r="H4199" s="8">
        <v>3.0991999999999999E-2</v>
      </c>
    </row>
    <row r="4200" spans="1:8">
      <c r="A4200" s="8" t="str">
        <f t="shared" si="105"/>
        <v>35.05.007310.02.0026</v>
      </c>
      <c r="B4200" s="8" t="s">
        <v>1749</v>
      </c>
      <c r="C4200" s="8" t="s">
        <v>1750</v>
      </c>
      <c r="D4200" s="8" t="s">
        <v>452</v>
      </c>
      <c r="E4200" s="8" t="s">
        <v>1333</v>
      </c>
      <c r="F4200" s="8" t="s">
        <v>452</v>
      </c>
      <c r="G4200" s="8" t="s">
        <v>1334</v>
      </c>
      <c r="H4200" s="8">
        <v>1.3282E-2</v>
      </c>
    </row>
    <row r="4201" spans="1:8">
      <c r="A4201" s="8" t="str">
        <f t="shared" si="105"/>
        <v>35.05.007310.07.0002</v>
      </c>
      <c r="B4201" s="8" t="s">
        <v>1749</v>
      </c>
      <c r="C4201" s="8" t="s">
        <v>1750</v>
      </c>
      <c r="D4201" s="8" t="s">
        <v>452</v>
      </c>
      <c r="E4201" s="8" t="s">
        <v>454</v>
      </c>
      <c r="F4201" s="8" t="s">
        <v>452</v>
      </c>
      <c r="G4201" s="8" t="s">
        <v>455</v>
      </c>
      <c r="H4201" s="8">
        <v>0.27829500000000001</v>
      </c>
    </row>
    <row r="4202" spans="1:8">
      <c r="A4202" s="8" t="str">
        <f t="shared" si="105"/>
        <v>35.05.007310.04.0007</v>
      </c>
      <c r="B4202" s="8" t="s">
        <v>1749</v>
      </c>
      <c r="C4202" s="8" t="s">
        <v>1750</v>
      </c>
      <c r="D4202" s="8" t="s">
        <v>452</v>
      </c>
      <c r="E4202" s="8" t="s">
        <v>535</v>
      </c>
      <c r="F4202" s="8" t="s">
        <v>452</v>
      </c>
      <c r="G4202" s="8" t="s">
        <v>536</v>
      </c>
      <c r="H4202" s="8">
        <v>9.0167999999999998E-2</v>
      </c>
    </row>
    <row r="4203" spans="1:8">
      <c r="A4203" s="8" t="str">
        <f t="shared" si="105"/>
        <v>35.05.007430.05.0015</v>
      </c>
      <c r="B4203" s="8" t="s">
        <v>1751</v>
      </c>
      <c r="C4203" s="8" t="s">
        <v>1750</v>
      </c>
      <c r="D4203" s="8" t="s">
        <v>452</v>
      </c>
      <c r="E4203" s="8" t="s">
        <v>1352</v>
      </c>
      <c r="F4203" s="8" t="s">
        <v>452</v>
      </c>
      <c r="G4203" s="8" t="s">
        <v>1345</v>
      </c>
      <c r="H4203" s="8">
        <v>1</v>
      </c>
    </row>
    <row r="4204" spans="1:8">
      <c r="A4204" s="8" t="str">
        <f t="shared" si="105"/>
        <v>35.05.007410.09.0003</v>
      </c>
      <c r="B4204" s="8" t="s">
        <v>1751</v>
      </c>
      <c r="C4204" s="8" t="s">
        <v>1750</v>
      </c>
      <c r="D4204" s="8" t="s">
        <v>452</v>
      </c>
      <c r="E4204" s="8" t="s">
        <v>824</v>
      </c>
      <c r="F4204" s="8" t="s">
        <v>452</v>
      </c>
      <c r="G4204" s="8" t="s">
        <v>825</v>
      </c>
      <c r="H4204" s="8">
        <v>0.16894100000000001</v>
      </c>
    </row>
    <row r="4205" spans="1:8">
      <c r="A4205" s="8" t="str">
        <f t="shared" si="105"/>
        <v>35.05.007410.06.0020</v>
      </c>
      <c r="B4205" s="8" t="s">
        <v>1751</v>
      </c>
      <c r="C4205" s="8" t="s">
        <v>1750</v>
      </c>
      <c r="D4205" s="8" t="s">
        <v>452</v>
      </c>
      <c r="E4205" s="8" t="s">
        <v>456</v>
      </c>
      <c r="F4205" s="8" t="s">
        <v>452</v>
      </c>
      <c r="G4205" s="8" t="s">
        <v>457</v>
      </c>
      <c r="H4205" s="8">
        <v>1.5620999999999999E-2</v>
      </c>
    </row>
    <row r="4206" spans="1:8">
      <c r="A4206" s="8" t="str">
        <f t="shared" si="105"/>
        <v>35.05.007410.04.0005</v>
      </c>
      <c r="B4206" s="8" t="s">
        <v>1751</v>
      </c>
      <c r="C4206" s="8" t="s">
        <v>1750</v>
      </c>
      <c r="D4206" s="8" t="s">
        <v>452</v>
      </c>
      <c r="E4206" s="8" t="s">
        <v>475</v>
      </c>
      <c r="F4206" s="8" t="s">
        <v>452</v>
      </c>
      <c r="G4206" s="8" t="s">
        <v>476</v>
      </c>
      <c r="H4206" s="8">
        <v>2.8878999999999998E-2</v>
      </c>
    </row>
    <row r="4207" spans="1:8">
      <c r="A4207" s="8" t="str">
        <f t="shared" si="105"/>
        <v>35.05.007440.03.1380</v>
      </c>
      <c r="B4207" s="8" t="s">
        <v>1751</v>
      </c>
      <c r="C4207" s="8" t="s">
        <v>1750</v>
      </c>
      <c r="D4207" s="8" t="s">
        <v>452</v>
      </c>
      <c r="E4207" s="8" t="s">
        <v>835</v>
      </c>
      <c r="F4207" s="8" t="s">
        <v>498</v>
      </c>
      <c r="G4207" s="8" t="s">
        <v>836</v>
      </c>
      <c r="H4207" s="8">
        <v>5.2506999999999998E-2</v>
      </c>
    </row>
    <row r="4208" spans="1:8">
      <c r="A4208" s="8" t="str">
        <f t="shared" si="105"/>
        <v>35.05.007410.06.0024</v>
      </c>
      <c r="B4208" s="8" t="s">
        <v>1751</v>
      </c>
      <c r="C4208" s="8" t="s">
        <v>1750</v>
      </c>
      <c r="D4208" s="8" t="s">
        <v>452</v>
      </c>
      <c r="E4208" s="8" t="s">
        <v>1353</v>
      </c>
      <c r="F4208" s="8" t="s">
        <v>498</v>
      </c>
      <c r="G4208" s="8" t="s">
        <v>1354</v>
      </c>
      <c r="H4208" s="8">
        <v>5.5099999999999995E-4</v>
      </c>
    </row>
    <row r="4209" spans="1:8">
      <c r="A4209" s="8" t="str">
        <f t="shared" si="105"/>
        <v>35.05.007430.06.0006</v>
      </c>
      <c r="B4209" s="8" t="s">
        <v>1751</v>
      </c>
      <c r="C4209" s="8" t="s">
        <v>1750</v>
      </c>
      <c r="D4209" s="8" t="s">
        <v>452</v>
      </c>
      <c r="E4209" s="8" t="s">
        <v>1337</v>
      </c>
      <c r="F4209" s="8" t="s">
        <v>452</v>
      </c>
      <c r="G4209" s="8" t="s">
        <v>1338</v>
      </c>
      <c r="H4209" s="8">
        <v>0.73616599999999999</v>
      </c>
    </row>
    <row r="4210" spans="1:8">
      <c r="A4210" s="8" t="str">
        <f t="shared" si="105"/>
        <v>35.05.007410.01.0010</v>
      </c>
      <c r="B4210" s="8" t="s">
        <v>1751</v>
      </c>
      <c r="C4210" s="8" t="s">
        <v>1750</v>
      </c>
      <c r="D4210" s="8" t="s">
        <v>452</v>
      </c>
      <c r="E4210" s="8" t="s">
        <v>843</v>
      </c>
      <c r="F4210" s="8" t="s">
        <v>452</v>
      </c>
      <c r="G4210" s="8" t="s">
        <v>844</v>
      </c>
      <c r="H4210" s="8">
        <v>7.8850000000000003E-2</v>
      </c>
    </row>
    <row r="4211" spans="1:8">
      <c r="A4211" s="8" t="str">
        <f t="shared" si="105"/>
        <v>35.05.007410.01.0011</v>
      </c>
      <c r="B4211" s="8" t="s">
        <v>1751</v>
      </c>
      <c r="C4211" s="8" t="s">
        <v>1750</v>
      </c>
      <c r="D4211" s="8" t="s">
        <v>452</v>
      </c>
      <c r="E4211" s="8" t="s">
        <v>1051</v>
      </c>
      <c r="F4211" s="8" t="s">
        <v>452</v>
      </c>
      <c r="G4211" s="8" t="s">
        <v>1052</v>
      </c>
      <c r="H4211" s="8">
        <v>0.15770100000000001</v>
      </c>
    </row>
    <row r="4212" spans="1:8">
      <c r="A4212" s="8" t="str">
        <f t="shared" si="105"/>
        <v>35.05.007410.01.0006</v>
      </c>
      <c r="B4212" s="8" t="s">
        <v>1751</v>
      </c>
      <c r="C4212" s="8" t="s">
        <v>1750</v>
      </c>
      <c r="D4212" s="8" t="s">
        <v>452</v>
      </c>
      <c r="E4212" s="8" t="s">
        <v>845</v>
      </c>
      <c r="F4212" s="8" t="s">
        <v>452</v>
      </c>
      <c r="G4212" s="8" t="s">
        <v>846</v>
      </c>
      <c r="H4212" s="8">
        <v>0.15770100000000001</v>
      </c>
    </row>
    <row r="4213" spans="1:8">
      <c r="A4213" s="8" t="str">
        <f t="shared" si="105"/>
        <v>35.05.007410.02.0003</v>
      </c>
      <c r="B4213" s="8" t="s">
        <v>1751</v>
      </c>
      <c r="C4213" s="8" t="s">
        <v>1750</v>
      </c>
      <c r="D4213" s="8" t="s">
        <v>452</v>
      </c>
      <c r="E4213" s="8" t="s">
        <v>523</v>
      </c>
      <c r="F4213" s="8" t="s">
        <v>452</v>
      </c>
      <c r="G4213" s="8" t="s">
        <v>524</v>
      </c>
      <c r="H4213" s="8">
        <v>1.6427000000000001E-2</v>
      </c>
    </row>
    <row r="4214" spans="1:8">
      <c r="A4214" s="8" t="str">
        <f t="shared" si="105"/>
        <v>35.05.007410.02.0026</v>
      </c>
      <c r="B4214" s="8" t="s">
        <v>1751</v>
      </c>
      <c r="C4214" s="8" t="s">
        <v>1750</v>
      </c>
      <c r="D4214" s="8" t="s">
        <v>452</v>
      </c>
      <c r="E4214" s="8" t="s">
        <v>1333</v>
      </c>
      <c r="F4214" s="8" t="s">
        <v>452</v>
      </c>
      <c r="G4214" s="8" t="s">
        <v>1334</v>
      </c>
      <c r="H4214" s="8">
        <v>1.6427000000000001E-2</v>
      </c>
    </row>
    <row r="4215" spans="1:8">
      <c r="A4215" s="8" t="str">
        <f t="shared" si="105"/>
        <v>35.05.007410.07.0002</v>
      </c>
      <c r="B4215" s="8" t="s">
        <v>1751</v>
      </c>
      <c r="C4215" s="8" t="s">
        <v>1750</v>
      </c>
      <c r="D4215" s="8" t="s">
        <v>452</v>
      </c>
      <c r="E4215" s="8" t="s">
        <v>454</v>
      </c>
      <c r="F4215" s="8" t="s">
        <v>452</v>
      </c>
      <c r="G4215" s="8" t="s">
        <v>455</v>
      </c>
      <c r="H4215" s="8">
        <v>0.26064399999999999</v>
      </c>
    </row>
    <row r="4216" spans="1:8">
      <c r="A4216" s="8" t="str">
        <f t="shared" si="105"/>
        <v>35.05.007410.04.0007</v>
      </c>
      <c r="B4216" s="8" t="s">
        <v>1751</v>
      </c>
      <c r="C4216" s="8" t="s">
        <v>1750</v>
      </c>
      <c r="D4216" s="8" t="s">
        <v>452</v>
      </c>
      <c r="E4216" s="8" t="s">
        <v>535</v>
      </c>
      <c r="F4216" s="8" t="s">
        <v>452</v>
      </c>
      <c r="G4216" s="8" t="s">
        <v>536</v>
      </c>
      <c r="H4216" s="8">
        <v>7.8850000000000003E-2</v>
      </c>
    </row>
    <row r="4217" spans="1:8">
      <c r="A4217" s="8" t="str">
        <f t="shared" si="105"/>
        <v>35.05.007530.05.0015</v>
      </c>
      <c r="B4217" s="8" t="s">
        <v>1752</v>
      </c>
      <c r="C4217" s="8" t="s">
        <v>1753</v>
      </c>
      <c r="D4217" s="8" t="s">
        <v>452</v>
      </c>
      <c r="E4217" s="8" t="s">
        <v>1352</v>
      </c>
      <c r="F4217" s="8" t="s">
        <v>452</v>
      </c>
      <c r="G4217" s="8" t="s">
        <v>1345</v>
      </c>
      <c r="H4217" s="8">
        <v>1</v>
      </c>
    </row>
    <row r="4218" spans="1:8">
      <c r="A4218" s="8" t="str">
        <f t="shared" si="105"/>
        <v>35.05.007510.09.0003</v>
      </c>
      <c r="B4218" s="8" t="s">
        <v>1752</v>
      </c>
      <c r="C4218" s="8" t="s">
        <v>1753</v>
      </c>
      <c r="D4218" s="8" t="s">
        <v>452</v>
      </c>
      <c r="E4218" s="8" t="s">
        <v>824</v>
      </c>
      <c r="F4218" s="8" t="s">
        <v>452</v>
      </c>
      <c r="G4218" s="8" t="s">
        <v>825</v>
      </c>
      <c r="H4218" s="8">
        <v>0.16894100000000001</v>
      </c>
    </row>
    <row r="4219" spans="1:8">
      <c r="A4219" s="8" t="str">
        <f t="shared" si="105"/>
        <v>35.05.007510.06.0020</v>
      </c>
      <c r="B4219" s="8" t="s">
        <v>1752</v>
      </c>
      <c r="C4219" s="8" t="s">
        <v>1753</v>
      </c>
      <c r="D4219" s="8" t="s">
        <v>452</v>
      </c>
      <c r="E4219" s="8" t="s">
        <v>456</v>
      </c>
      <c r="F4219" s="8" t="s">
        <v>452</v>
      </c>
      <c r="G4219" s="8" t="s">
        <v>457</v>
      </c>
      <c r="H4219" s="8">
        <v>1.5620999999999999E-2</v>
      </c>
    </row>
    <row r="4220" spans="1:8">
      <c r="A4220" s="8" t="str">
        <f t="shared" si="105"/>
        <v>35.05.007510.04.0005</v>
      </c>
      <c r="B4220" s="8" t="s">
        <v>1752</v>
      </c>
      <c r="C4220" s="8" t="s">
        <v>1753</v>
      </c>
      <c r="D4220" s="8" t="s">
        <v>452</v>
      </c>
      <c r="E4220" s="8" t="s">
        <v>475</v>
      </c>
      <c r="F4220" s="8" t="s">
        <v>452</v>
      </c>
      <c r="G4220" s="8" t="s">
        <v>476</v>
      </c>
      <c r="H4220" s="8">
        <v>2.8878999999999998E-2</v>
      </c>
    </row>
    <row r="4221" spans="1:8">
      <c r="A4221" s="8" t="str">
        <f t="shared" si="105"/>
        <v>35.05.007540.03.1380</v>
      </c>
      <c r="B4221" s="8" t="s">
        <v>1752</v>
      </c>
      <c r="C4221" s="8" t="s">
        <v>1753</v>
      </c>
      <c r="D4221" s="8" t="s">
        <v>452</v>
      </c>
      <c r="E4221" s="8" t="s">
        <v>835</v>
      </c>
      <c r="F4221" s="8" t="s">
        <v>498</v>
      </c>
      <c r="G4221" s="8" t="s">
        <v>836</v>
      </c>
      <c r="H4221" s="8">
        <v>5.2506999999999998E-2</v>
      </c>
    </row>
    <row r="4222" spans="1:8">
      <c r="A4222" s="8" t="str">
        <f t="shared" si="105"/>
        <v>35.05.007510.06.0024</v>
      </c>
      <c r="B4222" s="8" t="s">
        <v>1752</v>
      </c>
      <c r="C4222" s="8" t="s">
        <v>1753</v>
      </c>
      <c r="D4222" s="8" t="s">
        <v>452</v>
      </c>
      <c r="E4222" s="8" t="s">
        <v>1353</v>
      </c>
      <c r="F4222" s="8" t="s">
        <v>498</v>
      </c>
      <c r="G4222" s="8" t="s">
        <v>1354</v>
      </c>
      <c r="H4222" s="8">
        <v>5.5099999999999995E-4</v>
      </c>
    </row>
    <row r="4223" spans="1:8">
      <c r="A4223" s="8" t="str">
        <f t="shared" si="105"/>
        <v>35.05.007530.06.0006</v>
      </c>
      <c r="B4223" s="8" t="s">
        <v>1752</v>
      </c>
      <c r="C4223" s="8" t="s">
        <v>1753</v>
      </c>
      <c r="D4223" s="8" t="s">
        <v>452</v>
      </c>
      <c r="E4223" s="8" t="s">
        <v>1337</v>
      </c>
      <c r="F4223" s="8" t="s">
        <v>452</v>
      </c>
      <c r="G4223" s="8" t="s">
        <v>1338</v>
      </c>
      <c r="H4223" s="8">
        <v>0.73616599999999999</v>
      </c>
    </row>
    <row r="4224" spans="1:8">
      <c r="A4224" s="8" t="str">
        <f t="shared" si="105"/>
        <v>35.05.007510.01.0010</v>
      </c>
      <c r="B4224" s="8" t="s">
        <v>1752</v>
      </c>
      <c r="C4224" s="8" t="s">
        <v>1753</v>
      </c>
      <c r="D4224" s="8" t="s">
        <v>452</v>
      </c>
      <c r="E4224" s="8" t="s">
        <v>843</v>
      </c>
      <c r="F4224" s="8" t="s">
        <v>452</v>
      </c>
      <c r="G4224" s="8" t="s">
        <v>844</v>
      </c>
      <c r="H4224" s="8">
        <v>7.8850000000000003E-2</v>
      </c>
    </row>
    <row r="4225" spans="1:8">
      <c r="A4225" s="8" t="str">
        <f t="shared" si="105"/>
        <v>35.05.007510.01.0011</v>
      </c>
      <c r="B4225" s="8" t="s">
        <v>1752</v>
      </c>
      <c r="C4225" s="8" t="s">
        <v>1753</v>
      </c>
      <c r="D4225" s="8" t="s">
        <v>452</v>
      </c>
      <c r="E4225" s="8" t="s">
        <v>1051</v>
      </c>
      <c r="F4225" s="8" t="s">
        <v>452</v>
      </c>
      <c r="G4225" s="8" t="s">
        <v>1052</v>
      </c>
      <c r="H4225" s="8">
        <v>0.15770100000000001</v>
      </c>
    </row>
    <row r="4226" spans="1:8">
      <c r="A4226" s="8" t="str">
        <f t="shared" si="105"/>
        <v>35.05.007510.01.0006</v>
      </c>
      <c r="B4226" s="8" t="s">
        <v>1752</v>
      </c>
      <c r="C4226" s="8" t="s">
        <v>1753</v>
      </c>
      <c r="D4226" s="8" t="s">
        <v>452</v>
      </c>
      <c r="E4226" s="8" t="s">
        <v>845</v>
      </c>
      <c r="F4226" s="8" t="s">
        <v>452</v>
      </c>
      <c r="G4226" s="8" t="s">
        <v>846</v>
      </c>
      <c r="H4226" s="8">
        <v>0.15770100000000001</v>
      </c>
    </row>
    <row r="4227" spans="1:8">
      <c r="A4227" s="8" t="str">
        <f t="shared" si="105"/>
        <v>---------------  - FMEN031 - V:</v>
      </c>
      <c r="B4227" s="8" t="s">
        <v>427</v>
      </c>
      <c r="C4227" s="8" t="e">
        <f>------------------------------DAT</f>
        <v>#NAME?</v>
      </c>
      <c r="D4227" s="8" t="s">
        <v>1238</v>
      </c>
      <c r="E4227" s="8" t="s">
        <v>526</v>
      </c>
      <c r="F4227" s="8" t="s">
        <v>527</v>
      </c>
      <c r="G4227" s="8" t="s">
        <v>528</v>
      </c>
      <c r="H4227" s="8"/>
    </row>
    <row r="4228" spans="1:8">
      <c r="A4228" s="8" t="str">
        <f t="shared" si="105"/>
        <v>_x000C_------------------------------</v>
      </c>
      <c r="B4228" s="8" t="s">
        <v>529</v>
      </c>
      <c r="C4228" s="8" t="s">
        <v>1227</v>
      </c>
      <c r="D4228" s="8" t="s">
        <v>1228</v>
      </c>
      <c r="E4228" s="8" t="s">
        <v>430</v>
      </c>
      <c r="F4228" s="8" t="s">
        <v>429</v>
      </c>
      <c r="G4228" s="8" t="s">
        <v>431</v>
      </c>
      <c r="H4228" s="8" t="s">
        <v>431</v>
      </c>
    </row>
    <row r="4229" spans="1:8">
      <c r="A4229" s="8" t="str">
        <f t="shared" si="105"/>
        <v>FORNO DE MINASrutura de Atual P</v>
      </c>
      <c r="B4229" s="8" t="s">
        <v>433</v>
      </c>
      <c r="C4229" s="8" t="s">
        <v>434</v>
      </c>
      <c r="D4229" s="8" t="s">
        <v>435</v>
      </c>
      <c r="E4229" s="8" t="s">
        <v>436</v>
      </c>
      <c r="F4229" s="8" t="s">
        <v>437</v>
      </c>
      <c r="G4229" s="8" t="s">
        <v>438</v>
      </c>
      <c r="H4229" s="8" t="s">
        <v>1754</v>
      </c>
    </row>
    <row r="4230" spans="1:8">
      <c r="A4230" s="8" t="str">
        <f t="shared" si="105"/>
        <v>-------------------------------</v>
      </c>
      <c r="B4230" s="8" t="s">
        <v>427</v>
      </c>
      <c r="C4230" s="8" t="s">
        <v>1227</v>
      </c>
      <c r="D4230" s="8" t="s">
        <v>1228</v>
      </c>
      <c r="E4230" s="8" t="s">
        <v>430</v>
      </c>
      <c r="F4230" s="8" t="s">
        <v>429</v>
      </c>
      <c r="G4230" s="8" t="s">
        <v>431</v>
      </c>
      <c r="H4230" s="8" t="s">
        <v>1691</v>
      </c>
    </row>
    <row r="4231" spans="1:8">
      <c r="A4231" s="8" t="str">
        <f t="shared" si="105"/>
        <v/>
      </c>
      <c r="B4231" s="8"/>
      <c r="C4231" s="8"/>
      <c r="D4231" s="8"/>
      <c r="E4231" s="8"/>
      <c r="F4231" s="8"/>
      <c r="G4231" s="8"/>
      <c r="H4231" s="8"/>
    </row>
    <row r="4232" spans="1:8">
      <c r="A4232" s="8" t="str">
        <f t="shared" si="105"/>
        <v>Item PaiItem Filho</v>
      </c>
      <c r="B4232" s="8" t="s">
        <v>441</v>
      </c>
      <c r="C4232" s="8" t="s">
        <v>442</v>
      </c>
      <c r="D4232" s="8" t="s">
        <v>443</v>
      </c>
      <c r="E4232" s="8" t="s">
        <v>444</v>
      </c>
      <c r="F4232" s="8" t="s">
        <v>443</v>
      </c>
      <c r="G4232" s="8" t="s">
        <v>445</v>
      </c>
      <c r="H4232" s="8" t="s">
        <v>446</v>
      </c>
    </row>
    <row r="4233" spans="1:8">
      <c r="A4233" s="8" t="str">
        <f t="shared" si="105"/>
        <v>------------------------------</v>
      </c>
      <c r="B4233" s="8" t="s">
        <v>427</v>
      </c>
      <c r="C4233" s="8" t="s">
        <v>447</v>
      </c>
      <c r="D4233" s="8" t="s">
        <v>448</v>
      </c>
      <c r="E4233" s="8" t="s">
        <v>449</v>
      </c>
      <c r="F4233" s="8" t="s">
        <v>448</v>
      </c>
      <c r="G4233" s="8" t="s">
        <v>431</v>
      </c>
      <c r="H4233" s="8" t="s">
        <v>427</v>
      </c>
    </row>
    <row r="4234" spans="1:8">
      <c r="A4234" s="8" t="str">
        <f t="shared" si="105"/>
        <v>35.05.007510.02.0003</v>
      </c>
      <c r="B4234" s="8" t="s">
        <v>1752</v>
      </c>
      <c r="C4234" s="8" t="s">
        <v>1753</v>
      </c>
      <c r="D4234" s="8" t="s">
        <v>452</v>
      </c>
      <c r="E4234" s="8" t="s">
        <v>523</v>
      </c>
      <c r="F4234" s="8" t="s">
        <v>452</v>
      </c>
      <c r="G4234" s="8" t="s">
        <v>524</v>
      </c>
      <c r="H4234" s="8">
        <v>1.6427000000000001E-2</v>
      </c>
    </row>
    <row r="4235" spans="1:8">
      <c r="A4235" s="8" t="str">
        <f t="shared" si="105"/>
        <v>35.05.007510.02.0026</v>
      </c>
      <c r="B4235" s="8" t="s">
        <v>1752</v>
      </c>
      <c r="C4235" s="8" t="s">
        <v>1753</v>
      </c>
      <c r="D4235" s="8" t="s">
        <v>452</v>
      </c>
      <c r="E4235" s="8" t="s">
        <v>1333</v>
      </c>
      <c r="F4235" s="8" t="s">
        <v>452</v>
      </c>
      <c r="G4235" s="8" t="s">
        <v>1334</v>
      </c>
      <c r="H4235" s="8">
        <v>1.6427000000000001E-2</v>
      </c>
    </row>
    <row r="4236" spans="1:8">
      <c r="A4236" s="8" t="str">
        <f t="shared" si="105"/>
        <v>35.05.007510.07.0002</v>
      </c>
      <c r="B4236" s="8" t="s">
        <v>1752</v>
      </c>
      <c r="C4236" s="8" t="s">
        <v>1753</v>
      </c>
      <c r="D4236" s="8" t="s">
        <v>452</v>
      </c>
      <c r="E4236" s="8" t="s">
        <v>454</v>
      </c>
      <c r="F4236" s="8" t="s">
        <v>452</v>
      </c>
      <c r="G4236" s="8" t="s">
        <v>455</v>
      </c>
      <c r="H4236" s="8">
        <v>0.26064399999999999</v>
      </c>
    </row>
    <row r="4237" spans="1:8">
      <c r="A4237" s="8" t="str">
        <f t="shared" si="105"/>
        <v>35.05.007510.04.0007</v>
      </c>
      <c r="B4237" s="8" t="s">
        <v>1752</v>
      </c>
      <c r="C4237" s="8" t="s">
        <v>1753</v>
      </c>
      <c r="D4237" s="8" t="s">
        <v>452</v>
      </c>
      <c r="E4237" s="8" t="s">
        <v>535</v>
      </c>
      <c r="F4237" s="8" t="s">
        <v>452</v>
      </c>
      <c r="G4237" s="8" t="s">
        <v>536</v>
      </c>
      <c r="H4237" s="8">
        <v>7.8850000000000003E-2</v>
      </c>
    </row>
    <row r="4238" spans="1:8">
      <c r="A4238" s="8" t="str">
        <f t="shared" si="105"/>
        <v>35.05.007630.05.0006</v>
      </c>
      <c r="B4238" s="8" t="s">
        <v>902</v>
      </c>
      <c r="C4238" s="8" t="s">
        <v>903</v>
      </c>
      <c r="D4238" s="8" t="s">
        <v>452</v>
      </c>
      <c r="E4238" s="8" t="s">
        <v>887</v>
      </c>
      <c r="F4238" s="8" t="s">
        <v>452</v>
      </c>
      <c r="G4238" s="8" t="s">
        <v>888</v>
      </c>
      <c r="H4238" s="8">
        <v>0.54987399999999997</v>
      </c>
    </row>
    <row r="4239" spans="1:8">
      <c r="A4239" s="8" t="str">
        <f t="shared" ref="A4239:A4302" si="106">B4239&amp;E4239</f>
        <v>35.05.007610.06.0020</v>
      </c>
      <c r="B4239" s="8" t="s">
        <v>902</v>
      </c>
      <c r="C4239" s="8" t="s">
        <v>903</v>
      </c>
      <c r="D4239" s="8" t="s">
        <v>452</v>
      </c>
      <c r="E4239" s="8" t="s">
        <v>456</v>
      </c>
      <c r="F4239" s="8" t="s">
        <v>452</v>
      </c>
      <c r="G4239" s="8" t="s">
        <v>457</v>
      </c>
      <c r="H4239" s="8">
        <v>6.8320000000000004E-3</v>
      </c>
    </row>
    <row r="4240" spans="1:8">
      <c r="A4240" s="8" t="str">
        <f t="shared" si="106"/>
        <v>35.05.007610.04.0005</v>
      </c>
      <c r="B4240" s="8" t="s">
        <v>902</v>
      </c>
      <c r="C4240" s="8" t="s">
        <v>903</v>
      </c>
      <c r="D4240" s="8" t="s">
        <v>452</v>
      </c>
      <c r="E4240" s="8" t="s">
        <v>475</v>
      </c>
      <c r="F4240" s="8" t="s">
        <v>452</v>
      </c>
      <c r="G4240" s="8" t="s">
        <v>476</v>
      </c>
      <c r="H4240" s="8">
        <v>8.5425000000000001E-2</v>
      </c>
    </row>
    <row r="4241" spans="1:8">
      <c r="A4241" s="8" t="str">
        <f t="shared" si="106"/>
        <v>35.05.007610.07.0002</v>
      </c>
      <c r="B4241" s="8" t="s">
        <v>902</v>
      </c>
      <c r="C4241" s="8" t="s">
        <v>903</v>
      </c>
      <c r="D4241" s="8" t="s">
        <v>452</v>
      </c>
      <c r="E4241" s="8" t="s">
        <v>454</v>
      </c>
      <c r="F4241" s="8" t="s">
        <v>452</v>
      </c>
      <c r="G4241" s="8" t="s">
        <v>455</v>
      </c>
      <c r="H4241" s="8">
        <v>0.25636199999999998</v>
      </c>
    </row>
    <row r="4242" spans="1:8">
      <c r="A4242" s="8" t="str">
        <f t="shared" si="106"/>
        <v>35.05.007610.05.0002</v>
      </c>
      <c r="B4242" s="8" t="s">
        <v>902</v>
      </c>
      <c r="C4242" s="8" t="s">
        <v>903</v>
      </c>
      <c r="D4242" s="8" t="s">
        <v>452</v>
      </c>
      <c r="E4242" s="8" t="s">
        <v>451</v>
      </c>
      <c r="F4242" s="8" t="s">
        <v>452</v>
      </c>
      <c r="G4242" s="8" t="s">
        <v>453</v>
      </c>
      <c r="H4242" s="8">
        <v>0.34181</v>
      </c>
    </row>
    <row r="4243" spans="1:8">
      <c r="A4243" s="8" t="str">
        <f t="shared" si="106"/>
        <v>35.05.007630.02.0015</v>
      </c>
      <c r="B4243" s="8" t="s">
        <v>902</v>
      </c>
      <c r="C4243" s="8" t="s">
        <v>903</v>
      </c>
      <c r="D4243" s="8" t="s">
        <v>452</v>
      </c>
      <c r="E4243" s="8" t="s">
        <v>237</v>
      </c>
      <c r="F4243" s="8" t="s">
        <v>579</v>
      </c>
      <c r="G4243" s="8" t="s">
        <v>891</v>
      </c>
      <c r="H4243" s="8">
        <v>0.44455</v>
      </c>
    </row>
    <row r="4244" spans="1:8">
      <c r="A4244" s="8" t="str">
        <f t="shared" si="106"/>
        <v>35.05.007610.03.0010</v>
      </c>
      <c r="B4244" s="8" t="s">
        <v>902</v>
      </c>
      <c r="C4244" s="8" t="s">
        <v>903</v>
      </c>
      <c r="D4244" s="8" t="s">
        <v>452</v>
      </c>
      <c r="E4244" s="8" t="s">
        <v>927</v>
      </c>
      <c r="F4244" s="8" t="s">
        <v>452</v>
      </c>
      <c r="G4244" s="8" t="s">
        <v>928</v>
      </c>
      <c r="H4244" s="8">
        <v>0.184559</v>
      </c>
    </row>
    <row r="4245" spans="1:8">
      <c r="A4245" s="8" t="str">
        <f t="shared" si="106"/>
        <v>35.05.007610.04.0007</v>
      </c>
      <c r="B4245" s="8" t="s">
        <v>902</v>
      </c>
      <c r="C4245" s="8" t="s">
        <v>903</v>
      </c>
      <c r="D4245" s="8" t="s">
        <v>452</v>
      </c>
      <c r="E4245" s="8" t="s">
        <v>535</v>
      </c>
      <c r="F4245" s="8" t="s">
        <v>452</v>
      </c>
      <c r="G4245" s="8" t="s">
        <v>536</v>
      </c>
      <c r="H4245" s="8">
        <v>4.1009999999999996E-3</v>
      </c>
    </row>
    <row r="4246" spans="1:8">
      <c r="A4246" s="8" t="str">
        <f t="shared" si="106"/>
        <v>35.05.007610.06.0019</v>
      </c>
      <c r="B4246" s="8" t="s">
        <v>902</v>
      </c>
      <c r="C4246" s="8" t="s">
        <v>903</v>
      </c>
      <c r="D4246" s="8" t="s">
        <v>452</v>
      </c>
      <c r="E4246" s="8" t="s">
        <v>473</v>
      </c>
      <c r="F4246" s="8" t="s">
        <v>452</v>
      </c>
      <c r="G4246" s="8" t="s">
        <v>474</v>
      </c>
      <c r="H4246" s="8">
        <v>9.5700000000000004E-3</v>
      </c>
    </row>
    <row r="4247" spans="1:8">
      <c r="A4247" s="8" t="str">
        <f t="shared" si="106"/>
        <v>35.05.007610.06.0043</v>
      </c>
      <c r="B4247" s="8" t="s">
        <v>902</v>
      </c>
      <c r="C4247" s="8" t="s">
        <v>903</v>
      </c>
      <c r="D4247" s="8" t="s">
        <v>452</v>
      </c>
      <c r="E4247" s="8" t="s">
        <v>869</v>
      </c>
      <c r="F4247" s="8" t="s">
        <v>452</v>
      </c>
      <c r="G4247" s="8" t="s">
        <v>870</v>
      </c>
      <c r="H4247" s="8">
        <v>3.0380000000000001E-2</v>
      </c>
    </row>
    <row r="4248" spans="1:8">
      <c r="A4248" s="8" t="str">
        <f t="shared" si="106"/>
        <v>35.05.007610.06.0006</v>
      </c>
      <c r="B4248" s="8" t="s">
        <v>902</v>
      </c>
      <c r="C4248" s="8" t="s">
        <v>903</v>
      </c>
      <c r="D4248" s="8" t="s">
        <v>452</v>
      </c>
      <c r="E4248" s="8" t="s">
        <v>495</v>
      </c>
      <c r="F4248" s="8" t="s">
        <v>452</v>
      </c>
      <c r="G4248" s="8" t="s">
        <v>496</v>
      </c>
      <c r="H4248" s="8">
        <v>3.418E-3</v>
      </c>
    </row>
    <row r="4249" spans="1:8">
      <c r="A4249" s="8" t="str">
        <f t="shared" si="106"/>
        <v>35.05.007610.06.0028</v>
      </c>
      <c r="B4249" s="8" t="s">
        <v>902</v>
      </c>
      <c r="C4249" s="8" t="s">
        <v>903</v>
      </c>
      <c r="D4249" s="8" t="s">
        <v>452</v>
      </c>
      <c r="E4249" s="8" t="s">
        <v>871</v>
      </c>
      <c r="F4249" s="8" t="s">
        <v>498</v>
      </c>
      <c r="G4249" s="8" t="s">
        <v>872</v>
      </c>
      <c r="H4249" s="8">
        <v>7.5190999999999994E-2</v>
      </c>
    </row>
    <row r="4250" spans="1:8">
      <c r="A4250" s="8" t="str">
        <f t="shared" si="106"/>
        <v>35.05.007610.06.0042</v>
      </c>
      <c r="B4250" s="8" t="s">
        <v>902</v>
      </c>
      <c r="C4250" s="8" t="s">
        <v>903</v>
      </c>
      <c r="D4250" s="8" t="s">
        <v>452</v>
      </c>
      <c r="E4250" s="8" t="s">
        <v>875</v>
      </c>
      <c r="F4250" s="8" t="s">
        <v>452</v>
      </c>
      <c r="G4250" s="8" t="s">
        <v>876</v>
      </c>
      <c r="H4250" s="8">
        <v>1.9431E-2</v>
      </c>
    </row>
    <row r="4251" spans="1:8">
      <c r="A4251" s="8" t="str">
        <f t="shared" si="106"/>
        <v>35.05.007610.06.0003</v>
      </c>
      <c r="B4251" s="8" t="s">
        <v>902</v>
      </c>
      <c r="C4251" s="8" t="s">
        <v>903</v>
      </c>
      <c r="D4251" s="8" t="s">
        <v>452</v>
      </c>
      <c r="E4251" s="8" t="s">
        <v>493</v>
      </c>
      <c r="F4251" s="8" t="s">
        <v>452</v>
      </c>
      <c r="G4251" s="8" t="s">
        <v>494</v>
      </c>
      <c r="H4251" s="8">
        <v>1.6819999999999999E-3</v>
      </c>
    </row>
    <row r="4252" spans="1:8">
      <c r="A4252" s="8" t="str">
        <f t="shared" si="106"/>
        <v>35.05.007610.06.0037</v>
      </c>
      <c r="B4252" s="8" t="s">
        <v>902</v>
      </c>
      <c r="C4252" s="8" t="s">
        <v>903</v>
      </c>
      <c r="D4252" s="8" t="s">
        <v>452</v>
      </c>
      <c r="E4252" s="8" t="s">
        <v>485</v>
      </c>
      <c r="F4252" s="8" t="s">
        <v>452</v>
      </c>
      <c r="G4252" s="8" t="s">
        <v>486</v>
      </c>
      <c r="H4252" s="8">
        <v>6.7999999999999999E-5</v>
      </c>
    </row>
    <row r="4253" spans="1:8">
      <c r="A4253" s="8" t="str">
        <f t="shared" si="106"/>
        <v>35.05.007610.06.0021</v>
      </c>
      <c r="B4253" s="8" t="s">
        <v>902</v>
      </c>
      <c r="C4253" s="8" t="s">
        <v>903</v>
      </c>
      <c r="D4253" s="8" t="s">
        <v>452</v>
      </c>
      <c r="E4253" s="8" t="s">
        <v>489</v>
      </c>
      <c r="F4253" s="8" t="s">
        <v>452</v>
      </c>
      <c r="G4253" s="8" t="s">
        <v>490</v>
      </c>
      <c r="H4253" s="8">
        <v>3.5500000000000001E-4</v>
      </c>
    </row>
    <row r="4254" spans="1:8">
      <c r="A4254" s="8" t="str">
        <f t="shared" si="106"/>
        <v>35.05.007610.06.0035</v>
      </c>
      <c r="B4254" s="8" t="s">
        <v>902</v>
      </c>
      <c r="C4254" s="8" t="s">
        <v>903</v>
      </c>
      <c r="D4254" s="8" t="s">
        <v>452</v>
      </c>
      <c r="E4254" s="8" t="s">
        <v>879</v>
      </c>
      <c r="F4254" s="8" t="s">
        <v>452</v>
      </c>
      <c r="G4254" s="8" t="s">
        <v>880</v>
      </c>
      <c r="H4254" s="8">
        <v>2.6999999999999999E-5</v>
      </c>
    </row>
    <row r="4255" spans="1:8">
      <c r="A4255" s="8" t="str">
        <f t="shared" si="106"/>
        <v>35.05.007610.06.0049</v>
      </c>
      <c r="B4255" s="8" t="s">
        <v>902</v>
      </c>
      <c r="C4255" s="8" t="s">
        <v>903</v>
      </c>
      <c r="D4255" s="8" t="s">
        <v>452</v>
      </c>
      <c r="E4255" s="8" t="s">
        <v>477</v>
      </c>
      <c r="F4255" s="8" t="s">
        <v>452</v>
      </c>
      <c r="G4255" s="8" t="s">
        <v>478</v>
      </c>
      <c r="H4255" s="8">
        <v>4.7850000000000002E-3</v>
      </c>
    </row>
    <row r="4256" spans="1:8">
      <c r="A4256" s="8" t="str">
        <f t="shared" si="106"/>
        <v>35.05.007610.01.0003</v>
      </c>
      <c r="B4256" s="8" t="s">
        <v>902</v>
      </c>
      <c r="C4256" s="8" t="s">
        <v>903</v>
      </c>
      <c r="D4256" s="8" t="s">
        <v>452</v>
      </c>
      <c r="E4256" s="8" t="s">
        <v>471</v>
      </c>
      <c r="F4256" s="8" t="s">
        <v>452</v>
      </c>
      <c r="G4256" s="8" t="s">
        <v>472</v>
      </c>
      <c r="H4256" s="8">
        <v>1.0349000000000001E-2</v>
      </c>
    </row>
    <row r="4257" spans="1:8">
      <c r="A4257" s="8" t="str">
        <f t="shared" si="106"/>
        <v>35.05.007610.06.0034</v>
      </c>
      <c r="B4257" s="8" t="s">
        <v>902</v>
      </c>
      <c r="C4257" s="8" t="s">
        <v>903</v>
      </c>
      <c r="D4257" s="8" t="s">
        <v>452</v>
      </c>
      <c r="E4257" s="8" t="s">
        <v>929</v>
      </c>
      <c r="F4257" s="8" t="s">
        <v>452</v>
      </c>
      <c r="G4257" s="8" t="s">
        <v>930</v>
      </c>
      <c r="H4257" s="8">
        <v>2.7899999999999999E-3</v>
      </c>
    </row>
    <row r="4258" spans="1:8">
      <c r="A4258" s="8" t="str">
        <f t="shared" si="106"/>
        <v>35.05.007630.03.0002</v>
      </c>
      <c r="B4258" s="8" t="s">
        <v>902</v>
      </c>
      <c r="C4258" s="8" t="s">
        <v>903</v>
      </c>
      <c r="D4258" s="8" t="s">
        <v>452</v>
      </c>
      <c r="E4258" s="8" t="s">
        <v>497</v>
      </c>
      <c r="F4258" s="8" t="s">
        <v>498</v>
      </c>
      <c r="G4258" s="8" t="s">
        <v>499</v>
      </c>
      <c r="H4258" s="8">
        <v>2.7339999999999999E-3</v>
      </c>
    </row>
    <row r="4259" spans="1:8">
      <c r="A4259" s="8" t="str">
        <f t="shared" si="106"/>
        <v>35.05.007610.06.0001</v>
      </c>
      <c r="B4259" s="8" t="s">
        <v>902</v>
      </c>
      <c r="C4259" s="8" t="s">
        <v>903</v>
      </c>
      <c r="D4259" s="8" t="s">
        <v>452</v>
      </c>
      <c r="E4259" s="8" t="s">
        <v>481</v>
      </c>
      <c r="F4259" s="8" t="s">
        <v>452</v>
      </c>
      <c r="G4259" s="8" t="s">
        <v>482</v>
      </c>
      <c r="H4259" s="8">
        <v>2.4600000000000002E-4</v>
      </c>
    </row>
    <row r="4260" spans="1:8">
      <c r="A4260" s="8" t="str">
        <f t="shared" si="106"/>
        <v>35.05.007610.06.0008</v>
      </c>
      <c r="B4260" s="8" t="s">
        <v>902</v>
      </c>
      <c r="C4260" s="8" t="s">
        <v>903</v>
      </c>
      <c r="D4260" s="8" t="s">
        <v>452</v>
      </c>
      <c r="E4260" s="8" t="s">
        <v>491</v>
      </c>
      <c r="F4260" s="8" t="s">
        <v>452</v>
      </c>
      <c r="G4260" s="8" t="s">
        <v>492</v>
      </c>
      <c r="H4260" s="8">
        <v>8.2000000000000001E-5</v>
      </c>
    </row>
    <row r="4261" spans="1:8">
      <c r="A4261" s="8" t="str">
        <f t="shared" si="106"/>
        <v>35.05.007610.09.0004</v>
      </c>
      <c r="B4261" s="8" t="s">
        <v>902</v>
      </c>
      <c r="C4261" s="8" t="s">
        <v>903</v>
      </c>
      <c r="D4261" s="8" t="s">
        <v>452</v>
      </c>
      <c r="E4261" s="8" t="s">
        <v>577</v>
      </c>
      <c r="F4261" s="8" t="s">
        <v>452</v>
      </c>
      <c r="G4261" s="8" t="s">
        <v>578</v>
      </c>
      <c r="H4261" s="8">
        <v>7.4400000000000004E-3</v>
      </c>
    </row>
    <row r="4262" spans="1:8">
      <c r="A4262" s="8" t="str">
        <f t="shared" si="106"/>
        <v>35.05.007730.05.0006</v>
      </c>
      <c r="B4262" s="8" t="s">
        <v>899</v>
      </c>
      <c r="C4262" s="8" t="s">
        <v>886</v>
      </c>
      <c r="D4262" s="8" t="s">
        <v>452</v>
      </c>
      <c r="E4262" s="8" t="s">
        <v>887</v>
      </c>
      <c r="F4262" s="8" t="s">
        <v>452</v>
      </c>
      <c r="G4262" s="8" t="s">
        <v>888</v>
      </c>
      <c r="H4262" s="8">
        <v>0.54987399999999997</v>
      </c>
    </row>
    <row r="4263" spans="1:8">
      <c r="A4263" s="8" t="str">
        <f t="shared" si="106"/>
        <v>35.05.007710.06.0020</v>
      </c>
      <c r="B4263" s="8" t="s">
        <v>899</v>
      </c>
      <c r="C4263" s="8" t="s">
        <v>886</v>
      </c>
      <c r="D4263" s="8" t="s">
        <v>452</v>
      </c>
      <c r="E4263" s="8" t="s">
        <v>456</v>
      </c>
      <c r="F4263" s="8" t="s">
        <v>452</v>
      </c>
      <c r="G4263" s="8" t="s">
        <v>457</v>
      </c>
      <c r="H4263" s="8">
        <v>7.1370000000000001E-3</v>
      </c>
    </row>
    <row r="4264" spans="1:8">
      <c r="A4264" s="8" t="str">
        <f t="shared" si="106"/>
        <v>35.05.007710.04.0005</v>
      </c>
      <c r="B4264" s="8" t="s">
        <v>899</v>
      </c>
      <c r="C4264" s="8" t="s">
        <v>886</v>
      </c>
      <c r="D4264" s="8" t="s">
        <v>452</v>
      </c>
      <c r="E4264" s="8" t="s">
        <v>475</v>
      </c>
      <c r="F4264" s="8" t="s">
        <v>452</v>
      </c>
      <c r="G4264" s="8" t="s">
        <v>476</v>
      </c>
      <c r="H4264" s="8">
        <v>8.5425000000000001E-2</v>
      </c>
    </row>
    <row r="4265" spans="1:8">
      <c r="A4265" s="8" t="str">
        <f t="shared" si="106"/>
        <v>35.05.007710.07.0002</v>
      </c>
      <c r="B4265" s="8" t="s">
        <v>899</v>
      </c>
      <c r="C4265" s="8" t="s">
        <v>886</v>
      </c>
      <c r="D4265" s="8" t="s">
        <v>452</v>
      </c>
      <c r="E4265" s="8" t="s">
        <v>454</v>
      </c>
      <c r="F4265" s="8" t="s">
        <v>452</v>
      </c>
      <c r="G4265" s="8" t="s">
        <v>455</v>
      </c>
      <c r="H4265" s="8">
        <v>0.214033</v>
      </c>
    </row>
    <row r="4266" spans="1:8">
      <c r="A4266" s="8" t="str">
        <f t="shared" si="106"/>
        <v>35.05.007710.05.0002</v>
      </c>
      <c r="B4266" s="8" t="s">
        <v>899</v>
      </c>
      <c r="C4266" s="8" t="s">
        <v>886</v>
      </c>
      <c r="D4266" s="8" t="s">
        <v>452</v>
      </c>
      <c r="E4266" s="8" t="s">
        <v>451</v>
      </c>
      <c r="F4266" s="8" t="s">
        <v>452</v>
      </c>
      <c r="G4266" s="8" t="s">
        <v>453</v>
      </c>
      <c r="H4266" s="8">
        <v>0.34181</v>
      </c>
    </row>
    <row r="4267" spans="1:8">
      <c r="A4267" s="8" t="str">
        <f t="shared" si="106"/>
        <v>35.05.007730.02.0014</v>
      </c>
      <c r="B4267" s="8" t="s">
        <v>899</v>
      </c>
      <c r="C4267" s="8" t="s">
        <v>886</v>
      </c>
      <c r="D4267" s="8" t="s">
        <v>452</v>
      </c>
      <c r="E4267" s="8" t="s">
        <v>214</v>
      </c>
      <c r="F4267" s="8" t="s">
        <v>579</v>
      </c>
      <c r="G4267" s="8" t="s">
        <v>215</v>
      </c>
      <c r="H4267" s="8">
        <v>0.44455</v>
      </c>
    </row>
    <row r="4268" spans="1:8">
      <c r="A4268" s="8" t="str">
        <f t="shared" si="106"/>
        <v>35.05.007740.03.1820</v>
      </c>
      <c r="B4268" s="8" t="s">
        <v>899</v>
      </c>
      <c r="C4268" s="8" t="s">
        <v>886</v>
      </c>
      <c r="D4268" s="8" t="s">
        <v>452</v>
      </c>
      <c r="E4268" s="8" t="s">
        <v>513</v>
      </c>
      <c r="F4268" s="8" t="s">
        <v>498</v>
      </c>
      <c r="G4268" s="8" t="s">
        <v>514</v>
      </c>
      <c r="H4268" s="8">
        <v>0.15793399999999999</v>
      </c>
    </row>
    <row r="4269" spans="1:8">
      <c r="A4269" s="8" t="str">
        <f t="shared" si="106"/>
        <v>35.05.007710.02.0034</v>
      </c>
      <c r="B4269" s="8" t="s">
        <v>899</v>
      </c>
      <c r="C4269" s="8" t="s">
        <v>886</v>
      </c>
      <c r="D4269" s="8" t="s">
        <v>452</v>
      </c>
      <c r="E4269" s="8" t="s">
        <v>905</v>
      </c>
      <c r="F4269" s="8" t="s">
        <v>498</v>
      </c>
      <c r="G4269" s="8" t="s">
        <v>906</v>
      </c>
      <c r="H4269" s="8">
        <v>2.4454E-2</v>
      </c>
    </row>
    <row r="4270" spans="1:8">
      <c r="A4270" s="8" t="str">
        <f t="shared" si="106"/>
        <v>35.05.007710.06.0015</v>
      </c>
      <c r="B4270" s="8" t="s">
        <v>899</v>
      </c>
      <c r="C4270" s="8" t="s">
        <v>886</v>
      </c>
      <c r="D4270" s="8" t="s">
        <v>452</v>
      </c>
      <c r="E4270" s="8" t="s">
        <v>552</v>
      </c>
      <c r="F4270" s="8" t="s">
        <v>452</v>
      </c>
      <c r="G4270" s="8" t="s">
        <v>553</v>
      </c>
      <c r="H4270" s="8">
        <v>4.1E-5</v>
      </c>
    </row>
    <row r="4271" spans="1:8">
      <c r="A4271" s="8" t="str">
        <f t="shared" si="106"/>
        <v>35.05.007710.01.0003</v>
      </c>
      <c r="B4271" s="8" t="s">
        <v>899</v>
      </c>
      <c r="C4271" s="8" t="s">
        <v>886</v>
      </c>
      <c r="D4271" s="8" t="s">
        <v>452</v>
      </c>
      <c r="E4271" s="8" t="s">
        <v>471</v>
      </c>
      <c r="F4271" s="8" t="s">
        <v>452</v>
      </c>
      <c r="G4271" s="8" t="s">
        <v>472</v>
      </c>
      <c r="H4271" s="8">
        <v>6.1139999999999996E-3</v>
      </c>
    </row>
    <row r="4272" spans="1:8">
      <c r="A4272" s="8" t="str">
        <f t="shared" si="106"/>
        <v>35.05.007710.02.0035</v>
      </c>
      <c r="B4272" s="8" t="s">
        <v>899</v>
      </c>
      <c r="C4272" s="8" t="s">
        <v>886</v>
      </c>
      <c r="D4272" s="8" t="s">
        <v>452</v>
      </c>
      <c r="E4272" s="8" t="s">
        <v>500</v>
      </c>
      <c r="F4272" s="8" t="s">
        <v>498</v>
      </c>
      <c r="G4272" s="8" t="s">
        <v>501</v>
      </c>
      <c r="H4272" s="8">
        <v>0.12736600000000001</v>
      </c>
    </row>
    <row r="4273" spans="1:8">
      <c r="A4273" s="8" t="str">
        <f t="shared" si="106"/>
        <v>35.05.007740.03.1510</v>
      </c>
      <c r="B4273" s="8" t="s">
        <v>899</v>
      </c>
      <c r="C4273" s="8" t="s">
        <v>886</v>
      </c>
      <c r="D4273" s="8" t="s">
        <v>452</v>
      </c>
      <c r="E4273" s="8" t="s">
        <v>837</v>
      </c>
      <c r="F4273" s="8" t="s">
        <v>498</v>
      </c>
      <c r="G4273" s="8" t="s">
        <v>838</v>
      </c>
      <c r="H4273" s="8">
        <v>3.5663E-2</v>
      </c>
    </row>
    <row r="4274" spans="1:8">
      <c r="A4274" s="8" t="str">
        <f t="shared" si="106"/>
        <v>35.05.007710.09.0004</v>
      </c>
      <c r="B4274" s="8" t="s">
        <v>899</v>
      </c>
      <c r="C4274" s="8" t="s">
        <v>886</v>
      </c>
      <c r="D4274" s="8" t="s">
        <v>452</v>
      </c>
      <c r="E4274" s="8" t="s">
        <v>577</v>
      </c>
      <c r="F4274" s="8" t="s">
        <v>452</v>
      </c>
      <c r="G4274" s="8" t="s">
        <v>578</v>
      </c>
      <c r="H4274" s="8">
        <v>7.4400000000000004E-3</v>
      </c>
    </row>
    <row r="4275" spans="1:8">
      <c r="A4275" s="8" t="str">
        <f t="shared" si="106"/>
        <v>35.05.007830.05.0003</v>
      </c>
      <c r="B4275" s="8" t="s">
        <v>755</v>
      </c>
      <c r="C4275" s="8" t="s">
        <v>756</v>
      </c>
      <c r="D4275" s="8" t="s">
        <v>452</v>
      </c>
      <c r="E4275" s="8" t="s">
        <v>711</v>
      </c>
      <c r="F4275" s="8" t="s">
        <v>452</v>
      </c>
      <c r="G4275" s="8" t="s">
        <v>712</v>
      </c>
      <c r="H4275" s="8">
        <v>0.70256700000000005</v>
      </c>
    </row>
    <row r="4276" spans="1:8">
      <c r="A4276" s="8" t="str">
        <f t="shared" si="106"/>
        <v>35.05.007810.05.0002</v>
      </c>
      <c r="B4276" s="8" t="s">
        <v>755</v>
      </c>
      <c r="C4276" s="8" t="s">
        <v>756</v>
      </c>
      <c r="D4276" s="8" t="s">
        <v>452</v>
      </c>
      <c r="E4276" s="8" t="s">
        <v>451</v>
      </c>
      <c r="F4276" s="8" t="s">
        <v>452</v>
      </c>
      <c r="G4276" s="8" t="s">
        <v>453</v>
      </c>
      <c r="H4276" s="8">
        <v>0.383353</v>
      </c>
    </row>
    <row r="4277" spans="1:8">
      <c r="A4277" s="8" t="str">
        <f t="shared" si="106"/>
        <v>35.05.007810.04.0006</v>
      </c>
      <c r="B4277" s="8" t="s">
        <v>755</v>
      </c>
      <c r="C4277" s="8" t="s">
        <v>756</v>
      </c>
      <c r="D4277" s="8" t="s">
        <v>452</v>
      </c>
      <c r="E4277" s="8" t="s">
        <v>458</v>
      </c>
      <c r="F4277" s="8" t="s">
        <v>452</v>
      </c>
      <c r="G4277" s="8" t="s">
        <v>459</v>
      </c>
      <c r="H4277" s="8">
        <v>1.8401000000000001E-2</v>
      </c>
    </row>
    <row r="4278" spans="1:8">
      <c r="A4278" s="8" t="str">
        <f t="shared" si="106"/>
        <v>35.05.007810.09.0003</v>
      </c>
      <c r="B4278" s="8" t="s">
        <v>755</v>
      </c>
      <c r="C4278" s="8" t="s">
        <v>756</v>
      </c>
      <c r="D4278" s="8" t="s">
        <v>452</v>
      </c>
      <c r="E4278" s="8" t="s">
        <v>824</v>
      </c>
      <c r="F4278" s="8" t="s">
        <v>452</v>
      </c>
      <c r="G4278" s="8" t="s">
        <v>825</v>
      </c>
      <c r="H4278" s="8">
        <v>6.1337000000000003E-2</v>
      </c>
    </row>
    <row r="4279" spans="1:8">
      <c r="A4279" s="8" t="str">
        <f t="shared" si="106"/>
        <v>35.05.007830.03.0001</v>
      </c>
      <c r="B4279" s="8" t="s">
        <v>755</v>
      </c>
      <c r="C4279" s="8" t="s">
        <v>756</v>
      </c>
      <c r="D4279" s="8" t="s">
        <v>452</v>
      </c>
      <c r="E4279" s="8" t="s">
        <v>717</v>
      </c>
      <c r="F4279" s="8" t="s">
        <v>498</v>
      </c>
      <c r="G4279" s="8" t="s">
        <v>718</v>
      </c>
      <c r="H4279" s="8">
        <v>8.9262999999999995E-2</v>
      </c>
    </row>
    <row r="4280" spans="1:8">
      <c r="A4280" s="8" t="str">
        <f t="shared" si="106"/>
        <v>35.05.007810.11.0001</v>
      </c>
      <c r="B4280" s="8" t="s">
        <v>755</v>
      </c>
      <c r="C4280" s="8" t="s">
        <v>756</v>
      </c>
      <c r="D4280" s="8" t="s">
        <v>452</v>
      </c>
      <c r="E4280" s="8" t="s">
        <v>713</v>
      </c>
      <c r="F4280" s="8" t="s">
        <v>452</v>
      </c>
      <c r="G4280" s="8" t="s">
        <v>714</v>
      </c>
      <c r="H4280" s="8">
        <v>3.3735000000000001E-2</v>
      </c>
    </row>
    <row r="4281" spans="1:8">
      <c r="A4281" s="8" t="str">
        <f t="shared" si="106"/>
        <v>35.05.007810.07.0029</v>
      </c>
      <c r="B4281" s="8" t="s">
        <v>755</v>
      </c>
      <c r="C4281" s="8" t="s">
        <v>756</v>
      </c>
      <c r="D4281" s="8" t="s">
        <v>452</v>
      </c>
      <c r="E4281" s="8" t="s">
        <v>715</v>
      </c>
      <c r="F4281" s="8" t="s">
        <v>498</v>
      </c>
      <c r="G4281" s="8" t="s">
        <v>716</v>
      </c>
      <c r="H4281" s="8">
        <v>7.6671000000000003E-2</v>
      </c>
    </row>
    <row r="4282" spans="1:8">
      <c r="A4282" s="8" t="str">
        <f t="shared" si="106"/>
        <v>35.05.007810.07.0002</v>
      </c>
      <c r="B4282" s="8" t="s">
        <v>755</v>
      </c>
      <c r="C4282" s="8" t="s">
        <v>756</v>
      </c>
      <c r="D4282" s="8" t="s">
        <v>452</v>
      </c>
      <c r="E4282" s="8" t="s">
        <v>454</v>
      </c>
      <c r="F4282" s="8" t="s">
        <v>452</v>
      </c>
      <c r="G4282" s="8" t="s">
        <v>455</v>
      </c>
      <c r="H4282" s="8">
        <v>4.6002000000000001E-2</v>
      </c>
    </row>
    <row r="4283" spans="1:8">
      <c r="A4283" s="8" t="str">
        <f t="shared" si="106"/>
        <v>35.05.007840.03.5580</v>
      </c>
      <c r="B4283" s="8" t="s">
        <v>755</v>
      </c>
      <c r="C4283" s="8" t="s">
        <v>756</v>
      </c>
      <c r="D4283" s="8" t="s">
        <v>452</v>
      </c>
      <c r="E4283" s="8" t="s">
        <v>757</v>
      </c>
      <c r="F4283" s="8" t="s">
        <v>498</v>
      </c>
      <c r="G4283" s="8" t="s">
        <v>758</v>
      </c>
      <c r="H4283" s="8">
        <v>0.30753399999999997</v>
      </c>
    </row>
    <row r="4284" spans="1:8">
      <c r="A4284" s="8" t="str">
        <f t="shared" si="106"/>
        <v>35.05.007835.03.5580</v>
      </c>
      <c r="B4284" s="8" t="s">
        <v>755</v>
      </c>
      <c r="C4284" s="8" t="s">
        <v>756</v>
      </c>
      <c r="D4284" s="8" t="s">
        <v>452</v>
      </c>
      <c r="E4284" s="8" t="s">
        <v>1672</v>
      </c>
      <c r="F4284" s="8" t="s">
        <v>498</v>
      </c>
      <c r="G4284" s="8" t="s">
        <v>1673</v>
      </c>
      <c r="H4284" s="8">
        <v>0.30753399999999997</v>
      </c>
    </row>
    <row r="4285" spans="1:8">
      <c r="A4285" s="8" t="str">
        <f t="shared" si="106"/>
        <v>35.05.008230.05.0009</v>
      </c>
      <c r="B4285" s="8" t="s">
        <v>1755</v>
      </c>
      <c r="C4285" s="8" t="s">
        <v>1756</v>
      </c>
      <c r="D4285" s="8" t="s">
        <v>452</v>
      </c>
      <c r="E4285" s="8" t="s">
        <v>1329</v>
      </c>
      <c r="F4285" s="8" t="s">
        <v>452</v>
      </c>
      <c r="G4285" s="8" t="s">
        <v>1330</v>
      </c>
      <c r="H4285" s="8">
        <v>1</v>
      </c>
    </row>
    <row r="4286" spans="1:8">
      <c r="A4286" s="8" t="str">
        <f t="shared" si="106"/>
        <v>35.05.008230.06.0001</v>
      </c>
      <c r="B4286" s="8" t="s">
        <v>1755</v>
      </c>
      <c r="C4286" s="8" t="s">
        <v>1756</v>
      </c>
      <c r="D4286" s="8" t="s">
        <v>452</v>
      </c>
      <c r="E4286" s="8" t="s">
        <v>1331</v>
      </c>
      <c r="F4286" s="8" t="s">
        <v>452</v>
      </c>
      <c r="G4286" s="8" t="s">
        <v>1332</v>
      </c>
      <c r="H4286" s="8">
        <v>0.65131799999999995</v>
      </c>
    </row>
    <row r="4287" spans="1:8">
      <c r="A4287" s="8" t="str">
        <f t="shared" si="106"/>
        <v>35.05.008210.09.0002</v>
      </c>
      <c r="B4287" s="8" t="s">
        <v>1755</v>
      </c>
      <c r="C4287" s="8" t="s">
        <v>1756</v>
      </c>
      <c r="D4287" s="8" t="s">
        <v>452</v>
      </c>
      <c r="E4287" s="8" t="s">
        <v>502</v>
      </c>
      <c r="F4287" s="8" t="s">
        <v>452</v>
      </c>
      <c r="G4287" s="8" t="s">
        <v>503</v>
      </c>
      <c r="H4287" s="8">
        <v>0.15796099999999999</v>
      </c>
    </row>
    <row r="4288" spans="1:8">
      <c r="A4288" s="8" t="str">
        <f t="shared" si="106"/>
        <v>35.05.008210.06.0020</v>
      </c>
      <c r="B4288" s="8" t="s">
        <v>1755</v>
      </c>
      <c r="C4288" s="8" t="s">
        <v>1756</v>
      </c>
      <c r="D4288" s="8" t="s">
        <v>452</v>
      </c>
      <c r="E4288" s="8" t="s">
        <v>456</v>
      </c>
      <c r="F4288" s="8" t="s">
        <v>452</v>
      </c>
      <c r="G4288" s="8" t="s">
        <v>457</v>
      </c>
      <c r="H4288" s="8">
        <v>9.1319999999999995E-3</v>
      </c>
    </row>
    <row r="4289" spans="1:8">
      <c r="A4289" s="8" t="str">
        <f t="shared" si="106"/>
        <v>35.05.008210.04.0005</v>
      </c>
      <c r="B4289" s="8" t="s">
        <v>1755</v>
      </c>
      <c r="C4289" s="8" t="s">
        <v>1756</v>
      </c>
      <c r="D4289" s="8" t="s">
        <v>452</v>
      </c>
      <c r="E4289" s="8" t="s">
        <v>475</v>
      </c>
      <c r="F4289" s="8" t="s">
        <v>452</v>
      </c>
      <c r="G4289" s="8" t="s">
        <v>476</v>
      </c>
      <c r="H4289" s="8">
        <v>9.8729999999999998E-3</v>
      </c>
    </row>
    <row r="4290" spans="1:8">
      <c r="A4290" s="8" t="str">
        <f t="shared" si="106"/>
        <v>35.05.008210.04.0004</v>
      </c>
      <c r="B4290" s="8" t="s">
        <v>1755</v>
      </c>
      <c r="C4290" s="8" t="s">
        <v>1756</v>
      </c>
      <c r="D4290" s="8" t="s">
        <v>452</v>
      </c>
      <c r="E4290" s="8" t="s">
        <v>776</v>
      </c>
      <c r="F4290" s="8" t="s">
        <v>452</v>
      </c>
      <c r="G4290" s="8" t="s">
        <v>777</v>
      </c>
      <c r="H4290" s="8">
        <v>1.4200000000000001E-2</v>
      </c>
    </row>
    <row r="4291" spans="1:8">
      <c r="A4291" s="8" t="str">
        <f t="shared" si="106"/>
        <v>---------------  - FMEN031 - V:</v>
      </c>
      <c r="B4291" s="8" t="s">
        <v>427</v>
      </c>
      <c r="C4291" s="8" t="e">
        <f>------------------------------DAT</f>
        <v>#NAME?</v>
      </c>
      <c r="D4291" s="8" t="s">
        <v>1238</v>
      </c>
      <c r="E4291" s="8" t="s">
        <v>526</v>
      </c>
      <c r="F4291" s="8" t="s">
        <v>527</v>
      </c>
      <c r="G4291" s="8" t="s">
        <v>528</v>
      </c>
      <c r="H4291" s="8"/>
    </row>
    <row r="4292" spans="1:8">
      <c r="A4292" s="8" t="str">
        <f t="shared" si="106"/>
        <v>_x000C_------------------------------</v>
      </c>
      <c r="B4292" s="8" t="s">
        <v>529</v>
      </c>
      <c r="C4292" s="8" t="s">
        <v>1227</v>
      </c>
      <c r="D4292" s="8" t="s">
        <v>1228</v>
      </c>
      <c r="E4292" s="8" t="s">
        <v>430</v>
      </c>
      <c r="F4292" s="8" t="s">
        <v>429</v>
      </c>
      <c r="G4292" s="8" t="s">
        <v>431</v>
      </c>
      <c r="H4292" s="8" t="s">
        <v>431</v>
      </c>
    </row>
    <row r="4293" spans="1:8">
      <c r="A4293" s="8" t="str">
        <f t="shared" si="106"/>
        <v>FORNO DE MINASrutura de Atual P</v>
      </c>
      <c r="B4293" s="8" t="s">
        <v>433</v>
      </c>
      <c r="C4293" s="8" t="s">
        <v>434</v>
      </c>
      <c r="D4293" s="8" t="s">
        <v>435</v>
      </c>
      <c r="E4293" s="8" t="s">
        <v>436</v>
      </c>
      <c r="F4293" s="8" t="s">
        <v>437</v>
      </c>
      <c r="G4293" s="8" t="s">
        <v>438</v>
      </c>
      <c r="H4293" s="8" t="s">
        <v>1757</v>
      </c>
    </row>
    <row r="4294" spans="1:8">
      <c r="A4294" s="8" t="str">
        <f t="shared" si="106"/>
        <v>-------------------------------</v>
      </c>
      <c r="B4294" s="8" t="s">
        <v>427</v>
      </c>
      <c r="C4294" s="8" t="s">
        <v>1227</v>
      </c>
      <c r="D4294" s="8" t="s">
        <v>1228</v>
      </c>
      <c r="E4294" s="8" t="s">
        <v>430</v>
      </c>
      <c r="F4294" s="8" t="s">
        <v>429</v>
      </c>
      <c r="G4294" s="8" t="s">
        <v>431</v>
      </c>
      <c r="H4294" s="8" t="s">
        <v>1691</v>
      </c>
    </row>
    <row r="4295" spans="1:8">
      <c r="A4295" s="8" t="str">
        <f t="shared" si="106"/>
        <v/>
      </c>
      <c r="B4295" s="8"/>
      <c r="C4295" s="8"/>
      <c r="D4295" s="8"/>
      <c r="E4295" s="8"/>
      <c r="F4295" s="8"/>
      <c r="G4295" s="8"/>
      <c r="H4295" s="8"/>
    </row>
    <row r="4296" spans="1:8">
      <c r="A4296" s="8" t="str">
        <f t="shared" si="106"/>
        <v>Item PaiItem Filho</v>
      </c>
      <c r="B4296" s="8" t="s">
        <v>441</v>
      </c>
      <c r="C4296" s="8" t="s">
        <v>442</v>
      </c>
      <c r="D4296" s="8" t="s">
        <v>443</v>
      </c>
      <c r="E4296" s="8" t="s">
        <v>444</v>
      </c>
      <c r="F4296" s="8" t="s">
        <v>443</v>
      </c>
      <c r="G4296" s="8" t="s">
        <v>445</v>
      </c>
      <c r="H4296" s="8" t="s">
        <v>446</v>
      </c>
    </row>
    <row r="4297" spans="1:8">
      <c r="A4297" s="8" t="str">
        <f t="shared" si="106"/>
        <v>------------------------------</v>
      </c>
      <c r="B4297" s="8" t="s">
        <v>427</v>
      </c>
      <c r="C4297" s="8" t="s">
        <v>447</v>
      </c>
      <c r="D4297" s="8" t="s">
        <v>448</v>
      </c>
      <c r="E4297" s="8" t="s">
        <v>449</v>
      </c>
      <c r="F4297" s="8" t="s">
        <v>448</v>
      </c>
      <c r="G4297" s="8" t="s">
        <v>431</v>
      </c>
      <c r="H4297" s="8" t="s">
        <v>427</v>
      </c>
    </row>
    <row r="4298" spans="1:8">
      <c r="A4298" s="8" t="str">
        <f t="shared" si="106"/>
        <v>35.05.008240.03.1310</v>
      </c>
      <c r="B4298" s="8" t="s">
        <v>1755</v>
      </c>
      <c r="C4298" s="8" t="s">
        <v>1756</v>
      </c>
      <c r="D4298" s="8" t="s">
        <v>452</v>
      </c>
      <c r="E4298" s="8" t="s">
        <v>519</v>
      </c>
      <c r="F4298" s="8" t="s">
        <v>498</v>
      </c>
      <c r="G4298" s="8" t="s">
        <v>520</v>
      </c>
      <c r="H4298" s="8">
        <v>0.12570000000000001</v>
      </c>
    </row>
    <row r="4299" spans="1:8">
      <c r="A4299" s="8" t="str">
        <f t="shared" si="106"/>
        <v>35.05.008240.03.5010</v>
      </c>
      <c r="B4299" s="8" t="s">
        <v>1755</v>
      </c>
      <c r="C4299" s="8" t="s">
        <v>1756</v>
      </c>
      <c r="D4299" s="8" t="s">
        <v>452</v>
      </c>
      <c r="E4299" s="8" t="s">
        <v>763</v>
      </c>
      <c r="F4299" s="8" t="s">
        <v>498</v>
      </c>
      <c r="G4299" s="8" t="s">
        <v>764</v>
      </c>
      <c r="H4299" s="8">
        <v>2.8500000000000001E-2</v>
      </c>
    </row>
    <row r="4300" spans="1:8">
      <c r="A4300" s="8" t="str">
        <f t="shared" si="106"/>
        <v>35.05.008220.07.0025</v>
      </c>
      <c r="B4300" s="8" t="s">
        <v>1755</v>
      </c>
      <c r="C4300" s="8" t="s">
        <v>1756</v>
      </c>
      <c r="D4300" s="8" t="s">
        <v>452</v>
      </c>
      <c r="E4300" s="8" t="s">
        <v>1062</v>
      </c>
      <c r="F4300" s="8" t="s">
        <v>452</v>
      </c>
      <c r="G4300" s="8" t="s">
        <v>1063</v>
      </c>
      <c r="H4300" s="8">
        <v>8.8599999999999998E-3</v>
      </c>
    </row>
    <row r="4301" spans="1:8">
      <c r="A4301" s="8" t="str">
        <f t="shared" si="106"/>
        <v>35.05.008210.01.0010</v>
      </c>
      <c r="B4301" s="8" t="s">
        <v>1755</v>
      </c>
      <c r="C4301" s="8" t="s">
        <v>1756</v>
      </c>
      <c r="D4301" s="8" t="s">
        <v>452</v>
      </c>
      <c r="E4301" s="8" t="s">
        <v>843</v>
      </c>
      <c r="F4301" s="8" t="s">
        <v>452</v>
      </c>
      <c r="G4301" s="8" t="s">
        <v>844</v>
      </c>
      <c r="H4301" s="8">
        <v>0.106624</v>
      </c>
    </row>
    <row r="4302" spans="1:8">
      <c r="A4302" s="8" t="str">
        <f t="shared" si="106"/>
        <v>35.05.008210.01.0014</v>
      </c>
      <c r="B4302" s="8" t="s">
        <v>1755</v>
      </c>
      <c r="C4302" s="8" t="s">
        <v>1756</v>
      </c>
      <c r="D4302" s="8" t="s">
        <v>452</v>
      </c>
      <c r="E4302" s="8" t="s">
        <v>841</v>
      </c>
      <c r="F4302" s="8" t="s">
        <v>452</v>
      </c>
      <c r="G4302" s="8" t="s">
        <v>842</v>
      </c>
      <c r="H4302" s="8">
        <v>0.14216500000000001</v>
      </c>
    </row>
    <row r="4303" spans="1:8">
      <c r="A4303" s="8" t="str">
        <f t="shared" ref="A4303:A4366" si="107">B4303&amp;E4303</f>
        <v>35.05.008210.01.0006</v>
      </c>
      <c r="B4303" s="8" t="s">
        <v>1755</v>
      </c>
      <c r="C4303" s="8" t="s">
        <v>1756</v>
      </c>
      <c r="D4303" s="8" t="s">
        <v>452</v>
      </c>
      <c r="E4303" s="8" t="s">
        <v>845</v>
      </c>
      <c r="F4303" s="8" t="s">
        <v>452</v>
      </c>
      <c r="G4303" s="8" t="s">
        <v>846</v>
      </c>
      <c r="H4303" s="8">
        <v>0.106624</v>
      </c>
    </row>
    <row r="4304" spans="1:8">
      <c r="A4304" s="8" t="str">
        <f t="shared" si="107"/>
        <v>35.05.008210.02.0003</v>
      </c>
      <c r="B4304" s="8" t="s">
        <v>1755</v>
      </c>
      <c r="C4304" s="8" t="s">
        <v>1756</v>
      </c>
      <c r="D4304" s="8" t="s">
        <v>452</v>
      </c>
      <c r="E4304" s="8" t="s">
        <v>523</v>
      </c>
      <c r="F4304" s="8" t="s">
        <v>452</v>
      </c>
      <c r="G4304" s="8" t="s">
        <v>524</v>
      </c>
      <c r="H4304" s="8">
        <v>2.4188000000000001E-2</v>
      </c>
    </row>
    <row r="4305" spans="1:8">
      <c r="A4305" s="8" t="str">
        <f t="shared" si="107"/>
        <v>35.05.008210.02.0026</v>
      </c>
      <c r="B4305" s="8" t="s">
        <v>1755</v>
      </c>
      <c r="C4305" s="8" t="s">
        <v>1756</v>
      </c>
      <c r="D4305" s="8" t="s">
        <v>452</v>
      </c>
      <c r="E4305" s="8" t="s">
        <v>1333</v>
      </c>
      <c r="F4305" s="8" t="s">
        <v>452</v>
      </c>
      <c r="G4305" s="8" t="s">
        <v>1334</v>
      </c>
      <c r="H4305" s="8">
        <v>1.0366E-2</v>
      </c>
    </row>
    <row r="4306" spans="1:8">
      <c r="A4306" s="8" t="str">
        <f t="shared" si="107"/>
        <v>35.05.008210.07.0002</v>
      </c>
      <c r="B4306" s="8" t="s">
        <v>1755</v>
      </c>
      <c r="C4306" s="8" t="s">
        <v>1756</v>
      </c>
      <c r="D4306" s="8" t="s">
        <v>452</v>
      </c>
      <c r="E4306" s="8" t="s">
        <v>454</v>
      </c>
      <c r="F4306" s="8" t="s">
        <v>452</v>
      </c>
      <c r="G4306" s="8" t="s">
        <v>455</v>
      </c>
      <c r="H4306" s="8">
        <v>0.217196</v>
      </c>
    </row>
    <row r="4307" spans="1:8">
      <c r="A4307" s="8" t="str">
        <f t="shared" si="107"/>
        <v>35.05.008210.04.0007</v>
      </c>
      <c r="B4307" s="8" t="s">
        <v>1755</v>
      </c>
      <c r="C4307" s="8" t="s">
        <v>1756</v>
      </c>
      <c r="D4307" s="8" t="s">
        <v>452</v>
      </c>
      <c r="E4307" s="8" t="s">
        <v>535</v>
      </c>
      <c r="F4307" s="8" t="s">
        <v>452</v>
      </c>
      <c r="G4307" s="8" t="s">
        <v>536</v>
      </c>
      <c r="H4307" s="8">
        <v>7.0372000000000004E-2</v>
      </c>
    </row>
    <row r="4308" spans="1:8">
      <c r="A4308" s="8" t="str">
        <f t="shared" si="107"/>
        <v>35.05.008330.05.0015</v>
      </c>
      <c r="B4308" s="8" t="s">
        <v>1758</v>
      </c>
      <c r="C4308" s="8" t="s">
        <v>1759</v>
      </c>
      <c r="D4308" s="8" t="s">
        <v>452</v>
      </c>
      <c r="E4308" s="8" t="s">
        <v>1352</v>
      </c>
      <c r="F4308" s="8" t="s">
        <v>452</v>
      </c>
      <c r="G4308" s="8" t="s">
        <v>1345</v>
      </c>
      <c r="H4308" s="8">
        <v>1</v>
      </c>
    </row>
    <row r="4309" spans="1:8">
      <c r="A4309" s="8" t="str">
        <f t="shared" si="107"/>
        <v>35.05.008310.09.0003</v>
      </c>
      <c r="B4309" s="8" t="s">
        <v>1758</v>
      </c>
      <c r="C4309" s="8" t="s">
        <v>1759</v>
      </c>
      <c r="D4309" s="8" t="s">
        <v>452</v>
      </c>
      <c r="E4309" s="8" t="s">
        <v>824</v>
      </c>
      <c r="F4309" s="8" t="s">
        <v>452</v>
      </c>
      <c r="G4309" s="8" t="s">
        <v>825</v>
      </c>
      <c r="H4309" s="8">
        <v>0.16894100000000001</v>
      </c>
    </row>
    <row r="4310" spans="1:8">
      <c r="A4310" s="8" t="str">
        <f t="shared" si="107"/>
        <v>35.05.008310.06.0020</v>
      </c>
      <c r="B4310" s="8" t="s">
        <v>1758</v>
      </c>
      <c r="C4310" s="8" t="s">
        <v>1759</v>
      </c>
      <c r="D4310" s="8" t="s">
        <v>452</v>
      </c>
      <c r="E4310" s="8" t="s">
        <v>456</v>
      </c>
      <c r="F4310" s="8" t="s">
        <v>452</v>
      </c>
      <c r="G4310" s="8" t="s">
        <v>457</v>
      </c>
      <c r="H4310" s="8">
        <v>1.5620999999999999E-2</v>
      </c>
    </row>
    <row r="4311" spans="1:8">
      <c r="A4311" s="8" t="str">
        <f t="shared" si="107"/>
        <v>35.05.008310.04.0005</v>
      </c>
      <c r="B4311" s="8" t="s">
        <v>1758</v>
      </c>
      <c r="C4311" s="8" t="s">
        <v>1759</v>
      </c>
      <c r="D4311" s="8" t="s">
        <v>452</v>
      </c>
      <c r="E4311" s="8" t="s">
        <v>475</v>
      </c>
      <c r="F4311" s="8" t="s">
        <v>452</v>
      </c>
      <c r="G4311" s="8" t="s">
        <v>476</v>
      </c>
      <c r="H4311" s="8">
        <v>2.8878999999999998E-2</v>
      </c>
    </row>
    <row r="4312" spans="1:8">
      <c r="A4312" s="8" t="str">
        <f t="shared" si="107"/>
        <v>35.05.008340.03.1380</v>
      </c>
      <c r="B4312" s="8" t="s">
        <v>1758</v>
      </c>
      <c r="C4312" s="8" t="s">
        <v>1759</v>
      </c>
      <c r="D4312" s="8" t="s">
        <v>452</v>
      </c>
      <c r="E4312" s="8" t="s">
        <v>835</v>
      </c>
      <c r="F4312" s="8" t="s">
        <v>498</v>
      </c>
      <c r="G4312" s="8" t="s">
        <v>836</v>
      </c>
      <c r="H4312" s="8">
        <v>5.2506999999999998E-2</v>
      </c>
    </row>
    <row r="4313" spans="1:8">
      <c r="A4313" s="8" t="str">
        <f t="shared" si="107"/>
        <v>35.05.008310.06.0024</v>
      </c>
      <c r="B4313" s="8" t="s">
        <v>1758</v>
      </c>
      <c r="C4313" s="8" t="s">
        <v>1759</v>
      </c>
      <c r="D4313" s="8" t="s">
        <v>452</v>
      </c>
      <c r="E4313" s="8" t="s">
        <v>1353</v>
      </c>
      <c r="F4313" s="8" t="s">
        <v>498</v>
      </c>
      <c r="G4313" s="8" t="s">
        <v>1354</v>
      </c>
      <c r="H4313" s="8">
        <v>5.5099999999999995E-4</v>
      </c>
    </row>
    <row r="4314" spans="1:8">
      <c r="A4314" s="8" t="str">
        <f t="shared" si="107"/>
        <v>35.05.008330.06.0006</v>
      </c>
      <c r="B4314" s="8" t="s">
        <v>1758</v>
      </c>
      <c r="C4314" s="8" t="s">
        <v>1759</v>
      </c>
      <c r="D4314" s="8" t="s">
        <v>452</v>
      </c>
      <c r="E4314" s="8" t="s">
        <v>1337</v>
      </c>
      <c r="F4314" s="8" t="s">
        <v>452</v>
      </c>
      <c r="G4314" s="8" t="s">
        <v>1338</v>
      </c>
      <c r="H4314" s="8">
        <v>0.73616599999999999</v>
      </c>
    </row>
    <row r="4315" spans="1:8">
      <c r="A4315" s="8" t="str">
        <f t="shared" si="107"/>
        <v>35.05.008310.01.0010</v>
      </c>
      <c r="B4315" s="8" t="s">
        <v>1758</v>
      </c>
      <c r="C4315" s="8" t="s">
        <v>1759</v>
      </c>
      <c r="D4315" s="8" t="s">
        <v>452</v>
      </c>
      <c r="E4315" s="8" t="s">
        <v>843</v>
      </c>
      <c r="F4315" s="8" t="s">
        <v>452</v>
      </c>
      <c r="G4315" s="8" t="s">
        <v>844</v>
      </c>
      <c r="H4315" s="8">
        <v>7.8850000000000003E-2</v>
      </c>
    </row>
    <row r="4316" spans="1:8">
      <c r="A4316" s="8" t="str">
        <f t="shared" si="107"/>
        <v>35.05.008310.01.0011</v>
      </c>
      <c r="B4316" s="8" t="s">
        <v>1758</v>
      </c>
      <c r="C4316" s="8" t="s">
        <v>1759</v>
      </c>
      <c r="D4316" s="8" t="s">
        <v>452</v>
      </c>
      <c r="E4316" s="8" t="s">
        <v>1051</v>
      </c>
      <c r="F4316" s="8" t="s">
        <v>452</v>
      </c>
      <c r="G4316" s="8" t="s">
        <v>1052</v>
      </c>
      <c r="H4316" s="8">
        <v>0.15770100000000001</v>
      </c>
    </row>
    <row r="4317" spans="1:8">
      <c r="A4317" s="8" t="str">
        <f t="shared" si="107"/>
        <v>35.05.008310.01.0006</v>
      </c>
      <c r="B4317" s="8" t="s">
        <v>1758</v>
      </c>
      <c r="C4317" s="8" t="s">
        <v>1759</v>
      </c>
      <c r="D4317" s="8" t="s">
        <v>452</v>
      </c>
      <c r="E4317" s="8" t="s">
        <v>845</v>
      </c>
      <c r="F4317" s="8" t="s">
        <v>452</v>
      </c>
      <c r="G4317" s="8" t="s">
        <v>846</v>
      </c>
      <c r="H4317" s="8">
        <v>0.15770100000000001</v>
      </c>
    </row>
    <row r="4318" spans="1:8">
      <c r="A4318" s="8" t="str">
        <f t="shared" si="107"/>
        <v>35.05.008310.02.0003</v>
      </c>
      <c r="B4318" s="8" t="s">
        <v>1758</v>
      </c>
      <c r="C4318" s="8" t="s">
        <v>1759</v>
      </c>
      <c r="D4318" s="8" t="s">
        <v>452</v>
      </c>
      <c r="E4318" s="8" t="s">
        <v>523</v>
      </c>
      <c r="F4318" s="8" t="s">
        <v>452</v>
      </c>
      <c r="G4318" s="8" t="s">
        <v>524</v>
      </c>
      <c r="H4318" s="8">
        <v>1.6427000000000001E-2</v>
      </c>
    </row>
    <row r="4319" spans="1:8">
      <c r="A4319" s="8" t="str">
        <f t="shared" si="107"/>
        <v>35.05.008310.02.0026</v>
      </c>
      <c r="B4319" s="8" t="s">
        <v>1758</v>
      </c>
      <c r="C4319" s="8" t="s">
        <v>1759</v>
      </c>
      <c r="D4319" s="8" t="s">
        <v>452</v>
      </c>
      <c r="E4319" s="8" t="s">
        <v>1333</v>
      </c>
      <c r="F4319" s="8" t="s">
        <v>452</v>
      </c>
      <c r="G4319" s="8" t="s">
        <v>1334</v>
      </c>
      <c r="H4319" s="8">
        <v>1.6427000000000001E-2</v>
      </c>
    </row>
    <row r="4320" spans="1:8">
      <c r="A4320" s="8" t="str">
        <f t="shared" si="107"/>
        <v>35.05.008310.07.0002</v>
      </c>
      <c r="B4320" s="8" t="s">
        <v>1758</v>
      </c>
      <c r="C4320" s="8" t="s">
        <v>1759</v>
      </c>
      <c r="D4320" s="8" t="s">
        <v>452</v>
      </c>
      <c r="E4320" s="8" t="s">
        <v>454</v>
      </c>
      <c r="F4320" s="8" t="s">
        <v>452</v>
      </c>
      <c r="G4320" s="8" t="s">
        <v>455</v>
      </c>
      <c r="H4320" s="8">
        <v>0.26064399999999999</v>
      </c>
    </row>
    <row r="4321" spans="1:8">
      <c r="A4321" s="8" t="str">
        <f t="shared" si="107"/>
        <v>35.05.008310.04.0007</v>
      </c>
      <c r="B4321" s="8" t="s">
        <v>1758</v>
      </c>
      <c r="C4321" s="8" t="s">
        <v>1759</v>
      </c>
      <c r="D4321" s="8" t="s">
        <v>452</v>
      </c>
      <c r="E4321" s="8" t="s">
        <v>535</v>
      </c>
      <c r="F4321" s="8" t="s">
        <v>452</v>
      </c>
      <c r="G4321" s="8" t="s">
        <v>536</v>
      </c>
      <c r="H4321" s="8">
        <v>7.8850000000000003E-2</v>
      </c>
    </row>
    <row r="4322" spans="1:8">
      <c r="A4322" s="8" t="str">
        <f t="shared" si="107"/>
        <v>35.05.008430.05.0008</v>
      </c>
      <c r="B4322" s="8" t="s">
        <v>970</v>
      </c>
      <c r="C4322" s="8" t="s">
        <v>971</v>
      </c>
      <c r="D4322" s="8" t="s">
        <v>452</v>
      </c>
      <c r="E4322" s="8" t="s">
        <v>946</v>
      </c>
      <c r="F4322" s="8" t="s">
        <v>498</v>
      </c>
      <c r="G4322" s="8" t="s">
        <v>947</v>
      </c>
      <c r="H4322" s="8">
        <v>0.22827</v>
      </c>
    </row>
    <row r="4323" spans="1:8">
      <c r="A4323" s="8" t="str">
        <f t="shared" si="107"/>
        <v>35.05.008410.05.0002</v>
      </c>
      <c r="B4323" s="8" t="s">
        <v>970</v>
      </c>
      <c r="C4323" s="8" t="s">
        <v>971</v>
      </c>
      <c r="D4323" s="8" t="s">
        <v>452</v>
      </c>
      <c r="E4323" s="8" t="s">
        <v>451</v>
      </c>
      <c r="F4323" s="8" t="s">
        <v>452</v>
      </c>
      <c r="G4323" s="8" t="s">
        <v>453</v>
      </c>
      <c r="H4323" s="8">
        <v>0.14865100000000001</v>
      </c>
    </row>
    <row r="4324" spans="1:8">
      <c r="A4324" s="8" t="str">
        <f t="shared" si="107"/>
        <v>35.05.008410.04.0010</v>
      </c>
      <c r="B4324" s="8" t="s">
        <v>970</v>
      </c>
      <c r="C4324" s="8" t="s">
        <v>971</v>
      </c>
      <c r="D4324" s="8" t="s">
        <v>452</v>
      </c>
      <c r="E4324" s="8" t="s">
        <v>465</v>
      </c>
      <c r="F4324" s="8" t="s">
        <v>452</v>
      </c>
      <c r="G4324" s="8" t="s">
        <v>459</v>
      </c>
      <c r="H4324" s="8">
        <v>3.9709000000000001E-2</v>
      </c>
    </row>
    <row r="4325" spans="1:8">
      <c r="A4325" s="8" t="str">
        <f t="shared" si="107"/>
        <v>35.05.008410.09.0003</v>
      </c>
      <c r="B4325" s="8" t="s">
        <v>970</v>
      </c>
      <c r="C4325" s="8" t="s">
        <v>971</v>
      </c>
      <c r="D4325" s="8" t="s">
        <v>452</v>
      </c>
      <c r="E4325" s="8" t="s">
        <v>824</v>
      </c>
      <c r="F4325" s="8" t="s">
        <v>452</v>
      </c>
      <c r="G4325" s="8" t="s">
        <v>825</v>
      </c>
      <c r="H4325" s="8">
        <v>6.6757999999999998E-2</v>
      </c>
    </row>
    <row r="4326" spans="1:8">
      <c r="A4326" s="8" t="str">
        <f t="shared" si="107"/>
        <v>35.05.008410.06.0020</v>
      </c>
      <c r="B4326" s="8" t="s">
        <v>970</v>
      </c>
      <c r="C4326" s="8" t="s">
        <v>971</v>
      </c>
      <c r="D4326" s="8" t="s">
        <v>452</v>
      </c>
      <c r="E4326" s="8" t="s">
        <v>456</v>
      </c>
      <c r="F4326" s="8" t="s">
        <v>452</v>
      </c>
      <c r="G4326" s="8" t="s">
        <v>457</v>
      </c>
      <c r="H4326" s="8">
        <v>4.3949999999999996E-3</v>
      </c>
    </row>
    <row r="4327" spans="1:8">
      <c r="A4327" s="8" t="str">
        <f t="shared" si="107"/>
        <v>35.05.008410.07.0027</v>
      </c>
      <c r="B4327" s="8" t="s">
        <v>970</v>
      </c>
      <c r="C4327" s="8" t="s">
        <v>971</v>
      </c>
      <c r="D4327" s="8" t="s">
        <v>452</v>
      </c>
      <c r="E4327" s="8" t="s">
        <v>948</v>
      </c>
      <c r="F4327" s="8" t="s">
        <v>452</v>
      </c>
      <c r="G4327" s="8" t="s">
        <v>949</v>
      </c>
      <c r="H4327" s="8">
        <v>5.2899999999999996E-4</v>
      </c>
    </row>
    <row r="4328" spans="1:8">
      <c r="A4328" s="8" t="str">
        <f t="shared" si="107"/>
        <v>35.05.008430.05.0007</v>
      </c>
      <c r="B4328" s="8" t="s">
        <v>970</v>
      </c>
      <c r="C4328" s="8" t="s">
        <v>971</v>
      </c>
      <c r="D4328" s="8" t="s">
        <v>452</v>
      </c>
      <c r="E4328" s="8" t="s">
        <v>950</v>
      </c>
      <c r="F4328" s="8" t="s">
        <v>452</v>
      </c>
      <c r="G4328" s="8" t="s">
        <v>951</v>
      </c>
      <c r="H4328" s="8">
        <v>0.30434</v>
      </c>
    </row>
    <row r="4329" spans="1:8">
      <c r="A4329" s="8" t="str">
        <f t="shared" si="107"/>
        <v>35.05.008410.05.0003</v>
      </c>
      <c r="B4329" s="8" t="s">
        <v>970</v>
      </c>
      <c r="C4329" s="8" t="s">
        <v>971</v>
      </c>
      <c r="D4329" s="8" t="s">
        <v>452</v>
      </c>
      <c r="E4329" s="8" t="s">
        <v>952</v>
      </c>
      <c r="F4329" s="8" t="s">
        <v>452</v>
      </c>
      <c r="G4329" s="8" t="s">
        <v>953</v>
      </c>
      <c r="H4329" s="8">
        <v>0.182919</v>
      </c>
    </row>
    <row r="4330" spans="1:8">
      <c r="A4330" s="8" t="str">
        <f t="shared" si="107"/>
        <v>35.05.008410.04.0005</v>
      </c>
      <c r="B4330" s="8" t="s">
        <v>970</v>
      </c>
      <c r="C4330" s="8" t="s">
        <v>971</v>
      </c>
      <c r="D4330" s="8" t="s">
        <v>452</v>
      </c>
      <c r="E4330" s="8" t="s">
        <v>475</v>
      </c>
      <c r="F4330" s="8" t="s">
        <v>452</v>
      </c>
      <c r="G4330" s="8" t="s">
        <v>476</v>
      </c>
      <c r="H4330" s="8">
        <v>5.4876000000000001E-2</v>
      </c>
    </row>
    <row r="4331" spans="1:8">
      <c r="A4331" s="8" t="str">
        <f t="shared" si="107"/>
        <v>35.05.008410.04.0004</v>
      </c>
      <c r="B4331" s="8" t="s">
        <v>970</v>
      </c>
      <c r="C4331" s="8" t="s">
        <v>971</v>
      </c>
      <c r="D4331" s="8" t="s">
        <v>452</v>
      </c>
      <c r="E4331" s="8" t="s">
        <v>776</v>
      </c>
      <c r="F4331" s="8" t="s">
        <v>452</v>
      </c>
      <c r="G4331" s="8" t="s">
        <v>777</v>
      </c>
      <c r="H4331" s="8">
        <v>4.8385999999999998E-2</v>
      </c>
    </row>
    <row r="4332" spans="1:8">
      <c r="A4332" s="8" t="str">
        <f t="shared" si="107"/>
        <v>35.05.008410.07.0002</v>
      </c>
      <c r="B4332" s="8" t="s">
        <v>970</v>
      </c>
      <c r="C4332" s="8" t="s">
        <v>971</v>
      </c>
      <c r="D4332" s="8" t="s">
        <v>452</v>
      </c>
      <c r="E4332" s="8" t="s">
        <v>454</v>
      </c>
      <c r="F4332" s="8" t="s">
        <v>452</v>
      </c>
      <c r="G4332" s="8" t="s">
        <v>455</v>
      </c>
      <c r="H4332" s="8">
        <v>0.20565700000000001</v>
      </c>
    </row>
    <row r="4333" spans="1:8">
      <c r="A4333" s="8" t="str">
        <f t="shared" si="107"/>
        <v>35.05.008430.02.0021</v>
      </c>
      <c r="B4333" s="8" t="s">
        <v>970</v>
      </c>
      <c r="C4333" s="8" t="s">
        <v>971</v>
      </c>
      <c r="D4333" s="8" t="s">
        <v>452</v>
      </c>
      <c r="E4333" s="8" t="s">
        <v>261</v>
      </c>
      <c r="F4333" s="8" t="s">
        <v>579</v>
      </c>
      <c r="G4333" s="8" t="s">
        <v>972</v>
      </c>
      <c r="H4333" s="8">
        <v>0.472159</v>
      </c>
    </row>
    <row r="4334" spans="1:8">
      <c r="A4334" s="8" t="str">
        <f t="shared" si="107"/>
        <v>35.05.008410.06.0033</v>
      </c>
      <c r="B4334" s="8" t="s">
        <v>970</v>
      </c>
      <c r="C4334" s="8" t="s">
        <v>971</v>
      </c>
      <c r="D4334" s="8" t="s">
        <v>452</v>
      </c>
      <c r="E4334" s="8" t="s">
        <v>984</v>
      </c>
      <c r="F4334" s="8" t="s">
        <v>498</v>
      </c>
      <c r="G4334" s="8" t="s">
        <v>985</v>
      </c>
      <c r="H4334" s="8">
        <v>2.1700000000000001E-3</v>
      </c>
    </row>
    <row r="4335" spans="1:8">
      <c r="A4335" s="8" t="str">
        <f t="shared" si="107"/>
        <v>35.05.008410.01.0003</v>
      </c>
      <c r="B4335" s="8" t="s">
        <v>970</v>
      </c>
      <c r="C4335" s="8" t="s">
        <v>971</v>
      </c>
      <c r="D4335" s="8" t="s">
        <v>452</v>
      </c>
      <c r="E4335" s="8" t="s">
        <v>471</v>
      </c>
      <c r="F4335" s="8" t="s">
        <v>452</v>
      </c>
      <c r="G4335" s="8" t="s">
        <v>472</v>
      </c>
      <c r="H4335" s="8">
        <v>1.3504E-2</v>
      </c>
    </row>
    <row r="4336" spans="1:8">
      <c r="A4336" s="8" t="str">
        <f t="shared" si="107"/>
        <v>35.05.008410.02.0003</v>
      </c>
      <c r="B4336" s="8" t="s">
        <v>970</v>
      </c>
      <c r="C4336" s="8" t="s">
        <v>971</v>
      </c>
      <c r="D4336" s="8" t="s">
        <v>452</v>
      </c>
      <c r="E4336" s="8" t="s">
        <v>523</v>
      </c>
      <c r="F4336" s="8" t="s">
        <v>452</v>
      </c>
      <c r="G4336" s="8" t="s">
        <v>524</v>
      </c>
      <c r="H4336" s="8">
        <v>6.5360000000000001E-3</v>
      </c>
    </row>
    <row r="4337" spans="1:8">
      <c r="A4337" s="8" t="str">
        <f t="shared" si="107"/>
        <v>35.05.008410.06.0043</v>
      </c>
      <c r="B4337" s="8" t="s">
        <v>970</v>
      </c>
      <c r="C4337" s="8" t="s">
        <v>971</v>
      </c>
      <c r="D4337" s="8" t="s">
        <v>452</v>
      </c>
      <c r="E4337" s="8" t="s">
        <v>869</v>
      </c>
      <c r="F4337" s="8" t="s">
        <v>452</v>
      </c>
      <c r="G4337" s="8" t="s">
        <v>870</v>
      </c>
      <c r="H4337" s="8">
        <v>3.2167000000000001E-2</v>
      </c>
    </row>
    <row r="4338" spans="1:8">
      <c r="A4338" s="8" t="str">
        <f t="shared" si="107"/>
        <v>35.05.008430.03.0002</v>
      </c>
      <c r="B4338" s="8" t="s">
        <v>970</v>
      </c>
      <c r="C4338" s="8" t="s">
        <v>971</v>
      </c>
      <c r="D4338" s="8" t="s">
        <v>452</v>
      </c>
      <c r="E4338" s="8" t="s">
        <v>497</v>
      </c>
      <c r="F4338" s="8" t="s">
        <v>498</v>
      </c>
      <c r="G4338" s="8" t="s">
        <v>499</v>
      </c>
      <c r="H4338" s="8">
        <v>6.0260000000000001E-3</v>
      </c>
    </row>
    <row r="4339" spans="1:8">
      <c r="A4339" s="8" t="str">
        <f t="shared" si="107"/>
        <v>35.05.008410.06.0036</v>
      </c>
      <c r="B4339" s="8" t="s">
        <v>970</v>
      </c>
      <c r="C4339" s="8" t="s">
        <v>971</v>
      </c>
      <c r="D4339" s="8" t="s">
        <v>452</v>
      </c>
      <c r="E4339" s="8" t="s">
        <v>881</v>
      </c>
      <c r="F4339" s="8" t="s">
        <v>452</v>
      </c>
      <c r="G4339" s="8" t="s">
        <v>882</v>
      </c>
      <c r="H4339" s="8">
        <v>8.1000000000000004E-5</v>
      </c>
    </row>
    <row r="4340" spans="1:8">
      <c r="A4340" s="8" t="str">
        <f t="shared" si="107"/>
        <v>35.05.008410.06.0021</v>
      </c>
      <c r="B4340" s="8" t="s">
        <v>970</v>
      </c>
      <c r="C4340" s="8" t="s">
        <v>971</v>
      </c>
      <c r="D4340" s="8" t="s">
        <v>452</v>
      </c>
      <c r="E4340" s="8" t="s">
        <v>489</v>
      </c>
      <c r="F4340" s="8" t="s">
        <v>452</v>
      </c>
      <c r="G4340" s="8" t="s">
        <v>490</v>
      </c>
      <c r="H4340" s="8">
        <v>3.9899999999999999E-4</v>
      </c>
    </row>
    <row r="4341" spans="1:8">
      <c r="A4341" s="8" t="str">
        <f t="shared" si="107"/>
        <v>35.05.008410.03.0012</v>
      </c>
      <c r="B4341" s="8" t="s">
        <v>970</v>
      </c>
      <c r="C4341" s="8" t="s">
        <v>971</v>
      </c>
      <c r="D4341" s="8" t="s">
        <v>452</v>
      </c>
      <c r="E4341" s="8" t="s">
        <v>986</v>
      </c>
      <c r="F4341" s="8" t="s">
        <v>452</v>
      </c>
      <c r="G4341" s="8" t="s">
        <v>987</v>
      </c>
      <c r="H4341" s="8">
        <v>0.24510399999999999</v>
      </c>
    </row>
    <row r="4342" spans="1:8">
      <c r="A4342" s="8" t="str">
        <f t="shared" si="107"/>
        <v>35.05.008410.06.0019</v>
      </c>
      <c r="B4342" s="8" t="s">
        <v>970</v>
      </c>
      <c r="C4342" s="8" t="s">
        <v>971</v>
      </c>
      <c r="D4342" s="8" t="s">
        <v>452</v>
      </c>
      <c r="E4342" s="8" t="s">
        <v>473</v>
      </c>
      <c r="F4342" s="8" t="s">
        <v>452</v>
      </c>
      <c r="G4342" s="8" t="s">
        <v>474</v>
      </c>
      <c r="H4342" s="8">
        <v>2.5230000000000001E-3</v>
      </c>
    </row>
    <row r="4343" spans="1:8">
      <c r="A4343" s="8" t="str">
        <f t="shared" si="107"/>
        <v>35.05.008410.07.0011</v>
      </c>
      <c r="B4343" s="8" t="s">
        <v>970</v>
      </c>
      <c r="C4343" s="8" t="s">
        <v>971</v>
      </c>
      <c r="D4343" s="8" t="s">
        <v>452</v>
      </c>
      <c r="E4343" s="8" t="s">
        <v>487</v>
      </c>
      <c r="F4343" s="8" t="s">
        <v>452</v>
      </c>
      <c r="G4343" s="8" t="s">
        <v>488</v>
      </c>
      <c r="H4343" s="8">
        <v>4.0499999999999998E-4</v>
      </c>
    </row>
    <row r="4344" spans="1:8">
      <c r="A4344" s="8" t="str">
        <f t="shared" si="107"/>
        <v>35.05.008440.03.1420</v>
      </c>
      <c r="B4344" s="8" t="s">
        <v>970</v>
      </c>
      <c r="C4344" s="8" t="s">
        <v>971</v>
      </c>
      <c r="D4344" s="8" t="s">
        <v>452</v>
      </c>
      <c r="E4344" s="8" t="s">
        <v>548</v>
      </c>
      <c r="F4344" s="8" t="s">
        <v>498</v>
      </c>
      <c r="G4344" s="8" t="s">
        <v>549</v>
      </c>
      <c r="H4344" s="8">
        <v>4.0719999999999999E-2</v>
      </c>
    </row>
    <row r="4345" spans="1:8">
      <c r="A4345" s="8" t="str">
        <f t="shared" si="107"/>
        <v>35.05.008410.06.0035</v>
      </c>
      <c r="B4345" s="8" t="s">
        <v>970</v>
      </c>
      <c r="C4345" s="8" t="s">
        <v>971</v>
      </c>
      <c r="D4345" s="8" t="s">
        <v>452</v>
      </c>
      <c r="E4345" s="8" t="s">
        <v>879</v>
      </c>
      <c r="F4345" s="8" t="s">
        <v>452</v>
      </c>
      <c r="G4345" s="8" t="s">
        <v>880</v>
      </c>
      <c r="H4345" s="8">
        <v>1.3100000000000001E-4</v>
      </c>
    </row>
    <row r="4346" spans="1:8">
      <c r="A4346" s="8" t="str">
        <f t="shared" si="107"/>
        <v>35.05.008410.02.0035</v>
      </c>
      <c r="B4346" s="8" t="s">
        <v>970</v>
      </c>
      <c r="C4346" s="8" t="s">
        <v>971</v>
      </c>
      <c r="D4346" s="8" t="s">
        <v>452</v>
      </c>
      <c r="E4346" s="8" t="s">
        <v>500</v>
      </c>
      <c r="F4346" s="8" t="s">
        <v>498</v>
      </c>
      <c r="G4346" s="8" t="s">
        <v>501</v>
      </c>
      <c r="H4346" s="8">
        <v>2.6144000000000001E-2</v>
      </c>
    </row>
    <row r="4347" spans="1:8">
      <c r="A4347" s="8" t="str">
        <f t="shared" si="107"/>
        <v>35.05.008410.06.0017</v>
      </c>
      <c r="B4347" s="8" t="s">
        <v>970</v>
      </c>
      <c r="C4347" s="8" t="s">
        <v>971</v>
      </c>
      <c r="D4347" s="8" t="s">
        <v>452</v>
      </c>
      <c r="E4347" s="8" t="s">
        <v>483</v>
      </c>
      <c r="F4347" s="8" t="s">
        <v>452</v>
      </c>
      <c r="G4347" s="8" t="s">
        <v>484</v>
      </c>
      <c r="H4347" s="8">
        <v>1.18E-4</v>
      </c>
    </row>
    <row r="4348" spans="1:8">
      <c r="A4348" s="8" t="str">
        <f t="shared" si="107"/>
        <v>35.05.008410.06.0001</v>
      </c>
      <c r="B4348" s="8" t="s">
        <v>970</v>
      </c>
      <c r="C4348" s="8" t="s">
        <v>971</v>
      </c>
      <c r="D4348" s="8" t="s">
        <v>452</v>
      </c>
      <c r="E4348" s="8" t="s">
        <v>481</v>
      </c>
      <c r="F4348" s="8" t="s">
        <v>452</v>
      </c>
      <c r="G4348" s="8" t="s">
        <v>482</v>
      </c>
      <c r="H4348" s="8">
        <v>5.1999999999999997E-5</v>
      </c>
    </row>
    <row r="4349" spans="1:8">
      <c r="A4349" s="8" t="str">
        <f t="shared" si="107"/>
        <v>35.05.008410.06.0008</v>
      </c>
      <c r="B4349" s="8" t="s">
        <v>970</v>
      </c>
      <c r="C4349" s="8" t="s">
        <v>971</v>
      </c>
      <c r="D4349" s="8" t="s">
        <v>452</v>
      </c>
      <c r="E4349" s="8" t="s">
        <v>491</v>
      </c>
      <c r="F4349" s="8" t="s">
        <v>452</v>
      </c>
      <c r="G4349" s="8" t="s">
        <v>492</v>
      </c>
      <c r="H4349" s="8">
        <v>6.9999999999999999E-6</v>
      </c>
    </row>
    <row r="4350" spans="1:8">
      <c r="A4350" s="8" t="str">
        <f t="shared" si="107"/>
        <v>35.05.008410.06.0037</v>
      </c>
      <c r="B4350" s="8" t="s">
        <v>970</v>
      </c>
      <c r="C4350" s="8" t="s">
        <v>971</v>
      </c>
      <c r="D4350" s="8" t="s">
        <v>452</v>
      </c>
      <c r="E4350" s="8" t="s">
        <v>485</v>
      </c>
      <c r="F4350" s="8" t="s">
        <v>452</v>
      </c>
      <c r="G4350" s="8" t="s">
        <v>486</v>
      </c>
      <c r="H4350" s="8">
        <v>1.7E-5</v>
      </c>
    </row>
    <row r="4351" spans="1:8">
      <c r="A4351" s="8" t="str">
        <f t="shared" si="107"/>
        <v>35.05.008410.09.0004</v>
      </c>
      <c r="B4351" s="8" t="s">
        <v>970</v>
      </c>
      <c r="C4351" s="8" t="s">
        <v>971</v>
      </c>
      <c r="D4351" s="8" t="s">
        <v>452</v>
      </c>
      <c r="E4351" s="8" t="s">
        <v>577</v>
      </c>
      <c r="F4351" s="8" t="s">
        <v>452</v>
      </c>
      <c r="G4351" s="8" t="s">
        <v>578</v>
      </c>
      <c r="H4351" s="8">
        <v>6.5779999999999996E-3</v>
      </c>
    </row>
    <row r="4352" spans="1:8">
      <c r="A4352" s="8" t="str">
        <f t="shared" si="107"/>
        <v>35.05.008530.05.0008</v>
      </c>
      <c r="B4352" s="8" t="s">
        <v>1041</v>
      </c>
      <c r="C4352" s="8" t="s">
        <v>1042</v>
      </c>
      <c r="D4352" s="8" t="s">
        <v>452</v>
      </c>
      <c r="E4352" s="8" t="s">
        <v>946</v>
      </c>
      <c r="F4352" s="8" t="s">
        <v>498</v>
      </c>
      <c r="G4352" s="8" t="s">
        <v>947</v>
      </c>
      <c r="H4352" s="8">
        <v>0.21997800000000001</v>
      </c>
    </row>
    <row r="4353" spans="1:8">
      <c r="A4353" s="8" t="str">
        <f t="shared" si="107"/>
        <v>35.05.008510.05.0002</v>
      </c>
      <c r="B4353" s="8" t="s">
        <v>1041</v>
      </c>
      <c r="C4353" s="8" t="s">
        <v>1042</v>
      </c>
      <c r="D4353" s="8" t="s">
        <v>452</v>
      </c>
      <c r="E4353" s="8" t="s">
        <v>451</v>
      </c>
      <c r="F4353" s="8" t="s">
        <v>452</v>
      </c>
      <c r="G4353" s="8" t="s">
        <v>453</v>
      </c>
      <c r="H4353" s="8">
        <v>0.13766500000000001</v>
      </c>
    </row>
    <row r="4354" spans="1:8">
      <c r="A4354" s="8" t="str">
        <f t="shared" si="107"/>
        <v>35.05.008510.04.0010</v>
      </c>
      <c r="B4354" s="8" t="s">
        <v>1041</v>
      </c>
      <c r="C4354" s="8" t="s">
        <v>1042</v>
      </c>
      <c r="D4354" s="8" t="s">
        <v>452</v>
      </c>
      <c r="E4354" s="8" t="s">
        <v>465</v>
      </c>
      <c r="F4354" s="8" t="s">
        <v>452</v>
      </c>
      <c r="G4354" s="8" t="s">
        <v>459</v>
      </c>
      <c r="H4354" s="8">
        <v>3.8266000000000001E-2</v>
      </c>
    </row>
    <row r="4355" spans="1:8">
      <c r="A4355" s="8" t="str">
        <f t="shared" si="107"/>
        <v>---------------  - FMEN031 - V:</v>
      </c>
      <c r="B4355" s="8" t="s">
        <v>427</v>
      </c>
      <c r="C4355" s="8" t="e">
        <f>------------------------------DAT</f>
        <v>#NAME?</v>
      </c>
      <c r="D4355" s="8" t="s">
        <v>1238</v>
      </c>
      <c r="E4355" s="8" t="s">
        <v>526</v>
      </c>
      <c r="F4355" s="8" t="s">
        <v>527</v>
      </c>
      <c r="G4355" s="8" t="s">
        <v>528</v>
      </c>
      <c r="H4355" s="8"/>
    </row>
    <row r="4356" spans="1:8">
      <c r="A4356" s="8" t="str">
        <f t="shared" si="107"/>
        <v>_x000C_------------------------------</v>
      </c>
      <c r="B4356" s="8" t="s">
        <v>529</v>
      </c>
      <c r="C4356" s="8" t="s">
        <v>1227</v>
      </c>
      <c r="D4356" s="8" t="s">
        <v>1228</v>
      </c>
      <c r="E4356" s="8" t="s">
        <v>430</v>
      </c>
      <c r="F4356" s="8" t="s">
        <v>429</v>
      </c>
      <c r="G4356" s="8" t="s">
        <v>431</v>
      </c>
      <c r="H4356" s="8" t="s">
        <v>431</v>
      </c>
    </row>
    <row r="4357" spans="1:8">
      <c r="A4357" s="8" t="str">
        <f t="shared" si="107"/>
        <v>FORNO DE MINASrutura de Atual P</v>
      </c>
      <c r="B4357" s="8" t="s">
        <v>433</v>
      </c>
      <c r="C4357" s="8" t="s">
        <v>434</v>
      </c>
      <c r="D4357" s="8" t="s">
        <v>435</v>
      </c>
      <c r="E4357" s="8" t="s">
        <v>436</v>
      </c>
      <c r="F4357" s="8" t="s">
        <v>437</v>
      </c>
      <c r="G4357" s="8" t="s">
        <v>438</v>
      </c>
      <c r="H4357" s="8" t="s">
        <v>1760</v>
      </c>
    </row>
    <row r="4358" spans="1:8">
      <c r="A4358" s="8" t="str">
        <f t="shared" si="107"/>
        <v>-------------------------------</v>
      </c>
      <c r="B4358" s="8" t="s">
        <v>427</v>
      </c>
      <c r="C4358" s="8" t="s">
        <v>1227</v>
      </c>
      <c r="D4358" s="8" t="s">
        <v>1228</v>
      </c>
      <c r="E4358" s="8" t="s">
        <v>430</v>
      </c>
      <c r="F4358" s="8" t="s">
        <v>429</v>
      </c>
      <c r="G4358" s="8" t="s">
        <v>431</v>
      </c>
      <c r="H4358" s="8" t="s">
        <v>1761</v>
      </c>
    </row>
    <row r="4359" spans="1:8">
      <c r="A4359" s="8" t="str">
        <f t="shared" si="107"/>
        <v/>
      </c>
      <c r="B4359" s="8"/>
      <c r="C4359" s="8"/>
      <c r="D4359" s="8"/>
      <c r="E4359" s="8"/>
      <c r="F4359" s="8"/>
      <c r="G4359" s="8"/>
      <c r="H4359" s="8"/>
    </row>
    <row r="4360" spans="1:8">
      <c r="A4360" s="8" t="str">
        <f t="shared" si="107"/>
        <v>Item PaiItem Filho</v>
      </c>
      <c r="B4360" s="8" t="s">
        <v>441</v>
      </c>
      <c r="C4360" s="8" t="s">
        <v>442</v>
      </c>
      <c r="D4360" s="8" t="s">
        <v>443</v>
      </c>
      <c r="E4360" s="8" t="s">
        <v>444</v>
      </c>
      <c r="F4360" s="8" t="s">
        <v>443</v>
      </c>
      <c r="G4360" s="8" t="s">
        <v>445</v>
      </c>
      <c r="H4360" s="8" t="s">
        <v>446</v>
      </c>
    </row>
    <row r="4361" spans="1:8">
      <c r="A4361" s="8" t="str">
        <f t="shared" si="107"/>
        <v>------------------------------</v>
      </c>
      <c r="B4361" s="8" t="s">
        <v>427</v>
      </c>
      <c r="C4361" s="8" t="s">
        <v>447</v>
      </c>
      <c r="D4361" s="8" t="s">
        <v>448</v>
      </c>
      <c r="E4361" s="8" t="s">
        <v>449</v>
      </c>
      <c r="F4361" s="8" t="s">
        <v>448</v>
      </c>
      <c r="G4361" s="8" t="s">
        <v>431</v>
      </c>
      <c r="H4361" s="8" t="s">
        <v>427</v>
      </c>
    </row>
    <row r="4362" spans="1:8">
      <c r="A4362" s="8" t="str">
        <f t="shared" si="107"/>
        <v>35.05.008510.09.0003</v>
      </c>
      <c r="B4362" s="8" t="s">
        <v>1041</v>
      </c>
      <c r="C4362" s="8" t="s">
        <v>1042</v>
      </c>
      <c r="D4362" s="8" t="s">
        <v>452</v>
      </c>
      <c r="E4362" s="8" t="s">
        <v>824</v>
      </c>
      <c r="F4362" s="8" t="s">
        <v>452</v>
      </c>
      <c r="G4362" s="8" t="s">
        <v>825</v>
      </c>
      <c r="H4362" s="8">
        <v>6.9014000000000006E-2</v>
      </c>
    </row>
    <row r="4363" spans="1:8">
      <c r="A4363" s="8" t="str">
        <f t="shared" si="107"/>
        <v>35.05.008510.06.0020</v>
      </c>
      <c r="B4363" s="8" t="s">
        <v>1041</v>
      </c>
      <c r="C4363" s="8" t="s">
        <v>1042</v>
      </c>
      <c r="D4363" s="8" t="s">
        <v>452</v>
      </c>
      <c r="E4363" s="8" t="s">
        <v>456</v>
      </c>
      <c r="F4363" s="8" t="s">
        <v>452</v>
      </c>
      <c r="G4363" s="8" t="s">
        <v>457</v>
      </c>
      <c r="H4363" s="8">
        <v>8.914E-3</v>
      </c>
    </row>
    <row r="4364" spans="1:8">
      <c r="A4364" s="8" t="str">
        <f t="shared" si="107"/>
        <v>35.05.008510.07.0027</v>
      </c>
      <c r="B4364" s="8" t="s">
        <v>1041</v>
      </c>
      <c r="C4364" s="8" t="s">
        <v>1042</v>
      </c>
      <c r="D4364" s="8" t="s">
        <v>452</v>
      </c>
      <c r="E4364" s="8" t="s">
        <v>948</v>
      </c>
      <c r="F4364" s="8" t="s">
        <v>452</v>
      </c>
      <c r="G4364" s="8" t="s">
        <v>949</v>
      </c>
      <c r="H4364" s="8">
        <v>5.1000000000000004E-4</v>
      </c>
    </row>
    <row r="4365" spans="1:8">
      <c r="A4365" s="8" t="str">
        <f t="shared" si="107"/>
        <v>35.05.008530.05.0007</v>
      </c>
      <c r="B4365" s="8" t="s">
        <v>1041</v>
      </c>
      <c r="C4365" s="8" t="s">
        <v>1042</v>
      </c>
      <c r="D4365" s="8" t="s">
        <v>452</v>
      </c>
      <c r="E4365" s="8" t="s">
        <v>950</v>
      </c>
      <c r="F4365" s="8" t="s">
        <v>452</v>
      </c>
      <c r="G4365" s="8" t="s">
        <v>951</v>
      </c>
      <c r="H4365" s="8">
        <v>0.420875</v>
      </c>
    </row>
    <row r="4366" spans="1:8">
      <c r="A4366" s="8" t="str">
        <f t="shared" si="107"/>
        <v>35.05.008510.05.0003</v>
      </c>
      <c r="B4366" s="8" t="s">
        <v>1041</v>
      </c>
      <c r="C4366" s="8" t="s">
        <v>1042</v>
      </c>
      <c r="D4366" s="8" t="s">
        <v>452</v>
      </c>
      <c r="E4366" s="8" t="s">
        <v>952</v>
      </c>
      <c r="F4366" s="8" t="s">
        <v>452</v>
      </c>
      <c r="G4366" s="8" t="s">
        <v>953</v>
      </c>
      <c r="H4366" s="8">
        <v>0.25296099999999999</v>
      </c>
    </row>
    <row r="4367" spans="1:8">
      <c r="A4367" s="8" t="str">
        <f t="shared" ref="A4367:A4430" si="108">B4367&amp;E4367</f>
        <v>35.05.008510.04.0005</v>
      </c>
      <c r="B4367" s="8" t="s">
        <v>1041</v>
      </c>
      <c r="C4367" s="8" t="s">
        <v>1042</v>
      </c>
      <c r="D4367" s="8" t="s">
        <v>452</v>
      </c>
      <c r="E4367" s="8" t="s">
        <v>475</v>
      </c>
      <c r="F4367" s="8" t="s">
        <v>452</v>
      </c>
      <c r="G4367" s="8" t="s">
        <v>476</v>
      </c>
      <c r="H4367" s="8">
        <v>7.5887999999999997E-2</v>
      </c>
    </row>
    <row r="4368" spans="1:8">
      <c r="A4368" s="8" t="str">
        <f t="shared" si="108"/>
        <v>35.05.008510.04.0004</v>
      </c>
      <c r="B4368" s="8" t="s">
        <v>1041</v>
      </c>
      <c r="C4368" s="8" t="s">
        <v>1042</v>
      </c>
      <c r="D4368" s="8" t="s">
        <v>452</v>
      </c>
      <c r="E4368" s="8" t="s">
        <v>776</v>
      </c>
      <c r="F4368" s="8" t="s">
        <v>452</v>
      </c>
      <c r="G4368" s="8" t="s">
        <v>777</v>
      </c>
      <c r="H4368" s="8">
        <v>5.5650999999999999E-2</v>
      </c>
    </row>
    <row r="4369" spans="1:8">
      <c r="A4369" s="8" t="str">
        <f t="shared" si="108"/>
        <v>35.05.008510.07.0002</v>
      </c>
      <c r="B4369" s="8" t="s">
        <v>1041</v>
      </c>
      <c r="C4369" s="8" t="s">
        <v>1042</v>
      </c>
      <c r="D4369" s="8" t="s">
        <v>452</v>
      </c>
      <c r="E4369" s="8" t="s">
        <v>454</v>
      </c>
      <c r="F4369" s="8" t="s">
        <v>452</v>
      </c>
      <c r="G4369" s="8" t="s">
        <v>455</v>
      </c>
      <c r="H4369" s="8">
        <v>0.16536600000000001</v>
      </c>
    </row>
    <row r="4370" spans="1:8">
      <c r="A4370" s="8" t="str">
        <f t="shared" si="108"/>
        <v>35.05.008530.02.0005</v>
      </c>
      <c r="B4370" s="8" t="s">
        <v>1041</v>
      </c>
      <c r="C4370" s="8" t="s">
        <v>1042</v>
      </c>
      <c r="D4370" s="8" t="s">
        <v>452</v>
      </c>
      <c r="E4370" s="8" t="s">
        <v>179</v>
      </c>
      <c r="F4370" s="8" t="s">
        <v>452</v>
      </c>
      <c r="G4370" s="8" t="s">
        <v>525</v>
      </c>
      <c r="H4370" s="8">
        <v>0.36281200000000002</v>
      </c>
    </row>
    <row r="4371" spans="1:8">
      <c r="A4371" s="8" t="str">
        <f t="shared" si="108"/>
        <v>35.05.008510.06.0016</v>
      </c>
      <c r="B4371" s="8" t="s">
        <v>1041</v>
      </c>
      <c r="C4371" s="8" t="s">
        <v>1042</v>
      </c>
      <c r="D4371" s="8" t="s">
        <v>452</v>
      </c>
      <c r="E4371" s="8" t="s">
        <v>531</v>
      </c>
      <c r="F4371" s="8" t="s">
        <v>452</v>
      </c>
      <c r="G4371" s="8" t="s">
        <v>532</v>
      </c>
      <c r="H4371" s="8">
        <v>0.17907699999999999</v>
      </c>
    </row>
    <row r="4372" spans="1:8">
      <c r="A4372" s="8" t="str">
        <f t="shared" si="108"/>
        <v>35.05.008510.04.0001</v>
      </c>
      <c r="B4372" s="8" t="s">
        <v>1041</v>
      </c>
      <c r="C4372" s="8" t="s">
        <v>1042</v>
      </c>
      <c r="D4372" s="8" t="s">
        <v>452</v>
      </c>
      <c r="E4372" s="8" t="s">
        <v>533</v>
      </c>
      <c r="F4372" s="8" t="s">
        <v>452</v>
      </c>
      <c r="G4372" s="8" t="s">
        <v>534</v>
      </c>
      <c r="H4372" s="8">
        <v>5.5960000000000003E-3</v>
      </c>
    </row>
    <row r="4373" spans="1:8">
      <c r="A4373" s="8" t="str">
        <f t="shared" si="108"/>
        <v>35.05.008510.04.0007</v>
      </c>
      <c r="B4373" s="8" t="s">
        <v>1041</v>
      </c>
      <c r="C4373" s="8" t="s">
        <v>1042</v>
      </c>
      <c r="D4373" s="8" t="s">
        <v>452</v>
      </c>
      <c r="E4373" s="8" t="s">
        <v>535</v>
      </c>
      <c r="F4373" s="8" t="s">
        <v>452</v>
      </c>
      <c r="G4373" s="8" t="s">
        <v>536</v>
      </c>
      <c r="H4373" s="8">
        <v>4.6629999999999996E-3</v>
      </c>
    </row>
    <row r="4374" spans="1:8">
      <c r="A4374" s="8" t="str">
        <f t="shared" si="108"/>
        <v>35.05.008510.01.0003</v>
      </c>
      <c r="B4374" s="8" t="s">
        <v>1041</v>
      </c>
      <c r="C4374" s="8" t="s">
        <v>1042</v>
      </c>
      <c r="D4374" s="8" t="s">
        <v>452</v>
      </c>
      <c r="E4374" s="8" t="s">
        <v>471</v>
      </c>
      <c r="F4374" s="8" t="s">
        <v>452</v>
      </c>
      <c r="G4374" s="8" t="s">
        <v>472</v>
      </c>
      <c r="H4374" s="8">
        <v>1.0109999999999999E-2</v>
      </c>
    </row>
    <row r="4375" spans="1:8">
      <c r="A4375" s="8" t="str">
        <f t="shared" si="108"/>
        <v>35.05.008510.02.0003</v>
      </c>
      <c r="B4375" s="8" t="s">
        <v>1041</v>
      </c>
      <c r="C4375" s="8" t="s">
        <v>1042</v>
      </c>
      <c r="D4375" s="8" t="s">
        <v>452</v>
      </c>
      <c r="E4375" s="8" t="s">
        <v>523</v>
      </c>
      <c r="F4375" s="8" t="s">
        <v>452</v>
      </c>
      <c r="G4375" s="8" t="s">
        <v>524</v>
      </c>
      <c r="H4375" s="8">
        <v>1.0109999999999999E-2</v>
      </c>
    </row>
    <row r="4376" spans="1:8">
      <c r="A4376" s="8" t="str">
        <f t="shared" si="108"/>
        <v>35.05.008510.06.0003</v>
      </c>
      <c r="B4376" s="8" t="s">
        <v>1041</v>
      </c>
      <c r="C4376" s="8" t="s">
        <v>1042</v>
      </c>
      <c r="D4376" s="8" t="s">
        <v>452</v>
      </c>
      <c r="E4376" s="8" t="s">
        <v>493</v>
      </c>
      <c r="F4376" s="8" t="s">
        <v>452</v>
      </c>
      <c r="G4376" s="8" t="s">
        <v>494</v>
      </c>
      <c r="H4376" s="8">
        <v>9.3300000000000002E-4</v>
      </c>
    </row>
    <row r="4377" spans="1:8">
      <c r="A4377" s="8" t="str">
        <f t="shared" si="108"/>
        <v>35.05.008510.06.0006</v>
      </c>
      <c r="B4377" s="8" t="s">
        <v>1041</v>
      </c>
      <c r="C4377" s="8" t="s">
        <v>1042</v>
      </c>
      <c r="D4377" s="8" t="s">
        <v>452</v>
      </c>
      <c r="E4377" s="8" t="s">
        <v>495</v>
      </c>
      <c r="F4377" s="8" t="s">
        <v>452</v>
      </c>
      <c r="G4377" s="8" t="s">
        <v>496</v>
      </c>
      <c r="H4377" s="8">
        <v>1.175E-3</v>
      </c>
    </row>
    <row r="4378" spans="1:8">
      <c r="A4378" s="8" t="str">
        <f t="shared" si="108"/>
        <v>35.05.008510.06.0021</v>
      </c>
      <c r="B4378" s="8" t="s">
        <v>1041</v>
      </c>
      <c r="C4378" s="8" t="s">
        <v>1042</v>
      </c>
      <c r="D4378" s="8" t="s">
        <v>452</v>
      </c>
      <c r="E4378" s="8" t="s">
        <v>489</v>
      </c>
      <c r="F4378" s="8" t="s">
        <v>452</v>
      </c>
      <c r="G4378" s="8" t="s">
        <v>490</v>
      </c>
      <c r="H4378" s="8">
        <v>4.0099999999999999E-4</v>
      </c>
    </row>
    <row r="4379" spans="1:8">
      <c r="A4379" s="8" t="str">
        <f t="shared" si="108"/>
        <v>35.05.008510.09.0004</v>
      </c>
      <c r="B4379" s="8" t="s">
        <v>1041</v>
      </c>
      <c r="C4379" s="8" t="s">
        <v>1042</v>
      </c>
      <c r="D4379" s="8" t="s">
        <v>452</v>
      </c>
      <c r="E4379" s="8" t="s">
        <v>577</v>
      </c>
      <c r="F4379" s="8" t="s">
        <v>452</v>
      </c>
      <c r="G4379" s="8" t="s">
        <v>578</v>
      </c>
      <c r="H4379" s="8">
        <v>7.8879999999999992E-3</v>
      </c>
    </row>
    <row r="4380" spans="1:8">
      <c r="A4380" s="8" t="str">
        <f t="shared" si="108"/>
        <v>35.05.008630.05.0008</v>
      </c>
      <c r="B4380" s="8" t="s">
        <v>1043</v>
      </c>
      <c r="C4380" s="8" t="s">
        <v>1044</v>
      </c>
      <c r="D4380" s="8" t="s">
        <v>452</v>
      </c>
      <c r="E4380" s="8" t="s">
        <v>946</v>
      </c>
      <c r="F4380" s="8" t="s">
        <v>498</v>
      </c>
      <c r="G4380" s="8" t="s">
        <v>947</v>
      </c>
      <c r="H4380" s="8">
        <v>0.21997800000000001</v>
      </c>
    </row>
    <row r="4381" spans="1:8">
      <c r="A4381" s="8" t="str">
        <f t="shared" si="108"/>
        <v>35.05.008610.05.0002</v>
      </c>
      <c r="B4381" s="8" t="s">
        <v>1043</v>
      </c>
      <c r="C4381" s="8" t="s">
        <v>1044</v>
      </c>
      <c r="D4381" s="8" t="s">
        <v>452</v>
      </c>
      <c r="E4381" s="8" t="s">
        <v>451</v>
      </c>
      <c r="F4381" s="8" t="s">
        <v>452</v>
      </c>
      <c r="G4381" s="8" t="s">
        <v>453</v>
      </c>
      <c r="H4381" s="8">
        <v>0.127554</v>
      </c>
    </row>
    <row r="4382" spans="1:8">
      <c r="A4382" s="8" t="str">
        <f t="shared" si="108"/>
        <v>35.05.008610.04.0010</v>
      </c>
      <c r="B4382" s="8" t="s">
        <v>1043</v>
      </c>
      <c r="C4382" s="8" t="s">
        <v>1044</v>
      </c>
      <c r="D4382" s="8" t="s">
        <v>452</v>
      </c>
      <c r="E4382" s="8" t="s">
        <v>465</v>
      </c>
      <c r="F4382" s="8" t="s">
        <v>452</v>
      </c>
      <c r="G4382" s="8" t="s">
        <v>459</v>
      </c>
      <c r="H4382" s="8">
        <v>3.8266000000000001E-2</v>
      </c>
    </row>
    <row r="4383" spans="1:8">
      <c r="A4383" s="8" t="str">
        <f t="shared" si="108"/>
        <v>35.05.008610.09.0003</v>
      </c>
      <c r="B4383" s="8" t="s">
        <v>1043</v>
      </c>
      <c r="C4383" s="8" t="s">
        <v>1044</v>
      </c>
      <c r="D4383" s="8" t="s">
        <v>452</v>
      </c>
      <c r="E4383" s="8" t="s">
        <v>824</v>
      </c>
      <c r="F4383" s="8" t="s">
        <v>452</v>
      </c>
      <c r="G4383" s="8" t="s">
        <v>825</v>
      </c>
      <c r="H4383" s="8">
        <v>6.9014000000000006E-2</v>
      </c>
    </row>
    <row r="4384" spans="1:8">
      <c r="A4384" s="8" t="str">
        <f t="shared" si="108"/>
        <v>35.05.008610.06.0020</v>
      </c>
      <c r="B4384" s="8" t="s">
        <v>1043</v>
      </c>
      <c r="C4384" s="8" t="s">
        <v>1044</v>
      </c>
      <c r="D4384" s="8" t="s">
        <v>452</v>
      </c>
      <c r="E4384" s="8" t="s">
        <v>456</v>
      </c>
      <c r="F4384" s="8" t="s">
        <v>452</v>
      </c>
      <c r="G4384" s="8" t="s">
        <v>457</v>
      </c>
      <c r="H4384" s="8">
        <v>4.7169999999999998E-3</v>
      </c>
    </row>
    <row r="4385" spans="1:8">
      <c r="A4385" s="8" t="str">
        <f t="shared" si="108"/>
        <v>35.05.008610.07.0027</v>
      </c>
      <c r="B4385" s="8" t="s">
        <v>1043</v>
      </c>
      <c r="C4385" s="8" t="s">
        <v>1044</v>
      </c>
      <c r="D4385" s="8" t="s">
        <v>452</v>
      </c>
      <c r="E4385" s="8" t="s">
        <v>948</v>
      </c>
      <c r="F4385" s="8" t="s">
        <v>452</v>
      </c>
      <c r="G4385" s="8" t="s">
        <v>949</v>
      </c>
      <c r="H4385" s="8">
        <v>5.1000000000000004E-4</v>
      </c>
    </row>
    <row r="4386" spans="1:8">
      <c r="A4386" s="8" t="str">
        <f t="shared" si="108"/>
        <v>35.05.008630.05.0007</v>
      </c>
      <c r="B4386" s="8" t="s">
        <v>1043</v>
      </c>
      <c r="C4386" s="8" t="s">
        <v>1044</v>
      </c>
      <c r="D4386" s="8" t="s">
        <v>452</v>
      </c>
      <c r="E4386" s="8" t="s">
        <v>950</v>
      </c>
      <c r="F4386" s="8" t="s">
        <v>452</v>
      </c>
      <c r="G4386" s="8" t="s">
        <v>951</v>
      </c>
      <c r="H4386" s="8">
        <v>0.420875</v>
      </c>
    </row>
    <row r="4387" spans="1:8">
      <c r="A4387" s="8" t="str">
        <f t="shared" si="108"/>
        <v>35.05.008610.05.0003</v>
      </c>
      <c r="B4387" s="8" t="s">
        <v>1043</v>
      </c>
      <c r="C4387" s="8" t="s">
        <v>1044</v>
      </c>
      <c r="D4387" s="8" t="s">
        <v>452</v>
      </c>
      <c r="E4387" s="8" t="s">
        <v>952</v>
      </c>
      <c r="F4387" s="8" t="s">
        <v>452</v>
      </c>
      <c r="G4387" s="8" t="s">
        <v>953</v>
      </c>
      <c r="H4387" s="8">
        <v>0.25296099999999999</v>
      </c>
    </row>
    <row r="4388" spans="1:8">
      <c r="A4388" s="8" t="str">
        <f t="shared" si="108"/>
        <v>35.05.008610.04.0005</v>
      </c>
      <c r="B4388" s="8" t="s">
        <v>1043</v>
      </c>
      <c r="C4388" s="8" t="s">
        <v>1044</v>
      </c>
      <c r="D4388" s="8" t="s">
        <v>452</v>
      </c>
      <c r="E4388" s="8" t="s">
        <v>475</v>
      </c>
      <c r="F4388" s="8" t="s">
        <v>452</v>
      </c>
      <c r="G4388" s="8" t="s">
        <v>476</v>
      </c>
      <c r="H4388" s="8">
        <v>7.5887999999999997E-2</v>
      </c>
    </row>
    <row r="4389" spans="1:8">
      <c r="A4389" s="8" t="str">
        <f t="shared" si="108"/>
        <v>35.05.008610.04.0004</v>
      </c>
      <c r="B4389" s="8" t="s">
        <v>1043</v>
      </c>
      <c r="C4389" s="8" t="s">
        <v>1044</v>
      </c>
      <c r="D4389" s="8" t="s">
        <v>452</v>
      </c>
      <c r="E4389" s="8" t="s">
        <v>776</v>
      </c>
      <c r="F4389" s="8" t="s">
        <v>452</v>
      </c>
      <c r="G4389" s="8" t="s">
        <v>777</v>
      </c>
      <c r="H4389" s="8">
        <v>5.5650999999999999E-2</v>
      </c>
    </row>
    <row r="4390" spans="1:8">
      <c r="A4390" s="8" t="str">
        <f t="shared" si="108"/>
        <v>35.05.008610.07.0002</v>
      </c>
      <c r="B4390" s="8" t="s">
        <v>1043</v>
      </c>
      <c r="C4390" s="8" t="s">
        <v>1044</v>
      </c>
      <c r="D4390" s="8" t="s">
        <v>452</v>
      </c>
      <c r="E4390" s="8" t="s">
        <v>454</v>
      </c>
      <c r="F4390" s="8" t="s">
        <v>452</v>
      </c>
      <c r="G4390" s="8" t="s">
        <v>455</v>
      </c>
      <c r="H4390" s="8">
        <v>0.113284</v>
      </c>
    </row>
    <row r="4391" spans="1:8">
      <c r="A4391" s="8" t="str">
        <f t="shared" si="108"/>
        <v>35.05.008630.02.0032</v>
      </c>
      <c r="B4391" s="8" t="s">
        <v>1043</v>
      </c>
      <c r="C4391" s="8" t="s">
        <v>1044</v>
      </c>
      <c r="D4391" s="8" t="s">
        <v>452</v>
      </c>
      <c r="E4391" s="8" t="s">
        <v>309</v>
      </c>
      <c r="F4391" s="8" t="s">
        <v>579</v>
      </c>
      <c r="G4391" s="8" t="s">
        <v>215</v>
      </c>
      <c r="H4391" s="8">
        <v>0.36281200000000002</v>
      </c>
    </row>
    <row r="4392" spans="1:8">
      <c r="A4392" s="8" t="str">
        <f t="shared" si="108"/>
        <v>35.05.008640.03.1510</v>
      </c>
      <c r="B4392" s="8" t="s">
        <v>1043</v>
      </c>
      <c r="C4392" s="8" t="s">
        <v>1044</v>
      </c>
      <c r="D4392" s="8" t="s">
        <v>452</v>
      </c>
      <c r="E4392" s="8" t="s">
        <v>837</v>
      </c>
      <c r="F4392" s="8" t="s">
        <v>498</v>
      </c>
      <c r="G4392" s="8" t="s">
        <v>838</v>
      </c>
      <c r="H4392" s="8">
        <v>9.0519999999999993E-3</v>
      </c>
    </row>
    <row r="4393" spans="1:8">
      <c r="A4393" s="8" t="str">
        <f t="shared" si="108"/>
        <v>35.05.008640.03.1110</v>
      </c>
      <c r="B4393" s="8" t="s">
        <v>1043</v>
      </c>
      <c r="C4393" s="8" t="s">
        <v>1044</v>
      </c>
      <c r="D4393" s="8" t="s">
        <v>452</v>
      </c>
      <c r="E4393" s="8" t="s">
        <v>1241</v>
      </c>
      <c r="F4393" s="8" t="s">
        <v>498</v>
      </c>
      <c r="G4393" s="8" t="s">
        <v>1242</v>
      </c>
      <c r="H4393" s="8">
        <v>6.9697999999999996E-2</v>
      </c>
    </row>
    <row r="4394" spans="1:8">
      <c r="A4394" s="8" t="str">
        <f t="shared" si="108"/>
        <v>35.05.008610.02.0034</v>
      </c>
      <c r="B4394" s="8" t="s">
        <v>1043</v>
      </c>
      <c r="C4394" s="8" t="s">
        <v>1044</v>
      </c>
      <c r="D4394" s="8" t="s">
        <v>452</v>
      </c>
      <c r="E4394" s="8" t="s">
        <v>905</v>
      </c>
      <c r="F4394" s="8" t="s">
        <v>498</v>
      </c>
      <c r="G4394" s="8" t="s">
        <v>906</v>
      </c>
      <c r="H4394" s="8">
        <v>3.0776000000000001E-2</v>
      </c>
    </row>
    <row r="4395" spans="1:8">
      <c r="A4395" s="8" t="str">
        <f t="shared" si="108"/>
        <v>35.05.008610.06.0015</v>
      </c>
      <c r="B4395" s="8" t="s">
        <v>1043</v>
      </c>
      <c r="C4395" s="8" t="s">
        <v>1044</v>
      </c>
      <c r="D4395" s="8" t="s">
        <v>452</v>
      </c>
      <c r="E4395" s="8" t="s">
        <v>552</v>
      </c>
      <c r="F4395" s="8" t="s">
        <v>452</v>
      </c>
      <c r="G4395" s="8" t="s">
        <v>553</v>
      </c>
      <c r="H4395" s="8">
        <v>1.8E-5</v>
      </c>
    </row>
    <row r="4396" spans="1:8">
      <c r="A4396" s="8" t="str">
        <f t="shared" si="108"/>
        <v>35.05.008610.01.0003</v>
      </c>
      <c r="B4396" s="8" t="s">
        <v>1043</v>
      </c>
      <c r="C4396" s="8" t="s">
        <v>1044</v>
      </c>
      <c r="D4396" s="8" t="s">
        <v>452</v>
      </c>
      <c r="E4396" s="8" t="s">
        <v>471</v>
      </c>
      <c r="F4396" s="8" t="s">
        <v>452</v>
      </c>
      <c r="G4396" s="8" t="s">
        <v>472</v>
      </c>
      <c r="H4396" s="8">
        <v>8.8710000000000004E-3</v>
      </c>
    </row>
    <row r="4397" spans="1:8">
      <c r="A4397" s="8" t="str">
        <f t="shared" si="108"/>
        <v>35.05.008610.02.0035</v>
      </c>
      <c r="B4397" s="8" t="s">
        <v>1043</v>
      </c>
      <c r="C4397" s="8" t="s">
        <v>1044</v>
      </c>
      <c r="D4397" s="8" t="s">
        <v>452</v>
      </c>
      <c r="E4397" s="8" t="s">
        <v>500</v>
      </c>
      <c r="F4397" s="8" t="s">
        <v>498</v>
      </c>
      <c r="G4397" s="8" t="s">
        <v>501</v>
      </c>
      <c r="H4397" s="8">
        <v>0.15387999999999999</v>
      </c>
    </row>
    <row r="4398" spans="1:8">
      <c r="A4398" s="8" t="str">
        <f t="shared" si="108"/>
        <v>35.05.008610.09.0004</v>
      </c>
      <c r="B4398" s="8" t="s">
        <v>1043</v>
      </c>
      <c r="C4398" s="8" t="s">
        <v>1044</v>
      </c>
      <c r="D4398" s="8" t="s">
        <v>452</v>
      </c>
      <c r="E4398" s="8" t="s">
        <v>577</v>
      </c>
      <c r="F4398" s="8" t="s">
        <v>452</v>
      </c>
      <c r="G4398" s="8" t="s">
        <v>578</v>
      </c>
      <c r="H4398" s="8">
        <v>7.8879999999999992E-3</v>
      </c>
    </row>
    <row r="4399" spans="1:8">
      <c r="A4399" s="8" t="str">
        <f t="shared" si="108"/>
        <v>35.05.008730.05.0008</v>
      </c>
      <c r="B4399" s="8" t="s">
        <v>1040</v>
      </c>
      <c r="C4399" s="8" t="s">
        <v>307</v>
      </c>
      <c r="D4399" s="8" t="s">
        <v>452</v>
      </c>
      <c r="E4399" s="8" t="s">
        <v>946</v>
      </c>
      <c r="F4399" s="8" t="s">
        <v>498</v>
      </c>
      <c r="G4399" s="8" t="s">
        <v>947</v>
      </c>
      <c r="H4399" s="8">
        <v>0.22580700000000001</v>
      </c>
    </row>
    <row r="4400" spans="1:8">
      <c r="A4400" s="8" t="str">
        <f t="shared" si="108"/>
        <v>35.05.008710.05.0002</v>
      </c>
      <c r="B4400" s="8" t="s">
        <v>1040</v>
      </c>
      <c r="C4400" s="8" t="s">
        <v>307</v>
      </c>
      <c r="D4400" s="8" t="s">
        <v>452</v>
      </c>
      <c r="E4400" s="8" t="s">
        <v>451</v>
      </c>
      <c r="F4400" s="8" t="s">
        <v>452</v>
      </c>
      <c r="G4400" s="8" t="s">
        <v>453</v>
      </c>
      <c r="H4400" s="8">
        <v>0.130935</v>
      </c>
    </row>
    <row r="4401" spans="1:8">
      <c r="A4401" s="8" t="str">
        <f t="shared" si="108"/>
        <v>35.05.008710.04.0010</v>
      </c>
      <c r="B4401" s="8" t="s">
        <v>1040</v>
      </c>
      <c r="C4401" s="8" t="s">
        <v>307</v>
      </c>
      <c r="D4401" s="8" t="s">
        <v>452</v>
      </c>
      <c r="E4401" s="8" t="s">
        <v>465</v>
      </c>
      <c r="F4401" s="8" t="s">
        <v>452</v>
      </c>
      <c r="G4401" s="8" t="s">
        <v>459</v>
      </c>
      <c r="H4401" s="8">
        <v>3.9280000000000002E-2</v>
      </c>
    </row>
    <row r="4402" spans="1:8">
      <c r="A4402" s="8" t="str">
        <f t="shared" si="108"/>
        <v>35.05.008710.09.0003</v>
      </c>
      <c r="B4402" s="8" t="s">
        <v>1040</v>
      </c>
      <c r="C4402" s="8" t="s">
        <v>307</v>
      </c>
      <c r="D4402" s="8" t="s">
        <v>452</v>
      </c>
      <c r="E4402" s="8" t="s">
        <v>824</v>
      </c>
      <c r="F4402" s="8" t="s">
        <v>452</v>
      </c>
      <c r="G4402" s="8" t="s">
        <v>825</v>
      </c>
      <c r="H4402" s="8">
        <v>6.6037999999999999E-2</v>
      </c>
    </row>
    <row r="4403" spans="1:8">
      <c r="A4403" s="8" t="str">
        <f t="shared" si="108"/>
        <v>35.05.008710.06.0020</v>
      </c>
      <c r="B4403" s="8" t="s">
        <v>1040</v>
      </c>
      <c r="C4403" s="8" t="s">
        <v>307</v>
      </c>
      <c r="D4403" s="8" t="s">
        <v>452</v>
      </c>
      <c r="E4403" s="8" t="s">
        <v>456</v>
      </c>
      <c r="F4403" s="8" t="s">
        <v>452</v>
      </c>
      <c r="G4403" s="8" t="s">
        <v>457</v>
      </c>
      <c r="H4403" s="8">
        <v>5.3220000000000003E-3</v>
      </c>
    </row>
    <row r="4404" spans="1:8">
      <c r="A4404" s="8" t="str">
        <f t="shared" si="108"/>
        <v>35.05.008710.07.0027</v>
      </c>
      <c r="B4404" s="8" t="s">
        <v>1040</v>
      </c>
      <c r="C4404" s="8" t="s">
        <v>307</v>
      </c>
      <c r="D4404" s="8" t="s">
        <v>452</v>
      </c>
      <c r="E4404" s="8" t="s">
        <v>948</v>
      </c>
      <c r="F4404" s="8" t="s">
        <v>452</v>
      </c>
      <c r="G4404" s="8" t="s">
        <v>949</v>
      </c>
      <c r="H4404" s="8">
        <v>5.2400000000000005E-4</v>
      </c>
    </row>
    <row r="4405" spans="1:8">
      <c r="A4405" s="8" t="str">
        <f t="shared" si="108"/>
        <v>35.05.008730.05.0007</v>
      </c>
      <c r="B4405" s="8" t="s">
        <v>1040</v>
      </c>
      <c r="C4405" s="8" t="s">
        <v>307</v>
      </c>
      <c r="D4405" s="8" t="s">
        <v>452</v>
      </c>
      <c r="E4405" s="8" t="s">
        <v>950</v>
      </c>
      <c r="F4405" s="8" t="s">
        <v>452</v>
      </c>
      <c r="G4405" s="8" t="s">
        <v>951</v>
      </c>
      <c r="H4405" s="8">
        <v>0.301066</v>
      </c>
    </row>
    <row r="4406" spans="1:8">
      <c r="A4406" s="8" t="str">
        <f t="shared" si="108"/>
        <v>35.05.008710.05.0003</v>
      </c>
      <c r="B4406" s="8" t="s">
        <v>1040</v>
      </c>
      <c r="C4406" s="8" t="s">
        <v>307</v>
      </c>
      <c r="D4406" s="8" t="s">
        <v>452</v>
      </c>
      <c r="E4406" s="8" t="s">
        <v>952</v>
      </c>
      <c r="F4406" s="8" t="s">
        <v>452</v>
      </c>
      <c r="G4406" s="8" t="s">
        <v>953</v>
      </c>
      <c r="H4406" s="8">
        <v>0.180951</v>
      </c>
    </row>
    <row r="4407" spans="1:8">
      <c r="A4407" s="8" t="str">
        <f t="shared" si="108"/>
        <v>35.05.008710.04.0005</v>
      </c>
      <c r="B4407" s="8" t="s">
        <v>1040</v>
      </c>
      <c r="C4407" s="8" t="s">
        <v>307</v>
      </c>
      <c r="D4407" s="8" t="s">
        <v>452</v>
      </c>
      <c r="E4407" s="8" t="s">
        <v>475</v>
      </c>
      <c r="F4407" s="8" t="s">
        <v>452</v>
      </c>
      <c r="G4407" s="8" t="s">
        <v>476</v>
      </c>
      <c r="H4407" s="8">
        <v>5.4285E-2</v>
      </c>
    </row>
    <row r="4408" spans="1:8">
      <c r="A4408" s="8" t="str">
        <f t="shared" si="108"/>
        <v>35.05.008710.04.0004</v>
      </c>
      <c r="B4408" s="8" t="s">
        <v>1040</v>
      </c>
      <c r="C4408" s="8" t="s">
        <v>307</v>
      </c>
      <c r="D4408" s="8" t="s">
        <v>452</v>
      </c>
      <c r="E4408" s="8" t="s">
        <v>776</v>
      </c>
      <c r="F4408" s="8" t="s">
        <v>452</v>
      </c>
      <c r="G4408" s="8" t="s">
        <v>777</v>
      </c>
      <c r="H4408" s="8">
        <v>3.9808999999999997E-2</v>
      </c>
    </row>
    <row r="4409" spans="1:8">
      <c r="A4409" s="8" t="str">
        <f t="shared" si="108"/>
        <v>35.05.008710.07.0002</v>
      </c>
      <c r="B4409" s="8" t="s">
        <v>1040</v>
      </c>
      <c r="C4409" s="8" t="s">
        <v>307</v>
      </c>
      <c r="D4409" s="8" t="s">
        <v>452</v>
      </c>
      <c r="E4409" s="8" t="s">
        <v>454</v>
      </c>
      <c r="F4409" s="8" t="s">
        <v>452</v>
      </c>
      <c r="G4409" s="8" t="s">
        <v>455</v>
      </c>
      <c r="H4409" s="8">
        <v>0.22029399999999999</v>
      </c>
    </row>
    <row r="4410" spans="1:8">
      <c r="A4410" s="8" t="str">
        <f t="shared" si="108"/>
        <v>35.05.008730.02.0030</v>
      </c>
      <c r="B4410" s="8" t="s">
        <v>1040</v>
      </c>
      <c r="C4410" s="8" t="s">
        <v>307</v>
      </c>
      <c r="D4410" s="8" t="s">
        <v>452</v>
      </c>
      <c r="E4410" s="8" t="s">
        <v>259</v>
      </c>
      <c r="F4410" s="8" t="s">
        <v>579</v>
      </c>
      <c r="G4410" s="8" t="s">
        <v>967</v>
      </c>
      <c r="H4410" s="8">
        <v>0.38019700000000001</v>
      </c>
    </row>
    <row r="4411" spans="1:8">
      <c r="A4411" s="8" t="str">
        <f t="shared" si="108"/>
        <v>35.05.008710.03.0011</v>
      </c>
      <c r="B4411" s="8" t="s">
        <v>1040</v>
      </c>
      <c r="C4411" s="8" t="s">
        <v>307</v>
      </c>
      <c r="D4411" s="8" t="s">
        <v>452</v>
      </c>
      <c r="E4411" s="8" t="s">
        <v>955</v>
      </c>
      <c r="F4411" s="8" t="s">
        <v>452</v>
      </c>
      <c r="G4411" s="8" t="s">
        <v>956</v>
      </c>
      <c r="H4411" s="8">
        <v>2.3722E-2</v>
      </c>
    </row>
    <row r="4412" spans="1:8">
      <c r="A4412" s="8" t="str">
        <f t="shared" si="108"/>
        <v>35.05.008710.03.0004</v>
      </c>
      <c r="B4412" s="8" t="s">
        <v>1040</v>
      </c>
      <c r="C4412" s="8" t="s">
        <v>307</v>
      </c>
      <c r="D4412" s="8" t="s">
        <v>452</v>
      </c>
      <c r="E4412" s="8" t="s">
        <v>467</v>
      </c>
      <c r="F4412" s="8" t="s">
        <v>452</v>
      </c>
      <c r="G4412" s="8" t="s">
        <v>468</v>
      </c>
      <c r="H4412" s="8">
        <v>0.104377</v>
      </c>
    </row>
    <row r="4413" spans="1:8">
      <c r="A4413" s="8" t="str">
        <f t="shared" si="108"/>
        <v>35.05.008710.06.0019</v>
      </c>
      <c r="B4413" s="8" t="s">
        <v>1040</v>
      </c>
      <c r="C4413" s="8" t="s">
        <v>307</v>
      </c>
      <c r="D4413" s="8" t="s">
        <v>452</v>
      </c>
      <c r="E4413" s="8" t="s">
        <v>473</v>
      </c>
      <c r="F4413" s="8" t="s">
        <v>452</v>
      </c>
      <c r="G4413" s="8" t="s">
        <v>474</v>
      </c>
      <c r="H4413" s="8">
        <v>4.744E-3</v>
      </c>
    </row>
    <row r="4414" spans="1:8">
      <c r="A4414" s="8" t="str">
        <f t="shared" si="108"/>
        <v>35.05.008710.04.0007</v>
      </c>
      <c r="B4414" s="8" t="s">
        <v>1040</v>
      </c>
      <c r="C4414" s="8" t="s">
        <v>307</v>
      </c>
      <c r="D4414" s="8" t="s">
        <v>452</v>
      </c>
      <c r="E4414" s="8" t="s">
        <v>535</v>
      </c>
      <c r="F4414" s="8" t="s">
        <v>452</v>
      </c>
      <c r="G4414" s="8" t="s">
        <v>536</v>
      </c>
      <c r="H4414" s="8">
        <v>7.3920000000000001E-3</v>
      </c>
    </row>
    <row r="4415" spans="1:8">
      <c r="A4415" s="8" t="str">
        <f t="shared" si="108"/>
        <v>35.05.008710.06.0007</v>
      </c>
      <c r="B4415" s="8" t="s">
        <v>1040</v>
      </c>
      <c r="C4415" s="8" t="s">
        <v>307</v>
      </c>
      <c r="D4415" s="8" t="s">
        <v>452</v>
      </c>
      <c r="E4415" s="8" t="s">
        <v>479</v>
      </c>
      <c r="F4415" s="8" t="s">
        <v>452</v>
      </c>
      <c r="G4415" s="8" t="s">
        <v>480</v>
      </c>
      <c r="H4415" s="8">
        <v>1.186E-3</v>
      </c>
    </row>
    <row r="4416" spans="1:8">
      <c r="A4416" s="8" t="str">
        <f t="shared" si="108"/>
        <v>35.05.008710.06.0043</v>
      </c>
      <c r="B4416" s="8" t="s">
        <v>1040</v>
      </c>
      <c r="C4416" s="8" t="s">
        <v>307</v>
      </c>
      <c r="D4416" s="8" t="s">
        <v>452</v>
      </c>
      <c r="E4416" s="8" t="s">
        <v>869</v>
      </c>
      <c r="F4416" s="8" t="s">
        <v>452</v>
      </c>
      <c r="G4416" s="8" t="s">
        <v>870</v>
      </c>
      <c r="H4416" s="8">
        <v>2.5302999999999999E-2</v>
      </c>
    </row>
    <row r="4417" spans="1:8">
      <c r="A4417" s="8" t="str">
        <f t="shared" si="108"/>
        <v>35.05.008710.06.0006</v>
      </c>
      <c r="B4417" s="8" t="s">
        <v>1040</v>
      </c>
      <c r="C4417" s="8" t="s">
        <v>307</v>
      </c>
      <c r="D4417" s="8" t="s">
        <v>452</v>
      </c>
      <c r="E4417" s="8" t="s">
        <v>495</v>
      </c>
      <c r="F4417" s="8" t="s">
        <v>452</v>
      </c>
      <c r="G4417" s="8" t="s">
        <v>496</v>
      </c>
      <c r="H4417" s="8">
        <v>2.8470000000000001E-3</v>
      </c>
    </row>
    <row r="4418" spans="1:8">
      <c r="A4418" s="8" t="str">
        <f t="shared" si="108"/>
        <v>35.05.008710.06.0037</v>
      </c>
      <c r="B4418" s="8" t="s">
        <v>1040</v>
      </c>
      <c r="C4418" s="8" t="s">
        <v>307</v>
      </c>
      <c r="D4418" s="8" t="s">
        <v>452</v>
      </c>
      <c r="E4418" s="8" t="s">
        <v>485</v>
      </c>
      <c r="F4418" s="8" t="s">
        <v>452</v>
      </c>
      <c r="G4418" s="8" t="s">
        <v>486</v>
      </c>
      <c r="H4418" s="8">
        <v>9.5000000000000005E-5</v>
      </c>
    </row>
    <row r="4419" spans="1:8">
      <c r="A4419" s="8" t="str">
        <f t="shared" si="108"/>
        <v>---------------  - FMEN031 - V:</v>
      </c>
      <c r="B4419" s="8" t="s">
        <v>427</v>
      </c>
      <c r="C4419" s="8" t="e">
        <f>------------------------------DAT</f>
        <v>#NAME?</v>
      </c>
      <c r="D4419" s="8" t="s">
        <v>1238</v>
      </c>
      <c r="E4419" s="8" t="s">
        <v>526</v>
      </c>
      <c r="F4419" s="8" t="s">
        <v>527</v>
      </c>
      <c r="G4419" s="8" t="s">
        <v>528</v>
      </c>
      <c r="H4419" s="8"/>
    </row>
    <row r="4420" spans="1:8">
      <c r="A4420" s="8" t="str">
        <f t="shared" si="108"/>
        <v>_x000C_------------------------------</v>
      </c>
      <c r="B4420" s="8" t="s">
        <v>529</v>
      </c>
      <c r="C4420" s="8" t="s">
        <v>1227</v>
      </c>
      <c r="D4420" s="8" t="s">
        <v>1228</v>
      </c>
      <c r="E4420" s="8" t="s">
        <v>430</v>
      </c>
      <c r="F4420" s="8" t="s">
        <v>429</v>
      </c>
      <c r="G4420" s="8" t="s">
        <v>431</v>
      </c>
      <c r="H4420" s="8" t="s">
        <v>431</v>
      </c>
    </row>
    <row r="4421" spans="1:8">
      <c r="A4421" s="8" t="str">
        <f t="shared" si="108"/>
        <v>FORNO DE MINASrutura de Atual P</v>
      </c>
      <c r="B4421" s="8" t="s">
        <v>433</v>
      </c>
      <c r="C4421" s="8" t="s">
        <v>434</v>
      </c>
      <c r="D4421" s="8" t="s">
        <v>435</v>
      </c>
      <c r="E4421" s="8" t="s">
        <v>436</v>
      </c>
      <c r="F4421" s="8" t="s">
        <v>437</v>
      </c>
      <c r="G4421" s="8" t="s">
        <v>438</v>
      </c>
      <c r="H4421" s="8" t="s">
        <v>1762</v>
      </c>
    </row>
    <row r="4422" spans="1:8">
      <c r="A4422" s="8" t="str">
        <f t="shared" si="108"/>
        <v>-------------------------------</v>
      </c>
      <c r="B4422" s="8" t="s">
        <v>427</v>
      </c>
      <c r="C4422" s="8" t="s">
        <v>1227</v>
      </c>
      <c r="D4422" s="8" t="s">
        <v>1228</v>
      </c>
      <c r="E4422" s="8" t="s">
        <v>430</v>
      </c>
      <c r="F4422" s="8" t="s">
        <v>429</v>
      </c>
      <c r="G4422" s="8" t="s">
        <v>431</v>
      </c>
      <c r="H4422" s="8" t="s">
        <v>1761</v>
      </c>
    </row>
    <row r="4423" spans="1:8">
      <c r="A4423" s="8" t="str">
        <f t="shared" si="108"/>
        <v/>
      </c>
      <c r="B4423" s="8"/>
      <c r="C4423" s="8"/>
      <c r="D4423" s="8"/>
      <c r="E4423" s="8"/>
      <c r="F4423" s="8"/>
      <c r="G4423" s="8"/>
      <c r="H4423" s="8"/>
    </row>
    <row r="4424" spans="1:8">
      <c r="A4424" s="8" t="str">
        <f t="shared" si="108"/>
        <v>Item PaiItem Filho</v>
      </c>
      <c r="B4424" s="8" t="s">
        <v>441</v>
      </c>
      <c r="C4424" s="8" t="s">
        <v>442</v>
      </c>
      <c r="D4424" s="8" t="s">
        <v>443</v>
      </c>
      <c r="E4424" s="8" t="s">
        <v>444</v>
      </c>
      <c r="F4424" s="8" t="s">
        <v>443</v>
      </c>
      <c r="G4424" s="8" t="s">
        <v>445</v>
      </c>
      <c r="H4424" s="8" t="s">
        <v>446</v>
      </c>
    </row>
    <row r="4425" spans="1:8">
      <c r="A4425" s="8" t="str">
        <f t="shared" si="108"/>
        <v>------------------------------</v>
      </c>
      <c r="B4425" s="8" t="s">
        <v>427</v>
      </c>
      <c r="C4425" s="8" t="s">
        <v>447</v>
      </c>
      <c r="D4425" s="8" t="s">
        <v>448</v>
      </c>
      <c r="E4425" s="8" t="s">
        <v>449</v>
      </c>
      <c r="F4425" s="8" t="s">
        <v>448</v>
      </c>
      <c r="G4425" s="8" t="s">
        <v>431</v>
      </c>
      <c r="H4425" s="8" t="s">
        <v>427</v>
      </c>
    </row>
    <row r="4426" spans="1:8">
      <c r="A4426" s="8" t="str">
        <f t="shared" si="108"/>
        <v>35.05.008710.06.0049</v>
      </c>
      <c r="B4426" s="8" t="s">
        <v>1040</v>
      </c>
      <c r="C4426" s="8" t="s">
        <v>307</v>
      </c>
      <c r="D4426" s="8" t="s">
        <v>452</v>
      </c>
      <c r="E4426" s="8" t="s">
        <v>477</v>
      </c>
      <c r="F4426" s="8" t="s">
        <v>452</v>
      </c>
      <c r="G4426" s="8" t="s">
        <v>478</v>
      </c>
      <c r="H4426" s="8">
        <v>1.8979999999999999E-3</v>
      </c>
    </row>
    <row r="4427" spans="1:8">
      <c r="A4427" s="8" t="str">
        <f t="shared" si="108"/>
        <v>35.05.008730.03.0002</v>
      </c>
      <c r="B4427" s="8" t="s">
        <v>1040</v>
      </c>
      <c r="C4427" s="8" t="s">
        <v>307</v>
      </c>
      <c r="D4427" s="8" t="s">
        <v>452</v>
      </c>
      <c r="E4427" s="8" t="s">
        <v>497</v>
      </c>
      <c r="F4427" s="8" t="s">
        <v>498</v>
      </c>
      <c r="G4427" s="8" t="s">
        <v>499</v>
      </c>
      <c r="H4427" s="8">
        <v>2.8470000000000001E-3</v>
      </c>
    </row>
    <row r="4428" spans="1:8">
      <c r="A4428" s="8" t="str">
        <f t="shared" si="108"/>
        <v>35.05.008710.01.0003</v>
      </c>
      <c r="B4428" s="8" t="s">
        <v>1040</v>
      </c>
      <c r="C4428" s="8" t="s">
        <v>307</v>
      </c>
      <c r="D4428" s="8" t="s">
        <v>452</v>
      </c>
      <c r="E4428" s="8" t="s">
        <v>471</v>
      </c>
      <c r="F4428" s="8" t="s">
        <v>452</v>
      </c>
      <c r="G4428" s="8" t="s">
        <v>472</v>
      </c>
      <c r="H4428" s="8">
        <v>1.5751000000000001E-2</v>
      </c>
    </row>
    <row r="4429" spans="1:8">
      <c r="A4429" s="8" t="str">
        <f t="shared" si="108"/>
        <v>35.05.008710.06.0021</v>
      </c>
      <c r="B4429" s="8" t="s">
        <v>1040</v>
      </c>
      <c r="C4429" s="8" t="s">
        <v>307</v>
      </c>
      <c r="D4429" s="8" t="s">
        <v>452</v>
      </c>
      <c r="E4429" s="8" t="s">
        <v>489</v>
      </c>
      <c r="F4429" s="8" t="s">
        <v>452</v>
      </c>
      <c r="G4429" s="8" t="s">
        <v>490</v>
      </c>
      <c r="H4429" s="8">
        <v>2.6600000000000001E-4</v>
      </c>
    </row>
    <row r="4430" spans="1:8">
      <c r="A4430" s="8" t="str">
        <f t="shared" si="108"/>
        <v>35.05.008710.06.0008</v>
      </c>
      <c r="B4430" s="8" t="s">
        <v>1040</v>
      </c>
      <c r="C4430" s="8" t="s">
        <v>307</v>
      </c>
      <c r="D4430" s="8" t="s">
        <v>452</v>
      </c>
      <c r="E4430" s="8" t="s">
        <v>491</v>
      </c>
      <c r="F4430" s="8" t="s">
        <v>452</v>
      </c>
      <c r="G4430" s="8" t="s">
        <v>492</v>
      </c>
      <c r="H4430" s="8">
        <v>1.6100000000000001E-4</v>
      </c>
    </row>
    <row r="4431" spans="1:8">
      <c r="A4431" s="8" t="str">
        <f t="shared" ref="A4431:A4494" si="109">B4431&amp;E4431</f>
        <v>35.05.008710.07.0011</v>
      </c>
      <c r="B4431" s="8" t="s">
        <v>1040</v>
      </c>
      <c r="C4431" s="8" t="s">
        <v>307</v>
      </c>
      <c r="D4431" s="8" t="s">
        <v>452</v>
      </c>
      <c r="E4431" s="8" t="s">
        <v>487</v>
      </c>
      <c r="F4431" s="8" t="s">
        <v>452</v>
      </c>
      <c r="G4431" s="8" t="s">
        <v>488</v>
      </c>
      <c r="H4431" s="8">
        <v>4.7399999999999997E-4</v>
      </c>
    </row>
    <row r="4432" spans="1:8">
      <c r="A4432" s="8" t="str">
        <f t="shared" si="109"/>
        <v>35.05.008710.02.0003</v>
      </c>
      <c r="B4432" s="8" t="s">
        <v>1040</v>
      </c>
      <c r="C4432" s="8" t="s">
        <v>307</v>
      </c>
      <c r="D4432" s="8" t="s">
        <v>452</v>
      </c>
      <c r="E4432" s="8" t="s">
        <v>523</v>
      </c>
      <c r="F4432" s="8" t="s">
        <v>452</v>
      </c>
      <c r="G4432" s="8" t="s">
        <v>524</v>
      </c>
      <c r="H4432" s="8">
        <v>4.934E-3</v>
      </c>
    </row>
    <row r="4433" spans="1:8">
      <c r="A4433" s="8" t="str">
        <f t="shared" si="109"/>
        <v>35.05.008710.06.0035</v>
      </c>
      <c r="B4433" s="8" t="s">
        <v>1040</v>
      </c>
      <c r="C4433" s="8" t="s">
        <v>307</v>
      </c>
      <c r="D4433" s="8" t="s">
        <v>452</v>
      </c>
      <c r="E4433" s="8" t="s">
        <v>879</v>
      </c>
      <c r="F4433" s="8" t="s">
        <v>452</v>
      </c>
      <c r="G4433" s="8" t="s">
        <v>880</v>
      </c>
      <c r="H4433" s="8">
        <v>2.6999999999999999E-5</v>
      </c>
    </row>
    <row r="4434" spans="1:8">
      <c r="A4434" s="8" t="str">
        <f t="shared" si="109"/>
        <v>35.05.008710.06.0017</v>
      </c>
      <c r="B4434" s="8" t="s">
        <v>1040</v>
      </c>
      <c r="C4434" s="8" t="s">
        <v>307</v>
      </c>
      <c r="D4434" s="8" t="s">
        <v>452</v>
      </c>
      <c r="E4434" s="8" t="s">
        <v>483</v>
      </c>
      <c r="F4434" s="8" t="s">
        <v>452</v>
      </c>
      <c r="G4434" s="8" t="s">
        <v>484</v>
      </c>
      <c r="H4434" s="8">
        <v>9.5000000000000005E-5</v>
      </c>
    </row>
    <row r="4435" spans="1:8">
      <c r="A4435" s="8" t="str">
        <f t="shared" si="109"/>
        <v>35.05.008710.06.0001</v>
      </c>
      <c r="B4435" s="8" t="s">
        <v>1040</v>
      </c>
      <c r="C4435" s="8" t="s">
        <v>307</v>
      </c>
      <c r="D4435" s="8" t="s">
        <v>452</v>
      </c>
      <c r="E4435" s="8" t="s">
        <v>481</v>
      </c>
      <c r="F4435" s="8" t="s">
        <v>452</v>
      </c>
      <c r="G4435" s="8" t="s">
        <v>482</v>
      </c>
      <c r="H4435" s="8">
        <v>3.8000000000000002E-5</v>
      </c>
    </row>
    <row r="4436" spans="1:8">
      <c r="A4436" s="8" t="str">
        <f t="shared" si="109"/>
        <v>35.05.008740.03.5580</v>
      </c>
      <c r="B4436" s="8" t="s">
        <v>1040</v>
      </c>
      <c r="C4436" s="8" t="s">
        <v>307</v>
      </c>
      <c r="D4436" s="8" t="s">
        <v>452</v>
      </c>
      <c r="E4436" s="8" t="s">
        <v>757</v>
      </c>
      <c r="F4436" s="8" t="s">
        <v>498</v>
      </c>
      <c r="G4436" s="8" t="s">
        <v>758</v>
      </c>
      <c r="H4436" s="8">
        <v>9.7757999999999998E-2</v>
      </c>
    </row>
    <row r="4437" spans="1:8">
      <c r="A4437" s="8" t="str">
        <f t="shared" si="109"/>
        <v>35.05.008735.03.5580</v>
      </c>
      <c r="B4437" s="8" t="s">
        <v>1040</v>
      </c>
      <c r="C4437" s="8" t="s">
        <v>307</v>
      </c>
      <c r="D4437" s="8" t="s">
        <v>452</v>
      </c>
      <c r="E4437" s="8" t="s">
        <v>1672</v>
      </c>
      <c r="F4437" s="8" t="s">
        <v>498</v>
      </c>
      <c r="G4437" s="8" t="s">
        <v>1673</v>
      </c>
      <c r="H4437" s="8">
        <v>9.7757999999999998E-2</v>
      </c>
    </row>
    <row r="4438" spans="1:8">
      <c r="A4438" s="8" t="str">
        <f t="shared" si="109"/>
        <v>35.05.008710.09.0004</v>
      </c>
      <c r="B4438" s="8" t="s">
        <v>1040</v>
      </c>
      <c r="C4438" s="8" t="s">
        <v>307</v>
      </c>
      <c r="D4438" s="8" t="s">
        <v>452</v>
      </c>
      <c r="E4438" s="8" t="s">
        <v>577</v>
      </c>
      <c r="F4438" s="8" t="s">
        <v>452</v>
      </c>
      <c r="G4438" s="8" t="s">
        <v>578</v>
      </c>
      <c r="H4438" s="8">
        <v>7.077E-3</v>
      </c>
    </row>
    <row r="4439" spans="1:8">
      <c r="A4439" s="8" t="str">
        <f t="shared" si="109"/>
        <v>35.05.008830.05.0014</v>
      </c>
      <c r="B4439" s="8" t="s">
        <v>1763</v>
      </c>
      <c r="C4439" s="8" t="s">
        <v>1764</v>
      </c>
      <c r="D4439" s="8" t="s">
        <v>452</v>
      </c>
      <c r="E4439" s="8" t="s">
        <v>1351</v>
      </c>
      <c r="F4439" s="8" t="s">
        <v>452</v>
      </c>
      <c r="G4439" s="8" t="s">
        <v>1320</v>
      </c>
      <c r="H4439" s="8">
        <v>0.75</v>
      </c>
    </row>
    <row r="4440" spans="1:8">
      <c r="A4440" s="8" t="str">
        <f t="shared" si="109"/>
        <v>35.05.008810.09.0003</v>
      </c>
      <c r="B4440" s="8" t="s">
        <v>1763</v>
      </c>
      <c r="C4440" s="8" t="s">
        <v>1764</v>
      </c>
      <c r="D4440" s="8" t="s">
        <v>452</v>
      </c>
      <c r="E4440" s="8" t="s">
        <v>824</v>
      </c>
      <c r="F4440" s="8" t="s">
        <v>452</v>
      </c>
      <c r="G4440" s="8" t="s">
        <v>825</v>
      </c>
      <c r="H4440" s="8">
        <v>0.114702</v>
      </c>
    </row>
    <row r="4441" spans="1:8">
      <c r="A4441" s="8" t="str">
        <f t="shared" si="109"/>
        <v>35.05.008810.06.0020</v>
      </c>
      <c r="B4441" s="8" t="s">
        <v>1763</v>
      </c>
      <c r="C4441" s="8" t="s">
        <v>1764</v>
      </c>
      <c r="D4441" s="8" t="s">
        <v>452</v>
      </c>
      <c r="E4441" s="8" t="s">
        <v>456</v>
      </c>
      <c r="F4441" s="8" t="s">
        <v>452</v>
      </c>
      <c r="G4441" s="8" t="s">
        <v>457</v>
      </c>
      <c r="H4441" s="8">
        <v>9.9620000000000004E-3</v>
      </c>
    </row>
    <row r="4442" spans="1:8">
      <c r="A4442" s="8" t="str">
        <f t="shared" si="109"/>
        <v>35.05.008810.04.0004</v>
      </c>
      <c r="B4442" s="8" t="s">
        <v>1763</v>
      </c>
      <c r="C4442" s="8" t="s">
        <v>1764</v>
      </c>
      <c r="D4442" s="8" t="s">
        <v>452</v>
      </c>
      <c r="E4442" s="8" t="s">
        <v>776</v>
      </c>
      <c r="F4442" s="8" t="s">
        <v>452</v>
      </c>
      <c r="G4442" s="8" t="s">
        <v>777</v>
      </c>
      <c r="H4442" s="8">
        <v>5.692E-3</v>
      </c>
    </row>
    <row r="4443" spans="1:8">
      <c r="A4443" s="8" t="str">
        <f t="shared" si="109"/>
        <v>35.05.008810.04.0005</v>
      </c>
      <c r="B4443" s="8" t="s">
        <v>1763</v>
      </c>
      <c r="C4443" s="8" t="s">
        <v>1764</v>
      </c>
      <c r="D4443" s="8" t="s">
        <v>452</v>
      </c>
      <c r="E4443" s="8" t="s">
        <v>475</v>
      </c>
      <c r="F4443" s="8" t="s">
        <v>452</v>
      </c>
      <c r="G4443" s="8" t="s">
        <v>476</v>
      </c>
      <c r="H4443" s="8">
        <v>7.5900000000000004E-3</v>
      </c>
    </row>
    <row r="4444" spans="1:8">
      <c r="A4444" s="8" t="str">
        <f t="shared" si="109"/>
        <v>35.05.008840.03.1380</v>
      </c>
      <c r="B4444" s="8" t="s">
        <v>1763</v>
      </c>
      <c r="C4444" s="8" t="s">
        <v>1764</v>
      </c>
      <c r="D4444" s="8" t="s">
        <v>452</v>
      </c>
      <c r="E4444" s="8" t="s">
        <v>835</v>
      </c>
      <c r="F4444" s="8" t="s">
        <v>498</v>
      </c>
      <c r="G4444" s="8" t="s">
        <v>836</v>
      </c>
      <c r="H4444" s="8">
        <v>0.113848</v>
      </c>
    </row>
    <row r="4445" spans="1:8">
      <c r="A4445" s="8" t="str">
        <f t="shared" si="109"/>
        <v>35.05.008830.06.0001</v>
      </c>
      <c r="B4445" s="8" t="s">
        <v>1763</v>
      </c>
      <c r="C4445" s="8" t="s">
        <v>1764</v>
      </c>
      <c r="D4445" s="8" t="s">
        <v>452</v>
      </c>
      <c r="E4445" s="8" t="s">
        <v>1331</v>
      </c>
      <c r="F4445" s="8" t="s">
        <v>452</v>
      </c>
      <c r="G4445" s="8" t="s">
        <v>1332</v>
      </c>
      <c r="H4445" s="8">
        <v>0.50072399999999995</v>
      </c>
    </row>
    <row r="4446" spans="1:8">
      <c r="A4446" s="8" t="str">
        <f t="shared" si="109"/>
        <v>35.05.008810.01.0010</v>
      </c>
      <c r="B4446" s="8" t="s">
        <v>1763</v>
      </c>
      <c r="C4446" s="8" t="s">
        <v>1764</v>
      </c>
      <c r="D4446" s="8" t="s">
        <v>452</v>
      </c>
      <c r="E4446" s="8" t="s">
        <v>843</v>
      </c>
      <c r="F4446" s="8" t="s">
        <v>452</v>
      </c>
      <c r="G4446" s="8" t="s">
        <v>844</v>
      </c>
      <c r="H4446" s="8">
        <v>8.1971000000000002E-2</v>
      </c>
    </row>
    <row r="4447" spans="1:8">
      <c r="A4447" s="8" t="str">
        <f t="shared" si="109"/>
        <v>35.05.008810.01.0014</v>
      </c>
      <c r="B4447" s="8" t="s">
        <v>1763</v>
      </c>
      <c r="C4447" s="8" t="s">
        <v>1764</v>
      </c>
      <c r="D4447" s="8" t="s">
        <v>452</v>
      </c>
      <c r="E4447" s="8" t="s">
        <v>841</v>
      </c>
      <c r="F4447" s="8" t="s">
        <v>452</v>
      </c>
      <c r="G4447" s="8" t="s">
        <v>842</v>
      </c>
      <c r="H4447" s="8">
        <v>0.109294</v>
      </c>
    </row>
    <row r="4448" spans="1:8">
      <c r="A4448" s="8" t="str">
        <f t="shared" si="109"/>
        <v>35.05.008810.01.0006</v>
      </c>
      <c r="B4448" s="8" t="s">
        <v>1763</v>
      </c>
      <c r="C4448" s="8" t="s">
        <v>1764</v>
      </c>
      <c r="D4448" s="8" t="s">
        <v>452</v>
      </c>
      <c r="E4448" s="8" t="s">
        <v>845</v>
      </c>
      <c r="F4448" s="8" t="s">
        <v>452</v>
      </c>
      <c r="G4448" s="8" t="s">
        <v>846</v>
      </c>
      <c r="H4448" s="8">
        <v>8.1971000000000002E-2</v>
      </c>
    </row>
    <row r="4449" spans="1:8">
      <c r="A4449" s="8" t="str">
        <f t="shared" si="109"/>
        <v>35.05.008810.02.0003</v>
      </c>
      <c r="B4449" s="8" t="s">
        <v>1763</v>
      </c>
      <c r="C4449" s="8" t="s">
        <v>1764</v>
      </c>
      <c r="D4449" s="8" t="s">
        <v>452</v>
      </c>
      <c r="E4449" s="8" t="s">
        <v>523</v>
      </c>
      <c r="F4449" s="8" t="s">
        <v>452</v>
      </c>
      <c r="G4449" s="8" t="s">
        <v>524</v>
      </c>
      <c r="H4449" s="8">
        <v>1.8595E-2</v>
      </c>
    </row>
    <row r="4450" spans="1:8">
      <c r="A4450" s="8" t="str">
        <f t="shared" si="109"/>
        <v>35.05.008810.02.0026</v>
      </c>
      <c r="B4450" s="8" t="s">
        <v>1763</v>
      </c>
      <c r="C4450" s="8" t="s">
        <v>1764</v>
      </c>
      <c r="D4450" s="8" t="s">
        <v>452</v>
      </c>
      <c r="E4450" s="8" t="s">
        <v>1333</v>
      </c>
      <c r="F4450" s="8" t="s">
        <v>452</v>
      </c>
      <c r="G4450" s="8" t="s">
        <v>1334</v>
      </c>
      <c r="H4450" s="8">
        <v>7.9690000000000004E-3</v>
      </c>
    </row>
    <row r="4451" spans="1:8">
      <c r="A4451" s="8" t="str">
        <f t="shared" si="109"/>
        <v>35.05.008810.07.0002</v>
      </c>
      <c r="B4451" s="8" t="s">
        <v>1763</v>
      </c>
      <c r="C4451" s="8" t="s">
        <v>1764</v>
      </c>
      <c r="D4451" s="8" t="s">
        <v>452</v>
      </c>
      <c r="E4451" s="8" t="s">
        <v>454</v>
      </c>
      <c r="F4451" s="8" t="s">
        <v>452</v>
      </c>
      <c r="G4451" s="8" t="s">
        <v>455</v>
      </c>
      <c r="H4451" s="8">
        <v>0.16697699999999999</v>
      </c>
    </row>
    <row r="4452" spans="1:8">
      <c r="A4452" s="8" t="str">
        <f t="shared" si="109"/>
        <v>35.05.008810.04.0007</v>
      </c>
      <c r="B4452" s="8" t="s">
        <v>1763</v>
      </c>
      <c r="C4452" s="8" t="s">
        <v>1764</v>
      </c>
      <c r="D4452" s="8" t="s">
        <v>452</v>
      </c>
      <c r="E4452" s="8" t="s">
        <v>535</v>
      </c>
      <c r="F4452" s="8" t="s">
        <v>452</v>
      </c>
      <c r="G4452" s="8" t="s">
        <v>536</v>
      </c>
      <c r="H4452" s="8">
        <v>5.4101000000000003E-2</v>
      </c>
    </row>
    <row r="4453" spans="1:8">
      <c r="A4453" s="8" t="str">
        <f t="shared" si="109"/>
        <v>35.05.008840.03.5580</v>
      </c>
      <c r="B4453" s="8" t="s">
        <v>1763</v>
      </c>
      <c r="C4453" s="8" t="s">
        <v>1764</v>
      </c>
      <c r="D4453" s="8" t="s">
        <v>452</v>
      </c>
      <c r="E4453" s="8" t="s">
        <v>757</v>
      </c>
      <c r="F4453" s="8" t="s">
        <v>498</v>
      </c>
      <c r="G4453" s="8" t="s">
        <v>758</v>
      </c>
      <c r="H4453" s="8">
        <v>0.255102</v>
      </c>
    </row>
    <row r="4454" spans="1:8">
      <c r="A4454" s="8" t="str">
        <f t="shared" si="109"/>
        <v>35.05.008835.03.5580</v>
      </c>
      <c r="B4454" s="8" t="s">
        <v>1763</v>
      </c>
      <c r="C4454" s="8" t="s">
        <v>1764</v>
      </c>
      <c r="D4454" s="8" t="s">
        <v>452</v>
      </c>
      <c r="E4454" s="8" t="s">
        <v>1672</v>
      </c>
      <c r="F4454" s="8" t="s">
        <v>498</v>
      </c>
      <c r="G4454" s="8" t="s">
        <v>1673</v>
      </c>
      <c r="H4454" s="8">
        <v>0.255102</v>
      </c>
    </row>
    <row r="4455" spans="1:8">
      <c r="A4455" s="8" t="str">
        <f t="shared" si="109"/>
        <v>35.05.008930.05.0015</v>
      </c>
      <c r="B4455" s="8" t="s">
        <v>1765</v>
      </c>
      <c r="C4455" s="8" t="s">
        <v>1764</v>
      </c>
      <c r="D4455" s="8" t="s">
        <v>452</v>
      </c>
      <c r="E4455" s="8" t="s">
        <v>1352</v>
      </c>
      <c r="F4455" s="8" t="s">
        <v>452</v>
      </c>
      <c r="G4455" s="8" t="s">
        <v>1345</v>
      </c>
      <c r="H4455" s="8">
        <v>0.75</v>
      </c>
    </row>
    <row r="4456" spans="1:8">
      <c r="A4456" s="8" t="str">
        <f t="shared" si="109"/>
        <v>35.05.008910.09.0003</v>
      </c>
      <c r="B4456" s="8" t="s">
        <v>1765</v>
      </c>
      <c r="C4456" s="8" t="s">
        <v>1764</v>
      </c>
      <c r="D4456" s="8" t="s">
        <v>452</v>
      </c>
      <c r="E4456" s="8" t="s">
        <v>824</v>
      </c>
      <c r="F4456" s="8" t="s">
        <v>452</v>
      </c>
      <c r="G4456" s="8" t="s">
        <v>825</v>
      </c>
      <c r="H4456" s="8">
        <v>0.12670600000000001</v>
      </c>
    </row>
    <row r="4457" spans="1:8">
      <c r="A4457" s="8" t="str">
        <f t="shared" si="109"/>
        <v>35.05.008910.06.0020</v>
      </c>
      <c r="B4457" s="8" t="s">
        <v>1765</v>
      </c>
      <c r="C4457" s="8" t="s">
        <v>1764</v>
      </c>
      <c r="D4457" s="8" t="s">
        <v>452</v>
      </c>
      <c r="E4457" s="8" t="s">
        <v>456</v>
      </c>
      <c r="F4457" s="8" t="s">
        <v>452</v>
      </c>
      <c r="G4457" s="8" t="s">
        <v>457</v>
      </c>
      <c r="H4457" s="8">
        <v>1.1716000000000001E-2</v>
      </c>
    </row>
    <row r="4458" spans="1:8">
      <c r="A4458" s="8" t="str">
        <f t="shared" si="109"/>
        <v>35.05.008910.04.0005</v>
      </c>
      <c r="B4458" s="8" t="s">
        <v>1765</v>
      </c>
      <c r="C4458" s="8" t="s">
        <v>1764</v>
      </c>
      <c r="D4458" s="8" t="s">
        <v>452</v>
      </c>
      <c r="E4458" s="8" t="s">
        <v>475</v>
      </c>
      <c r="F4458" s="8" t="s">
        <v>452</v>
      </c>
      <c r="G4458" s="8" t="s">
        <v>476</v>
      </c>
      <c r="H4458" s="8">
        <v>2.1659000000000001E-2</v>
      </c>
    </row>
    <row r="4459" spans="1:8">
      <c r="A4459" s="8" t="str">
        <f t="shared" si="109"/>
        <v>35.05.008940.03.1380</v>
      </c>
      <c r="B4459" s="8" t="s">
        <v>1765</v>
      </c>
      <c r="C4459" s="8" t="s">
        <v>1764</v>
      </c>
      <c r="D4459" s="8" t="s">
        <v>452</v>
      </c>
      <c r="E4459" s="8" t="s">
        <v>835</v>
      </c>
      <c r="F4459" s="8" t="s">
        <v>498</v>
      </c>
      <c r="G4459" s="8" t="s">
        <v>836</v>
      </c>
      <c r="H4459" s="8">
        <v>3.9379999999999998E-2</v>
      </c>
    </row>
    <row r="4460" spans="1:8">
      <c r="A4460" s="8" t="str">
        <f t="shared" si="109"/>
        <v>35.05.008910.06.0024</v>
      </c>
      <c r="B4460" s="8" t="s">
        <v>1765</v>
      </c>
      <c r="C4460" s="8" t="s">
        <v>1764</v>
      </c>
      <c r="D4460" s="8" t="s">
        <v>452</v>
      </c>
      <c r="E4460" s="8" t="s">
        <v>1353</v>
      </c>
      <c r="F4460" s="8" t="s">
        <v>498</v>
      </c>
      <c r="G4460" s="8" t="s">
        <v>1354</v>
      </c>
      <c r="H4460" s="8">
        <v>4.1300000000000001E-4</v>
      </c>
    </row>
    <row r="4461" spans="1:8">
      <c r="A4461" s="8" t="str">
        <f t="shared" si="109"/>
        <v>35.05.008930.06.0006</v>
      </c>
      <c r="B4461" s="8" t="s">
        <v>1765</v>
      </c>
      <c r="C4461" s="8" t="s">
        <v>1764</v>
      </c>
      <c r="D4461" s="8" t="s">
        <v>452</v>
      </c>
      <c r="E4461" s="8" t="s">
        <v>1337</v>
      </c>
      <c r="F4461" s="8" t="s">
        <v>452</v>
      </c>
      <c r="G4461" s="8" t="s">
        <v>1338</v>
      </c>
      <c r="H4461" s="8">
        <v>0.55212499999999998</v>
      </c>
    </row>
    <row r="4462" spans="1:8">
      <c r="A4462" s="8" t="str">
        <f t="shared" si="109"/>
        <v>35.05.008910.01.0010</v>
      </c>
      <c r="B4462" s="8" t="s">
        <v>1765</v>
      </c>
      <c r="C4462" s="8" t="s">
        <v>1764</v>
      </c>
      <c r="D4462" s="8" t="s">
        <v>452</v>
      </c>
      <c r="E4462" s="8" t="s">
        <v>843</v>
      </c>
      <c r="F4462" s="8" t="s">
        <v>452</v>
      </c>
      <c r="G4462" s="8" t="s">
        <v>844</v>
      </c>
      <c r="H4462" s="8">
        <v>5.9138000000000003E-2</v>
      </c>
    </row>
    <row r="4463" spans="1:8">
      <c r="A4463" s="8" t="str">
        <f t="shared" si="109"/>
        <v>35.05.008910.01.0011</v>
      </c>
      <c r="B4463" s="8" t="s">
        <v>1765</v>
      </c>
      <c r="C4463" s="8" t="s">
        <v>1764</v>
      </c>
      <c r="D4463" s="8" t="s">
        <v>452</v>
      </c>
      <c r="E4463" s="8" t="s">
        <v>1051</v>
      </c>
      <c r="F4463" s="8" t="s">
        <v>452</v>
      </c>
      <c r="G4463" s="8" t="s">
        <v>1052</v>
      </c>
      <c r="H4463" s="8">
        <v>0.11827500000000001</v>
      </c>
    </row>
    <row r="4464" spans="1:8">
      <c r="A4464" s="8" t="str">
        <f t="shared" si="109"/>
        <v>35.05.008910.01.0006</v>
      </c>
      <c r="B4464" s="8" t="s">
        <v>1765</v>
      </c>
      <c r="C4464" s="8" t="s">
        <v>1764</v>
      </c>
      <c r="D4464" s="8" t="s">
        <v>452</v>
      </c>
      <c r="E4464" s="8" t="s">
        <v>845</v>
      </c>
      <c r="F4464" s="8" t="s">
        <v>452</v>
      </c>
      <c r="G4464" s="8" t="s">
        <v>846</v>
      </c>
      <c r="H4464" s="8">
        <v>0.11827500000000001</v>
      </c>
    </row>
    <row r="4465" spans="1:8">
      <c r="A4465" s="8" t="str">
        <f t="shared" si="109"/>
        <v>35.05.008910.02.0003</v>
      </c>
      <c r="B4465" s="8" t="s">
        <v>1765</v>
      </c>
      <c r="C4465" s="8" t="s">
        <v>1764</v>
      </c>
      <c r="D4465" s="8" t="s">
        <v>452</v>
      </c>
      <c r="E4465" s="8" t="s">
        <v>523</v>
      </c>
      <c r="F4465" s="8" t="s">
        <v>452</v>
      </c>
      <c r="G4465" s="8" t="s">
        <v>524</v>
      </c>
      <c r="H4465" s="8">
        <v>1.2319999999999999E-2</v>
      </c>
    </row>
    <row r="4466" spans="1:8">
      <c r="A4466" s="8" t="str">
        <f t="shared" si="109"/>
        <v>35.05.008910.02.0026</v>
      </c>
      <c r="B4466" s="8" t="s">
        <v>1765</v>
      </c>
      <c r="C4466" s="8" t="s">
        <v>1764</v>
      </c>
      <c r="D4466" s="8" t="s">
        <v>452</v>
      </c>
      <c r="E4466" s="8" t="s">
        <v>1333</v>
      </c>
      <c r="F4466" s="8" t="s">
        <v>452</v>
      </c>
      <c r="G4466" s="8" t="s">
        <v>1334</v>
      </c>
      <c r="H4466" s="8">
        <v>1.2319999999999999E-2</v>
      </c>
    </row>
    <row r="4467" spans="1:8">
      <c r="A4467" s="8" t="str">
        <f t="shared" si="109"/>
        <v>35.05.008910.07.0002</v>
      </c>
      <c r="B4467" s="8" t="s">
        <v>1765</v>
      </c>
      <c r="C4467" s="8" t="s">
        <v>1764</v>
      </c>
      <c r="D4467" s="8" t="s">
        <v>452</v>
      </c>
      <c r="E4467" s="8" t="s">
        <v>454</v>
      </c>
      <c r="F4467" s="8" t="s">
        <v>452</v>
      </c>
      <c r="G4467" s="8" t="s">
        <v>455</v>
      </c>
      <c r="H4467" s="8">
        <v>0.19548299999999999</v>
      </c>
    </row>
    <row r="4468" spans="1:8">
      <c r="A4468" s="8" t="str">
        <f t="shared" si="109"/>
        <v>35.05.008910.04.0007</v>
      </c>
      <c r="B4468" s="8" t="s">
        <v>1765</v>
      </c>
      <c r="C4468" s="8" t="s">
        <v>1764</v>
      </c>
      <c r="D4468" s="8" t="s">
        <v>452</v>
      </c>
      <c r="E4468" s="8" t="s">
        <v>535</v>
      </c>
      <c r="F4468" s="8" t="s">
        <v>452</v>
      </c>
      <c r="G4468" s="8" t="s">
        <v>536</v>
      </c>
      <c r="H4468" s="8">
        <v>5.9138000000000003E-2</v>
      </c>
    </row>
    <row r="4469" spans="1:8">
      <c r="A4469" s="8" t="str">
        <f t="shared" si="109"/>
        <v>35.05.008910.02.0002</v>
      </c>
      <c r="B4469" s="8" t="s">
        <v>1765</v>
      </c>
      <c r="C4469" s="8" t="s">
        <v>1764</v>
      </c>
      <c r="D4469" s="8" t="s">
        <v>452</v>
      </c>
      <c r="E4469" s="8" t="s">
        <v>1766</v>
      </c>
      <c r="F4469" s="8" t="s">
        <v>452</v>
      </c>
      <c r="G4469" s="8" t="s">
        <v>1767</v>
      </c>
      <c r="H4469" s="8">
        <v>0.255102</v>
      </c>
    </row>
    <row r="4470" spans="1:8">
      <c r="A4470" s="8" t="str">
        <f t="shared" si="109"/>
        <v>35.05.009030.05.0016</v>
      </c>
      <c r="B4470" s="8" t="s">
        <v>1768</v>
      </c>
      <c r="C4470" s="8" t="s">
        <v>1764</v>
      </c>
      <c r="D4470" s="8" t="s">
        <v>452</v>
      </c>
      <c r="E4470" s="8" t="s">
        <v>1355</v>
      </c>
      <c r="F4470" s="8" t="s">
        <v>452</v>
      </c>
      <c r="G4470" s="8" t="s">
        <v>1356</v>
      </c>
      <c r="H4470" s="8">
        <v>0.75</v>
      </c>
    </row>
    <row r="4471" spans="1:8">
      <c r="A4471" s="8" t="str">
        <f t="shared" si="109"/>
        <v>35.05.009010.09.0003</v>
      </c>
      <c r="B4471" s="8" t="s">
        <v>1768</v>
      </c>
      <c r="C4471" s="8" t="s">
        <v>1764</v>
      </c>
      <c r="D4471" s="8" t="s">
        <v>452</v>
      </c>
      <c r="E4471" s="8" t="s">
        <v>824</v>
      </c>
      <c r="F4471" s="8" t="s">
        <v>452</v>
      </c>
      <c r="G4471" s="8" t="s">
        <v>825</v>
      </c>
      <c r="H4471" s="8">
        <v>0.11139300000000001</v>
      </c>
    </row>
    <row r="4472" spans="1:8">
      <c r="A4472" s="8" t="str">
        <f t="shared" si="109"/>
        <v>35.05.009010.06.0020</v>
      </c>
      <c r="B4472" s="8" t="s">
        <v>1768</v>
      </c>
      <c r="C4472" s="8" t="s">
        <v>1764</v>
      </c>
      <c r="D4472" s="8" t="s">
        <v>452</v>
      </c>
      <c r="E4472" s="8" t="s">
        <v>456</v>
      </c>
      <c r="F4472" s="8" t="s">
        <v>452</v>
      </c>
      <c r="G4472" s="8" t="s">
        <v>457</v>
      </c>
      <c r="H4472" s="8">
        <v>9.6520000000000009E-3</v>
      </c>
    </row>
    <row r="4473" spans="1:8">
      <c r="A4473" s="8" t="str">
        <f t="shared" si="109"/>
        <v>35.05.009010.04.0004</v>
      </c>
      <c r="B4473" s="8" t="s">
        <v>1768</v>
      </c>
      <c r="C4473" s="8" t="s">
        <v>1764</v>
      </c>
      <c r="D4473" s="8" t="s">
        <v>452</v>
      </c>
      <c r="E4473" s="8" t="s">
        <v>776</v>
      </c>
      <c r="F4473" s="8" t="s">
        <v>452</v>
      </c>
      <c r="G4473" s="8" t="s">
        <v>777</v>
      </c>
      <c r="H4473" s="8">
        <v>1.5233E-2</v>
      </c>
    </row>
    <row r="4474" spans="1:8">
      <c r="A4474" s="8" t="str">
        <f t="shared" si="109"/>
        <v>35.05.009040.03.1380</v>
      </c>
      <c r="B4474" s="8" t="s">
        <v>1768</v>
      </c>
      <c r="C4474" s="8" t="s">
        <v>1764</v>
      </c>
      <c r="D4474" s="8" t="s">
        <v>452</v>
      </c>
      <c r="E4474" s="8" t="s">
        <v>835</v>
      </c>
      <c r="F4474" s="8" t="s">
        <v>498</v>
      </c>
      <c r="G4474" s="8" t="s">
        <v>836</v>
      </c>
      <c r="H4474" s="8">
        <v>0.114249</v>
      </c>
    </row>
    <row r="4475" spans="1:8">
      <c r="A4475" s="8" t="str">
        <f t="shared" si="109"/>
        <v>35.05.009030.06.0001</v>
      </c>
      <c r="B4475" s="8" t="s">
        <v>1768</v>
      </c>
      <c r="C4475" s="8" t="s">
        <v>1764</v>
      </c>
      <c r="D4475" s="8" t="s">
        <v>452</v>
      </c>
      <c r="E4475" s="8" t="s">
        <v>1331</v>
      </c>
      <c r="F4475" s="8" t="s">
        <v>452</v>
      </c>
      <c r="G4475" s="8" t="s">
        <v>1332</v>
      </c>
      <c r="H4475" s="8">
        <v>0.50248599999999999</v>
      </c>
    </row>
    <row r="4476" spans="1:8">
      <c r="A4476" s="8" t="str">
        <f t="shared" si="109"/>
        <v>35.05.009010.01.0010</v>
      </c>
      <c r="B4476" s="8" t="s">
        <v>1768</v>
      </c>
      <c r="C4476" s="8" t="s">
        <v>1764</v>
      </c>
      <c r="D4476" s="8" t="s">
        <v>452</v>
      </c>
      <c r="E4476" s="8" t="s">
        <v>843</v>
      </c>
      <c r="F4476" s="8" t="s">
        <v>452</v>
      </c>
      <c r="G4476" s="8" t="s">
        <v>844</v>
      </c>
      <c r="H4476" s="8">
        <v>8.2258999999999999E-2</v>
      </c>
    </row>
    <row r="4477" spans="1:8">
      <c r="A4477" s="8" t="str">
        <f t="shared" si="109"/>
        <v>35.05.009010.01.0014</v>
      </c>
      <c r="B4477" s="8" t="s">
        <v>1768</v>
      </c>
      <c r="C4477" s="8" t="s">
        <v>1764</v>
      </c>
      <c r="D4477" s="8" t="s">
        <v>452</v>
      </c>
      <c r="E4477" s="8" t="s">
        <v>841</v>
      </c>
      <c r="F4477" s="8" t="s">
        <v>452</v>
      </c>
      <c r="G4477" s="8" t="s">
        <v>842</v>
      </c>
      <c r="H4477" s="8">
        <v>0.109679</v>
      </c>
    </row>
    <row r="4478" spans="1:8">
      <c r="A4478" s="8" t="str">
        <f t="shared" si="109"/>
        <v>35.05.009010.01.0006</v>
      </c>
      <c r="B4478" s="8" t="s">
        <v>1768</v>
      </c>
      <c r="C4478" s="8" t="s">
        <v>1764</v>
      </c>
      <c r="D4478" s="8" t="s">
        <v>452</v>
      </c>
      <c r="E4478" s="8" t="s">
        <v>845</v>
      </c>
      <c r="F4478" s="8" t="s">
        <v>452</v>
      </c>
      <c r="G4478" s="8" t="s">
        <v>846</v>
      </c>
      <c r="H4478" s="8">
        <v>8.2258999999999999E-2</v>
      </c>
    </row>
    <row r="4479" spans="1:8">
      <c r="A4479" s="8" t="str">
        <f t="shared" si="109"/>
        <v>35.05.009010.02.0003</v>
      </c>
      <c r="B4479" s="8" t="s">
        <v>1768</v>
      </c>
      <c r="C4479" s="8" t="s">
        <v>1764</v>
      </c>
      <c r="D4479" s="8" t="s">
        <v>452</v>
      </c>
      <c r="E4479" s="8" t="s">
        <v>523</v>
      </c>
      <c r="F4479" s="8" t="s">
        <v>452</v>
      </c>
      <c r="G4479" s="8" t="s">
        <v>524</v>
      </c>
      <c r="H4479" s="8">
        <v>2.3303000000000001E-2</v>
      </c>
    </row>
    <row r="4480" spans="1:8">
      <c r="A4480" s="8" t="str">
        <f t="shared" si="109"/>
        <v>35.05.009010.02.0026</v>
      </c>
      <c r="B4480" s="8" t="s">
        <v>1768</v>
      </c>
      <c r="C4480" s="8" t="s">
        <v>1764</v>
      </c>
      <c r="D4480" s="8" t="s">
        <v>452</v>
      </c>
      <c r="E4480" s="8" t="s">
        <v>1333</v>
      </c>
      <c r="F4480" s="8" t="s">
        <v>452</v>
      </c>
      <c r="G4480" s="8" t="s">
        <v>1334</v>
      </c>
      <c r="H4480" s="8">
        <v>7.9970000000000006E-3</v>
      </c>
    </row>
    <row r="4481" spans="1:8">
      <c r="A4481" s="8" t="str">
        <f t="shared" si="109"/>
        <v>35.05.009010.07.0002</v>
      </c>
      <c r="B4481" s="8" t="s">
        <v>1768</v>
      </c>
      <c r="C4481" s="8" t="s">
        <v>1764</v>
      </c>
      <c r="D4481" s="8" t="s">
        <v>452</v>
      </c>
      <c r="E4481" s="8" t="s">
        <v>454</v>
      </c>
      <c r="F4481" s="8" t="s">
        <v>452</v>
      </c>
      <c r="G4481" s="8" t="s">
        <v>455</v>
      </c>
      <c r="H4481" s="8">
        <v>0.20075499999999999</v>
      </c>
    </row>
    <row r="4482" spans="1:8">
      <c r="A4482" s="8" t="str">
        <f t="shared" si="109"/>
        <v>35.05.009010.04.0007</v>
      </c>
      <c r="B4482" s="8" t="s">
        <v>1768</v>
      </c>
      <c r="C4482" s="8" t="s">
        <v>1764</v>
      </c>
      <c r="D4482" s="8" t="s">
        <v>452</v>
      </c>
      <c r="E4482" s="8" t="s">
        <v>535</v>
      </c>
      <c r="F4482" s="8" t="s">
        <v>452</v>
      </c>
      <c r="G4482" s="8" t="s">
        <v>536</v>
      </c>
      <c r="H4482" s="8">
        <v>5.4290999999999999E-2</v>
      </c>
    </row>
    <row r="4483" spans="1:8">
      <c r="A4483" s="8" t="str">
        <f t="shared" si="109"/>
        <v>---------------  - FMEN031 - V:</v>
      </c>
      <c r="B4483" s="8" t="s">
        <v>427</v>
      </c>
      <c r="C4483" s="8" t="e">
        <f>------------------------------DAT</f>
        <v>#NAME?</v>
      </c>
      <c r="D4483" s="8" t="s">
        <v>1238</v>
      </c>
      <c r="E4483" s="8" t="s">
        <v>526</v>
      </c>
      <c r="F4483" s="8" t="s">
        <v>527</v>
      </c>
      <c r="G4483" s="8" t="s">
        <v>528</v>
      </c>
      <c r="H4483" s="8"/>
    </row>
    <row r="4484" spans="1:8">
      <c r="A4484" s="8" t="str">
        <f t="shared" si="109"/>
        <v>_x000C_------------------------------</v>
      </c>
      <c r="B4484" s="8" t="s">
        <v>529</v>
      </c>
      <c r="C4484" s="8" t="s">
        <v>1227</v>
      </c>
      <c r="D4484" s="8" t="s">
        <v>1228</v>
      </c>
      <c r="E4484" s="8" t="s">
        <v>430</v>
      </c>
      <c r="F4484" s="8" t="s">
        <v>429</v>
      </c>
      <c r="G4484" s="8" t="s">
        <v>431</v>
      </c>
      <c r="H4484" s="8" t="s">
        <v>431</v>
      </c>
    </row>
    <row r="4485" spans="1:8">
      <c r="A4485" s="8" t="str">
        <f t="shared" si="109"/>
        <v>FORNO DE MINASrutura de Atual P</v>
      </c>
      <c r="B4485" s="8" t="s">
        <v>433</v>
      </c>
      <c r="C4485" s="8" t="s">
        <v>434</v>
      </c>
      <c r="D4485" s="8" t="s">
        <v>435</v>
      </c>
      <c r="E4485" s="8" t="s">
        <v>436</v>
      </c>
      <c r="F4485" s="8" t="s">
        <v>437</v>
      </c>
      <c r="G4485" s="8" t="s">
        <v>438</v>
      </c>
      <c r="H4485" s="8" t="s">
        <v>1769</v>
      </c>
    </row>
    <row r="4486" spans="1:8">
      <c r="A4486" s="8" t="str">
        <f t="shared" si="109"/>
        <v>-------------------------------</v>
      </c>
      <c r="B4486" s="8" t="s">
        <v>427</v>
      </c>
      <c r="C4486" s="8" t="s">
        <v>1227</v>
      </c>
      <c r="D4486" s="8" t="s">
        <v>1228</v>
      </c>
      <c r="E4486" s="8" t="s">
        <v>430</v>
      </c>
      <c r="F4486" s="8" t="s">
        <v>429</v>
      </c>
      <c r="G4486" s="8" t="s">
        <v>431</v>
      </c>
      <c r="H4486" s="8" t="s">
        <v>1761</v>
      </c>
    </row>
    <row r="4487" spans="1:8">
      <c r="A4487" s="8" t="str">
        <f t="shared" si="109"/>
        <v/>
      </c>
      <c r="B4487" s="8"/>
      <c r="C4487" s="8"/>
      <c r="D4487" s="8"/>
      <c r="E4487" s="8"/>
      <c r="F4487" s="8"/>
      <c r="G4487" s="8"/>
      <c r="H4487" s="8"/>
    </row>
    <row r="4488" spans="1:8">
      <c r="A4488" s="8" t="str">
        <f t="shared" si="109"/>
        <v>Item PaiItem Filho</v>
      </c>
      <c r="B4488" s="8" t="s">
        <v>441</v>
      </c>
      <c r="C4488" s="8" t="s">
        <v>442</v>
      </c>
      <c r="D4488" s="8" t="s">
        <v>443</v>
      </c>
      <c r="E4488" s="8" t="s">
        <v>444</v>
      </c>
      <c r="F4488" s="8" t="s">
        <v>443</v>
      </c>
      <c r="G4488" s="8" t="s">
        <v>445</v>
      </c>
      <c r="H4488" s="8" t="s">
        <v>446</v>
      </c>
    </row>
    <row r="4489" spans="1:8">
      <c r="A4489" s="8" t="str">
        <f t="shared" si="109"/>
        <v>------------------------------</v>
      </c>
      <c r="B4489" s="8" t="s">
        <v>427</v>
      </c>
      <c r="C4489" s="8" t="s">
        <v>447</v>
      </c>
      <c r="D4489" s="8" t="s">
        <v>448</v>
      </c>
      <c r="E4489" s="8" t="s">
        <v>449</v>
      </c>
      <c r="F4489" s="8" t="s">
        <v>448</v>
      </c>
      <c r="G4489" s="8" t="s">
        <v>431</v>
      </c>
      <c r="H4489" s="8" t="s">
        <v>427</v>
      </c>
    </row>
    <row r="4490" spans="1:8">
      <c r="A4490" s="8" t="str">
        <f t="shared" si="109"/>
        <v>35.05.009030.02.0004</v>
      </c>
      <c r="B4490" s="8" t="s">
        <v>1768</v>
      </c>
      <c r="C4490" s="8" t="s">
        <v>1764</v>
      </c>
      <c r="D4490" s="8" t="s">
        <v>452</v>
      </c>
      <c r="E4490" s="8" t="s">
        <v>207</v>
      </c>
      <c r="F4490" s="8" t="s">
        <v>452</v>
      </c>
      <c r="G4490" s="8" t="s">
        <v>512</v>
      </c>
      <c r="H4490" s="8">
        <v>0.255102</v>
      </c>
    </row>
    <row r="4491" spans="1:8">
      <c r="A4491" s="8" t="str">
        <f t="shared" si="109"/>
        <v>35.05.009040.03.1820</v>
      </c>
      <c r="B4491" s="8" t="s">
        <v>1768</v>
      </c>
      <c r="C4491" s="8" t="s">
        <v>1764</v>
      </c>
      <c r="D4491" s="8" t="s">
        <v>452</v>
      </c>
      <c r="E4491" s="8" t="s">
        <v>513</v>
      </c>
      <c r="F4491" s="8" t="s">
        <v>498</v>
      </c>
      <c r="G4491" s="8" t="s">
        <v>514</v>
      </c>
      <c r="H4491" s="8">
        <v>3.5832000000000003E-2</v>
      </c>
    </row>
    <row r="4492" spans="1:8">
      <c r="A4492" s="8" t="str">
        <f t="shared" si="109"/>
        <v>35.05.009010.03.0007</v>
      </c>
      <c r="B4492" s="8" t="s">
        <v>1768</v>
      </c>
      <c r="C4492" s="8" t="s">
        <v>1764</v>
      </c>
      <c r="D4492" s="8" t="s">
        <v>452</v>
      </c>
      <c r="E4492" s="8" t="s">
        <v>515</v>
      </c>
      <c r="F4492" s="8" t="s">
        <v>452</v>
      </c>
      <c r="G4492" s="8" t="s">
        <v>516</v>
      </c>
      <c r="H4492" s="8">
        <v>2.3035E-2</v>
      </c>
    </row>
    <row r="4493" spans="1:8">
      <c r="A4493" s="8" t="str">
        <f t="shared" si="109"/>
        <v>35.05.009010.03.0006</v>
      </c>
      <c r="B4493" s="8" t="s">
        <v>1768</v>
      </c>
      <c r="C4493" s="8" t="s">
        <v>1764</v>
      </c>
      <c r="D4493" s="8" t="s">
        <v>452</v>
      </c>
      <c r="E4493" s="8" t="s">
        <v>517</v>
      </c>
      <c r="F4493" s="8" t="s">
        <v>452</v>
      </c>
      <c r="G4493" s="8" t="s">
        <v>518</v>
      </c>
      <c r="H4493" s="8">
        <v>4.1973999999999997E-2</v>
      </c>
    </row>
    <row r="4494" spans="1:8">
      <c r="A4494" s="8" t="str">
        <f t="shared" si="109"/>
        <v>35.05.009010.02.0035</v>
      </c>
      <c r="B4494" s="8" t="s">
        <v>1768</v>
      </c>
      <c r="C4494" s="8" t="s">
        <v>1764</v>
      </c>
      <c r="D4494" s="8" t="s">
        <v>452</v>
      </c>
      <c r="E4494" s="8" t="s">
        <v>500</v>
      </c>
      <c r="F4494" s="8" t="s">
        <v>498</v>
      </c>
      <c r="G4494" s="8" t="s">
        <v>501</v>
      </c>
      <c r="H4494" s="8">
        <v>8.1901000000000002E-2</v>
      </c>
    </row>
    <row r="4495" spans="1:8">
      <c r="A4495" s="8" t="str">
        <f t="shared" ref="A4495:A4558" si="110">B4495&amp;E4495</f>
        <v>35.05.009040.03.1310</v>
      </c>
      <c r="B4495" s="8" t="s">
        <v>1768</v>
      </c>
      <c r="C4495" s="8" t="s">
        <v>1764</v>
      </c>
      <c r="D4495" s="8" t="s">
        <v>452</v>
      </c>
      <c r="E4495" s="8" t="s">
        <v>519</v>
      </c>
      <c r="F4495" s="8" t="s">
        <v>498</v>
      </c>
      <c r="G4495" s="8" t="s">
        <v>520</v>
      </c>
      <c r="H4495" s="8">
        <v>2.2686999999999999E-2</v>
      </c>
    </row>
    <row r="4496" spans="1:8">
      <c r="A4496" s="8" t="str">
        <f t="shared" si="110"/>
        <v>35.05.009040.03.1680</v>
      </c>
      <c r="B4496" s="8" t="s">
        <v>1768</v>
      </c>
      <c r="C4496" s="8" t="s">
        <v>1764</v>
      </c>
      <c r="D4496" s="8" t="s">
        <v>452</v>
      </c>
      <c r="E4496" s="8" t="s">
        <v>521</v>
      </c>
      <c r="F4496" s="8" t="s">
        <v>498</v>
      </c>
      <c r="G4496" s="8" t="s">
        <v>522</v>
      </c>
      <c r="H4496" s="8">
        <v>9.0089999999999996E-3</v>
      </c>
    </row>
    <row r="4497" spans="1:8">
      <c r="A4497" s="8" t="str">
        <f t="shared" si="110"/>
        <v>35.05.009010.01.0003</v>
      </c>
      <c r="B4497" s="8" t="s">
        <v>1768</v>
      </c>
      <c r="C4497" s="8" t="s">
        <v>1764</v>
      </c>
      <c r="D4497" s="8" t="s">
        <v>452</v>
      </c>
      <c r="E4497" s="8" t="s">
        <v>471</v>
      </c>
      <c r="F4497" s="8" t="s">
        <v>452</v>
      </c>
      <c r="G4497" s="8" t="s">
        <v>472</v>
      </c>
      <c r="H4497" s="8">
        <v>2.3189999999999999E-3</v>
      </c>
    </row>
    <row r="4498" spans="1:8">
      <c r="A4498" s="8" t="str">
        <f t="shared" si="110"/>
        <v>35.05.009130.05.0037</v>
      </c>
      <c r="B4498" s="8" t="s">
        <v>932</v>
      </c>
      <c r="C4498" s="8" t="s">
        <v>933</v>
      </c>
      <c r="D4498" s="8" t="s">
        <v>452</v>
      </c>
      <c r="E4498" s="8" t="s">
        <v>934</v>
      </c>
      <c r="F4498" s="8" t="s">
        <v>452</v>
      </c>
      <c r="G4498" s="8" t="s">
        <v>935</v>
      </c>
      <c r="H4498" s="8">
        <v>0.60192599999999996</v>
      </c>
    </row>
    <row r="4499" spans="1:8">
      <c r="A4499" s="8" t="str">
        <f t="shared" si="110"/>
        <v>35.05.009110.05.0002</v>
      </c>
      <c r="B4499" s="8" t="s">
        <v>932</v>
      </c>
      <c r="C4499" s="8" t="s">
        <v>933</v>
      </c>
      <c r="D4499" s="8" t="s">
        <v>452</v>
      </c>
      <c r="E4499" s="8" t="s">
        <v>451</v>
      </c>
      <c r="F4499" s="8" t="s">
        <v>452</v>
      </c>
      <c r="G4499" s="8" t="s">
        <v>453</v>
      </c>
      <c r="H4499" s="8">
        <v>0.30785099999999999</v>
      </c>
    </row>
    <row r="4500" spans="1:8">
      <c r="A4500" s="8" t="str">
        <f t="shared" si="110"/>
        <v>35.05.009110.05.0007</v>
      </c>
      <c r="B4500" s="8" t="s">
        <v>932</v>
      </c>
      <c r="C4500" s="8" t="s">
        <v>933</v>
      </c>
      <c r="D4500" s="8" t="s">
        <v>452</v>
      </c>
      <c r="E4500" s="8" t="s">
        <v>743</v>
      </c>
      <c r="F4500" s="8" t="s">
        <v>498</v>
      </c>
      <c r="G4500" s="8" t="s">
        <v>744</v>
      </c>
      <c r="H4500" s="8">
        <v>4.6177999999999997E-2</v>
      </c>
    </row>
    <row r="4501" spans="1:8">
      <c r="A4501" s="8" t="str">
        <f t="shared" si="110"/>
        <v>35.05.009110.06.0020</v>
      </c>
      <c r="B4501" s="8" t="s">
        <v>932</v>
      </c>
      <c r="C4501" s="8" t="s">
        <v>933</v>
      </c>
      <c r="D4501" s="8" t="s">
        <v>452</v>
      </c>
      <c r="E4501" s="8" t="s">
        <v>456</v>
      </c>
      <c r="F4501" s="8" t="s">
        <v>452</v>
      </c>
      <c r="G4501" s="8" t="s">
        <v>457</v>
      </c>
      <c r="H4501" s="8">
        <v>7.7539999999999996E-3</v>
      </c>
    </row>
    <row r="4502" spans="1:8">
      <c r="A4502" s="8" t="str">
        <f t="shared" si="110"/>
        <v>35.05.009110.07.0002</v>
      </c>
      <c r="B4502" s="8" t="s">
        <v>932</v>
      </c>
      <c r="C4502" s="8" t="s">
        <v>933</v>
      </c>
      <c r="D4502" s="8" t="s">
        <v>452</v>
      </c>
      <c r="E4502" s="8" t="s">
        <v>454</v>
      </c>
      <c r="F4502" s="8" t="s">
        <v>452</v>
      </c>
      <c r="G4502" s="8" t="s">
        <v>455</v>
      </c>
      <c r="H4502" s="8">
        <v>0.38366600000000001</v>
      </c>
    </row>
    <row r="4503" spans="1:8">
      <c r="A4503" s="8" t="str">
        <f t="shared" si="110"/>
        <v>35.05.009110.07.0014</v>
      </c>
      <c r="B4503" s="8" t="s">
        <v>932</v>
      </c>
      <c r="C4503" s="8" t="s">
        <v>933</v>
      </c>
      <c r="D4503" s="8" t="s">
        <v>452</v>
      </c>
      <c r="E4503" s="8" t="s">
        <v>936</v>
      </c>
      <c r="F4503" s="8" t="s">
        <v>452</v>
      </c>
      <c r="G4503" s="8" t="s">
        <v>937</v>
      </c>
      <c r="H4503" s="8">
        <v>1.539E-3</v>
      </c>
    </row>
    <row r="4504" spans="1:8">
      <c r="A4504" s="8" t="str">
        <f t="shared" si="110"/>
        <v>35.05.009110.04.0010</v>
      </c>
      <c r="B4504" s="8" t="s">
        <v>932</v>
      </c>
      <c r="C4504" s="8" t="s">
        <v>933</v>
      </c>
      <c r="D4504" s="8" t="s">
        <v>452</v>
      </c>
      <c r="E4504" s="8" t="s">
        <v>465</v>
      </c>
      <c r="F4504" s="8" t="s">
        <v>452</v>
      </c>
      <c r="G4504" s="8" t="s">
        <v>459</v>
      </c>
      <c r="H4504" s="8">
        <v>7.6963000000000004E-2</v>
      </c>
    </row>
    <row r="4505" spans="1:8">
      <c r="A4505" s="8" t="str">
        <f t="shared" si="110"/>
        <v>35.05.009130.02.0013</v>
      </c>
      <c r="B4505" s="8" t="s">
        <v>932</v>
      </c>
      <c r="C4505" s="8" t="s">
        <v>933</v>
      </c>
      <c r="D4505" s="8" t="s">
        <v>452</v>
      </c>
      <c r="E4505" s="8" t="s">
        <v>234</v>
      </c>
      <c r="F4505" s="8" t="s">
        <v>579</v>
      </c>
      <c r="G4505" s="8" t="s">
        <v>866</v>
      </c>
      <c r="H4505" s="8">
        <v>0.39217200000000002</v>
      </c>
    </row>
    <row r="4506" spans="1:8">
      <c r="A4506" s="8" t="str">
        <f t="shared" si="110"/>
        <v>35.05.009110.03.0015</v>
      </c>
      <c r="B4506" s="8" t="s">
        <v>932</v>
      </c>
      <c r="C4506" s="8" t="s">
        <v>933</v>
      </c>
      <c r="D4506" s="8" t="s">
        <v>452</v>
      </c>
      <c r="E4506" s="8" t="s">
        <v>867</v>
      </c>
      <c r="F4506" s="8" t="s">
        <v>452</v>
      </c>
      <c r="G4506" s="8" t="s">
        <v>868</v>
      </c>
      <c r="H4506" s="8">
        <v>0.14375099999999999</v>
      </c>
    </row>
    <row r="4507" spans="1:8">
      <c r="A4507" s="8" t="str">
        <f t="shared" si="110"/>
        <v>35.05.009110.06.0004</v>
      </c>
      <c r="B4507" s="8" t="s">
        <v>932</v>
      </c>
      <c r="C4507" s="8" t="s">
        <v>933</v>
      </c>
      <c r="D4507" s="8" t="s">
        <v>452</v>
      </c>
      <c r="E4507" s="8" t="s">
        <v>469</v>
      </c>
      <c r="F4507" s="8" t="s">
        <v>452</v>
      </c>
      <c r="G4507" s="8" t="s">
        <v>470</v>
      </c>
      <c r="H4507" s="8">
        <v>9.5829999999999995E-3</v>
      </c>
    </row>
    <row r="4508" spans="1:8">
      <c r="A4508" s="8" t="str">
        <f t="shared" si="110"/>
        <v>35.05.009110.06.0019</v>
      </c>
      <c r="B4508" s="8" t="s">
        <v>932</v>
      </c>
      <c r="C4508" s="8" t="s">
        <v>933</v>
      </c>
      <c r="D4508" s="8" t="s">
        <v>452</v>
      </c>
      <c r="E4508" s="8" t="s">
        <v>473</v>
      </c>
      <c r="F4508" s="8" t="s">
        <v>452</v>
      </c>
      <c r="G4508" s="8" t="s">
        <v>474</v>
      </c>
      <c r="H4508" s="8">
        <v>3.1939999999999998E-3</v>
      </c>
    </row>
    <row r="4509" spans="1:8">
      <c r="A4509" s="8" t="str">
        <f t="shared" si="110"/>
        <v>35.05.009110.04.0007</v>
      </c>
      <c r="B4509" s="8" t="s">
        <v>932</v>
      </c>
      <c r="C4509" s="8" t="s">
        <v>933</v>
      </c>
      <c r="D4509" s="8" t="s">
        <v>452</v>
      </c>
      <c r="E4509" s="8" t="s">
        <v>535</v>
      </c>
      <c r="F4509" s="8" t="s">
        <v>452</v>
      </c>
      <c r="G4509" s="8" t="s">
        <v>536</v>
      </c>
      <c r="H4509" s="8">
        <v>6.3889999999999997E-3</v>
      </c>
    </row>
    <row r="4510" spans="1:8">
      <c r="A4510" s="8" t="str">
        <f t="shared" si="110"/>
        <v>35.05.009110.06.0043</v>
      </c>
      <c r="B4510" s="8" t="s">
        <v>932</v>
      </c>
      <c r="C4510" s="8" t="s">
        <v>933</v>
      </c>
      <c r="D4510" s="8" t="s">
        <v>452</v>
      </c>
      <c r="E4510" s="8" t="s">
        <v>869</v>
      </c>
      <c r="F4510" s="8" t="s">
        <v>452</v>
      </c>
      <c r="G4510" s="8" t="s">
        <v>870</v>
      </c>
      <c r="H4510" s="8">
        <v>3.0761E-2</v>
      </c>
    </row>
    <row r="4511" spans="1:8">
      <c r="A4511" s="8" t="str">
        <f t="shared" si="110"/>
        <v>35.05.009110.06.0006</v>
      </c>
      <c r="B4511" s="8" t="s">
        <v>932</v>
      </c>
      <c r="C4511" s="8" t="s">
        <v>933</v>
      </c>
      <c r="D4511" s="8" t="s">
        <v>452</v>
      </c>
      <c r="E4511" s="8" t="s">
        <v>495</v>
      </c>
      <c r="F4511" s="8" t="s">
        <v>452</v>
      </c>
      <c r="G4511" s="8" t="s">
        <v>496</v>
      </c>
      <c r="H4511" s="8">
        <v>3.3540000000000002E-3</v>
      </c>
    </row>
    <row r="4512" spans="1:8">
      <c r="A4512" s="8" t="str">
        <f t="shared" si="110"/>
        <v>35.05.009110.06.0028</v>
      </c>
      <c r="B4512" s="8" t="s">
        <v>932</v>
      </c>
      <c r="C4512" s="8" t="s">
        <v>933</v>
      </c>
      <c r="D4512" s="8" t="s">
        <v>452</v>
      </c>
      <c r="E4512" s="8" t="s">
        <v>871</v>
      </c>
      <c r="F4512" s="8" t="s">
        <v>498</v>
      </c>
      <c r="G4512" s="8" t="s">
        <v>872</v>
      </c>
      <c r="H4512" s="8">
        <v>2.8750000000000001E-2</v>
      </c>
    </row>
    <row r="4513" spans="1:8">
      <c r="A4513" s="8" t="str">
        <f t="shared" si="110"/>
        <v>35.05.009110.06.0044</v>
      </c>
      <c r="B4513" s="8" t="s">
        <v>932</v>
      </c>
      <c r="C4513" s="8" t="s">
        <v>933</v>
      </c>
      <c r="D4513" s="8" t="s">
        <v>452</v>
      </c>
      <c r="E4513" s="8" t="s">
        <v>873</v>
      </c>
      <c r="F4513" s="8" t="s">
        <v>452</v>
      </c>
      <c r="G4513" s="8" t="s">
        <v>874</v>
      </c>
      <c r="H4513" s="8">
        <v>9.5829999999999995E-3</v>
      </c>
    </row>
    <row r="4514" spans="1:8">
      <c r="A4514" s="8" t="str">
        <f t="shared" si="110"/>
        <v>35.05.009110.06.0042</v>
      </c>
      <c r="B4514" s="8" t="s">
        <v>932</v>
      </c>
      <c r="C4514" s="8" t="s">
        <v>933</v>
      </c>
      <c r="D4514" s="8" t="s">
        <v>452</v>
      </c>
      <c r="E4514" s="8" t="s">
        <v>875</v>
      </c>
      <c r="F4514" s="8" t="s">
        <v>452</v>
      </c>
      <c r="G4514" s="8" t="s">
        <v>876</v>
      </c>
      <c r="H4514" s="8">
        <v>1.1294E-2</v>
      </c>
    </row>
    <row r="4515" spans="1:8">
      <c r="A4515" s="8" t="str">
        <f t="shared" si="110"/>
        <v>35.05.009110.06.0046</v>
      </c>
      <c r="B4515" s="8" t="s">
        <v>932</v>
      </c>
      <c r="C4515" s="8" t="s">
        <v>933</v>
      </c>
      <c r="D4515" s="8" t="s">
        <v>452</v>
      </c>
      <c r="E4515" s="8" t="s">
        <v>877</v>
      </c>
      <c r="F4515" s="8" t="s">
        <v>452</v>
      </c>
      <c r="G4515" s="8" t="s">
        <v>878</v>
      </c>
      <c r="H4515" s="8">
        <v>2.875E-3</v>
      </c>
    </row>
    <row r="4516" spans="1:8">
      <c r="A4516" s="8" t="str">
        <f t="shared" si="110"/>
        <v>35.05.009130.03.0002</v>
      </c>
      <c r="B4516" s="8" t="s">
        <v>932</v>
      </c>
      <c r="C4516" s="8" t="s">
        <v>933</v>
      </c>
      <c r="D4516" s="8" t="s">
        <v>452</v>
      </c>
      <c r="E4516" s="8" t="s">
        <v>497</v>
      </c>
      <c r="F4516" s="8" t="s">
        <v>498</v>
      </c>
      <c r="G4516" s="8" t="s">
        <v>499</v>
      </c>
      <c r="H4516" s="8">
        <v>3.1939999999999998E-3</v>
      </c>
    </row>
    <row r="4517" spans="1:8">
      <c r="A4517" s="8" t="str">
        <f t="shared" si="110"/>
        <v>35.05.009110.07.0011</v>
      </c>
      <c r="B4517" s="8" t="s">
        <v>932</v>
      </c>
      <c r="C4517" s="8" t="s">
        <v>933</v>
      </c>
      <c r="D4517" s="8" t="s">
        <v>452</v>
      </c>
      <c r="E4517" s="8" t="s">
        <v>487</v>
      </c>
      <c r="F4517" s="8" t="s">
        <v>452</v>
      </c>
      <c r="G4517" s="8" t="s">
        <v>488</v>
      </c>
      <c r="H4517" s="8">
        <v>1.5969999999999999E-3</v>
      </c>
    </row>
    <row r="4518" spans="1:8">
      <c r="A4518" s="8" t="str">
        <f t="shared" si="110"/>
        <v>35.05.009110.06.0037</v>
      </c>
      <c r="B4518" s="8" t="s">
        <v>932</v>
      </c>
      <c r="C4518" s="8" t="s">
        <v>933</v>
      </c>
      <c r="D4518" s="8" t="s">
        <v>452</v>
      </c>
      <c r="E4518" s="8" t="s">
        <v>485</v>
      </c>
      <c r="F4518" s="8" t="s">
        <v>452</v>
      </c>
      <c r="G4518" s="8" t="s">
        <v>486</v>
      </c>
      <c r="H4518" s="8">
        <v>4.8000000000000001E-5</v>
      </c>
    </row>
    <row r="4519" spans="1:8">
      <c r="A4519" s="8" t="str">
        <f t="shared" si="110"/>
        <v>35.05.009110.06.0021</v>
      </c>
      <c r="B4519" s="8" t="s">
        <v>932</v>
      </c>
      <c r="C4519" s="8" t="s">
        <v>933</v>
      </c>
      <c r="D4519" s="8" t="s">
        <v>452</v>
      </c>
      <c r="E4519" s="8" t="s">
        <v>489</v>
      </c>
      <c r="F4519" s="8" t="s">
        <v>452</v>
      </c>
      <c r="G4519" s="8" t="s">
        <v>490</v>
      </c>
      <c r="H4519" s="8">
        <v>1.74E-4</v>
      </c>
    </row>
    <row r="4520" spans="1:8">
      <c r="A4520" s="8" t="str">
        <f t="shared" si="110"/>
        <v>35.05.009110.06.0008</v>
      </c>
      <c r="B4520" s="8" t="s">
        <v>932</v>
      </c>
      <c r="C4520" s="8" t="s">
        <v>933</v>
      </c>
      <c r="D4520" s="8" t="s">
        <v>452</v>
      </c>
      <c r="E4520" s="8" t="s">
        <v>491</v>
      </c>
      <c r="F4520" s="8" t="s">
        <v>452</v>
      </c>
      <c r="G4520" s="8" t="s">
        <v>492</v>
      </c>
      <c r="H4520" s="8">
        <v>4.1399999999999998E-4</v>
      </c>
    </row>
    <row r="4521" spans="1:8">
      <c r="A4521" s="8" t="str">
        <f t="shared" si="110"/>
        <v>35.05.009110.06.0035</v>
      </c>
      <c r="B4521" s="8" t="s">
        <v>932</v>
      </c>
      <c r="C4521" s="8" t="s">
        <v>933</v>
      </c>
      <c r="D4521" s="8" t="s">
        <v>452</v>
      </c>
      <c r="E4521" s="8" t="s">
        <v>879</v>
      </c>
      <c r="F4521" s="8" t="s">
        <v>452</v>
      </c>
      <c r="G4521" s="8" t="s">
        <v>880</v>
      </c>
      <c r="H4521" s="8">
        <v>3.19E-4</v>
      </c>
    </row>
    <row r="4522" spans="1:8">
      <c r="A4522" s="8" t="str">
        <f t="shared" si="110"/>
        <v>35.05.009110.01.0003</v>
      </c>
      <c r="B4522" s="8" t="s">
        <v>932</v>
      </c>
      <c r="C4522" s="8" t="s">
        <v>933</v>
      </c>
      <c r="D4522" s="8" t="s">
        <v>452</v>
      </c>
      <c r="E4522" s="8" t="s">
        <v>471</v>
      </c>
      <c r="F4522" s="8" t="s">
        <v>452</v>
      </c>
      <c r="G4522" s="8" t="s">
        <v>472</v>
      </c>
      <c r="H4522" s="8">
        <v>6.7080000000000004E-3</v>
      </c>
    </row>
    <row r="4523" spans="1:8">
      <c r="A4523" s="8" t="str">
        <f t="shared" si="110"/>
        <v>35.05.009110.06.0036</v>
      </c>
      <c r="B4523" s="8" t="s">
        <v>932</v>
      </c>
      <c r="C4523" s="8" t="s">
        <v>933</v>
      </c>
      <c r="D4523" s="8" t="s">
        <v>452</v>
      </c>
      <c r="E4523" s="8" t="s">
        <v>881</v>
      </c>
      <c r="F4523" s="8" t="s">
        <v>452</v>
      </c>
      <c r="G4523" s="8" t="s">
        <v>882</v>
      </c>
      <c r="H4523" s="8">
        <v>1.6000000000000001E-4</v>
      </c>
    </row>
    <row r="4524" spans="1:8">
      <c r="A4524" s="8" t="str">
        <f t="shared" si="110"/>
        <v>35.05.009110.09.0004</v>
      </c>
      <c r="B4524" s="8" t="s">
        <v>932</v>
      </c>
      <c r="C4524" s="8" t="s">
        <v>933</v>
      </c>
      <c r="D4524" s="8" t="s">
        <v>452</v>
      </c>
      <c r="E4524" s="8" t="s">
        <v>577</v>
      </c>
      <c r="F4524" s="8" t="s">
        <v>452</v>
      </c>
      <c r="G4524" s="8" t="s">
        <v>578</v>
      </c>
      <c r="H4524" s="8">
        <v>7.5570000000000003E-3</v>
      </c>
    </row>
    <row r="4525" spans="1:8">
      <c r="A4525" s="8" t="str">
        <f t="shared" si="110"/>
        <v>35.05.009230.05.0037</v>
      </c>
      <c r="B4525" s="8" t="s">
        <v>938</v>
      </c>
      <c r="C4525" s="8" t="s">
        <v>939</v>
      </c>
      <c r="D4525" s="8" t="s">
        <v>452</v>
      </c>
      <c r="E4525" s="8" t="s">
        <v>934</v>
      </c>
      <c r="F4525" s="8" t="s">
        <v>452</v>
      </c>
      <c r="G4525" s="8" t="s">
        <v>935</v>
      </c>
      <c r="H4525" s="8">
        <v>0.59217200000000003</v>
      </c>
    </row>
    <row r="4526" spans="1:8">
      <c r="A4526" s="8" t="str">
        <f t="shared" si="110"/>
        <v>35.05.009210.05.0002</v>
      </c>
      <c r="B4526" s="8" t="s">
        <v>938</v>
      </c>
      <c r="C4526" s="8" t="s">
        <v>939</v>
      </c>
      <c r="D4526" s="8" t="s">
        <v>452</v>
      </c>
      <c r="E4526" s="8" t="s">
        <v>451</v>
      </c>
      <c r="F4526" s="8" t="s">
        <v>452</v>
      </c>
      <c r="G4526" s="8" t="s">
        <v>453</v>
      </c>
      <c r="H4526" s="8">
        <v>0.30286200000000002</v>
      </c>
    </row>
    <row r="4527" spans="1:8">
      <c r="A4527" s="8" t="str">
        <f t="shared" si="110"/>
        <v>35.05.009210.05.0007</v>
      </c>
      <c r="B4527" s="8" t="s">
        <v>938</v>
      </c>
      <c r="C4527" s="8" t="s">
        <v>939</v>
      </c>
      <c r="D4527" s="8" t="s">
        <v>452</v>
      </c>
      <c r="E4527" s="8" t="s">
        <v>743</v>
      </c>
      <c r="F4527" s="8" t="s">
        <v>498</v>
      </c>
      <c r="G4527" s="8" t="s">
        <v>744</v>
      </c>
      <c r="H4527" s="8">
        <v>4.5428999999999997E-2</v>
      </c>
    </row>
    <row r="4528" spans="1:8">
      <c r="A4528" s="8" t="str">
        <f t="shared" si="110"/>
        <v>35.05.009210.06.0020</v>
      </c>
      <c r="B4528" s="8" t="s">
        <v>938</v>
      </c>
      <c r="C4528" s="8" t="s">
        <v>939</v>
      </c>
      <c r="D4528" s="8" t="s">
        <v>452</v>
      </c>
      <c r="E4528" s="8" t="s">
        <v>456</v>
      </c>
      <c r="F4528" s="8" t="s">
        <v>452</v>
      </c>
      <c r="G4528" s="8" t="s">
        <v>457</v>
      </c>
      <c r="H4528" s="8">
        <v>6.3270000000000002E-3</v>
      </c>
    </row>
    <row r="4529" spans="1:8">
      <c r="A4529" s="8" t="str">
        <f t="shared" si="110"/>
        <v>35.05.009210.07.0002</v>
      </c>
      <c r="B4529" s="8" t="s">
        <v>938</v>
      </c>
      <c r="C4529" s="8" t="s">
        <v>939</v>
      </c>
      <c r="D4529" s="8" t="s">
        <v>452</v>
      </c>
      <c r="E4529" s="8" t="s">
        <v>454</v>
      </c>
      <c r="F4529" s="8" t="s">
        <v>452</v>
      </c>
      <c r="G4529" s="8" t="s">
        <v>455</v>
      </c>
      <c r="H4529" s="8">
        <v>0.24847900000000001</v>
      </c>
    </row>
    <row r="4530" spans="1:8">
      <c r="A4530" s="8" t="str">
        <f t="shared" si="110"/>
        <v>35.05.009210.07.0014</v>
      </c>
      <c r="B4530" s="8" t="s">
        <v>938</v>
      </c>
      <c r="C4530" s="8" t="s">
        <v>939</v>
      </c>
      <c r="D4530" s="8" t="s">
        <v>452</v>
      </c>
      <c r="E4530" s="8" t="s">
        <v>936</v>
      </c>
      <c r="F4530" s="8" t="s">
        <v>452</v>
      </c>
      <c r="G4530" s="8" t="s">
        <v>937</v>
      </c>
      <c r="H4530" s="8">
        <v>1.5139999999999999E-3</v>
      </c>
    </row>
    <row r="4531" spans="1:8">
      <c r="A4531" s="8" t="str">
        <f t="shared" si="110"/>
        <v>35.05.009210.04.0010</v>
      </c>
      <c r="B4531" s="8" t="s">
        <v>938</v>
      </c>
      <c r="C4531" s="8" t="s">
        <v>939</v>
      </c>
      <c r="D4531" s="8" t="s">
        <v>452</v>
      </c>
      <c r="E4531" s="8" t="s">
        <v>465</v>
      </c>
      <c r="F4531" s="8" t="s">
        <v>452</v>
      </c>
      <c r="G4531" s="8" t="s">
        <v>459</v>
      </c>
      <c r="H4531" s="8">
        <v>7.5716000000000006E-2</v>
      </c>
    </row>
    <row r="4532" spans="1:8">
      <c r="A4532" s="8" t="str">
        <f t="shared" si="110"/>
        <v>35.05.009230.02.0014</v>
      </c>
      <c r="B4532" s="8" t="s">
        <v>938</v>
      </c>
      <c r="C4532" s="8" t="s">
        <v>939</v>
      </c>
      <c r="D4532" s="8" t="s">
        <v>452</v>
      </c>
      <c r="E4532" s="8" t="s">
        <v>214</v>
      </c>
      <c r="F4532" s="8" t="s">
        <v>579</v>
      </c>
      <c r="G4532" s="8" t="s">
        <v>215</v>
      </c>
      <c r="H4532" s="8">
        <v>0.39289800000000003</v>
      </c>
    </row>
    <row r="4533" spans="1:8">
      <c r="A4533" s="8" t="str">
        <f t="shared" si="110"/>
        <v>35.05.009240.03.1820</v>
      </c>
      <c r="B4533" s="8" t="s">
        <v>938</v>
      </c>
      <c r="C4533" s="8" t="s">
        <v>939</v>
      </c>
      <c r="D4533" s="8" t="s">
        <v>452</v>
      </c>
      <c r="E4533" s="8" t="s">
        <v>513</v>
      </c>
      <c r="F4533" s="8" t="s">
        <v>498</v>
      </c>
      <c r="G4533" s="8" t="s">
        <v>514</v>
      </c>
      <c r="H4533" s="8">
        <v>0.13958400000000001</v>
      </c>
    </row>
    <row r="4534" spans="1:8">
      <c r="A4534" s="8" t="str">
        <f t="shared" si="110"/>
        <v>35.05.009210.02.0034</v>
      </c>
      <c r="B4534" s="8" t="s">
        <v>938</v>
      </c>
      <c r="C4534" s="8" t="s">
        <v>939</v>
      </c>
      <c r="D4534" s="8" t="s">
        <v>452</v>
      </c>
      <c r="E4534" s="8" t="s">
        <v>905</v>
      </c>
      <c r="F4534" s="8" t="s">
        <v>498</v>
      </c>
      <c r="G4534" s="8" t="s">
        <v>906</v>
      </c>
      <c r="H4534" s="8">
        <v>2.1613E-2</v>
      </c>
    </row>
    <row r="4535" spans="1:8">
      <c r="A4535" s="8" t="str">
        <f t="shared" si="110"/>
        <v>35.05.009210.06.0015</v>
      </c>
      <c r="B4535" s="8" t="s">
        <v>938</v>
      </c>
      <c r="C4535" s="8" t="s">
        <v>939</v>
      </c>
      <c r="D4535" s="8" t="s">
        <v>452</v>
      </c>
      <c r="E4535" s="8" t="s">
        <v>552</v>
      </c>
      <c r="F4535" s="8" t="s">
        <v>452</v>
      </c>
      <c r="G4535" s="8" t="s">
        <v>553</v>
      </c>
      <c r="H4535" s="8">
        <v>3.6000000000000001E-5</v>
      </c>
    </row>
    <row r="4536" spans="1:8">
      <c r="A4536" s="8" t="str">
        <f t="shared" si="110"/>
        <v>35.05.009210.01.0003</v>
      </c>
      <c r="B4536" s="8" t="s">
        <v>938</v>
      </c>
      <c r="C4536" s="8" t="s">
        <v>939</v>
      </c>
      <c r="D4536" s="8" t="s">
        <v>452</v>
      </c>
      <c r="E4536" s="8" t="s">
        <v>471</v>
      </c>
      <c r="F4536" s="8" t="s">
        <v>452</v>
      </c>
      <c r="G4536" s="8" t="s">
        <v>472</v>
      </c>
      <c r="H4536" s="8">
        <v>5.4029999999999998E-3</v>
      </c>
    </row>
    <row r="4537" spans="1:8">
      <c r="A4537" s="8" t="str">
        <f t="shared" si="110"/>
        <v>35.05.009210.02.0035</v>
      </c>
      <c r="B4537" s="8" t="s">
        <v>938</v>
      </c>
      <c r="C4537" s="8" t="s">
        <v>939</v>
      </c>
      <c r="D4537" s="8" t="s">
        <v>452</v>
      </c>
      <c r="E4537" s="8" t="s">
        <v>500</v>
      </c>
      <c r="F4537" s="8" t="s">
        <v>498</v>
      </c>
      <c r="G4537" s="8" t="s">
        <v>501</v>
      </c>
      <c r="H4537" s="8">
        <v>0.112568</v>
      </c>
    </row>
    <row r="4538" spans="1:8">
      <c r="A4538" s="8" t="str">
        <f t="shared" si="110"/>
        <v>35.05.009240.03.1510</v>
      </c>
      <c r="B4538" s="8" t="s">
        <v>938</v>
      </c>
      <c r="C4538" s="8" t="s">
        <v>939</v>
      </c>
      <c r="D4538" s="8" t="s">
        <v>452</v>
      </c>
      <c r="E4538" s="8" t="s">
        <v>837</v>
      </c>
      <c r="F4538" s="8" t="s">
        <v>498</v>
      </c>
      <c r="G4538" s="8" t="s">
        <v>838</v>
      </c>
      <c r="H4538" s="8">
        <v>3.1518999999999998E-2</v>
      </c>
    </row>
    <row r="4539" spans="1:8">
      <c r="A4539" s="8" t="str">
        <f t="shared" si="110"/>
        <v>35.05.009240.03.5010</v>
      </c>
      <c r="B4539" s="8" t="s">
        <v>938</v>
      </c>
      <c r="C4539" s="8" t="s">
        <v>939</v>
      </c>
      <c r="D4539" s="8" t="s">
        <v>452</v>
      </c>
      <c r="E4539" s="8" t="s">
        <v>763</v>
      </c>
      <c r="F4539" s="8" t="s">
        <v>498</v>
      </c>
      <c r="G4539" s="8" t="s">
        <v>764</v>
      </c>
      <c r="H4539" s="8">
        <v>8.9650000000000007E-3</v>
      </c>
    </row>
    <row r="4540" spans="1:8">
      <c r="A4540" s="8" t="str">
        <f t="shared" si="110"/>
        <v>35.05.009235.03.5010</v>
      </c>
      <c r="B4540" s="8" t="s">
        <v>938</v>
      </c>
      <c r="C4540" s="8" t="s">
        <v>939</v>
      </c>
      <c r="D4540" s="8" t="s">
        <v>452</v>
      </c>
      <c r="E4540" s="8" t="s">
        <v>907</v>
      </c>
      <c r="F4540" s="8" t="s">
        <v>498</v>
      </c>
      <c r="G4540" s="8" t="s">
        <v>764</v>
      </c>
      <c r="H4540" s="8">
        <v>8.9650000000000007E-3</v>
      </c>
    </row>
    <row r="4541" spans="1:8">
      <c r="A4541" s="8" t="str">
        <f t="shared" si="110"/>
        <v>35.05.009220.10.1011</v>
      </c>
      <c r="B4541" s="8" t="s">
        <v>938</v>
      </c>
      <c r="C4541" s="8" t="s">
        <v>939</v>
      </c>
      <c r="D4541" s="8" t="s">
        <v>452</v>
      </c>
      <c r="E4541" s="8" t="s">
        <v>908</v>
      </c>
      <c r="F4541" s="8" t="s">
        <v>508</v>
      </c>
      <c r="G4541" s="8" t="s">
        <v>909</v>
      </c>
      <c r="H4541" s="8">
        <v>1.9919999999999998E-3</v>
      </c>
    </row>
    <row r="4542" spans="1:8">
      <c r="A4542" s="8" t="str">
        <f t="shared" si="110"/>
        <v>35.05.009220.06.1045</v>
      </c>
      <c r="B4542" s="8" t="s">
        <v>938</v>
      </c>
      <c r="C4542" s="8" t="s">
        <v>939</v>
      </c>
      <c r="D4542" s="8" t="s">
        <v>452</v>
      </c>
      <c r="E4542" s="8" t="s">
        <v>910</v>
      </c>
      <c r="F4542" s="8" t="s">
        <v>463</v>
      </c>
      <c r="G4542" s="8" t="s">
        <v>911</v>
      </c>
      <c r="H4542" s="8">
        <v>1.9919999999999998E-3</v>
      </c>
    </row>
    <row r="4543" spans="1:8">
      <c r="A4543" s="8" t="str">
        <f t="shared" si="110"/>
        <v>35.05.009220.03.1014</v>
      </c>
      <c r="B4543" s="8" t="s">
        <v>938</v>
      </c>
      <c r="C4543" s="8" t="s">
        <v>939</v>
      </c>
      <c r="D4543" s="8" t="s">
        <v>452</v>
      </c>
      <c r="E4543" s="8" t="s">
        <v>912</v>
      </c>
      <c r="F4543" s="8" t="s">
        <v>508</v>
      </c>
      <c r="G4543" s="8" t="s">
        <v>913</v>
      </c>
      <c r="H4543" s="8">
        <v>9.9599999999999992E-4</v>
      </c>
    </row>
    <row r="4544" spans="1:8">
      <c r="A4544" s="8" t="str">
        <f t="shared" si="110"/>
        <v>35.05.009220.06.1005</v>
      </c>
      <c r="B4544" s="8" t="s">
        <v>938</v>
      </c>
      <c r="C4544" s="8" t="s">
        <v>939</v>
      </c>
      <c r="D4544" s="8" t="s">
        <v>452</v>
      </c>
      <c r="E4544" s="8" t="s">
        <v>914</v>
      </c>
      <c r="F4544" s="8" t="s">
        <v>508</v>
      </c>
      <c r="G4544" s="8" t="s">
        <v>915</v>
      </c>
      <c r="H4544" s="8">
        <v>9.9599999999999992E-4</v>
      </c>
    </row>
    <row r="4545" spans="1:8">
      <c r="A4545" s="8" t="str">
        <f t="shared" si="110"/>
        <v>35.05.009220.06.1001</v>
      </c>
      <c r="B4545" s="8" t="s">
        <v>938</v>
      </c>
      <c r="C4545" s="8" t="s">
        <v>939</v>
      </c>
      <c r="D4545" s="8" t="s">
        <v>452</v>
      </c>
      <c r="E4545" s="8" t="s">
        <v>917</v>
      </c>
      <c r="F4545" s="8" t="s">
        <v>508</v>
      </c>
      <c r="G4545" s="8" t="s">
        <v>918</v>
      </c>
      <c r="H4545" s="8">
        <v>9.9599999999999992E-4</v>
      </c>
    </row>
    <row r="4546" spans="1:8">
      <c r="A4546" s="8" t="str">
        <f t="shared" si="110"/>
        <v>35.05.009220.08.1001</v>
      </c>
      <c r="B4546" s="8" t="s">
        <v>938</v>
      </c>
      <c r="C4546" s="8" t="s">
        <v>939</v>
      </c>
      <c r="D4546" s="8" t="s">
        <v>452</v>
      </c>
      <c r="E4546" s="8" t="s">
        <v>919</v>
      </c>
      <c r="F4546" s="8" t="s">
        <v>920</v>
      </c>
      <c r="G4546" s="8" t="s">
        <v>542</v>
      </c>
      <c r="H4546" s="8">
        <v>9.9599999999999992E-4</v>
      </c>
    </row>
    <row r="4547" spans="1:8">
      <c r="A4547" s="8" t="str">
        <f t="shared" si="110"/>
        <v>---------------  - FMEN031 - V:</v>
      </c>
      <c r="B4547" s="8" t="s">
        <v>427</v>
      </c>
      <c r="C4547" s="8" t="e">
        <f>------------------------------DAT</f>
        <v>#NAME?</v>
      </c>
      <c r="D4547" s="8" t="s">
        <v>1238</v>
      </c>
      <c r="E4547" s="8" t="s">
        <v>526</v>
      </c>
      <c r="F4547" s="8" t="s">
        <v>527</v>
      </c>
      <c r="G4547" s="8" t="s">
        <v>528</v>
      </c>
      <c r="H4547" s="8"/>
    </row>
    <row r="4548" spans="1:8">
      <c r="A4548" s="8" t="str">
        <f t="shared" si="110"/>
        <v>_x000C_------------------------------</v>
      </c>
      <c r="B4548" s="8" t="s">
        <v>529</v>
      </c>
      <c r="C4548" s="8" t="s">
        <v>1227</v>
      </c>
      <c r="D4548" s="8" t="s">
        <v>1228</v>
      </c>
      <c r="E4548" s="8" t="s">
        <v>430</v>
      </c>
      <c r="F4548" s="8" t="s">
        <v>429</v>
      </c>
      <c r="G4548" s="8" t="s">
        <v>431</v>
      </c>
      <c r="H4548" s="8" t="s">
        <v>431</v>
      </c>
    </row>
    <row r="4549" spans="1:8">
      <c r="A4549" s="8" t="str">
        <f t="shared" si="110"/>
        <v>FORNO DE MINASrutura de Atual P</v>
      </c>
      <c r="B4549" s="8" t="s">
        <v>433</v>
      </c>
      <c r="C4549" s="8" t="s">
        <v>434</v>
      </c>
      <c r="D4549" s="8" t="s">
        <v>435</v>
      </c>
      <c r="E4549" s="8" t="s">
        <v>436</v>
      </c>
      <c r="F4549" s="8" t="s">
        <v>437</v>
      </c>
      <c r="G4549" s="8" t="s">
        <v>438</v>
      </c>
      <c r="H4549" s="8" t="s">
        <v>1770</v>
      </c>
    </row>
    <row r="4550" spans="1:8">
      <c r="A4550" s="8" t="str">
        <f t="shared" si="110"/>
        <v>-------------------------------</v>
      </c>
      <c r="B4550" s="8" t="s">
        <v>427</v>
      </c>
      <c r="C4550" s="8" t="s">
        <v>1227</v>
      </c>
      <c r="D4550" s="8" t="s">
        <v>1228</v>
      </c>
      <c r="E4550" s="8" t="s">
        <v>430</v>
      </c>
      <c r="F4550" s="8" t="s">
        <v>429</v>
      </c>
      <c r="G4550" s="8" t="s">
        <v>431</v>
      </c>
      <c r="H4550" s="8" t="s">
        <v>1761</v>
      </c>
    </row>
    <row r="4551" spans="1:8">
      <c r="A4551" s="8" t="str">
        <f t="shared" si="110"/>
        <v/>
      </c>
      <c r="B4551" s="8"/>
      <c r="C4551" s="8"/>
      <c r="D4551" s="8"/>
      <c r="E4551" s="8"/>
      <c r="F4551" s="8"/>
      <c r="G4551" s="8"/>
      <c r="H4551" s="8"/>
    </row>
    <row r="4552" spans="1:8">
      <c r="A4552" s="8" t="str">
        <f t="shared" si="110"/>
        <v>Item PaiItem Filho</v>
      </c>
      <c r="B4552" s="8" t="s">
        <v>441</v>
      </c>
      <c r="C4552" s="8" t="s">
        <v>442</v>
      </c>
      <c r="D4552" s="8" t="s">
        <v>443</v>
      </c>
      <c r="E4552" s="8" t="s">
        <v>444</v>
      </c>
      <c r="F4552" s="8" t="s">
        <v>443</v>
      </c>
      <c r="G4552" s="8" t="s">
        <v>445</v>
      </c>
      <c r="H4552" s="8" t="s">
        <v>446</v>
      </c>
    </row>
    <row r="4553" spans="1:8">
      <c r="A4553" s="8" t="str">
        <f t="shared" si="110"/>
        <v>------------------------------</v>
      </c>
      <c r="B4553" s="8" t="s">
        <v>427</v>
      </c>
      <c r="C4553" s="8" t="s">
        <v>447</v>
      </c>
      <c r="D4553" s="8" t="s">
        <v>448</v>
      </c>
      <c r="E4553" s="8" t="s">
        <v>449</v>
      </c>
      <c r="F4553" s="8" t="s">
        <v>448</v>
      </c>
      <c r="G4553" s="8" t="s">
        <v>431</v>
      </c>
      <c r="H4553" s="8" t="s">
        <v>427</v>
      </c>
    </row>
    <row r="4554" spans="1:8">
      <c r="A4554" s="8" t="str">
        <f t="shared" si="110"/>
        <v>35.05.009220.15.1002</v>
      </c>
      <c r="B4554" s="8" t="s">
        <v>938</v>
      </c>
      <c r="C4554" s="8" t="s">
        <v>939</v>
      </c>
      <c r="D4554" s="8" t="s">
        <v>452</v>
      </c>
      <c r="E4554" s="8" t="s">
        <v>921</v>
      </c>
      <c r="F4554" s="8" t="s">
        <v>508</v>
      </c>
      <c r="G4554" s="8" t="s">
        <v>922</v>
      </c>
      <c r="H4554" s="8">
        <v>4.0000000000000003E-5</v>
      </c>
    </row>
    <row r="4555" spans="1:8">
      <c r="A4555" s="8" t="str">
        <f t="shared" si="110"/>
        <v>35.05.009220.09.1002</v>
      </c>
      <c r="B4555" s="8" t="s">
        <v>938</v>
      </c>
      <c r="C4555" s="8" t="s">
        <v>939</v>
      </c>
      <c r="D4555" s="8" t="s">
        <v>452</v>
      </c>
      <c r="E4555" s="8" t="s">
        <v>923</v>
      </c>
      <c r="F4555" s="8" t="s">
        <v>508</v>
      </c>
      <c r="G4555" s="8" t="s">
        <v>924</v>
      </c>
      <c r="H4555" s="8">
        <v>1.0000000000000001E-5</v>
      </c>
    </row>
    <row r="4556" spans="1:8">
      <c r="A4556" s="8" t="str">
        <f t="shared" si="110"/>
        <v>35.05.009220.07.1001</v>
      </c>
      <c r="B4556" s="8" t="s">
        <v>938</v>
      </c>
      <c r="C4556" s="8" t="s">
        <v>939</v>
      </c>
      <c r="D4556" s="8" t="s">
        <v>452</v>
      </c>
      <c r="E4556" s="8" t="s">
        <v>925</v>
      </c>
      <c r="F4556" s="8" t="s">
        <v>452</v>
      </c>
      <c r="G4556" s="8" t="s">
        <v>926</v>
      </c>
      <c r="H4556" s="8">
        <v>3.9999999999999998E-6</v>
      </c>
    </row>
    <row r="4557" spans="1:8">
      <c r="A4557" s="8" t="str">
        <f t="shared" si="110"/>
        <v>35.05.009210.09.0004</v>
      </c>
      <c r="B4557" s="8" t="s">
        <v>938</v>
      </c>
      <c r="C4557" s="8" t="s">
        <v>939</v>
      </c>
      <c r="D4557" s="8" t="s">
        <v>452</v>
      </c>
      <c r="E4557" s="8" t="s">
        <v>577</v>
      </c>
      <c r="F4557" s="8" t="s">
        <v>452</v>
      </c>
      <c r="G4557" s="8" t="s">
        <v>578</v>
      </c>
      <c r="H4557" s="8">
        <v>7.5890000000000003E-3</v>
      </c>
    </row>
    <row r="4558" spans="1:8">
      <c r="A4558" s="8" t="str">
        <f t="shared" si="110"/>
        <v>35.05.009330.05.0008</v>
      </c>
      <c r="B4558" s="8" t="s">
        <v>1046</v>
      </c>
      <c r="C4558" s="8" t="s">
        <v>1047</v>
      </c>
      <c r="D4558" s="8" t="s">
        <v>452</v>
      </c>
      <c r="E4558" s="8" t="s">
        <v>946</v>
      </c>
      <c r="F4558" s="8" t="s">
        <v>498</v>
      </c>
      <c r="G4558" s="8" t="s">
        <v>947</v>
      </c>
      <c r="H4558" s="8">
        <v>0.26040099999999999</v>
      </c>
    </row>
    <row r="4559" spans="1:8">
      <c r="A4559" s="8" t="str">
        <f t="shared" ref="A4559:A4622" si="111">B4559&amp;E4559</f>
        <v>35.05.009310.05.0002</v>
      </c>
      <c r="B4559" s="8" t="s">
        <v>1046</v>
      </c>
      <c r="C4559" s="8" t="s">
        <v>1047</v>
      </c>
      <c r="D4559" s="8" t="s">
        <v>452</v>
      </c>
      <c r="E4559" s="8" t="s">
        <v>451</v>
      </c>
      <c r="F4559" s="8" t="s">
        <v>452</v>
      </c>
      <c r="G4559" s="8" t="s">
        <v>453</v>
      </c>
      <c r="H4559" s="8">
        <v>0.163353</v>
      </c>
    </row>
    <row r="4560" spans="1:8">
      <c r="A4560" s="8" t="str">
        <f t="shared" si="111"/>
        <v>35.05.009310.04.0010</v>
      </c>
      <c r="B4560" s="8" t="s">
        <v>1046</v>
      </c>
      <c r="C4560" s="8" t="s">
        <v>1047</v>
      </c>
      <c r="D4560" s="8" t="s">
        <v>452</v>
      </c>
      <c r="E4560" s="8" t="s">
        <v>465</v>
      </c>
      <c r="F4560" s="8" t="s">
        <v>452</v>
      </c>
      <c r="G4560" s="8" t="s">
        <v>459</v>
      </c>
      <c r="H4560" s="8">
        <v>4.5297999999999998E-2</v>
      </c>
    </row>
    <row r="4561" spans="1:8">
      <c r="A4561" s="8" t="str">
        <f t="shared" si="111"/>
        <v>35.05.009310.09.0003</v>
      </c>
      <c r="B4561" s="8" t="s">
        <v>1046</v>
      </c>
      <c r="C4561" s="8" t="s">
        <v>1047</v>
      </c>
      <c r="D4561" s="8" t="s">
        <v>452</v>
      </c>
      <c r="E4561" s="8" t="s">
        <v>824</v>
      </c>
      <c r="F4561" s="8" t="s">
        <v>452</v>
      </c>
      <c r="G4561" s="8" t="s">
        <v>825</v>
      </c>
      <c r="H4561" s="8">
        <v>7.3914999999999995E-2</v>
      </c>
    </row>
    <row r="4562" spans="1:8">
      <c r="A4562" s="8" t="str">
        <f t="shared" si="111"/>
        <v>35.05.009310.06.0020</v>
      </c>
      <c r="B4562" s="8" t="s">
        <v>1046</v>
      </c>
      <c r="C4562" s="8" t="s">
        <v>1047</v>
      </c>
      <c r="D4562" s="8" t="s">
        <v>452</v>
      </c>
      <c r="E4562" s="8" t="s">
        <v>456</v>
      </c>
      <c r="F4562" s="8" t="s">
        <v>452</v>
      </c>
      <c r="G4562" s="8" t="s">
        <v>457</v>
      </c>
      <c r="H4562" s="8">
        <v>9.495E-3</v>
      </c>
    </row>
    <row r="4563" spans="1:8">
      <c r="A4563" s="8" t="str">
        <f t="shared" si="111"/>
        <v>35.05.009310.07.0027</v>
      </c>
      <c r="B4563" s="8" t="s">
        <v>1046</v>
      </c>
      <c r="C4563" s="8" t="s">
        <v>1047</v>
      </c>
      <c r="D4563" s="8" t="s">
        <v>452</v>
      </c>
      <c r="E4563" s="8" t="s">
        <v>948</v>
      </c>
      <c r="F4563" s="8" t="s">
        <v>452</v>
      </c>
      <c r="G4563" s="8" t="s">
        <v>949</v>
      </c>
      <c r="H4563" s="8">
        <v>6.0400000000000004E-4</v>
      </c>
    </row>
    <row r="4564" spans="1:8">
      <c r="A4564" s="8" t="str">
        <f t="shared" si="111"/>
        <v>35.05.009330.05.0007</v>
      </c>
      <c r="B4564" s="8" t="s">
        <v>1046</v>
      </c>
      <c r="C4564" s="8" t="s">
        <v>1047</v>
      </c>
      <c r="D4564" s="8" t="s">
        <v>452</v>
      </c>
      <c r="E4564" s="8" t="s">
        <v>950</v>
      </c>
      <c r="F4564" s="8" t="s">
        <v>452</v>
      </c>
      <c r="G4564" s="8" t="s">
        <v>951</v>
      </c>
      <c r="H4564" s="8">
        <v>0.28614200000000001</v>
      </c>
    </row>
    <row r="4565" spans="1:8">
      <c r="A4565" s="8" t="str">
        <f t="shared" si="111"/>
        <v>35.05.009310.05.0003</v>
      </c>
      <c r="B4565" s="8" t="s">
        <v>1046</v>
      </c>
      <c r="C4565" s="8" t="s">
        <v>1047</v>
      </c>
      <c r="D4565" s="8" t="s">
        <v>452</v>
      </c>
      <c r="E4565" s="8" t="s">
        <v>952</v>
      </c>
      <c r="F4565" s="8" t="s">
        <v>452</v>
      </c>
      <c r="G4565" s="8" t="s">
        <v>953</v>
      </c>
      <c r="H4565" s="8">
        <v>0.17198099999999999</v>
      </c>
    </row>
    <row r="4566" spans="1:8">
      <c r="A4566" s="8" t="str">
        <f t="shared" si="111"/>
        <v>35.05.009310.04.0005</v>
      </c>
      <c r="B4566" s="8" t="s">
        <v>1046</v>
      </c>
      <c r="C4566" s="8" t="s">
        <v>1047</v>
      </c>
      <c r="D4566" s="8" t="s">
        <v>452</v>
      </c>
      <c r="E4566" s="8" t="s">
        <v>475</v>
      </c>
      <c r="F4566" s="8" t="s">
        <v>452</v>
      </c>
      <c r="G4566" s="8" t="s">
        <v>476</v>
      </c>
      <c r="H4566" s="8">
        <v>5.1594000000000001E-2</v>
      </c>
    </row>
    <row r="4567" spans="1:8">
      <c r="A4567" s="8" t="str">
        <f t="shared" si="111"/>
        <v>35.05.009310.04.0004</v>
      </c>
      <c r="B4567" s="8" t="s">
        <v>1046</v>
      </c>
      <c r="C4567" s="8" t="s">
        <v>1047</v>
      </c>
      <c r="D4567" s="8" t="s">
        <v>452</v>
      </c>
      <c r="E4567" s="8" t="s">
        <v>776</v>
      </c>
      <c r="F4567" s="8" t="s">
        <v>452</v>
      </c>
      <c r="G4567" s="8" t="s">
        <v>777</v>
      </c>
      <c r="H4567" s="8">
        <v>3.7836000000000002E-2</v>
      </c>
    </row>
    <row r="4568" spans="1:8">
      <c r="A4568" s="8" t="str">
        <f t="shared" si="111"/>
        <v>35.05.009310.07.0002</v>
      </c>
      <c r="B4568" s="8" t="s">
        <v>1046</v>
      </c>
      <c r="C4568" s="8" t="s">
        <v>1047</v>
      </c>
      <c r="D4568" s="8" t="s">
        <v>452</v>
      </c>
      <c r="E4568" s="8" t="s">
        <v>454</v>
      </c>
      <c r="F4568" s="8" t="s">
        <v>452</v>
      </c>
      <c r="G4568" s="8" t="s">
        <v>455</v>
      </c>
      <c r="H4568" s="8">
        <v>0.189799</v>
      </c>
    </row>
    <row r="4569" spans="1:8">
      <c r="A4569" s="8" t="str">
        <f t="shared" si="111"/>
        <v>35.05.009330.02.0005</v>
      </c>
      <c r="B4569" s="8" t="s">
        <v>1046</v>
      </c>
      <c r="C4569" s="8" t="s">
        <v>1047</v>
      </c>
      <c r="D4569" s="8" t="s">
        <v>452</v>
      </c>
      <c r="E4569" s="8" t="s">
        <v>179</v>
      </c>
      <c r="F4569" s="8" t="s">
        <v>452</v>
      </c>
      <c r="G4569" s="8" t="s">
        <v>525</v>
      </c>
      <c r="H4569" s="8">
        <v>0.443519</v>
      </c>
    </row>
    <row r="4570" spans="1:8">
      <c r="A4570" s="8" t="str">
        <f t="shared" si="111"/>
        <v>35.05.009310.06.0016</v>
      </c>
      <c r="B4570" s="8" t="s">
        <v>1046</v>
      </c>
      <c r="C4570" s="8" t="s">
        <v>1047</v>
      </c>
      <c r="D4570" s="8" t="s">
        <v>452</v>
      </c>
      <c r="E4570" s="8" t="s">
        <v>531</v>
      </c>
      <c r="F4570" s="8" t="s">
        <v>452</v>
      </c>
      <c r="G4570" s="8" t="s">
        <v>532</v>
      </c>
      <c r="H4570" s="8">
        <v>0.218913</v>
      </c>
    </row>
    <row r="4571" spans="1:8">
      <c r="A4571" s="8" t="str">
        <f t="shared" si="111"/>
        <v>35.05.009310.04.0001</v>
      </c>
      <c r="B4571" s="8" t="s">
        <v>1046</v>
      </c>
      <c r="C4571" s="8" t="s">
        <v>1047</v>
      </c>
      <c r="D4571" s="8" t="s">
        <v>452</v>
      </c>
      <c r="E4571" s="8" t="s">
        <v>533</v>
      </c>
      <c r="F4571" s="8" t="s">
        <v>452</v>
      </c>
      <c r="G4571" s="8" t="s">
        <v>534</v>
      </c>
      <c r="H4571" s="8">
        <v>6.8409999999999999E-3</v>
      </c>
    </row>
    <row r="4572" spans="1:8">
      <c r="A4572" s="8" t="str">
        <f t="shared" si="111"/>
        <v>35.05.009310.04.0007</v>
      </c>
      <c r="B4572" s="8" t="s">
        <v>1046</v>
      </c>
      <c r="C4572" s="8" t="s">
        <v>1047</v>
      </c>
      <c r="D4572" s="8" t="s">
        <v>452</v>
      </c>
      <c r="E4572" s="8" t="s">
        <v>535</v>
      </c>
      <c r="F4572" s="8" t="s">
        <v>452</v>
      </c>
      <c r="G4572" s="8" t="s">
        <v>536</v>
      </c>
      <c r="H4572" s="8">
        <v>5.7010000000000003E-3</v>
      </c>
    </row>
    <row r="4573" spans="1:8">
      <c r="A4573" s="8" t="str">
        <f t="shared" si="111"/>
        <v>35.05.009310.01.0003</v>
      </c>
      <c r="B4573" s="8" t="s">
        <v>1046</v>
      </c>
      <c r="C4573" s="8" t="s">
        <v>1047</v>
      </c>
      <c r="D4573" s="8" t="s">
        <v>452</v>
      </c>
      <c r="E4573" s="8" t="s">
        <v>471</v>
      </c>
      <c r="F4573" s="8" t="s">
        <v>452</v>
      </c>
      <c r="G4573" s="8" t="s">
        <v>472</v>
      </c>
      <c r="H4573" s="8">
        <v>1.2359E-2</v>
      </c>
    </row>
    <row r="4574" spans="1:8">
      <c r="A4574" s="8" t="str">
        <f t="shared" si="111"/>
        <v>35.05.009310.02.0003</v>
      </c>
      <c r="B4574" s="8" t="s">
        <v>1046</v>
      </c>
      <c r="C4574" s="8" t="s">
        <v>1047</v>
      </c>
      <c r="D4574" s="8" t="s">
        <v>452</v>
      </c>
      <c r="E4574" s="8" t="s">
        <v>523</v>
      </c>
      <c r="F4574" s="8" t="s">
        <v>452</v>
      </c>
      <c r="G4574" s="8" t="s">
        <v>524</v>
      </c>
      <c r="H4574" s="8">
        <v>1.2359E-2</v>
      </c>
    </row>
    <row r="4575" spans="1:8">
      <c r="A4575" s="8" t="str">
        <f t="shared" si="111"/>
        <v>35.05.009310.06.0003</v>
      </c>
      <c r="B4575" s="8" t="s">
        <v>1046</v>
      </c>
      <c r="C4575" s="8" t="s">
        <v>1047</v>
      </c>
      <c r="D4575" s="8" t="s">
        <v>452</v>
      </c>
      <c r="E4575" s="8" t="s">
        <v>493</v>
      </c>
      <c r="F4575" s="8" t="s">
        <v>452</v>
      </c>
      <c r="G4575" s="8" t="s">
        <v>494</v>
      </c>
      <c r="H4575" s="8">
        <v>1.14E-3</v>
      </c>
    </row>
    <row r="4576" spans="1:8">
      <c r="A4576" s="8" t="str">
        <f t="shared" si="111"/>
        <v>35.05.009310.06.0006</v>
      </c>
      <c r="B4576" s="8" t="s">
        <v>1046</v>
      </c>
      <c r="C4576" s="8" t="s">
        <v>1047</v>
      </c>
      <c r="D4576" s="8" t="s">
        <v>452</v>
      </c>
      <c r="E4576" s="8" t="s">
        <v>495</v>
      </c>
      <c r="F4576" s="8" t="s">
        <v>452</v>
      </c>
      <c r="G4576" s="8" t="s">
        <v>496</v>
      </c>
      <c r="H4576" s="8">
        <v>1.4369999999999999E-3</v>
      </c>
    </row>
    <row r="4577" spans="1:8">
      <c r="A4577" s="8" t="str">
        <f t="shared" si="111"/>
        <v>35.05.009310.06.0021</v>
      </c>
      <c r="B4577" s="8" t="s">
        <v>1046</v>
      </c>
      <c r="C4577" s="8" t="s">
        <v>1047</v>
      </c>
      <c r="D4577" s="8" t="s">
        <v>452</v>
      </c>
      <c r="E4577" s="8" t="s">
        <v>489</v>
      </c>
      <c r="F4577" s="8" t="s">
        <v>452</v>
      </c>
      <c r="G4577" s="8" t="s">
        <v>490</v>
      </c>
      <c r="H4577" s="8">
        <v>4.8999999999999998E-4</v>
      </c>
    </row>
    <row r="4578" spans="1:8">
      <c r="A4578" s="8" t="str">
        <f t="shared" si="111"/>
        <v>35.05.009310.09.0004</v>
      </c>
      <c r="B4578" s="8" t="s">
        <v>1046</v>
      </c>
      <c r="C4578" s="8" t="s">
        <v>1047</v>
      </c>
      <c r="D4578" s="8" t="s">
        <v>452</v>
      </c>
      <c r="E4578" s="8" t="s">
        <v>577</v>
      </c>
      <c r="F4578" s="8" t="s">
        <v>452</v>
      </c>
      <c r="G4578" s="8" t="s">
        <v>578</v>
      </c>
      <c r="H4578" s="8">
        <v>6.5469999999999999E-3</v>
      </c>
    </row>
    <row r="4579" spans="1:8">
      <c r="A4579" s="8" t="str">
        <f t="shared" si="111"/>
        <v>35.05.009430.05.0039</v>
      </c>
      <c r="B4579" s="8" t="s">
        <v>1771</v>
      </c>
      <c r="C4579" s="8" t="s">
        <v>1772</v>
      </c>
      <c r="D4579" s="8" t="s">
        <v>452</v>
      </c>
      <c r="E4579" s="8" t="s">
        <v>1399</v>
      </c>
      <c r="F4579" s="8" t="s">
        <v>452</v>
      </c>
      <c r="G4579" s="8" t="s">
        <v>1370</v>
      </c>
      <c r="H4579" s="8">
        <v>1</v>
      </c>
    </row>
    <row r="4580" spans="1:8">
      <c r="A4580" s="8" t="str">
        <f t="shared" si="111"/>
        <v>35.05.009410.09.0003</v>
      </c>
      <c r="B4580" s="8" t="s">
        <v>1771</v>
      </c>
      <c r="C4580" s="8" t="s">
        <v>1772</v>
      </c>
      <c r="D4580" s="8" t="s">
        <v>452</v>
      </c>
      <c r="E4580" s="8" t="s">
        <v>824</v>
      </c>
      <c r="F4580" s="8" t="s">
        <v>452</v>
      </c>
      <c r="G4580" s="8" t="s">
        <v>825</v>
      </c>
      <c r="H4580" s="8">
        <v>0.145257</v>
      </c>
    </row>
    <row r="4581" spans="1:8">
      <c r="A4581" s="8" t="str">
        <f t="shared" si="111"/>
        <v>35.05.009410.06.0020</v>
      </c>
      <c r="B4581" s="8" t="s">
        <v>1771</v>
      </c>
      <c r="C4581" s="8" t="s">
        <v>1772</v>
      </c>
      <c r="D4581" s="8" t="s">
        <v>452</v>
      </c>
      <c r="E4581" s="8" t="s">
        <v>456</v>
      </c>
      <c r="F4581" s="8" t="s">
        <v>452</v>
      </c>
      <c r="G4581" s="8" t="s">
        <v>457</v>
      </c>
      <c r="H4581" s="8">
        <v>1.3394E-2</v>
      </c>
    </row>
    <row r="4582" spans="1:8">
      <c r="A4582" s="8" t="str">
        <f t="shared" si="111"/>
        <v>35.05.009410.04.0004</v>
      </c>
      <c r="B4582" s="8" t="s">
        <v>1771</v>
      </c>
      <c r="C4582" s="8" t="s">
        <v>1772</v>
      </c>
      <c r="D4582" s="8" t="s">
        <v>452</v>
      </c>
      <c r="E4582" s="8" t="s">
        <v>776</v>
      </c>
      <c r="F4582" s="8" t="s">
        <v>452</v>
      </c>
      <c r="G4582" s="8" t="s">
        <v>777</v>
      </c>
      <c r="H4582" s="8">
        <v>7.8399999999999997E-3</v>
      </c>
    </row>
    <row r="4583" spans="1:8">
      <c r="A4583" s="8" t="str">
        <f t="shared" si="111"/>
        <v>35.05.009410.04.0005</v>
      </c>
      <c r="B4583" s="8" t="s">
        <v>1771</v>
      </c>
      <c r="C4583" s="8" t="s">
        <v>1772</v>
      </c>
      <c r="D4583" s="8" t="s">
        <v>452</v>
      </c>
      <c r="E4583" s="8" t="s">
        <v>475</v>
      </c>
      <c r="F4583" s="8" t="s">
        <v>452</v>
      </c>
      <c r="G4583" s="8" t="s">
        <v>476</v>
      </c>
      <c r="H4583" s="8">
        <v>1.0454E-2</v>
      </c>
    </row>
    <row r="4584" spans="1:8">
      <c r="A4584" s="8" t="str">
        <f t="shared" si="111"/>
        <v>35.05.009440.03.1380</v>
      </c>
      <c r="B4584" s="8" t="s">
        <v>1771</v>
      </c>
      <c r="C4584" s="8" t="s">
        <v>1772</v>
      </c>
      <c r="D4584" s="8" t="s">
        <v>452</v>
      </c>
      <c r="E4584" s="8" t="s">
        <v>835</v>
      </c>
      <c r="F4584" s="8" t="s">
        <v>498</v>
      </c>
      <c r="G4584" s="8" t="s">
        <v>836</v>
      </c>
      <c r="H4584" s="8">
        <v>0.156809</v>
      </c>
    </row>
    <row r="4585" spans="1:8">
      <c r="A4585" s="8" t="str">
        <f t="shared" si="111"/>
        <v>35.05.009430.06.0012</v>
      </c>
      <c r="B4585" s="8" t="s">
        <v>1771</v>
      </c>
      <c r="C4585" s="8" t="s">
        <v>1772</v>
      </c>
      <c r="D4585" s="8" t="s">
        <v>452</v>
      </c>
      <c r="E4585" s="8" t="s">
        <v>1367</v>
      </c>
      <c r="F4585" s="8" t="s">
        <v>452</v>
      </c>
      <c r="G4585" s="8" t="s">
        <v>1368</v>
      </c>
      <c r="H4585" s="8">
        <v>0.66959599999999997</v>
      </c>
    </row>
    <row r="4586" spans="1:8">
      <c r="A4586" s="8" t="str">
        <f t="shared" si="111"/>
        <v>35.05.009410.01.0010</v>
      </c>
      <c r="B4586" s="8" t="s">
        <v>1771</v>
      </c>
      <c r="C4586" s="8" t="s">
        <v>1772</v>
      </c>
      <c r="D4586" s="8" t="s">
        <v>452</v>
      </c>
      <c r="E4586" s="8" t="s">
        <v>843</v>
      </c>
      <c r="F4586" s="8" t="s">
        <v>452</v>
      </c>
      <c r="G4586" s="8" t="s">
        <v>844</v>
      </c>
      <c r="H4586" s="8">
        <v>7.5268000000000002E-2</v>
      </c>
    </row>
    <row r="4587" spans="1:8">
      <c r="A4587" s="8" t="str">
        <f t="shared" si="111"/>
        <v>35.05.009410.01.0019</v>
      </c>
      <c r="B4587" s="8" t="s">
        <v>1771</v>
      </c>
      <c r="C4587" s="8" t="s">
        <v>1772</v>
      </c>
      <c r="D4587" s="8" t="s">
        <v>452</v>
      </c>
      <c r="E4587" s="8" t="s">
        <v>1343</v>
      </c>
      <c r="F4587" s="8" t="s">
        <v>452</v>
      </c>
      <c r="G4587" s="8" t="s">
        <v>842</v>
      </c>
      <c r="H4587" s="8">
        <v>0.150537</v>
      </c>
    </row>
    <row r="4588" spans="1:8">
      <c r="A4588" s="8" t="str">
        <f t="shared" si="111"/>
        <v>35.05.009410.01.0006</v>
      </c>
      <c r="B4588" s="8" t="s">
        <v>1771</v>
      </c>
      <c r="C4588" s="8" t="s">
        <v>1772</v>
      </c>
      <c r="D4588" s="8" t="s">
        <v>452</v>
      </c>
      <c r="E4588" s="8" t="s">
        <v>845</v>
      </c>
      <c r="F4588" s="8" t="s">
        <v>452</v>
      </c>
      <c r="G4588" s="8" t="s">
        <v>846</v>
      </c>
      <c r="H4588" s="8">
        <v>0.150537</v>
      </c>
    </row>
    <row r="4589" spans="1:8">
      <c r="A4589" s="8" t="str">
        <f t="shared" si="111"/>
        <v>35.05.009410.02.0003</v>
      </c>
      <c r="B4589" s="8" t="s">
        <v>1771</v>
      </c>
      <c r="C4589" s="8" t="s">
        <v>1772</v>
      </c>
      <c r="D4589" s="8" t="s">
        <v>452</v>
      </c>
      <c r="E4589" s="8" t="s">
        <v>523</v>
      </c>
      <c r="F4589" s="8" t="s">
        <v>452</v>
      </c>
      <c r="G4589" s="8" t="s">
        <v>524</v>
      </c>
      <c r="H4589" s="8">
        <v>2.5611999999999999E-2</v>
      </c>
    </row>
    <row r="4590" spans="1:8">
      <c r="A4590" s="8" t="str">
        <f t="shared" si="111"/>
        <v>35.05.009410.02.0026</v>
      </c>
      <c r="B4590" s="8" t="s">
        <v>1771</v>
      </c>
      <c r="C4590" s="8" t="s">
        <v>1772</v>
      </c>
      <c r="D4590" s="8" t="s">
        <v>452</v>
      </c>
      <c r="E4590" s="8" t="s">
        <v>1333</v>
      </c>
      <c r="F4590" s="8" t="s">
        <v>452</v>
      </c>
      <c r="G4590" s="8" t="s">
        <v>1334</v>
      </c>
      <c r="H4590" s="8">
        <v>1.0977000000000001E-2</v>
      </c>
    </row>
    <row r="4591" spans="1:8">
      <c r="A4591" s="8" t="str">
        <f t="shared" si="111"/>
        <v>35.05.009410.07.0002</v>
      </c>
      <c r="B4591" s="8" t="s">
        <v>1771</v>
      </c>
      <c r="C4591" s="8" t="s">
        <v>1772</v>
      </c>
      <c r="D4591" s="8" t="s">
        <v>452</v>
      </c>
      <c r="E4591" s="8" t="s">
        <v>454</v>
      </c>
      <c r="F4591" s="8" t="s">
        <v>452</v>
      </c>
      <c r="G4591" s="8" t="s">
        <v>455</v>
      </c>
      <c r="H4591" s="8">
        <v>0.20907899999999999</v>
      </c>
    </row>
    <row r="4592" spans="1:8">
      <c r="A4592" s="8" t="str">
        <f t="shared" si="111"/>
        <v>35.05.009410.04.0007</v>
      </c>
      <c r="B4592" s="8" t="s">
        <v>1771</v>
      </c>
      <c r="C4592" s="8" t="s">
        <v>1772</v>
      </c>
      <c r="D4592" s="8" t="s">
        <v>452</v>
      </c>
      <c r="E4592" s="8" t="s">
        <v>535</v>
      </c>
      <c r="F4592" s="8" t="s">
        <v>452</v>
      </c>
      <c r="G4592" s="8" t="s">
        <v>536</v>
      </c>
      <c r="H4592" s="8">
        <v>7.4515999999999999E-2</v>
      </c>
    </row>
    <row r="4593" spans="1:8">
      <c r="A4593" s="8" t="str">
        <f t="shared" si="111"/>
        <v>35.05.009530.05.0038</v>
      </c>
      <c r="B4593" s="8" t="s">
        <v>1176</v>
      </c>
      <c r="C4593" s="8" t="s">
        <v>312</v>
      </c>
      <c r="D4593" s="8" t="s">
        <v>452</v>
      </c>
      <c r="E4593" s="8" t="s">
        <v>1177</v>
      </c>
      <c r="F4593" s="8" t="s">
        <v>452</v>
      </c>
      <c r="G4593" s="8" t="s">
        <v>1178</v>
      </c>
      <c r="H4593" s="8">
        <v>0.65</v>
      </c>
    </row>
    <row r="4594" spans="1:8">
      <c r="A4594" s="8" t="str">
        <f t="shared" si="111"/>
        <v>35.05.009510.05.0010</v>
      </c>
      <c r="B4594" s="8" t="s">
        <v>1176</v>
      </c>
      <c r="C4594" s="8" t="s">
        <v>312</v>
      </c>
      <c r="D4594" s="8" t="s">
        <v>452</v>
      </c>
      <c r="E4594" s="8" t="s">
        <v>1179</v>
      </c>
      <c r="F4594" s="8" t="s">
        <v>452</v>
      </c>
      <c r="G4594" s="8" t="s">
        <v>1180</v>
      </c>
      <c r="H4594" s="8">
        <v>0.38245800000000002</v>
      </c>
    </row>
    <row r="4595" spans="1:8">
      <c r="A4595" s="8" t="str">
        <f t="shared" si="111"/>
        <v>35.05.009510.05.0011</v>
      </c>
      <c r="B4595" s="8" t="s">
        <v>1176</v>
      </c>
      <c r="C4595" s="8" t="s">
        <v>312</v>
      </c>
      <c r="D4595" s="8" t="s">
        <v>452</v>
      </c>
      <c r="E4595" s="8" t="s">
        <v>1181</v>
      </c>
      <c r="F4595" s="8" t="s">
        <v>452</v>
      </c>
      <c r="G4595" s="8" t="s">
        <v>1182</v>
      </c>
      <c r="H4595" s="8">
        <v>6.2260999999999997E-2</v>
      </c>
    </row>
    <row r="4596" spans="1:8">
      <c r="A4596" s="8" t="str">
        <f t="shared" si="111"/>
        <v>35.05.009510.09.0003</v>
      </c>
      <c r="B4596" s="8" t="s">
        <v>1176</v>
      </c>
      <c r="C4596" s="8" t="s">
        <v>312</v>
      </c>
      <c r="D4596" s="8" t="s">
        <v>452</v>
      </c>
      <c r="E4596" s="8" t="s">
        <v>824</v>
      </c>
      <c r="F4596" s="8" t="s">
        <v>452</v>
      </c>
      <c r="G4596" s="8" t="s">
        <v>825</v>
      </c>
      <c r="H4596" s="8">
        <v>0.13259699999999999</v>
      </c>
    </row>
    <row r="4597" spans="1:8">
      <c r="A4597" s="8" t="str">
        <f t="shared" si="111"/>
        <v>35.05.009510.06.0020</v>
      </c>
      <c r="B4597" s="8" t="s">
        <v>1176</v>
      </c>
      <c r="C4597" s="8" t="s">
        <v>312</v>
      </c>
      <c r="D4597" s="8" t="s">
        <v>452</v>
      </c>
      <c r="E4597" s="8" t="s">
        <v>456</v>
      </c>
      <c r="F4597" s="8" t="s">
        <v>452</v>
      </c>
      <c r="G4597" s="8" t="s">
        <v>457</v>
      </c>
      <c r="H4597" s="8">
        <v>9.7129999999999994E-3</v>
      </c>
    </row>
    <row r="4598" spans="1:8">
      <c r="A4598" s="8" t="str">
        <f t="shared" si="111"/>
        <v>35.05.009510.07.0027</v>
      </c>
      <c r="B4598" s="8" t="s">
        <v>1176</v>
      </c>
      <c r="C4598" s="8" t="s">
        <v>312</v>
      </c>
      <c r="D4598" s="8" t="s">
        <v>452</v>
      </c>
      <c r="E4598" s="8" t="s">
        <v>948</v>
      </c>
      <c r="F4598" s="8" t="s">
        <v>452</v>
      </c>
      <c r="G4598" s="8" t="s">
        <v>949</v>
      </c>
      <c r="H4598" s="8">
        <v>7.1199999999999996E-4</v>
      </c>
    </row>
    <row r="4599" spans="1:8">
      <c r="A4599" s="8" t="str">
        <f t="shared" si="111"/>
        <v>35.05.009510.07.0002</v>
      </c>
      <c r="B4599" s="8" t="s">
        <v>1176</v>
      </c>
      <c r="C4599" s="8" t="s">
        <v>312</v>
      </c>
      <c r="D4599" s="8" t="s">
        <v>452</v>
      </c>
      <c r="E4599" s="8" t="s">
        <v>454</v>
      </c>
      <c r="F4599" s="8" t="s">
        <v>452</v>
      </c>
      <c r="G4599" s="8" t="s">
        <v>455</v>
      </c>
      <c r="H4599" s="8">
        <v>6.2260999999999997E-2</v>
      </c>
    </row>
    <row r="4600" spans="1:8">
      <c r="A4600" s="8" t="str">
        <f t="shared" si="111"/>
        <v>35.05.009530.02.0035</v>
      </c>
      <c r="B4600" s="8" t="s">
        <v>1176</v>
      </c>
      <c r="C4600" s="8" t="s">
        <v>312</v>
      </c>
      <c r="D4600" s="8" t="s">
        <v>452</v>
      </c>
      <c r="E4600" s="8" t="s">
        <v>313</v>
      </c>
      <c r="F4600" s="8" t="s">
        <v>579</v>
      </c>
      <c r="G4600" s="8" t="s">
        <v>314</v>
      </c>
      <c r="H4600" s="8">
        <v>0.35</v>
      </c>
    </row>
    <row r="4601" spans="1:8">
      <c r="A4601" s="8" t="str">
        <f t="shared" si="111"/>
        <v>35.05.009510.03.0010</v>
      </c>
      <c r="B4601" s="8" t="s">
        <v>1176</v>
      </c>
      <c r="C4601" s="8" t="s">
        <v>312</v>
      </c>
      <c r="D4601" s="8" t="s">
        <v>452</v>
      </c>
      <c r="E4601" s="8" t="s">
        <v>927</v>
      </c>
      <c r="F4601" s="8" t="s">
        <v>452</v>
      </c>
      <c r="G4601" s="8" t="s">
        <v>928</v>
      </c>
      <c r="H4601" s="8">
        <v>0.30473800000000001</v>
      </c>
    </row>
    <row r="4602" spans="1:8">
      <c r="A4602" s="8" t="str">
        <f t="shared" si="111"/>
        <v>35.05.009510.06.0056</v>
      </c>
      <c r="B4602" s="8" t="s">
        <v>1176</v>
      </c>
      <c r="C4602" s="8" t="s">
        <v>312</v>
      </c>
      <c r="D4602" s="8" t="s">
        <v>452</v>
      </c>
      <c r="E4602" s="8" t="s">
        <v>1264</v>
      </c>
      <c r="F4602" s="8" t="s">
        <v>452</v>
      </c>
      <c r="G4602" s="8" t="s">
        <v>1265</v>
      </c>
      <c r="H4602" s="8">
        <v>1.83E-4</v>
      </c>
    </row>
    <row r="4603" spans="1:8">
      <c r="A4603" s="8" t="str">
        <f t="shared" si="111"/>
        <v>35.05.009510.06.0047</v>
      </c>
      <c r="B4603" s="8" t="s">
        <v>1176</v>
      </c>
      <c r="C4603" s="8" t="s">
        <v>312</v>
      </c>
      <c r="D4603" s="8" t="s">
        <v>452</v>
      </c>
      <c r="E4603" s="8" t="s">
        <v>1266</v>
      </c>
      <c r="F4603" s="8" t="s">
        <v>452</v>
      </c>
      <c r="G4603" s="8" t="s">
        <v>1267</v>
      </c>
      <c r="H4603" s="8">
        <v>8.2000000000000001E-5</v>
      </c>
    </row>
    <row r="4604" spans="1:8">
      <c r="A4604" s="8" t="str">
        <f t="shared" si="111"/>
        <v>35.05.009510.06.0057</v>
      </c>
      <c r="B4604" s="8" t="s">
        <v>1176</v>
      </c>
      <c r="C4604" s="8" t="s">
        <v>312</v>
      </c>
      <c r="D4604" s="8" t="s">
        <v>452</v>
      </c>
      <c r="E4604" s="8" t="s">
        <v>1268</v>
      </c>
      <c r="F4604" s="8" t="s">
        <v>452</v>
      </c>
      <c r="G4604" s="8" t="s">
        <v>1269</v>
      </c>
      <c r="H4604" s="8">
        <v>1.83E-4</v>
      </c>
    </row>
    <row r="4605" spans="1:8">
      <c r="A4605" s="8" t="str">
        <f t="shared" si="111"/>
        <v>35.05.009510.06.0012</v>
      </c>
      <c r="B4605" s="8" t="s">
        <v>1176</v>
      </c>
      <c r="C4605" s="8" t="s">
        <v>312</v>
      </c>
      <c r="D4605" s="8" t="s">
        <v>452</v>
      </c>
      <c r="E4605" s="8" t="s">
        <v>1209</v>
      </c>
      <c r="F4605" s="8" t="s">
        <v>452</v>
      </c>
      <c r="G4605" s="8" t="s">
        <v>1210</v>
      </c>
      <c r="H4605" s="8">
        <v>2.34E-4</v>
      </c>
    </row>
    <row r="4606" spans="1:8">
      <c r="A4606" s="8" t="str">
        <f t="shared" si="111"/>
        <v>35.05.009530.03.0002</v>
      </c>
      <c r="B4606" s="8" t="s">
        <v>1176</v>
      </c>
      <c r="C4606" s="8" t="s">
        <v>312</v>
      </c>
      <c r="D4606" s="8" t="s">
        <v>452</v>
      </c>
      <c r="E4606" s="8" t="s">
        <v>497</v>
      </c>
      <c r="F4606" s="8" t="s">
        <v>498</v>
      </c>
      <c r="G4606" s="8" t="s">
        <v>499</v>
      </c>
      <c r="H4606" s="8">
        <v>3.516E-3</v>
      </c>
    </row>
    <row r="4607" spans="1:8">
      <c r="A4607" s="8" t="str">
        <f t="shared" si="111"/>
        <v>35.05.009510.04.0007</v>
      </c>
      <c r="B4607" s="8" t="s">
        <v>1176</v>
      </c>
      <c r="C4607" s="8" t="s">
        <v>312</v>
      </c>
      <c r="D4607" s="8" t="s">
        <v>452</v>
      </c>
      <c r="E4607" s="8" t="s">
        <v>535</v>
      </c>
      <c r="F4607" s="8" t="s">
        <v>452</v>
      </c>
      <c r="G4607" s="8" t="s">
        <v>536</v>
      </c>
      <c r="H4607" s="8">
        <v>6.0949999999999997E-3</v>
      </c>
    </row>
    <row r="4608" spans="1:8">
      <c r="A4608" s="8" t="str">
        <f t="shared" si="111"/>
        <v>35.05.009510.06.0035</v>
      </c>
      <c r="B4608" s="8" t="s">
        <v>1176</v>
      </c>
      <c r="C4608" s="8" t="s">
        <v>312</v>
      </c>
      <c r="D4608" s="8" t="s">
        <v>452</v>
      </c>
      <c r="E4608" s="8" t="s">
        <v>879</v>
      </c>
      <c r="F4608" s="8" t="s">
        <v>452</v>
      </c>
      <c r="G4608" s="8" t="s">
        <v>880</v>
      </c>
      <c r="H4608" s="8">
        <v>3.5199999999999999E-4</v>
      </c>
    </row>
    <row r="4609" spans="1:8">
      <c r="A4609" s="8" t="str">
        <f t="shared" si="111"/>
        <v>35.05.009510.05.0008</v>
      </c>
      <c r="B4609" s="8" t="s">
        <v>1176</v>
      </c>
      <c r="C4609" s="8" t="s">
        <v>312</v>
      </c>
      <c r="D4609" s="8" t="s">
        <v>452</v>
      </c>
      <c r="E4609" s="8" t="s">
        <v>1256</v>
      </c>
      <c r="F4609" s="8" t="s">
        <v>498</v>
      </c>
      <c r="G4609" s="8" t="s">
        <v>1257</v>
      </c>
      <c r="H4609" s="8">
        <v>1.7323000000000002E-2</v>
      </c>
    </row>
    <row r="4610" spans="1:8">
      <c r="A4610" s="8" t="str">
        <f t="shared" si="111"/>
        <v>35.05.009510.07.0001</v>
      </c>
      <c r="B4610" s="8" t="s">
        <v>1176</v>
      </c>
      <c r="C4610" s="8" t="s">
        <v>312</v>
      </c>
      <c r="D4610" s="8" t="s">
        <v>452</v>
      </c>
      <c r="E4610" s="8" t="s">
        <v>1270</v>
      </c>
      <c r="F4610" s="8" t="s">
        <v>452</v>
      </c>
      <c r="G4610" s="8" t="s">
        <v>1271</v>
      </c>
      <c r="H4610" s="8">
        <v>2.0792999999999999E-2</v>
      </c>
    </row>
    <row r="4611" spans="1:8">
      <c r="A4611" s="8" t="str">
        <f t="shared" si="111"/>
        <v>---------------  - FMEN031 - V:</v>
      </c>
      <c r="B4611" s="8" t="s">
        <v>427</v>
      </c>
      <c r="C4611" s="8" t="e">
        <f>------------------------------DAT</f>
        <v>#NAME?</v>
      </c>
      <c r="D4611" s="8" t="s">
        <v>1238</v>
      </c>
      <c r="E4611" s="8" t="s">
        <v>526</v>
      </c>
      <c r="F4611" s="8" t="s">
        <v>527</v>
      </c>
      <c r="G4611" s="8" t="s">
        <v>528</v>
      </c>
      <c r="H4611" s="8"/>
    </row>
    <row r="4612" spans="1:8">
      <c r="A4612" s="8" t="str">
        <f t="shared" si="111"/>
        <v>_x000C_------------------------------</v>
      </c>
      <c r="B4612" s="8" t="s">
        <v>529</v>
      </c>
      <c r="C4612" s="8" t="s">
        <v>1227</v>
      </c>
      <c r="D4612" s="8" t="s">
        <v>1228</v>
      </c>
      <c r="E4612" s="8" t="s">
        <v>430</v>
      </c>
      <c r="F4612" s="8" t="s">
        <v>429</v>
      </c>
      <c r="G4612" s="8" t="s">
        <v>431</v>
      </c>
      <c r="H4612" s="8" t="s">
        <v>431</v>
      </c>
    </row>
    <row r="4613" spans="1:8">
      <c r="A4613" s="8" t="str">
        <f t="shared" si="111"/>
        <v>FORNO DE MINASrutura de Atual P</v>
      </c>
      <c r="B4613" s="8" t="s">
        <v>433</v>
      </c>
      <c r="C4613" s="8" t="s">
        <v>434</v>
      </c>
      <c r="D4613" s="8" t="s">
        <v>435</v>
      </c>
      <c r="E4613" s="8" t="s">
        <v>436</v>
      </c>
      <c r="F4613" s="8" t="s">
        <v>437</v>
      </c>
      <c r="G4613" s="8" t="s">
        <v>438</v>
      </c>
      <c r="H4613" s="8" t="s">
        <v>1773</v>
      </c>
    </row>
    <row r="4614" spans="1:8">
      <c r="A4614" s="8" t="str">
        <f t="shared" si="111"/>
        <v>-------------------------------</v>
      </c>
      <c r="B4614" s="8" t="s">
        <v>427</v>
      </c>
      <c r="C4614" s="8" t="s">
        <v>1227</v>
      </c>
      <c r="D4614" s="8" t="s">
        <v>1228</v>
      </c>
      <c r="E4614" s="8" t="s">
        <v>430</v>
      </c>
      <c r="F4614" s="8" t="s">
        <v>429</v>
      </c>
      <c r="G4614" s="8" t="s">
        <v>431</v>
      </c>
      <c r="H4614" s="8" t="s">
        <v>1761</v>
      </c>
    </row>
    <row r="4615" spans="1:8">
      <c r="A4615" s="8" t="str">
        <f t="shared" si="111"/>
        <v/>
      </c>
      <c r="B4615" s="8"/>
      <c r="C4615" s="8"/>
      <c r="D4615" s="8"/>
      <c r="E4615" s="8"/>
      <c r="F4615" s="8"/>
      <c r="G4615" s="8"/>
      <c r="H4615" s="8"/>
    </row>
    <row r="4616" spans="1:8">
      <c r="A4616" s="8" t="str">
        <f t="shared" si="111"/>
        <v>Item PaiItem Filho</v>
      </c>
      <c r="B4616" s="8" t="s">
        <v>441</v>
      </c>
      <c r="C4616" s="8" t="s">
        <v>442</v>
      </c>
      <c r="D4616" s="8" t="s">
        <v>443</v>
      </c>
      <c r="E4616" s="8" t="s">
        <v>444</v>
      </c>
      <c r="F4616" s="8" t="s">
        <v>443</v>
      </c>
      <c r="G4616" s="8" t="s">
        <v>445</v>
      </c>
      <c r="H4616" s="8" t="s">
        <v>446</v>
      </c>
    </row>
    <row r="4617" spans="1:8">
      <c r="A4617" s="8" t="str">
        <f t="shared" si="111"/>
        <v>------------------------------</v>
      </c>
      <c r="B4617" s="8" t="s">
        <v>427</v>
      </c>
      <c r="C4617" s="8" t="s">
        <v>447</v>
      </c>
      <c r="D4617" s="8" t="s">
        <v>448</v>
      </c>
      <c r="E4617" s="8" t="s">
        <v>449</v>
      </c>
      <c r="F4617" s="8" t="s">
        <v>448</v>
      </c>
      <c r="G4617" s="8" t="s">
        <v>431</v>
      </c>
      <c r="H4617" s="8" t="s">
        <v>427</v>
      </c>
    </row>
    <row r="4618" spans="1:8">
      <c r="A4618" s="8" t="str">
        <f t="shared" si="111"/>
        <v>35.05.009510.06.0043</v>
      </c>
      <c r="B4618" s="8" t="s">
        <v>1176</v>
      </c>
      <c r="C4618" s="8" t="s">
        <v>312</v>
      </c>
      <c r="D4618" s="8" t="s">
        <v>452</v>
      </c>
      <c r="E4618" s="8" t="s">
        <v>869</v>
      </c>
      <c r="F4618" s="8" t="s">
        <v>452</v>
      </c>
      <c r="G4618" s="8" t="s">
        <v>870</v>
      </c>
      <c r="H4618" s="8">
        <v>2.4309999999999998E-2</v>
      </c>
    </row>
    <row r="4619" spans="1:8">
      <c r="A4619" s="8" t="str">
        <f t="shared" si="111"/>
        <v>35.05.009630.05.0038</v>
      </c>
      <c r="B4619" s="8" t="s">
        <v>1190</v>
      </c>
      <c r="C4619" s="8" t="s">
        <v>1191</v>
      </c>
      <c r="D4619" s="8" t="s">
        <v>452</v>
      </c>
      <c r="E4619" s="8" t="s">
        <v>1177</v>
      </c>
      <c r="F4619" s="8" t="s">
        <v>452</v>
      </c>
      <c r="G4619" s="8" t="s">
        <v>1178</v>
      </c>
      <c r="H4619" s="8">
        <v>0.65</v>
      </c>
    </row>
    <row r="4620" spans="1:8">
      <c r="A4620" s="8" t="str">
        <f t="shared" si="111"/>
        <v>35.05.009610.05.0010</v>
      </c>
      <c r="B4620" s="8" t="s">
        <v>1190</v>
      </c>
      <c r="C4620" s="8" t="s">
        <v>1191</v>
      </c>
      <c r="D4620" s="8" t="s">
        <v>452</v>
      </c>
      <c r="E4620" s="8" t="s">
        <v>1179</v>
      </c>
      <c r="F4620" s="8" t="s">
        <v>452</v>
      </c>
      <c r="G4620" s="8" t="s">
        <v>1180</v>
      </c>
      <c r="H4620" s="8">
        <v>0.38245800000000002</v>
      </c>
    </row>
    <row r="4621" spans="1:8">
      <c r="A4621" s="8" t="str">
        <f t="shared" si="111"/>
        <v>35.05.009610.05.0011</v>
      </c>
      <c r="B4621" s="8" t="s">
        <v>1190</v>
      </c>
      <c r="C4621" s="8" t="s">
        <v>1191</v>
      </c>
      <c r="D4621" s="8" t="s">
        <v>452</v>
      </c>
      <c r="E4621" s="8" t="s">
        <v>1181</v>
      </c>
      <c r="F4621" s="8" t="s">
        <v>452</v>
      </c>
      <c r="G4621" s="8" t="s">
        <v>1182</v>
      </c>
      <c r="H4621" s="8">
        <v>6.2260999999999997E-2</v>
      </c>
    </row>
    <row r="4622" spans="1:8">
      <c r="A4622" s="8" t="str">
        <f t="shared" si="111"/>
        <v>35.05.009610.09.0003</v>
      </c>
      <c r="B4622" s="8" t="s">
        <v>1190</v>
      </c>
      <c r="C4622" s="8" t="s">
        <v>1191</v>
      </c>
      <c r="D4622" s="8" t="s">
        <v>452</v>
      </c>
      <c r="E4622" s="8" t="s">
        <v>824</v>
      </c>
      <c r="F4622" s="8" t="s">
        <v>452</v>
      </c>
      <c r="G4622" s="8" t="s">
        <v>825</v>
      </c>
      <c r="H4622" s="8">
        <v>0.13259699999999999</v>
      </c>
    </row>
    <row r="4623" spans="1:8">
      <c r="A4623" s="8" t="str">
        <f t="shared" ref="A4623:A4686" si="112">B4623&amp;E4623</f>
        <v>35.05.009610.06.0020</v>
      </c>
      <c r="B4623" s="8" t="s">
        <v>1190</v>
      </c>
      <c r="C4623" s="8" t="s">
        <v>1191</v>
      </c>
      <c r="D4623" s="8" t="s">
        <v>452</v>
      </c>
      <c r="E4623" s="8" t="s">
        <v>456</v>
      </c>
      <c r="F4623" s="8" t="s">
        <v>452</v>
      </c>
      <c r="G4623" s="8" t="s">
        <v>457</v>
      </c>
      <c r="H4623" s="8">
        <v>1.0843999999999999E-2</v>
      </c>
    </row>
    <row r="4624" spans="1:8">
      <c r="A4624" s="8" t="str">
        <f t="shared" si="112"/>
        <v>35.05.009610.07.0027</v>
      </c>
      <c r="B4624" s="8" t="s">
        <v>1190</v>
      </c>
      <c r="C4624" s="8" t="s">
        <v>1191</v>
      </c>
      <c r="D4624" s="8" t="s">
        <v>452</v>
      </c>
      <c r="E4624" s="8" t="s">
        <v>948</v>
      </c>
      <c r="F4624" s="8" t="s">
        <v>452</v>
      </c>
      <c r="G4624" s="8" t="s">
        <v>949</v>
      </c>
      <c r="H4624" s="8">
        <v>7.1199999999999996E-4</v>
      </c>
    </row>
    <row r="4625" spans="1:8">
      <c r="A4625" s="8" t="str">
        <f t="shared" si="112"/>
        <v>35.05.009610.07.0002</v>
      </c>
      <c r="B4625" s="8" t="s">
        <v>1190</v>
      </c>
      <c r="C4625" s="8" t="s">
        <v>1191</v>
      </c>
      <c r="D4625" s="8" t="s">
        <v>452</v>
      </c>
      <c r="E4625" s="8" t="s">
        <v>454</v>
      </c>
      <c r="F4625" s="8" t="s">
        <v>452</v>
      </c>
      <c r="G4625" s="8" t="s">
        <v>455</v>
      </c>
      <c r="H4625" s="8">
        <v>6.2260999999999997E-2</v>
      </c>
    </row>
    <row r="4626" spans="1:8">
      <c r="A4626" s="8" t="str">
        <f t="shared" si="112"/>
        <v>35.05.009630.02.0034</v>
      </c>
      <c r="B4626" s="8" t="s">
        <v>1190</v>
      </c>
      <c r="C4626" s="8" t="s">
        <v>1191</v>
      </c>
      <c r="D4626" s="8" t="s">
        <v>452</v>
      </c>
      <c r="E4626" s="8" t="s">
        <v>316</v>
      </c>
      <c r="F4626" s="8" t="s">
        <v>579</v>
      </c>
      <c r="G4626" s="8" t="s">
        <v>317</v>
      </c>
      <c r="H4626" s="8">
        <v>0.35</v>
      </c>
    </row>
    <row r="4627" spans="1:8">
      <c r="A4627" s="8" t="str">
        <f t="shared" si="112"/>
        <v>35.05.009640.03.1820</v>
      </c>
      <c r="B4627" s="8" t="s">
        <v>1190</v>
      </c>
      <c r="C4627" s="8" t="s">
        <v>1191</v>
      </c>
      <c r="D4627" s="8" t="s">
        <v>452</v>
      </c>
      <c r="E4627" s="8" t="s">
        <v>513</v>
      </c>
      <c r="F4627" s="8" t="s">
        <v>498</v>
      </c>
      <c r="G4627" s="8" t="s">
        <v>514</v>
      </c>
      <c r="H4627" s="8">
        <v>0.105603</v>
      </c>
    </row>
    <row r="4628" spans="1:8">
      <c r="A4628" s="8" t="str">
        <f t="shared" si="112"/>
        <v>35.05.009640.03.1510</v>
      </c>
      <c r="B4628" s="8" t="s">
        <v>1190</v>
      </c>
      <c r="C4628" s="8" t="s">
        <v>1191</v>
      </c>
      <c r="D4628" s="8" t="s">
        <v>452</v>
      </c>
      <c r="E4628" s="8" t="s">
        <v>837</v>
      </c>
      <c r="F4628" s="8" t="s">
        <v>498</v>
      </c>
      <c r="G4628" s="8" t="s">
        <v>838</v>
      </c>
      <c r="H4628" s="8">
        <v>9.8059999999999994E-2</v>
      </c>
    </row>
    <row r="4629" spans="1:8">
      <c r="A4629" s="8" t="str">
        <f t="shared" si="112"/>
        <v>35.05.009640.03.1420</v>
      </c>
      <c r="B4629" s="8" t="s">
        <v>1190</v>
      </c>
      <c r="C4629" s="8" t="s">
        <v>1191</v>
      </c>
      <c r="D4629" s="8" t="s">
        <v>452</v>
      </c>
      <c r="E4629" s="8" t="s">
        <v>548</v>
      </c>
      <c r="F4629" s="8" t="s">
        <v>498</v>
      </c>
      <c r="G4629" s="8" t="s">
        <v>549</v>
      </c>
      <c r="H4629" s="8">
        <v>8.2974000000000006E-2</v>
      </c>
    </row>
    <row r="4630" spans="1:8">
      <c r="A4630" s="8" t="str">
        <f t="shared" si="112"/>
        <v>35.05.009610.02.0034</v>
      </c>
      <c r="B4630" s="8" t="s">
        <v>1190</v>
      </c>
      <c r="C4630" s="8" t="s">
        <v>1191</v>
      </c>
      <c r="D4630" s="8" t="s">
        <v>452</v>
      </c>
      <c r="E4630" s="8" t="s">
        <v>905</v>
      </c>
      <c r="F4630" s="8" t="s">
        <v>498</v>
      </c>
      <c r="G4630" s="8" t="s">
        <v>906</v>
      </c>
      <c r="H4630" s="8">
        <v>3.7716E-2</v>
      </c>
    </row>
    <row r="4631" spans="1:8">
      <c r="A4631" s="8" t="str">
        <f t="shared" si="112"/>
        <v>35.05.009610.06.0013</v>
      </c>
      <c r="B4631" s="8" t="s">
        <v>1190</v>
      </c>
      <c r="C4631" s="8" t="s">
        <v>1191</v>
      </c>
      <c r="D4631" s="8" t="s">
        <v>452</v>
      </c>
      <c r="E4631" s="8" t="s">
        <v>1211</v>
      </c>
      <c r="F4631" s="8" t="s">
        <v>452</v>
      </c>
      <c r="G4631" s="8" t="s">
        <v>1212</v>
      </c>
      <c r="H4631" s="8">
        <v>3.77E-4</v>
      </c>
    </row>
    <row r="4632" spans="1:8">
      <c r="A4632" s="8" t="str">
        <f t="shared" si="112"/>
        <v>35.05.009610.05.0008</v>
      </c>
      <c r="B4632" s="8" t="s">
        <v>1190</v>
      </c>
      <c r="C4632" s="8" t="s">
        <v>1191</v>
      </c>
      <c r="D4632" s="8" t="s">
        <v>452</v>
      </c>
      <c r="E4632" s="8" t="s">
        <v>1256</v>
      </c>
      <c r="F4632" s="8" t="s">
        <v>498</v>
      </c>
      <c r="G4632" s="8" t="s">
        <v>1257</v>
      </c>
      <c r="H4632" s="8">
        <v>3.0170000000000002E-3</v>
      </c>
    </row>
    <row r="4633" spans="1:8">
      <c r="A4633" s="8" t="str">
        <f t="shared" si="112"/>
        <v>35.05.009610.06.0014</v>
      </c>
      <c r="B4633" s="8" t="s">
        <v>1190</v>
      </c>
      <c r="C4633" s="8" t="s">
        <v>1191</v>
      </c>
      <c r="D4633" s="8" t="s">
        <v>452</v>
      </c>
      <c r="E4633" s="8" t="s">
        <v>1262</v>
      </c>
      <c r="F4633" s="8" t="s">
        <v>452</v>
      </c>
      <c r="G4633" s="8" t="s">
        <v>1263</v>
      </c>
      <c r="H4633" s="8">
        <v>2.1121000000000001E-2</v>
      </c>
    </row>
    <row r="4634" spans="1:8">
      <c r="A4634" s="8" t="str">
        <f t="shared" si="112"/>
        <v>35.05.009730.05.0038</v>
      </c>
      <c r="B4634" s="8" t="s">
        <v>1196</v>
      </c>
      <c r="C4634" s="8" t="s">
        <v>1197</v>
      </c>
      <c r="D4634" s="8" t="s">
        <v>452</v>
      </c>
      <c r="E4634" s="8" t="s">
        <v>1177</v>
      </c>
      <c r="F4634" s="8" t="s">
        <v>452</v>
      </c>
      <c r="G4634" s="8" t="s">
        <v>1178</v>
      </c>
      <c r="H4634" s="8">
        <v>0.7</v>
      </c>
    </row>
    <row r="4635" spans="1:8">
      <c r="A4635" s="8" t="str">
        <f t="shared" si="112"/>
        <v>35.05.009710.05.0010</v>
      </c>
      <c r="B4635" s="8" t="s">
        <v>1196</v>
      </c>
      <c r="C4635" s="8" t="s">
        <v>1197</v>
      </c>
      <c r="D4635" s="8" t="s">
        <v>452</v>
      </c>
      <c r="E4635" s="8" t="s">
        <v>1179</v>
      </c>
      <c r="F4635" s="8" t="s">
        <v>452</v>
      </c>
      <c r="G4635" s="8" t="s">
        <v>1180</v>
      </c>
      <c r="H4635" s="8">
        <v>0.41187699999999999</v>
      </c>
    </row>
    <row r="4636" spans="1:8">
      <c r="A4636" s="8" t="str">
        <f t="shared" si="112"/>
        <v>35.05.009710.05.0011</v>
      </c>
      <c r="B4636" s="8" t="s">
        <v>1196</v>
      </c>
      <c r="C4636" s="8" t="s">
        <v>1197</v>
      </c>
      <c r="D4636" s="8" t="s">
        <v>452</v>
      </c>
      <c r="E4636" s="8" t="s">
        <v>1181</v>
      </c>
      <c r="F4636" s="8" t="s">
        <v>452</v>
      </c>
      <c r="G4636" s="8" t="s">
        <v>1182</v>
      </c>
      <c r="H4636" s="8">
        <v>6.7049999999999998E-2</v>
      </c>
    </row>
    <row r="4637" spans="1:8">
      <c r="A4637" s="8" t="str">
        <f t="shared" si="112"/>
        <v>35.05.009710.09.0003</v>
      </c>
      <c r="B4637" s="8" t="s">
        <v>1196</v>
      </c>
      <c r="C4637" s="8" t="s">
        <v>1197</v>
      </c>
      <c r="D4637" s="8" t="s">
        <v>452</v>
      </c>
      <c r="E4637" s="8" t="s">
        <v>824</v>
      </c>
      <c r="F4637" s="8" t="s">
        <v>452</v>
      </c>
      <c r="G4637" s="8" t="s">
        <v>825</v>
      </c>
      <c r="H4637" s="8">
        <v>0.14279700000000001</v>
      </c>
    </row>
    <row r="4638" spans="1:8">
      <c r="A4638" s="8" t="str">
        <f t="shared" si="112"/>
        <v>35.05.009710.06.0020</v>
      </c>
      <c r="B4638" s="8" t="s">
        <v>1196</v>
      </c>
      <c r="C4638" s="8" t="s">
        <v>1197</v>
      </c>
      <c r="D4638" s="8" t="s">
        <v>452</v>
      </c>
      <c r="E4638" s="8" t="s">
        <v>456</v>
      </c>
      <c r="F4638" s="8" t="s">
        <v>452</v>
      </c>
      <c r="G4638" s="8" t="s">
        <v>457</v>
      </c>
      <c r="H4638" s="8">
        <v>1.076E-2</v>
      </c>
    </row>
    <row r="4639" spans="1:8">
      <c r="A4639" s="8" t="str">
        <f t="shared" si="112"/>
        <v>35.05.009710.07.0027</v>
      </c>
      <c r="B4639" s="8" t="s">
        <v>1196</v>
      </c>
      <c r="C4639" s="8" t="s">
        <v>1197</v>
      </c>
      <c r="D4639" s="8" t="s">
        <v>452</v>
      </c>
      <c r="E4639" s="8" t="s">
        <v>948</v>
      </c>
      <c r="F4639" s="8" t="s">
        <v>452</v>
      </c>
      <c r="G4639" s="8" t="s">
        <v>949</v>
      </c>
      <c r="H4639" s="8">
        <v>7.6599999999999997E-4</v>
      </c>
    </row>
    <row r="4640" spans="1:8">
      <c r="A4640" s="8" t="str">
        <f t="shared" si="112"/>
        <v>35.05.009710.07.0002</v>
      </c>
      <c r="B4640" s="8" t="s">
        <v>1196</v>
      </c>
      <c r="C4640" s="8" t="s">
        <v>1197</v>
      </c>
      <c r="D4640" s="8" t="s">
        <v>452</v>
      </c>
      <c r="E4640" s="8" t="s">
        <v>454</v>
      </c>
      <c r="F4640" s="8" t="s">
        <v>452</v>
      </c>
      <c r="G4640" s="8" t="s">
        <v>455</v>
      </c>
      <c r="H4640" s="8">
        <v>0.103031</v>
      </c>
    </row>
    <row r="4641" spans="1:8">
      <c r="A4641" s="8" t="str">
        <f t="shared" si="112"/>
        <v>35.05.009730.02.0033</v>
      </c>
      <c r="B4641" s="8" t="s">
        <v>1196</v>
      </c>
      <c r="C4641" s="8" t="s">
        <v>1197</v>
      </c>
      <c r="D4641" s="8" t="s">
        <v>452</v>
      </c>
      <c r="E4641" s="8" t="s">
        <v>319</v>
      </c>
      <c r="F4641" s="8" t="s">
        <v>579</v>
      </c>
      <c r="G4641" s="8" t="s">
        <v>320</v>
      </c>
      <c r="H4641" s="8">
        <v>0.3</v>
      </c>
    </row>
    <row r="4642" spans="1:8">
      <c r="A4642" s="8" t="str">
        <f t="shared" si="112"/>
        <v>35.05.009710.05.0008</v>
      </c>
      <c r="B4642" s="8" t="s">
        <v>1196</v>
      </c>
      <c r="C4642" s="8" t="s">
        <v>1197</v>
      </c>
      <c r="D4642" s="8" t="s">
        <v>452</v>
      </c>
      <c r="E4642" s="8" t="s">
        <v>1256</v>
      </c>
      <c r="F4642" s="8" t="s">
        <v>498</v>
      </c>
      <c r="G4642" s="8" t="s">
        <v>1257</v>
      </c>
      <c r="H4642" s="8">
        <v>7.6990000000000001E-3</v>
      </c>
    </row>
    <row r="4643" spans="1:8">
      <c r="A4643" s="8" t="str">
        <f t="shared" si="112"/>
        <v>35.05.009710.03.0015</v>
      </c>
      <c r="B4643" s="8" t="s">
        <v>1196</v>
      </c>
      <c r="C4643" s="8" t="s">
        <v>1197</v>
      </c>
      <c r="D4643" s="8" t="s">
        <v>452</v>
      </c>
      <c r="E4643" s="8" t="s">
        <v>867</v>
      </c>
      <c r="F4643" s="8" t="s">
        <v>452</v>
      </c>
      <c r="G4643" s="8" t="s">
        <v>868</v>
      </c>
      <c r="H4643" s="8">
        <v>0.26386599999999999</v>
      </c>
    </row>
    <row r="4644" spans="1:8">
      <c r="A4644" s="8" t="str">
        <f t="shared" si="112"/>
        <v>35.05.009710.04.0007</v>
      </c>
      <c r="B4644" s="8" t="s">
        <v>1196</v>
      </c>
      <c r="C4644" s="8" t="s">
        <v>1197</v>
      </c>
      <c r="D4644" s="8" t="s">
        <v>452</v>
      </c>
      <c r="E4644" s="8" t="s">
        <v>535</v>
      </c>
      <c r="F4644" s="8" t="s">
        <v>452</v>
      </c>
      <c r="G4644" s="8" t="s">
        <v>536</v>
      </c>
      <c r="H4644" s="8">
        <v>5.9969999999999997E-3</v>
      </c>
    </row>
    <row r="4645" spans="1:8">
      <c r="A4645" s="8" t="str">
        <f t="shared" si="112"/>
        <v>35.05.009730.03.0002</v>
      </c>
      <c r="B4645" s="8" t="s">
        <v>1196</v>
      </c>
      <c r="C4645" s="8" t="s">
        <v>1197</v>
      </c>
      <c r="D4645" s="8" t="s">
        <v>452</v>
      </c>
      <c r="E4645" s="8" t="s">
        <v>497</v>
      </c>
      <c r="F4645" s="8" t="s">
        <v>498</v>
      </c>
      <c r="G4645" s="8" t="s">
        <v>499</v>
      </c>
      <c r="H4645" s="8">
        <v>3.5980000000000001E-3</v>
      </c>
    </row>
    <row r="4646" spans="1:8">
      <c r="A4646" s="8" t="str">
        <f t="shared" si="112"/>
        <v>35.05.009710.06.0035</v>
      </c>
      <c r="B4646" s="8" t="s">
        <v>1196</v>
      </c>
      <c r="C4646" s="8" t="s">
        <v>1197</v>
      </c>
      <c r="D4646" s="8" t="s">
        <v>452</v>
      </c>
      <c r="E4646" s="8" t="s">
        <v>879</v>
      </c>
      <c r="F4646" s="8" t="s">
        <v>452</v>
      </c>
      <c r="G4646" s="8" t="s">
        <v>880</v>
      </c>
      <c r="H4646" s="8">
        <v>1.8000000000000001E-4</v>
      </c>
    </row>
    <row r="4647" spans="1:8">
      <c r="A4647" s="8" t="str">
        <f t="shared" si="112"/>
        <v>35.05.009710.06.0006</v>
      </c>
      <c r="B4647" s="8" t="s">
        <v>1196</v>
      </c>
      <c r="C4647" s="8" t="s">
        <v>1197</v>
      </c>
      <c r="D4647" s="8" t="s">
        <v>452</v>
      </c>
      <c r="E4647" s="8" t="s">
        <v>495</v>
      </c>
      <c r="F4647" s="8" t="s">
        <v>452</v>
      </c>
      <c r="G4647" s="8" t="s">
        <v>496</v>
      </c>
      <c r="H4647" s="8">
        <v>8.3960000000000007E-3</v>
      </c>
    </row>
    <row r="4648" spans="1:8">
      <c r="A4648" s="8" t="str">
        <f t="shared" si="112"/>
        <v>35.05.009710.06.0043</v>
      </c>
      <c r="B4648" s="8" t="s">
        <v>1196</v>
      </c>
      <c r="C4648" s="8" t="s">
        <v>1197</v>
      </c>
      <c r="D4648" s="8" t="s">
        <v>452</v>
      </c>
      <c r="E4648" s="8" t="s">
        <v>869</v>
      </c>
      <c r="F4648" s="8" t="s">
        <v>452</v>
      </c>
      <c r="G4648" s="8" t="s">
        <v>870</v>
      </c>
      <c r="H4648" s="8">
        <v>1.7991E-2</v>
      </c>
    </row>
    <row r="4649" spans="1:8">
      <c r="A4649" s="8" t="str">
        <f t="shared" si="112"/>
        <v>35.05.009710.06.0003</v>
      </c>
      <c r="B4649" s="8" t="s">
        <v>1196</v>
      </c>
      <c r="C4649" s="8" t="s">
        <v>1197</v>
      </c>
      <c r="D4649" s="8" t="s">
        <v>452</v>
      </c>
      <c r="E4649" s="8" t="s">
        <v>493</v>
      </c>
      <c r="F4649" s="8" t="s">
        <v>452</v>
      </c>
      <c r="G4649" s="8" t="s">
        <v>494</v>
      </c>
      <c r="H4649" s="8">
        <v>7.3200000000000001E-4</v>
      </c>
    </row>
    <row r="4650" spans="1:8">
      <c r="A4650" s="8" t="str">
        <f t="shared" si="112"/>
        <v>35.05.009710.06.0036</v>
      </c>
      <c r="B4650" s="8" t="s">
        <v>1196</v>
      </c>
      <c r="C4650" s="8" t="s">
        <v>1197</v>
      </c>
      <c r="D4650" s="8" t="s">
        <v>452</v>
      </c>
      <c r="E4650" s="8" t="s">
        <v>881</v>
      </c>
      <c r="F4650" s="8" t="s">
        <v>452</v>
      </c>
      <c r="G4650" s="8" t="s">
        <v>882</v>
      </c>
      <c r="H4650" s="8">
        <v>4.8000000000000001E-4</v>
      </c>
    </row>
    <row r="4651" spans="1:8">
      <c r="A4651" s="8" t="str">
        <f t="shared" si="112"/>
        <v>35.05.009710.06.0051</v>
      </c>
      <c r="B4651" s="8" t="s">
        <v>1196</v>
      </c>
      <c r="C4651" s="8" t="s">
        <v>1197</v>
      </c>
      <c r="D4651" s="8" t="s">
        <v>452</v>
      </c>
      <c r="E4651" s="8" t="s">
        <v>1258</v>
      </c>
      <c r="F4651" s="8" t="s">
        <v>498</v>
      </c>
      <c r="G4651" s="8" t="s">
        <v>1259</v>
      </c>
      <c r="H4651" s="8">
        <v>1.6799999999999999E-4</v>
      </c>
    </row>
    <row r="4652" spans="1:8">
      <c r="A4652" s="8" t="str">
        <f t="shared" si="112"/>
        <v>35.05.009710.06.0046</v>
      </c>
      <c r="B4652" s="8" t="s">
        <v>1196</v>
      </c>
      <c r="C4652" s="8" t="s">
        <v>1197</v>
      </c>
      <c r="D4652" s="8" t="s">
        <v>452</v>
      </c>
      <c r="E4652" s="8" t="s">
        <v>877</v>
      </c>
      <c r="F4652" s="8" t="s">
        <v>452</v>
      </c>
      <c r="G4652" s="8" t="s">
        <v>878</v>
      </c>
      <c r="H4652" s="8">
        <v>3.5980000000000001E-3</v>
      </c>
    </row>
    <row r="4653" spans="1:8">
      <c r="A4653" s="8" t="str">
        <f t="shared" si="112"/>
        <v>35.05.009710.06.0009</v>
      </c>
      <c r="B4653" s="8" t="s">
        <v>1196</v>
      </c>
      <c r="C4653" s="8" t="s">
        <v>1197</v>
      </c>
      <c r="D4653" s="8" t="s">
        <v>452</v>
      </c>
      <c r="E4653" s="8" t="s">
        <v>1260</v>
      </c>
      <c r="F4653" s="8" t="s">
        <v>452</v>
      </c>
      <c r="G4653" s="8" t="s">
        <v>1261</v>
      </c>
      <c r="H4653" s="8">
        <v>4.7980000000000002E-3</v>
      </c>
    </row>
    <row r="4654" spans="1:8">
      <c r="A4654" s="8" t="str">
        <f t="shared" si="112"/>
        <v>35.05.009830.05.0038</v>
      </c>
      <c r="B4654" s="8" t="s">
        <v>1201</v>
      </c>
      <c r="C4654" s="8" t="s">
        <v>321</v>
      </c>
      <c r="D4654" s="8" t="s">
        <v>452</v>
      </c>
      <c r="E4654" s="8" t="s">
        <v>1177</v>
      </c>
      <c r="F4654" s="8" t="s">
        <v>452</v>
      </c>
      <c r="G4654" s="8" t="s">
        <v>1178</v>
      </c>
      <c r="H4654" s="8">
        <v>0.7</v>
      </c>
    </row>
    <row r="4655" spans="1:8">
      <c r="A4655" s="8" t="str">
        <f t="shared" si="112"/>
        <v>35.05.009810.05.0010</v>
      </c>
      <c r="B4655" s="8" t="s">
        <v>1201</v>
      </c>
      <c r="C4655" s="8" t="s">
        <v>321</v>
      </c>
      <c r="D4655" s="8" t="s">
        <v>452</v>
      </c>
      <c r="E4655" s="8" t="s">
        <v>1179</v>
      </c>
      <c r="F4655" s="8" t="s">
        <v>452</v>
      </c>
      <c r="G4655" s="8" t="s">
        <v>1180</v>
      </c>
      <c r="H4655" s="8">
        <v>0.41187699999999999</v>
      </c>
    </row>
    <row r="4656" spans="1:8">
      <c r="A4656" s="8" t="str">
        <f t="shared" si="112"/>
        <v>35.05.009810.05.0011</v>
      </c>
      <c r="B4656" s="8" t="s">
        <v>1201</v>
      </c>
      <c r="C4656" s="8" t="s">
        <v>321</v>
      </c>
      <c r="D4656" s="8" t="s">
        <v>452</v>
      </c>
      <c r="E4656" s="8" t="s">
        <v>1181</v>
      </c>
      <c r="F4656" s="8" t="s">
        <v>452</v>
      </c>
      <c r="G4656" s="8" t="s">
        <v>1182</v>
      </c>
      <c r="H4656" s="8">
        <v>6.7049999999999998E-2</v>
      </c>
    </row>
    <row r="4657" spans="1:8">
      <c r="A4657" s="8" t="str">
        <f t="shared" si="112"/>
        <v>35.05.009810.09.0003</v>
      </c>
      <c r="B4657" s="8" t="s">
        <v>1201</v>
      </c>
      <c r="C4657" s="8" t="s">
        <v>321</v>
      </c>
      <c r="D4657" s="8" t="s">
        <v>452</v>
      </c>
      <c r="E4657" s="8" t="s">
        <v>824</v>
      </c>
      <c r="F4657" s="8" t="s">
        <v>452</v>
      </c>
      <c r="G4657" s="8" t="s">
        <v>825</v>
      </c>
      <c r="H4657" s="8">
        <v>0.14279700000000001</v>
      </c>
    </row>
    <row r="4658" spans="1:8">
      <c r="A4658" s="8" t="str">
        <f t="shared" si="112"/>
        <v>35.05.009810.06.0020</v>
      </c>
      <c r="B4658" s="8" t="s">
        <v>1201</v>
      </c>
      <c r="C4658" s="8" t="s">
        <v>321</v>
      </c>
      <c r="D4658" s="8" t="s">
        <v>452</v>
      </c>
      <c r="E4658" s="8" t="s">
        <v>456</v>
      </c>
      <c r="F4658" s="8" t="s">
        <v>452</v>
      </c>
      <c r="G4658" s="8" t="s">
        <v>457</v>
      </c>
      <c r="H4658" s="8">
        <v>1.0460000000000001E-2</v>
      </c>
    </row>
    <row r="4659" spans="1:8">
      <c r="A4659" s="8" t="str">
        <f t="shared" si="112"/>
        <v>35.05.009810.07.0027</v>
      </c>
      <c r="B4659" s="8" t="s">
        <v>1201</v>
      </c>
      <c r="C4659" s="8" t="s">
        <v>321</v>
      </c>
      <c r="D4659" s="8" t="s">
        <v>452</v>
      </c>
      <c r="E4659" s="8" t="s">
        <v>948</v>
      </c>
      <c r="F4659" s="8" t="s">
        <v>452</v>
      </c>
      <c r="G4659" s="8" t="s">
        <v>949</v>
      </c>
      <c r="H4659" s="8">
        <v>7.6599999999999997E-4</v>
      </c>
    </row>
    <row r="4660" spans="1:8">
      <c r="A4660" s="8" t="str">
        <f t="shared" si="112"/>
        <v>35.05.009810.07.0002</v>
      </c>
      <c r="B4660" s="8" t="s">
        <v>1201</v>
      </c>
      <c r="C4660" s="8" t="s">
        <v>321</v>
      </c>
      <c r="D4660" s="8" t="s">
        <v>452</v>
      </c>
      <c r="E4660" s="8" t="s">
        <v>454</v>
      </c>
      <c r="F4660" s="8" t="s">
        <v>452</v>
      </c>
      <c r="G4660" s="8" t="s">
        <v>455</v>
      </c>
      <c r="H4660" s="8">
        <v>6.7049999999999998E-2</v>
      </c>
    </row>
    <row r="4661" spans="1:8">
      <c r="A4661" s="8" t="str">
        <f t="shared" si="112"/>
        <v>35.05.009830.02.0040</v>
      </c>
      <c r="B4661" s="8" t="s">
        <v>1201</v>
      </c>
      <c r="C4661" s="8" t="s">
        <v>321</v>
      </c>
      <c r="D4661" s="8" t="s">
        <v>452</v>
      </c>
      <c r="E4661" s="8" t="s">
        <v>322</v>
      </c>
      <c r="F4661" s="8" t="s">
        <v>579</v>
      </c>
      <c r="G4661" s="8" t="s">
        <v>323</v>
      </c>
      <c r="H4661" s="8">
        <v>0.3</v>
      </c>
    </row>
    <row r="4662" spans="1:8">
      <c r="A4662" s="8" t="str">
        <f t="shared" si="112"/>
        <v>35.05.009810.03.0005</v>
      </c>
      <c r="B4662" s="8" t="s">
        <v>1201</v>
      </c>
      <c r="C4662" s="8" t="s">
        <v>321</v>
      </c>
      <c r="D4662" s="8" t="s">
        <v>452</v>
      </c>
      <c r="E4662" s="8" t="s">
        <v>1239</v>
      </c>
      <c r="F4662" s="8" t="s">
        <v>452</v>
      </c>
      <c r="G4662" s="8" t="s">
        <v>1240</v>
      </c>
      <c r="H4662" s="8">
        <v>0.146843</v>
      </c>
    </row>
    <row r="4663" spans="1:8">
      <c r="A4663" s="8" t="str">
        <f t="shared" si="112"/>
        <v>35.05.009810.01.0004</v>
      </c>
      <c r="B4663" s="8" t="s">
        <v>1201</v>
      </c>
      <c r="C4663" s="8" t="s">
        <v>321</v>
      </c>
      <c r="D4663" s="8" t="s">
        <v>452</v>
      </c>
      <c r="E4663" s="8" t="s">
        <v>719</v>
      </c>
      <c r="F4663" s="8" t="s">
        <v>452</v>
      </c>
      <c r="G4663" s="8" t="s">
        <v>720</v>
      </c>
      <c r="H4663" s="8">
        <v>3.9794000000000003E-2</v>
      </c>
    </row>
    <row r="4664" spans="1:8">
      <c r="A4664" s="8" t="str">
        <f t="shared" si="112"/>
        <v>35.05.009810.02.0003</v>
      </c>
      <c r="B4664" s="8" t="s">
        <v>1201</v>
      </c>
      <c r="C4664" s="8" t="s">
        <v>321</v>
      </c>
      <c r="D4664" s="8" t="s">
        <v>452</v>
      </c>
      <c r="E4664" s="8" t="s">
        <v>523</v>
      </c>
      <c r="F4664" s="8" t="s">
        <v>452</v>
      </c>
      <c r="G4664" s="8" t="s">
        <v>524</v>
      </c>
      <c r="H4664" s="8">
        <v>2.9368999999999999E-2</v>
      </c>
    </row>
    <row r="4665" spans="1:8">
      <c r="A4665" s="8" t="str">
        <f t="shared" si="112"/>
        <v>35.05.009840.03.1510</v>
      </c>
      <c r="B4665" s="8" t="s">
        <v>1201</v>
      </c>
      <c r="C4665" s="8" t="s">
        <v>321</v>
      </c>
      <c r="D4665" s="8" t="s">
        <v>452</v>
      </c>
      <c r="E4665" s="8" t="s">
        <v>837</v>
      </c>
      <c r="F4665" s="8" t="s">
        <v>498</v>
      </c>
      <c r="G4665" s="8" t="s">
        <v>838</v>
      </c>
      <c r="H4665" s="8">
        <v>3.9794000000000003E-2</v>
      </c>
    </row>
    <row r="4666" spans="1:8">
      <c r="A4666" s="8" t="str">
        <f t="shared" si="112"/>
        <v>35.05.009810.06.0006</v>
      </c>
      <c r="B4666" s="8" t="s">
        <v>1201</v>
      </c>
      <c r="C4666" s="8" t="s">
        <v>321</v>
      </c>
      <c r="D4666" s="8" t="s">
        <v>452</v>
      </c>
      <c r="E4666" s="8" t="s">
        <v>495</v>
      </c>
      <c r="F4666" s="8" t="s">
        <v>452</v>
      </c>
      <c r="G4666" s="8" t="s">
        <v>496</v>
      </c>
      <c r="H4666" s="8">
        <v>5.3600000000000002E-3</v>
      </c>
    </row>
    <row r="4667" spans="1:8">
      <c r="A4667" s="8" t="str">
        <f t="shared" si="112"/>
        <v>35.05.009810.06.0047</v>
      </c>
      <c r="B4667" s="8" t="s">
        <v>1201</v>
      </c>
      <c r="C4667" s="8" t="s">
        <v>321</v>
      </c>
      <c r="D4667" s="8" t="s">
        <v>452</v>
      </c>
      <c r="E4667" s="8" t="s">
        <v>1266</v>
      </c>
      <c r="F4667" s="8" t="s">
        <v>452</v>
      </c>
      <c r="G4667" s="8" t="s">
        <v>1267</v>
      </c>
      <c r="H4667" s="8">
        <v>1.322E-3</v>
      </c>
    </row>
    <row r="4668" spans="1:8">
      <c r="A4668" s="8" t="str">
        <f t="shared" si="112"/>
        <v>35.05.009810.06.0013</v>
      </c>
      <c r="B4668" s="8" t="s">
        <v>1201</v>
      </c>
      <c r="C4668" s="8" t="s">
        <v>321</v>
      </c>
      <c r="D4668" s="8" t="s">
        <v>452</v>
      </c>
      <c r="E4668" s="8" t="s">
        <v>1211</v>
      </c>
      <c r="F4668" s="8" t="s">
        <v>452</v>
      </c>
      <c r="G4668" s="8" t="s">
        <v>1212</v>
      </c>
      <c r="H4668" s="8">
        <v>8.0800000000000002E-4</v>
      </c>
    </row>
    <row r="4669" spans="1:8">
      <c r="A4669" s="8" t="str">
        <f t="shared" si="112"/>
        <v>35.05.009810.07.0001</v>
      </c>
      <c r="B4669" s="8" t="s">
        <v>1201</v>
      </c>
      <c r="C4669" s="8" t="s">
        <v>321</v>
      </c>
      <c r="D4669" s="8" t="s">
        <v>452</v>
      </c>
      <c r="E4669" s="8" t="s">
        <v>1270</v>
      </c>
      <c r="F4669" s="8" t="s">
        <v>452</v>
      </c>
      <c r="G4669" s="8" t="s">
        <v>1271</v>
      </c>
      <c r="H4669" s="8">
        <v>3.6711000000000001E-2</v>
      </c>
    </row>
    <row r="4670" spans="1:8">
      <c r="A4670" s="8" t="str">
        <f t="shared" si="112"/>
        <v>35.05.009930.05.0038</v>
      </c>
      <c r="B4670" s="8" t="s">
        <v>1214</v>
      </c>
      <c r="C4670" s="8" t="s">
        <v>325</v>
      </c>
      <c r="D4670" s="8" t="s">
        <v>452</v>
      </c>
      <c r="E4670" s="8" t="s">
        <v>1177</v>
      </c>
      <c r="F4670" s="8" t="s">
        <v>452</v>
      </c>
      <c r="G4670" s="8" t="s">
        <v>1178</v>
      </c>
      <c r="H4670" s="8">
        <v>0.52629999999999999</v>
      </c>
    </row>
    <row r="4671" spans="1:8">
      <c r="A4671" s="8" t="str">
        <f t="shared" si="112"/>
        <v>35.05.009910.05.0010</v>
      </c>
      <c r="B4671" s="8" t="s">
        <v>1214</v>
      </c>
      <c r="C4671" s="8" t="s">
        <v>325</v>
      </c>
      <c r="D4671" s="8" t="s">
        <v>452</v>
      </c>
      <c r="E4671" s="8" t="s">
        <v>1179</v>
      </c>
      <c r="F4671" s="8" t="s">
        <v>452</v>
      </c>
      <c r="G4671" s="8" t="s">
        <v>1180</v>
      </c>
      <c r="H4671" s="8">
        <v>0.30967299999999998</v>
      </c>
    </row>
    <row r="4672" spans="1:8">
      <c r="A4672" s="8" t="str">
        <f t="shared" si="112"/>
        <v>35.05.009910.05.0011</v>
      </c>
      <c r="B4672" s="8" t="s">
        <v>1214</v>
      </c>
      <c r="C4672" s="8" t="s">
        <v>325</v>
      </c>
      <c r="D4672" s="8" t="s">
        <v>452</v>
      </c>
      <c r="E4672" s="8" t="s">
        <v>1181</v>
      </c>
      <c r="F4672" s="8" t="s">
        <v>452</v>
      </c>
      <c r="G4672" s="8" t="s">
        <v>1182</v>
      </c>
      <c r="H4672" s="8">
        <v>5.0411999999999998E-2</v>
      </c>
    </row>
    <row r="4673" spans="1:8">
      <c r="A4673" s="8" t="str">
        <f t="shared" si="112"/>
        <v>35.05.009910.09.0003</v>
      </c>
      <c r="B4673" s="8" t="s">
        <v>1214</v>
      </c>
      <c r="C4673" s="8" t="s">
        <v>325</v>
      </c>
      <c r="D4673" s="8" t="s">
        <v>452</v>
      </c>
      <c r="E4673" s="8" t="s">
        <v>824</v>
      </c>
      <c r="F4673" s="8" t="s">
        <v>452</v>
      </c>
      <c r="G4673" s="8" t="s">
        <v>825</v>
      </c>
      <c r="H4673" s="8">
        <v>0.107363</v>
      </c>
    </row>
    <row r="4674" spans="1:8">
      <c r="A4674" s="8" t="str">
        <f t="shared" si="112"/>
        <v>35.05.009910.06.0020</v>
      </c>
      <c r="B4674" s="8" t="s">
        <v>1214</v>
      </c>
      <c r="C4674" s="8" t="s">
        <v>325</v>
      </c>
      <c r="D4674" s="8" t="s">
        <v>452</v>
      </c>
      <c r="E4674" s="8" t="s">
        <v>456</v>
      </c>
      <c r="F4674" s="8" t="s">
        <v>452</v>
      </c>
      <c r="G4674" s="8" t="s">
        <v>457</v>
      </c>
      <c r="H4674" s="8">
        <v>8.6459999999999992E-3</v>
      </c>
    </row>
    <row r="4675" spans="1:8">
      <c r="A4675" s="8" t="str">
        <f t="shared" si="112"/>
        <v>---------------  - FMEN031 - V:</v>
      </c>
      <c r="B4675" s="8" t="s">
        <v>427</v>
      </c>
      <c r="C4675" s="8" t="e">
        <f>------------------------------DAT</f>
        <v>#NAME?</v>
      </c>
      <c r="D4675" s="8" t="s">
        <v>1238</v>
      </c>
      <c r="E4675" s="8" t="s">
        <v>526</v>
      </c>
      <c r="F4675" s="8" t="s">
        <v>527</v>
      </c>
      <c r="G4675" s="8" t="s">
        <v>528</v>
      </c>
      <c r="H4675" s="8"/>
    </row>
    <row r="4676" spans="1:8">
      <c r="A4676" s="8" t="str">
        <f t="shared" si="112"/>
        <v>_x000C_------------------------------</v>
      </c>
      <c r="B4676" s="8" t="s">
        <v>529</v>
      </c>
      <c r="C4676" s="8" t="s">
        <v>1227</v>
      </c>
      <c r="D4676" s="8" t="s">
        <v>1228</v>
      </c>
      <c r="E4676" s="8" t="s">
        <v>430</v>
      </c>
      <c r="F4676" s="8" t="s">
        <v>429</v>
      </c>
      <c r="G4676" s="8" t="s">
        <v>431</v>
      </c>
      <c r="H4676" s="8" t="s">
        <v>431</v>
      </c>
    </row>
    <row r="4677" spans="1:8">
      <c r="A4677" s="8" t="str">
        <f t="shared" si="112"/>
        <v>FORNO DE MINASrutura de Atual P</v>
      </c>
      <c r="B4677" s="8" t="s">
        <v>433</v>
      </c>
      <c r="C4677" s="8" t="s">
        <v>434</v>
      </c>
      <c r="D4677" s="8" t="s">
        <v>435</v>
      </c>
      <c r="E4677" s="8" t="s">
        <v>436</v>
      </c>
      <c r="F4677" s="8" t="s">
        <v>437</v>
      </c>
      <c r="G4677" s="8" t="s">
        <v>438</v>
      </c>
      <c r="H4677" s="8" t="s">
        <v>1774</v>
      </c>
    </row>
    <row r="4678" spans="1:8">
      <c r="A4678" s="8" t="str">
        <f t="shared" si="112"/>
        <v>-------------------------------</v>
      </c>
      <c r="B4678" s="8" t="s">
        <v>427</v>
      </c>
      <c r="C4678" s="8" t="s">
        <v>1227</v>
      </c>
      <c r="D4678" s="8" t="s">
        <v>1228</v>
      </c>
      <c r="E4678" s="8" t="s">
        <v>430</v>
      </c>
      <c r="F4678" s="8" t="s">
        <v>429</v>
      </c>
      <c r="G4678" s="8" t="s">
        <v>431</v>
      </c>
      <c r="H4678" s="8" t="s">
        <v>1761</v>
      </c>
    </row>
    <row r="4679" spans="1:8">
      <c r="A4679" s="8" t="str">
        <f t="shared" si="112"/>
        <v/>
      </c>
      <c r="B4679" s="8"/>
      <c r="C4679" s="8"/>
      <c r="D4679" s="8"/>
      <c r="E4679" s="8"/>
      <c r="F4679" s="8"/>
      <c r="G4679" s="8"/>
      <c r="H4679" s="8"/>
    </row>
    <row r="4680" spans="1:8">
      <c r="A4680" s="8" t="str">
        <f t="shared" si="112"/>
        <v>Item PaiItem Filho</v>
      </c>
      <c r="B4680" s="8" t="s">
        <v>441</v>
      </c>
      <c r="C4680" s="8" t="s">
        <v>442</v>
      </c>
      <c r="D4680" s="8" t="s">
        <v>443</v>
      </c>
      <c r="E4680" s="8" t="s">
        <v>444</v>
      </c>
      <c r="F4680" s="8" t="s">
        <v>443</v>
      </c>
      <c r="G4680" s="8" t="s">
        <v>445</v>
      </c>
      <c r="H4680" s="8" t="s">
        <v>446</v>
      </c>
    </row>
    <row r="4681" spans="1:8">
      <c r="A4681" s="8" t="str">
        <f t="shared" si="112"/>
        <v>------------------------------</v>
      </c>
      <c r="B4681" s="8" t="s">
        <v>427</v>
      </c>
      <c r="C4681" s="8" t="s">
        <v>447</v>
      </c>
      <c r="D4681" s="8" t="s">
        <v>448</v>
      </c>
      <c r="E4681" s="8" t="s">
        <v>449</v>
      </c>
      <c r="F4681" s="8" t="s">
        <v>448</v>
      </c>
      <c r="G4681" s="8" t="s">
        <v>431</v>
      </c>
      <c r="H4681" s="8" t="s">
        <v>427</v>
      </c>
    </row>
    <row r="4682" spans="1:8">
      <c r="A4682" s="8" t="str">
        <f t="shared" si="112"/>
        <v>35.05.009910.07.0027</v>
      </c>
      <c r="B4682" s="8" t="s">
        <v>1214</v>
      </c>
      <c r="C4682" s="8" t="s">
        <v>325</v>
      </c>
      <c r="D4682" s="8" t="s">
        <v>452</v>
      </c>
      <c r="E4682" s="8" t="s">
        <v>948</v>
      </c>
      <c r="F4682" s="8" t="s">
        <v>452</v>
      </c>
      <c r="G4682" s="8" t="s">
        <v>949</v>
      </c>
      <c r="H4682" s="8">
        <v>5.7600000000000001E-4</v>
      </c>
    </row>
    <row r="4683" spans="1:8">
      <c r="A4683" s="8" t="str">
        <f t="shared" si="112"/>
        <v>35.05.009910.07.0002</v>
      </c>
      <c r="B4683" s="8" t="s">
        <v>1214</v>
      </c>
      <c r="C4683" s="8" t="s">
        <v>325</v>
      </c>
      <c r="D4683" s="8" t="s">
        <v>452</v>
      </c>
      <c r="E4683" s="8" t="s">
        <v>454</v>
      </c>
      <c r="F4683" s="8" t="s">
        <v>452</v>
      </c>
      <c r="G4683" s="8" t="s">
        <v>455</v>
      </c>
      <c r="H4683" s="8">
        <v>8.5958000000000007E-2</v>
      </c>
    </row>
    <row r="4684" spans="1:8">
      <c r="A4684" s="8" t="str">
        <f t="shared" si="112"/>
        <v>35.05.009930.02.0039</v>
      </c>
      <c r="B4684" s="8" t="s">
        <v>1214</v>
      </c>
      <c r="C4684" s="8" t="s">
        <v>325</v>
      </c>
      <c r="D4684" s="8" t="s">
        <v>452</v>
      </c>
      <c r="E4684" s="8" t="s">
        <v>326</v>
      </c>
      <c r="F4684" s="8" t="s">
        <v>579</v>
      </c>
      <c r="G4684" s="8" t="s">
        <v>327</v>
      </c>
      <c r="H4684" s="8">
        <v>0.52629999999999999</v>
      </c>
    </row>
    <row r="4685" spans="1:8">
      <c r="A4685" s="8" t="str">
        <f t="shared" si="112"/>
        <v>35.05.009910.03.0016</v>
      </c>
      <c r="B4685" s="8" t="s">
        <v>1214</v>
      </c>
      <c r="C4685" s="8" t="s">
        <v>325</v>
      </c>
      <c r="D4685" s="8" t="s">
        <v>452</v>
      </c>
      <c r="E4685" s="8" t="s">
        <v>1274</v>
      </c>
      <c r="F4685" s="8" t="s">
        <v>452</v>
      </c>
      <c r="G4685" s="8" t="s">
        <v>1275</v>
      </c>
      <c r="H4685" s="8">
        <v>0.42655500000000002</v>
      </c>
    </row>
    <row r="4686" spans="1:8">
      <c r="A4686" s="8" t="str">
        <f t="shared" si="112"/>
        <v>35.05.009910.04.0004</v>
      </c>
      <c r="B4686" s="8" t="s">
        <v>1214</v>
      </c>
      <c r="C4686" s="8" t="s">
        <v>325</v>
      </c>
      <c r="D4686" s="8" t="s">
        <v>452</v>
      </c>
      <c r="E4686" s="8" t="s">
        <v>776</v>
      </c>
      <c r="F4686" s="8" t="s">
        <v>452</v>
      </c>
      <c r="G4686" s="8" t="s">
        <v>777</v>
      </c>
      <c r="H4686" s="8">
        <v>2.4882000000000001E-2</v>
      </c>
    </row>
    <row r="4687" spans="1:8">
      <c r="A4687" s="8" t="str">
        <f t="shared" ref="A4687:A4750" si="113">B4687&amp;E4687</f>
        <v>35.05.009910.06.0036</v>
      </c>
      <c r="B4687" s="8" t="s">
        <v>1214</v>
      </c>
      <c r="C4687" s="8" t="s">
        <v>325</v>
      </c>
      <c r="D4687" s="8" t="s">
        <v>452</v>
      </c>
      <c r="E4687" s="8" t="s">
        <v>881</v>
      </c>
      <c r="F4687" s="8" t="s">
        <v>452</v>
      </c>
      <c r="G4687" s="8" t="s">
        <v>882</v>
      </c>
      <c r="H4687" s="8">
        <v>1.0660000000000001E-3</v>
      </c>
    </row>
    <row r="4688" spans="1:8">
      <c r="A4688" s="8" t="str">
        <f t="shared" si="113"/>
        <v>35.05.009910.01.0004</v>
      </c>
      <c r="B4688" s="8" t="s">
        <v>1214</v>
      </c>
      <c r="C4688" s="8" t="s">
        <v>325</v>
      </c>
      <c r="D4688" s="8" t="s">
        <v>452</v>
      </c>
      <c r="E4688" s="8" t="s">
        <v>719</v>
      </c>
      <c r="F4688" s="8" t="s">
        <v>452</v>
      </c>
      <c r="G4688" s="8" t="s">
        <v>720</v>
      </c>
      <c r="H4688" s="8">
        <v>8.7977E-2</v>
      </c>
    </row>
    <row r="4689" spans="1:8">
      <c r="A4689" s="8" t="str">
        <f t="shared" si="113"/>
        <v>35.05.009910.06.0043</v>
      </c>
      <c r="B4689" s="8" t="s">
        <v>1214</v>
      </c>
      <c r="C4689" s="8" t="s">
        <v>325</v>
      </c>
      <c r="D4689" s="8" t="s">
        <v>452</v>
      </c>
      <c r="E4689" s="8" t="s">
        <v>869</v>
      </c>
      <c r="F4689" s="8" t="s">
        <v>452</v>
      </c>
      <c r="G4689" s="8" t="s">
        <v>870</v>
      </c>
      <c r="H4689" s="8">
        <v>7.8992000000000007E-2</v>
      </c>
    </row>
    <row r="4690" spans="1:8">
      <c r="A4690" s="8" t="str">
        <f t="shared" si="113"/>
        <v>35.05.009910.06.0013</v>
      </c>
      <c r="B4690" s="8" t="s">
        <v>1214</v>
      </c>
      <c r="C4690" s="8" t="s">
        <v>325</v>
      </c>
      <c r="D4690" s="8" t="s">
        <v>452</v>
      </c>
      <c r="E4690" s="8" t="s">
        <v>1211</v>
      </c>
      <c r="F4690" s="8" t="s">
        <v>452</v>
      </c>
      <c r="G4690" s="8" t="s">
        <v>1212</v>
      </c>
      <c r="H4690" s="8">
        <v>5.3300000000000005E-4</v>
      </c>
    </row>
    <row r="4691" spans="1:8">
      <c r="A4691" s="8" t="str">
        <f t="shared" si="113"/>
        <v>35.05.009910.06.0059</v>
      </c>
      <c r="B4691" s="8" t="s">
        <v>1214</v>
      </c>
      <c r="C4691" s="8" t="s">
        <v>325</v>
      </c>
      <c r="D4691" s="8" t="s">
        <v>452</v>
      </c>
      <c r="E4691" s="8" t="s">
        <v>1276</v>
      </c>
      <c r="F4691" s="8" t="s">
        <v>452</v>
      </c>
      <c r="G4691" s="8" t="s">
        <v>1277</v>
      </c>
      <c r="H4691" s="8">
        <v>2.6269000000000001E-2</v>
      </c>
    </row>
    <row r="4692" spans="1:8">
      <c r="A4692" s="8" t="str">
        <f t="shared" si="113"/>
        <v>35.05.009910.05.0008</v>
      </c>
      <c r="B4692" s="8" t="s">
        <v>1214</v>
      </c>
      <c r="C4692" s="8" t="s">
        <v>325</v>
      </c>
      <c r="D4692" s="8" t="s">
        <v>452</v>
      </c>
      <c r="E4692" s="8" t="s">
        <v>1256</v>
      </c>
      <c r="F4692" s="8" t="s">
        <v>498</v>
      </c>
      <c r="G4692" s="8" t="s">
        <v>1257</v>
      </c>
      <c r="H4692" s="8">
        <v>9.5259999999999997E-3</v>
      </c>
    </row>
    <row r="4693" spans="1:8">
      <c r="A4693" s="8" t="str">
        <f t="shared" si="113"/>
        <v>35.05.009910.04.0001</v>
      </c>
      <c r="B4693" s="8" t="s">
        <v>1214</v>
      </c>
      <c r="C4693" s="8" t="s">
        <v>325</v>
      </c>
      <c r="D4693" s="8" t="s">
        <v>452</v>
      </c>
      <c r="E4693" s="8" t="s">
        <v>533</v>
      </c>
      <c r="F4693" s="8" t="s">
        <v>452</v>
      </c>
      <c r="G4693" s="8" t="s">
        <v>534</v>
      </c>
      <c r="H4693" s="8">
        <v>7.8910000000000004E-3</v>
      </c>
    </row>
    <row r="4694" spans="1:8">
      <c r="A4694" s="8" t="str">
        <f t="shared" si="113"/>
        <v>35.05.010030.05.0038</v>
      </c>
      <c r="B4694" s="8" t="s">
        <v>1217</v>
      </c>
      <c r="C4694" s="8" t="s">
        <v>1218</v>
      </c>
      <c r="D4694" s="8" t="s">
        <v>452</v>
      </c>
      <c r="E4694" s="8" t="s">
        <v>1177</v>
      </c>
      <c r="F4694" s="8" t="s">
        <v>452</v>
      </c>
      <c r="G4694" s="8" t="s">
        <v>1178</v>
      </c>
      <c r="H4694" s="8">
        <v>0.5</v>
      </c>
    </row>
    <row r="4695" spans="1:8">
      <c r="A4695" s="8" t="str">
        <f t="shared" si="113"/>
        <v>35.05.010010.05.0010</v>
      </c>
      <c r="B4695" s="8" t="s">
        <v>1217</v>
      </c>
      <c r="C4695" s="8" t="s">
        <v>1218</v>
      </c>
      <c r="D4695" s="8" t="s">
        <v>452</v>
      </c>
      <c r="E4695" s="8" t="s">
        <v>1179</v>
      </c>
      <c r="F4695" s="8" t="s">
        <v>452</v>
      </c>
      <c r="G4695" s="8" t="s">
        <v>1180</v>
      </c>
      <c r="H4695" s="8">
        <v>0.29419800000000002</v>
      </c>
    </row>
    <row r="4696" spans="1:8">
      <c r="A4696" s="8" t="str">
        <f t="shared" si="113"/>
        <v>35.05.010010.05.0011</v>
      </c>
      <c r="B4696" s="8" t="s">
        <v>1217</v>
      </c>
      <c r="C4696" s="8" t="s">
        <v>1218</v>
      </c>
      <c r="D4696" s="8" t="s">
        <v>452</v>
      </c>
      <c r="E4696" s="8" t="s">
        <v>1181</v>
      </c>
      <c r="F4696" s="8" t="s">
        <v>452</v>
      </c>
      <c r="G4696" s="8" t="s">
        <v>1182</v>
      </c>
      <c r="H4696" s="8">
        <v>4.7892999999999998E-2</v>
      </c>
    </row>
    <row r="4697" spans="1:8">
      <c r="A4697" s="8" t="str">
        <f t="shared" si="113"/>
        <v>35.05.010010.09.0003</v>
      </c>
      <c r="B4697" s="8" t="s">
        <v>1217</v>
      </c>
      <c r="C4697" s="8" t="s">
        <v>1218</v>
      </c>
      <c r="D4697" s="8" t="s">
        <v>452</v>
      </c>
      <c r="E4697" s="8" t="s">
        <v>824</v>
      </c>
      <c r="F4697" s="8" t="s">
        <v>452</v>
      </c>
      <c r="G4697" s="8" t="s">
        <v>825</v>
      </c>
      <c r="H4697" s="8">
        <v>0.10199800000000001</v>
      </c>
    </row>
    <row r="4698" spans="1:8">
      <c r="A4698" s="8" t="str">
        <f t="shared" si="113"/>
        <v>35.05.010010.06.0020</v>
      </c>
      <c r="B4698" s="8" t="s">
        <v>1217</v>
      </c>
      <c r="C4698" s="8" t="s">
        <v>1218</v>
      </c>
      <c r="D4698" s="8" t="s">
        <v>452</v>
      </c>
      <c r="E4698" s="8" t="s">
        <v>456</v>
      </c>
      <c r="F4698" s="8" t="s">
        <v>452</v>
      </c>
      <c r="G4698" s="8" t="s">
        <v>457</v>
      </c>
      <c r="H4698" s="8">
        <v>1.0128E-2</v>
      </c>
    </row>
    <row r="4699" spans="1:8">
      <c r="A4699" s="8" t="str">
        <f t="shared" si="113"/>
        <v>35.05.010010.07.0027</v>
      </c>
      <c r="B4699" s="8" t="s">
        <v>1217</v>
      </c>
      <c r="C4699" s="8" t="s">
        <v>1218</v>
      </c>
      <c r="D4699" s="8" t="s">
        <v>452</v>
      </c>
      <c r="E4699" s="8" t="s">
        <v>948</v>
      </c>
      <c r="F4699" s="8" t="s">
        <v>452</v>
      </c>
      <c r="G4699" s="8" t="s">
        <v>949</v>
      </c>
      <c r="H4699" s="8">
        <v>5.4699999999999996E-4</v>
      </c>
    </row>
    <row r="4700" spans="1:8">
      <c r="A4700" s="8" t="str">
        <f t="shared" si="113"/>
        <v>35.05.010010.07.0002</v>
      </c>
      <c r="B4700" s="8" t="s">
        <v>1217</v>
      </c>
      <c r="C4700" s="8" t="s">
        <v>1218</v>
      </c>
      <c r="D4700" s="8" t="s">
        <v>452</v>
      </c>
      <c r="E4700" s="8" t="s">
        <v>454</v>
      </c>
      <c r="F4700" s="8" t="s">
        <v>452</v>
      </c>
      <c r="G4700" s="8" t="s">
        <v>455</v>
      </c>
      <c r="H4700" s="8">
        <v>4.7892999999999998E-2</v>
      </c>
    </row>
    <row r="4701" spans="1:8">
      <c r="A4701" s="8" t="str">
        <f t="shared" si="113"/>
        <v>35.05.010030.02.0037</v>
      </c>
      <c r="B4701" s="8" t="s">
        <v>1217</v>
      </c>
      <c r="C4701" s="8" t="s">
        <v>1218</v>
      </c>
      <c r="D4701" s="8" t="s">
        <v>452</v>
      </c>
      <c r="E4701" s="8" t="s">
        <v>329</v>
      </c>
      <c r="F4701" s="8" t="s">
        <v>579</v>
      </c>
      <c r="G4701" s="8" t="s">
        <v>330</v>
      </c>
      <c r="H4701" s="8">
        <v>0.5</v>
      </c>
    </row>
    <row r="4702" spans="1:8">
      <c r="A4702" s="8" t="str">
        <f t="shared" si="113"/>
        <v>35.05.010040.03.1820</v>
      </c>
      <c r="B4702" s="8" t="s">
        <v>1217</v>
      </c>
      <c r="C4702" s="8" t="s">
        <v>1218</v>
      </c>
      <c r="D4702" s="8" t="s">
        <v>452</v>
      </c>
      <c r="E4702" s="8" t="s">
        <v>513</v>
      </c>
      <c r="F4702" s="8" t="s">
        <v>498</v>
      </c>
      <c r="G4702" s="8" t="s">
        <v>514</v>
      </c>
      <c r="H4702" s="8">
        <v>0.22578799999999999</v>
      </c>
    </row>
    <row r="4703" spans="1:8">
      <c r="A4703" s="8" t="str">
        <f t="shared" si="113"/>
        <v>35.05.010040.03.1510</v>
      </c>
      <c r="B4703" s="8" t="s">
        <v>1217</v>
      </c>
      <c r="C4703" s="8" t="s">
        <v>1218</v>
      </c>
      <c r="D4703" s="8" t="s">
        <v>452</v>
      </c>
      <c r="E4703" s="8" t="s">
        <v>837</v>
      </c>
      <c r="F4703" s="8" t="s">
        <v>498</v>
      </c>
      <c r="G4703" s="8" t="s">
        <v>838</v>
      </c>
      <c r="H4703" s="8">
        <v>0.17930199999999999</v>
      </c>
    </row>
    <row r="4704" spans="1:8">
      <c r="A4704" s="8" t="str">
        <f t="shared" si="113"/>
        <v>35.05.010010.06.0055</v>
      </c>
      <c r="B4704" s="8" t="s">
        <v>1217</v>
      </c>
      <c r="C4704" s="8" t="s">
        <v>1218</v>
      </c>
      <c r="D4704" s="8" t="s">
        <v>452</v>
      </c>
      <c r="E4704" s="8" t="s">
        <v>1272</v>
      </c>
      <c r="F4704" s="8" t="s">
        <v>498</v>
      </c>
      <c r="G4704" s="8" t="s">
        <v>1273</v>
      </c>
      <c r="H4704" s="8">
        <v>7.9689999999999997E-2</v>
      </c>
    </row>
    <row r="4705" spans="1:8">
      <c r="A4705" s="8" t="str">
        <f t="shared" si="113"/>
        <v>35.05.010010.06.0012</v>
      </c>
      <c r="B4705" s="8" t="s">
        <v>1217</v>
      </c>
      <c r="C4705" s="8" t="s">
        <v>1218</v>
      </c>
      <c r="D4705" s="8" t="s">
        <v>452</v>
      </c>
      <c r="E4705" s="8" t="s">
        <v>1209</v>
      </c>
      <c r="F4705" s="8" t="s">
        <v>452</v>
      </c>
      <c r="G4705" s="8" t="s">
        <v>1210</v>
      </c>
      <c r="H4705" s="8">
        <v>3.4499999999999998E-4</v>
      </c>
    </row>
    <row r="4706" spans="1:8">
      <c r="A4706" s="8" t="str">
        <f t="shared" si="113"/>
        <v>35.05.010010.06.0036</v>
      </c>
      <c r="B4706" s="8" t="s">
        <v>1217</v>
      </c>
      <c r="C4706" s="8" t="s">
        <v>1218</v>
      </c>
      <c r="D4706" s="8" t="s">
        <v>452</v>
      </c>
      <c r="E4706" s="8" t="s">
        <v>881</v>
      </c>
      <c r="F4706" s="8" t="s">
        <v>452</v>
      </c>
      <c r="G4706" s="8" t="s">
        <v>882</v>
      </c>
      <c r="H4706" s="8">
        <v>9.0300000000000005E-4</v>
      </c>
    </row>
    <row r="4707" spans="1:8">
      <c r="A4707" s="8" t="str">
        <f t="shared" si="113"/>
        <v>35.05.010010.06.0013</v>
      </c>
      <c r="B4707" s="8" t="s">
        <v>1217</v>
      </c>
      <c r="C4707" s="8" t="s">
        <v>1218</v>
      </c>
      <c r="D4707" s="8" t="s">
        <v>452</v>
      </c>
      <c r="E4707" s="8" t="s">
        <v>1211</v>
      </c>
      <c r="F4707" s="8" t="s">
        <v>452</v>
      </c>
      <c r="G4707" s="8" t="s">
        <v>1212</v>
      </c>
      <c r="H4707" s="8">
        <v>4.5199999999999998E-4</v>
      </c>
    </row>
    <row r="4708" spans="1:8">
      <c r="A4708" s="8" t="str">
        <f t="shared" si="113"/>
        <v>35.05.010010.06.0003</v>
      </c>
      <c r="B4708" s="8" t="s">
        <v>1217</v>
      </c>
      <c r="C4708" s="8" t="s">
        <v>1218</v>
      </c>
      <c r="D4708" s="8" t="s">
        <v>452</v>
      </c>
      <c r="E4708" s="8" t="s">
        <v>493</v>
      </c>
      <c r="F4708" s="8" t="s">
        <v>452</v>
      </c>
      <c r="G4708" s="8" t="s">
        <v>494</v>
      </c>
      <c r="H4708" s="8">
        <v>9.0300000000000005E-4</v>
      </c>
    </row>
    <row r="4709" spans="1:8">
      <c r="A4709" s="8" t="str">
        <f t="shared" si="113"/>
        <v>35.05.010010.04.0007</v>
      </c>
      <c r="B4709" s="8" t="s">
        <v>1217</v>
      </c>
      <c r="C4709" s="8" t="s">
        <v>1218</v>
      </c>
      <c r="D4709" s="8" t="s">
        <v>452</v>
      </c>
      <c r="E4709" s="8" t="s">
        <v>535</v>
      </c>
      <c r="F4709" s="8" t="s">
        <v>452</v>
      </c>
      <c r="G4709" s="8" t="s">
        <v>536</v>
      </c>
      <c r="H4709" s="8">
        <v>6.6410000000000002E-3</v>
      </c>
    </row>
    <row r="4710" spans="1:8">
      <c r="A4710" s="8" t="str">
        <f t="shared" si="113"/>
        <v>35.05.010010.05.0008</v>
      </c>
      <c r="B4710" s="8" t="s">
        <v>1217</v>
      </c>
      <c r="C4710" s="8" t="s">
        <v>1218</v>
      </c>
      <c r="D4710" s="8" t="s">
        <v>452</v>
      </c>
      <c r="E4710" s="8" t="s">
        <v>1256</v>
      </c>
      <c r="F4710" s="8" t="s">
        <v>498</v>
      </c>
      <c r="G4710" s="8" t="s">
        <v>1257</v>
      </c>
      <c r="H4710" s="8">
        <v>3.32E-3</v>
      </c>
    </row>
    <row r="4711" spans="1:8">
      <c r="A4711" s="8" t="str">
        <f t="shared" si="113"/>
        <v>35.05.010130.05.0038</v>
      </c>
      <c r="B4711" s="8" t="s">
        <v>1221</v>
      </c>
      <c r="C4711" s="8" t="s">
        <v>1222</v>
      </c>
      <c r="D4711" s="8" t="s">
        <v>452</v>
      </c>
      <c r="E4711" s="8" t="s">
        <v>1177</v>
      </c>
      <c r="F4711" s="8" t="s">
        <v>452</v>
      </c>
      <c r="G4711" s="8" t="s">
        <v>1178</v>
      </c>
      <c r="H4711" s="8">
        <v>0.5</v>
      </c>
    </row>
    <row r="4712" spans="1:8">
      <c r="A4712" s="8" t="str">
        <f t="shared" si="113"/>
        <v>35.05.010110.05.0010</v>
      </c>
      <c r="B4712" s="8" t="s">
        <v>1221</v>
      </c>
      <c r="C4712" s="8" t="s">
        <v>1222</v>
      </c>
      <c r="D4712" s="8" t="s">
        <v>452</v>
      </c>
      <c r="E4712" s="8" t="s">
        <v>1179</v>
      </c>
      <c r="F4712" s="8" t="s">
        <v>452</v>
      </c>
      <c r="G4712" s="8" t="s">
        <v>1180</v>
      </c>
      <c r="H4712" s="8">
        <v>0.29419800000000002</v>
      </c>
    </row>
    <row r="4713" spans="1:8">
      <c r="A4713" s="8" t="str">
        <f t="shared" si="113"/>
        <v>35.05.010110.05.0011</v>
      </c>
      <c r="B4713" s="8" t="s">
        <v>1221</v>
      </c>
      <c r="C4713" s="8" t="s">
        <v>1222</v>
      </c>
      <c r="D4713" s="8" t="s">
        <v>452</v>
      </c>
      <c r="E4713" s="8" t="s">
        <v>1181</v>
      </c>
      <c r="F4713" s="8" t="s">
        <v>452</v>
      </c>
      <c r="G4713" s="8" t="s">
        <v>1182</v>
      </c>
      <c r="H4713" s="8">
        <v>4.7892999999999998E-2</v>
      </c>
    </row>
    <row r="4714" spans="1:8">
      <c r="A4714" s="8" t="str">
        <f t="shared" si="113"/>
        <v>35.05.010110.09.0003</v>
      </c>
      <c r="B4714" s="8" t="s">
        <v>1221</v>
      </c>
      <c r="C4714" s="8" t="s">
        <v>1222</v>
      </c>
      <c r="D4714" s="8" t="s">
        <v>452</v>
      </c>
      <c r="E4714" s="8" t="s">
        <v>824</v>
      </c>
      <c r="F4714" s="8" t="s">
        <v>452</v>
      </c>
      <c r="G4714" s="8" t="s">
        <v>825</v>
      </c>
      <c r="H4714" s="8">
        <v>0.10199800000000001</v>
      </c>
    </row>
    <row r="4715" spans="1:8">
      <c r="A4715" s="8" t="str">
        <f t="shared" si="113"/>
        <v>35.05.010110.06.0020</v>
      </c>
      <c r="B4715" s="8" t="s">
        <v>1221</v>
      </c>
      <c r="C4715" s="8" t="s">
        <v>1222</v>
      </c>
      <c r="D4715" s="8" t="s">
        <v>452</v>
      </c>
      <c r="E4715" s="8" t="s">
        <v>456</v>
      </c>
      <c r="F4715" s="8" t="s">
        <v>452</v>
      </c>
      <c r="G4715" s="8" t="s">
        <v>457</v>
      </c>
      <c r="H4715" s="8">
        <v>1.0655E-2</v>
      </c>
    </row>
    <row r="4716" spans="1:8">
      <c r="A4716" s="8" t="str">
        <f t="shared" si="113"/>
        <v>35.05.010110.07.0027</v>
      </c>
      <c r="B4716" s="8" t="s">
        <v>1221</v>
      </c>
      <c r="C4716" s="8" t="s">
        <v>1222</v>
      </c>
      <c r="D4716" s="8" t="s">
        <v>452</v>
      </c>
      <c r="E4716" s="8" t="s">
        <v>948</v>
      </c>
      <c r="F4716" s="8" t="s">
        <v>452</v>
      </c>
      <c r="G4716" s="8" t="s">
        <v>949</v>
      </c>
      <c r="H4716" s="8">
        <v>5.4699999999999996E-4</v>
      </c>
    </row>
    <row r="4717" spans="1:8">
      <c r="A4717" s="8" t="str">
        <f t="shared" si="113"/>
        <v>35.05.010110.07.0002</v>
      </c>
      <c r="B4717" s="8" t="s">
        <v>1221</v>
      </c>
      <c r="C4717" s="8" t="s">
        <v>1222</v>
      </c>
      <c r="D4717" s="8" t="s">
        <v>452</v>
      </c>
      <c r="E4717" s="8" t="s">
        <v>454</v>
      </c>
      <c r="F4717" s="8" t="s">
        <v>452</v>
      </c>
      <c r="G4717" s="8" t="s">
        <v>455</v>
      </c>
      <c r="H4717" s="8">
        <v>4.7892999999999998E-2</v>
      </c>
    </row>
    <row r="4718" spans="1:8">
      <c r="A4718" s="8" t="str">
        <f t="shared" si="113"/>
        <v>35.05.010130.02.0036</v>
      </c>
      <c r="B4718" s="8" t="s">
        <v>1221</v>
      </c>
      <c r="C4718" s="8" t="s">
        <v>1222</v>
      </c>
      <c r="D4718" s="8" t="s">
        <v>452</v>
      </c>
      <c r="E4718" s="8" t="s">
        <v>324</v>
      </c>
      <c r="F4718" s="8" t="s">
        <v>579</v>
      </c>
      <c r="G4718" s="8" t="s">
        <v>1204</v>
      </c>
      <c r="H4718" s="8">
        <v>0.5</v>
      </c>
    </row>
    <row r="4719" spans="1:8">
      <c r="A4719" s="8" t="str">
        <f t="shared" si="113"/>
        <v>35.05.010140.03.1820</v>
      </c>
      <c r="B4719" s="8" t="s">
        <v>1221</v>
      </c>
      <c r="C4719" s="8" t="s">
        <v>1222</v>
      </c>
      <c r="D4719" s="8" t="s">
        <v>452</v>
      </c>
      <c r="E4719" s="8" t="s">
        <v>513</v>
      </c>
      <c r="F4719" s="8" t="s">
        <v>498</v>
      </c>
      <c r="G4719" s="8" t="s">
        <v>514</v>
      </c>
      <c r="H4719" s="8">
        <v>9.0964000000000003E-2</v>
      </c>
    </row>
    <row r="4720" spans="1:8">
      <c r="A4720" s="8" t="str">
        <f t="shared" si="113"/>
        <v>35.05.010140.03.1420</v>
      </c>
      <c r="B4720" s="8" t="s">
        <v>1221</v>
      </c>
      <c r="C4720" s="8" t="s">
        <v>1222</v>
      </c>
      <c r="D4720" s="8" t="s">
        <v>452</v>
      </c>
      <c r="E4720" s="8" t="s">
        <v>548</v>
      </c>
      <c r="F4720" s="8" t="s">
        <v>498</v>
      </c>
      <c r="G4720" s="8" t="s">
        <v>549</v>
      </c>
      <c r="H4720" s="8">
        <v>0.272893</v>
      </c>
    </row>
    <row r="4721" spans="1:8">
      <c r="A4721" s="8" t="str">
        <f t="shared" si="113"/>
        <v>35.05.010110.02.0040</v>
      </c>
      <c r="B4721" s="8" t="s">
        <v>1221</v>
      </c>
      <c r="C4721" s="8" t="s">
        <v>1222</v>
      </c>
      <c r="D4721" s="8" t="s">
        <v>452</v>
      </c>
      <c r="E4721" s="8" t="s">
        <v>1205</v>
      </c>
      <c r="F4721" s="8" t="s">
        <v>498</v>
      </c>
      <c r="G4721" s="8" t="s">
        <v>1206</v>
      </c>
      <c r="H4721" s="8">
        <v>3.9418000000000002E-2</v>
      </c>
    </row>
    <row r="4722" spans="1:8">
      <c r="A4722" s="8" t="str">
        <f t="shared" si="113"/>
        <v>35.05.010110.06.0058</v>
      </c>
      <c r="B4722" s="8" t="s">
        <v>1221</v>
      </c>
      <c r="C4722" s="8" t="s">
        <v>1222</v>
      </c>
      <c r="D4722" s="8" t="s">
        <v>452</v>
      </c>
      <c r="E4722" s="8" t="s">
        <v>1207</v>
      </c>
      <c r="F4722" s="8" t="s">
        <v>452</v>
      </c>
      <c r="G4722" s="8" t="s">
        <v>1208</v>
      </c>
      <c r="H4722" s="8">
        <v>7.5803999999999996E-2</v>
      </c>
    </row>
    <row r="4723" spans="1:8">
      <c r="A4723" s="8" t="str">
        <f t="shared" si="113"/>
        <v>35.05.010110.06.0012</v>
      </c>
      <c r="B4723" s="8" t="s">
        <v>1221</v>
      </c>
      <c r="C4723" s="8" t="s">
        <v>1222</v>
      </c>
      <c r="D4723" s="8" t="s">
        <v>452</v>
      </c>
      <c r="E4723" s="8" t="s">
        <v>1209</v>
      </c>
      <c r="F4723" s="8" t="s">
        <v>452</v>
      </c>
      <c r="G4723" s="8" t="s">
        <v>1210</v>
      </c>
      <c r="H4723" s="8">
        <v>1.2130000000000001E-3</v>
      </c>
    </row>
    <row r="4724" spans="1:8">
      <c r="A4724" s="8" t="str">
        <f t="shared" si="113"/>
        <v>35.05.010110.06.0036</v>
      </c>
      <c r="B4724" s="8" t="s">
        <v>1221</v>
      </c>
      <c r="C4724" s="8" t="s">
        <v>1222</v>
      </c>
      <c r="D4724" s="8" t="s">
        <v>452</v>
      </c>
      <c r="E4724" s="8" t="s">
        <v>881</v>
      </c>
      <c r="F4724" s="8" t="s">
        <v>452</v>
      </c>
      <c r="G4724" s="8" t="s">
        <v>882</v>
      </c>
      <c r="H4724" s="8">
        <v>9.1E-4</v>
      </c>
    </row>
    <row r="4725" spans="1:8">
      <c r="A4725" s="8" t="str">
        <f t="shared" si="113"/>
        <v>35.05.010110.06.0013</v>
      </c>
      <c r="B4725" s="8" t="s">
        <v>1221</v>
      </c>
      <c r="C4725" s="8" t="s">
        <v>1222</v>
      </c>
      <c r="D4725" s="8" t="s">
        <v>452</v>
      </c>
      <c r="E4725" s="8" t="s">
        <v>1211</v>
      </c>
      <c r="F4725" s="8" t="s">
        <v>452</v>
      </c>
      <c r="G4725" s="8" t="s">
        <v>1212</v>
      </c>
      <c r="H4725" s="8">
        <v>4.55E-4</v>
      </c>
    </row>
    <row r="4726" spans="1:8">
      <c r="A4726" s="8" t="str">
        <f t="shared" si="113"/>
        <v>35.05.010110.04.0007</v>
      </c>
      <c r="B4726" s="8" t="s">
        <v>1221</v>
      </c>
      <c r="C4726" s="8" t="s">
        <v>1222</v>
      </c>
      <c r="D4726" s="8" t="s">
        <v>452</v>
      </c>
      <c r="E4726" s="8" t="s">
        <v>535</v>
      </c>
      <c r="F4726" s="8" t="s">
        <v>452</v>
      </c>
      <c r="G4726" s="8" t="s">
        <v>536</v>
      </c>
      <c r="H4726" s="8">
        <v>1.5161000000000001E-2</v>
      </c>
    </row>
    <row r="4727" spans="1:8">
      <c r="A4727" s="8" t="str">
        <f t="shared" si="113"/>
        <v>35.05.010230.05.0002</v>
      </c>
      <c r="B4727" s="8" t="s">
        <v>680</v>
      </c>
      <c r="C4727" s="8" t="s">
        <v>681</v>
      </c>
      <c r="D4727" s="8" t="s">
        <v>452</v>
      </c>
      <c r="E4727" s="8" t="s">
        <v>581</v>
      </c>
      <c r="F4727" s="8" t="s">
        <v>498</v>
      </c>
      <c r="G4727" s="8" t="s">
        <v>582</v>
      </c>
      <c r="H4727" s="8">
        <v>0.67808599999999997</v>
      </c>
    </row>
    <row r="4728" spans="1:8">
      <c r="A4728" s="8" t="str">
        <f t="shared" si="113"/>
        <v>35.05.010210.04.0010</v>
      </c>
      <c r="B4728" s="8" t="s">
        <v>680</v>
      </c>
      <c r="C4728" s="8" t="s">
        <v>681</v>
      </c>
      <c r="D4728" s="8" t="s">
        <v>452</v>
      </c>
      <c r="E4728" s="8" t="s">
        <v>465</v>
      </c>
      <c r="F4728" s="8" t="s">
        <v>452</v>
      </c>
      <c r="G4728" s="8" t="s">
        <v>459</v>
      </c>
      <c r="H4728" s="8">
        <v>0.188079</v>
      </c>
    </row>
    <row r="4729" spans="1:8">
      <c r="A4729" s="8" t="str">
        <f t="shared" si="113"/>
        <v>35.05.010230.07.0001</v>
      </c>
      <c r="B4729" s="8" t="s">
        <v>680</v>
      </c>
      <c r="C4729" s="8" t="s">
        <v>681</v>
      </c>
      <c r="D4729" s="8" t="s">
        <v>452</v>
      </c>
      <c r="E4729" s="8" t="s">
        <v>583</v>
      </c>
      <c r="F4729" s="8" t="s">
        <v>498</v>
      </c>
      <c r="G4729" s="8" t="s">
        <v>584</v>
      </c>
      <c r="H4729" s="8">
        <v>0.52212599999999998</v>
      </c>
    </row>
    <row r="4730" spans="1:8">
      <c r="A4730" s="8" t="str">
        <f t="shared" si="113"/>
        <v>35.05.010210.05.0012</v>
      </c>
      <c r="B4730" s="8" t="s">
        <v>680</v>
      </c>
      <c r="C4730" s="8" t="s">
        <v>681</v>
      </c>
      <c r="D4730" s="8" t="s">
        <v>452</v>
      </c>
      <c r="E4730" s="8" t="s">
        <v>585</v>
      </c>
      <c r="F4730" s="8" t="s">
        <v>452</v>
      </c>
      <c r="G4730" s="8" t="s">
        <v>586</v>
      </c>
      <c r="H4730" s="8">
        <v>0.32139800000000002</v>
      </c>
    </row>
    <row r="4731" spans="1:8">
      <c r="A4731" s="8" t="str">
        <f t="shared" si="113"/>
        <v>35.05.010210.07.0002</v>
      </c>
      <c r="B4731" s="8" t="s">
        <v>680</v>
      </c>
      <c r="C4731" s="8" t="s">
        <v>681</v>
      </c>
      <c r="D4731" s="8" t="s">
        <v>452</v>
      </c>
      <c r="E4731" s="8" t="s">
        <v>454</v>
      </c>
      <c r="F4731" s="8" t="s">
        <v>452</v>
      </c>
      <c r="G4731" s="8" t="s">
        <v>455</v>
      </c>
      <c r="H4731" s="8">
        <v>0.293269</v>
      </c>
    </row>
    <row r="4732" spans="1:8">
      <c r="A4732" s="8" t="str">
        <f t="shared" si="113"/>
        <v>35.05.010210.06.0020</v>
      </c>
      <c r="B4732" s="8" t="s">
        <v>680</v>
      </c>
      <c r="C4732" s="8" t="s">
        <v>681</v>
      </c>
      <c r="D4732" s="8" t="s">
        <v>452</v>
      </c>
      <c r="E4732" s="8" t="s">
        <v>456</v>
      </c>
      <c r="F4732" s="8" t="s">
        <v>452</v>
      </c>
      <c r="G4732" s="8" t="s">
        <v>457</v>
      </c>
      <c r="H4732" s="8">
        <v>4.5840000000000004E-3</v>
      </c>
    </row>
    <row r="4733" spans="1:8">
      <c r="A4733" s="8" t="str">
        <f t="shared" si="113"/>
        <v>35.05.010210.09.0004</v>
      </c>
      <c r="B4733" s="8" t="s">
        <v>680</v>
      </c>
      <c r="C4733" s="8" t="s">
        <v>681</v>
      </c>
      <c r="D4733" s="8" t="s">
        <v>452</v>
      </c>
      <c r="E4733" s="8" t="s">
        <v>577</v>
      </c>
      <c r="F4733" s="8" t="s">
        <v>452</v>
      </c>
      <c r="G4733" s="8" t="s">
        <v>578</v>
      </c>
      <c r="H4733" s="8">
        <v>1.4172000000000001E-2</v>
      </c>
    </row>
    <row r="4734" spans="1:8">
      <c r="A4734" s="8" t="str">
        <f t="shared" si="113"/>
        <v>35.05.010230.02.0031</v>
      </c>
      <c r="B4734" s="8" t="s">
        <v>680</v>
      </c>
      <c r="C4734" s="8" t="s">
        <v>681</v>
      </c>
      <c r="D4734" s="8" t="s">
        <v>452</v>
      </c>
      <c r="E4734" s="8" t="s">
        <v>176</v>
      </c>
      <c r="F4734" s="8" t="s">
        <v>579</v>
      </c>
      <c r="G4734" s="8" t="s">
        <v>580</v>
      </c>
      <c r="H4734" s="8">
        <v>0.30303000000000002</v>
      </c>
    </row>
    <row r="4735" spans="1:8">
      <c r="A4735" s="8" t="str">
        <f t="shared" si="113"/>
        <v>35.05.010210.03.0004</v>
      </c>
      <c r="B4735" s="8" t="s">
        <v>680</v>
      </c>
      <c r="C4735" s="8" t="s">
        <v>681</v>
      </c>
      <c r="D4735" s="8" t="s">
        <v>452</v>
      </c>
      <c r="E4735" s="8" t="s">
        <v>467</v>
      </c>
      <c r="F4735" s="8" t="s">
        <v>452</v>
      </c>
      <c r="G4735" s="8" t="s">
        <v>468</v>
      </c>
      <c r="H4735" s="8">
        <v>0.165488</v>
      </c>
    </row>
    <row r="4736" spans="1:8">
      <c r="A4736" s="8" t="str">
        <f t="shared" si="113"/>
        <v>35.05.010210.06.0004</v>
      </c>
      <c r="B4736" s="8" t="s">
        <v>680</v>
      </c>
      <c r="C4736" s="8" t="s">
        <v>681</v>
      </c>
      <c r="D4736" s="8" t="s">
        <v>452</v>
      </c>
      <c r="E4736" s="8" t="s">
        <v>469</v>
      </c>
      <c r="F4736" s="8" t="s">
        <v>452</v>
      </c>
      <c r="G4736" s="8" t="s">
        <v>470</v>
      </c>
      <c r="H4736" s="8">
        <v>7.6410000000000002E-3</v>
      </c>
    </row>
    <row r="4737" spans="1:8">
      <c r="A4737" s="8" t="str">
        <f t="shared" si="113"/>
        <v>35.05.010210.01.0003</v>
      </c>
      <c r="B4737" s="8" t="s">
        <v>680</v>
      </c>
      <c r="C4737" s="8" t="s">
        <v>681</v>
      </c>
      <c r="D4737" s="8" t="s">
        <v>452</v>
      </c>
      <c r="E4737" s="8" t="s">
        <v>471</v>
      </c>
      <c r="F4737" s="8" t="s">
        <v>452</v>
      </c>
      <c r="G4737" s="8" t="s">
        <v>472</v>
      </c>
      <c r="H4737" s="8">
        <v>7.2589999999999998E-3</v>
      </c>
    </row>
    <row r="4738" spans="1:8">
      <c r="A4738" s="8" t="str">
        <f t="shared" si="113"/>
        <v>35.05.010210.06.0019</v>
      </c>
      <c r="B4738" s="8" t="s">
        <v>680</v>
      </c>
      <c r="C4738" s="8" t="s">
        <v>681</v>
      </c>
      <c r="D4738" s="8" t="s">
        <v>452</v>
      </c>
      <c r="E4738" s="8" t="s">
        <v>473</v>
      </c>
      <c r="F4738" s="8" t="s">
        <v>452</v>
      </c>
      <c r="G4738" s="8" t="s">
        <v>474</v>
      </c>
      <c r="H4738" s="8">
        <v>2.1710000000000002E-3</v>
      </c>
    </row>
    <row r="4739" spans="1:8">
      <c r="A4739" s="8" t="str">
        <f t="shared" si="113"/>
        <v>---------------  - FMEN031 - V:</v>
      </c>
      <c r="B4739" s="8" t="s">
        <v>427</v>
      </c>
      <c r="C4739" s="8" t="e">
        <f>------------------------------DAT</f>
        <v>#NAME?</v>
      </c>
      <c r="D4739" s="8" t="s">
        <v>1238</v>
      </c>
      <c r="E4739" s="8" t="s">
        <v>526</v>
      </c>
      <c r="F4739" s="8" t="s">
        <v>527</v>
      </c>
      <c r="G4739" s="8" t="s">
        <v>528</v>
      </c>
      <c r="H4739" s="8"/>
    </row>
    <row r="4740" spans="1:8">
      <c r="A4740" s="8" t="str">
        <f t="shared" si="113"/>
        <v>_x000C_------------------------------</v>
      </c>
      <c r="B4740" s="8" t="s">
        <v>529</v>
      </c>
      <c r="C4740" s="8" t="s">
        <v>1227</v>
      </c>
      <c r="D4740" s="8" t="s">
        <v>1228</v>
      </c>
      <c r="E4740" s="8" t="s">
        <v>430</v>
      </c>
      <c r="F4740" s="8" t="s">
        <v>429</v>
      </c>
      <c r="G4740" s="8" t="s">
        <v>431</v>
      </c>
      <c r="H4740" s="8" t="s">
        <v>431</v>
      </c>
    </row>
    <row r="4741" spans="1:8">
      <c r="A4741" s="8" t="str">
        <f t="shared" si="113"/>
        <v>FORNO DE MINASrutura de Atual P</v>
      </c>
      <c r="B4741" s="8" t="s">
        <v>433</v>
      </c>
      <c r="C4741" s="8" t="s">
        <v>434</v>
      </c>
      <c r="D4741" s="8" t="s">
        <v>435</v>
      </c>
      <c r="E4741" s="8" t="s">
        <v>436</v>
      </c>
      <c r="F4741" s="8" t="s">
        <v>437</v>
      </c>
      <c r="G4741" s="8" t="s">
        <v>438</v>
      </c>
      <c r="H4741" s="8" t="s">
        <v>1775</v>
      </c>
    </row>
    <row r="4742" spans="1:8">
      <c r="A4742" s="8" t="str">
        <f t="shared" si="113"/>
        <v>-------------------------------</v>
      </c>
      <c r="B4742" s="8" t="s">
        <v>427</v>
      </c>
      <c r="C4742" s="8" t="s">
        <v>1227</v>
      </c>
      <c r="D4742" s="8" t="s">
        <v>1228</v>
      </c>
      <c r="E4742" s="8" t="s">
        <v>430</v>
      </c>
      <c r="F4742" s="8" t="s">
        <v>429</v>
      </c>
      <c r="G4742" s="8" t="s">
        <v>431</v>
      </c>
      <c r="H4742" s="8" t="s">
        <v>1761</v>
      </c>
    </row>
    <row r="4743" spans="1:8">
      <c r="A4743" s="8" t="str">
        <f t="shared" si="113"/>
        <v/>
      </c>
      <c r="B4743" s="8"/>
      <c r="C4743" s="8"/>
      <c r="D4743" s="8"/>
      <c r="E4743" s="8"/>
      <c r="F4743" s="8"/>
      <c r="G4743" s="8"/>
      <c r="H4743" s="8"/>
    </row>
    <row r="4744" spans="1:8">
      <c r="A4744" s="8" t="str">
        <f t="shared" si="113"/>
        <v>Item PaiItem Filho</v>
      </c>
      <c r="B4744" s="8" t="s">
        <v>441</v>
      </c>
      <c r="C4744" s="8" t="s">
        <v>442</v>
      </c>
      <c r="D4744" s="8" t="s">
        <v>443</v>
      </c>
      <c r="E4744" s="8" t="s">
        <v>444</v>
      </c>
      <c r="F4744" s="8" t="s">
        <v>443</v>
      </c>
      <c r="G4744" s="8" t="s">
        <v>445</v>
      </c>
      <c r="H4744" s="8" t="s">
        <v>446</v>
      </c>
    </row>
    <row r="4745" spans="1:8">
      <c r="A4745" s="8" t="str">
        <f t="shared" si="113"/>
        <v>------------------------------</v>
      </c>
      <c r="B4745" s="8" t="s">
        <v>427</v>
      </c>
      <c r="C4745" s="8" t="s">
        <v>447</v>
      </c>
      <c r="D4745" s="8" t="s">
        <v>448</v>
      </c>
      <c r="E4745" s="8" t="s">
        <v>449</v>
      </c>
      <c r="F4745" s="8" t="s">
        <v>448</v>
      </c>
      <c r="G4745" s="8" t="s">
        <v>431</v>
      </c>
      <c r="H4745" s="8" t="s">
        <v>427</v>
      </c>
    </row>
    <row r="4746" spans="1:8">
      <c r="A4746" s="8" t="str">
        <f t="shared" si="113"/>
        <v>35.05.010210.04.0005</v>
      </c>
      <c r="B4746" s="8" t="s">
        <v>680</v>
      </c>
      <c r="C4746" s="8" t="s">
        <v>681</v>
      </c>
      <c r="D4746" s="8" t="s">
        <v>452</v>
      </c>
      <c r="E4746" s="8" t="s">
        <v>475</v>
      </c>
      <c r="F4746" s="8" t="s">
        <v>452</v>
      </c>
      <c r="G4746" s="8" t="s">
        <v>476</v>
      </c>
      <c r="H4746" s="8">
        <v>3.591E-3</v>
      </c>
    </row>
    <row r="4747" spans="1:8">
      <c r="A4747" s="8" t="str">
        <f t="shared" si="113"/>
        <v>35.05.010210.06.0049</v>
      </c>
      <c r="B4747" s="8" t="s">
        <v>680</v>
      </c>
      <c r="C4747" s="8" t="s">
        <v>681</v>
      </c>
      <c r="D4747" s="8" t="s">
        <v>452</v>
      </c>
      <c r="E4747" s="8" t="s">
        <v>477</v>
      </c>
      <c r="F4747" s="8" t="s">
        <v>452</v>
      </c>
      <c r="G4747" s="8" t="s">
        <v>478</v>
      </c>
      <c r="H4747" s="8">
        <v>1.5920000000000001E-3</v>
      </c>
    </row>
    <row r="4748" spans="1:8">
      <c r="A4748" s="8" t="str">
        <f t="shared" si="113"/>
        <v>35.05.010210.06.0007</v>
      </c>
      <c r="B4748" s="8" t="s">
        <v>680</v>
      </c>
      <c r="C4748" s="8" t="s">
        <v>681</v>
      </c>
      <c r="D4748" s="8" t="s">
        <v>452</v>
      </c>
      <c r="E4748" s="8" t="s">
        <v>479</v>
      </c>
      <c r="F4748" s="8" t="s">
        <v>452</v>
      </c>
      <c r="G4748" s="8" t="s">
        <v>480</v>
      </c>
      <c r="H4748" s="8">
        <v>9.6199999999999996E-4</v>
      </c>
    </row>
    <row r="4749" spans="1:8">
      <c r="A4749" s="8" t="str">
        <f t="shared" si="113"/>
        <v>35.05.010210.06.0017</v>
      </c>
      <c r="B4749" s="8" t="s">
        <v>680</v>
      </c>
      <c r="C4749" s="8" t="s">
        <v>681</v>
      </c>
      <c r="D4749" s="8" t="s">
        <v>452</v>
      </c>
      <c r="E4749" s="8" t="s">
        <v>483</v>
      </c>
      <c r="F4749" s="8" t="s">
        <v>452</v>
      </c>
      <c r="G4749" s="8" t="s">
        <v>484</v>
      </c>
      <c r="H4749" s="8">
        <v>8.2999999999999998E-5</v>
      </c>
    </row>
    <row r="4750" spans="1:8">
      <c r="A4750" s="8" t="str">
        <f t="shared" si="113"/>
        <v>35.05.010210.06.0037</v>
      </c>
      <c r="B4750" s="8" t="s">
        <v>680</v>
      </c>
      <c r="C4750" s="8" t="s">
        <v>681</v>
      </c>
      <c r="D4750" s="8" t="s">
        <v>452</v>
      </c>
      <c r="E4750" s="8" t="s">
        <v>485</v>
      </c>
      <c r="F4750" s="8" t="s">
        <v>452</v>
      </c>
      <c r="G4750" s="8" t="s">
        <v>486</v>
      </c>
      <c r="H4750" s="8">
        <v>8.2999999999999998E-5</v>
      </c>
    </row>
    <row r="4751" spans="1:8">
      <c r="A4751" s="8" t="str">
        <f t="shared" ref="A4751:A4814" si="114">B4751&amp;E4751</f>
        <v>35.05.010210.07.0011</v>
      </c>
      <c r="B4751" s="8" t="s">
        <v>680</v>
      </c>
      <c r="C4751" s="8" t="s">
        <v>681</v>
      </c>
      <c r="D4751" s="8" t="s">
        <v>452</v>
      </c>
      <c r="E4751" s="8" t="s">
        <v>487</v>
      </c>
      <c r="F4751" s="8" t="s">
        <v>452</v>
      </c>
      <c r="G4751" s="8" t="s">
        <v>488</v>
      </c>
      <c r="H4751" s="8">
        <v>1.274E-3</v>
      </c>
    </row>
    <row r="4752" spans="1:8">
      <c r="A4752" s="8" t="str">
        <f t="shared" si="114"/>
        <v>35.05.010210.06.0021</v>
      </c>
      <c r="B4752" s="8" t="s">
        <v>680</v>
      </c>
      <c r="C4752" s="8" t="s">
        <v>681</v>
      </c>
      <c r="D4752" s="8" t="s">
        <v>452</v>
      </c>
      <c r="E4752" s="8" t="s">
        <v>489</v>
      </c>
      <c r="F4752" s="8" t="s">
        <v>452</v>
      </c>
      <c r="G4752" s="8" t="s">
        <v>490</v>
      </c>
      <c r="H4752" s="8">
        <v>1.27E-4</v>
      </c>
    </row>
    <row r="4753" spans="1:8">
      <c r="A4753" s="8" t="str">
        <f t="shared" si="114"/>
        <v>35.05.010210.06.0008</v>
      </c>
      <c r="B4753" s="8" t="s">
        <v>680</v>
      </c>
      <c r="C4753" s="8" t="s">
        <v>681</v>
      </c>
      <c r="D4753" s="8" t="s">
        <v>452</v>
      </c>
      <c r="E4753" s="8" t="s">
        <v>491</v>
      </c>
      <c r="F4753" s="8" t="s">
        <v>452</v>
      </c>
      <c r="G4753" s="8" t="s">
        <v>492</v>
      </c>
      <c r="H4753" s="8">
        <v>1.27E-4</v>
      </c>
    </row>
    <row r="4754" spans="1:8">
      <c r="A4754" s="8" t="str">
        <f t="shared" si="114"/>
        <v>35.05.010210.06.0003</v>
      </c>
      <c r="B4754" s="8" t="s">
        <v>680</v>
      </c>
      <c r="C4754" s="8" t="s">
        <v>681</v>
      </c>
      <c r="D4754" s="8" t="s">
        <v>452</v>
      </c>
      <c r="E4754" s="8" t="s">
        <v>493</v>
      </c>
      <c r="F4754" s="8" t="s">
        <v>452</v>
      </c>
      <c r="G4754" s="8" t="s">
        <v>494</v>
      </c>
      <c r="H4754" s="8">
        <v>5.6700000000000001E-4</v>
      </c>
    </row>
    <row r="4755" spans="1:8">
      <c r="A4755" s="8" t="str">
        <f t="shared" si="114"/>
        <v>35.05.010210.06.0006</v>
      </c>
      <c r="B4755" s="8" t="s">
        <v>680</v>
      </c>
      <c r="C4755" s="8" t="s">
        <v>681</v>
      </c>
      <c r="D4755" s="8" t="s">
        <v>452</v>
      </c>
      <c r="E4755" s="8" t="s">
        <v>495</v>
      </c>
      <c r="F4755" s="8" t="s">
        <v>452</v>
      </c>
      <c r="G4755" s="8" t="s">
        <v>496</v>
      </c>
      <c r="H4755" s="8">
        <v>3.6299999999999999E-4</v>
      </c>
    </row>
    <row r="4756" spans="1:8">
      <c r="A4756" s="8" t="str">
        <f t="shared" si="114"/>
        <v>35.05.010230.03.0002</v>
      </c>
      <c r="B4756" s="8" t="s">
        <v>680</v>
      </c>
      <c r="C4756" s="8" t="s">
        <v>681</v>
      </c>
      <c r="D4756" s="8" t="s">
        <v>452</v>
      </c>
      <c r="E4756" s="8" t="s">
        <v>497</v>
      </c>
      <c r="F4756" s="8" t="s">
        <v>498</v>
      </c>
      <c r="G4756" s="8" t="s">
        <v>499</v>
      </c>
      <c r="H4756" s="8">
        <v>1.08E-4</v>
      </c>
    </row>
    <row r="4757" spans="1:8">
      <c r="A4757" s="8" t="str">
        <f t="shared" si="114"/>
        <v>35.05.010210.06.0001</v>
      </c>
      <c r="B4757" s="8" t="s">
        <v>680</v>
      </c>
      <c r="C4757" s="8" t="s">
        <v>681</v>
      </c>
      <c r="D4757" s="8" t="s">
        <v>452</v>
      </c>
      <c r="E4757" s="8" t="s">
        <v>481</v>
      </c>
      <c r="F4757" s="8" t="s">
        <v>452</v>
      </c>
      <c r="G4757" s="8" t="s">
        <v>482</v>
      </c>
      <c r="H4757" s="8">
        <v>1.9000000000000001E-5</v>
      </c>
    </row>
    <row r="4758" spans="1:8">
      <c r="A4758" s="8" t="str">
        <f t="shared" si="114"/>
        <v>35.05.010330.05.0002</v>
      </c>
      <c r="B4758" s="8" t="s">
        <v>685</v>
      </c>
      <c r="C4758" s="8" t="s">
        <v>686</v>
      </c>
      <c r="D4758" s="8" t="s">
        <v>452</v>
      </c>
      <c r="E4758" s="8" t="s">
        <v>581</v>
      </c>
      <c r="F4758" s="8" t="s">
        <v>498</v>
      </c>
      <c r="G4758" s="8" t="s">
        <v>582</v>
      </c>
      <c r="H4758" s="8">
        <v>0.67808599999999997</v>
      </c>
    </row>
    <row r="4759" spans="1:8">
      <c r="A4759" s="8" t="str">
        <f t="shared" si="114"/>
        <v>35.05.010310.04.0010</v>
      </c>
      <c r="B4759" s="8" t="s">
        <v>685</v>
      </c>
      <c r="C4759" s="8" t="s">
        <v>686</v>
      </c>
      <c r="D4759" s="8" t="s">
        <v>452</v>
      </c>
      <c r="E4759" s="8" t="s">
        <v>465</v>
      </c>
      <c r="F4759" s="8" t="s">
        <v>452</v>
      </c>
      <c r="G4759" s="8" t="s">
        <v>459</v>
      </c>
      <c r="H4759" s="8">
        <v>0.188079</v>
      </c>
    </row>
    <row r="4760" spans="1:8">
      <c r="A4760" s="8" t="str">
        <f t="shared" si="114"/>
        <v>35.05.010330.07.0001</v>
      </c>
      <c r="B4760" s="8" t="s">
        <v>685</v>
      </c>
      <c r="C4760" s="8" t="s">
        <v>686</v>
      </c>
      <c r="D4760" s="8" t="s">
        <v>452</v>
      </c>
      <c r="E4760" s="8" t="s">
        <v>583</v>
      </c>
      <c r="F4760" s="8" t="s">
        <v>498</v>
      </c>
      <c r="G4760" s="8" t="s">
        <v>584</v>
      </c>
      <c r="H4760" s="8">
        <v>0.52212599999999998</v>
      </c>
    </row>
    <row r="4761" spans="1:8">
      <c r="A4761" s="8" t="str">
        <f t="shared" si="114"/>
        <v>35.05.010310.05.0012</v>
      </c>
      <c r="B4761" s="8" t="s">
        <v>685</v>
      </c>
      <c r="C4761" s="8" t="s">
        <v>686</v>
      </c>
      <c r="D4761" s="8" t="s">
        <v>452</v>
      </c>
      <c r="E4761" s="8" t="s">
        <v>585</v>
      </c>
      <c r="F4761" s="8" t="s">
        <v>452</v>
      </c>
      <c r="G4761" s="8" t="s">
        <v>586</v>
      </c>
      <c r="H4761" s="8">
        <v>0.32139800000000002</v>
      </c>
    </row>
    <row r="4762" spans="1:8">
      <c r="A4762" s="8" t="str">
        <f t="shared" si="114"/>
        <v>35.05.010310.07.0002</v>
      </c>
      <c r="B4762" s="8" t="s">
        <v>685</v>
      </c>
      <c r="C4762" s="8" t="s">
        <v>686</v>
      </c>
      <c r="D4762" s="8" t="s">
        <v>452</v>
      </c>
      <c r="E4762" s="8" t="s">
        <v>454</v>
      </c>
      <c r="F4762" s="8" t="s">
        <v>452</v>
      </c>
      <c r="G4762" s="8" t="s">
        <v>455</v>
      </c>
      <c r="H4762" s="8">
        <v>0.25015599999999999</v>
      </c>
    </row>
    <row r="4763" spans="1:8">
      <c r="A4763" s="8" t="str">
        <f t="shared" si="114"/>
        <v>35.05.010310.06.0020</v>
      </c>
      <c r="B4763" s="8" t="s">
        <v>685</v>
      </c>
      <c r="C4763" s="8" t="s">
        <v>686</v>
      </c>
      <c r="D4763" s="8" t="s">
        <v>452</v>
      </c>
      <c r="E4763" s="8" t="s">
        <v>456</v>
      </c>
      <c r="F4763" s="8" t="s">
        <v>452</v>
      </c>
      <c r="G4763" s="8" t="s">
        <v>457</v>
      </c>
      <c r="H4763" s="8">
        <v>3.7910000000000001E-3</v>
      </c>
    </row>
    <row r="4764" spans="1:8">
      <c r="A4764" s="8" t="str">
        <f t="shared" si="114"/>
        <v>35.05.010310.09.0004</v>
      </c>
      <c r="B4764" s="8" t="s">
        <v>685</v>
      </c>
      <c r="C4764" s="8" t="s">
        <v>686</v>
      </c>
      <c r="D4764" s="8" t="s">
        <v>452</v>
      </c>
      <c r="E4764" s="8" t="s">
        <v>577</v>
      </c>
      <c r="F4764" s="8" t="s">
        <v>452</v>
      </c>
      <c r="G4764" s="8" t="s">
        <v>578</v>
      </c>
      <c r="H4764" s="8">
        <v>1.4172000000000001E-2</v>
      </c>
    </row>
    <row r="4765" spans="1:8">
      <c r="A4765" s="8" t="str">
        <f t="shared" si="114"/>
        <v>35.05.010330.02.0002</v>
      </c>
      <c r="B4765" s="8" t="s">
        <v>685</v>
      </c>
      <c r="C4765" s="8" t="s">
        <v>686</v>
      </c>
      <c r="D4765" s="8" t="s">
        <v>452</v>
      </c>
      <c r="E4765" s="8" t="s">
        <v>181</v>
      </c>
      <c r="F4765" s="8" t="s">
        <v>452</v>
      </c>
      <c r="G4765" s="8" t="s">
        <v>547</v>
      </c>
      <c r="H4765" s="8">
        <v>0.30303000000000002</v>
      </c>
    </row>
    <row r="4766" spans="1:8">
      <c r="A4766" s="8" t="str">
        <f t="shared" si="114"/>
        <v>35.05.010340.03.1820</v>
      </c>
      <c r="B4766" s="8" t="s">
        <v>685</v>
      </c>
      <c r="C4766" s="8" t="s">
        <v>686</v>
      </c>
      <c r="D4766" s="8" t="s">
        <v>452</v>
      </c>
      <c r="E4766" s="8" t="s">
        <v>513</v>
      </c>
      <c r="F4766" s="8" t="s">
        <v>498</v>
      </c>
      <c r="G4766" s="8" t="s">
        <v>514</v>
      </c>
      <c r="H4766" s="8">
        <v>5.1487999999999999E-2</v>
      </c>
    </row>
    <row r="4767" spans="1:8">
      <c r="A4767" s="8" t="str">
        <f t="shared" si="114"/>
        <v>35.05.010340.03.1420</v>
      </c>
      <c r="B4767" s="8" t="s">
        <v>685</v>
      </c>
      <c r="C4767" s="8" t="s">
        <v>686</v>
      </c>
      <c r="D4767" s="8" t="s">
        <v>452</v>
      </c>
      <c r="E4767" s="8" t="s">
        <v>548</v>
      </c>
      <c r="F4767" s="8" t="s">
        <v>498</v>
      </c>
      <c r="G4767" s="8" t="s">
        <v>549</v>
      </c>
      <c r="H4767" s="8">
        <v>4.6338999999999998E-2</v>
      </c>
    </row>
    <row r="4768" spans="1:8">
      <c r="A4768" s="8" t="str">
        <f t="shared" si="114"/>
        <v>35.05.010340.03.1680</v>
      </c>
      <c r="B4768" s="8" t="s">
        <v>685</v>
      </c>
      <c r="C4768" s="8" t="s">
        <v>686</v>
      </c>
      <c r="D4768" s="8" t="s">
        <v>452</v>
      </c>
      <c r="E4768" s="8" t="s">
        <v>521</v>
      </c>
      <c r="F4768" s="8" t="s">
        <v>498</v>
      </c>
      <c r="G4768" s="8" t="s">
        <v>522</v>
      </c>
      <c r="H4768" s="8">
        <v>3.9903000000000001E-2</v>
      </c>
    </row>
    <row r="4769" spans="1:8">
      <c r="A4769" s="8" t="str">
        <f t="shared" si="114"/>
        <v>35.05.010310.03.0008</v>
      </c>
      <c r="B4769" s="8" t="s">
        <v>685</v>
      </c>
      <c r="C4769" s="8" t="s">
        <v>686</v>
      </c>
      <c r="D4769" s="8" t="s">
        <v>452</v>
      </c>
      <c r="E4769" s="8" t="s">
        <v>550</v>
      </c>
      <c r="F4769" s="8" t="s">
        <v>452</v>
      </c>
      <c r="G4769" s="8" t="s">
        <v>551</v>
      </c>
      <c r="H4769" s="8">
        <v>4.1189999999999997E-2</v>
      </c>
    </row>
    <row r="4770" spans="1:8">
      <c r="A4770" s="8" t="str">
        <f t="shared" si="114"/>
        <v>35.05.010310.01.0003</v>
      </c>
      <c r="B4770" s="8" t="s">
        <v>685</v>
      </c>
      <c r="C4770" s="8" t="s">
        <v>686</v>
      </c>
      <c r="D4770" s="8" t="s">
        <v>452</v>
      </c>
      <c r="E4770" s="8" t="s">
        <v>471</v>
      </c>
      <c r="F4770" s="8" t="s">
        <v>452</v>
      </c>
      <c r="G4770" s="8" t="s">
        <v>472</v>
      </c>
      <c r="H4770" s="8">
        <v>1.2872E-2</v>
      </c>
    </row>
    <row r="4771" spans="1:8">
      <c r="A4771" s="8" t="str">
        <f t="shared" si="114"/>
        <v>35.05.010310.06.0015</v>
      </c>
      <c r="B4771" s="8" t="s">
        <v>685</v>
      </c>
      <c r="C4771" s="8" t="s">
        <v>686</v>
      </c>
      <c r="D4771" s="8" t="s">
        <v>452</v>
      </c>
      <c r="E4771" s="8" t="s">
        <v>552</v>
      </c>
      <c r="F4771" s="8" t="s">
        <v>452</v>
      </c>
      <c r="G4771" s="8" t="s">
        <v>553</v>
      </c>
      <c r="H4771" s="8">
        <v>2.8299999999999999E-4</v>
      </c>
    </row>
    <row r="4772" spans="1:8">
      <c r="A4772" s="8" t="str">
        <f t="shared" si="114"/>
        <v>35.05.010310.03.0001</v>
      </c>
      <c r="B4772" s="8" t="s">
        <v>685</v>
      </c>
      <c r="C4772" s="8" t="s">
        <v>686</v>
      </c>
      <c r="D4772" s="8" t="s">
        <v>452</v>
      </c>
      <c r="E4772" s="8" t="s">
        <v>554</v>
      </c>
      <c r="F4772" s="8" t="s">
        <v>452</v>
      </c>
      <c r="G4772" s="8" t="s">
        <v>555</v>
      </c>
      <c r="H4772" s="8">
        <v>3.0893E-2</v>
      </c>
    </row>
    <row r="4773" spans="1:8">
      <c r="A4773" s="8" t="str">
        <f t="shared" si="114"/>
        <v>35.05.010430.05.0002</v>
      </c>
      <c r="B4773" s="8" t="s">
        <v>689</v>
      </c>
      <c r="C4773" s="8" t="s">
        <v>690</v>
      </c>
      <c r="D4773" s="8" t="s">
        <v>452</v>
      </c>
      <c r="E4773" s="8" t="s">
        <v>581</v>
      </c>
      <c r="F4773" s="8" t="s">
        <v>498</v>
      </c>
      <c r="G4773" s="8" t="s">
        <v>582</v>
      </c>
      <c r="H4773" s="8">
        <v>0.67808599999999997</v>
      </c>
    </row>
    <row r="4774" spans="1:8">
      <c r="A4774" s="8" t="str">
        <f t="shared" si="114"/>
        <v>35.05.010410.04.0010</v>
      </c>
      <c r="B4774" s="8" t="s">
        <v>689</v>
      </c>
      <c r="C4774" s="8" t="s">
        <v>690</v>
      </c>
      <c r="D4774" s="8" t="s">
        <v>452</v>
      </c>
      <c r="E4774" s="8" t="s">
        <v>465</v>
      </c>
      <c r="F4774" s="8" t="s">
        <v>452</v>
      </c>
      <c r="G4774" s="8" t="s">
        <v>459</v>
      </c>
      <c r="H4774" s="8">
        <v>0.188079</v>
      </c>
    </row>
    <row r="4775" spans="1:8">
      <c r="A4775" s="8" t="str">
        <f t="shared" si="114"/>
        <v>35.05.010430.07.0001</v>
      </c>
      <c r="B4775" s="8" t="s">
        <v>689</v>
      </c>
      <c r="C4775" s="8" t="s">
        <v>690</v>
      </c>
      <c r="D4775" s="8" t="s">
        <v>452</v>
      </c>
      <c r="E4775" s="8" t="s">
        <v>583</v>
      </c>
      <c r="F4775" s="8" t="s">
        <v>498</v>
      </c>
      <c r="G4775" s="8" t="s">
        <v>584</v>
      </c>
      <c r="H4775" s="8">
        <v>0.52212599999999998</v>
      </c>
    </row>
    <row r="4776" spans="1:8">
      <c r="A4776" s="8" t="str">
        <f t="shared" si="114"/>
        <v>35.05.010410.05.0012</v>
      </c>
      <c r="B4776" s="8" t="s">
        <v>689</v>
      </c>
      <c r="C4776" s="8" t="s">
        <v>690</v>
      </c>
      <c r="D4776" s="8" t="s">
        <v>452</v>
      </c>
      <c r="E4776" s="8" t="s">
        <v>585</v>
      </c>
      <c r="F4776" s="8" t="s">
        <v>452</v>
      </c>
      <c r="G4776" s="8" t="s">
        <v>586</v>
      </c>
      <c r="H4776" s="8">
        <v>0.32139800000000002</v>
      </c>
    </row>
    <row r="4777" spans="1:8">
      <c r="A4777" s="8" t="str">
        <f t="shared" si="114"/>
        <v>35.05.010410.07.0002</v>
      </c>
      <c r="B4777" s="8" t="s">
        <v>689</v>
      </c>
      <c r="C4777" s="8" t="s">
        <v>690</v>
      </c>
      <c r="D4777" s="8" t="s">
        <v>452</v>
      </c>
      <c r="E4777" s="8" t="s">
        <v>454</v>
      </c>
      <c r="F4777" s="8" t="s">
        <v>452</v>
      </c>
      <c r="G4777" s="8" t="s">
        <v>455</v>
      </c>
      <c r="H4777" s="8">
        <v>0.20977699999999999</v>
      </c>
    </row>
    <row r="4778" spans="1:8">
      <c r="A4778" s="8" t="str">
        <f t="shared" si="114"/>
        <v>35.05.010410.06.0020</v>
      </c>
      <c r="B4778" s="8" t="s">
        <v>689</v>
      </c>
      <c r="C4778" s="8" t="s">
        <v>690</v>
      </c>
      <c r="D4778" s="8" t="s">
        <v>452</v>
      </c>
      <c r="E4778" s="8" t="s">
        <v>456</v>
      </c>
      <c r="F4778" s="8" t="s">
        <v>452</v>
      </c>
      <c r="G4778" s="8" t="s">
        <v>457</v>
      </c>
      <c r="H4778" s="8">
        <v>4.1419999999999998E-3</v>
      </c>
    </row>
    <row r="4779" spans="1:8">
      <c r="A4779" s="8" t="str">
        <f t="shared" si="114"/>
        <v>35.05.010410.09.0004</v>
      </c>
      <c r="B4779" s="8" t="s">
        <v>689</v>
      </c>
      <c r="C4779" s="8" t="s">
        <v>690</v>
      </c>
      <c r="D4779" s="8" t="s">
        <v>452</v>
      </c>
      <c r="E4779" s="8" t="s">
        <v>577</v>
      </c>
      <c r="F4779" s="8" t="s">
        <v>452</v>
      </c>
      <c r="G4779" s="8" t="s">
        <v>578</v>
      </c>
      <c r="H4779" s="8">
        <v>1.4172000000000001E-2</v>
      </c>
    </row>
    <row r="4780" spans="1:8">
      <c r="A4780" s="8" t="str">
        <f t="shared" si="114"/>
        <v>35.05.010430.02.0038</v>
      </c>
      <c r="B4780" s="8" t="s">
        <v>689</v>
      </c>
      <c r="C4780" s="8" t="s">
        <v>690</v>
      </c>
      <c r="D4780" s="8" t="s">
        <v>452</v>
      </c>
      <c r="E4780" s="8" t="s">
        <v>178</v>
      </c>
      <c r="F4780" s="8" t="s">
        <v>452</v>
      </c>
      <c r="G4780" s="8" t="s">
        <v>589</v>
      </c>
      <c r="H4780" s="8">
        <v>0.30303000000000002</v>
      </c>
    </row>
    <row r="4781" spans="1:8">
      <c r="A4781" s="8" t="str">
        <f t="shared" si="114"/>
        <v>35.05.010440.03.1820</v>
      </c>
      <c r="B4781" s="8" t="s">
        <v>689</v>
      </c>
      <c r="C4781" s="8" t="s">
        <v>690</v>
      </c>
      <c r="D4781" s="8" t="s">
        <v>452</v>
      </c>
      <c r="E4781" s="8" t="s">
        <v>513</v>
      </c>
      <c r="F4781" s="8" t="s">
        <v>498</v>
      </c>
      <c r="G4781" s="8" t="s">
        <v>514</v>
      </c>
      <c r="H4781" s="8">
        <v>4.2563999999999998E-2</v>
      </c>
    </row>
    <row r="4782" spans="1:8">
      <c r="A4782" s="8" t="str">
        <f t="shared" si="114"/>
        <v>35.05.010410.03.0007</v>
      </c>
      <c r="B4782" s="8" t="s">
        <v>689</v>
      </c>
      <c r="C4782" s="8" t="s">
        <v>690</v>
      </c>
      <c r="D4782" s="8" t="s">
        <v>452</v>
      </c>
      <c r="E4782" s="8" t="s">
        <v>515</v>
      </c>
      <c r="F4782" s="8" t="s">
        <v>452</v>
      </c>
      <c r="G4782" s="8" t="s">
        <v>516</v>
      </c>
      <c r="H4782" s="8">
        <v>2.7362000000000001E-2</v>
      </c>
    </row>
    <row r="4783" spans="1:8">
      <c r="A4783" s="8" t="str">
        <f t="shared" si="114"/>
        <v>35.05.010410.03.0006</v>
      </c>
      <c r="B4783" s="8" t="s">
        <v>689</v>
      </c>
      <c r="C4783" s="8" t="s">
        <v>690</v>
      </c>
      <c r="D4783" s="8" t="s">
        <v>452</v>
      </c>
      <c r="E4783" s="8" t="s">
        <v>517</v>
      </c>
      <c r="F4783" s="8" t="s">
        <v>452</v>
      </c>
      <c r="G4783" s="8" t="s">
        <v>518</v>
      </c>
      <c r="H4783" s="8">
        <v>4.9861000000000003E-2</v>
      </c>
    </row>
    <row r="4784" spans="1:8">
      <c r="A4784" s="8" t="str">
        <f t="shared" si="114"/>
        <v>35.05.010410.02.0035</v>
      </c>
      <c r="B4784" s="8" t="s">
        <v>689</v>
      </c>
      <c r="C4784" s="8" t="s">
        <v>690</v>
      </c>
      <c r="D4784" s="8" t="s">
        <v>452</v>
      </c>
      <c r="E4784" s="8" t="s">
        <v>500</v>
      </c>
      <c r="F4784" s="8" t="s">
        <v>498</v>
      </c>
      <c r="G4784" s="8" t="s">
        <v>501</v>
      </c>
      <c r="H4784" s="8">
        <v>9.7289E-2</v>
      </c>
    </row>
    <row r="4785" spans="1:8">
      <c r="A4785" s="8" t="str">
        <f t="shared" si="114"/>
        <v>35.05.010440.03.1110</v>
      </c>
      <c r="B4785" s="8" t="s">
        <v>689</v>
      </c>
      <c r="C4785" s="8" t="s">
        <v>690</v>
      </c>
      <c r="D4785" s="8" t="s">
        <v>452</v>
      </c>
      <c r="E4785" s="8" t="s">
        <v>1241</v>
      </c>
      <c r="F4785" s="8" t="s">
        <v>498</v>
      </c>
      <c r="G4785" s="8" t="s">
        <v>1242</v>
      </c>
      <c r="H4785" s="8">
        <v>2.6949000000000001E-2</v>
      </c>
    </row>
    <row r="4786" spans="1:8">
      <c r="A4786" s="8" t="str">
        <f t="shared" si="114"/>
        <v>35.05.010440.03.1680</v>
      </c>
      <c r="B4786" s="8" t="s">
        <v>689</v>
      </c>
      <c r="C4786" s="8" t="s">
        <v>690</v>
      </c>
      <c r="D4786" s="8" t="s">
        <v>452</v>
      </c>
      <c r="E4786" s="8" t="s">
        <v>521</v>
      </c>
      <c r="F4786" s="8" t="s">
        <v>498</v>
      </c>
      <c r="G4786" s="8" t="s">
        <v>522</v>
      </c>
      <c r="H4786" s="8">
        <v>1.0702E-2</v>
      </c>
    </row>
    <row r="4787" spans="1:8">
      <c r="A4787" s="8" t="str">
        <f t="shared" si="114"/>
        <v>35.05.010410.02.0003</v>
      </c>
      <c r="B4787" s="8" t="s">
        <v>689</v>
      </c>
      <c r="C4787" s="8" t="s">
        <v>690</v>
      </c>
      <c r="D4787" s="8" t="s">
        <v>452</v>
      </c>
      <c r="E4787" s="8" t="s">
        <v>523</v>
      </c>
      <c r="F4787" s="8" t="s">
        <v>452</v>
      </c>
      <c r="G4787" s="8" t="s">
        <v>524</v>
      </c>
      <c r="H4787" s="8">
        <v>5.5149999999999999E-3</v>
      </c>
    </row>
    <row r="4788" spans="1:8">
      <c r="A4788" s="8" t="str">
        <f t="shared" si="114"/>
        <v>35.05.010410.01.0003</v>
      </c>
      <c r="B4788" s="8" t="s">
        <v>689</v>
      </c>
      <c r="C4788" s="8" t="s">
        <v>690</v>
      </c>
      <c r="D4788" s="8" t="s">
        <v>452</v>
      </c>
      <c r="E4788" s="8" t="s">
        <v>471</v>
      </c>
      <c r="F4788" s="8" t="s">
        <v>452</v>
      </c>
      <c r="G4788" s="8" t="s">
        <v>472</v>
      </c>
      <c r="H4788" s="8">
        <v>2.7539999999999999E-3</v>
      </c>
    </row>
    <row r="4789" spans="1:8">
      <c r="A4789" s="8" t="str">
        <f t="shared" si="114"/>
        <v>35.05.010530.05.0002</v>
      </c>
      <c r="B4789" s="8" t="s">
        <v>693</v>
      </c>
      <c r="C4789" s="8" t="s">
        <v>694</v>
      </c>
      <c r="D4789" s="8" t="s">
        <v>452</v>
      </c>
      <c r="E4789" s="8" t="s">
        <v>581</v>
      </c>
      <c r="F4789" s="8" t="s">
        <v>498</v>
      </c>
      <c r="G4789" s="8" t="s">
        <v>582</v>
      </c>
      <c r="H4789" s="8">
        <v>0.67808599999999997</v>
      </c>
    </row>
    <row r="4790" spans="1:8">
      <c r="A4790" s="8" t="str">
        <f t="shared" si="114"/>
        <v>35.05.010510.04.0010</v>
      </c>
      <c r="B4790" s="8" t="s">
        <v>693</v>
      </c>
      <c r="C4790" s="8" t="s">
        <v>694</v>
      </c>
      <c r="D4790" s="8" t="s">
        <v>452</v>
      </c>
      <c r="E4790" s="8" t="s">
        <v>465</v>
      </c>
      <c r="F4790" s="8" t="s">
        <v>452</v>
      </c>
      <c r="G4790" s="8" t="s">
        <v>459</v>
      </c>
      <c r="H4790" s="8">
        <v>0.188079</v>
      </c>
    </row>
    <row r="4791" spans="1:8">
      <c r="A4791" s="8" t="str">
        <f t="shared" si="114"/>
        <v>35.05.010530.07.0001</v>
      </c>
      <c r="B4791" s="8" t="s">
        <v>693</v>
      </c>
      <c r="C4791" s="8" t="s">
        <v>694</v>
      </c>
      <c r="D4791" s="8" t="s">
        <v>452</v>
      </c>
      <c r="E4791" s="8" t="s">
        <v>583</v>
      </c>
      <c r="F4791" s="8" t="s">
        <v>498</v>
      </c>
      <c r="G4791" s="8" t="s">
        <v>584</v>
      </c>
      <c r="H4791" s="8">
        <v>0.52212599999999998</v>
      </c>
    </row>
    <row r="4792" spans="1:8">
      <c r="A4792" s="8" t="str">
        <f t="shared" si="114"/>
        <v>35.05.010510.05.0012</v>
      </c>
      <c r="B4792" s="8" t="s">
        <v>693</v>
      </c>
      <c r="C4792" s="8" t="s">
        <v>694</v>
      </c>
      <c r="D4792" s="8" t="s">
        <v>452</v>
      </c>
      <c r="E4792" s="8" t="s">
        <v>585</v>
      </c>
      <c r="F4792" s="8" t="s">
        <v>452</v>
      </c>
      <c r="G4792" s="8" t="s">
        <v>586</v>
      </c>
      <c r="H4792" s="8">
        <v>0.32139800000000002</v>
      </c>
    </row>
    <row r="4793" spans="1:8">
      <c r="A4793" s="8" t="str">
        <f t="shared" si="114"/>
        <v>35.05.010510.07.0002</v>
      </c>
      <c r="B4793" s="8" t="s">
        <v>693</v>
      </c>
      <c r="C4793" s="8" t="s">
        <v>694</v>
      </c>
      <c r="D4793" s="8" t="s">
        <v>452</v>
      </c>
      <c r="E4793" s="8" t="s">
        <v>454</v>
      </c>
      <c r="F4793" s="8" t="s">
        <v>452</v>
      </c>
      <c r="G4793" s="8" t="s">
        <v>455</v>
      </c>
      <c r="H4793" s="8">
        <v>0.28826200000000002</v>
      </c>
    </row>
    <row r="4794" spans="1:8">
      <c r="A4794" s="8" t="str">
        <f t="shared" si="114"/>
        <v>35.05.010510.06.0020</v>
      </c>
      <c r="B4794" s="8" t="s">
        <v>693</v>
      </c>
      <c r="C4794" s="8" t="s">
        <v>694</v>
      </c>
      <c r="D4794" s="8" t="s">
        <v>452</v>
      </c>
      <c r="E4794" s="8" t="s">
        <v>456</v>
      </c>
      <c r="F4794" s="8" t="s">
        <v>452</v>
      </c>
      <c r="G4794" s="8" t="s">
        <v>457</v>
      </c>
      <c r="H4794" s="8">
        <v>7.0039999999999998E-3</v>
      </c>
    </row>
    <row r="4795" spans="1:8">
      <c r="A4795" s="8" t="str">
        <f t="shared" si="114"/>
        <v>35.05.010510.09.0004</v>
      </c>
      <c r="B4795" s="8" t="s">
        <v>693</v>
      </c>
      <c r="C4795" s="8" t="s">
        <v>694</v>
      </c>
      <c r="D4795" s="8" t="s">
        <v>452</v>
      </c>
      <c r="E4795" s="8" t="s">
        <v>577</v>
      </c>
      <c r="F4795" s="8" t="s">
        <v>452</v>
      </c>
      <c r="G4795" s="8" t="s">
        <v>578</v>
      </c>
      <c r="H4795" s="8">
        <v>1.4172000000000001E-2</v>
      </c>
    </row>
    <row r="4796" spans="1:8">
      <c r="A4796" s="8" t="str">
        <f t="shared" si="114"/>
        <v>35.05.010530.02.0005</v>
      </c>
      <c r="B4796" s="8" t="s">
        <v>693</v>
      </c>
      <c r="C4796" s="8" t="s">
        <v>694</v>
      </c>
      <c r="D4796" s="8" t="s">
        <v>452</v>
      </c>
      <c r="E4796" s="8" t="s">
        <v>179</v>
      </c>
      <c r="F4796" s="8" t="s">
        <v>452</v>
      </c>
      <c r="G4796" s="8" t="s">
        <v>525</v>
      </c>
      <c r="H4796" s="8">
        <v>0.3</v>
      </c>
    </row>
    <row r="4797" spans="1:8">
      <c r="A4797" s="8" t="str">
        <f t="shared" si="114"/>
        <v>35.05.010510.06.0016</v>
      </c>
      <c r="B4797" s="8" t="s">
        <v>693</v>
      </c>
      <c r="C4797" s="8" t="s">
        <v>694</v>
      </c>
      <c r="D4797" s="8" t="s">
        <v>452</v>
      </c>
      <c r="E4797" s="8" t="s">
        <v>531</v>
      </c>
      <c r="F4797" s="8" t="s">
        <v>452</v>
      </c>
      <c r="G4797" s="8" t="s">
        <v>532</v>
      </c>
      <c r="H4797" s="8">
        <v>0.14807400000000001</v>
      </c>
    </row>
    <row r="4798" spans="1:8">
      <c r="A4798" s="8" t="str">
        <f t="shared" si="114"/>
        <v>35.05.010510.04.0001</v>
      </c>
      <c r="B4798" s="8" t="s">
        <v>693</v>
      </c>
      <c r="C4798" s="8" t="s">
        <v>694</v>
      </c>
      <c r="D4798" s="8" t="s">
        <v>452</v>
      </c>
      <c r="E4798" s="8" t="s">
        <v>533</v>
      </c>
      <c r="F4798" s="8" t="s">
        <v>452</v>
      </c>
      <c r="G4798" s="8" t="s">
        <v>534</v>
      </c>
      <c r="H4798" s="8">
        <v>4.627E-3</v>
      </c>
    </row>
    <row r="4799" spans="1:8">
      <c r="A4799" s="8" t="str">
        <f t="shared" si="114"/>
        <v>35.05.010510.04.0007</v>
      </c>
      <c r="B4799" s="8" t="s">
        <v>693</v>
      </c>
      <c r="C4799" s="8" t="s">
        <v>694</v>
      </c>
      <c r="D4799" s="8" t="s">
        <v>452</v>
      </c>
      <c r="E4799" s="8" t="s">
        <v>535</v>
      </c>
      <c r="F4799" s="8" t="s">
        <v>452</v>
      </c>
      <c r="G4799" s="8" t="s">
        <v>536</v>
      </c>
      <c r="H4799" s="8">
        <v>3.8560000000000001E-3</v>
      </c>
    </row>
    <row r="4800" spans="1:8">
      <c r="A4800" s="8" t="str">
        <f t="shared" si="114"/>
        <v>35.05.010510.01.0003</v>
      </c>
      <c r="B4800" s="8" t="s">
        <v>693</v>
      </c>
      <c r="C4800" s="8" t="s">
        <v>694</v>
      </c>
      <c r="D4800" s="8" t="s">
        <v>452</v>
      </c>
      <c r="E4800" s="8" t="s">
        <v>471</v>
      </c>
      <c r="F4800" s="8" t="s">
        <v>452</v>
      </c>
      <c r="G4800" s="8" t="s">
        <v>472</v>
      </c>
      <c r="H4800" s="8">
        <v>8.3599999999999994E-3</v>
      </c>
    </row>
    <row r="4801" spans="1:8">
      <c r="A4801" s="8" t="str">
        <f t="shared" si="114"/>
        <v>35.05.010510.02.0003</v>
      </c>
      <c r="B4801" s="8" t="s">
        <v>693</v>
      </c>
      <c r="C4801" s="8" t="s">
        <v>694</v>
      </c>
      <c r="D4801" s="8" t="s">
        <v>452</v>
      </c>
      <c r="E4801" s="8" t="s">
        <v>523</v>
      </c>
      <c r="F4801" s="8" t="s">
        <v>452</v>
      </c>
      <c r="G4801" s="8" t="s">
        <v>524</v>
      </c>
      <c r="H4801" s="8">
        <v>8.3599999999999994E-3</v>
      </c>
    </row>
    <row r="4802" spans="1:8">
      <c r="A4802" s="8" t="str">
        <f t="shared" si="114"/>
        <v>35.05.010510.05.0002</v>
      </c>
      <c r="B4802" s="8" t="s">
        <v>693</v>
      </c>
      <c r="C4802" s="8" t="s">
        <v>694</v>
      </c>
      <c r="D4802" s="8" t="s">
        <v>452</v>
      </c>
      <c r="E4802" s="8" t="s">
        <v>451</v>
      </c>
      <c r="F4802" s="8" t="s">
        <v>452</v>
      </c>
      <c r="G4802" s="8" t="s">
        <v>453</v>
      </c>
      <c r="H4802" s="8">
        <v>8.3599999999999994E-3</v>
      </c>
    </row>
    <row r="4803" spans="1:8">
      <c r="A4803" s="8" t="str">
        <f t="shared" si="114"/>
        <v>---------------  - FMEN031 - V:</v>
      </c>
      <c r="B4803" s="8" t="s">
        <v>427</v>
      </c>
      <c r="C4803" s="8" t="e">
        <f>------------------------------DAT</f>
        <v>#NAME?</v>
      </c>
      <c r="D4803" s="8" t="s">
        <v>1238</v>
      </c>
      <c r="E4803" s="8" t="s">
        <v>526</v>
      </c>
      <c r="F4803" s="8" t="s">
        <v>527</v>
      </c>
      <c r="G4803" s="8" t="s">
        <v>528</v>
      </c>
      <c r="H4803" s="8"/>
    </row>
    <row r="4804" spans="1:8">
      <c r="A4804" s="8" t="str">
        <f t="shared" si="114"/>
        <v>_x000C_------------------------------</v>
      </c>
      <c r="B4804" s="8" t="s">
        <v>529</v>
      </c>
      <c r="C4804" s="8" t="s">
        <v>1227</v>
      </c>
      <c r="D4804" s="8" t="s">
        <v>1228</v>
      </c>
      <c r="E4804" s="8" t="s">
        <v>430</v>
      </c>
      <c r="F4804" s="8" t="s">
        <v>429</v>
      </c>
      <c r="G4804" s="8" t="s">
        <v>431</v>
      </c>
      <c r="H4804" s="8" t="s">
        <v>431</v>
      </c>
    </row>
    <row r="4805" spans="1:8">
      <c r="A4805" s="8" t="str">
        <f t="shared" si="114"/>
        <v>FORNO DE MINASrutura de Atual P</v>
      </c>
      <c r="B4805" s="8" t="s">
        <v>433</v>
      </c>
      <c r="C4805" s="8" t="s">
        <v>434</v>
      </c>
      <c r="D4805" s="8" t="s">
        <v>435</v>
      </c>
      <c r="E4805" s="8" t="s">
        <v>436</v>
      </c>
      <c r="F4805" s="8" t="s">
        <v>437</v>
      </c>
      <c r="G4805" s="8" t="s">
        <v>438</v>
      </c>
      <c r="H4805" s="8" t="s">
        <v>1776</v>
      </c>
    </row>
    <row r="4806" spans="1:8">
      <c r="A4806" s="8" t="str">
        <f t="shared" si="114"/>
        <v>-------------------------------</v>
      </c>
      <c r="B4806" s="8" t="s">
        <v>427</v>
      </c>
      <c r="C4806" s="8" t="s">
        <v>1227</v>
      </c>
      <c r="D4806" s="8" t="s">
        <v>1228</v>
      </c>
      <c r="E4806" s="8" t="s">
        <v>430</v>
      </c>
      <c r="F4806" s="8" t="s">
        <v>429</v>
      </c>
      <c r="G4806" s="8" t="s">
        <v>431</v>
      </c>
      <c r="H4806" s="8" t="s">
        <v>1761</v>
      </c>
    </row>
    <row r="4807" spans="1:8">
      <c r="A4807" s="8" t="str">
        <f t="shared" si="114"/>
        <v/>
      </c>
      <c r="B4807" s="8"/>
      <c r="C4807" s="8"/>
      <c r="D4807" s="8"/>
      <c r="E4807" s="8"/>
      <c r="F4807" s="8"/>
      <c r="G4807" s="8"/>
      <c r="H4807" s="8"/>
    </row>
    <row r="4808" spans="1:8">
      <c r="A4808" s="8" t="str">
        <f t="shared" si="114"/>
        <v>Item PaiItem Filho</v>
      </c>
      <c r="B4808" s="8" t="s">
        <v>441</v>
      </c>
      <c r="C4808" s="8" t="s">
        <v>442</v>
      </c>
      <c r="D4808" s="8" t="s">
        <v>443</v>
      </c>
      <c r="E4808" s="8" t="s">
        <v>444</v>
      </c>
      <c r="F4808" s="8" t="s">
        <v>443</v>
      </c>
      <c r="G4808" s="8" t="s">
        <v>445</v>
      </c>
      <c r="H4808" s="8" t="s">
        <v>446</v>
      </c>
    </row>
    <row r="4809" spans="1:8">
      <c r="A4809" s="8" t="str">
        <f t="shared" si="114"/>
        <v>------------------------------</v>
      </c>
      <c r="B4809" s="8" t="s">
        <v>427</v>
      </c>
      <c r="C4809" s="8" t="s">
        <v>447</v>
      </c>
      <c r="D4809" s="8" t="s">
        <v>448</v>
      </c>
      <c r="E4809" s="8" t="s">
        <v>449</v>
      </c>
      <c r="F4809" s="8" t="s">
        <v>448</v>
      </c>
      <c r="G4809" s="8" t="s">
        <v>431</v>
      </c>
      <c r="H4809" s="8" t="s">
        <v>427</v>
      </c>
    </row>
    <row r="4810" spans="1:8">
      <c r="A4810" s="8" t="str">
        <f t="shared" si="114"/>
        <v>35.05.010510.06.0003</v>
      </c>
      <c r="B4810" s="8" t="s">
        <v>693</v>
      </c>
      <c r="C4810" s="8" t="s">
        <v>694</v>
      </c>
      <c r="D4810" s="8" t="s">
        <v>452</v>
      </c>
      <c r="E4810" s="8" t="s">
        <v>493</v>
      </c>
      <c r="F4810" s="8" t="s">
        <v>452</v>
      </c>
      <c r="G4810" s="8" t="s">
        <v>494</v>
      </c>
      <c r="H4810" s="8">
        <v>7.7099999999999998E-4</v>
      </c>
    </row>
    <row r="4811" spans="1:8">
      <c r="A4811" s="8" t="str">
        <f t="shared" si="114"/>
        <v>35.05.010510.06.0006</v>
      </c>
      <c r="B4811" s="8" t="s">
        <v>693</v>
      </c>
      <c r="C4811" s="8" t="s">
        <v>694</v>
      </c>
      <c r="D4811" s="8" t="s">
        <v>452</v>
      </c>
      <c r="E4811" s="8" t="s">
        <v>495</v>
      </c>
      <c r="F4811" s="8" t="s">
        <v>452</v>
      </c>
      <c r="G4811" s="8" t="s">
        <v>496</v>
      </c>
      <c r="H4811" s="8">
        <v>9.7199999999999999E-4</v>
      </c>
    </row>
    <row r="4812" spans="1:8">
      <c r="A4812" s="8" t="str">
        <f t="shared" si="114"/>
        <v>35.05.010510.06.0021</v>
      </c>
      <c r="B4812" s="8" t="s">
        <v>693</v>
      </c>
      <c r="C4812" s="8" t="s">
        <v>694</v>
      </c>
      <c r="D4812" s="8" t="s">
        <v>452</v>
      </c>
      <c r="E4812" s="8" t="s">
        <v>489</v>
      </c>
      <c r="F4812" s="8" t="s">
        <v>452</v>
      </c>
      <c r="G4812" s="8" t="s">
        <v>490</v>
      </c>
      <c r="H4812" s="8">
        <v>3.3199999999999999E-4</v>
      </c>
    </row>
    <row r="4813" spans="1:8">
      <c r="A4813" s="8" t="str">
        <f t="shared" si="114"/>
        <v>35.05.010630.05.0007</v>
      </c>
      <c r="B4813" s="8" t="s">
        <v>1153</v>
      </c>
      <c r="C4813" s="8" t="s">
        <v>1154</v>
      </c>
      <c r="D4813" s="8" t="s">
        <v>452</v>
      </c>
      <c r="E4813" s="8" t="s">
        <v>950</v>
      </c>
      <c r="F4813" s="8" t="s">
        <v>452</v>
      </c>
      <c r="G4813" s="8" t="s">
        <v>951</v>
      </c>
      <c r="H4813" s="8">
        <v>0.484848</v>
      </c>
    </row>
    <row r="4814" spans="1:8">
      <c r="A4814" s="8" t="str">
        <f t="shared" si="114"/>
        <v>35.05.010610.05.0003</v>
      </c>
      <c r="B4814" s="8" t="s">
        <v>1153</v>
      </c>
      <c r="C4814" s="8" t="s">
        <v>1154</v>
      </c>
      <c r="D4814" s="8" t="s">
        <v>452</v>
      </c>
      <c r="E4814" s="8" t="s">
        <v>952</v>
      </c>
      <c r="F4814" s="8" t="s">
        <v>452</v>
      </c>
      <c r="G4814" s="8" t="s">
        <v>953</v>
      </c>
      <c r="H4814" s="8">
        <v>0.29141099999999998</v>
      </c>
    </row>
    <row r="4815" spans="1:8">
      <c r="A4815" s="8" t="str">
        <f t="shared" ref="A4815:A4878" si="115">B4815&amp;E4815</f>
        <v>35.05.010610.04.0005</v>
      </c>
      <c r="B4815" s="8" t="s">
        <v>1153</v>
      </c>
      <c r="C4815" s="8" t="s">
        <v>1154</v>
      </c>
      <c r="D4815" s="8" t="s">
        <v>452</v>
      </c>
      <c r="E4815" s="8" t="s">
        <v>475</v>
      </c>
      <c r="F4815" s="8" t="s">
        <v>452</v>
      </c>
      <c r="G4815" s="8" t="s">
        <v>476</v>
      </c>
      <c r="H4815" s="8">
        <v>8.7423000000000001E-2</v>
      </c>
    </row>
    <row r="4816" spans="1:8">
      <c r="A4816" s="8" t="str">
        <f t="shared" si="115"/>
        <v>35.05.010610.04.0004</v>
      </c>
      <c r="B4816" s="8" t="s">
        <v>1153</v>
      </c>
      <c r="C4816" s="8" t="s">
        <v>1154</v>
      </c>
      <c r="D4816" s="8" t="s">
        <v>452</v>
      </c>
      <c r="E4816" s="8" t="s">
        <v>776</v>
      </c>
      <c r="F4816" s="8" t="s">
        <v>452</v>
      </c>
      <c r="G4816" s="8" t="s">
        <v>777</v>
      </c>
      <c r="H4816" s="8">
        <v>6.411E-2</v>
      </c>
    </row>
    <row r="4817" spans="1:8">
      <c r="A4817" s="8" t="str">
        <f t="shared" si="115"/>
        <v>35.05.010610.07.0002</v>
      </c>
      <c r="B4817" s="8" t="s">
        <v>1153</v>
      </c>
      <c r="C4817" s="8" t="s">
        <v>1154</v>
      </c>
      <c r="D4817" s="8" t="s">
        <v>452</v>
      </c>
      <c r="E4817" s="8" t="s">
        <v>454</v>
      </c>
      <c r="F4817" s="8" t="s">
        <v>452</v>
      </c>
      <c r="G4817" s="8" t="s">
        <v>455</v>
      </c>
      <c r="H4817" s="8">
        <v>0.132213</v>
      </c>
    </row>
    <row r="4818" spans="1:8">
      <c r="A4818" s="8" t="str">
        <f t="shared" si="115"/>
        <v>35.05.010610.09.0003</v>
      </c>
      <c r="B4818" s="8" t="s">
        <v>1153</v>
      </c>
      <c r="C4818" s="8" t="s">
        <v>1154</v>
      </c>
      <c r="D4818" s="8" t="s">
        <v>452</v>
      </c>
      <c r="E4818" s="8" t="s">
        <v>824</v>
      </c>
      <c r="F4818" s="8" t="s">
        <v>452</v>
      </c>
      <c r="G4818" s="8" t="s">
        <v>825</v>
      </c>
      <c r="H4818" s="8">
        <v>1.7788000000000002E-2</v>
      </c>
    </row>
    <row r="4819" spans="1:8">
      <c r="A4819" s="8" t="str">
        <f t="shared" si="115"/>
        <v>35.05.010610.06.0020</v>
      </c>
      <c r="B4819" s="8" t="s">
        <v>1153</v>
      </c>
      <c r="C4819" s="8" t="s">
        <v>1154</v>
      </c>
      <c r="D4819" s="8" t="s">
        <v>452</v>
      </c>
      <c r="E4819" s="8" t="s">
        <v>456</v>
      </c>
      <c r="F4819" s="8" t="s">
        <v>452</v>
      </c>
      <c r="G4819" s="8" t="s">
        <v>457</v>
      </c>
      <c r="H4819" s="8">
        <v>2.7889999999999998E-3</v>
      </c>
    </row>
    <row r="4820" spans="1:8">
      <c r="A4820" s="8" t="str">
        <f t="shared" si="115"/>
        <v>35.05.010630.02.0045</v>
      </c>
      <c r="B4820" s="8" t="s">
        <v>1153</v>
      </c>
      <c r="C4820" s="8" t="s">
        <v>1154</v>
      </c>
      <c r="D4820" s="8" t="s">
        <v>452</v>
      </c>
      <c r="E4820" s="8" t="s">
        <v>386</v>
      </c>
      <c r="F4820" s="8" t="s">
        <v>579</v>
      </c>
      <c r="G4820" s="8" t="s">
        <v>413</v>
      </c>
      <c r="H4820" s="8">
        <v>0.37115599999999999</v>
      </c>
    </row>
    <row r="4821" spans="1:8">
      <c r="A4821" s="8" t="str">
        <f t="shared" si="115"/>
        <v>35.05.010610.02.0003</v>
      </c>
      <c r="B4821" s="8" t="s">
        <v>1153</v>
      </c>
      <c r="C4821" s="8" t="s">
        <v>1154</v>
      </c>
      <c r="D4821" s="8" t="s">
        <v>452</v>
      </c>
      <c r="E4821" s="8" t="s">
        <v>523</v>
      </c>
      <c r="F4821" s="8" t="s">
        <v>452</v>
      </c>
      <c r="G4821" s="8" t="s">
        <v>524</v>
      </c>
      <c r="H4821" s="8">
        <v>1.6296999999999999E-2</v>
      </c>
    </row>
    <row r="4822" spans="1:8">
      <c r="A4822" s="8" t="str">
        <f t="shared" si="115"/>
        <v>35.05.010610.09.0002</v>
      </c>
      <c r="B4822" s="8" t="s">
        <v>1153</v>
      </c>
      <c r="C4822" s="8" t="s">
        <v>1154</v>
      </c>
      <c r="D4822" s="8" t="s">
        <v>452</v>
      </c>
      <c r="E4822" s="8" t="s">
        <v>502</v>
      </c>
      <c r="F4822" s="8" t="s">
        <v>452</v>
      </c>
      <c r="G4822" s="8" t="s">
        <v>503</v>
      </c>
      <c r="H4822" s="8">
        <v>9.7781999999999994E-2</v>
      </c>
    </row>
    <row r="4823" spans="1:8">
      <c r="A4823" s="8" t="str">
        <f t="shared" si="115"/>
        <v>35.05.010640.02.1016</v>
      </c>
      <c r="B4823" s="8" t="s">
        <v>1153</v>
      </c>
      <c r="C4823" s="8" t="s">
        <v>1154</v>
      </c>
      <c r="D4823" s="8" t="s">
        <v>452</v>
      </c>
      <c r="E4823" s="8" t="s">
        <v>1295</v>
      </c>
      <c r="F4823" s="8" t="s">
        <v>498</v>
      </c>
      <c r="G4823" s="8" t="s">
        <v>1296</v>
      </c>
      <c r="H4823" s="8">
        <v>0.122209</v>
      </c>
    </row>
    <row r="4824" spans="1:8">
      <c r="A4824" s="8" t="str">
        <f t="shared" si="115"/>
        <v>35.05.010610.07.0035</v>
      </c>
      <c r="B4824" s="8" t="s">
        <v>1153</v>
      </c>
      <c r="C4824" s="8" t="s">
        <v>1154</v>
      </c>
      <c r="D4824" s="8" t="s">
        <v>452</v>
      </c>
      <c r="E4824" s="8" t="s">
        <v>1299</v>
      </c>
      <c r="F4824" s="8" t="s">
        <v>452</v>
      </c>
      <c r="G4824" s="8" t="s">
        <v>1300</v>
      </c>
      <c r="H4824" s="8">
        <v>8.0569999999999999E-3</v>
      </c>
    </row>
    <row r="4825" spans="1:8">
      <c r="A4825" s="8" t="str">
        <f t="shared" si="115"/>
        <v>35.05.010610.06.0013</v>
      </c>
      <c r="B4825" s="8" t="s">
        <v>1153</v>
      </c>
      <c r="C4825" s="8" t="s">
        <v>1154</v>
      </c>
      <c r="D4825" s="8" t="s">
        <v>452</v>
      </c>
      <c r="E4825" s="8" t="s">
        <v>1211</v>
      </c>
      <c r="F4825" s="8" t="s">
        <v>452</v>
      </c>
      <c r="G4825" s="8" t="s">
        <v>1212</v>
      </c>
      <c r="H4825" s="8">
        <v>1.46E-4</v>
      </c>
    </row>
    <row r="4826" spans="1:8">
      <c r="A4826" s="8" t="str">
        <f t="shared" si="115"/>
        <v>35.05.010640.03.1910</v>
      </c>
      <c r="B4826" s="8" t="s">
        <v>1153</v>
      </c>
      <c r="C4826" s="8" t="s">
        <v>1154</v>
      </c>
      <c r="D4826" s="8" t="s">
        <v>452</v>
      </c>
      <c r="E4826" s="8" t="s">
        <v>1280</v>
      </c>
      <c r="F4826" s="8" t="s">
        <v>498</v>
      </c>
      <c r="G4826" s="8" t="s">
        <v>1281</v>
      </c>
      <c r="H4826" s="8">
        <v>4.8438000000000002E-2</v>
      </c>
    </row>
    <row r="4827" spans="1:8">
      <c r="A4827" s="8" t="str">
        <f t="shared" si="115"/>
        <v>35.05.010640.03.1380</v>
      </c>
      <c r="B4827" s="8" t="s">
        <v>1153</v>
      </c>
      <c r="C4827" s="8" t="s">
        <v>1154</v>
      </c>
      <c r="D4827" s="8" t="s">
        <v>452</v>
      </c>
      <c r="E4827" s="8" t="s">
        <v>835</v>
      </c>
      <c r="F4827" s="8" t="s">
        <v>498</v>
      </c>
      <c r="G4827" s="8" t="s">
        <v>836</v>
      </c>
      <c r="H4827" s="8">
        <v>2.2613999999999999E-2</v>
      </c>
    </row>
    <row r="4828" spans="1:8">
      <c r="A4828" s="8" t="str">
        <f t="shared" si="115"/>
        <v>35.05.010630.02.0041</v>
      </c>
      <c r="B4828" s="8" t="s">
        <v>1153</v>
      </c>
      <c r="C4828" s="8" t="s">
        <v>1154</v>
      </c>
      <c r="D4828" s="8" t="s">
        <v>452</v>
      </c>
      <c r="E4828" s="8" t="s">
        <v>359</v>
      </c>
      <c r="F4828" s="8" t="s">
        <v>579</v>
      </c>
      <c r="G4828" s="8" t="s">
        <v>358</v>
      </c>
      <c r="H4828" s="8">
        <v>0.15409700000000001</v>
      </c>
    </row>
    <row r="4829" spans="1:8">
      <c r="A4829" s="8" t="str">
        <f t="shared" si="115"/>
        <v>35.05.010610.03.0017</v>
      </c>
      <c r="B4829" s="8" t="s">
        <v>1153</v>
      </c>
      <c r="C4829" s="8" t="s">
        <v>1154</v>
      </c>
      <c r="D4829" s="8" t="s">
        <v>452</v>
      </c>
      <c r="E4829" s="8" t="s">
        <v>1278</v>
      </c>
      <c r="F4829" s="8" t="s">
        <v>452</v>
      </c>
      <c r="G4829" s="8" t="s">
        <v>1279</v>
      </c>
      <c r="H4829" s="8">
        <v>2.1519E-2</v>
      </c>
    </row>
    <row r="4830" spans="1:8">
      <c r="A4830" s="8" t="str">
        <f t="shared" si="115"/>
        <v>35.05.010610.03.0005</v>
      </c>
      <c r="B4830" s="8" t="s">
        <v>1153</v>
      </c>
      <c r="C4830" s="8" t="s">
        <v>1154</v>
      </c>
      <c r="D4830" s="8" t="s">
        <v>452</v>
      </c>
      <c r="E4830" s="8" t="s">
        <v>1239</v>
      </c>
      <c r="F4830" s="8" t="s">
        <v>452</v>
      </c>
      <c r="G4830" s="8" t="s">
        <v>1240</v>
      </c>
      <c r="H4830" s="8">
        <v>6.4557000000000003E-2</v>
      </c>
    </row>
    <row r="4831" spans="1:8">
      <c r="A4831" s="8" t="str">
        <f t="shared" si="115"/>
        <v>35.05.010640.03.1820</v>
      </c>
      <c r="B4831" s="8" t="s">
        <v>1153</v>
      </c>
      <c r="C4831" s="8" t="s">
        <v>1154</v>
      </c>
      <c r="D4831" s="8" t="s">
        <v>452</v>
      </c>
      <c r="E4831" s="8" t="s">
        <v>513</v>
      </c>
      <c r="F4831" s="8" t="s">
        <v>498</v>
      </c>
      <c r="G4831" s="8" t="s">
        <v>514</v>
      </c>
      <c r="H4831" s="8">
        <v>2.1519E-2</v>
      </c>
    </row>
    <row r="4832" spans="1:8">
      <c r="A4832" s="8" t="str">
        <f t="shared" si="115"/>
        <v>35.05.010610.06.0006</v>
      </c>
      <c r="B4832" s="8" t="s">
        <v>1153</v>
      </c>
      <c r="C4832" s="8" t="s">
        <v>1154</v>
      </c>
      <c r="D4832" s="8" t="s">
        <v>452</v>
      </c>
      <c r="E4832" s="8" t="s">
        <v>495</v>
      </c>
      <c r="F4832" s="8" t="s">
        <v>452</v>
      </c>
      <c r="G4832" s="8" t="s">
        <v>496</v>
      </c>
      <c r="H4832" s="8">
        <v>1.4350000000000001E-3</v>
      </c>
    </row>
    <row r="4833" spans="1:8">
      <c r="A4833" s="8" t="str">
        <f t="shared" si="115"/>
        <v>35.05.010730.05.0007</v>
      </c>
      <c r="B4833" s="8" t="s">
        <v>1160</v>
      </c>
      <c r="C4833" s="8" t="s">
        <v>1161</v>
      </c>
      <c r="D4833" s="8" t="s">
        <v>452</v>
      </c>
      <c r="E4833" s="8" t="s">
        <v>950</v>
      </c>
      <c r="F4833" s="8" t="s">
        <v>452</v>
      </c>
      <c r="G4833" s="8" t="s">
        <v>951</v>
      </c>
      <c r="H4833" s="8">
        <v>0.484848</v>
      </c>
    </row>
    <row r="4834" spans="1:8">
      <c r="A4834" s="8" t="str">
        <f t="shared" si="115"/>
        <v>35.05.010710.05.0003</v>
      </c>
      <c r="B4834" s="8" t="s">
        <v>1160</v>
      </c>
      <c r="C4834" s="8" t="s">
        <v>1161</v>
      </c>
      <c r="D4834" s="8" t="s">
        <v>452</v>
      </c>
      <c r="E4834" s="8" t="s">
        <v>952</v>
      </c>
      <c r="F4834" s="8" t="s">
        <v>452</v>
      </c>
      <c r="G4834" s="8" t="s">
        <v>953</v>
      </c>
      <c r="H4834" s="8">
        <v>0.29141099999999998</v>
      </c>
    </row>
    <row r="4835" spans="1:8">
      <c r="A4835" s="8" t="str">
        <f t="shared" si="115"/>
        <v>35.05.010710.04.0005</v>
      </c>
      <c r="B4835" s="8" t="s">
        <v>1160</v>
      </c>
      <c r="C4835" s="8" t="s">
        <v>1161</v>
      </c>
      <c r="D4835" s="8" t="s">
        <v>452</v>
      </c>
      <c r="E4835" s="8" t="s">
        <v>475</v>
      </c>
      <c r="F4835" s="8" t="s">
        <v>452</v>
      </c>
      <c r="G4835" s="8" t="s">
        <v>476</v>
      </c>
      <c r="H4835" s="8">
        <v>8.7423000000000001E-2</v>
      </c>
    </row>
    <row r="4836" spans="1:8">
      <c r="A4836" s="8" t="str">
        <f t="shared" si="115"/>
        <v>35.05.010710.04.0004</v>
      </c>
      <c r="B4836" s="8" t="s">
        <v>1160</v>
      </c>
      <c r="C4836" s="8" t="s">
        <v>1161</v>
      </c>
      <c r="D4836" s="8" t="s">
        <v>452</v>
      </c>
      <c r="E4836" s="8" t="s">
        <v>776</v>
      </c>
      <c r="F4836" s="8" t="s">
        <v>452</v>
      </c>
      <c r="G4836" s="8" t="s">
        <v>777</v>
      </c>
      <c r="H4836" s="8">
        <v>6.411E-2</v>
      </c>
    </row>
    <row r="4837" spans="1:8">
      <c r="A4837" s="8" t="str">
        <f t="shared" si="115"/>
        <v>35.05.010710.07.0002</v>
      </c>
      <c r="B4837" s="8" t="s">
        <v>1160</v>
      </c>
      <c r="C4837" s="8" t="s">
        <v>1161</v>
      </c>
      <c r="D4837" s="8" t="s">
        <v>452</v>
      </c>
      <c r="E4837" s="8" t="s">
        <v>454</v>
      </c>
      <c r="F4837" s="8" t="s">
        <v>452</v>
      </c>
      <c r="G4837" s="8" t="s">
        <v>455</v>
      </c>
      <c r="H4837" s="8">
        <v>0.126995</v>
      </c>
    </row>
    <row r="4838" spans="1:8">
      <c r="A4838" s="8" t="str">
        <f t="shared" si="115"/>
        <v>35.05.010710.09.0003</v>
      </c>
      <c r="B4838" s="8" t="s">
        <v>1160</v>
      </c>
      <c r="C4838" s="8" t="s">
        <v>1161</v>
      </c>
      <c r="D4838" s="8" t="s">
        <v>452</v>
      </c>
      <c r="E4838" s="8" t="s">
        <v>824</v>
      </c>
      <c r="F4838" s="8" t="s">
        <v>452</v>
      </c>
      <c r="G4838" s="8" t="s">
        <v>825</v>
      </c>
      <c r="H4838" s="8">
        <v>1.7788000000000002E-2</v>
      </c>
    </row>
    <row r="4839" spans="1:8">
      <c r="A4839" s="8" t="str">
        <f t="shared" si="115"/>
        <v>35.05.010710.06.0020</v>
      </c>
      <c r="B4839" s="8" t="s">
        <v>1160</v>
      </c>
      <c r="C4839" s="8" t="s">
        <v>1161</v>
      </c>
      <c r="D4839" s="8" t="s">
        <v>452</v>
      </c>
      <c r="E4839" s="8" t="s">
        <v>456</v>
      </c>
      <c r="F4839" s="8" t="s">
        <v>452</v>
      </c>
      <c r="G4839" s="8" t="s">
        <v>457</v>
      </c>
      <c r="H4839" s="8">
        <v>2.7889999999999998E-3</v>
      </c>
    </row>
    <row r="4840" spans="1:8">
      <c r="A4840" s="8" t="str">
        <f t="shared" si="115"/>
        <v>35.05.010730.02.0045</v>
      </c>
      <c r="B4840" s="8" t="s">
        <v>1160</v>
      </c>
      <c r="C4840" s="8" t="s">
        <v>1161</v>
      </c>
      <c r="D4840" s="8" t="s">
        <v>452</v>
      </c>
      <c r="E4840" s="8" t="s">
        <v>386</v>
      </c>
      <c r="F4840" s="8" t="s">
        <v>579</v>
      </c>
      <c r="G4840" s="8" t="s">
        <v>413</v>
      </c>
      <c r="H4840" s="8">
        <v>0.35288399999999998</v>
      </c>
    </row>
    <row r="4841" spans="1:8">
      <c r="A4841" s="8" t="str">
        <f t="shared" si="115"/>
        <v>35.05.010710.02.0003</v>
      </c>
      <c r="B4841" s="8" t="s">
        <v>1160</v>
      </c>
      <c r="C4841" s="8" t="s">
        <v>1161</v>
      </c>
      <c r="D4841" s="8" t="s">
        <v>452</v>
      </c>
      <c r="E4841" s="8" t="s">
        <v>523</v>
      </c>
      <c r="F4841" s="8" t="s">
        <v>452</v>
      </c>
      <c r="G4841" s="8" t="s">
        <v>524</v>
      </c>
      <c r="H4841" s="8">
        <v>1.5495E-2</v>
      </c>
    </row>
    <row r="4842" spans="1:8">
      <c r="A4842" s="8" t="str">
        <f t="shared" si="115"/>
        <v>35.05.010710.09.0002</v>
      </c>
      <c r="B4842" s="8" t="s">
        <v>1160</v>
      </c>
      <c r="C4842" s="8" t="s">
        <v>1161</v>
      </c>
      <c r="D4842" s="8" t="s">
        <v>452</v>
      </c>
      <c r="E4842" s="8" t="s">
        <v>502</v>
      </c>
      <c r="F4842" s="8" t="s">
        <v>452</v>
      </c>
      <c r="G4842" s="8" t="s">
        <v>503</v>
      </c>
      <c r="H4842" s="8">
        <v>9.2967999999999995E-2</v>
      </c>
    </row>
    <row r="4843" spans="1:8">
      <c r="A4843" s="8" t="str">
        <f t="shared" si="115"/>
        <v>35.05.010740.02.1016</v>
      </c>
      <c r="B4843" s="8" t="s">
        <v>1160</v>
      </c>
      <c r="C4843" s="8" t="s">
        <v>1161</v>
      </c>
      <c r="D4843" s="8" t="s">
        <v>452</v>
      </c>
      <c r="E4843" s="8" t="s">
        <v>1295</v>
      </c>
      <c r="F4843" s="8" t="s">
        <v>498</v>
      </c>
      <c r="G4843" s="8" t="s">
        <v>1296</v>
      </c>
      <c r="H4843" s="8">
        <v>0.116193</v>
      </c>
    </row>
    <row r="4844" spans="1:8">
      <c r="A4844" s="8" t="str">
        <f t="shared" si="115"/>
        <v>35.05.010710.07.0035</v>
      </c>
      <c r="B4844" s="8" t="s">
        <v>1160</v>
      </c>
      <c r="C4844" s="8" t="s">
        <v>1161</v>
      </c>
      <c r="D4844" s="8" t="s">
        <v>452</v>
      </c>
      <c r="E4844" s="8" t="s">
        <v>1299</v>
      </c>
      <c r="F4844" s="8" t="s">
        <v>452</v>
      </c>
      <c r="G4844" s="8" t="s">
        <v>1300</v>
      </c>
      <c r="H4844" s="8">
        <v>7.6600000000000001E-3</v>
      </c>
    </row>
    <row r="4845" spans="1:8">
      <c r="A4845" s="8" t="str">
        <f t="shared" si="115"/>
        <v>35.05.010710.06.0013</v>
      </c>
      <c r="B4845" s="8" t="s">
        <v>1160</v>
      </c>
      <c r="C4845" s="8" t="s">
        <v>1161</v>
      </c>
      <c r="D4845" s="8" t="s">
        <v>452</v>
      </c>
      <c r="E4845" s="8" t="s">
        <v>1211</v>
      </c>
      <c r="F4845" s="8" t="s">
        <v>452</v>
      </c>
      <c r="G4845" s="8" t="s">
        <v>1212</v>
      </c>
      <c r="H4845" s="8">
        <v>1.3899999999999999E-4</v>
      </c>
    </row>
    <row r="4846" spans="1:8">
      <c r="A4846" s="8" t="str">
        <f t="shared" si="115"/>
        <v>35.05.010740.03.1910</v>
      </c>
      <c r="B4846" s="8" t="s">
        <v>1160</v>
      </c>
      <c r="C4846" s="8" t="s">
        <v>1161</v>
      </c>
      <c r="D4846" s="8" t="s">
        <v>452</v>
      </c>
      <c r="E4846" s="8" t="s">
        <v>1280</v>
      </c>
      <c r="F4846" s="8" t="s">
        <v>498</v>
      </c>
      <c r="G4846" s="8" t="s">
        <v>1281</v>
      </c>
      <c r="H4846" s="8">
        <v>1.7409999999999998E-2</v>
      </c>
    </row>
    <row r="4847" spans="1:8">
      <c r="A4847" s="8" t="str">
        <f t="shared" si="115"/>
        <v>35.05.010740.03.1380</v>
      </c>
      <c r="B4847" s="8" t="s">
        <v>1160</v>
      </c>
      <c r="C4847" s="8" t="s">
        <v>1161</v>
      </c>
      <c r="D4847" s="8" t="s">
        <v>452</v>
      </c>
      <c r="E4847" s="8" t="s">
        <v>835</v>
      </c>
      <c r="F4847" s="8" t="s">
        <v>498</v>
      </c>
      <c r="G4847" s="8" t="s">
        <v>836</v>
      </c>
      <c r="H4847" s="8">
        <v>5.8149999999999999E-3</v>
      </c>
    </row>
    <row r="4848" spans="1:8">
      <c r="A4848" s="8" t="str">
        <f t="shared" si="115"/>
        <v>35.05.010730.02.0042</v>
      </c>
      <c r="B4848" s="8" t="s">
        <v>1160</v>
      </c>
      <c r="C4848" s="8" t="s">
        <v>1161</v>
      </c>
      <c r="D4848" s="8" t="s">
        <v>452</v>
      </c>
      <c r="E4848" s="8" t="s">
        <v>363</v>
      </c>
      <c r="F4848" s="8" t="s">
        <v>579</v>
      </c>
      <c r="G4848" s="8" t="s">
        <v>414</v>
      </c>
      <c r="H4848" s="8">
        <v>0.17236799999999999</v>
      </c>
    </row>
    <row r="4849" spans="1:8">
      <c r="A4849" s="8" t="str">
        <f t="shared" si="115"/>
        <v>35.05.010710.06.0016</v>
      </c>
      <c r="B4849" s="8" t="s">
        <v>1160</v>
      </c>
      <c r="C4849" s="8" t="s">
        <v>1161</v>
      </c>
      <c r="D4849" s="8" t="s">
        <v>452</v>
      </c>
      <c r="E4849" s="8" t="s">
        <v>531</v>
      </c>
      <c r="F4849" s="8" t="s">
        <v>452</v>
      </c>
      <c r="G4849" s="8" t="s">
        <v>532</v>
      </c>
      <c r="H4849" s="8">
        <v>0.125531</v>
      </c>
    </row>
    <row r="4850" spans="1:8">
      <c r="A4850" s="8" t="str">
        <f t="shared" si="115"/>
        <v>35.05.010710.04.0007</v>
      </c>
      <c r="B4850" s="8" t="s">
        <v>1160</v>
      </c>
      <c r="C4850" s="8" t="s">
        <v>1161</v>
      </c>
      <c r="D4850" s="8" t="s">
        <v>452</v>
      </c>
      <c r="E4850" s="8" t="s">
        <v>535</v>
      </c>
      <c r="F4850" s="8" t="s">
        <v>452</v>
      </c>
      <c r="G4850" s="8" t="s">
        <v>536</v>
      </c>
      <c r="H4850" s="8">
        <v>3.264E-3</v>
      </c>
    </row>
    <row r="4851" spans="1:8">
      <c r="A4851" s="8" t="str">
        <f t="shared" si="115"/>
        <v>35.05.010730.03.0002</v>
      </c>
      <c r="B4851" s="8" t="s">
        <v>1160</v>
      </c>
      <c r="C4851" s="8" t="s">
        <v>1161</v>
      </c>
      <c r="D4851" s="8" t="s">
        <v>452</v>
      </c>
      <c r="E4851" s="8" t="s">
        <v>497</v>
      </c>
      <c r="F4851" s="8" t="s">
        <v>498</v>
      </c>
      <c r="G4851" s="8" t="s">
        <v>499</v>
      </c>
      <c r="H4851" s="8">
        <v>2.0920000000000001E-3</v>
      </c>
    </row>
    <row r="4852" spans="1:8">
      <c r="A4852" s="8" t="str">
        <f t="shared" si="115"/>
        <v>35.05.010710.06.0043</v>
      </c>
      <c r="B4852" s="8" t="s">
        <v>1160</v>
      </c>
      <c r="C4852" s="8" t="s">
        <v>1161</v>
      </c>
      <c r="D4852" s="8" t="s">
        <v>452</v>
      </c>
      <c r="E4852" s="8" t="s">
        <v>869</v>
      </c>
      <c r="F4852" s="8" t="s">
        <v>452</v>
      </c>
      <c r="G4852" s="8" t="s">
        <v>870</v>
      </c>
      <c r="H4852" s="8">
        <v>2.4548E-2</v>
      </c>
    </row>
    <row r="4853" spans="1:8">
      <c r="A4853" s="8" t="str">
        <f t="shared" si="115"/>
        <v>35.05.010710.07.0037</v>
      </c>
      <c r="B4853" s="8" t="s">
        <v>1160</v>
      </c>
      <c r="C4853" s="8" t="s">
        <v>1161</v>
      </c>
      <c r="D4853" s="8" t="s">
        <v>452</v>
      </c>
      <c r="E4853" s="8" t="s">
        <v>1286</v>
      </c>
      <c r="F4853" s="8" t="s">
        <v>498</v>
      </c>
      <c r="G4853" s="8" t="s">
        <v>1287</v>
      </c>
      <c r="H4853" s="8">
        <v>1.6736999999999998E-2</v>
      </c>
    </row>
    <row r="4854" spans="1:8">
      <c r="A4854" s="8" t="str">
        <f t="shared" si="115"/>
        <v>35.05.010710.06.0059</v>
      </c>
      <c r="B4854" s="8" t="s">
        <v>1160</v>
      </c>
      <c r="C4854" s="8" t="s">
        <v>1161</v>
      </c>
      <c r="D4854" s="8" t="s">
        <v>452</v>
      </c>
      <c r="E4854" s="8" t="s">
        <v>1276</v>
      </c>
      <c r="F4854" s="8" t="s">
        <v>452</v>
      </c>
      <c r="G4854" s="8" t="s">
        <v>1277</v>
      </c>
      <c r="H4854" s="8">
        <v>1.0042000000000001E-2</v>
      </c>
    </row>
    <row r="4855" spans="1:8">
      <c r="A4855" s="8" t="str">
        <f t="shared" si="115"/>
        <v>35.05.010740.03.1820</v>
      </c>
      <c r="B4855" s="8" t="s">
        <v>1160</v>
      </c>
      <c r="C4855" s="8" t="s">
        <v>1161</v>
      </c>
      <c r="D4855" s="8" t="s">
        <v>452</v>
      </c>
      <c r="E4855" s="8" t="s">
        <v>513</v>
      </c>
      <c r="F4855" s="8" t="s">
        <v>498</v>
      </c>
      <c r="G4855" s="8" t="s">
        <v>514</v>
      </c>
      <c r="H4855" s="8">
        <v>2.929E-2</v>
      </c>
    </row>
    <row r="4856" spans="1:8">
      <c r="A4856" s="8" t="str">
        <f t="shared" si="115"/>
        <v>35.05.010930.05.0042</v>
      </c>
      <c r="B4856" s="8" t="s">
        <v>1164</v>
      </c>
      <c r="C4856" s="8" t="s">
        <v>1165</v>
      </c>
      <c r="D4856" s="8" t="s">
        <v>452</v>
      </c>
      <c r="E4856" s="8" t="s">
        <v>1166</v>
      </c>
      <c r="F4856" s="8" t="s">
        <v>452</v>
      </c>
      <c r="G4856" s="8" t="s">
        <v>1167</v>
      </c>
      <c r="H4856" s="8">
        <v>0.484848</v>
      </c>
    </row>
    <row r="4857" spans="1:8">
      <c r="A4857" s="8" t="str">
        <f t="shared" si="115"/>
        <v>35.05.010910.05.0003</v>
      </c>
      <c r="B4857" s="8" t="s">
        <v>1164</v>
      </c>
      <c r="C4857" s="8" t="s">
        <v>1165</v>
      </c>
      <c r="D4857" s="8" t="s">
        <v>452</v>
      </c>
      <c r="E4857" s="8" t="s">
        <v>952</v>
      </c>
      <c r="F4857" s="8" t="s">
        <v>452</v>
      </c>
      <c r="G4857" s="8" t="s">
        <v>953</v>
      </c>
      <c r="H4857" s="8">
        <v>0.21778600000000001</v>
      </c>
    </row>
    <row r="4858" spans="1:8">
      <c r="A4858" s="8" t="str">
        <f t="shared" si="115"/>
        <v>35.05.010910.05.0007</v>
      </c>
      <c r="B4858" s="8" t="s">
        <v>1164</v>
      </c>
      <c r="C4858" s="8" t="s">
        <v>1165</v>
      </c>
      <c r="D4858" s="8" t="s">
        <v>452</v>
      </c>
      <c r="E4858" s="8" t="s">
        <v>743</v>
      </c>
      <c r="F4858" s="8" t="s">
        <v>498</v>
      </c>
      <c r="G4858" s="8" t="s">
        <v>744</v>
      </c>
      <c r="H4858" s="8">
        <v>4.3556999999999998E-2</v>
      </c>
    </row>
    <row r="4859" spans="1:8">
      <c r="A4859" s="8" t="str">
        <f t="shared" si="115"/>
        <v>35.05.010910.05.0013</v>
      </c>
      <c r="B4859" s="8" t="s">
        <v>1164</v>
      </c>
      <c r="C4859" s="8" t="s">
        <v>1165</v>
      </c>
      <c r="D4859" s="8" t="s">
        <v>452</v>
      </c>
      <c r="E4859" s="8" t="s">
        <v>1168</v>
      </c>
      <c r="F4859" s="8" t="s">
        <v>452</v>
      </c>
      <c r="G4859" s="8" t="s">
        <v>1169</v>
      </c>
      <c r="H4859" s="8">
        <v>8.711E-3</v>
      </c>
    </row>
    <row r="4860" spans="1:8">
      <c r="A4860" s="8" t="str">
        <f t="shared" si="115"/>
        <v>35.05.010910.05.0014</v>
      </c>
      <c r="B4860" s="8" t="s">
        <v>1164</v>
      </c>
      <c r="C4860" s="8" t="s">
        <v>1165</v>
      </c>
      <c r="D4860" s="8" t="s">
        <v>452</v>
      </c>
      <c r="E4860" s="8" t="s">
        <v>1170</v>
      </c>
      <c r="F4860" s="8" t="s">
        <v>452</v>
      </c>
      <c r="G4860" s="8" t="s">
        <v>1171</v>
      </c>
      <c r="H4860" s="8">
        <v>8.711E-3</v>
      </c>
    </row>
    <row r="4861" spans="1:8">
      <c r="A4861" s="8" t="str">
        <f t="shared" si="115"/>
        <v>35.05.010910.06.0020</v>
      </c>
      <c r="B4861" s="8" t="s">
        <v>1164</v>
      </c>
      <c r="C4861" s="8" t="s">
        <v>1165</v>
      </c>
      <c r="D4861" s="8" t="s">
        <v>452</v>
      </c>
      <c r="E4861" s="8" t="s">
        <v>456</v>
      </c>
      <c r="F4861" s="8" t="s">
        <v>452</v>
      </c>
      <c r="G4861" s="8" t="s">
        <v>457</v>
      </c>
      <c r="H4861" s="8">
        <v>2.9949999999999998E-3</v>
      </c>
    </row>
    <row r="4862" spans="1:8">
      <c r="A4862" s="8" t="str">
        <f t="shared" si="115"/>
        <v>35.05.010910.04.0004</v>
      </c>
      <c r="B4862" s="8" t="s">
        <v>1164</v>
      </c>
      <c r="C4862" s="8" t="s">
        <v>1165</v>
      </c>
      <c r="D4862" s="8" t="s">
        <v>452</v>
      </c>
      <c r="E4862" s="8" t="s">
        <v>776</v>
      </c>
      <c r="F4862" s="8" t="s">
        <v>452</v>
      </c>
      <c r="G4862" s="8" t="s">
        <v>777</v>
      </c>
      <c r="H4862" s="8">
        <v>8.2983000000000001E-2</v>
      </c>
    </row>
    <row r="4863" spans="1:8">
      <c r="A4863" s="8" t="str">
        <f t="shared" si="115"/>
        <v>35.05.010910.04.0005</v>
      </c>
      <c r="B4863" s="8" t="s">
        <v>1164</v>
      </c>
      <c r="C4863" s="8" t="s">
        <v>1165</v>
      </c>
      <c r="D4863" s="8" t="s">
        <v>452</v>
      </c>
      <c r="E4863" s="8" t="s">
        <v>475</v>
      </c>
      <c r="F4863" s="8" t="s">
        <v>452</v>
      </c>
      <c r="G4863" s="8" t="s">
        <v>476</v>
      </c>
      <c r="H4863" s="8">
        <v>6.5336000000000005E-2</v>
      </c>
    </row>
    <row r="4864" spans="1:8">
      <c r="A4864" s="8" t="str">
        <f t="shared" si="115"/>
        <v>35.05.010910.07.0002</v>
      </c>
      <c r="B4864" s="8" t="s">
        <v>1164</v>
      </c>
      <c r="C4864" s="8" t="s">
        <v>1165</v>
      </c>
      <c r="D4864" s="8" t="s">
        <v>452</v>
      </c>
      <c r="E4864" s="8" t="s">
        <v>454</v>
      </c>
      <c r="F4864" s="8" t="s">
        <v>452</v>
      </c>
      <c r="G4864" s="8" t="s">
        <v>455</v>
      </c>
      <c r="H4864" s="8">
        <v>0.1163</v>
      </c>
    </row>
    <row r="4865" spans="1:8">
      <c r="A4865" s="8" t="str">
        <f t="shared" si="115"/>
        <v>35.05.010910.09.0003</v>
      </c>
      <c r="B4865" s="8" t="s">
        <v>1164</v>
      </c>
      <c r="C4865" s="8" t="s">
        <v>1165</v>
      </c>
      <c r="D4865" s="8" t="s">
        <v>452</v>
      </c>
      <c r="E4865" s="8" t="s">
        <v>824</v>
      </c>
      <c r="F4865" s="8" t="s">
        <v>452</v>
      </c>
      <c r="G4865" s="8" t="s">
        <v>825</v>
      </c>
      <c r="H4865" s="8">
        <v>5.0090999999999997E-2</v>
      </c>
    </row>
    <row r="4866" spans="1:8">
      <c r="A4866" s="8" t="str">
        <f t="shared" si="115"/>
        <v>35.05.010930.02.0045</v>
      </c>
      <c r="B4866" s="8" t="s">
        <v>1164</v>
      </c>
      <c r="C4866" s="8" t="s">
        <v>1165</v>
      </c>
      <c r="D4866" s="8" t="s">
        <v>452</v>
      </c>
      <c r="E4866" s="8" t="s">
        <v>386</v>
      </c>
      <c r="F4866" s="8" t="s">
        <v>579</v>
      </c>
      <c r="G4866" s="8" t="s">
        <v>413</v>
      </c>
      <c r="H4866" s="8">
        <v>0.311942</v>
      </c>
    </row>
    <row r="4867" spans="1:8">
      <c r="A4867" s="8" t="str">
        <f t="shared" si="115"/>
        <v>---------------  - FMEN031 - V:</v>
      </c>
      <c r="B4867" s="8" t="s">
        <v>427</v>
      </c>
      <c r="C4867" s="8" t="e">
        <f>------------------------------DAT</f>
        <v>#NAME?</v>
      </c>
      <c r="D4867" s="8" t="s">
        <v>1238</v>
      </c>
      <c r="E4867" s="8" t="s">
        <v>526</v>
      </c>
      <c r="F4867" s="8" t="s">
        <v>527</v>
      </c>
      <c r="G4867" s="8" t="s">
        <v>528</v>
      </c>
      <c r="H4867" s="8"/>
    </row>
    <row r="4868" spans="1:8">
      <c r="A4868" s="8" t="str">
        <f t="shared" si="115"/>
        <v>_x000C_------------------------------</v>
      </c>
      <c r="B4868" s="8" t="s">
        <v>529</v>
      </c>
      <c r="C4868" s="8" t="s">
        <v>1227</v>
      </c>
      <c r="D4868" s="8" t="s">
        <v>1228</v>
      </c>
      <c r="E4868" s="8" t="s">
        <v>430</v>
      </c>
      <c r="F4868" s="8" t="s">
        <v>429</v>
      </c>
      <c r="G4868" s="8" t="s">
        <v>431</v>
      </c>
      <c r="H4868" s="8" t="s">
        <v>431</v>
      </c>
    </row>
    <row r="4869" spans="1:8">
      <c r="A4869" s="8" t="str">
        <f t="shared" si="115"/>
        <v>FORNO DE MINASrutura de Atual P</v>
      </c>
      <c r="B4869" s="8" t="s">
        <v>433</v>
      </c>
      <c r="C4869" s="8" t="s">
        <v>434</v>
      </c>
      <c r="D4869" s="8" t="s">
        <v>435</v>
      </c>
      <c r="E4869" s="8" t="s">
        <v>436</v>
      </c>
      <c r="F4869" s="8" t="s">
        <v>437</v>
      </c>
      <c r="G4869" s="8" t="s">
        <v>438</v>
      </c>
      <c r="H4869" s="8" t="s">
        <v>1777</v>
      </c>
    </row>
    <row r="4870" spans="1:8">
      <c r="A4870" s="8" t="str">
        <f t="shared" si="115"/>
        <v>-------------------------------</v>
      </c>
      <c r="B4870" s="8" t="s">
        <v>427</v>
      </c>
      <c r="C4870" s="8" t="s">
        <v>1227</v>
      </c>
      <c r="D4870" s="8" t="s">
        <v>1228</v>
      </c>
      <c r="E4870" s="8" t="s">
        <v>430</v>
      </c>
      <c r="F4870" s="8" t="s">
        <v>429</v>
      </c>
      <c r="G4870" s="8" t="s">
        <v>431</v>
      </c>
      <c r="H4870" s="8" t="s">
        <v>1761</v>
      </c>
    </row>
    <row r="4871" spans="1:8">
      <c r="A4871" s="8" t="str">
        <f t="shared" si="115"/>
        <v/>
      </c>
      <c r="B4871" s="8"/>
      <c r="C4871" s="8"/>
      <c r="D4871" s="8"/>
      <c r="E4871" s="8"/>
      <c r="F4871" s="8"/>
      <c r="G4871" s="8"/>
      <c r="H4871" s="8"/>
    </row>
    <row r="4872" spans="1:8">
      <c r="A4872" s="8" t="str">
        <f t="shared" si="115"/>
        <v>Item PaiItem Filho</v>
      </c>
      <c r="B4872" s="8" t="s">
        <v>441</v>
      </c>
      <c r="C4872" s="8" t="s">
        <v>442</v>
      </c>
      <c r="D4872" s="8" t="s">
        <v>443</v>
      </c>
      <c r="E4872" s="8" t="s">
        <v>444</v>
      </c>
      <c r="F4872" s="8" t="s">
        <v>443</v>
      </c>
      <c r="G4872" s="8" t="s">
        <v>445</v>
      </c>
      <c r="H4872" s="8" t="s">
        <v>446</v>
      </c>
    </row>
    <row r="4873" spans="1:8">
      <c r="A4873" s="8" t="str">
        <f t="shared" si="115"/>
        <v>------------------------------</v>
      </c>
      <c r="B4873" s="8" t="s">
        <v>427</v>
      </c>
      <c r="C4873" s="8" t="s">
        <v>447</v>
      </c>
      <c r="D4873" s="8" t="s">
        <v>448</v>
      </c>
      <c r="E4873" s="8" t="s">
        <v>449</v>
      </c>
      <c r="F4873" s="8" t="s">
        <v>448</v>
      </c>
      <c r="G4873" s="8" t="s">
        <v>431</v>
      </c>
      <c r="H4873" s="8" t="s">
        <v>427</v>
      </c>
    </row>
    <row r="4874" spans="1:8">
      <c r="A4874" s="8" t="str">
        <f t="shared" si="115"/>
        <v>35.05.010910.02.0003</v>
      </c>
      <c r="B4874" s="8" t="s">
        <v>1164</v>
      </c>
      <c r="C4874" s="8" t="s">
        <v>1165</v>
      </c>
      <c r="D4874" s="8" t="s">
        <v>452</v>
      </c>
      <c r="E4874" s="8" t="s">
        <v>523</v>
      </c>
      <c r="F4874" s="8" t="s">
        <v>452</v>
      </c>
      <c r="G4874" s="8" t="s">
        <v>524</v>
      </c>
      <c r="H4874" s="8">
        <v>1.3697000000000001E-2</v>
      </c>
    </row>
    <row r="4875" spans="1:8">
      <c r="A4875" s="8" t="str">
        <f t="shared" si="115"/>
        <v>35.05.010910.09.0002</v>
      </c>
      <c r="B4875" s="8" t="s">
        <v>1164</v>
      </c>
      <c r="C4875" s="8" t="s">
        <v>1165</v>
      </c>
      <c r="D4875" s="8" t="s">
        <v>452</v>
      </c>
      <c r="E4875" s="8" t="s">
        <v>502</v>
      </c>
      <c r="F4875" s="8" t="s">
        <v>452</v>
      </c>
      <c r="G4875" s="8" t="s">
        <v>503</v>
      </c>
      <c r="H4875" s="8">
        <v>8.2182000000000005E-2</v>
      </c>
    </row>
    <row r="4876" spans="1:8">
      <c r="A4876" s="8" t="str">
        <f t="shared" si="115"/>
        <v>35.05.010940.02.1016</v>
      </c>
      <c r="B4876" s="8" t="s">
        <v>1164</v>
      </c>
      <c r="C4876" s="8" t="s">
        <v>1165</v>
      </c>
      <c r="D4876" s="8" t="s">
        <v>452</v>
      </c>
      <c r="E4876" s="8" t="s">
        <v>1295</v>
      </c>
      <c r="F4876" s="8" t="s">
        <v>498</v>
      </c>
      <c r="G4876" s="8" t="s">
        <v>1296</v>
      </c>
      <c r="H4876" s="8">
        <v>0.102712</v>
      </c>
    </row>
    <row r="4877" spans="1:8">
      <c r="A4877" s="8" t="str">
        <f t="shared" si="115"/>
        <v>35.05.010910.07.0035</v>
      </c>
      <c r="B4877" s="8" t="s">
        <v>1164</v>
      </c>
      <c r="C4877" s="8" t="s">
        <v>1165</v>
      </c>
      <c r="D4877" s="8" t="s">
        <v>452</v>
      </c>
      <c r="E4877" s="8" t="s">
        <v>1299</v>
      </c>
      <c r="F4877" s="8" t="s">
        <v>452</v>
      </c>
      <c r="G4877" s="8" t="s">
        <v>1300</v>
      </c>
      <c r="H4877" s="8">
        <v>6.7720000000000002E-3</v>
      </c>
    </row>
    <row r="4878" spans="1:8">
      <c r="A4878" s="8" t="str">
        <f t="shared" si="115"/>
        <v>35.05.010910.06.0013</v>
      </c>
      <c r="B4878" s="8" t="s">
        <v>1164</v>
      </c>
      <c r="C4878" s="8" t="s">
        <v>1165</v>
      </c>
      <c r="D4878" s="8" t="s">
        <v>452</v>
      </c>
      <c r="E4878" s="8" t="s">
        <v>1211</v>
      </c>
      <c r="F4878" s="8" t="s">
        <v>452</v>
      </c>
      <c r="G4878" s="8" t="s">
        <v>1212</v>
      </c>
      <c r="H4878" s="8">
        <v>1.2300000000000001E-4</v>
      </c>
    </row>
    <row r="4879" spans="1:8">
      <c r="A4879" s="8" t="str">
        <f t="shared" ref="A4879:A4942" si="116">B4879&amp;E4879</f>
        <v>35.05.010940.03.1910</v>
      </c>
      <c r="B4879" s="8" t="s">
        <v>1164</v>
      </c>
      <c r="C4879" s="8" t="s">
        <v>1165</v>
      </c>
      <c r="D4879" s="8" t="s">
        <v>452</v>
      </c>
      <c r="E4879" s="8" t="s">
        <v>1280</v>
      </c>
      <c r="F4879" s="8" t="s">
        <v>498</v>
      </c>
      <c r="G4879" s="8" t="s">
        <v>1281</v>
      </c>
      <c r="H4879" s="8">
        <v>1.5389999999999999E-2</v>
      </c>
    </row>
    <row r="4880" spans="1:8">
      <c r="A4880" s="8" t="str">
        <f t="shared" si="116"/>
        <v>35.05.010940.03.1380</v>
      </c>
      <c r="B4880" s="8" t="s">
        <v>1164</v>
      </c>
      <c r="C4880" s="8" t="s">
        <v>1165</v>
      </c>
      <c r="D4880" s="8" t="s">
        <v>452</v>
      </c>
      <c r="E4880" s="8" t="s">
        <v>835</v>
      </c>
      <c r="F4880" s="8" t="s">
        <v>498</v>
      </c>
      <c r="G4880" s="8" t="s">
        <v>836</v>
      </c>
      <c r="H4880" s="8">
        <v>5.1399999999999996E-3</v>
      </c>
    </row>
    <row r="4881" spans="1:8">
      <c r="A4881" s="8" t="str">
        <f t="shared" si="116"/>
        <v>35.05.010930.02.0044</v>
      </c>
      <c r="B4881" s="8" t="s">
        <v>1164</v>
      </c>
      <c r="C4881" s="8" t="s">
        <v>1165</v>
      </c>
      <c r="D4881" s="8" t="s">
        <v>452</v>
      </c>
      <c r="E4881" s="8" t="s">
        <v>362</v>
      </c>
      <c r="F4881" s="8" t="s">
        <v>579</v>
      </c>
      <c r="G4881" s="8" t="s">
        <v>1288</v>
      </c>
      <c r="H4881" s="8">
        <v>0.213311</v>
      </c>
    </row>
    <row r="4882" spans="1:8">
      <c r="A4882" s="8" t="str">
        <f t="shared" si="116"/>
        <v>35.05.010910.06.0060</v>
      </c>
      <c r="B4882" s="8" t="s">
        <v>1164</v>
      </c>
      <c r="C4882" s="8" t="s">
        <v>1165</v>
      </c>
      <c r="D4882" s="8" t="s">
        <v>452</v>
      </c>
      <c r="E4882" s="8" t="s">
        <v>1289</v>
      </c>
      <c r="F4882" s="8" t="s">
        <v>498</v>
      </c>
      <c r="G4882" s="8" t="s">
        <v>1290</v>
      </c>
      <c r="H4882" s="8">
        <v>7.2797000000000001E-2</v>
      </c>
    </row>
    <row r="4883" spans="1:8">
      <c r="A4883" s="8" t="str">
        <f t="shared" si="116"/>
        <v>35.05.010910.06.0061</v>
      </c>
      <c r="B4883" s="8" t="s">
        <v>1164</v>
      </c>
      <c r="C4883" s="8" t="s">
        <v>1165</v>
      </c>
      <c r="D4883" s="8" t="s">
        <v>452</v>
      </c>
      <c r="E4883" s="8" t="s">
        <v>1291</v>
      </c>
      <c r="F4883" s="8" t="s">
        <v>498</v>
      </c>
      <c r="G4883" s="8" t="s">
        <v>1292</v>
      </c>
      <c r="H4883" s="8">
        <v>7.2797000000000001E-2</v>
      </c>
    </row>
    <row r="4884" spans="1:8">
      <c r="A4884" s="8" t="str">
        <f t="shared" si="116"/>
        <v>35.05.010910.06.0040</v>
      </c>
      <c r="B4884" s="8" t="s">
        <v>1164</v>
      </c>
      <c r="C4884" s="8" t="s">
        <v>1165</v>
      </c>
      <c r="D4884" s="8" t="s">
        <v>452</v>
      </c>
      <c r="E4884" s="8" t="s">
        <v>1293</v>
      </c>
      <c r="F4884" s="8" t="s">
        <v>498</v>
      </c>
      <c r="G4884" s="8" t="s">
        <v>1294</v>
      </c>
      <c r="H4884" s="8">
        <v>7.2797000000000001E-2</v>
      </c>
    </row>
    <row r="4885" spans="1:8">
      <c r="A4885" s="8" t="str">
        <f t="shared" si="116"/>
        <v>35.05.010930.03.0002</v>
      </c>
      <c r="B4885" s="8" t="s">
        <v>1164</v>
      </c>
      <c r="C4885" s="8" t="s">
        <v>1165</v>
      </c>
      <c r="D4885" s="8" t="s">
        <v>452</v>
      </c>
      <c r="E4885" s="8" t="s">
        <v>497</v>
      </c>
      <c r="F4885" s="8" t="s">
        <v>498</v>
      </c>
      <c r="G4885" s="8" t="s">
        <v>499</v>
      </c>
      <c r="H4885" s="8">
        <v>1.7650000000000001E-3</v>
      </c>
    </row>
    <row r="4886" spans="1:8">
      <c r="A4886" s="8" t="str">
        <f t="shared" si="116"/>
        <v>35.05.010910.06.0043</v>
      </c>
      <c r="B4886" s="8" t="s">
        <v>1164</v>
      </c>
      <c r="C4886" s="8" t="s">
        <v>1165</v>
      </c>
      <c r="D4886" s="8" t="s">
        <v>452</v>
      </c>
      <c r="E4886" s="8" t="s">
        <v>869</v>
      </c>
      <c r="F4886" s="8" t="s">
        <v>452</v>
      </c>
      <c r="G4886" s="8" t="s">
        <v>870</v>
      </c>
      <c r="H4886" s="8">
        <v>4.3138999999999997E-2</v>
      </c>
    </row>
    <row r="4887" spans="1:8">
      <c r="A4887" s="8" t="str">
        <f t="shared" si="116"/>
        <v>35.05.010910.06.0036</v>
      </c>
      <c r="B4887" s="8" t="s">
        <v>1164</v>
      </c>
      <c r="C4887" s="8" t="s">
        <v>1165</v>
      </c>
      <c r="D4887" s="8" t="s">
        <v>452</v>
      </c>
      <c r="E4887" s="8" t="s">
        <v>881</v>
      </c>
      <c r="F4887" s="8" t="s">
        <v>452</v>
      </c>
      <c r="G4887" s="8" t="s">
        <v>882</v>
      </c>
      <c r="H4887" s="8">
        <v>7.3999999999999996E-5</v>
      </c>
    </row>
    <row r="4888" spans="1:8">
      <c r="A4888" s="8" t="str">
        <f t="shared" si="116"/>
        <v>35.05.010910.06.0021</v>
      </c>
      <c r="B4888" s="8" t="s">
        <v>1164</v>
      </c>
      <c r="C4888" s="8" t="s">
        <v>1165</v>
      </c>
      <c r="D4888" s="8" t="s">
        <v>452</v>
      </c>
      <c r="E4888" s="8" t="s">
        <v>489</v>
      </c>
      <c r="F4888" s="8" t="s">
        <v>452</v>
      </c>
      <c r="G4888" s="8" t="s">
        <v>490</v>
      </c>
      <c r="H4888" s="8">
        <v>1.18E-4</v>
      </c>
    </row>
    <row r="4889" spans="1:8">
      <c r="A4889" s="8" t="str">
        <f t="shared" si="116"/>
        <v>35.05.010910.06.0044</v>
      </c>
      <c r="B4889" s="8" t="s">
        <v>1164</v>
      </c>
      <c r="C4889" s="8" t="s">
        <v>1165</v>
      </c>
      <c r="D4889" s="8" t="s">
        <v>452</v>
      </c>
      <c r="E4889" s="8" t="s">
        <v>873</v>
      </c>
      <c r="F4889" s="8" t="s">
        <v>452</v>
      </c>
      <c r="G4889" s="8" t="s">
        <v>874</v>
      </c>
      <c r="H4889" s="8">
        <v>1.4706E-2</v>
      </c>
    </row>
    <row r="4890" spans="1:8">
      <c r="A4890" s="8" t="str">
        <f t="shared" si="116"/>
        <v>35.05.010910.06.0042</v>
      </c>
      <c r="B4890" s="8" t="s">
        <v>1164</v>
      </c>
      <c r="C4890" s="8" t="s">
        <v>1165</v>
      </c>
      <c r="D4890" s="8" t="s">
        <v>452</v>
      </c>
      <c r="E4890" s="8" t="s">
        <v>875</v>
      </c>
      <c r="F4890" s="8" t="s">
        <v>452</v>
      </c>
      <c r="G4890" s="8" t="s">
        <v>876</v>
      </c>
      <c r="H4890" s="8">
        <v>4.8530999999999998E-2</v>
      </c>
    </row>
    <row r="4891" spans="1:8">
      <c r="A4891" s="8" t="str">
        <f t="shared" si="116"/>
        <v>35.05.010940.03.1820</v>
      </c>
      <c r="B4891" s="8" t="s">
        <v>1164</v>
      </c>
      <c r="C4891" s="8" t="s">
        <v>1165</v>
      </c>
      <c r="D4891" s="8" t="s">
        <v>452</v>
      </c>
      <c r="E4891" s="8" t="s">
        <v>513</v>
      </c>
      <c r="F4891" s="8" t="s">
        <v>498</v>
      </c>
      <c r="G4891" s="8" t="s">
        <v>514</v>
      </c>
      <c r="H4891" s="8">
        <v>2.9413000000000002E-2</v>
      </c>
    </row>
    <row r="4892" spans="1:8">
      <c r="A4892" s="8" t="str">
        <f t="shared" si="116"/>
        <v>35.05.010910.06.0037</v>
      </c>
      <c r="B4892" s="8" t="s">
        <v>1164</v>
      </c>
      <c r="C4892" s="8" t="s">
        <v>1165</v>
      </c>
      <c r="D4892" s="8" t="s">
        <v>452</v>
      </c>
      <c r="E4892" s="8" t="s">
        <v>485</v>
      </c>
      <c r="F4892" s="8" t="s">
        <v>452</v>
      </c>
      <c r="G4892" s="8" t="s">
        <v>486</v>
      </c>
      <c r="H4892" s="8">
        <v>6.0000000000000002E-6</v>
      </c>
    </row>
    <row r="4893" spans="1:8">
      <c r="A4893" s="8" t="str">
        <f t="shared" si="116"/>
        <v>35.05.011030.05.0040</v>
      </c>
      <c r="B4893" s="8" t="s">
        <v>1149</v>
      </c>
      <c r="C4893" s="8" t="s">
        <v>1150</v>
      </c>
      <c r="D4893" s="8" t="s">
        <v>452</v>
      </c>
      <c r="E4893" s="8" t="s">
        <v>1151</v>
      </c>
      <c r="F4893" s="8" t="s">
        <v>452</v>
      </c>
      <c r="G4893" s="8" t="s">
        <v>1152</v>
      </c>
      <c r="H4893" s="8">
        <v>0.54545500000000002</v>
      </c>
    </row>
    <row r="4894" spans="1:8">
      <c r="A4894" s="8" t="str">
        <f t="shared" si="116"/>
        <v>35.05.011010.05.0002</v>
      </c>
      <c r="B4894" s="8" t="s">
        <v>1149</v>
      </c>
      <c r="C4894" s="8" t="s">
        <v>1150</v>
      </c>
      <c r="D4894" s="8" t="s">
        <v>452</v>
      </c>
      <c r="E4894" s="8" t="s">
        <v>451</v>
      </c>
      <c r="F4894" s="8" t="s">
        <v>452</v>
      </c>
      <c r="G4894" s="8" t="s">
        <v>453</v>
      </c>
      <c r="H4894" s="8">
        <v>0.32583099999999998</v>
      </c>
    </row>
    <row r="4895" spans="1:8">
      <c r="A4895" s="8" t="str">
        <f t="shared" si="116"/>
        <v>35.05.011010.06.0020</v>
      </c>
      <c r="B4895" s="8" t="s">
        <v>1149</v>
      </c>
      <c r="C4895" s="8" t="s">
        <v>1150</v>
      </c>
      <c r="D4895" s="8" t="s">
        <v>452</v>
      </c>
      <c r="E4895" s="8" t="s">
        <v>456</v>
      </c>
      <c r="F4895" s="8" t="s">
        <v>452</v>
      </c>
      <c r="G4895" s="8" t="s">
        <v>457</v>
      </c>
      <c r="H4895" s="8">
        <v>4.4149999999999997E-3</v>
      </c>
    </row>
    <row r="4896" spans="1:8">
      <c r="A4896" s="8" t="str">
        <f t="shared" si="116"/>
        <v>35.05.011010.04.0005</v>
      </c>
      <c r="B4896" s="8" t="s">
        <v>1149</v>
      </c>
      <c r="C4896" s="8" t="s">
        <v>1150</v>
      </c>
      <c r="D4896" s="8" t="s">
        <v>452</v>
      </c>
      <c r="E4896" s="8" t="s">
        <v>475</v>
      </c>
      <c r="F4896" s="8" t="s">
        <v>452</v>
      </c>
      <c r="G4896" s="8" t="s">
        <v>476</v>
      </c>
      <c r="H4896" s="8">
        <v>6.4785999999999996E-2</v>
      </c>
    </row>
    <row r="4897" spans="1:8">
      <c r="A4897" s="8" t="str">
        <f t="shared" si="116"/>
        <v>35.05.011010.09.0003</v>
      </c>
      <c r="B4897" s="8" t="s">
        <v>1149</v>
      </c>
      <c r="C4897" s="8" t="s">
        <v>1150</v>
      </c>
      <c r="D4897" s="8" t="s">
        <v>452</v>
      </c>
      <c r="E4897" s="8" t="s">
        <v>824</v>
      </c>
      <c r="F4897" s="8" t="s">
        <v>452</v>
      </c>
      <c r="G4897" s="8" t="s">
        <v>825</v>
      </c>
      <c r="H4897" s="8">
        <v>1.6292000000000001E-2</v>
      </c>
    </row>
    <row r="4898" spans="1:8">
      <c r="A4898" s="8" t="str">
        <f t="shared" si="116"/>
        <v>35.05.011010.11.0002</v>
      </c>
      <c r="B4898" s="8" t="s">
        <v>1149</v>
      </c>
      <c r="C4898" s="8" t="s">
        <v>1150</v>
      </c>
      <c r="D4898" s="8" t="s">
        <v>452</v>
      </c>
      <c r="E4898" s="8" t="s">
        <v>1070</v>
      </c>
      <c r="F4898" s="8" t="s">
        <v>452</v>
      </c>
      <c r="G4898" s="8" t="s">
        <v>1071</v>
      </c>
      <c r="H4898" s="8">
        <v>5.5069999999999997E-3</v>
      </c>
    </row>
    <row r="4899" spans="1:8">
      <c r="A4899" s="8" t="str">
        <f t="shared" si="116"/>
        <v>35.05.011010.02.0003</v>
      </c>
      <c r="B4899" s="8" t="s">
        <v>1149</v>
      </c>
      <c r="C4899" s="8" t="s">
        <v>1150</v>
      </c>
      <c r="D4899" s="8" t="s">
        <v>452</v>
      </c>
      <c r="E4899" s="8" t="s">
        <v>523</v>
      </c>
      <c r="F4899" s="8" t="s">
        <v>452</v>
      </c>
      <c r="G4899" s="8" t="s">
        <v>524</v>
      </c>
      <c r="H4899" s="8">
        <v>8.8299999999999993E-3</v>
      </c>
    </row>
    <row r="4900" spans="1:8">
      <c r="A4900" s="8" t="str">
        <f t="shared" si="116"/>
        <v>35.05.011010.07.0032</v>
      </c>
      <c r="B4900" s="8" t="s">
        <v>1149</v>
      </c>
      <c r="C4900" s="8" t="s">
        <v>1150</v>
      </c>
      <c r="D4900" s="8" t="s">
        <v>452</v>
      </c>
      <c r="E4900" s="8" t="s">
        <v>723</v>
      </c>
      <c r="F4900" s="8" t="s">
        <v>452</v>
      </c>
      <c r="G4900" s="8" t="s">
        <v>724</v>
      </c>
      <c r="H4900" s="8">
        <v>1.108E-3</v>
      </c>
    </row>
    <row r="4901" spans="1:8">
      <c r="A4901" s="8" t="str">
        <f t="shared" si="116"/>
        <v>35.05.011010.07.0002</v>
      </c>
      <c r="B4901" s="8" t="s">
        <v>1149</v>
      </c>
      <c r="C4901" s="8" t="s">
        <v>1150</v>
      </c>
      <c r="D4901" s="8" t="s">
        <v>452</v>
      </c>
      <c r="E4901" s="8" t="s">
        <v>454</v>
      </c>
      <c r="F4901" s="8" t="s">
        <v>452</v>
      </c>
      <c r="G4901" s="8" t="s">
        <v>455</v>
      </c>
      <c r="H4901" s="8">
        <v>0.26291100000000001</v>
      </c>
    </row>
    <row r="4902" spans="1:8">
      <c r="A4902" s="8" t="str">
        <f t="shared" si="116"/>
        <v>35.05.011030.02.0047</v>
      </c>
      <c r="B4902" s="8" t="s">
        <v>1149</v>
      </c>
      <c r="C4902" s="8" t="s">
        <v>1150</v>
      </c>
      <c r="D4902" s="8" t="s">
        <v>452</v>
      </c>
      <c r="E4902" s="8" t="s">
        <v>385</v>
      </c>
      <c r="F4902" s="8" t="s">
        <v>579</v>
      </c>
      <c r="G4902" s="8" t="s">
        <v>412</v>
      </c>
      <c r="H4902" s="8">
        <v>0.45454499999999998</v>
      </c>
    </row>
    <row r="4903" spans="1:8">
      <c r="A4903" s="8" t="str">
        <f t="shared" si="116"/>
        <v>35.05.011010.03.0015</v>
      </c>
      <c r="B4903" s="8" t="s">
        <v>1149</v>
      </c>
      <c r="C4903" s="8" t="s">
        <v>1150</v>
      </c>
      <c r="D4903" s="8" t="s">
        <v>452</v>
      </c>
      <c r="E4903" s="8" t="s">
        <v>867</v>
      </c>
      <c r="F4903" s="8" t="s">
        <v>452</v>
      </c>
      <c r="G4903" s="8" t="s">
        <v>868</v>
      </c>
      <c r="H4903" s="8">
        <v>6.7559999999999995E-2</v>
      </c>
    </row>
    <row r="4904" spans="1:8">
      <c r="A4904" s="8" t="str">
        <f t="shared" si="116"/>
        <v>35.05.011010.06.0004</v>
      </c>
      <c r="B4904" s="8" t="s">
        <v>1149</v>
      </c>
      <c r="C4904" s="8" t="s">
        <v>1150</v>
      </c>
      <c r="D4904" s="8" t="s">
        <v>452</v>
      </c>
      <c r="E4904" s="8" t="s">
        <v>469</v>
      </c>
      <c r="F4904" s="8" t="s">
        <v>452</v>
      </c>
      <c r="G4904" s="8" t="s">
        <v>470</v>
      </c>
      <c r="H4904" s="8">
        <v>1.6213999999999999E-2</v>
      </c>
    </row>
    <row r="4905" spans="1:8">
      <c r="A4905" s="8" t="str">
        <f t="shared" si="116"/>
        <v>35.05.011010.06.0019</v>
      </c>
      <c r="B4905" s="8" t="s">
        <v>1149</v>
      </c>
      <c r="C4905" s="8" t="s">
        <v>1150</v>
      </c>
      <c r="D4905" s="8" t="s">
        <v>452</v>
      </c>
      <c r="E4905" s="8" t="s">
        <v>473</v>
      </c>
      <c r="F4905" s="8" t="s">
        <v>452</v>
      </c>
      <c r="G4905" s="8" t="s">
        <v>474</v>
      </c>
      <c r="H4905" s="8">
        <v>1.351E-3</v>
      </c>
    </row>
    <row r="4906" spans="1:8">
      <c r="A4906" s="8" t="str">
        <f t="shared" si="116"/>
        <v>35.05.011010.04.0007</v>
      </c>
      <c r="B4906" s="8" t="s">
        <v>1149</v>
      </c>
      <c r="C4906" s="8" t="s">
        <v>1150</v>
      </c>
      <c r="D4906" s="8" t="s">
        <v>452</v>
      </c>
      <c r="E4906" s="8" t="s">
        <v>535</v>
      </c>
      <c r="F4906" s="8" t="s">
        <v>452</v>
      </c>
      <c r="G4906" s="8" t="s">
        <v>536</v>
      </c>
      <c r="H4906" s="8">
        <v>7.2870000000000001E-3</v>
      </c>
    </row>
    <row r="4907" spans="1:8">
      <c r="A4907" s="8" t="str">
        <f t="shared" si="116"/>
        <v>35.05.011010.06.0043</v>
      </c>
      <c r="B4907" s="8" t="s">
        <v>1149</v>
      </c>
      <c r="C4907" s="8" t="s">
        <v>1150</v>
      </c>
      <c r="D4907" s="8" t="s">
        <v>452</v>
      </c>
      <c r="E4907" s="8" t="s">
        <v>869</v>
      </c>
      <c r="F4907" s="8" t="s">
        <v>452</v>
      </c>
      <c r="G4907" s="8" t="s">
        <v>870</v>
      </c>
      <c r="H4907" s="8">
        <v>6.4782999999999993E-2</v>
      </c>
    </row>
    <row r="4908" spans="1:8">
      <c r="A4908" s="8" t="str">
        <f t="shared" si="116"/>
        <v>35.05.011010.06.0006</v>
      </c>
      <c r="B4908" s="8" t="s">
        <v>1149</v>
      </c>
      <c r="C4908" s="8" t="s">
        <v>1150</v>
      </c>
      <c r="D4908" s="8" t="s">
        <v>452</v>
      </c>
      <c r="E4908" s="8" t="s">
        <v>495</v>
      </c>
      <c r="F4908" s="8" t="s">
        <v>452</v>
      </c>
      <c r="G4908" s="8" t="s">
        <v>496</v>
      </c>
      <c r="H4908" s="8">
        <v>3.1619999999999999E-3</v>
      </c>
    </row>
    <row r="4909" spans="1:8">
      <c r="A4909" s="8" t="str">
        <f t="shared" si="116"/>
        <v>35.05.011010.06.0044</v>
      </c>
      <c r="B4909" s="8" t="s">
        <v>1149</v>
      </c>
      <c r="C4909" s="8" t="s">
        <v>1150</v>
      </c>
      <c r="D4909" s="8" t="s">
        <v>452</v>
      </c>
      <c r="E4909" s="8" t="s">
        <v>873</v>
      </c>
      <c r="F4909" s="8" t="s">
        <v>452</v>
      </c>
      <c r="G4909" s="8" t="s">
        <v>874</v>
      </c>
      <c r="H4909" s="8">
        <v>1.6889999999999999E-2</v>
      </c>
    </row>
    <row r="4910" spans="1:8">
      <c r="A4910" s="8" t="str">
        <f t="shared" si="116"/>
        <v>35.05.011010.06.0042</v>
      </c>
      <c r="B4910" s="8" t="s">
        <v>1149</v>
      </c>
      <c r="C4910" s="8" t="s">
        <v>1150</v>
      </c>
      <c r="D4910" s="8" t="s">
        <v>452</v>
      </c>
      <c r="E4910" s="8" t="s">
        <v>875</v>
      </c>
      <c r="F4910" s="8" t="s">
        <v>452</v>
      </c>
      <c r="G4910" s="8" t="s">
        <v>876</v>
      </c>
      <c r="H4910" s="8">
        <v>6.0196E-2</v>
      </c>
    </row>
    <row r="4911" spans="1:8">
      <c r="A4911" s="8" t="str">
        <f t="shared" si="116"/>
        <v>35.05.011010.06.0046</v>
      </c>
      <c r="B4911" s="8" t="s">
        <v>1149</v>
      </c>
      <c r="C4911" s="8" t="s">
        <v>1150</v>
      </c>
      <c r="D4911" s="8" t="s">
        <v>452</v>
      </c>
      <c r="E4911" s="8" t="s">
        <v>877</v>
      </c>
      <c r="F4911" s="8" t="s">
        <v>452</v>
      </c>
      <c r="G4911" s="8" t="s">
        <v>878</v>
      </c>
      <c r="H4911" s="8">
        <v>5.5259999999999997E-3</v>
      </c>
    </row>
    <row r="4912" spans="1:8">
      <c r="A4912" s="8" t="str">
        <f t="shared" si="116"/>
        <v>35.05.011030.03.0002</v>
      </c>
      <c r="B4912" s="8" t="s">
        <v>1149</v>
      </c>
      <c r="C4912" s="8" t="s">
        <v>1150</v>
      </c>
      <c r="D4912" s="8" t="s">
        <v>452</v>
      </c>
      <c r="E4912" s="8" t="s">
        <v>497</v>
      </c>
      <c r="F4912" s="8" t="s">
        <v>498</v>
      </c>
      <c r="G4912" s="8" t="s">
        <v>499</v>
      </c>
      <c r="H4912" s="8">
        <v>5.6389999999999999E-3</v>
      </c>
    </row>
    <row r="4913" spans="1:8">
      <c r="A4913" s="8" t="str">
        <f t="shared" si="116"/>
        <v>35.05.011010.07.0011</v>
      </c>
      <c r="B4913" s="8" t="s">
        <v>1149</v>
      </c>
      <c r="C4913" s="8" t="s">
        <v>1150</v>
      </c>
      <c r="D4913" s="8" t="s">
        <v>452</v>
      </c>
      <c r="E4913" s="8" t="s">
        <v>487</v>
      </c>
      <c r="F4913" s="8" t="s">
        <v>452</v>
      </c>
      <c r="G4913" s="8" t="s">
        <v>488</v>
      </c>
      <c r="H4913" s="8">
        <v>2.189E-3</v>
      </c>
    </row>
    <row r="4914" spans="1:8">
      <c r="A4914" s="8" t="str">
        <f t="shared" si="116"/>
        <v>35.05.011010.06.0037</v>
      </c>
      <c r="B4914" s="8" t="s">
        <v>1149</v>
      </c>
      <c r="C4914" s="8" t="s">
        <v>1150</v>
      </c>
      <c r="D4914" s="8" t="s">
        <v>452</v>
      </c>
      <c r="E4914" s="8" t="s">
        <v>485</v>
      </c>
      <c r="F4914" s="8" t="s">
        <v>452</v>
      </c>
      <c r="G4914" s="8" t="s">
        <v>486</v>
      </c>
      <c r="H4914" s="8">
        <v>1.35E-4</v>
      </c>
    </row>
    <row r="4915" spans="1:8">
      <c r="A4915" s="8" t="str">
        <f t="shared" si="116"/>
        <v>35.05.011010.06.0021</v>
      </c>
      <c r="B4915" s="8" t="s">
        <v>1149</v>
      </c>
      <c r="C4915" s="8" t="s">
        <v>1150</v>
      </c>
      <c r="D4915" s="8" t="s">
        <v>452</v>
      </c>
      <c r="E4915" s="8" t="s">
        <v>489</v>
      </c>
      <c r="F4915" s="8" t="s">
        <v>452</v>
      </c>
      <c r="G4915" s="8" t="s">
        <v>490</v>
      </c>
      <c r="H4915" s="8">
        <v>1.6200000000000001E-4</v>
      </c>
    </row>
    <row r="4916" spans="1:8">
      <c r="A4916" s="8" t="str">
        <f t="shared" si="116"/>
        <v>35.05.011010.06.0008</v>
      </c>
      <c r="B4916" s="8" t="s">
        <v>1149</v>
      </c>
      <c r="C4916" s="8" t="s">
        <v>1150</v>
      </c>
      <c r="D4916" s="8" t="s">
        <v>452</v>
      </c>
      <c r="E4916" s="8" t="s">
        <v>491</v>
      </c>
      <c r="F4916" s="8" t="s">
        <v>452</v>
      </c>
      <c r="G4916" s="8" t="s">
        <v>492</v>
      </c>
      <c r="H4916" s="8">
        <v>3.7800000000000003E-4</v>
      </c>
    </row>
    <row r="4917" spans="1:8">
      <c r="A4917" s="8" t="str">
        <f t="shared" si="116"/>
        <v>35.05.011010.06.0035</v>
      </c>
      <c r="B4917" s="8" t="s">
        <v>1149</v>
      </c>
      <c r="C4917" s="8" t="s">
        <v>1150</v>
      </c>
      <c r="D4917" s="8" t="s">
        <v>452</v>
      </c>
      <c r="E4917" s="8" t="s">
        <v>879</v>
      </c>
      <c r="F4917" s="8" t="s">
        <v>452</v>
      </c>
      <c r="G4917" s="8" t="s">
        <v>880</v>
      </c>
      <c r="H4917" s="8">
        <v>2.9700000000000001E-4</v>
      </c>
    </row>
    <row r="4918" spans="1:8">
      <c r="A4918" s="8" t="str">
        <f t="shared" si="116"/>
        <v>35.05.011010.01.0003</v>
      </c>
      <c r="B4918" s="8" t="s">
        <v>1149</v>
      </c>
      <c r="C4918" s="8" t="s">
        <v>1150</v>
      </c>
      <c r="D4918" s="8" t="s">
        <v>452</v>
      </c>
      <c r="E4918" s="8" t="s">
        <v>471</v>
      </c>
      <c r="F4918" s="8" t="s">
        <v>452</v>
      </c>
      <c r="G4918" s="8" t="s">
        <v>472</v>
      </c>
      <c r="H4918" s="8">
        <v>6.6210000000000001E-3</v>
      </c>
    </row>
    <row r="4919" spans="1:8">
      <c r="A4919" s="8" t="str">
        <f t="shared" si="116"/>
        <v>35.05.011010.06.0040</v>
      </c>
      <c r="B4919" s="8" t="s">
        <v>1149</v>
      </c>
      <c r="C4919" s="8" t="s">
        <v>1150</v>
      </c>
      <c r="D4919" s="8" t="s">
        <v>452</v>
      </c>
      <c r="E4919" s="8" t="s">
        <v>1293</v>
      </c>
      <c r="F4919" s="8" t="s">
        <v>498</v>
      </c>
      <c r="G4919" s="8" t="s">
        <v>1294</v>
      </c>
      <c r="H4919" s="8">
        <v>7.2881000000000001E-2</v>
      </c>
    </row>
    <row r="4920" spans="1:8">
      <c r="A4920" s="8" t="str">
        <f t="shared" si="116"/>
        <v>35.05.011010.06.0047</v>
      </c>
      <c r="B4920" s="8" t="s">
        <v>1149</v>
      </c>
      <c r="C4920" s="8" t="s">
        <v>1150</v>
      </c>
      <c r="D4920" s="8" t="s">
        <v>452</v>
      </c>
      <c r="E4920" s="8" t="s">
        <v>1266</v>
      </c>
      <c r="F4920" s="8" t="s">
        <v>452</v>
      </c>
      <c r="G4920" s="8" t="s">
        <v>1267</v>
      </c>
      <c r="H4920" s="8">
        <v>2.1599999999999999E-4</v>
      </c>
    </row>
    <row r="4921" spans="1:8">
      <c r="A4921" s="8" t="str">
        <f t="shared" si="116"/>
        <v>35.05.011010.06.0051</v>
      </c>
      <c r="B4921" s="8" t="s">
        <v>1149</v>
      </c>
      <c r="C4921" s="8" t="s">
        <v>1150</v>
      </c>
      <c r="D4921" s="8" t="s">
        <v>452</v>
      </c>
      <c r="E4921" s="8" t="s">
        <v>1258</v>
      </c>
      <c r="F4921" s="8" t="s">
        <v>498</v>
      </c>
      <c r="G4921" s="8" t="s">
        <v>1259</v>
      </c>
      <c r="H4921" s="8">
        <v>2.1599999999999999E-4</v>
      </c>
    </row>
    <row r="4922" spans="1:8">
      <c r="A4922" s="8" t="str">
        <f t="shared" si="116"/>
        <v>35.05.011010.06.0038</v>
      </c>
      <c r="B4922" s="8" t="s">
        <v>1149</v>
      </c>
      <c r="C4922" s="8" t="s">
        <v>1150</v>
      </c>
      <c r="D4922" s="8" t="s">
        <v>452</v>
      </c>
      <c r="E4922" s="8" t="s">
        <v>1305</v>
      </c>
      <c r="F4922" s="8" t="s">
        <v>452</v>
      </c>
      <c r="G4922" s="8" t="s">
        <v>1306</v>
      </c>
      <c r="H4922" s="8">
        <v>1.3872000000000001E-2</v>
      </c>
    </row>
    <row r="4923" spans="1:8">
      <c r="A4923" s="8" t="str">
        <f t="shared" si="116"/>
        <v>35.05.011010.01.0004</v>
      </c>
      <c r="B4923" s="8" t="s">
        <v>1149</v>
      </c>
      <c r="C4923" s="8" t="s">
        <v>1150</v>
      </c>
      <c r="D4923" s="8" t="s">
        <v>452</v>
      </c>
      <c r="E4923" s="8" t="s">
        <v>719</v>
      </c>
      <c r="F4923" s="8" t="s">
        <v>452</v>
      </c>
      <c r="G4923" s="8" t="s">
        <v>720</v>
      </c>
      <c r="H4923" s="8">
        <v>6.6210000000000001E-3</v>
      </c>
    </row>
    <row r="4924" spans="1:8">
      <c r="A4924" s="8" t="str">
        <f t="shared" si="116"/>
        <v>35.05.011030.02.0048</v>
      </c>
      <c r="B4924" s="8" t="s">
        <v>1149</v>
      </c>
      <c r="C4924" s="8" t="s">
        <v>1150</v>
      </c>
      <c r="D4924" s="8" t="s">
        <v>452</v>
      </c>
      <c r="E4924" s="8" t="s">
        <v>1301</v>
      </c>
      <c r="F4924" s="8" t="s">
        <v>579</v>
      </c>
      <c r="G4924" s="8" t="s">
        <v>1302</v>
      </c>
      <c r="H4924" s="8">
        <v>6.7559999999999995E-2</v>
      </c>
    </row>
    <row r="4925" spans="1:8">
      <c r="A4925" s="8" t="str">
        <f t="shared" si="116"/>
        <v>35.05.011010.03.0018</v>
      </c>
      <c r="B4925" s="8" t="s">
        <v>1149</v>
      </c>
      <c r="C4925" s="8" t="s">
        <v>1150</v>
      </c>
      <c r="D4925" s="8" t="s">
        <v>452</v>
      </c>
      <c r="E4925" s="8" t="s">
        <v>1303</v>
      </c>
      <c r="F4925" s="8" t="s">
        <v>452</v>
      </c>
      <c r="G4925" s="8" t="s">
        <v>1304</v>
      </c>
      <c r="H4925" s="8">
        <v>9.1994999999999993E-2</v>
      </c>
    </row>
    <row r="4926" spans="1:8">
      <c r="A4926" s="8" t="str">
        <f t="shared" si="116"/>
        <v>35.05.011010.09.0004</v>
      </c>
      <c r="B4926" s="8" t="s">
        <v>1149</v>
      </c>
      <c r="C4926" s="8" t="s">
        <v>1150</v>
      </c>
      <c r="D4926" s="8" t="s">
        <v>452</v>
      </c>
      <c r="E4926" s="8" t="s">
        <v>577</v>
      </c>
      <c r="F4926" s="8" t="s">
        <v>452</v>
      </c>
      <c r="G4926" s="8" t="s">
        <v>578</v>
      </c>
      <c r="H4926" s="8">
        <v>7.9640000000000006E-3</v>
      </c>
    </row>
    <row r="4927" spans="1:8">
      <c r="A4927" s="8" t="str">
        <f t="shared" si="116"/>
        <v>35.05.011130.05.0041</v>
      </c>
      <c r="B4927" s="8" t="s">
        <v>1172</v>
      </c>
      <c r="C4927" s="8" t="s">
        <v>1173</v>
      </c>
      <c r="D4927" s="8" t="s">
        <v>452</v>
      </c>
      <c r="E4927" s="8" t="s">
        <v>1174</v>
      </c>
      <c r="F4927" s="8" t="s">
        <v>452</v>
      </c>
      <c r="G4927" s="8" t="s">
        <v>1175</v>
      </c>
      <c r="H4927" s="8">
        <v>0.60606099999999996</v>
      </c>
    </row>
    <row r="4928" spans="1:8">
      <c r="A4928" s="8" t="str">
        <f t="shared" si="116"/>
        <v>35.05.011110.05.0003</v>
      </c>
      <c r="B4928" s="8" t="s">
        <v>1172</v>
      </c>
      <c r="C4928" s="8" t="s">
        <v>1173</v>
      </c>
      <c r="D4928" s="8" t="s">
        <v>452</v>
      </c>
      <c r="E4928" s="8" t="s">
        <v>952</v>
      </c>
      <c r="F4928" s="8" t="s">
        <v>452</v>
      </c>
      <c r="G4928" s="8" t="s">
        <v>953</v>
      </c>
      <c r="H4928" s="8">
        <v>0.314747</v>
      </c>
    </row>
    <row r="4929" spans="1:8">
      <c r="A4929" s="8" t="str">
        <f t="shared" si="116"/>
        <v>35.05.011110.04.0004</v>
      </c>
      <c r="B4929" s="8" t="s">
        <v>1172</v>
      </c>
      <c r="C4929" s="8" t="s">
        <v>1173</v>
      </c>
      <c r="D4929" s="8" t="s">
        <v>452</v>
      </c>
      <c r="E4929" s="8" t="s">
        <v>776</v>
      </c>
      <c r="F4929" s="8" t="s">
        <v>452</v>
      </c>
      <c r="G4929" s="8" t="s">
        <v>777</v>
      </c>
      <c r="H4929" s="8">
        <v>7.5538999999999995E-2</v>
      </c>
    </row>
    <row r="4930" spans="1:8">
      <c r="A4930" s="8" t="str">
        <f t="shared" si="116"/>
        <v>35.05.011110.04.0005</v>
      </c>
      <c r="B4930" s="8" t="s">
        <v>1172</v>
      </c>
      <c r="C4930" s="8" t="s">
        <v>1173</v>
      </c>
      <c r="D4930" s="8" t="s">
        <v>452</v>
      </c>
      <c r="E4930" s="8" t="s">
        <v>475</v>
      </c>
      <c r="F4930" s="8" t="s">
        <v>452</v>
      </c>
      <c r="G4930" s="8" t="s">
        <v>476</v>
      </c>
      <c r="H4930" s="8">
        <v>7.5538999999999995E-2</v>
      </c>
    </row>
    <row r="4931" spans="1:8">
      <c r="A4931" s="8" t="str">
        <f t="shared" si="116"/>
        <v>---------------  - FMEN031 - V:</v>
      </c>
      <c r="B4931" s="8" t="s">
        <v>427</v>
      </c>
      <c r="C4931" s="8" t="e">
        <f>------------------------------DAT</f>
        <v>#NAME?</v>
      </c>
      <c r="D4931" s="8" t="s">
        <v>1238</v>
      </c>
      <c r="E4931" s="8" t="s">
        <v>526</v>
      </c>
      <c r="F4931" s="8" t="s">
        <v>527</v>
      </c>
      <c r="G4931" s="8" t="s">
        <v>528</v>
      </c>
      <c r="H4931" s="8"/>
    </row>
    <row r="4932" spans="1:8">
      <c r="A4932" s="8" t="str">
        <f t="shared" si="116"/>
        <v>_x000C_------------------------------</v>
      </c>
      <c r="B4932" s="8" t="s">
        <v>529</v>
      </c>
      <c r="C4932" s="8" t="s">
        <v>1227</v>
      </c>
      <c r="D4932" s="8" t="s">
        <v>1228</v>
      </c>
      <c r="E4932" s="8" t="s">
        <v>430</v>
      </c>
      <c r="F4932" s="8" t="s">
        <v>429</v>
      </c>
      <c r="G4932" s="8" t="s">
        <v>431</v>
      </c>
      <c r="H4932" s="8" t="s">
        <v>431</v>
      </c>
    </row>
    <row r="4933" spans="1:8">
      <c r="A4933" s="8" t="str">
        <f t="shared" si="116"/>
        <v>FORNO DE MINASrutura de Atual P</v>
      </c>
      <c r="B4933" s="8" t="s">
        <v>433</v>
      </c>
      <c r="C4933" s="8" t="s">
        <v>434</v>
      </c>
      <c r="D4933" s="8" t="s">
        <v>435</v>
      </c>
      <c r="E4933" s="8" t="s">
        <v>436</v>
      </c>
      <c r="F4933" s="8" t="s">
        <v>437</v>
      </c>
      <c r="G4933" s="8" t="s">
        <v>438</v>
      </c>
      <c r="H4933" s="8" t="s">
        <v>1778</v>
      </c>
    </row>
    <row r="4934" spans="1:8">
      <c r="A4934" s="8" t="str">
        <f t="shared" si="116"/>
        <v>-------------------------------</v>
      </c>
      <c r="B4934" s="8" t="s">
        <v>427</v>
      </c>
      <c r="C4934" s="8" t="s">
        <v>1227</v>
      </c>
      <c r="D4934" s="8" t="s">
        <v>1228</v>
      </c>
      <c r="E4934" s="8" t="s">
        <v>430</v>
      </c>
      <c r="F4934" s="8" t="s">
        <v>429</v>
      </c>
      <c r="G4934" s="8" t="s">
        <v>431</v>
      </c>
      <c r="H4934" s="8" t="s">
        <v>1761</v>
      </c>
    </row>
    <row r="4935" spans="1:8">
      <c r="A4935" s="8" t="str">
        <f t="shared" si="116"/>
        <v/>
      </c>
      <c r="B4935" s="8"/>
      <c r="C4935" s="8"/>
      <c r="D4935" s="8"/>
      <c r="E4935" s="8"/>
      <c r="F4935" s="8"/>
      <c r="G4935" s="8"/>
      <c r="H4935" s="8"/>
    </row>
    <row r="4936" spans="1:8">
      <c r="A4936" s="8" t="str">
        <f t="shared" si="116"/>
        <v>Item PaiItem Filho</v>
      </c>
      <c r="B4936" s="8" t="s">
        <v>441</v>
      </c>
      <c r="C4936" s="8" t="s">
        <v>442</v>
      </c>
      <c r="D4936" s="8" t="s">
        <v>443</v>
      </c>
      <c r="E4936" s="8" t="s">
        <v>444</v>
      </c>
      <c r="F4936" s="8" t="s">
        <v>443</v>
      </c>
      <c r="G4936" s="8" t="s">
        <v>445</v>
      </c>
      <c r="H4936" s="8" t="s">
        <v>446</v>
      </c>
    </row>
    <row r="4937" spans="1:8">
      <c r="A4937" s="8" t="str">
        <f t="shared" si="116"/>
        <v>------------------------------</v>
      </c>
      <c r="B4937" s="8" t="s">
        <v>427</v>
      </c>
      <c r="C4937" s="8" t="s">
        <v>447</v>
      </c>
      <c r="D4937" s="8" t="s">
        <v>448</v>
      </c>
      <c r="E4937" s="8" t="s">
        <v>449</v>
      </c>
      <c r="F4937" s="8" t="s">
        <v>448</v>
      </c>
      <c r="G4937" s="8" t="s">
        <v>431</v>
      </c>
      <c r="H4937" s="8" t="s">
        <v>427</v>
      </c>
    </row>
    <row r="4938" spans="1:8">
      <c r="A4938" s="8" t="str">
        <f t="shared" si="116"/>
        <v>35.05.011110.09.0003</v>
      </c>
      <c r="B4938" s="8" t="s">
        <v>1172</v>
      </c>
      <c r="C4938" s="8" t="s">
        <v>1173</v>
      </c>
      <c r="D4938" s="8" t="s">
        <v>452</v>
      </c>
      <c r="E4938" s="8" t="s">
        <v>824</v>
      </c>
      <c r="F4938" s="8" t="s">
        <v>452</v>
      </c>
      <c r="G4938" s="8" t="s">
        <v>825</v>
      </c>
      <c r="H4938" s="8">
        <v>6.1376E-2</v>
      </c>
    </row>
    <row r="4939" spans="1:8">
      <c r="A4939" s="8" t="str">
        <f t="shared" si="116"/>
        <v>35.05.011110.06.0062</v>
      </c>
      <c r="B4939" s="8" t="s">
        <v>1172</v>
      </c>
      <c r="C4939" s="8" t="s">
        <v>1173</v>
      </c>
      <c r="D4939" s="8" t="s">
        <v>452</v>
      </c>
      <c r="E4939" s="8" t="s">
        <v>1400</v>
      </c>
      <c r="F4939" s="8" t="s">
        <v>452</v>
      </c>
      <c r="G4939" s="8" t="s">
        <v>1401</v>
      </c>
      <c r="H4939" s="8">
        <v>8.1834000000000004E-2</v>
      </c>
    </row>
    <row r="4940" spans="1:8">
      <c r="A4940" s="8" t="str">
        <f t="shared" si="116"/>
        <v>35.05.011110.06.0020</v>
      </c>
      <c r="B4940" s="8" t="s">
        <v>1172</v>
      </c>
      <c r="C4940" s="8" t="s">
        <v>1173</v>
      </c>
      <c r="D4940" s="8" t="s">
        <v>452</v>
      </c>
      <c r="E4940" s="8" t="s">
        <v>456</v>
      </c>
      <c r="F4940" s="8" t="s">
        <v>452</v>
      </c>
      <c r="G4940" s="8" t="s">
        <v>457</v>
      </c>
      <c r="H4940" s="8">
        <v>3.1470000000000001E-3</v>
      </c>
    </row>
    <row r="4941" spans="1:8">
      <c r="A4941" s="8" t="str">
        <f t="shared" si="116"/>
        <v>35.05.011130.02.0046</v>
      </c>
      <c r="B4941" s="8" t="s">
        <v>1172</v>
      </c>
      <c r="C4941" s="8" t="s">
        <v>1173</v>
      </c>
      <c r="D4941" s="8" t="s">
        <v>452</v>
      </c>
      <c r="E4941" s="8" t="s">
        <v>387</v>
      </c>
      <c r="F4941" s="8" t="s">
        <v>579</v>
      </c>
      <c r="G4941" s="8" t="s">
        <v>415</v>
      </c>
      <c r="H4941" s="8">
        <v>0.40404000000000001</v>
      </c>
    </row>
    <row r="4942" spans="1:8">
      <c r="A4942" s="8" t="str">
        <f t="shared" si="116"/>
        <v>35.05.011110.02.0003</v>
      </c>
      <c r="B4942" s="8" t="s">
        <v>1172</v>
      </c>
      <c r="C4942" s="8" t="s">
        <v>1173</v>
      </c>
      <c r="D4942" s="8" t="s">
        <v>452</v>
      </c>
      <c r="E4942" s="8" t="s">
        <v>523</v>
      </c>
      <c r="F4942" s="8" t="s">
        <v>452</v>
      </c>
      <c r="G4942" s="8" t="s">
        <v>524</v>
      </c>
      <c r="H4942" s="8">
        <v>3.8242999999999999E-2</v>
      </c>
    </row>
    <row r="4943" spans="1:8">
      <c r="A4943" s="8" t="str">
        <f t="shared" ref="A4943:A5006" si="117">B4943&amp;E4943</f>
        <v>35.05.011110.07.0002</v>
      </c>
      <c r="B4943" s="8" t="s">
        <v>1172</v>
      </c>
      <c r="C4943" s="8" t="s">
        <v>1173</v>
      </c>
      <c r="D4943" s="8" t="s">
        <v>452</v>
      </c>
      <c r="E4943" s="8" t="s">
        <v>454</v>
      </c>
      <c r="F4943" s="8" t="s">
        <v>452</v>
      </c>
      <c r="G4943" s="8" t="s">
        <v>455</v>
      </c>
      <c r="H4943" s="8">
        <v>0.25608900000000001</v>
      </c>
    </row>
    <row r="4944" spans="1:8">
      <c r="A4944" s="8" t="str">
        <f t="shared" si="117"/>
        <v>35.05.011110.09.0004</v>
      </c>
      <c r="B4944" s="8" t="s">
        <v>1172</v>
      </c>
      <c r="C4944" s="8" t="s">
        <v>1173</v>
      </c>
      <c r="D4944" s="8" t="s">
        <v>452</v>
      </c>
      <c r="E4944" s="8" t="s">
        <v>577</v>
      </c>
      <c r="F4944" s="8" t="s">
        <v>452</v>
      </c>
      <c r="G4944" s="8" t="s">
        <v>578</v>
      </c>
      <c r="H4944" s="8">
        <v>2.9426999999999998E-2</v>
      </c>
    </row>
    <row r="4945" spans="1:8">
      <c r="A4945" s="8" t="str">
        <f t="shared" si="117"/>
        <v>35.05.011110.06.0001</v>
      </c>
      <c r="B4945" s="8" t="s">
        <v>1172</v>
      </c>
      <c r="C4945" s="8" t="s">
        <v>1173</v>
      </c>
      <c r="D4945" s="8" t="s">
        <v>452</v>
      </c>
      <c r="E4945" s="8" t="s">
        <v>481</v>
      </c>
      <c r="F4945" s="8" t="s">
        <v>452</v>
      </c>
      <c r="G4945" s="8" t="s">
        <v>482</v>
      </c>
      <c r="H4945" s="8">
        <v>7.3588000000000001E-2</v>
      </c>
    </row>
    <row r="4946" spans="1:8">
      <c r="A4946" s="8" t="str">
        <f t="shared" si="117"/>
        <v>35.05.011110.07.1021</v>
      </c>
      <c r="B4946" s="8" t="s">
        <v>1172</v>
      </c>
      <c r="C4946" s="8" t="s">
        <v>1173</v>
      </c>
      <c r="D4946" s="8" t="s">
        <v>452</v>
      </c>
      <c r="E4946" s="8" t="s">
        <v>1072</v>
      </c>
      <c r="F4946" s="8" t="s">
        <v>498</v>
      </c>
      <c r="G4946" s="8" t="s">
        <v>1073</v>
      </c>
      <c r="H4946" s="8">
        <v>5.71E-4</v>
      </c>
    </row>
    <row r="4947" spans="1:8">
      <c r="A4947" s="8" t="str">
        <f t="shared" si="117"/>
        <v>35.05.011110.07.0035</v>
      </c>
      <c r="B4947" s="8" t="s">
        <v>1172</v>
      </c>
      <c r="C4947" s="8" t="s">
        <v>1173</v>
      </c>
      <c r="D4947" s="8" t="s">
        <v>452</v>
      </c>
      <c r="E4947" s="8" t="s">
        <v>1299</v>
      </c>
      <c r="F4947" s="8" t="s">
        <v>452</v>
      </c>
      <c r="G4947" s="8" t="s">
        <v>1300</v>
      </c>
      <c r="H4947" s="8">
        <v>1.0204E-2</v>
      </c>
    </row>
    <row r="4948" spans="1:8">
      <c r="A4948" s="8" t="str">
        <f t="shared" si="117"/>
        <v>35.05.011230.05.0002</v>
      </c>
      <c r="B4948" s="8" t="s">
        <v>706</v>
      </c>
      <c r="C4948" s="8" t="s">
        <v>707</v>
      </c>
      <c r="D4948" s="8" t="s">
        <v>452</v>
      </c>
      <c r="E4948" s="8" t="s">
        <v>581</v>
      </c>
      <c r="F4948" s="8" t="s">
        <v>498</v>
      </c>
      <c r="G4948" s="8" t="s">
        <v>582</v>
      </c>
      <c r="H4948" s="8">
        <v>0.67808599999999997</v>
      </c>
    </row>
    <row r="4949" spans="1:8">
      <c r="A4949" s="8" t="str">
        <f t="shared" si="117"/>
        <v>35.05.011210.04.0010</v>
      </c>
      <c r="B4949" s="8" t="s">
        <v>706</v>
      </c>
      <c r="C4949" s="8" t="s">
        <v>707</v>
      </c>
      <c r="D4949" s="8" t="s">
        <v>452</v>
      </c>
      <c r="E4949" s="8" t="s">
        <v>465</v>
      </c>
      <c r="F4949" s="8" t="s">
        <v>452</v>
      </c>
      <c r="G4949" s="8" t="s">
        <v>459</v>
      </c>
      <c r="H4949" s="8">
        <v>0.188079</v>
      </c>
    </row>
    <row r="4950" spans="1:8">
      <c r="A4950" s="8" t="str">
        <f t="shared" si="117"/>
        <v>35.05.011230.07.0001</v>
      </c>
      <c r="B4950" s="8" t="s">
        <v>706</v>
      </c>
      <c r="C4950" s="8" t="s">
        <v>707</v>
      </c>
      <c r="D4950" s="8" t="s">
        <v>452</v>
      </c>
      <c r="E4950" s="8" t="s">
        <v>583</v>
      </c>
      <c r="F4950" s="8" t="s">
        <v>498</v>
      </c>
      <c r="G4950" s="8" t="s">
        <v>584</v>
      </c>
      <c r="H4950" s="8">
        <v>0.52212599999999998</v>
      </c>
    </row>
    <row r="4951" spans="1:8">
      <c r="A4951" s="8" t="str">
        <f t="shared" si="117"/>
        <v>35.05.011210.05.0012</v>
      </c>
      <c r="B4951" s="8" t="s">
        <v>706</v>
      </c>
      <c r="C4951" s="8" t="s">
        <v>707</v>
      </c>
      <c r="D4951" s="8" t="s">
        <v>452</v>
      </c>
      <c r="E4951" s="8" t="s">
        <v>585</v>
      </c>
      <c r="F4951" s="8" t="s">
        <v>452</v>
      </c>
      <c r="G4951" s="8" t="s">
        <v>586</v>
      </c>
      <c r="H4951" s="8">
        <v>0.32139800000000002</v>
      </c>
    </row>
    <row r="4952" spans="1:8">
      <c r="A4952" s="8" t="str">
        <f t="shared" si="117"/>
        <v>35.05.011210.07.0002</v>
      </c>
      <c r="B4952" s="8" t="s">
        <v>706</v>
      </c>
      <c r="C4952" s="8" t="s">
        <v>707</v>
      </c>
      <c r="D4952" s="8" t="s">
        <v>452</v>
      </c>
      <c r="E4952" s="8" t="s">
        <v>454</v>
      </c>
      <c r="F4952" s="8" t="s">
        <v>452</v>
      </c>
      <c r="G4952" s="8" t="s">
        <v>455</v>
      </c>
      <c r="H4952" s="8">
        <v>0.32950400000000002</v>
      </c>
    </row>
    <row r="4953" spans="1:8">
      <c r="A4953" s="8" t="str">
        <f t="shared" si="117"/>
        <v>35.05.011210.06.0020</v>
      </c>
      <c r="B4953" s="8" t="s">
        <v>706</v>
      </c>
      <c r="C4953" s="8" t="s">
        <v>707</v>
      </c>
      <c r="D4953" s="8" t="s">
        <v>452</v>
      </c>
      <c r="E4953" s="8" t="s">
        <v>456</v>
      </c>
      <c r="F4953" s="8" t="s">
        <v>452</v>
      </c>
      <c r="G4953" s="8" t="s">
        <v>457</v>
      </c>
      <c r="H4953" s="8">
        <v>3.5339999999999998E-3</v>
      </c>
    </row>
    <row r="4954" spans="1:8">
      <c r="A4954" s="8" t="str">
        <f t="shared" si="117"/>
        <v>35.05.011210.09.0004</v>
      </c>
      <c r="B4954" s="8" t="s">
        <v>706</v>
      </c>
      <c r="C4954" s="8" t="s">
        <v>707</v>
      </c>
      <c r="D4954" s="8" t="s">
        <v>452</v>
      </c>
      <c r="E4954" s="8" t="s">
        <v>577</v>
      </c>
      <c r="F4954" s="8" t="s">
        <v>452</v>
      </c>
      <c r="G4954" s="8" t="s">
        <v>578</v>
      </c>
      <c r="H4954" s="8">
        <v>1.3889E-2</v>
      </c>
    </row>
    <row r="4955" spans="1:8">
      <c r="A4955" s="8" t="str">
        <f t="shared" si="117"/>
        <v>35.05.011230.02.0049</v>
      </c>
      <c r="B4955" s="8" t="s">
        <v>706</v>
      </c>
      <c r="C4955" s="8" t="s">
        <v>707</v>
      </c>
      <c r="D4955" s="8" t="s">
        <v>452</v>
      </c>
      <c r="E4955" s="8" t="s">
        <v>384</v>
      </c>
      <c r="F4955" s="8" t="s">
        <v>579</v>
      </c>
      <c r="G4955" s="8" t="s">
        <v>411</v>
      </c>
      <c r="H4955" s="8">
        <v>0.3</v>
      </c>
    </row>
    <row r="4956" spans="1:8">
      <c r="A4956" s="8" t="str">
        <f t="shared" si="117"/>
        <v>35.05.011210.04.0004</v>
      </c>
      <c r="B4956" s="8" t="s">
        <v>706</v>
      </c>
      <c r="C4956" s="8" t="s">
        <v>707</v>
      </c>
      <c r="D4956" s="8" t="s">
        <v>452</v>
      </c>
      <c r="E4956" s="8" t="s">
        <v>776</v>
      </c>
      <c r="F4956" s="8" t="s">
        <v>452</v>
      </c>
      <c r="G4956" s="8" t="s">
        <v>777</v>
      </c>
      <c r="H4956" s="8">
        <v>7.5919999999999998E-3</v>
      </c>
    </row>
    <row r="4957" spans="1:8">
      <c r="A4957" s="8" t="str">
        <f t="shared" si="117"/>
        <v>35.05.011210.06.0033</v>
      </c>
      <c r="B4957" s="8" t="s">
        <v>706</v>
      </c>
      <c r="C4957" s="8" t="s">
        <v>707</v>
      </c>
      <c r="D4957" s="8" t="s">
        <v>452</v>
      </c>
      <c r="E4957" s="8" t="s">
        <v>984</v>
      </c>
      <c r="F4957" s="8" t="s">
        <v>498</v>
      </c>
      <c r="G4957" s="8" t="s">
        <v>985</v>
      </c>
      <c r="H4957" s="8">
        <v>2.7439999999999999E-3</v>
      </c>
    </row>
    <row r="4958" spans="1:8">
      <c r="A4958" s="8" t="str">
        <f t="shared" si="117"/>
        <v>35.05.011210.01.0003</v>
      </c>
      <c r="B4958" s="8" t="s">
        <v>706</v>
      </c>
      <c r="C4958" s="8" t="s">
        <v>707</v>
      </c>
      <c r="D4958" s="8" t="s">
        <v>452</v>
      </c>
      <c r="E4958" s="8" t="s">
        <v>471</v>
      </c>
      <c r="F4958" s="8" t="s">
        <v>452</v>
      </c>
      <c r="G4958" s="8" t="s">
        <v>472</v>
      </c>
      <c r="H4958" s="8">
        <v>1.2604000000000001E-2</v>
      </c>
    </row>
    <row r="4959" spans="1:8">
      <c r="A4959" s="8" t="str">
        <f t="shared" si="117"/>
        <v>35.05.011210.05.0002</v>
      </c>
      <c r="B4959" s="8" t="s">
        <v>706</v>
      </c>
      <c r="C4959" s="8" t="s">
        <v>707</v>
      </c>
      <c r="D4959" s="8" t="s">
        <v>452</v>
      </c>
      <c r="E4959" s="8" t="s">
        <v>451</v>
      </c>
      <c r="F4959" s="8" t="s">
        <v>452</v>
      </c>
      <c r="G4959" s="8" t="s">
        <v>453</v>
      </c>
      <c r="H4959" s="8">
        <v>1.5202E-2</v>
      </c>
    </row>
    <row r="4960" spans="1:8">
      <c r="A4960" s="8" t="str">
        <f t="shared" si="117"/>
        <v>35.05.011210.02.0003</v>
      </c>
      <c r="B4960" s="8" t="s">
        <v>706</v>
      </c>
      <c r="C4960" s="8" t="s">
        <v>707</v>
      </c>
      <c r="D4960" s="8" t="s">
        <v>452</v>
      </c>
      <c r="E4960" s="8" t="s">
        <v>523</v>
      </c>
      <c r="F4960" s="8" t="s">
        <v>452</v>
      </c>
      <c r="G4960" s="8" t="s">
        <v>524</v>
      </c>
      <c r="H4960" s="8">
        <v>6.0920000000000002E-3</v>
      </c>
    </row>
    <row r="4961" spans="1:8">
      <c r="A4961" s="8" t="str">
        <f t="shared" si="117"/>
        <v>35.05.011210.06.0043</v>
      </c>
      <c r="B4961" s="8" t="s">
        <v>706</v>
      </c>
      <c r="C4961" s="8" t="s">
        <v>707</v>
      </c>
      <c r="D4961" s="8" t="s">
        <v>452</v>
      </c>
      <c r="E4961" s="8" t="s">
        <v>869</v>
      </c>
      <c r="F4961" s="8" t="s">
        <v>452</v>
      </c>
      <c r="G4961" s="8" t="s">
        <v>870</v>
      </c>
      <c r="H4961" s="8">
        <v>2.0122999999999999E-2</v>
      </c>
    </row>
    <row r="4962" spans="1:8">
      <c r="A4962" s="8" t="str">
        <f t="shared" si="117"/>
        <v>35.05.011230.03.0002</v>
      </c>
      <c r="B4962" s="8" t="s">
        <v>706</v>
      </c>
      <c r="C4962" s="8" t="s">
        <v>707</v>
      </c>
      <c r="D4962" s="8" t="s">
        <v>452</v>
      </c>
      <c r="E4962" s="8" t="s">
        <v>497</v>
      </c>
      <c r="F4962" s="8" t="s">
        <v>498</v>
      </c>
      <c r="G4962" s="8" t="s">
        <v>499</v>
      </c>
      <c r="H4962" s="8">
        <v>5.6160000000000003E-3</v>
      </c>
    </row>
    <row r="4963" spans="1:8">
      <c r="A4963" s="8" t="str">
        <f t="shared" si="117"/>
        <v>35.05.011210.06.0036</v>
      </c>
      <c r="B4963" s="8" t="s">
        <v>706</v>
      </c>
      <c r="C4963" s="8" t="s">
        <v>707</v>
      </c>
      <c r="D4963" s="8" t="s">
        <v>452</v>
      </c>
      <c r="E4963" s="8" t="s">
        <v>881</v>
      </c>
      <c r="F4963" s="8" t="s">
        <v>452</v>
      </c>
      <c r="G4963" s="8" t="s">
        <v>882</v>
      </c>
      <c r="H4963" s="8">
        <v>7.4999999999999993E-5</v>
      </c>
    </row>
    <row r="4964" spans="1:8">
      <c r="A4964" s="8" t="str">
        <f t="shared" si="117"/>
        <v>35.05.011210.06.0021</v>
      </c>
      <c r="B4964" s="8" t="s">
        <v>706</v>
      </c>
      <c r="C4964" s="8" t="s">
        <v>707</v>
      </c>
      <c r="D4964" s="8" t="s">
        <v>452</v>
      </c>
      <c r="E4964" s="8" t="s">
        <v>489</v>
      </c>
      <c r="F4964" s="8" t="s">
        <v>452</v>
      </c>
      <c r="G4964" s="8" t="s">
        <v>490</v>
      </c>
      <c r="H4964" s="8">
        <v>5.8999999999999998E-5</v>
      </c>
    </row>
    <row r="4965" spans="1:8">
      <c r="A4965" s="8" t="str">
        <f t="shared" si="117"/>
        <v>35.05.011210.03.0012</v>
      </c>
      <c r="B4965" s="8" t="s">
        <v>706</v>
      </c>
      <c r="C4965" s="8" t="s">
        <v>707</v>
      </c>
      <c r="D4965" s="8" t="s">
        <v>452</v>
      </c>
      <c r="E4965" s="8" t="s">
        <v>986</v>
      </c>
      <c r="F4965" s="8" t="s">
        <v>452</v>
      </c>
      <c r="G4965" s="8" t="s">
        <v>987</v>
      </c>
      <c r="H4965" s="8">
        <v>9.1467999999999994E-2</v>
      </c>
    </row>
    <row r="4966" spans="1:8">
      <c r="A4966" s="8" t="str">
        <f t="shared" si="117"/>
        <v>35.05.011210.06.0019</v>
      </c>
      <c r="B4966" s="8" t="s">
        <v>706</v>
      </c>
      <c r="C4966" s="8" t="s">
        <v>707</v>
      </c>
      <c r="D4966" s="8" t="s">
        <v>452</v>
      </c>
      <c r="E4966" s="8" t="s">
        <v>473</v>
      </c>
      <c r="F4966" s="8" t="s">
        <v>452</v>
      </c>
      <c r="G4966" s="8" t="s">
        <v>474</v>
      </c>
      <c r="H4966" s="8">
        <v>2.9640000000000001E-3</v>
      </c>
    </row>
    <row r="4967" spans="1:8">
      <c r="A4967" s="8" t="str">
        <f t="shared" si="117"/>
        <v>35.05.011210.07.0011</v>
      </c>
      <c r="B4967" s="8" t="s">
        <v>706</v>
      </c>
      <c r="C4967" s="8" t="s">
        <v>707</v>
      </c>
      <c r="D4967" s="8" t="s">
        <v>452</v>
      </c>
      <c r="E4967" s="8" t="s">
        <v>487</v>
      </c>
      <c r="F4967" s="8" t="s">
        <v>452</v>
      </c>
      <c r="G4967" s="8" t="s">
        <v>488</v>
      </c>
      <c r="H4967" s="8">
        <v>4.9399999999999997E-4</v>
      </c>
    </row>
    <row r="4968" spans="1:8">
      <c r="A4968" s="8" t="str">
        <f t="shared" si="117"/>
        <v>35.05.011210.06.0035</v>
      </c>
      <c r="B4968" s="8" t="s">
        <v>706</v>
      </c>
      <c r="C4968" s="8" t="s">
        <v>707</v>
      </c>
      <c r="D4968" s="8" t="s">
        <v>452</v>
      </c>
      <c r="E4968" s="8" t="s">
        <v>879</v>
      </c>
      <c r="F4968" s="8" t="s">
        <v>452</v>
      </c>
      <c r="G4968" s="8" t="s">
        <v>880</v>
      </c>
      <c r="H4968" s="8">
        <v>1.2799999999999999E-4</v>
      </c>
    </row>
    <row r="4969" spans="1:8">
      <c r="A4969" s="8" t="str">
        <f t="shared" si="117"/>
        <v>35.05.011210.06.0001</v>
      </c>
      <c r="B4969" s="8" t="s">
        <v>706</v>
      </c>
      <c r="C4969" s="8" t="s">
        <v>707</v>
      </c>
      <c r="D4969" s="8" t="s">
        <v>452</v>
      </c>
      <c r="E4969" s="8" t="s">
        <v>481</v>
      </c>
      <c r="F4969" s="8" t="s">
        <v>452</v>
      </c>
      <c r="G4969" s="8" t="s">
        <v>482</v>
      </c>
      <c r="H4969" s="8">
        <v>4.8000000000000001E-5</v>
      </c>
    </row>
    <row r="4970" spans="1:8">
      <c r="A4970" s="8" t="str">
        <f t="shared" si="117"/>
        <v>35.05.011210.06.0008</v>
      </c>
      <c r="B4970" s="8" t="s">
        <v>706</v>
      </c>
      <c r="C4970" s="8" t="s">
        <v>707</v>
      </c>
      <c r="D4970" s="8" t="s">
        <v>452</v>
      </c>
      <c r="E4970" s="8" t="s">
        <v>491</v>
      </c>
      <c r="F4970" s="8" t="s">
        <v>452</v>
      </c>
      <c r="G4970" s="8" t="s">
        <v>492</v>
      </c>
      <c r="H4970" s="8">
        <v>5.0000000000000004E-6</v>
      </c>
    </row>
    <row r="4971" spans="1:8">
      <c r="A4971" s="8" t="str">
        <f t="shared" si="117"/>
        <v>35.05.011210.06.0037</v>
      </c>
      <c r="B4971" s="8" t="s">
        <v>706</v>
      </c>
      <c r="C4971" s="8" t="s">
        <v>707</v>
      </c>
      <c r="D4971" s="8" t="s">
        <v>452</v>
      </c>
      <c r="E4971" s="8" t="s">
        <v>485</v>
      </c>
      <c r="F4971" s="8" t="s">
        <v>452</v>
      </c>
      <c r="G4971" s="8" t="s">
        <v>486</v>
      </c>
      <c r="H4971" s="8">
        <v>3.9999999999999998E-6</v>
      </c>
    </row>
    <row r="4972" spans="1:8">
      <c r="A4972" s="8" t="str">
        <f t="shared" si="117"/>
        <v>40.01.001010.02.1050</v>
      </c>
      <c r="B4972" s="8" t="s">
        <v>1779</v>
      </c>
      <c r="C4972" s="8" t="s">
        <v>1780</v>
      </c>
      <c r="D4972" s="8" t="s">
        <v>1409</v>
      </c>
      <c r="E4972" s="8" t="s">
        <v>1447</v>
      </c>
      <c r="F4972" s="8" t="s">
        <v>1409</v>
      </c>
      <c r="G4972" s="8" t="s">
        <v>1448</v>
      </c>
      <c r="H4972" s="8">
        <v>1</v>
      </c>
    </row>
    <row r="4973" spans="1:8">
      <c r="A4973" s="8" t="str">
        <f t="shared" si="117"/>
        <v>40.01.002010.02.1013</v>
      </c>
      <c r="B4973" s="8" t="s">
        <v>1781</v>
      </c>
      <c r="C4973" s="8" t="s">
        <v>1780</v>
      </c>
      <c r="D4973" s="8" t="s">
        <v>579</v>
      </c>
      <c r="E4973" s="8" t="s">
        <v>1782</v>
      </c>
      <c r="F4973" s="8" t="s">
        <v>498</v>
      </c>
      <c r="G4973" s="8" t="s">
        <v>1783</v>
      </c>
      <c r="H4973" s="8">
        <v>8.9800000000000005E-2</v>
      </c>
    </row>
    <row r="4974" spans="1:8">
      <c r="A4974" s="8" t="str">
        <f t="shared" si="117"/>
        <v>40.01.002010.02.1012</v>
      </c>
      <c r="B4974" s="8" t="s">
        <v>1781</v>
      </c>
      <c r="C4974" s="8" t="s">
        <v>1780</v>
      </c>
      <c r="D4974" s="8" t="s">
        <v>579</v>
      </c>
      <c r="E4974" s="8" t="s">
        <v>1784</v>
      </c>
      <c r="F4974" s="8" t="s">
        <v>498</v>
      </c>
      <c r="G4974" s="8" t="s">
        <v>1785</v>
      </c>
      <c r="H4974" s="8">
        <v>3.5099999999999999E-2</v>
      </c>
    </row>
    <row r="4975" spans="1:8">
      <c r="A4975" s="8" t="str">
        <f t="shared" si="117"/>
        <v>40.01.002010.02.1014</v>
      </c>
      <c r="B4975" s="8" t="s">
        <v>1781</v>
      </c>
      <c r="C4975" s="8" t="s">
        <v>1780</v>
      </c>
      <c r="D4975" s="8" t="s">
        <v>579</v>
      </c>
      <c r="E4975" s="8" t="s">
        <v>1786</v>
      </c>
      <c r="F4975" s="8" t="s">
        <v>498</v>
      </c>
      <c r="G4975" s="8" t="s">
        <v>1787</v>
      </c>
      <c r="H4975" s="8">
        <v>0.90710000000000002</v>
      </c>
    </row>
    <row r="4976" spans="1:8">
      <c r="A4976" s="8" t="str">
        <f t="shared" si="117"/>
        <v>40.02.101020.10.1004</v>
      </c>
      <c r="B4976" s="8" t="s">
        <v>1095</v>
      </c>
      <c r="C4976" s="8" t="s">
        <v>1096</v>
      </c>
      <c r="D4976" s="8" t="s">
        <v>452</v>
      </c>
      <c r="E4976" s="8" t="s">
        <v>1788</v>
      </c>
      <c r="F4976" s="8" t="s">
        <v>508</v>
      </c>
      <c r="G4976" s="8" t="s">
        <v>1789</v>
      </c>
      <c r="H4976" s="8">
        <v>3.4270000000000002E-2</v>
      </c>
    </row>
    <row r="4977" spans="1:8">
      <c r="A4977" s="8" t="str">
        <f t="shared" si="117"/>
        <v>40.02.101030.01.1004</v>
      </c>
      <c r="B4977" s="8" t="s">
        <v>1095</v>
      </c>
      <c r="C4977" s="8" t="s">
        <v>1096</v>
      </c>
      <c r="D4977" s="8" t="s">
        <v>452</v>
      </c>
      <c r="E4977" s="8" t="s">
        <v>1297</v>
      </c>
      <c r="F4977" s="8" t="s">
        <v>498</v>
      </c>
      <c r="G4977" s="8" t="s">
        <v>1298</v>
      </c>
      <c r="H4977" s="8">
        <v>1</v>
      </c>
    </row>
    <row r="4978" spans="1:8">
      <c r="A4978" s="8" t="str">
        <f t="shared" si="117"/>
        <v>40.02.101010.02.1050</v>
      </c>
      <c r="B4978" s="8" t="s">
        <v>1095</v>
      </c>
      <c r="C4978" s="8" t="s">
        <v>1096</v>
      </c>
      <c r="D4978" s="8" t="s">
        <v>452</v>
      </c>
      <c r="E4978" s="8" t="s">
        <v>1447</v>
      </c>
      <c r="F4978" s="8" t="s">
        <v>1409</v>
      </c>
      <c r="G4978" s="8" t="s">
        <v>1448</v>
      </c>
      <c r="H4978" s="8">
        <v>1.1111</v>
      </c>
    </row>
    <row r="4979" spans="1:8">
      <c r="A4979" s="8" t="str">
        <f t="shared" si="117"/>
        <v>40.02.101020.06.1007</v>
      </c>
      <c r="B4979" s="8" t="s">
        <v>1095</v>
      </c>
      <c r="C4979" s="8" t="s">
        <v>1096</v>
      </c>
      <c r="D4979" s="8" t="s">
        <v>452</v>
      </c>
      <c r="E4979" s="8" t="s">
        <v>1790</v>
      </c>
      <c r="F4979" s="8" t="s">
        <v>508</v>
      </c>
      <c r="G4979" s="8" t="s">
        <v>1791</v>
      </c>
      <c r="H4979" s="8">
        <v>3.4270000000000002E-2</v>
      </c>
    </row>
    <row r="4980" spans="1:8">
      <c r="A4980" s="8" t="str">
        <f t="shared" si="117"/>
        <v>40.02.101020.07.1001</v>
      </c>
      <c r="B4980" s="8" t="s">
        <v>1095</v>
      </c>
      <c r="C4980" s="8" t="s">
        <v>1096</v>
      </c>
      <c r="D4980" s="8" t="s">
        <v>452</v>
      </c>
      <c r="E4980" s="8" t="s">
        <v>925</v>
      </c>
      <c r="F4980" s="8" t="s">
        <v>452</v>
      </c>
      <c r="G4980" s="8" t="s">
        <v>926</v>
      </c>
      <c r="H4980" s="8">
        <v>6.9499999999999998E-4</v>
      </c>
    </row>
    <row r="4981" spans="1:8">
      <c r="A4981" s="8" t="str">
        <f t="shared" si="117"/>
        <v>40.02.101120.10.1004</v>
      </c>
      <c r="B4981" s="8" t="s">
        <v>1097</v>
      </c>
      <c r="C4981" s="8" t="s">
        <v>1098</v>
      </c>
      <c r="D4981" s="8" t="s">
        <v>452</v>
      </c>
      <c r="E4981" s="8" t="s">
        <v>1788</v>
      </c>
      <c r="F4981" s="8" t="s">
        <v>508</v>
      </c>
      <c r="G4981" s="8" t="s">
        <v>1789</v>
      </c>
      <c r="H4981" s="8">
        <v>3.4270000000000002E-2</v>
      </c>
    </row>
    <row r="4982" spans="1:8">
      <c r="A4982" s="8" t="str">
        <f t="shared" si="117"/>
        <v>40.02.101130.01.1004</v>
      </c>
      <c r="B4982" s="8" t="s">
        <v>1097</v>
      </c>
      <c r="C4982" s="8" t="s">
        <v>1098</v>
      </c>
      <c r="D4982" s="8" t="s">
        <v>452</v>
      </c>
      <c r="E4982" s="8" t="s">
        <v>1297</v>
      </c>
      <c r="F4982" s="8" t="s">
        <v>498</v>
      </c>
      <c r="G4982" s="8" t="s">
        <v>1298</v>
      </c>
      <c r="H4982" s="8">
        <v>1</v>
      </c>
    </row>
    <row r="4983" spans="1:8">
      <c r="A4983" s="8" t="str">
        <f t="shared" si="117"/>
        <v>40.02.101110.02.1050</v>
      </c>
      <c r="B4983" s="8" t="s">
        <v>1097</v>
      </c>
      <c r="C4983" s="8" t="s">
        <v>1098</v>
      </c>
      <c r="D4983" s="8" t="s">
        <v>452</v>
      </c>
      <c r="E4983" s="8" t="s">
        <v>1447</v>
      </c>
      <c r="F4983" s="8" t="s">
        <v>1409</v>
      </c>
      <c r="G4983" s="8" t="s">
        <v>1448</v>
      </c>
      <c r="H4983" s="8">
        <v>1.1111</v>
      </c>
    </row>
    <row r="4984" spans="1:8">
      <c r="A4984" s="8" t="str">
        <f t="shared" si="117"/>
        <v>40.02.101120.06.1007</v>
      </c>
      <c r="B4984" s="8" t="s">
        <v>1097</v>
      </c>
      <c r="C4984" s="8" t="s">
        <v>1098</v>
      </c>
      <c r="D4984" s="8" t="s">
        <v>452</v>
      </c>
      <c r="E4984" s="8" t="s">
        <v>1790</v>
      </c>
      <c r="F4984" s="8" t="s">
        <v>508</v>
      </c>
      <c r="G4984" s="8" t="s">
        <v>1791</v>
      </c>
      <c r="H4984" s="8">
        <v>3.4270000000000002E-2</v>
      </c>
    </row>
    <row r="4985" spans="1:8">
      <c r="A4985" s="8" t="str">
        <f t="shared" si="117"/>
        <v>40.02.101120.07.1001</v>
      </c>
      <c r="B4985" s="8" t="s">
        <v>1097</v>
      </c>
      <c r="C4985" s="8" t="s">
        <v>1098</v>
      </c>
      <c r="D4985" s="8" t="s">
        <v>452</v>
      </c>
      <c r="E4985" s="8" t="s">
        <v>925</v>
      </c>
      <c r="F4985" s="8" t="s">
        <v>452</v>
      </c>
      <c r="G4985" s="8" t="s">
        <v>926</v>
      </c>
      <c r="H4985" s="8">
        <v>6.9499999999999998E-4</v>
      </c>
    </row>
    <row r="4986" spans="1:8">
      <c r="A4986" s="8" t="str">
        <f t="shared" si="117"/>
        <v>40.02.101220.10.1004</v>
      </c>
      <c r="B4986" s="8" t="s">
        <v>1099</v>
      </c>
      <c r="C4986" s="8" t="s">
        <v>1100</v>
      </c>
      <c r="D4986" s="8" t="s">
        <v>452</v>
      </c>
      <c r="E4986" s="8" t="s">
        <v>1788</v>
      </c>
      <c r="F4986" s="8" t="s">
        <v>508</v>
      </c>
      <c r="G4986" s="8" t="s">
        <v>1789</v>
      </c>
      <c r="H4986" s="8">
        <v>3.4270000000000002E-2</v>
      </c>
    </row>
    <row r="4987" spans="1:8">
      <c r="A4987" s="8" t="str">
        <f t="shared" si="117"/>
        <v>40.02.101230.01.1004</v>
      </c>
      <c r="B4987" s="8" t="s">
        <v>1099</v>
      </c>
      <c r="C4987" s="8" t="s">
        <v>1100</v>
      </c>
      <c r="D4987" s="8" t="s">
        <v>452</v>
      </c>
      <c r="E4987" s="8" t="s">
        <v>1297</v>
      </c>
      <c r="F4987" s="8" t="s">
        <v>498</v>
      </c>
      <c r="G4987" s="8" t="s">
        <v>1298</v>
      </c>
      <c r="H4987" s="8">
        <v>1</v>
      </c>
    </row>
    <row r="4988" spans="1:8">
      <c r="A4988" s="8" t="str">
        <f t="shared" si="117"/>
        <v>40.02.101210.02.1050</v>
      </c>
      <c r="B4988" s="8" t="s">
        <v>1099</v>
      </c>
      <c r="C4988" s="8" t="s">
        <v>1100</v>
      </c>
      <c r="D4988" s="8" t="s">
        <v>452</v>
      </c>
      <c r="E4988" s="8" t="s">
        <v>1447</v>
      </c>
      <c r="F4988" s="8" t="s">
        <v>1409</v>
      </c>
      <c r="G4988" s="8" t="s">
        <v>1448</v>
      </c>
      <c r="H4988" s="8">
        <v>1.1111</v>
      </c>
    </row>
    <row r="4989" spans="1:8">
      <c r="A4989" s="8" t="str">
        <f t="shared" si="117"/>
        <v>40.02.101220.06.1007</v>
      </c>
      <c r="B4989" s="8" t="s">
        <v>1099</v>
      </c>
      <c r="C4989" s="8" t="s">
        <v>1100</v>
      </c>
      <c r="D4989" s="8" t="s">
        <v>452</v>
      </c>
      <c r="E4989" s="8" t="s">
        <v>1790</v>
      </c>
      <c r="F4989" s="8" t="s">
        <v>508</v>
      </c>
      <c r="G4989" s="8" t="s">
        <v>1791</v>
      </c>
      <c r="H4989" s="8">
        <v>3.4270000000000002E-2</v>
      </c>
    </row>
    <row r="4990" spans="1:8">
      <c r="A4990" s="8" t="str">
        <f t="shared" si="117"/>
        <v>40.02.101220.07.1001</v>
      </c>
      <c r="B4990" s="8" t="s">
        <v>1099</v>
      </c>
      <c r="C4990" s="8" t="s">
        <v>1100</v>
      </c>
      <c r="D4990" s="8" t="s">
        <v>452</v>
      </c>
      <c r="E4990" s="8" t="s">
        <v>925</v>
      </c>
      <c r="F4990" s="8" t="s">
        <v>452</v>
      </c>
      <c r="G4990" s="8" t="s">
        <v>926</v>
      </c>
      <c r="H4990" s="8">
        <v>6.9499999999999998E-4</v>
      </c>
    </row>
    <row r="4991" spans="1:8">
      <c r="A4991" s="8" t="str">
        <f t="shared" si="117"/>
        <v>40.02.101320.10.1004</v>
      </c>
      <c r="B4991" s="8" t="s">
        <v>1102</v>
      </c>
      <c r="C4991" s="8" t="s">
        <v>1103</v>
      </c>
      <c r="D4991" s="8" t="s">
        <v>452</v>
      </c>
      <c r="E4991" s="8" t="s">
        <v>1788</v>
      </c>
      <c r="F4991" s="8" t="s">
        <v>508</v>
      </c>
      <c r="G4991" s="8" t="s">
        <v>1789</v>
      </c>
      <c r="H4991" s="8">
        <v>3.4270000000000002E-2</v>
      </c>
    </row>
    <row r="4992" spans="1:8">
      <c r="A4992" s="8" t="str">
        <f t="shared" si="117"/>
        <v>40.02.101330.01.1004</v>
      </c>
      <c r="B4992" s="8" t="s">
        <v>1102</v>
      </c>
      <c r="C4992" s="8" t="s">
        <v>1103</v>
      </c>
      <c r="D4992" s="8" t="s">
        <v>452</v>
      </c>
      <c r="E4992" s="8" t="s">
        <v>1297</v>
      </c>
      <c r="F4992" s="8" t="s">
        <v>498</v>
      </c>
      <c r="G4992" s="8" t="s">
        <v>1298</v>
      </c>
      <c r="H4992" s="8">
        <v>1</v>
      </c>
    </row>
    <row r="4993" spans="1:8">
      <c r="A4993" s="8" t="str">
        <f t="shared" si="117"/>
        <v>40.02.101310.02.1050</v>
      </c>
      <c r="B4993" s="8" t="s">
        <v>1102</v>
      </c>
      <c r="C4993" s="8" t="s">
        <v>1103</v>
      </c>
      <c r="D4993" s="8" t="s">
        <v>452</v>
      </c>
      <c r="E4993" s="8" t="s">
        <v>1447</v>
      </c>
      <c r="F4993" s="8" t="s">
        <v>1409</v>
      </c>
      <c r="G4993" s="8" t="s">
        <v>1448</v>
      </c>
      <c r="H4993" s="8">
        <v>1.1111</v>
      </c>
    </row>
    <row r="4994" spans="1:8">
      <c r="A4994" s="8" t="str">
        <f t="shared" si="117"/>
        <v>40.02.101320.06.1007</v>
      </c>
      <c r="B4994" s="8" t="s">
        <v>1102</v>
      </c>
      <c r="C4994" s="8" t="s">
        <v>1103</v>
      </c>
      <c r="D4994" s="8" t="s">
        <v>452</v>
      </c>
      <c r="E4994" s="8" t="s">
        <v>1790</v>
      </c>
      <c r="F4994" s="8" t="s">
        <v>508</v>
      </c>
      <c r="G4994" s="8" t="s">
        <v>1791</v>
      </c>
      <c r="H4994" s="8">
        <v>3.4270000000000002E-2</v>
      </c>
    </row>
    <row r="4995" spans="1:8">
      <c r="A4995" s="8" t="str">
        <f t="shared" si="117"/>
        <v>---------------  - FMEN031 - V:</v>
      </c>
      <c r="B4995" s="8" t="s">
        <v>427</v>
      </c>
      <c r="C4995" s="8" t="e">
        <f>------------------------------DAT</f>
        <v>#NAME?</v>
      </c>
      <c r="D4995" s="8" t="s">
        <v>1238</v>
      </c>
      <c r="E4995" s="8" t="s">
        <v>526</v>
      </c>
      <c r="F4995" s="8" t="s">
        <v>527</v>
      </c>
      <c r="G4995" s="8" t="s">
        <v>528</v>
      </c>
      <c r="H4995" s="8"/>
    </row>
    <row r="4996" spans="1:8">
      <c r="A4996" s="8" t="str">
        <f t="shared" si="117"/>
        <v>_x000C_------------------------------</v>
      </c>
      <c r="B4996" s="8" t="s">
        <v>529</v>
      </c>
      <c r="C4996" s="8" t="s">
        <v>1227</v>
      </c>
      <c r="D4996" s="8" t="s">
        <v>1228</v>
      </c>
      <c r="E4996" s="8" t="s">
        <v>430</v>
      </c>
      <c r="F4996" s="8" t="s">
        <v>429</v>
      </c>
      <c r="G4996" s="8" t="s">
        <v>431</v>
      </c>
      <c r="H4996" s="8" t="s">
        <v>431</v>
      </c>
    </row>
    <row r="4997" spans="1:8">
      <c r="A4997" s="8" t="str">
        <f t="shared" si="117"/>
        <v>FORNO DE MINASrutura de Atual P</v>
      </c>
      <c r="B4997" s="8" t="s">
        <v>433</v>
      </c>
      <c r="C4997" s="8" t="s">
        <v>434</v>
      </c>
      <c r="D4997" s="8" t="s">
        <v>435</v>
      </c>
      <c r="E4997" s="8" t="s">
        <v>436</v>
      </c>
      <c r="F4997" s="8" t="s">
        <v>437</v>
      </c>
      <c r="G4997" s="8" t="s">
        <v>438</v>
      </c>
      <c r="H4997" s="8" t="s">
        <v>1792</v>
      </c>
    </row>
    <row r="4998" spans="1:8">
      <c r="A4998" s="8" t="str">
        <f t="shared" si="117"/>
        <v>-------------------------------</v>
      </c>
      <c r="B4998" s="8" t="s">
        <v>427</v>
      </c>
      <c r="C4998" s="8" t="s">
        <v>1227</v>
      </c>
      <c r="D4998" s="8" t="s">
        <v>1228</v>
      </c>
      <c r="E4998" s="8" t="s">
        <v>430</v>
      </c>
      <c r="F4998" s="8" t="s">
        <v>429</v>
      </c>
      <c r="G4998" s="8" t="s">
        <v>431</v>
      </c>
      <c r="H4998" s="8" t="s">
        <v>1761</v>
      </c>
    </row>
    <row r="4999" spans="1:8">
      <c r="A4999" s="8" t="str">
        <f t="shared" si="117"/>
        <v/>
      </c>
      <c r="B4999" s="8"/>
      <c r="C4999" s="8"/>
      <c r="D4999" s="8"/>
      <c r="E4999" s="8"/>
      <c r="F4999" s="8"/>
      <c r="G4999" s="8"/>
      <c r="H4999" s="8"/>
    </row>
    <row r="5000" spans="1:8">
      <c r="A5000" s="8" t="str">
        <f t="shared" si="117"/>
        <v>Item PaiItem Filho</v>
      </c>
      <c r="B5000" s="8" t="s">
        <v>441</v>
      </c>
      <c r="C5000" s="8" t="s">
        <v>442</v>
      </c>
      <c r="D5000" s="8" t="s">
        <v>443</v>
      </c>
      <c r="E5000" s="8" t="s">
        <v>444</v>
      </c>
      <c r="F5000" s="8" t="s">
        <v>443</v>
      </c>
      <c r="G5000" s="8" t="s">
        <v>445</v>
      </c>
      <c r="H5000" s="8" t="s">
        <v>446</v>
      </c>
    </row>
    <row r="5001" spans="1:8">
      <c r="A5001" s="8" t="str">
        <f t="shared" si="117"/>
        <v>------------------------------</v>
      </c>
      <c r="B5001" s="8" t="s">
        <v>427</v>
      </c>
      <c r="C5001" s="8" t="s">
        <v>447</v>
      </c>
      <c r="D5001" s="8" t="s">
        <v>448</v>
      </c>
      <c r="E5001" s="8" t="s">
        <v>449</v>
      </c>
      <c r="F5001" s="8" t="s">
        <v>448</v>
      </c>
      <c r="G5001" s="8" t="s">
        <v>431</v>
      </c>
      <c r="H5001" s="8" t="s">
        <v>427</v>
      </c>
    </row>
    <row r="5002" spans="1:8">
      <c r="A5002" s="8" t="str">
        <f t="shared" si="117"/>
        <v>40.02.101320.07.1001</v>
      </c>
      <c r="B5002" s="8" t="s">
        <v>1102</v>
      </c>
      <c r="C5002" s="8" t="s">
        <v>1103</v>
      </c>
      <c r="D5002" s="8" t="s">
        <v>452</v>
      </c>
      <c r="E5002" s="8" t="s">
        <v>925</v>
      </c>
      <c r="F5002" s="8" t="s">
        <v>452</v>
      </c>
      <c r="G5002" s="8" t="s">
        <v>926</v>
      </c>
      <c r="H5002" s="8">
        <v>6.9499999999999998E-4</v>
      </c>
    </row>
    <row r="5003" spans="1:8">
      <c r="A5003" s="8" t="str">
        <f t="shared" si="117"/>
        <v>40.02.101630.01.1004</v>
      </c>
      <c r="B5003" s="8" t="s">
        <v>1295</v>
      </c>
      <c r="C5003" s="8" t="s">
        <v>1296</v>
      </c>
      <c r="D5003" s="8" t="s">
        <v>498</v>
      </c>
      <c r="E5003" s="8" t="s">
        <v>1297</v>
      </c>
      <c r="F5003" s="8" t="s">
        <v>498</v>
      </c>
      <c r="G5003" s="8" t="s">
        <v>1298</v>
      </c>
      <c r="H5003" s="8">
        <v>1</v>
      </c>
    </row>
    <row r="5004" spans="1:8">
      <c r="A5004" s="8" t="str">
        <f t="shared" si="117"/>
        <v>40.02.101610.02.1050</v>
      </c>
      <c r="B5004" s="8" t="s">
        <v>1295</v>
      </c>
      <c r="C5004" s="8" t="s">
        <v>1296</v>
      </c>
      <c r="D5004" s="8" t="s">
        <v>498</v>
      </c>
      <c r="E5004" s="8" t="s">
        <v>1447</v>
      </c>
      <c r="F5004" s="8" t="s">
        <v>1409</v>
      </c>
      <c r="G5004" s="8" t="s">
        <v>1448</v>
      </c>
      <c r="H5004" s="8">
        <v>1.1111</v>
      </c>
    </row>
    <row r="5005" spans="1:8">
      <c r="A5005" s="8" t="str">
        <f t="shared" si="117"/>
        <v>40.02.111030.01.1005</v>
      </c>
      <c r="B5005" s="8" t="s">
        <v>1793</v>
      </c>
      <c r="C5005" s="8" t="s">
        <v>1794</v>
      </c>
      <c r="D5005" s="8" t="s">
        <v>452</v>
      </c>
      <c r="E5005" s="8" t="s">
        <v>1795</v>
      </c>
      <c r="F5005" s="8" t="s">
        <v>498</v>
      </c>
      <c r="G5005" s="8" t="s">
        <v>1796</v>
      </c>
      <c r="H5005" s="8">
        <v>0.84609999999999996</v>
      </c>
    </row>
    <row r="5006" spans="1:8">
      <c r="A5006" s="8" t="str">
        <f t="shared" si="117"/>
        <v>40.02.111010.02.1012</v>
      </c>
      <c r="B5006" s="8" t="s">
        <v>1793</v>
      </c>
      <c r="C5006" s="8" t="s">
        <v>1794</v>
      </c>
      <c r="D5006" s="8" t="s">
        <v>452</v>
      </c>
      <c r="E5006" s="8" t="s">
        <v>1784</v>
      </c>
      <c r="F5006" s="8" t="s">
        <v>498</v>
      </c>
      <c r="G5006" s="8" t="s">
        <v>1785</v>
      </c>
      <c r="H5006" s="8">
        <v>0.53304300000000004</v>
      </c>
    </row>
    <row r="5007" spans="1:8">
      <c r="A5007" s="8" t="str">
        <f t="shared" ref="A5007:A5070" si="118">B5007&amp;E5007</f>
        <v>40.02.111010.02.1013</v>
      </c>
      <c r="B5007" s="8" t="s">
        <v>1793</v>
      </c>
      <c r="C5007" s="8" t="s">
        <v>1794</v>
      </c>
      <c r="D5007" s="8" t="s">
        <v>452</v>
      </c>
      <c r="E5007" s="8" t="s">
        <v>1782</v>
      </c>
      <c r="F5007" s="8" t="s">
        <v>498</v>
      </c>
      <c r="G5007" s="8" t="s">
        <v>1783</v>
      </c>
      <c r="H5007" s="8">
        <v>2.5382999999999999E-2</v>
      </c>
    </row>
    <row r="5008" spans="1:8">
      <c r="A5008" s="8" t="str">
        <f t="shared" si="118"/>
        <v>40.02.111010.02.1014</v>
      </c>
      <c r="B5008" s="8" t="s">
        <v>1793</v>
      </c>
      <c r="C5008" s="8" t="s">
        <v>1794</v>
      </c>
      <c r="D5008" s="8" t="s">
        <v>452</v>
      </c>
      <c r="E5008" s="8" t="s">
        <v>1786</v>
      </c>
      <c r="F5008" s="8" t="s">
        <v>498</v>
      </c>
      <c r="G5008" s="8" t="s">
        <v>1787</v>
      </c>
      <c r="H5008" s="8">
        <v>0.28767399999999999</v>
      </c>
    </row>
    <row r="5009" spans="1:8">
      <c r="A5009" s="8" t="str">
        <f t="shared" si="118"/>
        <v>40.02.111020.10.1004</v>
      </c>
      <c r="B5009" s="8" t="s">
        <v>1793</v>
      </c>
      <c r="C5009" s="8" t="s">
        <v>1794</v>
      </c>
      <c r="D5009" s="8" t="s">
        <v>452</v>
      </c>
      <c r="E5009" s="8" t="s">
        <v>1788</v>
      </c>
      <c r="F5009" s="8" t="s">
        <v>508</v>
      </c>
      <c r="G5009" s="8" t="s">
        <v>1789</v>
      </c>
      <c r="H5009" s="8">
        <v>0.04</v>
      </c>
    </row>
    <row r="5010" spans="1:8">
      <c r="A5010" s="8" t="str">
        <f t="shared" si="118"/>
        <v>40.02.111020.06.1007</v>
      </c>
      <c r="B5010" s="8" t="s">
        <v>1793</v>
      </c>
      <c r="C5010" s="8" t="s">
        <v>1794</v>
      </c>
      <c r="D5010" s="8" t="s">
        <v>452</v>
      </c>
      <c r="E5010" s="8" t="s">
        <v>1790</v>
      </c>
      <c r="F5010" s="8" t="s">
        <v>508</v>
      </c>
      <c r="G5010" s="8" t="s">
        <v>1791</v>
      </c>
      <c r="H5010" s="8">
        <v>0.04</v>
      </c>
    </row>
    <row r="5011" spans="1:8">
      <c r="A5011" s="8" t="str">
        <f t="shared" si="118"/>
        <v>40.02.111130.01.1005</v>
      </c>
      <c r="B5011" s="8" t="s">
        <v>1797</v>
      </c>
      <c r="C5011" s="8" t="s">
        <v>1798</v>
      </c>
      <c r="D5011" s="8" t="s">
        <v>452</v>
      </c>
      <c r="E5011" s="8" t="s">
        <v>1795</v>
      </c>
      <c r="F5011" s="8" t="s">
        <v>498</v>
      </c>
      <c r="G5011" s="8" t="s">
        <v>1796</v>
      </c>
      <c r="H5011" s="8">
        <v>0.92310000000000003</v>
      </c>
    </row>
    <row r="5012" spans="1:8">
      <c r="A5012" s="8" t="str">
        <f t="shared" si="118"/>
        <v>40.02.111110.02.1012</v>
      </c>
      <c r="B5012" s="8" t="s">
        <v>1797</v>
      </c>
      <c r="C5012" s="8" t="s">
        <v>1798</v>
      </c>
      <c r="D5012" s="8" t="s">
        <v>452</v>
      </c>
      <c r="E5012" s="8" t="s">
        <v>1784</v>
      </c>
      <c r="F5012" s="8" t="s">
        <v>498</v>
      </c>
      <c r="G5012" s="8" t="s">
        <v>1785</v>
      </c>
      <c r="H5012" s="8">
        <v>0.58155299999999999</v>
      </c>
    </row>
    <row r="5013" spans="1:8">
      <c r="A5013" s="8" t="str">
        <f t="shared" si="118"/>
        <v>40.02.111110.02.1013</v>
      </c>
      <c r="B5013" s="8" t="s">
        <v>1797</v>
      </c>
      <c r="C5013" s="8" t="s">
        <v>1798</v>
      </c>
      <c r="D5013" s="8" t="s">
        <v>452</v>
      </c>
      <c r="E5013" s="8" t="s">
        <v>1782</v>
      </c>
      <c r="F5013" s="8" t="s">
        <v>498</v>
      </c>
      <c r="G5013" s="8" t="s">
        <v>1783</v>
      </c>
      <c r="H5013" s="8">
        <v>2.7692999999999999E-2</v>
      </c>
    </row>
    <row r="5014" spans="1:8">
      <c r="A5014" s="8" t="str">
        <f t="shared" si="118"/>
        <v>40.02.111110.02.1014</v>
      </c>
      <c r="B5014" s="8" t="s">
        <v>1797</v>
      </c>
      <c r="C5014" s="8" t="s">
        <v>1798</v>
      </c>
      <c r="D5014" s="8" t="s">
        <v>452</v>
      </c>
      <c r="E5014" s="8" t="s">
        <v>1786</v>
      </c>
      <c r="F5014" s="8" t="s">
        <v>498</v>
      </c>
      <c r="G5014" s="8" t="s">
        <v>1787</v>
      </c>
      <c r="H5014" s="8">
        <v>0.31385400000000002</v>
      </c>
    </row>
    <row r="5015" spans="1:8">
      <c r="A5015" s="8" t="str">
        <f t="shared" si="118"/>
        <v>40.02.111120.10.1004</v>
      </c>
      <c r="B5015" s="8" t="s">
        <v>1797</v>
      </c>
      <c r="C5015" s="8" t="s">
        <v>1798</v>
      </c>
      <c r="D5015" s="8" t="s">
        <v>452</v>
      </c>
      <c r="E5015" s="8" t="s">
        <v>1788</v>
      </c>
      <c r="F5015" s="8" t="s">
        <v>508</v>
      </c>
      <c r="G5015" s="8" t="s">
        <v>1789</v>
      </c>
      <c r="H5015" s="8">
        <v>0.04</v>
      </c>
    </row>
    <row r="5016" spans="1:8">
      <c r="A5016" s="8" t="str">
        <f t="shared" si="118"/>
        <v>40.02.111120.06.1007</v>
      </c>
      <c r="B5016" s="8" t="s">
        <v>1797</v>
      </c>
      <c r="C5016" s="8" t="s">
        <v>1798</v>
      </c>
      <c r="D5016" s="8" t="s">
        <v>452</v>
      </c>
      <c r="E5016" s="8" t="s">
        <v>1790</v>
      </c>
      <c r="F5016" s="8" t="s">
        <v>508</v>
      </c>
      <c r="G5016" s="8" t="s">
        <v>1791</v>
      </c>
      <c r="H5016" s="8">
        <v>0.04</v>
      </c>
    </row>
    <row r="5017" spans="1:8">
      <c r="A5017" s="8" t="str">
        <f t="shared" si="118"/>
        <v>40.02.111120.07.1001</v>
      </c>
      <c r="B5017" s="8" t="s">
        <v>1797</v>
      </c>
      <c r="C5017" s="8" t="s">
        <v>1798</v>
      </c>
      <c r="D5017" s="8" t="s">
        <v>452</v>
      </c>
      <c r="E5017" s="8" t="s">
        <v>925</v>
      </c>
      <c r="F5017" s="8" t="s">
        <v>452</v>
      </c>
      <c r="G5017" s="8" t="s">
        <v>926</v>
      </c>
      <c r="H5017" s="8">
        <v>6.9499999999999998E-4</v>
      </c>
    </row>
    <row r="5018" spans="1:8">
      <c r="A5018" s="8" t="str">
        <f t="shared" si="118"/>
        <v>40.02.111230.01.1005</v>
      </c>
      <c r="B5018" s="8" t="s">
        <v>1799</v>
      </c>
      <c r="C5018" s="8" t="s">
        <v>1800</v>
      </c>
      <c r="D5018" s="8" t="s">
        <v>452</v>
      </c>
      <c r="E5018" s="8" t="s">
        <v>1795</v>
      </c>
      <c r="F5018" s="8" t="s">
        <v>498</v>
      </c>
      <c r="G5018" s="8" t="s">
        <v>1796</v>
      </c>
      <c r="H5018" s="8">
        <v>1</v>
      </c>
    </row>
    <row r="5019" spans="1:8">
      <c r="A5019" s="8" t="str">
        <f t="shared" si="118"/>
        <v>40.02.111210.02.1012</v>
      </c>
      <c r="B5019" s="8" t="s">
        <v>1799</v>
      </c>
      <c r="C5019" s="8" t="s">
        <v>1800</v>
      </c>
      <c r="D5019" s="8" t="s">
        <v>452</v>
      </c>
      <c r="E5019" s="8" t="s">
        <v>1784</v>
      </c>
      <c r="F5019" s="8" t="s">
        <v>498</v>
      </c>
      <c r="G5019" s="8" t="s">
        <v>1785</v>
      </c>
      <c r="H5019" s="8">
        <v>0.63</v>
      </c>
    </row>
    <row r="5020" spans="1:8">
      <c r="A5020" s="8" t="str">
        <f t="shared" si="118"/>
        <v>40.02.111210.02.1013</v>
      </c>
      <c r="B5020" s="8" t="s">
        <v>1799</v>
      </c>
      <c r="C5020" s="8" t="s">
        <v>1800</v>
      </c>
      <c r="D5020" s="8" t="s">
        <v>452</v>
      </c>
      <c r="E5020" s="8" t="s">
        <v>1782</v>
      </c>
      <c r="F5020" s="8" t="s">
        <v>498</v>
      </c>
      <c r="G5020" s="8" t="s">
        <v>1783</v>
      </c>
      <c r="H5020" s="8">
        <v>0.03</v>
      </c>
    </row>
    <row r="5021" spans="1:8">
      <c r="A5021" s="8" t="str">
        <f t="shared" si="118"/>
        <v>40.02.111210.02.1014</v>
      </c>
      <c r="B5021" s="8" t="s">
        <v>1799</v>
      </c>
      <c r="C5021" s="8" t="s">
        <v>1800</v>
      </c>
      <c r="D5021" s="8" t="s">
        <v>452</v>
      </c>
      <c r="E5021" s="8" t="s">
        <v>1786</v>
      </c>
      <c r="F5021" s="8" t="s">
        <v>498</v>
      </c>
      <c r="G5021" s="8" t="s">
        <v>1787</v>
      </c>
      <c r="H5021" s="8">
        <v>0.34</v>
      </c>
    </row>
    <row r="5022" spans="1:8">
      <c r="A5022" s="8" t="str">
        <f t="shared" si="118"/>
        <v>40.02.111220.10.1004</v>
      </c>
      <c r="B5022" s="8" t="s">
        <v>1799</v>
      </c>
      <c r="C5022" s="8" t="s">
        <v>1800</v>
      </c>
      <c r="D5022" s="8" t="s">
        <v>452</v>
      </c>
      <c r="E5022" s="8" t="s">
        <v>1788</v>
      </c>
      <c r="F5022" s="8" t="s">
        <v>508</v>
      </c>
      <c r="G5022" s="8" t="s">
        <v>1789</v>
      </c>
      <c r="H5022" s="8">
        <v>0.04</v>
      </c>
    </row>
    <row r="5023" spans="1:8">
      <c r="A5023" s="8" t="str">
        <f t="shared" si="118"/>
        <v>40.02.111220.06.1007</v>
      </c>
      <c r="B5023" s="8" t="s">
        <v>1799</v>
      </c>
      <c r="C5023" s="8" t="s">
        <v>1800</v>
      </c>
      <c r="D5023" s="8" t="s">
        <v>452</v>
      </c>
      <c r="E5023" s="8" t="s">
        <v>1790</v>
      </c>
      <c r="F5023" s="8" t="s">
        <v>508</v>
      </c>
      <c r="G5023" s="8" t="s">
        <v>1791</v>
      </c>
      <c r="H5023" s="8">
        <v>0.04</v>
      </c>
    </row>
    <row r="5024" spans="1:8">
      <c r="A5024" s="8" t="str">
        <f t="shared" si="118"/>
        <v>40.02.111220.07.1001</v>
      </c>
      <c r="B5024" s="8" t="s">
        <v>1799</v>
      </c>
      <c r="C5024" s="8" t="s">
        <v>1800</v>
      </c>
      <c r="D5024" s="8" t="s">
        <v>452</v>
      </c>
      <c r="E5024" s="8" t="s">
        <v>925</v>
      </c>
      <c r="F5024" s="8" t="s">
        <v>452</v>
      </c>
      <c r="G5024" s="8" t="s">
        <v>926</v>
      </c>
      <c r="H5024" s="8">
        <v>6.9499999999999998E-4</v>
      </c>
    </row>
    <row r="5025" spans="1:8">
      <c r="A5025" s="8" t="str">
        <f t="shared" si="118"/>
        <v>40.02.111330.01.1005</v>
      </c>
      <c r="B5025" s="8" t="s">
        <v>1801</v>
      </c>
      <c r="C5025" s="8" t="s">
        <v>1802</v>
      </c>
      <c r="D5025" s="8" t="s">
        <v>452</v>
      </c>
      <c r="E5025" s="8" t="s">
        <v>1795</v>
      </c>
      <c r="F5025" s="8" t="s">
        <v>498</v>
      </c>
      <c r="G5025" s="8" t="s">
        <v>1796</v>
      </c>
      <c r="H5025" s="8">
        <v>1.0462</v>
      </c>
    </row>
    <row r="5026" spans="1:8">
      <c r="A5026" s="8" t="str">
        <f t="shared" si="118"/>
        <v>40.02.111310.02.1012</v>
      </c>
      <c r="B5026" s="8" t="s">
        <v>1801</v>
      </c>
      <c r="C5026" s="8" t="s">
        <v>1802</v>
      </c>
      <c r="D5026" s="8" t="s">
        <v>452</v>
      </c>
      <c r="E5026" s="8" t="s">
        <v>1784</v>
      </c>
      <c r="F5026" s="8" t="s">
        <v>498</v>
      </c>
      <c r="G5026" s="8" t="s">
        <v>1785</v>
      </c>
      <c r="H5026" s="8">
        <v>0.65910599999999997</v>
      </c>
    </row>
    <row r="5027" spans="1:8">
      <c r="A5027" s="8" t="str">
        <f t="shared" si="118"/>
        <v>40.02.111310.02.1013</v>
      </c>
      <c r="B5027" s="8" t="s">
        <v>1801</v>
      </c>
      <c r="C5027" s="8" t="s">
        <v>1802</v>
      </c>
      <c r="D5027" s="8" t="s">
        <v>452</v>
      </c>
      <c r="E5027" s="8" t="s">
        <v>1782</v>
      </c>
      <c r="F5027" s="8" t="s">
        <v>498</v>
      </c>
      <c r="G5027" s="8" t="s">
        <v>1783</v>
      </c>
      <c r="H5027" s="8">
        <v>3.1385999999999997E-2</v>
      </c>
    </row>
    <row r="5028" spans="1:8">
      <c r="A5028" s="8" t="str">
        <f t="shared" si="118"/>
        <v>40.02.111310.02.1014</v>
      </c>
      <c r="B5028" s="8" t="s">
        <v>1801</v>
      </c>
      <c r="C5028" s="8" t="s">
        <v>1802</v>
      </c>
      <c r="D5028" s="8" t="s">
        <v>452</v>
      </c>
      <c r="E5028" s="8" t="s">
        <v>1786</v>
      </c>
      <c r="F5028" s="8" t="s">
        <v>498</v>
      </c>
      <c r="G5028" s="8" t="s">
        <v>1787</v>
      </c>
      <c r="H5028" s="8">
        <v>0.35570800000000002</v>
      </c>
    </row>
    <row r="5029" spans="1:8">
      <c r="A5029" s="8" t="str">
        <f t="shared" si="118"/>
        <v>40.02.111320.10.1004</v>
      </c>
      <c r="B5029" s="8" t="s">
        <v>1801</v>
      </c>
      <c r="C5029" s="8" t="s">
        <v>1802</v>
      </c>
      <c r="D5029" s="8" t="s">
        <v>452</v>
      </c>
      <c r="E5029" s="8" t="s">
        <v>1788</v>
      </c>
      <c r="F5029" s="8" t="s">
        <v>508</v>
      </c>
      <c r="G5029" s="8" t="s">
        <v>1789</v>
      </c>
      <c r="H5029" s="8">
        <v>0.04</v>
      </c>
    </row>
    <row r="5030" spans="1:8">
      <c r="A5030" s="8" t="str">
        <f t="shared" si="118"/>
        <v>40.02.111320.06.1007</v>
      </c>
      <c r="B5030" s="8" t="s">
        <v>1801</v>
      </c>
      <c r="C5030" s="8" t="s">
        <v>1802</v>
      </c>
      <c r="D5030" s="8" t="s">
        <v>452</v>
      </c>
      <c r="E5030" s="8" t="s">
        <v>1790</v>
      </c>
      <c r="F5030" s="8" t="s">
        <v>508</v>
      </c>
      <c r="G5030" s="8" t="s">
        <v>1791</v>
      </c>
      <c r="H5030" s="8">
        <v>0.04</v>
      </c>
    </row>
    <row r="5031" spans="1:8">
      <c r="A5031" s="8" t="str">
        <f t="shared" si="118"/>
        <v>40.02.111320.07.1001</v>
      </c>
      <c r="B5031" s="8" t="s">
        <v>1801</v>
      </c>
      <c r="C5031" s="8" t="s">
        <v>1802</v>
      </c>
      <c r="D5031" s="8" t="s">
        <v>452</v>
      </c>
      <c r="E5031" s="8" t="s">
        <v>925</v>
      </c>
      <c r="F5031" s="8" t="s">
        <v>452</v>
      </c>
      <c r="G5031" s="8" t="s">
        <v>926</v>
      </c>
      <c r="H5031" s="8">
        <v>6.9499999999999998E-4</v>
      </c>
    </row>
    <row r="5032" spans="1:8">
      <c r="A5032" s="8" t="str">
        <f t="shared" si="118"/>
        <v>40.03.101035.03.1010</v>
      </c>
      <c r="B5032" s="8" t="s">
        <v>1803</v>
      </c>
      <c r="C5032" s="8" t="s">
        <v>1445</v>
      </c>
      <c r="D5032" s="8" t="s">
        <v>498</v>
      </c>
      <c r="E5032" s="8" t="s">
        <v>1444</v>
      </c>
      <c r="F5032" s="8" t="s">
        <v>498</v>
      </c>
      <c r="G5032" s="8" t="s">
        <v>1445</v>
      </c>
      <c r="H5032" s="8">
        <v>1</v>
      </c>
    </row>
    <row r="5033" spans="1:8">
      <c r="A5033" s="8" t="str">
        <f t="shared" si="118"/>
        <v>40.03.101030.01.1010</v>
      </c>
      <c r="B5033" s="8" t="s">
        <v>1803</v>
      </c>
      <c r="C5033" s="8" t="s">
        <v>1445</v>
      </c>
      <c r="D5033" s="8" t="s">
        <v>498</v>
      </c>
      <c r="E5033" s="8" t="s">
        <v>1446</v>
      </c>
      <c r="F5033" s="8" t="s">
        <v>498</v>
      </c>
      <c r="G5033" s="8" t="s">
        <v>1445</v>
      </c>
      <c r="H5033" s="8">
        <v>1</v>
      </c>
    </row>
    <row r="5034" spans="1:8">
      <c r="A5034" s="8" t="str">
        <f t="shared" si="118"/>
        <v>40.03.101020.15.1002</v>
      </c>
      <c r="B5034" s="8" t="s">
        <v>1803</v>
      </c>
      <c r="C5034" s="8" t="s">
        <v>1445</v>
      </c>
      <c r="D5034" s="8" t="s">
        <v>498</v>
      </c>
      <c r="E5034" s="8" t="s">
        <v>921</v>
      </c>
      <c r="F5034" s="8" t="s">
        <v>508</v>
      </c>
      <c r="G5034" s="8" t="s">
        <v>922</v>
      </c>
      <c r="H5034" s="8">
        <v>2.4499999999999999E-3</v>
      </c>
    </row>
    <row r="5035" spans="1:8">
      <c r="A5035" s="8" t="str">
        <f t="shared" si="118"/>
        <v>40.03.101020.09.1002</v>
      </c>
      <c r="B5035" s="8" t="s">
        <v>1803</v>
      </c>
      <c r="C5035" s="8" t="s">
        <v>1445</v>
      </c>
      <c r="D5035" s="8" t="s">
        <v>498</v>
      </c>
      <c r="E5035" s="8" t="s">
        <v>923</v>
      </c>
      <c r="F5035" s="8" t="s">
        <v>508</v>
      </c>
      <c r="G5035" s="8" t="s">
        <v>924</v>
      </c>
      <c r="H5035" s="8">
        <v>1.1999999999999999E-3</v>
      </c>
    </row>
    <row r="5036" spans="1:8">
      <c r="A5036" s="8" t="str">
        <f t="shared" si="118"/>
        <v>40.03.101020.06.1012</v>
      </c>
      <c r="B5036" s="8" t="s">
        <v>1803</v>
      </c>
      <c r="C5036" s="8" t="s">
        <v>1445</v>
      </c>
      <c r="D5036" s="8" t="s">
        <v>498</v>
      </c>
      <c r="E5036" s="8" t="s">
        <v>1804</v>
      </c>
      <c r="F5036" s="8" t="s">
        <v>508</v>
      </c>
      <c r="G5036" s="8" t="s">
        <v>1805</v>
      </c>
      <c r="H5036" s="8">
        <v>0.05</v>
      </c>
    </row>
    <row r="5037" spans="1:8">
      <c r="A5037" s="8" t="str">
        <f t="shared" si="118"/>
        <v>40.03.101020.07.1001</v>
      </c>
      <c r="B5037" s="8" t="s">
        <v>1803</v>
      </c>
      <c r="C5037" s="8" t="s">
        <v>1445</v>
      </c>
      <c r="D5037" s="8" t="s">
        <v>498</v>
      </c>
      <c r="E5037" s="8" t="s">
        <v>925</v>
      </c>
      <c r="F5037" s="8" t="s">
        <v>452</v>
      </c>
      <c r="G5037" s="8" t="s">
        <v>926</v>
      </c>
      <c r="H5037" s="8">
        <v>5.0000000000000001E-4</v>
      </c>
    </row>
    <row r="5038" spans="1:8">
      <c r="A5038" s="8" t="str">
        <f t="shared" si="118"/>
        <v>40.03.101235.03.1012</v>
      </c>
      <c r="B5038" s="8" t="s">
        <v>1806</v>
      </c>
      <c r="C5038" s="8" t="s">
        <v>1462</v>
      </c>
      <c r="D5038" s="8" t="s">
        <v>498</v>
      </c>
      <c r="E5038" s="8" t="s">
        <v>1461</v>
      </c>
      <c r="F5038" s="8" t="s">
        <v>498</v>
      </c>
      <c r="G5038" s="8" t="s">
        <v>1462</v>
      </c>
      <c r="H5038" s="8">
        <v>1</v>
      </c>
    </row>
    <row r="5039" spans="1:8">
      <c r="A5039" s="8" t="str">
        <f t="shared" si="118"/>
        <v>40.03.101230.01.1012</v>
      </c>
      <c r="B5039" s="8" t="s">
        <v>1806</v>
      </c>
      <c r="C5039" s="8" t="s">
        <v>1462</v>
      </c>
      <c r="D5039" s="8" t="s">
        <v>498</v>
      </c>
      <c r="E5039" s="8" t="s">
        <v>1463</v>
      </c>
      <c r="F5039" s="8" t="s">
        <v>498</v>
      </c>
      <c r="G5039" s="8" t="s">
        <v>1462</v>
      </c>
      <c r="H5039" s="8">
        <v>1</v>
      </c>
    </row>
    <row r="5040" spans="1:8">
      <c r="A5040" s="8" t="str">
        <f t="shared" si="118"/>
        <v>40.03.101220.15.1002</v>
      </c>
      <c r="B5040" s="8" t="s">
        <v>1806</v>
      </c>
      <c r="C5040" s="8" t="s">
        <v>1462</v>
      </c>
      <c r="D5040" s="8" t="s">
        <v>498</v>
      </c>
      <c r="E5040" s="8" t="s">
        <v>921</v>
      </c>
      <c r="F5040" s="8" t="s">
        <v>508</v>
      </c>
      <c r="G5040" s="8" t="s">
        <v>922</v>
      </c>
      <c r="H5040" s="8">
        <v>2.4499999999999999E-3</v>
      </c>
    </row>
    <row r="5041" spans="1:8">
      <c r="A5041" s="8" t="str">
        <f t="shared" si="118"/>
        <v>40.03.101220.09.1002</v>
      </c>
      <c r="B5041" s="8" t="s">
        <v>1806</v>
      </c>
      <c r="C5041" s="8" t="s">
        <v>1462</v>
      </c>
      <c r="D5041" s="8" t="s">
        <v>498</v>
      </c>
      <c r="E5041" s="8" t="s">
        <v>923</v>
      </c>
      <c r="F5041" s="8" t="s">
        <v>508</v>
      </c>
      <c r="G5041" s="8" t="s">
        <v>924</v>
      </c>
      <c r="H5041" s="8">
        <v>1.1999999999999999E-3</v>
      </c>
    </row>
    <row r="5042" spans="1:8">
      <c r="A5042" s="8" t="str">
        <f t="shared" si="118"/>
        <v>40.03.101220.06.1012</v>
      </c>
      <c r="B5042" s="8" t="s">
        <v>1806</v>
      </c>
      <c r="C5042" s="8" t="s">
        <v>1462</v>
      </c>
      <c r="D5042" s="8" t="s">
        <v>498</v>
      </c>
      <c r="E5042" s="8" t="s">
        <v>1804</v>
      </c>
      <c r="F5042" s="8" t="s">
        <v>508</v>
      </c>
      <c r="G5042" s="8" t="s">
        <v>1805</v>
      </c>
      <c r="H5042" s="8">
        <v>0.05</v>
      </c>
    </row>
    <row r="5043" spans="1:8">
      <c r="A5043" s="8" t="str">
        <f t="shared" si="118"/>
        <v>40.03.101220.07.1001</v>
      </c>
      <c r="B5043" s="8" t="s">
        <v>1806</v>
      </c>
      <c r="C5043" s="8" t="s">
        <v>1462</v>
      </c>
      <c r="D5043" s="8" t="s">
        <v>498</v>
      </c>
      <c r="E5043" s="8" t="s">
        <v>925</v>
      </c>
      <c r="F5043" s="8" t="s">
        <v>452</v>
      </c>
      <c r="G5043" s="8" t="s">
        <v>926</v>
      </c>
      <c r="H5043" s="8">
        <v>5.0000000000000001E-4</v>
      </c>
    </row>
    <row r="5044" spans="1:8">
      <c r="A5044" s="8" t="str">
        <f t="shared" si="118"/>
        <v>40.03.101335.03.1013</v>
      </c>
      <c r="B5044" s="8" t="s">
        <v>1807</v>
      </c>
      <c r="C5044" s="8" t="s">
        <v>1465</v>
      </c>
      <c r="D5044" s="8" t="s">
        <v>498</v>
      </c>
      <c r="E5044" s="8" t="s">
        <v>1464</v>
      </c>
      <c r="F5044" s="8" t="s">
        <v>498</v>
      </c>
      <c r="G5044" s="8" t="s">
        <v>1465</v>
      </c>
      <c r="H5044" s="8">
        <v>1</v>
      </c>
    </row>
    <row r="5045" spans="1:8">
      <c r="A5045" s="8" t="str">
        <f t="shared" si="118"/>
        <v>40.03.101330.01.1013</v>
      </c>
      <c r="B5045" s="8" t="s">
        <v>1807</v>
      </c>
      <c r="C5045" s="8" t="s">
        <v>1465</v>
      </c>
      <c r="D5045" s="8" t="s">
        <v>498</v>
      </c>
      <c r="E5045" s="8" t="s">
        <v>1466</v>
      </c>
      <c r="F5045" s="8" t="s">
        <v>498</v>
      </c>
      <c r="G5045" s="8" t="s">
        <v>1465</v>
      </c>
      <c r="H5045" s="8">
        <v>1</v>
      </c>
    </row>
    <row r="5046" spans="1:8">
      <c r="A5046" s="8" t="str">
        <f t="shared" si="118"/>
        <v>40.03.101320.15.1002</v>
      </c>
      <c r="B5046" s="8" t="s">
        <v>1807</v>
      </c>
      <c r="C5046" s="8" t="s">
        <v>1465</v>
      </c>
      <c r="D5046" s="8" t="s">
        <v>498</v>
      </c>
      <c r="E5046" s="8" t="s">
        <v>921</v>
      </c>
      <c r="F5046" s="8" t="s">
        <v>508</v>
      </c>
      <c r="G5046" s="8" t="s">
        <v>922</v>
      </c>
      <c r="H5046" s="8">
        <v>2.4499999999999999E-3</v>
      </c>
    </row>
    <row r="5047" spans="1:8">
      <c r="A5047" s="8" t="str">
        <f t="shared" si="118"/>
        <v>40.03.101320.09.1002</v>
      </c>
      <c r="B5047" s="8" t="s">
        <v>1807</v>
      </c>
      <c r="C5047" s="8" t="s">
        <v>1465</v>
      </c>
      <c r="D5047" s="8" t="s">
        <v>498</v>
      </c>
      <c r="E5047" s="8" t="s">
        <v>923</v>
      </c>
      <c r="F5047" s="8" t="s">
        <v>508</v>
      </c>
      <c r="G5047" s="8" t="s">
        <v>924</v>
      </c>
      <c r="H5047" s="8">
        <v>1.1999999999999999E-3</v>
      </c>
    </row>
    <row r="5048" spans="1:8">
      <c r="A5048" s="8" t="str">
        <f t="shared" si="118"/>
        <v>40.03.101320.06.1012</v>
      </c>
      <c r="B5048" s="8" t="s">
        <v>1807</v>
      </c>
      <c r="C5048" s="8" t="s">
        <v>1465</v>
      </c>
      <c r="D5048" s="8" t="s">
        <v>498</v>
      </c>
      <c r="E5048" s="8" t="s">
        <v>1804</v>
      </c>
      <c r="F5048" s="8" t="s">
        <v>508</v>
      </c>
      <c r="G5048" s="8" t="s">
        <v>1805</v>
      </c>
      <c r="H5048" s="8">
        <v>5.4199999999999998E-2</v>
      </c>
    </row>
    <row r="5049" spans="1:8">
      <c r="A5049" s="8" t="str">
        <f t="shared" si="118"/>
        <v>40.03.101320.07.1001</v>
      </c>
      <c r="B5049" s="8" t="s">
        <v>1807</v>
      </c>
      <c r="C5049" s="8" t="s">
        <v>1465</v>
      </c>
      <c r="D5049" s="8" t="s">
        <v>498</v>
      </c>
      <c r="E5049" s="8" t="s">
        <v>925</v>
      </c>
      <c r="F5049" s="8" t="s">
        <v>452</v>
      </c>
      <c r="G5049" s="8" t="s">
        <v>926</v>
      </c>
      <c r="H5049" s="8">
        <v>5.0000000000000001E-4</v>
      </c>
    </row>
    <row r="5050" spans="1:8">
      <c r="A5050" s="8" t="str">
        <f t="shared" si="118"/>
        <v>40.03.101435.03.1014</v>
      </c>
      <c r="B5050" s="8" t="s">
        <v>1808</v>
      </c>
      <c r="C5050" s="8" t="s">
        <v>1470</v>
      </c>
      <c r="D5050" s="8" t="s">
        <v>498</v>
      </c>
      <c r="E5050" s="8" t="s">
        <v>1469</v>
      </c>
      <c r="F5050" s="8" t="s">
        <v>498</v>
      </c>
      <c r="G5050" s="8" t="s">
        <v>1470</v>
      </c>
      <c r="H5050" s="8">
        <v>1</v>
      </c>
    </row>
    <row r="5051" spans="1:8">
      <c r="A5051" s="8" t="str">
        <f t="shared" si="118"/>
        <v>40.03.101430.01.1014</v>
      </c>
      <c r="B5051" s="8" t="s">
        <v>1808</v>
      </c>
      <c r="C5051" s="8" t="s">
        <v>1470</v>
      </c>
      <c r="D5051" s="8" t="s">
        <v>498</v>
      </c>
      <c r="E5051" s="8" t="s">
        <v>1471</v>
      </c>
      <c r="F5051" s="8" t="s">
        <v>498</v>
      </c>
      <c r="G5051" s="8" t="s">
        <v>1470</v>
      </c>
      <c r="H5051" s="8">
        <v>1</v>
      </c>
    </row>
    <row r="5052" spans="1:8">
      <c r="A5052" s="8" t="str">
        <f t="shared" si="118"/>
        <v>40.03.111035.03.1110</v>
      </c>
      <c r="B5052" s="8" t="s">
        <v>1241</v>
      </c>
      <c r="C5052" s="8" t="s">
        <v>1242</v>
      </c>
      <c r="D5052" s="8" t="s">
        <v>498</v>
      </c>
      <c r="E5052" s="8" t="s">
        <v>1243</v>
      </c>
      <c r="F5052" s="8" t="s">
        <v>498</v>
      </c>
      <c r="G5052" s="8" t="s">
        <v>1242</v>
      </c>
      <c r="H5052" s="8">
        <v>1</v>
      </c>
    </row>
    <row r="5053" spans="1:8">
      <c r="A5053" s="8" t="str">
        <f t="shared" si="118"/>
        <v>40.03.111030.01.1110</v>
      </c>
      <c r="B5053" s="8" t="s">
        <v>1241</v>
      </c>
      <c r="C5053" s="8" t="s">
        <v>1242</v>
      </c>
      <c r="D5053" s="8" t="s">
        <v>498</v>
      </c>
      <c r="E5053" s="8" t="s">
        <v>1472</v>
      </c>
      <c r="F5053" s="8" t="s">
        <v>498</v>
      </c>
      <c r="G5053" s="8" t="s">
        <v>1473</v>
      </c>
      <c r="H5053" s="8">
        <v>1</v>
      </c>
    </row>
    <row r="5054" spans="1:8">
      <c r="A5054" s="8" t="str">
        <f t="shared" si="118"/>
        <v>40.03.111020.06.1001</v>
      </c>
      <c r="B5054" s="8" t="s">
        <v>1241</v>
      </c>
      <c r="C5054" s="8" t="s">
        <v>1242</v>
      </c>
      <c r="D5054" s="8" t="s">
        <v>498</v>
      </c>
      <c r="E5054" s="8" t="s">
        <v>917</v>
      </c>
      <c r="F5054" s="8" t="s">
        <v>508</v>
      </c>
      <c r="G5054" s="8" t="s">
        <v>918</v>
      </c>
      <c r="H5054" s="8">
        <v>2E-3</v>
      </c>
    </row>
    <row r="5055" spans="1:8">
      <c r="A5055" s="8" t="str">
        <f t="shared" si="118"/>
        <v>40.03.111020.09.1002</v>
      </c>
      <c r="B5055" s="8" t="s">
        <v>1241</v>
      </c>
      <c r="C5055" s="8" t="s">
        <v>1242</v>
      </c>
      <c r="D5055" s="8" t="s">
        <v>498</v>
      </c>
      <c r="E5055" s="8" t="s">
        <v>923</v>
      </c>
      <c r="F5055" s="8" t="s">
        <v>508</v>
      </c>
      <c r="G5055" s="8" t="s">
        <v>924</v>
      </c>
      <c r="H5055" s="8">
        <v>4.8719999999999996E-3</v>
      </c>
    </row>
    <row r="5056" spans="1:8">
      <c r="A5056" s="8" t="str">
        <f t="shared" si="118"/>
        <v>40.03.111020.15.1002</v>
      </c>
      <c r="B5056" s="8" t="s">
        <v>1241</v>
      </c>
      <c r="C5056" s="8" t="s">
        <v>1242</v>
      </c>
      <c r="D5056" s="8" t="s">
        <v>498</v>
      </c>
      <c r="E5056" s="8" t="s">
        <v>921</v>
      </c>
      <c r="F5056" s="8" t="s">
        <v>508</v>
      </c>
      <c r="G5056" s="8" t="s">
        <v>922</v>
      </c>
      <c r="H5056" s="8">
        <v>3.7000000000000002E-3</v>
      </c>
    </row>
    <row r="5057" spans="1:8">
      <c r="A5057" s="8" t="str">
        <f t="shared" si="118"/>
        <v>40.03.111020.06.1027</v>
      </c>
      <c r="B5057" s="8" t="s">
        <v>1241</v>
      </c>
      <c r="C5057" s="8" t="s">
        <v>1242</v>
      </c>
      <c r="D5057" s="8" t="s">
        <v>498</v>
      </c>
      <c r="E5057" s="8" t="s">
        <v>1057</v>
      </c>
      <c r="F5057" s="8" t="s">
        <v>463</v>
      </c>
      <c r="G5057" s="8" t="s">
        <v>1058</v>
      </c>
      <c r="H5057" s="8">
        <v>0.05</v>
      </c>
    </row>
    <row r="5058" spans="1:8">
      <c r="A5058" s="8" t="str">
        <f t="shared" si="118"/>
        <v>40.03.111020.07.1001</v>
      </c>
      <c r="B5058" s="8" t="s">
        <v>1241</v>
      </c>
      <c r="C5058" s="8" t="s">
        <v>1242</v>
      </c>
      <c r="D5058" s="8" t="s">
        <v>498</v>
      </c>
      <c r="E5058" s="8" t="s">
        <v>925</v>
      </c>
      <c r="F5058" s="8" t="s">
        <v>452</v>
      </c>
      <c r="G5058" s="8" t="s">
        <v>926</v>
      </c>
      <c r="H5058" s="8">
        <v>4.0000000000000002E-4</v>
      </c>
    </row>
    <row r="5059" spans="1:8">
      <c r="A5059" s="8" t="str">
        <f t="shared" si="118"/>
        <v>---------------  - FMEN031 - V:</v>
      </c>
      <c r="B5059" s="8" t="s">
        <v>427</v>
      </c>
      <c r="C5059" s="8" t="e">
        <f>------------------------------DAT</f>
        <v>#NAME?</v>
      </c>
      <c r="D5059" s="8" t="s">
        <v>1238</v>
      </c>
      <c r="E5059" s="8" t="s">
        <v>526</v>
      </c>
      <c r="F5059" s="8" t="s">
        <v>527</v>
      </c>
      <c r="G5059" s="8" t="s">
        <v>528</v>
      </c>
      <c r="H5059" s="8"/>
    </row>
    <row r="5060" spans="1:8">
      <c r="A5060" s="8" t="str">
        <f t="shared" si="118"/>
        <v>_x000C_------------------------------</v>
      </c>
      <c r="B5060" s="8" t="s">
        <v>529</v>
      </c>
      <c r="C5060" s="8" t="s">
        <v>1227</v>
      </c>
      <c r="D5060" s="8" t="s">
        <v>1228</v>
      </c>
      <c r="E5060" s="8" t="s">
        <v>430</v>
      </c>
      <c r="F5060" s="8" t="s">
        <v>429</v>
      </c>
      <c r="G5060" s="8" t="s">
        <v>431</v>
      </c>
      <c r="H5060" s="8" t="s">
        <v>431</v>
      </c>
    </row>
    <row r="5061" spans="1:8">
      <c r="A5061" s="8" t="str">
        <f t="shared" si="118"/>
        <v>FORNO DE MINASrutura de Atual P</v>
      </c>
      <c r="B5061" s="8" t="s">
        <v>433</v>
      </c>
      <c r="C5061" s="8" t="s">
        <v>434</v>
      </c>
      <c r="D5061" s="8" t="s">
        <v>435</v>
      </c>
      <c r="E5061" s="8" t="s">
        <v>436</v>
      </c>
      <c r="F5061" s="8" t="s">
        <v>437</v>
      </c>
      <c r="G5061" s="8" t="s">
        <v>438</v>
      </c>
      <c r="H5061" s="8" t="s">
        <v>1809</v>
      </c>
    </row>
    <row r="5062" spans="1:8">
      <c r="A5062" s="8" t="str">
        <f t="shared" si="118"/>
        <v>-------------------------------</v>
      </c>
      <c r="B5062" s="8" t="s">
        <v>427</v>
      </c>
      <c r="C5062" s="8" t="s">
        <v>1227</v>
      </c>
      <c r="D5062" s="8" t="s">
        <v>1228</v>
      </c>
      <c r="E5062" s="8" t="s">
        <v>430</v>
      </c>
      <c r="F5062" s="8" t="s">
        <v>429</v>
      </c>
      <c r="G5062" s="8" t="s">
        <v>431</v>
      </c>
      <c r="H5062" s="8" t="s">
        <v>1761</v>
      </c>
    </row>
    <row r="5063" spans="1:8">
      <c r="A5063" s="8" t="str">
        <f t="shared" si="118"/>
        <v/>
      </c>
      <c r="B5063" s="8"/>
      <c r="C5063" s="8"/>
      <c r="D5063" s="8"/>
      <c r="E5063" s="8"/>
      <c r="F5063" s="8"/>
      <c r="G5063" s="8"/>
      <c r="H5063" s="8"/>
    </row>
    <row r="5064" spans="1:8">
      <c r="A5064" s="8" t="str">
        <f t="shared" si="118"/>
        <v>Item PaiItem Filho</v>
      </c>
      <c r="B5064" s="8" t="s">
        <v>441</v>
      </c>
      <c r="C5064" s="8" t="s">
        <v>442</v>
      </c>
      <c r="D5064" s="8" t="s">
        <v>443</v>
      </c>
      <c r="E5064" s="8" t="s">
        <v>444</v>
      </c>
      <c r="F5064" s="8" t="s">
        <v>443</v>
      </c>
      <c r="G5064" s="8" t="s">
        <v>445</v>
      </c>
      <c r="H5064" s="8" t="s">
        <v>446</v>
      </c>
    </row>
    <row r="5065" spans="1:8">
      <c r="A5065" s="8" t="str">
        <f t="shared" si="118"/>
        <v>------------------------------</v>
      </c>
      <c r="B5065" s="8" t="s">
        <v>427</v>
      </c>
      <c r="C5065" s="8" t="s">
        <v>447</v>
      </c>
      <c r="D5065" s="8" t="s">
        <v>448</v>
      </c>
      <c r="E5065" s="8" t="s">
        <v>449</v>
      </c>
      <c r="F5065" s="8" t="s">
        <v>448</v>
      </c>
      <c r="G5065" s="8" t="s">
        <v>431</v>
      </c>
      <c r="H5065" s="8" t="s">
        <v>427</v>
      </c>
    </row>
    <row r="5066" spans="1:8">
      <c r="A5066" s="8" t="str">
        <f t="shared" si="118"/>
        <v>40.03.121020.09.1002</v>
      </c>
      <c r="B5066" s="8" t="s">
        <v>1810</v>
      </c>
      <c r="C5066" s="8" t="s">
        <v>1475</v>
      </c>
      <c r="D5066" s="8" t="s">
        <v>498</v>
      </c>
      <c r="E5066" s="8" t="s">
        <v>923</v>
      </c>
      <c r="F5066" s="8" t="s">
        <v>508</v>
      </c>
      <c r="G5066" s="8" t="s">
        <v>924</v>
      </c>
      <c r="H5066" s="8">
        <v>2E-3</v>
      </c>
    </row>
    <row r="5067" spans="1:8">
      <c r="A5067" s="8" t="str">
        <f t="shared" si="118"/>
        <v>40.03.121020.15.1002</v>
      </c>
      <c r="B5067" s="8" t="s">
        <v>1810</v>
      </c>
      <c r="C5067" s="8" t="s">
        <v>1475</v>
      </c>
      <c r="D5067" s="8" t="s">
        <v>498</v>
      </c>
      <c r="E5067" s="8" t="s">
        <v>921</v>
      </c>
      <c r="F5067" s="8" t="s">
        <v>508</v>
      </c>
      <c r="G5067" s="8" t="s">
        <v>922</v>
      </c>
      <c r="H5067" s="8">
        <v>8.2000000000000007E-3</v>
      </c>
    </row>
    <row r="5068" spans="1:8">
      <c r="A5068" s="8" t="str">
        <f t="shared" si="118"/>
        <v>40.03.121020.07.1001</v>
      </c>
      <c r="B5068" s="8" t="s">
        <v>1810</v>
      </c>
      <c r="C5068" s="8" t="s">
        <v>1475</v>
      </c>
      <c r="D5068" s="8" t="s">
        <v>498</v>
      </c>
      <c r="E5068" s="8" t="s">
        <v>925</v>
      </c>
      <c r="F5068" s="8" t="s">
        <v>452</v>
      </c>
      <c r="G5068" s="8" t="s">
        <v>926</v>
      </c>
      <c r="H5068" s="8">
        <v>8.0000000000000004E-4</v>
      </c>
    </row>
    <row r="5069" spans="1:8">
      <c r="A5069" s="8" t="str">
        <f t="shared" si="118"/>
        <v>40.03.121035.03.1210</v>
      </c>
      <c r="B5069" s="8" t="s">
        <v>1810</v>
      </c>
      <c r="C5069" s="8" t="s">
        <v>1475</v>
      </c>
      <c r="D5069" s="8" t="s">
        <v>498</v>
      </c>
      <c r="E5069" s="8" t="s">
        <v>1474</v>
      </c>
      <c r="F5069" s="8" t="s">
        <v>498</v>
      </c>
      <c r="G5069" s="8" t="s">
        <v>1475</v>
      </c>
      <c r="H5069" s="8">
        <v>1</v>
      </c>
    </row>
    <row r="5070" spans="1:8">
      <c r="A5070" s="8" t="str">
        <f t="shared" si="118"/>
        <v>40.03.121030.01.1210</v>
      </c>
      <c r="B5070" s="8" t="s">
        <v>1810</v>
      </c>
      <c r="C5070" s="8" t="s">
        <v>1475</v>
      </c>
      <c r="D5070" s="8" t="s">
        <v>498</v>
      </c>
      <c r="E5070" s="8" t="s">
        <v>1476</v>
      </c>
      <c r="F5070" s="8" t="s">
        <v>498</v>
      </c>
      <c r="G5070" s="8" t="s">
        <v>1477</v>
      </c>
      <c r="H5070" s="8">
        <v>1</v>
      </c>
    </row>
    <row r="5071" spans="1:8">
      <c r="A5071" s="8" t="str">
        <f t="shared" ref="A5071:A5134" si="119">B5071&amp;E5071</f>
        <v>40.03.121020.10.1014</v>
      </c>
      <c r="B5071" s="8" t="s">
        <v>1810</v>
      </c>
      <c r="C5071" s="8" t="s">
        <v>1475</v>
      </c>
      <c r="D5071" s="8" t="s">
        <v>498</v>
      </c>
      <c r="E5071" s="8" t="s">
        <v>1055</v>
      </c>
      <c r="F5071" s="8" t="s">
        <v>508</v>
      </c>
      <c r="G5071" s="8" t="s">
        <v>1056</v>
      </c>
      <c r="H5071" s="8">
        <v>5.0000000000000001E-3</v>
      </c>
    </row>
    <row r="5072" spans="1:8">
      <c r="A5072" s="8" t="str">
        <f t="shared" si="119"/>
        <v>40.03.121020.06.1028</v>
      </c>
      <c r="B5072" s="8" t="s">
        <v>1810</v>
      </c>
      <c r="C5072" s="8" t="s">
        <v>1475</v>
      </c>
      <c r="D5072" s="8" t="s">
        <v>498</v>
      </c>
      <c r="E5072" s="8" t="s">
        <v>1811</v>
      </c>
      <c r="F5072" s="8" t="s">
        <v>463</v>
      </c>
      <c r="G5072" s="8" t="s">
        <v>1812</v>
      </c>
      <c r="H5072" s="8">
        <v>4.9000000000000002E-2</v>
      </c>
    </row>
    <row r="5073" spans="1:8">
      <c r="A5073" s="8" t="str">
        <f t="shared" si="119"/>
        <v>40.03.121020.03.1010</v>
      </c>
      <c r="B5073" s="8" t="s">
        <v>1810</v>
      </c>
      <c r="C5073" s="8" t="s">
        <v>1475</v>
      </c>
      <c r="D5073" s="8" t="s">
        <v>498</v>
      </c>
      <c r="E5073" s="8" t="s">
        <v>1554</v>
      </c>
      <c r="F5073" s="8" t="s">
        <v>508</v>
      </c>
      <c r="G5073" s="8" t="s">
        <v>1555</v>
      </c>
      <c r="H5073" s="8">
        <v>4.9000000000000002E-2</v>
      </c>
    </row>
    <row r="5074" spans="1:8">
      <c r="A5074" s="8" t="str">
        <f t="shared" si="119"/>
        <v>40.03.121020.06.1005</v>
      </c>
      <c r="B5074" s="8" t="s">
        <v>1810</v>
      </c>
      <c r="C5074" s="8" t="s">
        <v>1475</v>
      </c>
      <c r="D5074" s="8" t="s">
        <v>498</v>
      </c>
      <c r="E5074" s="8" t="s">
        <v>914</v>
      </c>
      <c r="F5074" s="8" t="s">
        <v>508</v>
      </c>
      <c r="G5074" s="8" t="s">
        <v>915</v>
      </c>
      <c r="H5074" s="8">
        <v>4.9000000000000002E-2</v>
      </c>
    </row>
    <row r="5075" spans="1:8">
      <c r="A5075" s="8" t="str">
        <f t="shared" si="119"/>
        <v>40.03.121020.08.1001</v>
      </c>
      <c r="B5075" s="8" t="s">
        <v>1810</v>
      </c>
      <c r="C5075" s="8" t="s">
        <v>1475</v>
      </c>
      <c r="D5075" s="8" t="s">
        <v>498</v>
      </c>
      <c r="E5075" s="8" t="s">
        <v>919</v>
      </c>
      <c r="F5075" s="8" t="s">
        <v>920</v>
      </c>
      <c r="G5075" s="8" t="s">
        <v>542</v>
      </c>
      <c r="H5075" s="8">
        <v>4.9000000000000002E-2</v>
      </c>
    </row>
    <row r="5076" spans="1:8">
      <c r="A5076" s="8" t="str">
        <f t="shared" si="119"/>
        <v>40.03.121120.09.1002</v>
      </c>
      <c r="B5076" s="8" t="s">
        <v>1813</v>
      </c>
      <c r="C5076" s="8" t="s">
        <v>1814</v>
      </c>
      <c r="D5076" s="8" t="s">
        <v>498</v>
      </c>
      <c r="E5076" s="8" t="s">
        <v>923</v>
      </c>
      <c r="F5076" s="8" t="s">
        <v>508</v>
      </c>
      <c r="G5076" s="8" t="s">
        <v>924</v>
      </c>
      <c r="H5076" s="8">
        <v>2E-3</v>
      </c>
    </row>
    <row r="5077" spans="1:8">
      <c r="A5077" s="8" t="str">
        <f t="shared" si="119"/>
        <v>40.03.121120.15.1002</v>
      </c>
      <c r="B5077" s="8" t="s">
        <v>1813</v>
      </c>
      <c r="C5077" s="8" t="s">
        <v>1814</v>
      </c>
      <c r="D5077" s="8" t="s">
        <v>498</v>
      </c>
      <c r="E5077" s="8" t="s">
        <v>921</v>
      </c>
      <c r="F5077" s="8" t="s">
        <v>508</v>
      </c>
      <c r="G5077" s="8" t="s">
        <v>922</v>
      </c>
      <c r="H5077" s="8">
        <v>8.2000000000000007E-3</v>
      </c>
    </row>
    <row r="5078" spans="1:8">
      <c r="A5078" s="8" t="str">
        <f t="shared" si="119"/>
        <v>40.03.121120.07.1001</v>
      </c>
      <c r="B5078" s="8" t="s">
        <v>1813</v>
      </c>
      <c r="C5078" s="8" t="s">
        <v>1814</v>
      </c>
      <c r="D5078" s="8" t="s">
        <v>498</v>
      </c>
      <c r="E5078" s="8" t="s">
        <v>925</v>
      </c>
      <c r="F5078" s="8" t="s">
        <v>452</v>
      </c>
      <c r="G5078" s="8" t="s">
        <v>926</v>
      </c>
      <c r="H5078" s="8">
        <v>8.0000000000000004E-4</v>
      </c>
    </row>
    <row r="5079" spans="1:8">
      <c r="A5079" s="8" t="str">
        <f t="shared" si="119"/>
        <v>40.03.121135.03.1210</v>
      </c>
      <c r="B5079" s="8" t="s">
        <v>1813</v>
      </c>
      <c r="C5079" s="8" t="s">
        <v>1814</v>
      </c>
      <c r="D5079" s="8" t="s">
        <v>498</v>
      </c>
      <c r="E5079" s="8" t="s">
        <v>1474</v>
      </c>
      <c r="F5079" s="8" t="s">
        <v>498</v>
      </c>
      <c r="G5079" s="8" t="s">
        <v>1475</v>
      </c>
      <c r="H5079" s="8">
        <v>1</v>
      </c>
    </row>
    <row r="5080" spans="1:8">
      <c r="A5080" s="8" t="str">
        <f t="shared" si="119"/>
        <v>40.03.121130.01.1210</v>
      </c>
      <c r="B5080" s="8" t="s">
        <v>1813</v>
      </c>
      <c r="C5080" s="8" t="s">
        <v>1814</v>
      </c>
      <c r="D5080" s="8" t="s">
        <v>498</v>
      </c>
      <c r="E5080" s="8" t="s">
        <v>1476</v>
      </c>
      <c r="F5080" s="8" t="s">
        <v>498</v>
      </c>
      <c r="G5080" s="8" t="s">
        <v>1477</v>
      </c>
      <c r="H5080" s="8">
        <v>1</v>
      </c>
    </row>
    <row r="5081" spans="1:8">
      <c r="A5081" s="8" t="str">
        <f t="shared" si="119"/>
        <v>40.03.121120.10.1012</v>
      </c>
      <c r="B5081" s="8" t="s">
        <v>1813</v>
      </c>
      <c r="C5081" s="8" t="s">
        <v>1814</v>
      </c>
      <c r="D5081" s="8" t="s">
        <v>498</v>
      </c>
      <c r="E5081" s="8" t="s">
        <v>1815</v>
      </c>
      <c r="F5081" s="8" t="s">
        <v>508</v>
      </c>
      <c r="G5081" s="8" t="s">
        <v>1816</v>
      </c>
      <c r="H5081" s="8">
        <v>0.30409999999999998</v>
      </c>
    </row>
    <row r="5082" spans="1:8">
      <c r="A5082" s="8" t="str">
        <f t="shared" si="119"/>
        <v>40.03.121120.06.1029</v>
      </c>
      <c r="B5082" s="8" t="s">
        <v>1813</v>
      </c>
      <c r="C5082" s="8" t="s">
        <v>1814</v>
      </c>
      <c r="D5082" s="8" t="s">
        <v>498</v>
      </c>
      <c r="E5082" s="8" t="s">
        <v>1817</v>
      </c>
      <c r="F5082" s="8" t="s">
        <v>463</v>
      </c>
      <c r="G5082" s="8" t="s">
        <v>1818</v>
      </c>
      <c r="H5082" s="8">
        <v>0.30409999999999998</v>
      </c>
    </row>
    <row r="5083" spans="1:8">
      <c r="A5083" s="8" t="str">
        <f t="shared" si="119"/>
        <v>40.03.121120.03.1010</v>
      </c>
      <c r="B5083" s="8" t="s">
        <v>1813</v>
      </c>
      <c r="C5083" s="8" t="s">
        <v>1814</v>
      </c>
      <c r="D5083" s="8" t="s">
        <v>498</v>
      </c>
      <c r="E5083" s="8" t="s">
        <v>1554</v>
      </c>
      <c r="F5083" s="8" t="s">
        <v>508</v>
      </c>
      <c r="G5083" s="8" t="s">
        <v>1555</v>
      </c>
      <c r="H5083" s="8">
        <v>5.0999999999999997E-2</v>
      </c>
    </row>
    <row r="5084" spans="1:8">
      <c r="A5084" s="8" t="str">
        <f t="shared" si="119"/>
        <v>40.03.121120.06.1005</v>
      </c>
      <c r="B5084" s="8" t="s">
        <v>1813</v>
      </c>
      <c r="C5084" s="8" t="s">
        <v>1814</v>
      </c>
      <c r="D5084" s="8" t="s">
        <v>498</v>
      </c>
      <c r="E5084" s="8" t="s">
        <v>914</v>
      </c>
      <c r="F5084" s="8" t="s">
        <v>508</v>
      </c>
      <c r="G5084" s="8" t="s">
        <v>915</v>
      </c>
      <c r="H5084" s="8">
        <v>5.0999999999999997E-2</v>
      </c>
    </row>
    <row r="5085" spans="1:8">
      <c r="A5085" s="8" t="str">
        <f t="shared" si="119"/>
        <v>40.03.121120.06.1001</v>
      </c>
      <c r="B5085" s="8" t="s">
        <v>1813</v>
      </c>
      <c r="C5085" s="8" t="s">
        <v>1814</v>
      </c>
      <c r="D5085" s="8" t="s">
        <v>498</v>
      </c>
      <c r="E5085" s="8" t="s">
        <v>917</v>
      </c>
      <c r="F5085" s="8" t="s">
        <v>508</v>
      </c>
      <c r="G5085" s="8" t="s">
        <v>918</v>
      </c>
      <c r="H5085" s="8">
        <v>5.0999999999999997E-2</v>
      </c>
    </row>
    <row r="5086" spans="1:8">
      <c r="A5086" s="8" t="str">
        <f t="shared" si="119"/>
        <v>40.03.121120.08.1001</v>
      </c>
      <c r="B5086" s="8" t="s">
        <v>1813</v>
      </c>
      <c r="C5086" s="8" t="s">
        <v>1814</v>
      </c>
      <c r="D5086" s="8" t="s">
        <v>498</v>
      </c>
      <c r="E5086" s="8" t="s">
        <v>919</v>
      </c>
      <c r="F5086" s="8" t="s">
        <v>920</v>
      </c>
      <c r="G5086" s="8" t="s">
        <v>542</v>
      </c>
      <c r="H5086" s="8">
        <v>5.0999999999999997E-2</v>
      </c>
    </row>
    <row r="5087" spans="1:8">
      <c r="A5087" s="8" t="str">
        <f t="shared" si="119"/>
        <v>40.03.122035.03.1220</v>
      </c>
      <c r="B5087" s="8" t="s">
        <v>1819</v>
      </c>
      <c r="C5087" s="8" t="s">
        <v>1483</v>
      </c>
      <c r="D5087" s="8" t="s">
        <v>498</v>
      </c>
      <c r="E5087" s="8" t="s">
        <v>1482</v>
      </c>
      <c r="F5087" s="8" t="s">
        <v>498</v>
      </c>
      <c r="G5087" s="8" t="s">
        <v>1483</v>
      </c>
      <c r="H5087" s="8">
        <v>1</v>
      </c>
    </row>
    <row r="5088" spans="1:8">
      <c r="A5088" s="8" t="str">
        <f t="shared" si="119"/>
        <v>40.03.122030.01.1210</v>
      </c>
      <c r="B5088" s="8" t="s">
        <v>1819</v>
      </c>
      <c r="C5088" s="8" t="s">
        <v>1483</v>
      </c>
      <c r="D5088" s="8" t="s">
        <v>498</v>
      </c>
      <c r="E5088" s="8" t="s">
        <v>1476</v>
      </c>
      <c r="F5088" s="8" t="s">
        <v>498</v>
      </c>
      <c r="G5088" s="8" t="s">
        <v>1477</v>
      </c>
      <c r="H5088" s="8">
        <v>1</v>
      </c>
    </row>
    <row r="5089" spans="1:8">
      <c r="A5089" s="8" t="str">
        <f t="shared" si="119"/>
        <v>40.03.122020.14.1001</v>
      </c>
      <c r="B5089" s="8" t="s">
        <v>1819</v>
      </c>
      <c r="C5089" s="8" t="s">
        <v>1483</v>
      </c>
      <c r="D5089" s="8" t="s">
        <v>498</v>
      </c>
      <c r="E5089" s="8" t="s">
        <v>1484</v>
      </c>
      <c r="F5089" s="8" t="s">
        <v>508</v>
      </c>
      <c r="G5089" s="8" t="s">
        <v>1485</v>
      </c>
      <c r="H5089" s="8">
        <v>15.384600000000001</v>
      </c>
    </row>
    <row r="5090" spans="1:8">
      <c r="A5090" s="8" t="str">
        <f t="shared" si="119"/>
        <v>40.03.122020.10.1001</v>
      </c>
      <c r="B5090" s="8" t="s">
        <v>1819</v>
      </c>
      <c r="C5090" s="8" t="s">
        <v>1483</v>
      </c>
      <c r="D5090" s="8" t="s">
        <v>498</v>
      </c>
      <c r="E5090" s="8" t="s">
        <v>1486</v>
      </c>
      <c r="F5090" s="8" t="s">
        <v>508</v>
      </c>
      <c r="G5090" s="8" t="s">
        <v>1487</v>
      </c>
      <c r="H5090" s="8">
        <v>2.5642</v>
      </c>
    </row>
    <row r="5091" spans="1:8">
      <c r="A5091" s="8" t="str">
        <f t="shared" si="119"/>
        <v>40.03.122020.03.1015</v>
      </c>
      <c r="B5091" s="8" t="s">
        <v>1819</v>
      </c>
      <c r="C5091" s="8" t="s">
        <v>1483</v>
      </c>
      <c r="D5091" s="8" t="s">
        <v>498</v>
      </c>
      <c r="E5091" s="8" t="s">
        <v>1820</v>
      </c>
      <c r="F5091" s="8" t="s">
        <v>508</v>
      </c>
      <c r="G5091" s="8" t="s">
        <v>1821</v>
      </c>
      <c r="H5091" s="8">
        <v>0.12820000000000001</v>
      </c>
    </row>
    <row r="5092" spans="1:8">
      <c r="A5092" s="8" t="str">
        <f t="shared" si="119"/>
        <v>40.03.122020.06.1001</v>
      </c>
      <c r="B5092" s="8" t="s">
        <v>1819</v>
      </c>
      <c r="C5092" s="8" t="s">
        <v>1483</v>
      </c>
      <c r="D5092" s="8" t="s">
        <v>498</v>
      </c>
      <c r="E5092" s="8" t="s">
        <v>917</v>
      </c>
      <c r="F5092" s="8" t="s">
        <v>508</v>
      </c>
      <c r="G5092" s="8" t="s">
        <v>918</v>
      </c>
      <c r="H5092" s="8">
        <v>0.12820000000000001</v>
      </c>
    </row>
    <row r="5093" spans="1:8">
      <c r="A5093" s="8" t="str">
        <f t="shared" si="119"/>
        <v>40.03.122020.06.1005</v>
      </c>
      <c r="B5093" s="8" t="s">
        <v>1819</v>
      </c>
      <c r="C5093" s="8" t="s">
        <v>1483</v>
      </c>
      <c r="D5093" s="8" t="s">
        <v>498</v>
      </c>
      <c r="E5093" s="8" t="s">
        <v>914</v>
      </c>
      <c r="F5093" s="8" t="s">
        <v>508</v>
      </c>
      <c r="G5093" s="8" t="s">
        <v>915</v>
      </c>
      <c r="H5093" s="8">
        <v>0.12820000000000001</v>
      </c>
    </row>
    <row r="5094" spans="1:8">
      <c r="A5094" s="8" t="str">
        <f t="shared" si="119"/>
        <v>40.03.122020.08.1001</v>
      </c>
      <c r="B5094" s="8" t="s">
        <v>1819</v>
      </c>
      <c r="C5094" s="8" t="s">
        <v>1483</v>
      </c>
      <c r="D5094" s="8" t="s">
        <v>498</v>
      </c>
      <c r="E5094" s="8" t="s">
        <v>919</v>
      </c>
      <c r="F5094" s="8" t="s">
        <v>920</v>
      </c>
      <c r="G5094" s="8" t="s">
        <v>542</v>
      </c>
      <c r="H5094" s="8">
        <v>0.12820000000000001</v>
      </c>
    </row>
    <row r="5095" spans="1:8">
      <c r="A5095" s="8" t="str">
        <f t="shared" si="119"/>
        <v>40.03.122135.03.1220</v>
      </c>
      <c r="B5095" s="8" t="s">
        <v>1822</v>
      </c>
      <c r="C5095" s="8" t="s">
        <v>1823</v>
      </c>
      <c r="D5095" s="8" t="s">
        <v>505</v>
      </c>
      <c r="E5095" s="8" t="s">
        <v>1482</v>
      </c>
      <c r="F5095" s="8" t="s">
        <v>498</v>
      </c>
      <c r="G5095" s="8" t="s">
        <v>1483</v>
      </c>
      <c r="H5095" s="8">
        <v>7.8</v>
      </c>
    </row>
    <row r="5096" spans="1:8">
      <c r="A5096" s="8" t="str">
        <f t="shared" si="119"/>
        <v>40.03.122130.01.1210</v>
      </c>
      <c r="B5096" s="8" t="s">
        <v>1822</v>
      </c>
      <c r="C5096" s="8" t="s">
        <v>1823</v>
      </c>
      <c r="D5096" s="8" t="s">
        <v>505</v>
      </c>
      <c r="E5096" s="8" t="s">
        <v>1476</v>
      </c>
      <c r="F5096" s="8" t="s">
        <v>498</v>
      </c>
      <c r="G5096" s="8" t="s">
        <v>1477</v>
      </c>
      <c r="H5096" s="8">
        <v>7.8</v>
      </c>
    </row>
    <row r="5097" spans="1:8">
      <c r="A5097" s="8" t="str">
        <f t="shared" si="119"/>
        <v>40.03.122120.14.1001</v>
      </c>
      <c r="B5097" s="8" t="s">
        <v>1822</v>
      </c>
      <c r="C5097" s="8" t="s">
        <v>1823</v>
      </c>
      <c r="D5097" s="8" t="s">
        <v>505</v>
      </c>
      <c r="E5097" s="8" t="s">
        <v>1484</v>
      </c>
      <c r="F5097" s="8" t="s">
        <v>508</v>
      </c>
      <c r="G5097" s="8" t="s">
        <v>1485</v>
      </c>
      <c r="H5097" s="8">
        <v>119.99988</v>
      </c>
    </row>
    <row r="5098" spans="1:8">
      <c r="A5098" s="8" t="str">
        <f t="shared" si="119"/>
        <v>40.03.122120.10.1001</v>
      </c>
      <c r="B5098" s="8" t="s">
        <v>1822</v>
      </c>
      <c r="C5098" s="8" t="s">
        <v>1823</v>
      </c>
      <c r="D5098" s="8" t="s">
        <v>505</v>
      </c>
      <c r="E5098" s="8" t="s">
        <v>1486</v>
      </c>
      <c r="F5098" s="8" t="s">
        <v>508</v>
      </c>
      <c r="G5098" s="8" t="s">
        <v>1487</v>
      </c>
      <c r="H5098" s="8">
        <v>20.00076</v>
      </c>
    </row>
    <row r="5099" spans="1:8">
      <c r="A5099" s="8" t="str">
        <f t="shared" si="119"/>
        <v>40.03.122120.03.1015</v>
      </c>
      <c r="B5099" s="8" t="s">
        <v>1822</v>
      </c>
      <c r="C5099" s="8" t="s">
        <v>1823</v>
      </c>
      <c r="D5099" s="8" t="s">
        <v>505</v>
      </c>
      <c r="E5099" s="8" t="s">
        <v>1820</v>
      </c>
      <c r="F5099" s="8" t="s">
        <v>508</v>
      </c>
      <c r="G5099" s="8" t="s">
        <v>1821</v>
      </c>
      <c r="H5099" s="8">
        <v>1</v>
      </c>
    </row>
    <row r="5100" spans="1:8">
      <c r="A5100" s="8" t="str">
        <f t="shared" si="119"/>
        <v>40.03.122120.06.1001</v>
      </c>
      <c r="B5100" s="8" t="s">
        <v>1822</v>
      </c>
      <c r="C5100" s="8" t="s">
        <v>1823</v>
      </c>
      <c r="D5100" s="8" t="s">
        <v>505</v>
      </c>
      <c r="E5100" s="8" t="s">
        <v>917</v>
      </c>
      <c r="F5100" s="8" t="s">
        <v>508</v>
      </c>
      <c r="G5100" s="8" t="s">
        <v>918</v>
      </c>
      <c r="H5100" s="8">
        <v>1</v>
      </c>
    </row>
    <row r="5101" spans="1:8">
      <c r="A5101" s="8" t="str">
        <f t="shared" si="119"/>
        <v>40.03.122120.06.1005</v>
      </c>
      <c r="B5101" s="8" t="s">
        <v>1822</v>
      </c>
      <c r="C5101" s="8" t="s">
        <v>1823</v>
      </c>
      <c r="D5101" s="8" t="s">
        <v>505</v>
      </c>
      <c r="E5101" s="8" t="s">
        <v>914</v>
      </c>
      <c r="F5101" s="8" t="s">
        <v>508</v>
      </c>
      <c r="G5101" s="8" t="s">
        <v>915</v>
      </c>
      <c r="H5101" s="8">
        <v>1</v>
      </c>
    </row>
    <row r="5102" spans="1:8">
      <c r="A5102" s="8" t="str">
        <f t="shared" si="119"/>
        <v>40.03.122120.08.1001</v>
      </c>
      <c r="B5102" s="8" t="s">
        <v>1822</v>
      </c>
      <c r="C5102" s="8" t="s">
        <v>1823</v>
      </c>
      <c r="D5102" s="8" t="s">
        <v>505</v>
      </c>
      <c r="E5102" s="8" t="s">
        <v>919</v>
      </c>
      <c r="F5102" s="8" t="s">
        <v>920</v>
      </c>
      <c r="G5102" s="8" t="s">
        <v>542</v>
      </c>
      <c r="H5102" s="8">
        <v>1</v>
      </c>
    </row>
    <row r="5103" spans="1:8">
      <c r="A5103" s="8" t="str">
        <f t="shared" si="119"/>
        <v>40.03.122220.09.1002</v>
      </c>
      <c r="B5103" s="8" t="s">
        <v>1824</v>
      </c>
      <c r="C5103" s="8" t="s">
        <v>1825</v>
      </c>
      <c r="D5103" s="8" t="s">
        <v>498</v>
      </c>
      <c r="E5103" s="8" t="s">
        <v>923</v>
      </c>
      <c r="F5103" s="8" t="s">
        <v>508</v>
      </c>
      <c r="G5103" s="8" t="s">
        <v>924</v>
      </c>
      <c r="H5103" s="8">
        <v>2E-3</v>
      </c>
    </row>
    <row r="5104" spans="1:8">
      <c r="A5104" s="8" t="str">
        <f t="shared" si="119"/>
        <v>40.03.122220.15.1002</v>
      </c>
      <c r="B5104" s="8" t="s">
        <v>1824</v>
      </c>
      <c r="C5104" s="8" t="s">
        <v>1825</v>
      </c>
      <c r="D5104" s="8" t="s">
        <v>498</v>
      </c>
      <c r="E5104" s="8" t="s">
        <v>921</v>
      </c>
      <c r="F5104" s="8" t="s">
        <v>508</v>
      </c>
      <c r="G5104" s="8" t="s">
        <v>922</v>
      </c>
      <c r="H5104" s="8">
        <v>8.2000000000000007E-3</v>
      </c>
    </row>
    <row r="5105" spans="1:8">
      <c r="A5105" s="8" t="str">
        <f t="shared" si="119"/>
        <v>40.03.122220.07.1001</v>
      </c>
      <c r="B5105" s="8" t="s">
        <v>1824</v>
      </c>
      <c r="C5105" s="8" t="s">
        <v>1825</v>
      </c>
      <c r="D5105" s="8" t="s">
        <v>498</v>
      </c>
      <c r="E5105" s="8" t="s">
        <v>925</v>
      </c>
      <c r="F5105" s="8" t="s">
        <v>452</v>
      </c>
      <c r="G5105" s="8" t="s">
        <v>926</v>
      </c>
      <c r="H5105" s="8">
        <v>8.0000000000000004E-4</v>
      </c>
    </row>
    <row r="5106" spans="1:8">
      <c r="A5106" s="8" t="str">
        <f t="shared" si="119"/>
        <v>40.03.122235.03.1210</v>
      </c>
      <c r="B5106" s="8" t="s">
        <v>1824</v>
      </c>
      <c r="C5106" s="8" t="s">
        <v>1825</v>
      </c>
      <c r="D5106" s="8" t="s">
        <v>498</v>
      </c>
      <c r="E5106" s="8" t="s">
        <v>1474</v>
      </c>
      <c r="F5106" s="8" t="s">
        <v>498</v>
      </c>
      <c r="G5106" s="8" t="s">
        <v>1475</v>
      </c>
      <c r="H5106" s="8">
        <v>1</v>
      </c>
    </row>
    <row r="5107" spans="1:8">
      <c r="A5107" s="8" t="str">
        <f t="shared" si="119"/>
        <v>40.03.122230.01.1210</v>
      </c>
      <c r="B5107" s="8" t="s">
        <v>1824</v>
      </c>
      <c r="C5107" s="8" t="s">
        <v>1825</v>
      </c>
      <c r="D5107" s="8" t="s">
        <v>498</v>
      </c>
      <c r="E5107" s="8" t="s">
        <v>1476</v>
      </c>
      <c r="F5107" s="8" t="s">
        <v>498</v>
      </c>
      <c r="G5107" s="8" t="s">
        <v>1477</v>
      </c>
      <c r="H5107" s="8">
        <v>1</v>
      </c>
    </row>
    <row r="5108" spans="1:8">
      <c r="A5108" s="8" t="str">
        <f t="shared" si="119"/>
        <v>40.03.122220.10.1005</v>
      </c>
      <c r="B5108" s="8" t="s">
        <v>1824</v>
      </c>
      <c r="C5108" s="8" t="s">
        <v>1825</v>
      </c>
      <c r="D5108" s="8" t="s">
        <v>498</v>
      </c>
      <c r="E5108" s="8" t="s">
        <v>1503</v>
      </c>
      <c r="F5108" s="8" t="s">
        <v>508</v>
      </c>
      <c r="G5108" s="8" t="s">
        <v>1504</v>
      </c>
      <c r="H5108" s="8">
        <v>2.5</v>
      </c>
    </row>
    <row r="5109" spans="1:8">
      <c r="A5109" s="8" t="str">
        <f t="shared" si="119"/>
        <v>40.03.122220.03.1012</v>
      </c>
      <c r="B5109" s="8" t="s">
        <v>1824</v>
      </c>
      <c r="C5109" s="8" t="s">
        <v>1825</v>
      </c>
      <c r="D5109" s="8" t="s">
        <v>498</v>
      </c>
      <c r="E5109" s="8" t="s">
        <v>1826</v>
      </c>
      <c r="F5109" s="8" t="s">
        <v>508</v>
      </c>
      <c r="G5109" s="8" t="s">
        <v>1827</v>
      </c>
      <c r="H5109" s="8">
        <v>0.1389</v>
      </c>
    </row>
    <row r="5110" spans="1:8">
      <c r="A5110" s="8" t="str">
        <f t="shared" si="119"/>
        <v>40.03.122220.06.1005</v>
      </c>
      <c r="B5110" s="8" t="s">
        <v>1824</v>
      </c>
      <c r="C5110" s="8" t="s">
        <v>1825</v>
      </c>
      <c r="D5110" s="8" t="s">
        <v>498</v>
      </c>
      <c r="E5110" s="8" t="s">
        <v>914</v>
      </c>
      <c r="F5110" s="8" t="s">
        <v>508</v>
      </c>
      <c r="G5110" s="8" t="s">
        <v>915</v>
      </c>
      <c r="H5110" s="8">
        <v>0.1389</v>
      </c>
    </row>
    <row r="5111" spans="1:8">
      <c r="A5111" s="8" t="str">
        <f t="shared" si="119"/>
        <v>40.03.122220.06.1001</v>
      </c>
      <c r="B5111" s="8" t="s">
        <v>1824</v>
      </c>
      <c r="C5111" s="8" t="s">
        <v>1825</v>
      </c>
      <c r="D5111" s="8" t="s">
        <v>498</v>
      </c>
      <c r="E5111" s="8" t="s">
        <v>917</v>
      </c>
      <c r="F5111" s="8" t="s">
        <v>508</v>
      </c>
      <c r="G5111" s="8" t="s">
        <v>918</v>
      </c>
      <c r="H5111" s="8">
        <v>0.1389</v>
      </c>
    </row>
    <row r="5112" spans="1:8">
      <c r="A5112" s="8" t="str">
        <f t="shared" si="119"/>
        <v>40.03.122220.08.1001</v>
      </c>
      <c r="B5112" s="8" t="s">
        <v>1824</v>
      </c>
      <c r="C5112" s="8" t="s">
        <v>1825</v>
      </c>
      <c r="D5112" s="8" t="s">
        <v>498</v>
      </c>
      <c r="E5112" s="8" t="s">
        <v>919</v>
      </c>
      <c r="F5112" s="8" t="s">
        <v>920</v>
      </c>
      <c r="G5112" s="8" t="s">
        <v>542</v>
      </c>
      <c r="H5112" s="8">
        <v>0.1389</v>
      </c>
    </row>
    <row r="5113" spans="1:8">
      <c r="A5113" s="8" t="str">
        <f t="shared" si="119"/>
        <v>40.03.122220.06.1047</v>
      </c>
      <c r="B5113" s="8" t="s">
        <v>1824</v>
      </c>
      <c r="C5113" s="8" t="s">
        <v>1825</v>
      </c>
      <c r="D5113" s="8" t="s">
        <v>498</v>
      </c>
      <c r="E5113" s="8" t="s">
        <v>1828</v>
      </c>
      <c r="F5113" s="8" t="s">
        <v>463</v>
      </c>
      <c r="G5113" s="8" t="s">
        <v>1829</v>
      </c>
      <c r="H5113" s="8">
        <v>2.5</v>
      </c>
    </row>
    <row r="5114" spans="1:8">
      <c r="A5114" s="8" t="str">
        <f t="shared" si="119"/>
        <v>40.03.124020.09.1002</v>
      </c>
      <c r="B5114" s="8" t="s">
        <v>1830</v>
      </c>
      <c r="C5114" s="8" t="s">
        <v>1831</v>
      </c>
      <c r="D5114" s="8" t="s">
        <v>505</v>
      </c>
      <c r="E5114" s="8" t="s">
        <v>923</v>
      </c>
      <c r="F5114" s="8" t="s">
        <v>508</v>
      </c>
      <c r="G5114" s="8" t="s">
        <v>924</v>
      </c>
      <c r="H5114" s="8">
        <v>1.5900000000000001E-2</v>
      </c>
    </row>
    <row r="5115" spans="1:8">
      <c r="A5115" s="8" t="str">
        <f t="shared" si="119"/>
        <v>40.03.124020.15.1002</v>
      </c>
      <c r="B5115" s="8" t="s">
        <v>1830</v>
      </c>
      <c r="C5115" s="8" t="s">
        <v>1831</v>
      </c>
      <c r="D5115" s="8" t="s">
        <v>505</v>
      </c>
      <c r="E5115" s="8" t="s">
        <v>921</v>
      </c>
      <c r="F5115" s="8" t="s">
        <v>508</v>
      </c>
      <c r="G5115" s="8" t="s">
        <v>922</v>
      </c>
      <c r="H5115" s="8">
        <v>6.3700000000000007E-2</v>
      </c>
    </row>
    <row r="5116" spans="1:8">
      <c r="A5116" s="8" t="str">
        <f t="shared" si="119"/>
        <v>40.03.124020.07.1001</v>
      </c>
      <c r="B5116" s="8" t="s">
        <v>1830</v>
      </c>
      <c r="C5116" s="8" t="s">
        <v>1831</v>
      </c>
      <c r="D5116" s="8" t="s">
        <v>505</v>
      </c>
      <c r="E5116" s="8" t="s">
        <v>925</v>
      </c>
      <c r="F5116" s="8" t="s">
        <v>452</v>
      </c>
      <c r="G5116" s="8" t="s">
        <v>926</v>
      </c>
      <c r="H5116" s="8">
        <v>6.4000000000000003E-3</v>
      </c>
    </row>
    <row r="5117" spans="1:8">
      <c r="A5117" s="8" t="str">
        <f t="shared" si="119"/>
        <v>40.03.124035.03.1210</v>
      </c>
      <c r="B5117" s="8" t="s">
        <v>1830</v>
      </c>
      <c r="C5117" s="8" t="s">
        <v>1831</v>
      </c>
      <c r="D5117" s="8" t="s">
        <v>505</v>
      </c>
      <c r="E5117" s="8" t="s">
        <v>1474</v>
      </c>
      <c r="F5117" s="8" t="s">
        <v>498</v>
      </c>
      <c r="G5117" s="8" t="s">
        <v>1475</v>
      </c>
      <c r="H5117" s="8">
        <v>7.8</v>
      </c>
    </row>
    <row r="5118" spans="1:8">
      <c r="A5118" s="8" t="str">
        <f t="shared" si="119"/>
        <v>40.03.124030.01.1210</v>
      </c>
      <c r="B5118" s="8" t="s">
        <v>1830</v>
      </c>
      <c r="C5118" s="8" t="s">
        <v>1831</v>
      </c>
      <c r="D5118" s="8" t="s">
        <v>505</v>
      </c>
      <c r="E5118" s="8" t="s">
        <v>1476</v>
      </c>
      <c r="F5118" s="8" t="s">
        <v>498</v>
      </c>
      <c r="G5118" s="8" t="s">
        <v>1477</v>
      </c>
      <c r="H5118" s="8">
        <v>7.8</v>
      </c>
    </row>
    <row r="5119" spans="1:8">
      <c r="A5119" s="8" t="str">
        <f t="shared" si="119"/>
        <v>40.03.124020.14.1003</v>
      </c>
      <c r="B5119" s="8" t="s">
        <v>1830</v>
      </c>
      <c r="C5119" s="8" t="s">
        <v>1831</v>
      </c>
      <c r="D5119" s="8" t="s">
        <v>505</v>
      </c>
      <c r="E5119" s="8" t="s">
        <v>1832</v>
      </c>
      <c r="F5119" s="8" t="s">
        <v>508</v>
      </c>
      <c r="G5119" s="8" t="s">
        <v>1833</v>
      </c>
      <c r="H5119" s="8">
        <v>120</v>
      </c>
    </row>
    <row r="5120" spans="1:8">
      <c r="A5120" s="8" t="str">
        <f t="shared" si="119"/>
        <v>40.03.124020.10.1002</v>
      </c>
      <c r="B5120" s="8" t="s">
        <v>1830</v>
      </c>
      <c r="C5120" s="8" t="s">
        <v>1831</v>
      </c>
      <c r="D5120" s="8" t="s">
        <v>505</v>
      </c>
      <c r="E5120" s="8" t="s">
        <v>1834</v>
      </c>
      <c r="F5120" s="8" t="s">
        <v>508</v>
      </c>
      <c r="G5120" s="8" t="s">
        <v>1487</v>
      </c>
      <c r="H5120" s="8">
        <v>20</v>
      </c>
    </row>
    <row r="5121" spans="1:8">
      <c r="A5121" s="8" t="str">
        <f t="shared" si="119"/>
        <v>40.03.124020.03.1015</v>
      </c>
      <c r="B5121" s="8" t="s">
        <v>1830</v>
      </c>
      <c r="C5121" s="8" t="s">
        <v>1831</v>
      </c>
      <c r="D5121" s="8" t="s">
        <v>505</v>
      </c>
      <c r="E5121" s="8" t="s">
        <v>1820</v>
      </c>
      <c r="F5121" s="8" t="s">
        <v>508</v>
      </c>
      <c r="G5121" s="8" t="s">
        <v>1821</v>
      </c>
      <c r="H5121" s="8">
        <v>1</v>
      </c>
    </row>
    <row r="5122" spans="1:8">
      <c r="A5122" s="8" t="str">
        <f t="shared" si="119"/>
        <v>40.03.124020.06.1005</v>
      </c>
      <c r="B5122" s="8" t="s">
        <v>1830</v>
      </c>
      <c r="C5122" s="8" t="s">
        <v>1831</v>
      </c>
      <c r="D5122" s="8" t="s">
        <v>505</v>
      </c>
      <c r="E5122" s="8" t="s">
        <v>914</v>
      </c>
      <c r="F5122" s="8" t="s">
        <v>508</v>
      </c>
      <c r="G5122" s="8" t="s">
        <v>915</v>
      </c>
      <c r="H5122" s="8">
        <v>1</v>
      </c>
    </row>
    <row r="5123" spans="1:8">
      <c r="A5123" s="8" t="str">
        <f t="shared" si="119"/>
        <v>---------------  - FMEN031 - V:</v>
      </c>
      <c r="B5123" s="8" t="s">
        <v>427</v>
      </c>
      <c r="C5123" s="8" t="e">
        <f>------------------------------DAT</f>
        <v>#NAME?</v>
      </c>
      <c r="D5123" s="8" t="s">
        <v>1238</v>
      </c>
      <c r="E5123" s="8" t="s">
        <v>526</v>
      </c>
      <c r="F5123" s="8" t="s">
        <v>527</v>
      </c>
      <c r="G5123" s="8" t="s">
        <v>528</v>
      </c>
      <c r="H5123" s="8"/>
    </row>
    <row r="5124" spans="1:8">
      <c r="A5124" s="8" t="str">
        <f t="shared" si="119"/>
        <v>_x000C_------------------------------</v>
      </c>
      <c r="B5124" s="8" t="s">
        <v>529</v>
      </c>
      <c r="C5124" s="8" t="s">
        <v>1227</v>
      </c>
      <c r="D5124" s="8" t="s">
        <v>1228</v>
      </c>
      <c r="E5124" s="8" t="s">
        <v>430</v>
      </c>
      <c r="F5124" s="8" t="s">
        <v>429</v>
      </c>
      <c r="G5124" s="8" t="s">
        <v>431</v>
      </c>
      <c r="H5124" s="8" t="s">
        <v>431</v>
      </c>
    </row>
    <row r="5125" spans="1:8">
      <c r="A5125" s="8" t="str">
        <f t="shared" si="119"/>
        <v>FORNO DE MINASrutura de Atual P</v>
      </c>
      <c r="B5125" s="8" t="s">
        <v>433</v>
      </c>
      <c r="C5125" s="8" t="s">
        <v>434</v>
      </c>
      <c r="D5125" s="8" t="s">
        <v>435</v>
      </c>
      <c r="E5125" s="8" t="s">
        <v>436</v>
      </c>
      <c r="F5125" s="8" t="s">
        <v>437</v>
      </c>
      <c r="G5125" s="8" t="s">
        <v>438</v>
      </c>
      <c r="H5125" s="8" t="s">
        <v>1835</v>
      </c>
    </row>
    <row r="5126" spans="1:8">
      <c r="A5126" s="8" t="str">
        <f t="shared" si="119"/>
        <v>-------------------------------</v>
      </c>
      <c r="B5126" s="8" t="s">
        <v>427</v>
      </c>
      <c r="C5126" s="8" t="s">
        <v>1227</v>
      </c>
      <c r="D5126" s="8" t="s">
        <v>1228</v>
      </c>
      <c r="E5126" s="8" t="s">
        <v>430</v>
      </c>
      <c r="F5126" s="8" t="s">
        <v>429</v>
      </c>
      <c r="G5126" s="8" t="s">
        <v>431</v>
      </c>
      <c r="H5126" s="8" t="s">
        <v>1761</v>
      </c>
    </row>
    <row r="5127" spans="1:8">
      <c r="A5127" s="8" t="str">
        <f t="shared" si="119"/>
        <v/>
      </c>
      <c r="B5127" s="8"/>
      <c r="C5127" s="8"/>
      <c r="D5127" s="8"/>
      <c r="E5127" s="8"/>
      <c r="F5127" s="8"/>
      <c r="G5127" s="8"/>
      <c r="H5127" s="8"/>
    </row>
    <row r="5128" spans="1:8">
      <c r="A5128" s="8" t="str">
        <f t="shared" si="119"/>
        <v>Item PaiItem Filho</v>
      </c>
      <c r="B5128" s="8" t="s">
        <v>441</v>
      </c>
      <c r="C5128" s="8" t="s">
        <v>442</v>
      </c>
      <c r="D5128" s="8" t="s">
        <v>443</v>
      </c>
      <c r="E5128" s="8" t="s">
        <v>444</v>
      </c>
      <c r="F5128" s="8" t="s">
        <v>443</v>
      </c>
      <c r="G5128" s="8" t="s">
        <v>445</v>
      </c>
      <c r="H5128" s="8" t="s">
        <v>446</v>
      </c>
    </row>
    <row r="5129" spans="1:8">
      <c r="A5129" s="8" t="str">
        <f t="shared" si="119"/>
        <v>------------------------------</v>
      </c>
      <c r="B5129" s="8" t="s">
        <v>427</v>
      </c>
      <c r="C5129" s="8" t="s">
        <v>447</v>
      </c>
      <c r="D5129" s="8" t="s">
        <v>448</v>
      </c>
      <c r="E5129" s="8" t="s">
        <v>449</v>
      </c>
      <c r="F5129" s="8" t="s">
        <v>448</v>
      </c>
      <c r="G5129" s="8" t="s">
        <v>431</v>
      </c>
      <c r="H5129" s="8" t="s">
        <v>427</v>
      </c>
    </row>
    <row r="5130" spans="1:8">
      <c r="A5130" s="8" t="str">
        <f t="shared" si="119"/>
        <v>40.03.124020.06.1001</v>
      </c>
      <c r="B5130" s="8" t="s">
        <v>1830</v>
      </c>
      <c r="C5130" s="8" t="s">
        <v>1831</v>
      </c>
      <c r="D5130" s="8" t="s">
        <v>505</v>
      </c>
      <c r="E5130" s="8" t="s">
        <v>917</v>
      </c>
      <c r="F5130" s="8" t="s">
        <v>508</v>
      </c>
      <c r="G5130" s="8" t="s">
        <v>918</v>
      </c>
      <c r="H5130" s="8">
        <v>1</v>
      </c>
    </row>
    <row r="5131" spans="1:8">
      <c r="A5131" s="8" t="str">
        <f t="shared" si="119"/>
        <v>40.03.124020.08.1001</v>
      </c>
      <c r="B5131" s="8" t="s">
        <v>1830</v>
      </c>
      <c r="C5131" s="8" t="s">
        <v>1831</v>
      </c>
      <c r="D5131" s="8" t="s">
        <v>505</v>
      </c>
      <c r="E5131" s="8" t="s">
        <v>919</v>
      </c>
      <c r="F5131" s="8" t="s">
        <v>920</v>
      </c>
      <c r="G5131" s="8" t="s">
        <v>542</v>
      </c>
      <c r="H5131" s="8">
        <v>1</v>
      </c>
    </row>
    <row r="5132" spans="1:8">
      <c r="A5132" s="8" t="str">
        <f t="shared" si="119"/>
        <v>40.03.125020.09.1002</v>
      </c>
      <c r="B5132" s="8" t="s">
        <v>1836</v>
      </c>
      <c r="C5132" s="8" t="s">
        <v>1837</v>
      </c>
      <c r="D5132" s="8" t="s">
        <v>505</v>
      </c>
      <c r="E5132" s="8" t="s">
        <v>923</v>
      </c>
      <c r="F5132" s="8" t="s">
        <v>508</v>
      </c>
      <c r="G5132" s="8" t="s">
        <v>924</v>
      </c>
      <c r="H5132" s="8">
        <v>1.5900000000000001E-2</v>
      </c>
    </row>
    <row r="5133" spans="1:8">
      <c r="A5133" s="8" t="str">
        <f t="shared" si="119"/>
        <v>40.03.125020.15.1002</v>
      </c>
      <c r="B5133" s="8" t="s">
        <v>1836</v>
      </c>
      <c r="C5133" s="8" t="s">
        <v>1837</v>
      </c>
      <c r="D5133" s="8" t="s">
        <v>505</v>
      </c>
      <c r="E5133" s="8" t="s">
        <v>921</v>
      </c>
      <c r="F5133" s="8" t="s">
        <v>508</v>
      </c>
      <c r="G5133" s="8" t="s">
        <v>922</v>
      </c>
      <c r="H5133" s="8">
        <v>6.3700000000000007E-2</v>
      </c>
    </row>
    <row r="5134" spans="1:8">
      <c r="A5134" s="8" t="str">
        <f t="shared" si="119"/>
        <v>40.03.125020.07.1001</v>
      </c>
      <c r="B5134" s="8" t="s">
        <v>1836</v>
      </c>
      <c r="C5134" s="8" t="s">
        <v>1837</v>
      </c>
      <c r="D5134" s="8" t="s">
        <v>505</v>
      </c>
      <c r="E5134" s="8" t="s">
        <v>925</v>
      </c>
      <c r="F5134" s="8" t="s">
        <v>452</v>
      </c>
      <c r="G5134" s="8" t="s">
        <v>926</v>
      </c>
      <c r="H5134" s="8">
        <v>6.4000000000000003E-3</v>
      </c>
    </row>
    <row r="5135" spans="1:8">
      <c r="A5135" s="8" t="str">
        <f t="shared" ref="A5135:A5198" si="120">B5135&amp;E5135</f>
        <v>40.03.125035.03.1210</v>
      </c>
      <c r="B5135" s="8" t="s">
        <v>1836</v>
      </c>
      <c r="C5135" s="8" t="s">
        <v>1837</v>
      </c>
      <c r="D5135" s="8" t="s">
        <v>505</v>
      </c>
      <c r="E5135" s="8" t="s">
        <v>1474</v>
      </c>
      <c r="F5135" s="8" t="s">
        <v>498</v>
      </c>
      <c r="G5135" s="8" t="s">
        <v>1475</v>
      </c>
      <c r="H5135" s="8">
        <v>7.8</v>
      </c>
    </row>
    <row r="5136" spans="1:8">
      <c r="A5136" s="8" t="str">
        <f t="shared" si="120"/>
        <v>40.03.125030.01.1210</v>
      </c>
      <c r="B5136" s="8" t="s">
        <v>1836</v>
      </c>
      <c r="C5136" s="8" t="s">
        <v>1837</v>
      </c>
      <c r="D5136" s="8" t="s">
        <v>505</v>
      </c>
      <c r="E5136" s="8" t="s">
        <v>1476</v>
      </c>
      <c r="F5136" s="8" t="s">
        <v>498</v>
      </c>
      <c r="G5136" s="8" t="s">
        <v>1477</v>
      </c>
      <c r="H5136" s="8">
        <v>7.8</v>
      </c>
    </row>
    <row r="5137" spans="1:8">
      <c r="A5137" s="8" t="str">
        <f t="shared" si="120"/>
        <v>40.03.125020.14.1003</v>
      </c>
      <c r="B5137" s="8" t="s">
        <v>1836</v>
      </c>
      <c r="C5137" s="8" t="s">
        <v>1837</v>
      </c>
      <c r="D5137" s="8" t="s">
        <v>505</v>
      </c>
      <c r="E5137" s="8" t="s">
        <v>1832</v>
      </c>
      <c r="F5137" s="8" t="s">
        <v>508</v>
      </c>
      <c r="G5137" s="8" t="s">
        <v>1833</v>
      </c>
      <c r="H5137" s="8">
        <v>120</v>
      </c>
    </row>
    <row r="5138" spans="1:8">
      <c r="A5138" s="8" t="str">
        <f t="shared" si="120"/>
        <v>40.03.125020.10.1003</v>
      </c>
      <c r="B5138" s="8" t="s">
        <v>1836</v>
      </c>
      <c r="C5138" s="8" t="s">
        <v>1837</v>
      </c>
      <c r="D5138" s="8" t="s">
        <v>505</v>
      </c>
      <c r="E5138" s="8" t="s">
        <v>1838</v>
      </c>
      <c r="F5138" s="8" t="s">
        <v>508</v>
      </c>
      <c r="G5138" s="8" t="s">
        <v>1839</v>
      </c>
      <c r="H5138" s="8">
        <v>20</v>
      </c>
    </row>
    <row r="5139" spans="1:8">
      <c r="A5139" s="8" t="str">
        <f t="shared" si="120"/>
        <v>40.03.125020.03.1015</v>
      </c>
      <c r="B5139" s="8" t="s">
        <v>1836</v>
      </c>
      <c r="C5139" s="8" t="s">
        <v>1837</v>
      </c>
      <c r="D5139" s="8" t="s">
        <v>505</v>
      </c>
      <c r="E5139" s="8" t="s">
        <v>1820</v>
      </c>
      <c r="F5139" s="8" t="s">
        <v>508</v>
      </c>
      <c r="G5139" s="8" t="s">
        <v>1821</v>
      </c>
      <c r="H5139" s="8">
        <v>1</v>
      </c>
    </row>
    <row r="5140" spans="1:8">
      <c r="A5140" s="8" t="str">
        <f t="shared" si="120"/>
        <v>40.03.125020.06.1005</v>
      </c>
      <c r="B5140" s="8" t="s">
        <v>1836</v>
      </c>
      <c r="C5140" s="8" t="s">
        <v>1837</v>
      </c>
      <c r="D5140" s="8" t="s">
        <v>505</v>
      </c>
      <c r="E5140" s="8" t="s">
        <v>914</v>
      </c>
      <c r="F5140" s="8" t="s">
        <v>508</v>
      </c>
      <c r="G5140" s="8" t="s">
        <v>915</v>
      </c>
      <c r="H5140" s="8">
        <v>1</v>
      </c>
    </row>
    <row r="5141" spans="1:8">
      <c r="A5141" s="8" t="str">
        <f t="shared" si="120"/>
        <v>40.03.125020.06.1001</v>
      </c>
      <c r="B5141" s="8" t="s">
        <v>1836</v>
      </c>
      <c r="C5141" s="8" t="s">
        <v>1837</v>
      </c>
      <c r="D5141" s="8" t="s">
        <v>505</v>
      </c>
      <c r="E5141" s="8" t="s">
        <v>917</v>
      </c>
      <c r="F5141" s="8" t="s">
        <v>508</v>
      </c>
      <c r="G5141" s="8" t="s">
        <v>918</v>
      </c>
      <c r="H5141" s="8">
        <v>1</v>
      </c>
    </row>
    <row r="5142" spans="1:8">
      <c r="A5142" s="8" t="str">
        <f t="shared" si="120"/>
        <v>40.03.125020.08.1001</v>
      </c>
      <c r="B5142" s="8" t="s">
        <v>1836</v>
      </c>
      <c r="C5142" s="8" t="s">
        <v>1837</v>
      </c>
      <c r="D5142" s="8" t="s">
        <v>505</v>
      </c>
      <c r="E5142" s="8" t="s">
        <v>919</v>
      </c>
      <c r="F5142" s="8" t="s">
        <v>920</v>
      </c>
      <c r="G5142" s="8" t="s">
        <v>542</v>
      </c>
      <c r="H5142" s="8">
        <v>1</v>
      </c>
    </row>
    <row r="5143" spans="1:8">
      <c r="A5143" s="8" t="str">
        <f t="shared" si="120"/>
        <v>40.03.131020.09.1002</v>
      </c>
      <c r="B5143" s="8" t="s">
        <v>519</v>
      </c>
      <c r="C5143" s="8" t="s">
        <v>520</v>
      </c>
      <c r="D5143" s="8" t="s">
        <v>498</v>
      </c>
      <c r="E5143" s="8" t="s">
        <v>923</v>
      </c>
      <c r="F5143" s="8" t="s">
        <v>508</v>
      </c>
      <c r="G5143" s="8" t="s">
        <v>924</v>
      </c>
      <c r="H5143" s="8">
        <v>8.9999999999999998E-4</v>
      </c>
    </row>
    <row r="5144" spans="1:8">
      <c r="A5144" s="8" t="str">
        <f t="shared" si="120"/>
        <v>40.03.131020.15.1002</v>
      </c>
      <c r="B5144" s="8" t="s">
        <v>519</v>
      </c>
      <c r="C5144" s="8" t="s">
        <v>520</v>
      </c>
      <c r="D5144" s="8" t="s">
        <v>498</v>
      </c>
      <c r="E5144" s="8" t="s">
        <v>921</v>
      </c>
      <c r="F5144" s="8" t="s">
        <v>508</v>
      </c>
      <c r="G5144" s="8" t="s">
        <v>922</v>
      </c>
      <c r="H5144" s="8">
        <v>3.5000000000000001E-3</v>
      </c>
    </row>
    <row r="5145" spans="1:8">
      <c r="A5145" s="8" t="str">
        <f t="shared" si="120"/>
        <v>40.03.131020.07.1001</v>
      </c>
      <c r="B5145" s="8" t="s">
        <v>519</v>
      </c>
      <c r="C5145" s="8" t="s">
        <v>520</v>
      </c>
      <c r="D5145" s="8" t="s">
        <v>498</v>
      </c>
      <c r="E5145" s="8" t="s">
        <v>925</v>
      </c>
      <c r="F5145" s="8" t="s">
        <v>452</v>
      </c>
      <c r="G5145" s="8" t="s">
        <v>926</v>
      </c>
      <c r="H5145" s="8">
        <v>5.0500000000000002E-4</v>
      </c>
    </row>
    <row r="5146" spans="1:8">
      <c r="A5146" s="8" t="str">
        <f t="shared" si="120"/>
        <v>40.03.131035.03.1310</v>
      </c>
      <c r="B5146" s="8" t="s">
        <v>519</v>
      </c>
      <c r="C5146" s="8" t="s">
        <v>520</v>
      </c>
      <c r="D5146" s="8" t="s">
        <v>498</v>
      </c>
      <c r="E5146" s="8" t="s">
        <v>1053</v>
      </c>
      <c r="F5146" s="8" t="s">
        <v>498</v>
      </c>
      <c r="G5146" s="8" t="s">
        <v>1054</v>
      </c>
      <c r="H5146" s="8">
        <v>1</v>
      </c>
    </row>
    <row r="5147" spans="1:8">
      <c r="A5147" s="8" t="str">
        <f t="shared" si="120"/>
        <v>40.03.131020.10.1014</v>
      </c>
      <c r="B5147" s="8" t="s">
        <v>519</v>
      </c>
      <c r="C5147" s="8" t="s">
        <v>520</v>
      </c>
      <c r="D5147" s="8" t="s">
        <v>498</v>
      </c>
      <c r="E5147" s="8" t="s">
        <v>1055</v>
      </c>
      <c r="F5147" s="8" t="s">
        <v>508</v>
      </c>
      <c r="G5147" s="8" t="s">
        <v>1056</v>
      </c>
      <c r="H5147" s="8">
        <v>5.0000000000000001E-3</v>
      </c>
    </row>
    <row r="5148" spans="1:8">
      <c r="A5148" s="8" t="str">
        <f t="shared" si="120"/>
        <v>40.03.131030.01.1310</v>
      </c>
      <c r="B5148" s="8" t="s">
        <v>519</v>
      </c>
      <c r="C5148" s="8" t="s">
        <v>520</v>
      </c>
      <c r="D5148" s="8" t="s">
        <v>498</v>
      </c>
      <c r="E5148" s="8" t="s">
        <v>1488</v>
      </c>
      <c r="F5148" s="8" t="s">
        <v>498</v>
      </c>
      <c r="G5148" s="8" t="s">
        <v>520</v>
      </c>
      <c r="H5148" s="8">
        <v>1</v>
      </c>
    </row>
    <row r="5149" spans="1:8">
      <c r="A5149" s="8" t="str">
        <f t="shared" si="120"/>
        <v>40.03.131020.06.1001</v>
      </c>
      <c r="B5149" s="8" t="s">
        <v>519</v>
      </c>
      <c r="C5149" s="8" t="s">
        <v>520</v>
      </c>
      <c r="D5149" s="8" t="s">
        <v>498</v>
      </c>
      <c r="E5149" s="8" t="s">
        <v>917</v>
      </c>
      <c r="F5149" s="8" t="s">
        <v>508</v>
      </c>
      <c r="G5149" s="8" t="s">
        <v>918</v>
      </c>
      <c r="H5149" s="8">
        <v>2E-3</v>
      </c>
    </row>
    <row r="5150" spans="1:8">
      <c r="A5150" s="8" t="str">
        <f t="shared" si="120"/>
        <v>40.03.131020.06.1027</v>
      </c>
      <c r="B5150" s="8" t="s">
        <v>519</v>
      </c>
      <c r="C5150" s="8" t="s">
        <v>520</v>
      </c>
      <c r="D5150" s="8" t="s">
        <v>498</v>
      </c>
      <c r="E5150" s="8" t="s">
        <v>1057</v>
      </c>
      <c r="F5150" s="8" t="s">
        <v>463</v>
      </c>
      <c r="G5150" s="8" t="s">
        <v>1058</v>
      </c>
      <c r="H5150" s="8">
        <v>0.05</v>
      </c>
    </row>
    <row r="5151" spans="1:8">
      <c r="A5151" s="8" t="str">
        <f t="shared" si="120"/>
        <v>40.03.131335.03.2110</v>
      </c>
      <c r="B5151" s="8" t="s">
        <v>1840</v>
      </c>
      <c r="C5151" s="8" t="s">
        <v>1841</v>
      </c>
      <c r="D5151" s="8" t="s">
        <v>498</v>
      </c>
      <c r="E5151" s="8" t="s">
        <v>1598</v>
      </c>
      <c r="F5151" s="8" t="s">
        <v>498</v>
      </c>
      <c r="G5151" s="8" t="s">
        <v>1599</v>
      </c>
      <c r="H5151" s="8">
        <v>1</v>
      </c>
    </row>
    <row r="5152" spans="1:8">
      <c r="A5152" s="8" t="str">
        <f t="shared" si="120"/>
        <v>40.03.131330.01.2110</v>
      </c>
      <c r="B5152" s="8" t="s">
        <v>1840</v>
      </c>
      <c r="C5152" s="8" t="s">
        <v>1841</v>
      </c>
      <c r="D5152" s="8" t="s">
        <v>498</v>
      </c>
      <c r="E5152" s="8" t="s">
        <v>1600</v>
      </c>
      <c r="F5152" s="8" t="s">
        <v>498</v>
      </c>
      <c r="G5152" s="8" t="s">
        <v>1599</v>
      </c>
      <c r="H5152" s="8">
        <v>1</v>
      </c>
    </row>
    <row r="5153" spans="1:8">
      <c r="A5153" s="8" t="str">
        <f t="shared" si="120"/>
        <v>40.03.131320.06.1001</v>
      </c>
      <c r="B5153" s="8" t="s">
        <v>1840</v>
      </c>
      <c r="C5153" s="8" t="s">
        <v>1841</v>
      </c>
      <c r="D5153" s="8" t="s">
        <v>498</v>
      </c>
      <c r="E5153" s="8" t="s">
        <v>917</v>
      </c>
      <c r="F5153" s="8" t="s">
        <v>508</v>
      </c>
      <c r="G5153" s="8" t="s">
        <v>918</v>
      </c>
      <c r="H5153" s="8">
        <v>2E-3</v>
      </c>
    </row>
    <row r="5154" spans="1:8">
      <c r="A5154" s="8" t="str">
        <f t="shared" si="120"/>
        <v>40.03.131320.15.1002</v>
      </c>
      <c r="B5154" s="8" t="s">
        <v>1840</v>
      </c>
      <c r="C5154" s="8" t="s">
        <v>1841</v>
      </c>
      <c r="D5154" s="8" t="s">
        <v>498</v>
      </c>
      <c r="E5154" s="8" t="s">
        <v>921</v>
      </c>
      <c r="F5154" s="8" t="s">
        <v>508</v>
      </c>
      <c r="G5154" s="8" t="s">
        <v>922</v>
      </c>
      <c r="H5154" s="8">
        <v>3.7000000000000002E-3</v>
      </c>
    </row>
    <row r="5155" spans="1:8">
      <c r="A5155" s="8" t="str">
        <f t="shared" si="120"/>
        <v>40.03.131320.09.1002</v>
      </c>
      <c r="B5155" s="8" t="s">
        <v>1840</v>
      </c>
      <c r="C5155" s="8" t="s">
        <v>1841</v>
      </c>
      <c r="D5155" s="8" t="s">
        <v>498</v>
      </c>
      <c r="E5155" s="8" t="s">
        <v>923</v>
      </c>
      <c r="F5155" s="8" t="s">
        <v>508</v>
      </c>
      <c r="G5155" s="8" t="s">
        <v>924</v>
      </c>
      <c r="H5155" s="8">
        <v>8.9999999999999998E-4</v>
      </c>
    </row>
    <row r="5156" spans="1:8">
      <c r="A5156" s="8" t="str">
        <f t="shared" si="120"/>
        <v>40.03.131320.10.1014</v>
      </c>
      <c r="B5156" s="8" t="s">
        <v>1840</v>
      </c>
      <c r="C5156" s="8" t="s">
        <v>1841</v>
      </c>
      <c r="D5156" s="8" t="s">
        <v>498</v>
      </c>
      <c r="E5156" s="8" t="s">
        <v>1055</v>
      </c>
      <c r="F5156" s="8" t="s">
        <v>508</v>
      </c>
      <c r="G5156" s="8" t="s">
        <v>1056</v>
      </c>
      <c r="H5156" s="8">
        <v>4.0899999999999999E-3</v>
      </c>
    </row>
    <row r="5157" spans="1:8">
      <c r="A5157" s="8" t="str">
        <f t="shared" si="120"/>
        <v>40.03.131320.07.1001</v>
      </c>
      <c r="B5157" s="8" t="s">
        <v>1840</v>
      </c>
      <c r="C5157" s="8" t="s">
        <v>1841</v>
      </c>
      <c r="D5157" s="8" t="s">
        <v>498</v>
      </c>
      <c r="E5157" s="8" t="s">
        <v>925</v>
      </c>
      <c r="F5157" s="8" t="s">
        <v>452</v>
      </c>
      <c r="G5157" s="8" t="s">
        <v>926</v>
      </c>
      <c r="H5157" s="8">
        <v>4.0000000000000002E-4</v>
      </c>
    </row>
    <row r="5158" spans="1:8">
      <c r="A5158" s="8" t="str">
        <f t="shared" si="120"/>
        <v>40.03.132120.09.1002</v>
      </c>
      <c r="B5158" s="8" t="s">
        <v>1842</v>
      </c>
      <c r="C5158" s="8" t="s">
        <v>1502</v>
      </c>
      <c r="D5158" s="8" t="s">
        <v>498</v>
      </c>
      <c r="E5158" s="8" t="s">
        <v>923</v>
      </c>
      <c r="F5158" s="8" t="s">
        <v>508</v>
      </c>
      <c r="G5158" s="8" t="s">
        <v>924</v>
      </c>
      <c r="H5158" s="8">
        <v>2E-3</v>
      </c>
    </row>
    <row r="5159" spans="1:8">
      <c r="A5159" s="8" t="str">
        <f t="shared" si="120"/>
        <v>40.03.132120.15.1002</v>
      </c>
      <c r="B5159" s="8" t="s">
        <v>1842</v>
      </c>
      <c r="C5159" s="8" t="s">
        <v>1502</v>
      </c>
      <c r="D5159" s="8" t="s">
        <v>498</v>
      </c>
      <c r="E5159" s="8" t="s">
        <v>921</v>
      </c>
      <c r="F5159" s="8" t="s">
        <v>508</v>
      </c>
      <c r="G5159" s="8" t="s">
        <v>922</v>
      </c>
      <c r="H5159" s="8">
        <v>7.7999999999999996E-3</v>
      </c>
    </row>
    <row r="5160" spans="1:8">
      <c r="A5160" s="8" t="str">
        <f t="shared" si="120"/>
        <v>40.03.132120.07.1001</v>
      </c>
      <c r="B5160" s="8" t="s">
        <v>1842</v>
      </c>
      <c r="C5160" s="8" t="s">
        <v>1502</v>
      </c>
      <c r="D5160" s="8" t="s">
        <v>498</v>
      </c>
      <c r="E5160" s="8" t="s">
        <v>925</v>
      </c>
      <c r="F5160" s="8" t="s">
        <v>452</v>
      </c>
      <c r="G5160" s="8" t="s">
        <v>926</v>
      </c>
      <c r="H5160" s="8">
        <v>8.0000000000000004E-4</v>
      </c>
    </row>
    <row r="5161" spans="1:8">
      <c r="A5161" s="8" t="str">
        <f t="shared" si="120"/>
        <v>40.03.132135.03.1321</v>
      </c>
      <c r="B5161" s="8" t="s">
        <v>1842</v>
      </c>
      <c r="C5161" s="8" t="s">
        <v>1502</v>
      </c>
      <c r="D5161" s="8" t="s">
        <v>498</v>
      </c>
      <c r="E5161" s="8" t="s">
        <v>1501</v>
      </c>
      <c r="F5161" s="8" t="s">
        <v>498</v>
      </c>
      <c r="G5161" s="8" t="s">
        <v>1502</v>
      </c>
      <c r="H5161" s="8">
        <v>1</v>
      </c>
    </row>
    <row r="5162" spans="1:8">
      <c r="A5162" s="8" t="str">
        <f t="shared" si="120"/>
        <v>40.03.132120.10.1005</v>
      </c>
      <c r="B5162" s="8" t="s">
        <v>1842</v>
      </c>
      <c r="C5162" s="8" t="s">
        <v>1502</v>
      </c>
      <c r="D5162" s="8" t="s">
        <v>498</v>
      </c>
      <c r="E5162" s="8" t="s">
        <v>1503</v>
      </c>
      <c r="F5162" s="8" t="s">
        <v>508</v>
      </c>
      <c r="G5162" s="8" t="s">
        <v>1504</v>
      </c>
      <c r="H5162" s="8">
        <v>2</v>
      </c>
    </row>
    <row r="5163" spans="1:8">
      <c r="A5163" s="8" t="str">
        <f t="shared" si="120"/>
        <v>40.03.132130.01.1321</v>
      </c>
      <c r="B5163" s="8" t="s">
        <v>1842</v>
      </c>
      <c r="C5163" s="8" t="s">
        <v>1502</v>
      </c>
      <c r="D5163" s="8" t="s">
        <v>498</v>
      </c>
      <c r="E5163" s="8" t="s">
        <v>1505</v>
      </c>
      <c r="F5163" s="8" t="s">
        <v>498</v>
      </c>
      <c r="G5163" s="8" t="s">
        <v>1506</v>
      </c>
      <c r="H5163" s="8">
        <v>1</v>
      </c>
    </row>
    <row r="5164" spans="1:8">
      <c r="A5164" s="8" t="str">
        <f t="shared" si="120"/>
        <v>40.03.132120.06.1015</v>
      </c>
      <c r="B5164" s="8" t="s">
        <v>1842</v>
      </c>
      <c r="C5164" s="8" t="s">
        <v>1502</v>
      </c>
      <c r="D5164" s="8" t="s">
        <v>498</v>
      </c>
      <c r="E5164" s="8" t="s">
        <v>1843</v>
      </c>
      <c r="F5164" s="8" t="s">
        <v>508</v>
      </c>
      <c r="G5164" s="8" t="s">
        <v>1844</v>
      </c>
      <c r="H5164" s="8">
        <v>2</v>
      </c>
    </row>
    <row r="5165" spans="1:8">
      <c r="A5165" s="8" t="str">
        <f t="shared" si="120"/>
        <v>40.03.132120.03.1013</v>
      </c>
      <c r="B5165" s="8" t="s">
        <v>1842</v>
      </c>
      <c r="C5165" s="8" t="s">
        <v>1502</v>
      </c>
      <c r="D5165" s="8" t="s">
        <v>498</v>
      </c>
      <c r="E5165" s="8" t="s">
        <v>1845</v>
      </c>
      <c r="F5165" s="8" t="s">
        <v>508</v>
      </c>
      <c r="G5165" s="8" t="s">
        <v>913</v>
      </c>
      <c r="H5165" s="8">
        <v>0.16669999999999999</v>
      </c>
    </row>
    <row r="5166" spans="1:8">
      <c r="A5166" s="8" t="str">
        <f t="shared" si="120"/>
        <v>40.03.132120.08.1001</v>
      </c>
      <c r="B5166" s="8" t="s">
        <v>1842</v>
      </c>
      <c r="C5166" s="8" t="s">
        <v>1502</v>
      </c>
      <c r="D5166" s="8" t="s">
        <v>498</v>
      </c>
      <c r="E5166" s="8" t="s">
        <v>919</v>
      </c>
      <c r="F5166" s="8" t="s">
        <v>920</v>
      </c>
      <c r="G5166" s="8" t="s">
        <v>542</v>
      </c>
      <c r="H5166" s="8">
        <v>0.16669999999999999</v>
      </c>
    </row>
    <row r="5167" spans="1:8">
      <c r="A5167" s="8" t="str">
        <f t="shared" si="120"/>
        <v>40.03.132120.06.1005</v>
      </c>
      <c r="B5167" s="8" t="s">
        <v>1842</v>
      </c>
      <c r="C5167" s="8" t="s">
        <v>1502</v>
      </c>
      <c r="D5167" s="8" t="s">
        <v>498</v>
      </c>
      <c r="E5167" s="8" t="s">
        <v>914</v>
      </c>
      <c r="F5167" s="8" t="s">
        <v>508</v>
      </c>
      <c r="G5167" s="8" t="s">
        <v>915</v>
      </c>
      <c r="H5167" s="8">
        <v>0.16669999999999999</v>
      </c>
    </row>
    <row r="5168" spans="1:8">
      <c r="A5168" s="8" t="str">
        <f t="shared" si="120"/>
        <v>40.03.132120.06.1001</v>
      </c>
      <c r="B5168" s="8" t="s">
        <v>1842</v>
      </c>
      <c r="C5168" s="8" t="s">
        <v>1502</v>
      </c>
      <c r="D5168" s="8" t="s">
        <v>498</v>
      </c>
      <c r="E5168" s="8" t="s">
        <v>917</v>
      </c>
      <c r="F5168" s="8" t="s">
        <v>508</v>
      </c>
      <c r="G5168" s="8" t="s">
        <v>918</v>
      </c>
      <c r="H5168" s="8">
        <v>0.16669999999999999</v>
      </c>
    </row>
    <row r="5169" spans="1:8">
      <c r="A5169" s="8" t="str">
        <f t="shared" si="120"/>
        <v>40.03.135020.09.1002</v>
      </c>
      <c r="B5169" s="8" t="s">
        <v>1846</v>
      </c>
      <c r="C5169" s="8" t="s">
        <v>1847</v>
      </c>
      <c r="D5169" s="8" t="s">
        <v>498</v>
      </c>
      <c r="E5169" s="8" t="s">
        <v>923</v>
      </c>
      <c r="F5169" s="8" t="s">
        <v>508</v>
      </c>
      <c r="G5169" s="8" t="s">
        <v>924</v>
      </c>
      <c r="H5169" s="8">
        <v>2E-3</v>
      </c>
    </row>
    <row r="5170" spans="1:8">
      <c r="A5170" s="8" t="str">
        <f t="shared" si="120"/>
        <v>40.03.135020.15.1002</v>
      </c>
      <c r="B5170" s="8" t="s">
        <v>1846</v>
      </c>
      <c r="C5170" s="8" t="s">
        <v>1847</v>
      </c>
      <c r="D5170" s="8" t="s">
        <v>498</v>
      </c>
      <c r="E5170" s="8" t="s">
        <v>921</v>
      </c>
      <c r="F5170" s="8" t="s">
        <v>508</v>
      </c>
      <c r="G5170" s="8" t="s">
        <v>922</v>
      </c>
      <c r="H5170" s="8">
        <v>7.7999999999999996E-3</v>
      </c>
    </row>
    <row r="5171" spans="1:8">
      <c r="A5171" s="8" t="str">
        <f t="shared" si="120"/>
        <v>40.03.135020.07.1001</v>
      </c>
      <c r="B5171" s="8" t="s">
        <v>1846</v>
      </c>
      <c r="C5171" s="8" t="s">
        <v>1847</v>
      </c>
      <c r="D5171" s="8" t="s">
        <v>498</v>
      </c>
      <c r="E5171" s="8" t="s">
        <v>925</v>
      </c>
      <c r="F5171" s="8" t="s">
        <v>452</v>
      </c>
      <c r="G5171" s="8" t="s">
        <v>926</v>
      </c>
      <c r="H5171" s="8">
        <v>8.0000000000000004E-4</v>
      </c>
    </row>
    <row r="5172" spans="1:8">
      <c r="A5172" s="8" t="str">
        <f t="shared" si="120"/>
        <v>40.03.135035.03.1321</v>
      </c>
      <c r="B5172" s="8" t="s">
        <v>1846</v>
      </c>
      <c r="C5172" s="8" t="s">
        <v>1847</v>
      </c>
      <c r="D5172" s="8" t="s">
        <v>498</v>
      </c>
      <c r="E5172" s="8" t="s">
        <v>1501</v>
      </c>
      <c r="F5172" s="8" t="s">
        <v>498</v>
      </c>
      <c r="G5172" s="8" t="s">
        <v>1502</v>
      </c>
      <c r="H5172" s="8">
        <v>1</v>
      </c>
    </row>
    <row r="5173" spans="1:8">
      <c r="A5173" s="8" t="str">
        <f t="shared" si="120"/>
        <v>40.03.135020.10.1005</v>
      </c>
      <c r="B5173" s="8" t="s">
        <v>1846</v>
      </c>
      <c r="C5173" s="8" t="s">
        <v>1847</v>
      </c>
      <c r="D5173" s="8" t="s">
        <v>498</v>
      </c>
      <c r="E5173" s="8" t="s">
        <v>1503</v>
      </c>
      <c r="F5173" s="8" t="s">
        <v>508</v>
      </c>
      <c r="G5173" s="8" t="s">
        <v>1504</v>
      </c>
      <c r="H5173" s="8">
        <v>2</v>
      </c>
    </row>
    <row r="5174" spans="1:8">
      <c r="A5174" s="8" t="str">
        <f t="shared" si="120"/>
        <v>40.03.135030.01.1321</v>
      </c>
      <c r="B5174" s="8" t="s">
        <v>1846</v>
      </c>
      <c r="C5174" s="8" t="s">
        <v>1847</v>
      </c>
      <c r="D5174" s="8" t="s">
        <v>498</v>
      </c>
      <c r="E5174" s="8" t="s">
        <v>1505</v>
      </c>
      <c r="F5174" s="8" t="s">
        <v>498</v>
      </c>
      <c r="G5174" s="8" t="s">
        <v>1506</v>
      </c>
      <c r="H5174" s="8">
        <v>1</v>
      </c>
    </row>
    <row r="5175" spans="1:8">
      <c r="A5175" s="8" t="str">
        <f t="shared" si="120"/>
        <v>40.03.135020.06.1031</v>
      </c>
      <c r="B5175" s="8" t="s">
        <v>1846</v>
      </c>
      <c r="C5175" s="8" t="s">
        <v>1847</v>
      </c>
      <c r="D5175" s="8" t="s">
        <v>498</v>
      </c>
      <c r="E5175" s="8" t="s">
        <v>1848</v>
      </c>
      <c r="F5175" s="8" t="s">
        <v>463</v>
      </c>
      <c r="G5175" s="8" t="s">
        <v>1849</v>
      </c>
      <c r="H5175" s="8">
        <v>2</v>
      </c>
    </row>
    <row r="5176" spans="1:8">
      <c r="A5176" s="8" t="str">
        <f t="shared" si="120"/>
        <v>40.03.135020.03.1013</v>
      </c>
      <c r="B5176" s="8" t="s">
        <v>1846</v>
      </c>
      <c r="C5176" s="8" t="s">
        <v>1847</v>
      </c>
      <c r="D5176" s="8" t="s">
        <v>498</v>
      </c>
      <c r="E5176" s="8" t="s">
        <v>1845</v>
      </c>
      <c r="F5176" s="8" t="s">
        <v>508</v>
      </c>
      <c r="G5176" s="8" t="s">
        <v>913</v>
      </c>
      <c r="H5176" s="8">
        <v>0.16669999999999999</v>
      </c>
    </row>
    <row r="5177" spans="1:8">
      <c r="A5177" s="8" t="str">
        <f t="shared" si="120"/>
        <v>40.03.135020.08.1001</v>
      </c>
      <c r="B5177" s="8" t="s">
        <v>1846</v>
      </c>
      <c r="C5177" s="8" t="s">
        <v>1847</v>
      </c>
      <c r="D5177" s="8" t="s">
        <v>498</v>
      </c>
      <c r="E5177" s="8" t="s">
        <v>919</v>
      </c>
      <c r="F5177" s="8" t="s">
        <v>920</v>
      </c>
      <c r="G5177" s="8" t="s">
        <v>542</v>
      </c>
      <c r="H5177" s="8">
        <v>0.16669999999999999</v>
      </c>
    </row>
    <row r="5178" spans="1:8">
      <c r="A5178" s="8" t="str">
        <f t="shared" si="120"/>
        <v>40.03.135020.06.1005</v>
      </c>
      <c r="B5178" s="8" t="s">
        <v>1846</v>
      </c>
      <c r="C5178" s="8" t="s">
        <v>1847</v>
      </c>
      <c r="D5178" s="8" t="s">
        <v>498</v>
      </c>
      <c r="E5178" s="8" t="s">
        <v>914</v>
      </c>
      <c r="F5178" s="8" t="s">
        <v>508</v>
      </c>
      <c r="G5178" s="8" t="s">
        <v>915</v>
      </c>
      <c r="H5178" s="8">
        <v>0.16669999999999999</v>
      </c>
    </row>
    <row r="5179" spans="1:8">
      <c r="A5179" s="8" t="str">
        <f t="shared" si="120"/>
        <v>40.03.135020.06.1001</v>
      </c>
      <c r="B5179" s="8" t="s">
        <v>1846</v>
      </c>
      <c r="C5179" s="8" t="s">
        <v>1847</v>
      </c>
      <c r="D5179" s="8" t="s">
        <v>498</v>
      </c>
      <c r="E5179" s="8" t="s">
        <v>917</v>
      </c>
      <c r="F5179" s="8" t="s">
        <v>508</v>
      </c>
      <c r="G5179" s="8" t="s">
        <v>918</v>
      </c>
      <c r="H5179" s="8">
        <v>0.16669999999999999</v>
      </c>
    </row>
    <row r="5180" spans="1:8">
      <c r="A5180" s="8" t="str">
        <f t="shared" si="120"/>
        <v>40.03.138035.03.1380</v>
      </c>
      <c r="B5180" s="8" t="s">
        <v>835</v>
      </c>
      <c r="C5180" s="8" t="s">
        <v>836</v>
      </c>
      <c r="D5180" s="8" t="s">
        <v>498</v>
      </c>
      <c r="E5180" s="8" t="s">
        <v>1285</v>
      </c>
      <c r="F5180" s="8" t="s">
        <v>498</v>
      </c>
      <c r="G5180" s="8" t="s">
        <v>836</v>
      </c>
      <c r="H5180" s="8">
        <v>1</v>
      </c>
    </row>
    <row r="5181" spans="1:8">
      <c r="A5181" s="8" t="str">
        <f t="shared" si="120"/>
        <v>40.03.138030.01.1380</v>
      </c>
      <c r="B5181" s="8" t="s">
        <v>835</v>
      </c>
      <c r="C5181" s="8" t="s">
        <v>836</v>
      </c>
      <c r="D5181" s="8" t="s">
        <v>498</v>
      </c>
      <c r="E5181" s="8" t="s">
        <v>1509</v>
      </c>
      <c r="F5181" s="8" t="s">
        <v>498</v>
      </c>
      <c r="G5181" s="8" t="s">
        <v>1510</v>
      </c>
      <c r="H5181" s="8">
        <v>1</v>
      </c>
    </row>
    <row r="5182" spans="1:8">
      <c r="A5182" s="8" t="str">
        <f t="shared" si="120"/>
        <v>40.03.138020.09.1002</v>
      </c>
      <c r="B5182" s="8" t="s">
        <v>835</v>
      </c>
      <c r="C5182" s="8" t="s">
        <v>836</v>
      </c>
      <c r="D5182" s="8" t="s">
        <v>498</v>
      </c>
      <c r="E5182" s="8" t="s">
        <v>923</v>
      </c>
      <c r="F5182" s="8" t="s">
        <v>508</v>
      </c>
      <c r="G5182" s="8" t="s">
        <v>924</v>
      </c>
      <c r="H5182" s="8">
        <v>4.4600000000000004E-3</v>
      </c>
    </row>
    <row r="5183" spans="1:8">
      <c r="A5183" s="8" t="str">
        <f t="shared" si="120"/>
        <v>40.03.138020.06.1001</v>
      </c>
      <c r="B5183" s="8" t="s">
        <v>835</v>
      </c>
      <c r="C5183" s="8" t="s">
        <v>836</v>
      </c>
      <c r="D5183" s="8" t="s">
        <v>498</v>
      </c>
      <c r="E5183" s="8" t="s">
        <v>917</v>
      </c>
      <c r="F5183" s="8" t="s">
        <v>508</v>
      </c>
      <c r="G5183" s="8" t="s">
        <v>918</v>
      </c>
      <c r="H5183" s="8">
        <v>1.763E-3</v>
      </c>
    </row>
    <row r="5184" spans="1:8">
      <c r="A5184" s="8" t="str">
        <f t="shared" si="120"/>
        <v>40.03.138020.15.1002</v>
      </c>
      <c r="B5184" s="8" t="s">
        <v>835</v>
      </c>
      <c r="C5184" s="8" t="s">
        <v>836</v>
      </c>
      <c r="D5184" s="8" t="s">
        <v>498</v>
      </c>
      <c r="E5184" s="8" t="s">
        <v>921</v>
      </c>
      <c r="F5184" s="8" t="s">
        <v>508</v>
      </c>
      <c r="G5184" s="8" t="s">
        <v>922</v>
      </c>
      <c r="H5184" s="8">
        <v>3.5000000000000001E-3</v>
      </c>
    </row>
    <row r="5185" spans="1:8">
      <c r="A5185" s="8" t="str">
        <f t="shared" si="120"/>
        <v>40.03.138020.10.1014</v>
      </c>
      <c r="B5185" s="8" t="s">
        <v>835</v>
      </c>
      <c r="C5185" s="8" t="s">
        <v>836</v>
      </c>
      <c r="D5185" s="8" t="s">
        <v>498</v>
      </c>
      <c r="E5185" s="8" t="s">
        <v>1055</v>
      </c>
      <c r="F5185" s="8" t="s">
        <v>508</v>
      </c>
      <c r="G5185" s="8" t="s">
        <v>1056</v>
      </c>
      <c r="H5185" s="8">
        <v>4.4089999999999997E-3</v>
      </c>
    </row>
    <row r="5186" spans="1:8">
      <c r="A5186" s="8" t="str">
        <f t="shared" si="120"/>
        <v>40.03.138020.07.1001</v>
      </c>
      <c r="B5186" s="8" t="s">
        <v>835</v>
      </c>
      <c r="C5186" s="8" t="s">
        <v>836</v>
      </c>
      <c r="D5186" s="8" t="s">
        <v>498</v>
      </c>
      <c r="E5186" s="8" t="s">
        <v>925</v>
      </c>
      <c r="F5186" s="8" t="s">
        <v>452</v>
      </c>
      <c r="G5186" s="8" t="s">
        <v>926</v>
      </c>
      <c r="H5186" s="8">
        <v>4.0000000000000002E-4</v>
      </c>
    </row>
    <row r="5187" spans="1:8">
      <c r="A5187" s="8" t="str">
        <f t="shared" si="120"/>
        <v>---------------  - FMEN031 - V:</v>
      </c>
      <c r="B5187" s="8" t="s">
        <v>427</v>
      </c>
      <c r="C5187" s="8" t="e">
        <f>------------------------------DAT</f>
        <v>#NAME?</v>
      </c>
      <c r="D5187" s="8" t="s">
        <v>1238</v>
      </c>
      <c r="E5187" s="8" t="s">
        <v>526</v>
      </c>
      <c r="F5187" s="8" t="s">
        <v>527</v>
      </c>
      <c r="G5187" s="8" t="s">
        <v>528</v>
      </c>
      <c r="H5187" s="8"/>
    </row>
    <row r="5188" spans="1:8">
      <c r="A5188" s="8" t="str">
        <f t="shared" si="120"/>
        <v>_x000C_------------------------------</v>
      </c>
      <c r="B5188" s="8" t="s">
        <v>529</v>
      </c>
      <c r="C5188" s="8" t="s">
        <v>1227</v>
      </c>
      <c r="D5188" s="8" t="s">
        <v>1228</v>
      </c>
      <c r="E5188" s="8" t="s">
        <v>430</v>
      </c>
      <c r="F5188" s="8" t="s">
        <v>429</v>
      </c>
      <c r="G5188" s="8" t="s">
        <v>431</v>
      </c>
      <c r="H5188" s="8" t="s">
        <v>431</v>
      </c>
    </row>
    <row r="5189" spans="1:8">
      <c r="A5189" s="8" t="str">
        <f t="shared" si="120"/>
        <v>FORNO DE MINASrutura de Atual P</v>
      </c>
      <c r="B5189" s="8" t="s">
        <v>433</v>
      </c>
      <c r="C5189" s="8" t="s">
        <v>434</v>
      </c>
      <c r="D5189" s="8" t="s">
        <v>435</v>
      </c>
      <c r="E5189" s="8" t="s">
        <v>436</v>
      </c>
      <c r="F5189" s="8" t="s">
        <v>437</v>
      </c>
      <c r="G5189" s="8" t="s">
        <v>438</v>
      </c>
      <c r="H5189" s="8" t="s">
        <v>1850</v>
      </c>
    </row>
    <row r="5190" spans="1:8">
      <c r="A5190" s="8" t="str">
        <f t="shared" si="120"/>
        <v>-------------------------------</v>
      </c>
      <c r="B5190" s="8" t="s">
        <v>427</v>
      </c>
      <c r="C5190" s="8" t="s">
        <v>1227</v>
      </c>
      <c r="D5190" s="8" t="s">
        <v>1228</v>
      </c>
      <c r="E5190" s="8" t="s">
        <v>430</v>
      </c>
      <c r="F5190" s="8" t="s">
        <v>429</v>
      </c>
      <c r="G5190" s="8" t="s">
        <v>431</v>
      </c>
      <c r="H5190" s="8" t="s">
        <v>1761</v>
      </c>
    </row>
    <row r="5191" spans="1:8">
      <c r="A5191" s="8" t="str">
        <f t="shared" si="120"/>
        <v/>
      </c>
      <c r="B5191" s="8"/>
      <c r="C5191" s="8"/>
      <c r="D5191" s="8"/>
      <c r="E5191" s="8"/>
      <c r="F5191" s="8"/>
      <c r="G5191" s="8"/>
      <c r="H5191" s="8"/>
    </row>
    <row r="5192" spans="1:8">
      <c r="A5192" s="8" t="str">
        <f t="shared" si="120"/>
        <v>Item PaiItem Filho</v>
      </c>
      <c r="B5192" s="8" t="s">
        <v>441</v>
      </c>
      <c r="C5192" s="8" t="s">
        <v>442</v>
      </c>
      <c r="D5192" s="8" t="s">
        <v>443</v>
      </c>
      <c r="E5192" s="8" t="s">
        <v>444</v>
      </c>
      <c r="F5192" s="8" t="s">
        <v>443</v>
      </c>
      <c r="G5192" s="8" t="s">
        <v>445</v>
      </c>
      <c r="H5192" s="8" t="s">
        <v>446</v>
      </c>
    </row>
    <row r="5193" spans="1:8">
      <c r="A5193" s="8" t="str">
        <f t="shared" si="120"/>
        <v>------------------------------</v>
      </c>
      <c r="B5193" s="8" t="s">
        <v>427</v>
      </c>
      <c r="C5193" s="8" t="s">
        <v>447</v>
      </c>
      <c r="D5193" s="8" t="s">
        <v>448</v>
      </c>
      <c r="E5193" s="8" t="s">
        <v>449</v>
      </c>
      <c r="F5193" s="8" t="s">
        <v>448</v>
      </c>
      <c r="G5193" s="8" t="s">
        <v>431</v>
      </c>
      <c r="H5193" s="8" t="s">
        <v>427</v>
      </c>
    </row>
    <row r="5194" spans="1:8">
      <c r="A5194" s="8" t="str">
        <f t="shared" si="120"/>
        <v>40.03.141020.09.1002</v>
      </c>
      <c r="B5194" s="8" t="s">
        <v>1851</v>
      </c>
      <c r="C5194" s="8" t="s">
        <v>1514</v>
      </c>
      <c r="D5194" s="8" t="s">
        <v>498</v>
      </c>
      <c r="E5194" s="8" t="s">
        <v>923</v>
      </c>
      <c r="F5194" s="8" t="s">
        <v>508</v>
      </c>
      <c r="G5194" s="8" t="s">
        <v>924</v>
      </c>
      <c r="H5194" s="8">
        <v>8.9999999999999998E-4</v>
      </c>
    </row>
    <row r="5195" spans="1:8">
      <c r="A5195" s="8" t="str">
        <f t="shared" si="120"/>
        <v>40.03.141020.15.1002</v>
      </c>
      <c r="B5195" s="8" t="s">
        <v>1851</v>
      </c>
      <c r="C5195" s="8" t="s">
        <v>1514</v>
      </c>
      <c r="D5195" s="8" t="s">
        <v>498</v>
      </c>
      <c r="E5195" s="8" t="s">
        <v>921</v>
      </c>
      <c r="F5195" s="8" t="s">
        <v>508</v>
      </c>
      <c r="G5195" s="8" t="s">
        <v>922</v>
      </c>
      <c r="H5195" s="8">
        <v>3.5999999999999999E-3</v>
      </c>
    </row>
    <row r="5196" spans="1:8">
      <c r="A5196" s="8" t="str">
        <f t="shared" si="120"/>
        <v>40.03.141020.07.1001</v>
      </c>
      <c r="B5196" s="8" t="s">
        <v>1851</v>
      </c>
      <c r="C5196" s="8" t="s">
        <v>1514</v>
      </c>
      <c r="D5196" s="8" t="s">
        <v>498</v>
      </c>
      <c r="E5196" s="8" t="s">
        <v>925</v>
      </c>
      <c r="F5196" s="8" t="s">
        <v>452</v>
      </c>
      <c r="G5196" s="8" t="s">
        <v>926</v>
      </c>
      <c r="H5196" s="8">
        <v>4.0000000000000002E-4</v>
      </c>
    </row>
    <row r="5197" spans="1:8">
      <c r="A5197" s="8" t="str">
        <f t="shared" si="120"/>
        <v>40.03.141035.03.1410</v>
      </c>
      <c r="B5197" s="8" t="s">
        <v>1851</v>
      </c>
      <c r="C5197" s="8" t="s">
        <v>1514</v>
      </c>
      <c r="D5197" s="8" t="s">
        <v>498</v>
      </c>
      <c r="E5197" s="8" t="s">
        <v>1513</v>
      </c>
      <c r="F5197" s="8" t="s">
        <v>498</v>
      </c>
      <c r="G5197" s="8" t="s">
        <v>1514</v>
      </c>
      <c r="H5197" s="8">
        <v>1</v>
      </c>
    </row>
    <row r="5198" spans="1:8">
      <c r="A5198" s="8" t="str">
        <f t="shared" si="120"/>
        <v>40.03.141020.10.1013</v>
      </c>
      <c r="B5198" s="8" t="s">
        <v>1851</v>
      </c>
      <c r="C5198" s="8" t="s">
        <v>1514</v>
      </c>
      <c r="D5198" s="8" t="s">
        <v>498</v>
      </c>
      <c r="E5198" s="8" t="s">
        <v>1515</v>
      </c>
      <c r="F5198" s="8" t="s">
        <v>508</v>
      </c>
      <c r="G5198" s="8" t="s">
        <v>1516</v>
      </c>
      <c r="H5198" s="8">
        <v>0.25</v>
      </c>
    </row>
    <row r="5199" spans="1:8">
      <c r="A5199" s="8" t="str">
        <f t="shared" ref="A5199:A5262" si="121">B5199&amp;E5199</f>
        <v>40.03.141020.03.1011</v>
      </c>
      <c r="B5199" s="8" t="s">
        <v>1851</v>
      </c>
      <c r="C5199" s="8" t="s">
        <v>1514</v>
      </c>
      <c r="D5199" s="8" t="s">
        <v>498</v>
      </c>
      <c r="E5199" s="8" t="s">
        <v>1517</v>
      </c>
      <c r="F5199" s="8" t="s">
        <v>508</v>
      </c>
      <c r="G5199" s="8" t="s">
        <v>1518</v>
      </c>
      <c r="H5199" s="8">
        <v>4.1700000000000001E-2</v>
      </c>
    </row>
    <row r="5200" spans="1:8">
      <c r="A5200" s="8" t="str">
        <f t="shared" si="121"/>
        <v>40.03.141020.08.1001</v>
      </c>
      <c r="B5200" s="8" t="s">
        <v>1851</v>
      </c>
      <c r="C5200" s="8" t="s">
        <v>1514</v>
      </c>
      <c r="D5200" s="8" t="s">
        <v>498</v>
      </c>
      <c r="E5200" s="8" t="s">
        <v>919</v>
      </c>
      <c r="F5200" s="8" t="s">
        <v>920</v>
      </c>
      <c r="G5200" s="8" t="s">
        <v>542</v>
      </c>
      <c r="H5200" s="8">
        <v>4.1700000000000001E-2</v>
      </c>
    </row>
    <row r="5201" spans="1:8">
      <c r="A5201" s="8" t="str">
        <f t="shared" si="121"/>
        <v>40.03.141020.06.1005</v>
      </c>
      <c r="B5201" s="8" t="s">
        <v>1851</v>
      </c>
      <c r="C5201" s="8" t="s">
        <v>1514</v>
      </c>
      <c r="D5201" s="8" t="s">
        <v>498</v>
      </c>
      <c r="E5201" s="8" t="s">
        <v>914</v>
      </c>
      <c r="F5201" s="8" t="s">
        <v>508</v>
      </c>
      <c r="G5201" s="8" t="s">
        <v>915</v>
      </c>
      <c r="H5201" s="8">
        <v>4.1700000000000001E-2</v>
      </c>
    </row>
    <row r="5202" spans="1:8">
      <c r="A5202" s="8" t="str">
        <f t="shared" si="121"/>
        <v>40.03.141020.06.1001</v>
      </c>
      <c r="B5202" s="8" t="s">
        <v>1851</v>
      </c>
      <c r="C5202" s="8" t="s">
        <v>1514</v>
      </c>
      <c r="D5202" s="8" t="s">
        <v>498</v>
      </c>
      <c r="E5202" s="8" t="s">
        <v>917</v>
      </c>
      <c r="F5202" s="8" t="s">
        <v>508</v>
      </c>
      <c r="G5202" s="8" t="s">
        <v>918</v>
      </c>
      <c r="H5202" s="8">
        <v>4.1700000000000001E-2</v>
      </c>
    </row>
    <row r="5203" spans="1:8">
      <c r="A5203" s="8" t="str">
        <f t="shared" si="121"/>
        <v>40.03.141030.01.1410</v>
      </c>
      <c r="B5203" s="8" t="s">
        <v>1851</v>
      </c>
      <c r="C5203" s="8" t="s">
        <v>1514</v>
      </c>
      <c r="D5203" s="8" t="s">
        <v>498</v>
      </c>
      <c r="E5203" s="8" t="s">
        <v>1519</v>
      </c>
      <c r="F5203" s="8" t="s">
        <v>498</v>
      </c>
      <c r="G5203" s="8" t="s">
        <v>1520</v>
      </c>
      <c r="H5203" s="8">
        <v>1</v>
      </c>
    </row>
    <row r="5204" spans="1:8">
      <c r="A5204" s="8" t="str">
        <f t="shared" si="121"/>
        <v>40.03.141120.09.1002</v>
      </c>
      <c r="B5204" s="8" t="s">
        <v>1852</v>
      </c>
      <c r="C5204" s="8" t="s">
        <v>1853</v>
      </c>
      <c r="D5204" s="8" t="s">
        <v>498</v>
      </c>
      <c r="E5204" s="8" t="s">
        <v>923</v>
      </c>
      <c r="F5204" s="8" t="s">
        <v>508</v>
      </c>
      <c r="G5204" s="8" t="s">
        <v>924</v>
      </c>
      <c r="H5204" s="8">
        <v>8.9999999999999998E-4</v>
      </c>
    </row>
    <row r="5205" spans="1:8">
      <c r="A5205" s="8" t="str">
        <f t="shared" si="121"/>
        <v>40.03.141120.15.1002</v>
      </c>
      <c r="B5205" s="8" t="s">
        <v>1852</v>
      </c>
      <c r="C5205" s="8" t="s">
        <v>1853</v>
      </c>
      <c r="D5205" s="8" t="s">
        <v>498</v>
      </c>
      <c r="E5205" s="8" t="s">
        <v>921</v>
      </c>
      <c r="F5205" s="8" t="s">
        <v>508</v>
      </c>
      <c r="G5205" s="8" t="s">
        <v>922</v>
      </c>
      <c r="H5205" s="8">
        <v>3.5999999999999999E-3</v>
      </c>
    </row>
    <row r="5206" spans="1:8">
      <c r="A5206" s="8" t="str">
        <f t="shared" si="121"/>
        <v>40.03.141120.07.1001</v>
      </c>
      <c r="B5206" s="8" t="s">
        <v>1852</v>
      </c>
      <c r="C5206" s="8" t="s">
        <v>1853</v>
      </c>
      <c r="D5206" s="8" t="s">
        <v>498</v>
      </c>
      <c r="E5206" s="8" t="s">
        <v>925</v>
      </c>
      <c r="F5206" s="8" t="s">
        <v>452</v>
      </c>
      <c r="G5206" s="8" t="s">
        <v>926</v>
      </c>
      <c r="H5206" s="8">
        <v>4.0000000000000002E-4</v>
      </c>
    </row>
    <row r="5207" spans="1:8">
      <c r="A5207" s="8" t="str">
        <f t="shared" si="121"/>
        <v>40.03.141135.03.1410</v>
      </c>
      <c r="B5207" s="8" t="s">
        <v>1852</v>
      </c>
      <c r="C5207" s="8" t="s">
        <v>1853</v>
      </c>
      <c r="D5207" s="8" t="s">
        <v>498</v>
      </c>
      <c r="E5207" s="8" t="s">
        <v>1513</v>
      </c>
      <c r="F5207" s="8" t="s">
        <v>498</v>
      </c>
      <c r="G5207" s="8" t="s">
        <v>1514</v>
      </c>
      <c r="H5207" s="8">
        <v>1</v>
      </c>
    </row>
    <row r="5208" spans="1:8">
      <c r="A5208" s="8" t="str">
        <f t="shared" si="121"/>
        <v>40.03.141120.10.1013</v>
      </c>
      <c r="B5208" s="8" t="s">
        <v>1852</v>
      </c>
      <c r="C5208" s="8" t="s">
        <v>1853</v>
      </c>
      <c r="D5208" s="8" t="s">
        <v>498</v>
      </c>
      <c r="E5208" s="8" t="s">
        <v>1515</v>
      </c>
      <c r="F5208" s="8" t="s">
        <v>508</v>
      </c>
      <c r="G5208" s="8" t="s">
        <v>1516</v>
      </c>
      <c r="H5208" s="8">
        <v>0.25</v>
      </c>
    </row>
    <row r="5209" spans="1:8">
      <c r="A5209" s="8" t="str">
        <f t="shared" si="121"/>
        <v>40.03.141120.03.1011</v>
      </c>
      <c r="B5209" s="8" t="s">
        <v>1852</v>
      </c>
      <c r="C5209" s="8" t="s">
        <v>1853</v>
      </c>
      <c r="D5209" s="8" t="s">
        <v>498</v>
      </c>
      <c r="E5209" s="8" t="s">
        <v>1517</v>
      </c>
      <c r="F5209" s="8" t="s">
        <v>508</v>
      </c>
      <c r="G5209" s="8" t="s">
        <v>1518</v>
      </c>
      <c r="H5209" s="8">
        <v>4.1700000000000001E-2</v>
      </c>
    </row>
    <row r="5210" spans="1:8">
      <c r="A5210" s="8" t="str">
        <f t="shared" si="121"/>
        <v>40.03.141120.08.1001</v>
      </c>
      <c r="B5210" s="8" t="s">
        <v>1852</v>
      </c>
      <c r="C5210" s="8" t="s">
        <v>1853</v>
      </c>
      <c r="D5210" s="8" t="s">
        <v>498</v>
      </c>
      <c r="E5210" s="8" t="s">
        <v>919</v>
      </c>
      <c r="F5210" s="8" t="s">
        <v>920</v>
      </c>
      <c r="G5210" s="8" t="s">
        <v>542</v>
      </c>
      <c r="H5210" s="8">
        <v>4.1700000000000001E-2</v>
      </c>
    </row>
    <row r="5211" spans="1:8">
      <c r="A5211" s="8" t="str">
        <f t="shared" si="121"/>
        <v>40.03.141120.06.1005</v>
      </c>
      <c r="B5211" s="8" t="s">
        <v>1852</v>
      </c>
      <c r="C5211" s="8" t="s">
        <v>1853</v>
      </c>
      <c r="D5211" s="8" t="s">
        <v>498</v>
      </c>
      <c r="E5211" s="8" t="s">
        <v>914</v>
      </c>
      <c r="F5211" s="8" t="s">
        <v>508</v>
      </c>
      <c r="G5211" s="8" t="s">
        <v>915</v>
      </c>
      <c r="H5211" s="8">
        <v>4.1700000000000001E-2</v>
      </c>
    </row>
    <row r="5212" spans="1:8">
      <c r="A5212" s="8" t="str">
        <f t="shared" si="121"/>
        <v>40.03.141120.06.1001</v>
      </c>
      <c r="B5212" s="8" t="s">
        <v>1852</v>
      </c>
      <c r="C5212" s="8" t="s">
        <v>1853</v>
      </c>
      <c r="D5212" s="8" t="s">
        <v>498</v>
      </c>
      <c r="E5212" s="8" t="s">
        <v>917</v>
      </c>
      <c r="F5212" s="8" t="s">
        <v>508</v>
      </c>
      <c r="G5212" s="8" t="s">
        <v>918</v>
      </c>
      <c r="H5212" s="8">
        <v>4.1700000000000001E-2</v>
      </c>
    </row>
    <row r="5213" spans="1:8">
      <c r="A5213" s="8" t="str">
        <f t="shared" si="121"/>
        <v>40.03.141130.01.1410</v>
      </c>
      <c r="B5213" s="8" t="s">
        <v>1852</v>
      </c>
      <c r="C5213" s="8" t="s">
        <v>1853</v>
      </c>
      <c r="D5213" s="8" t="s">
        <v>498</v>
      </c>
      <c r="E5213" s="8" t="s">
        <v>1519</v>
      </c>
      <c r="F5213" s="8" t="s">
        <v>498</v>
      </c>
      <c r="G5213" s="8" t="s">
        <v>1520</v>
      </c>
      <c r="H5213" s="8">
        <v>1</v>
      </c>
    </row>
    <row r="5214" spans="1:8">
      <c r="A5214" s="8" t="str">
        <f t="shared" si="121"/>
        <v>40.03.141120.10.1005</v>
      </c>
      <c r="B5214" s="8" t="s">
        <v>1852</v>
      </c>
      <c r="C5214" s="8" t="s">
        <v>1853</v>
      </c>
      <c r="D5214" s="8" t="s">
        <v>498</v>
      </c>
      <c r="E5214" s="8" t="s">
        <v>1503</v>
      </c>
      <c r="F5214" s="8" t="s">
        <v>508</v>
      </c>
      <c r="G5214" s="8" t="s">
        <v>1504</v>
      </c>
      <c r="H5214" s="8">
        <v>3.125</v>
      </c>
    </row>
    <row r="5215" spans="1:8">
      <c r="A5215" s="8" t="str">
        <f t="shared" si="121"/>
        <v>40.03.141120.06.1032</v>
      </c>
      <c r="B5215" s="8" t="s">
        <v>1852</v>
      </c>
      <c r="C5215" s="8" t="s">
        <v>1853</v>
      </c>
      <c r="D5215" s="8" t="s">
        <v>498</v>
      </c>
      <c r="E5215" s="8" t="s">
        <v>1854</v>
      </c>
      <c r="F5215" s="8" t="s">
        <v>463</v>
      </c>
      <c r="G5215" s="8" t="s">
        <v>1855</v>
      </c>
      <c r="H5215" s="8">
        <v>3.125</v>
      </c>
    </row>
    <row r="5216" spans="1:8">
      <c r="A5216" s="8" t="str">
        <f t="shared" si="121"/>
        <v>40.03.141120.03.1013</v>
      </c>
      <c r="B5216" s="8" t="s">
        <v>1852</v>
      </c>
      <c r="C5216" s="8" t="s">
        <v>1853</v>
      </c>
      <c r="D5216" s="8" t="s">
        <v>498</v>
      </c>
      <c r="E5216" s="8" t="s">
        <v>1845</v>
      </c>
      <c r="F5216" s="8" t="s">
        <v>508</v>
      </c>
      <c r="G5216" s="8" t="s">
        <v>913</v>
      </c>
      <c r="H5216" s="8">
        <v>0.13020000000000001</v>
      </c>
    </row>
    <row r="5217" spans="1:8">
      <c r="A5217" s="8" t="str">
        <f t="shared" si="121"/>
        <v>40.03.142035.03.1420</v>
      </c>
      <c r="B5217" s="8" t="s">
        <v>548</v>
      </c>
      <c r="C5217" s="8" t="s">
        <v>549</v>
      </c>
      <c r="D5217" s="8" t="s">
        <v>498</v>
      </c>
      <c r="E5217" s="8" t="s">
        <v>1235</v>
      </c>
      <c r="F5217" s="8" t="s">
        <v>498</v>
      </c>
      <c r="G5217" s="8" t="s">
        <v>549</v>
      </c>
      <c r="H5217" s="8">
        <v>1</v>
      </c>
    </row>
    <row r="5218" spans="1:8">
      <c r="A5218" s="8" t="str">
        <f t="shared" si="121"/>
        <v>40.03.142030.01.1410</v>
      </c>
      <c r="B5218" s="8" t="s">
        <v>548</v>
      </c>
      <c r="C5218" s="8" t="s">
        <v>549</v>
      </c>
      <c r="D5218" s="8" t="s">
        <v>498</v>
      </c>
      <c r="E5218" s="8" t="s">
        <v>1519</v>
      </c>
      <c r="F5218" s="8" t="s">
        <v>498</v>
      </c>
      <c r="G5218" s="8" t="s">
        <v>1520</v>
      </c>
      <c r="H5218" s="8">
        <v>1</v>
      </c>
    </row>
    <row r="5219" spans="1:8">
      <c r="A5219" s="8" t="str">
        <f t="shared" si="121"/>
        <v>40.03.142020.03.1011</v>
      </c>
      <c r="B5219" s="8" t="s">
        <v>548</v>
      </c>
      <c r="C5219" s="8" t="s">
        <v>549</v>
      </c>
      <c r="D5219" s="8" t="s">
        <v>498</v>
      </c>
      <c r="E5219" s="8" t="s">
        <v>1517</v>
      </c>
      <c r="F5219" s="8" t="s">
        <v>508</v>
      </c>
      <c r="G5219" s="8" t="s">
        <v>1518</v>
      </c>
      <c r="H5219" s="8">
        <v>4.1700000000000001E-2</v>
      </c>
    </row>
    <row r="5220" spans="1:8">
      <c r="A5220" s="8" t="str">
        <f t="shared" si="121"/>
        <v>40.03.142020.06.1001</v>
      </c>
      <c r="B5220" s="8" t="s">
        <v>548</v>
      </c>
      <c r="C5220" s="8" t="s">
        <v>549</v>
      </c>
      <c r="D5220" s="8" t="s">
        <v>498</v>
      </c>
      <c r="E5220" s="8" t="s">
        <v>917</v>
      </c>
      <c r="F5220" s="8" t="s">
        <v>508</v>
      </c>
      <c r="G5220" s="8" t="s">
        <v>918</v>
      </c>
      <c r="H5220" s="8">
        <v>4.1700000000000001E-2</v>
      </c>
    </row>
    <row r="5221" spans="1:8">
      <c r="A5221" s="8" t="str">
        <f t="shared" si="121"/>
        <v>40.03.142020.08.1001</v>
      </c>
      <c r="B5221" s="8" t="s">
        <v>548</v>
      </c>
      <c r="C5221" s="8" t="s">
        <v>549</v>
      </c>
      <c r="D5221" s="8" t="s">
        <v>498</v>
      </c>
      <c r="E5221" s="8" t="s">
        <v>919</v>
      </c>
      <c r="F5221" s="8" t="s">
        <v>920</v>
      </c>
      <c r="G5221" s="8" t="s">
        <v>542</v>
      </c>
      <c r="H5221" s="8">
        <v>4.1700000000000001E-2</v>
      </c>
    </row>
    <row r="5222" spans="1:8">
      <c r="A5222" s="8" t="str">
        <f t="shared" si="121"/>
        <v>40.03.142020.06.1005</v>
      </c>
      <c r="B5222" s="8" t="s">
        <v>548</v>
      </c>
      <c r="C5222" s="8" t="s">
        <v>549</v>
      </c>
      <c r="D5222" s="8" t="s">
        <v>498</v>
      </c>
      <c r="E5222" s="8" t="s">
        <v>914</v>
      </c>
      <c r="F5222" s="8" t="s">
        <v>508</v>
      </c>
      <c r="G5222" s="8" t="s">
        <v>915</v>
      </c>
      <c r="H5222" s="8">
        <v>4.1700000000000001E-2</v>
      </c>
    </row>
    <row r="5223" spans="1:8">
      <c r="A5223" s="8" t="str">
        <f t="shared" si="121"/>
        <v>40.03.142020.15.1002</v>
      </c>
      <c r="B5223" s="8" t="s">
        <v>548</v>
      </c>
      <c r="C5223" s="8" t="s">
        <v>549</v>
      </c>
      <c r="D5223" s="8" t="s">
        <v>498</v>
      </c>
      <c r="E5223" s="8" t="s">
        <v>921</v>
      </c>
      <c r="F5223" s="8" t="s">
        <v>508</v>
      </c>
      <c r="G5223" s="8" t="s">
        <v>922</v>
      </c>
      <c r="H5223" s="8">
        <v>3.5999999999999999E-3</v>
      </c>
    </row>
    <row r="5224" spans="1:8">
      <c r="A5224" s="8" t="str">
        <f t="shared" si="121"/>
        <v>40.03.142020.09.1002</v>
      </c>
      <c r="B5224" s="8" t="s">
        <v>548</v>
      </c>
      <c r="C5224" s="8" t="s">
        <v>549</v>
      </c>
      <c r="D5224" s="8" t="s">
        <v>498</v>
      </c>
      <c r="E5224" s="8" t="s">
        <v>923</v>
      </c>
      <c r="F5224" s="8" t="s">
        <v>508</v>
      </c>
      <c r="G5224" s="8" t="s">
        <v>924</v>
      </c>
      <c r="H5224" s="8">
        <v>8.9999999999999998E-4</v>
      </c>
    </row>
    <row r="5225" spans="1:8">
      <c r="A5225" s="8" t="str">
        <f t="shared" si="121"/>
        <v>40.03.142020.07.1001</v>
      </c>
      <c r="B5225" s="8" t="s">
        <v>548</v>
      </c>
      <c r="C5225" s="8" t="s">
        <v>549</v>
      </c>
      <c r="D5225" s="8" t="s">
        <v>498</v>
      </c>
      <c r="E5225" s="8" t="s">
        <v>925</v>
      </c>
      <c r="F5225" s="8" t="s">
        <v>452</v>
      </c>
      <c r="G5225" s="8" t="s">
        <v>926</v>
      </c>
      <c r="H5225" s="8">
        <v>4.0000000000000002E-4</v>
      </c>
    </row>
    <row r="5226" spans="1:8">
      <c r="A5226" s="8" t="str">
        <f t="shared" si="121"/>
        <v>40.03.142135.03.1420</v>
      </c>
      <c r="B5226" s="8" t="s">
        <v>1856</v>
      </c>
      <c r="C5226" s="8" t="s">
        <v>1857</v>
      </c>
      <c r="D5226" s="8" t="s">
        <v>498</v>
      </c>
      <c r="E5226" s="8" t="s">
        <v>1235</v>
      </c>
      <c r="F5226" s="8" t="s">
        <v>498</v>
      </c>
      <c r="G5226" s="8" t="s">
        <v>549</v>
      </c>
      <c r="H5226" s="8">
        <v>1</v>
      </c>
    </row>
    <row r="5227" spans="1:8">
      <c r="A5227" s="8" t="str">
        <f t="shared" si="121"/>
        <v>40.03.142130.01.1410</v>
      </c>
      <c r="B5227" s="8" t="s">
        <v>1856</v>
      </c>
      <c r="C5227" s="8" t="s">
        <v>1857</v>
      </c>
      <c r="D5227" s="8" t="s">
        <v>498</v>
      </c>
      <c r="E5227" s="8" t="s">
        <v>1519</v>
      </c>
      <c r="F5227" s="8" t="s">
        <v>498</v>
      </c>
      <c r="G5227" s="8" t="s">
        <v>1520</v>
      </c>
      <c r="H5227" s="8">
        <v>1</v>
      </c>
    </row>
    <row r="5228" spans="1:8">
      <c r="A5228" s="8" t="str">
        <f t="shared" si="121"/>
        <v>40.03.142120.03.1011</v>
      </c>
      <c r="B5228" s="8" t="s">
        <v>1856</v>
      </c>
      <c r="C5228" s="8" t="s">
        <v>1857</v>
      </c>
      <c r="D5228" s="8" t="s">
        <v>498</v>
      </c>
      <c r="E5228" s="8" t="s">
        <v>1517</v>
      </c>
      <c r="F5228" s="8" t="s">
        <v>508</v>
      </c>
      <c r="G5228" s="8" t="s">
        <v>1518</v>
      </c>
      <c r="H5228" s="8">
        <v>4.1700000000000001E-2</v>
      </c>
    </row>
    <row r="5229" spans="1:8">
      <c r="A5229" s="8" t="str">
        <f t="shared" si="121"/>
        <v>40.03.142120.06.1001</v>
      </c>
      <c r="B5229" s="8" t="s">
        <v>1856</v>
      </c>
      <c r="C5229" s="8" t="s">
        <v>1857</v>
      </c>
      <c r="D5229" s="8" t="s">
        <v>498</v>
      </c>
      <c r="E5229" s="8" t="s">
        <v>917</v>
      </c>
      <c r="F5229" s="8" t="s">
        <v>508</v>
      </c>
      <c r="G5229" s="8" t="s">
        <v>918</v>
      </c>
      <c r="H5229" s="8">
        <v>4.1700000000000001E-2</v>
      </c>
    </row>
    <row r="5230" spans="1:8">
      <c r="A5230" s="8" t="str">
        <f t="shared" si="121"/>
        <v>40.03.142120.08.1001</v>
      </c>
      <c r="B5230" s="8" t="s">
        <v>1856</v>
      </c>
      <c r="C5230" s="8" t="s">
        <v>1857</v>
      </c>
      <c r="D5230" s="8" t="s">
        <v>498</v>
      </c>
      <c r="E5230" s="8" t="s">
        <v>919</v>
      </c>
      <c r="F5230" s="8" t="s">
        <v>920</v>
      </c>
      <c r="G5230" s="8" t="s">
        <v>542</v>
      </c>
      <c r="H5230" s="8">
        <v>4.1700000000000001E-2</v>
      </c>
    </row>
    <row r="5231" spans="1:8">
      <c r="A5231" s="8" t="str">
        <f t="shared" si="121"/>
        <v>40.03.142120.06.1005</v>
      </c>
      <c r="B5231" s="8" t="s">
        <v>1856</v>
      </c>
      <c r="C5231" s="8" t="s">
        <v>1857</v>
      </c>
      <c r="D5231" s="8" t="s">
        <v>498</v>
      </c>
      <c r="E5231" s="8" t="s">
        <v>914</v>
      </c>
      <c r="F5231" s="8" t="s">
        <v>508</v>
      </c>
      <c r="G5231" s="8" t="s">
        <v>915</v>
      </c>
      <c r="H5231" s="8">
        <v>4.1700000000000001E-2</v>
      </c>
    </row>
    <row r="5232" spans="1:8">
      <c r="A5232" s="8" t="str">
        <f t="shared" si="121"/>
        <v>40.03.142120.10.1005</v>
      </c>
      <c r="B5232" s="8" t="s">
        <v>1856</v>
      </c>
      <c r="C5232" s="8" t="s">
        <v>1857</v>
      </c>
      <c r="D5232" s="8" t="s">
        <v>498</v>
      </c>
      <c r="E5232" s="8" t="s">
        <v>1503</v>
      </c>
      <c r="F5232" s="8" t="s">
        <v>508</v>
      </c>
      <c r="G5232" s="8" t="s">
        <v>1504</v>
      </c>
      <c r="H5232" s="8">
        <v>3.125</v>
      </c>
    </row>
    <row r="5233" spans="1:8">
      <c r="A5233" s="8" t="str">
        <f t="shared" si="121"/>
        <v>40.03.142120.06.1016</v>
      </c>
      <c r="B5233" s="8" t="s">
        <v>1856</v>
      </c>
      <c r="C5233" s="8" t="s">
        <v>1857</v>
      </c>
      <c r="D5233" s="8" t="s">
        <v>498</v>
      </c>
      <c r="E5233" s="8" t="s">
        <v>1858</v>
      </c>
      <c r="F5233" s="8" t="s">
        <v>508</v>
      </c>
      <c r="G5233" s="8" t="s">
        <v>1859</v>
      </c>
      <c r="H5233" s="8">
        <v>3.125</v>
      </c>
    </row>
    <row r="5234" spans="1:8">
      <c r="A5234" s="8" t="str">
        <f t="shared" si="121"/>
        <v>40.03.142120.03.1013</v>
      </c>
      <c r="B5234" s="8" t="s">
        <v>1856</v>
      </c>
      <c r="C5234" s="8" t="s">
        <v>1857</v>
      </c>
      <c r="D5234" s="8" t="s">
        <v>498</v>
      </c>
      <c r="E5234" s="8" t="s">
        <v>1845</v>
      </c>
      <c r="F5234" s="8" t="s">
        <v>508</v>
      </c>
      <c r="G5234" s="8" t="s">
        <v>913</v>
      </c>
      <c r="H5234" s="8">
        <v>0.13020000000000001</v>
      </c>
    </row>
    <row r="5235" spans="1:8">
      <c r="A5235" s="8" t="str">
        <f t="shared" si="121"/>
        <v>40.03.142220.09.1002</v>
      </c>
      <c r="B5235" s="8" t="s">
        <v>1860</v>
      </c>
      <c r="C5235" s="8" t="s">
        <v>1861</v>
      </c>
      <c r="D5235" s="8" t="s">
        <v>505</v>
      </c>
      <c r="E5235" s="8" t="s">
        <v>923</v>
      </c>
      <c r="F5235" s="8" t="s">
        <v>508</v>
      </c>
      <c r="G5235" s="8" t="s">
        <v>924</v>
      </c>
      <c r="H5235" s="8">
        <v>6.7999999999999996E-3</v>
      </c>
    </row>
    <row r="5236" spans="1:8">
      <c r="A5236" s="8" t="str">
        <f t="shared" si="121"/>
        <v>40.03.142220.15.1002</v>
      </c>
      <c r="B5236" s="8" t="s">
        <v>1860</v>
      </c>
      <c r="C5236" s="8" t="s">
        <v>1861</v>
      </c>
      <c r="D5236" s="8" t="s">
        <v>505</v>
      </c>
      <c r="E5236" s="8" t="s">
        <v>921</v>
      </c>
      <c r="F5236" s="8" t="s">
        <v>508</v>
      </c>
      <c r="G5236" s="8" t="s">
        <v>922</v>
      </c>
      <c r="H5236" s="8">
        <v>2.7400000000000001E-2</v>
      </c>
    </row>
    <row r="5237" spans="1:8">
      <c r="A5237" s="8" t="str">
        <f t="shared" si="121"/>
        <v>40.03.142220.07.1001</v>
      </c>
      <c r="B5237" s="8" t="s">
        <v>1860</v>
      </c>
      <c r="C5237" s="8" t="s">
        <v>1861</v>
      </c>
      <c r="D5237" s="8" t="s">
        <v>505</v>
      </c>
      <c r="E5237" s="8" t="s">
        <v>925</v>
      </c>
      <c r="F5237" s="8" t="s">
        <v>452</v>
      </c>
      <c r="G5237" s="8" t="s">
        <v>926</v>
      </c>
      <c r="H5237" s="8">
        <v>2.7000000000000001E-3</v>
      </c>
    </row>
    <row r="5238" spans="1:8">
      <c r="A5238" s="8" t="str">
        <f t="shared" si="121"/>
        <v>40.03.142235.03.1420</v>
      </c>
      <c r="B5238" s="8" t="s">
        <v>1860</v>
      </c>
      <c r="C5238" s="8" t="s">
        <v>1861</v>
      </c>
      <c r="D5238" s="8" t="s">
        <v>505</v>
      </c>
      <c r="E5238" s="8" t="s">
        <v>1235</v>
      </c>
      <c r="F5238" s="8" t="s">
        <v>498</v>
      </c>
      <c r="G5238" s="8" t="s">
        <v>549</v>
      </c>
      <c r="H5238" s="8">
        <v>7.68</v>
      </c>
    </row>
    <row r="5239" spans="1:8">
      <c r="A5239" s="8" t="str">
        <f t="shared" si="121"/>
        <v>40.03.142230.01.1410</v>
      </c>
      <c r="B5239" s="8" t="s">
        <v>1860</v>
      </c>
      <c r="C5239" s="8" t="s">
        <v>1861</v>
      </c>
      <c r="D5239" s="8" t="s">
        <v>505</v>
      </c>
      <c r="E5239" s="8" t="s">
        <v>1519</v>
      </c>
      <c r="F5239" s="8" t="s">
        <v>498</v>
      </c>
      <c r="G5239" s="8" t="s">
        <v>1520</v>
      </c>
      <c r="H5239" s="8">
        <v>7.68</v>
      </c>
    </row>
    <row r="5240" spans="1:8">
      <c r="A5240" s="8" t="str">
        <f t="shared" si="121"/>
        <v>40.03.142220.03.1011</v>
      </c>
      <c r="B5240" s="8" t="s">
        <v>1860</v>
      </c>
      <c r="C5240" s="8" t="s">
        <v>1861</v>
      </c>
      <c r="D5240" s="8" t="s">
        <v>505</v>
      </c>
      <c r="E5240" s="8" t="s">
        <v>1517</v>
      </c>
      <c r="F5240" s="8" t="s">
        <v>508</v>
      </c>
      <c r="G5240" s="8" t="s">
        <v>1518</v>
      </c>
      <c r="H5240" s="8">
        <v>0.32025599999999999</v>
      </c>
    </row>
    <row r="5241" spans="1:8">
      <c r="A5241" s="8" t="str">
        <f t="shared" si="121"/>
        <v>40.03.142220.06.1001</v>
      </c>
      <c r="B5241" s="8" t="s">
        <v>1860</v>
      </c>
      <c r="C5241" s="8" t="s">
        <v>1861</v>
      </c>
      <c r="D5241" s="8" t="s">
        <v>505</v>
      </c>
      <c r="E5241" s="8" t="s">
        <v>917</v>
      </c>
      <c r="F5241" s="8" t="s">
        <v>508</v>
      </c>
      <c r="G5241" s="8" t="s">
        <v>918</v>
      </c>
      <c r="H5241" s="8">
        <v>0.32025599999999999</v>
      </c>
    </row>
    <row r="5242" spans="1:8">
      <c r="A5242" s="8" t="str">
        <f t="shared" si="121"/>
        <v>40.03.142220.08.1001</v>
      </c>
      <c r="B5242" s="8" t="s">
        <v>1860</v>
      </c>
      <c r="C5242" s="8" t="s">
        <v>1861</v>
      </c>
      <c r="D5242" s="8" t="s">
        <v>505</v>
      </c>
      <c r="E5242" s="8" t="s">
        <v>919</v>
      </c>
      <c r="F5242" s="8" t="s">
        <v>920</v>
      </c>
      <c r="G5242" s="8" t="s">
        <v>542</v>
      </c>
      <c r="H5242" s="8">
        <v>0.32025599999999999</v>
      </c>
    </row>
    <row r="5243" spans="1:8">
      <c r="A5243" s="8" t="str">
        <f t="shared" si="121"/>
        <v>40.03.142220.06.1005</v>
      </c>
      <c r="B5243" s="8" t="s">
        <v>1860</v>
      </c>
      <c r="C5243" s="8" t="s">
        <v>1861</v>
      </c>
      <c r="D5243" s="8" t="s">
        <v>505</v>
      </c>
      <c r="E5243" s="8" t="s">
        <v>914</v>
      </c>
      <c r="F5243" s="8" t="s">
        <v>508</v>
      </c>
      <c r="G5243" s="8" t="s">
        <v>915</v>
      </c>
      <c r="H5243" s="8">
        <v>0.32025599999999999</v>
      </c>
    </row>
    <row r="5244" spans="1:8">
      <c r="A5244" s="8" t="str">
        <f t="shared" si="121"/>
        <v>40.03.142220.10.1005</v>
      </c>
      <c r="B5244" s="8" t="s">
        <v>1860</v>
      </c>
      <c r="C5244" s="8" t="s">
        <v>1861</v>
      </c>
      <c r="D5244" s="8" t="s">
        <v>505</v>
      </c>
      <c r="E5244" s="8" t="s">
        <v>1503</v>
      </c>
      <c r="F5244" s="8" t="s">
        <v>508</v>
      </c>
      <c r="G5244" s="8" t="s">
        <v>1504</v>
      </c>
      <c r="H5244" s="8">
        <v>24</v>
      </c>
    </row>
    <row r="5245" spans="1:8">
      <c r="A5245" s="8" t="str">
        <f t="shared" si="121"/>
        <v>40.03.142220.06.1016</v>
      </c>
      <c r="B5245" s="8" t="s">
        <v>1860</v>
      </c>
      <c r="C5245" s="8" t="s">
        <v>1861</v>
      </c>
      <c r="D5245" s="8" t="s">
        <v>505</v>
      </c>
      <c r="E5245" s="8" t="s">
        <v>1858</v>
      </c>
      <c r="F5245" s="8" t="s">
        <v>508</v>
      </c>
      <c r="G5245" s="8" t="s">
        <v>1859</v>
      </c>
      <c r="H5245" s="8">
        <v>24</v>
      </c>
    </row>
    <row r="5246" spans="1:8">
      <c r="A5246" s="8" t="str">
        <f t="shared" si="121"/>
        <v>40.03.142220.03.1013</v>
      </c>
      <c r="B5246" s="8" t="s">
        <v>1860</v>
      </c>
      <c r="C5246" s="8" t="s">
        <v>1861</v>
      </c>
      <c r="D5246" s="8" t="s">
        <v>505</v>
      </c>
      <c r="E5246" s="8" t="s">
        <v>1845</v>
      </c>
      <c r="F5246" s="8" t="s">
        <v>508</v>
      </c>
      <c r="G5246" s="8" t="s">
        <v>913</v>
      </c>
      <c r="H5246" s="8">
        <v>1</v>
      </c>
    </row>
    <row r="5247" spans="1:8">
      <c r="A5247" s="8" t="str">
        <f t="shared" si="121"/>
        <v>40.03.144020.09.1002</v>
      </c>
      <c r="B5247" s="8" t="s">
        <v>1862</v>
      </c>
      <c r="C5247" s="8" t="s">
        <v>1863</v>
      </c>
      <c r="D5247" s="8" t="s">
        <v>505</v>
      </c>
      <c r="E5247" s="8" t="s">
        <v>923</v>
      </c>
      <c r="F5247" s="8" t="s">
        <v>508</v>
      </c>
      <c r="G5247" s="8" t="s">
        <v>924</v>
      </c>
      <c r="H5247" s="8">
        <v>8.9999999999999998E-4</v>
      </c>
    </row>
    <row r="5248" spans="1:8">
      <c r="A5248" s="8" t="str">
        <f t="shared" si="121"/>
        <v>40.03.144020.15.1002</v>
      </c>
      <c r="B5248" s="8" t="s">
        <v>1862</v>
      </c>
      <c r="C5248" s="8" t="s">
        <v>1863</v>
      </c>
      <c r="D5248" s="8" t="s">
        <v>505</v>
      </c>
      <c r="E5248" s="8" t="s">
        <v>921</v>
      </c>
      <c r="F5248" s="8" t="s">
        <v>508</v>
      </c>
      <c r="G5248" s="8" t="s">
        <v>922</v>
      </c>
      <c r="H5248" s="8">
        <v>3.5999999999999999E-3</v>
      </c>
    </row>
    <row r="5249" spans="1:8">
      <c r="A5249" s="8" t="str">
        <f t="shared" si="121"/>
        <v>40.03.144020.07.1001</v>
      </c>
      <c r="B5249" s="8" t="s">
        <v>1862</v>
      </c>
      <c r="C5249" s="8" t="s">
        <v>1863</v>
      </c>
      <c r="D5249" s="8" t="s">
        <v>505</v>
      </c>
      <c r="E5249" s="8" t="s">
        <v>925</v>
      </c>
      <c r="F5249" s="8" t="s">
        <v>452</v>
      </c>
      <c r="G5249" s="8" t="s">
        <v>926</v>
      </c>
      <c r="H5249" s="8">
        <v>4.0000000000000002E-4</v>
      </c>
    </row>
    <row r="5250" spans="1:8">
      <c r="A5250" s="8" t="str">
        <f t="shared" si="121"/>
        <v>40.03.144035.03.1420</v>
      </c>
      <c r="B5250" s="8" t="s">
        <v>1862</v>
      </c>
      <c r="C5250" s="8" t="s">
        <v>1863</v>
      </c>
      <c r="D5250" s="8" t="s">
        <v>505</v>
      </c>
      <c r="E5250" s="8" t="s">
        <v>1235</v>
      </c>
      <c r="F5250" s="8" t="s">
        <v>498</v>
      </c>
      <c r="G5250" s="8" t="s">
        <v>549</v>
      </c>
      <c r="H5250" s="8">
        <v>1</v>
      </c>
    </row>
    <row r="5251" spans="1:8">
      <c r="A5251" s="8" t="str">
        <f t="shared" si="121"/>
        <v>---------------  - FMEN031 - V:</v>
      </c>
      <c r="B5251" s="8" t="s">
        <v>427</v>
      </c>
      <c r="C5251" s="8" t="e">
        <f>------------------------------DAT</f>
        <v>#NAME?</v>
      </c>
      <c r="D5251" s="8" t="s">
        <v>1238</v>
      </c>
      <c r="E5251" s="8" t="s">
        <v>526</v>
      </c>
      <c r="F5251" s="8" t="s">
        <v>527</v>
      </c>
      <c r="G5251" s="8" t="s">
        <v>528</v>
      </c>
      <c r="H5251" s="8"/>
    </row>
    <row r="5252" spans="1:8">
      <c r="A5252" s="8" t="str">
        <f t="shared" si="121"/>
        <v>_x000C_------------------------------</v>
      </c>
      <c r="B5252" s="8" t="s">
        <v>529</v>
      </c>
      <c r="C5252" s="8" t="s">
        <v>1227</v>
      </c>
      <c r="D5252" s="8" t="s">
        <v>1228</v>
      </c>
      <c r="E5252" s="8" t="s">
        <v>430</v>
      </c>
      <c r="F5252" s="8" t="s">
        <v>429</v>
      </c>
      <c r="G5252" s="8" t="s">
        <v>431</v>
      </c>
      <c r="H5252" s="8" t="s">
        <v>431</v>
      </c>
    </row>
    <row r="5253" spans="1:8">
      <c r="A5253" s="8" t="str">
        <f t="shared" si="121"/>
        <v>FORNO DE MINASrutura de Atual P</v>
      </c>
      <c r="B5253" s="8" t="s">
        <v>433</v>
      </c>
      <c r="C5253" s="8" t="s">
        <v>434</v>
      </c>
      <c r="D5253" s="8" t="s">
        <v>435</v>
      </c>
      <c r="E5253" s="8" t="s">
        <v>436</v>
      </c>
      <c r="F5253" s="8" t="s">
        <v>437</v>
      </c>
      <c r="G5253" s="8" t="s">
        <v>438</v>
      </c>
      <c r="H5253" s="8" t="s">
        <v>1864</v>
      </c>
    </row>
    <row r="5254" spans="1:8">
      <c r="A5254" s="8" t="str">
        <f t="shared" si="121"/>
        <v>-------------------------------</v>
      </c>
      <c r="B5254" s="8" t="s">
        <v>427</v>
      </c>
      <c r="C5254" s="8" t="s">
        <v>1227</v>
      </c>
      <c r="D5254" s="8" t="s">
        <v>1228</v>
      </c>
      <c r="E5254" s="8" t="s">
        <v>430</v>
      </c>
      <c r="F5254" s="8" t="s">
        <v>429</v>
      </c>
      <c r="G5254" s="8" t="s">
        <v>431</v>
      </c>
      <c r="H5254" s="8" t="s">
        <v>1761</v>
      </c>
    </row>
    <row r="5255" spans="1:8">
      <c r="A5255" s="8" t="str">
        <f t="shared" si="121"/>
        <v/>
      </c>
      <c r="B5255" s="8"/>
      <c r="C5255" s="8"/>
      <c r="D5255" s="8"/>
      <c r="E5255" s="8"/>
      <c r="F5255" s="8"/>
      <c r="G5255" s="8"/>
      <c r="H5255" s="8"/>
    </row>
    <row r="5256" spans="1:8">
      <c r="A5256" s="8" t="str">
        <f t="shared" si="121"/>
        <v>Item PaiItem Filho</v>
      </c>
      <c r="B5256" s="8" t="s">
        <v>441</v>
      </c>
      <c r="C5256" s="8" t="s">
        <v>442</v>
      </c>
      <c r="D5256" s="8" t="s">
        <v>443</v>
      </c>
      <c r="E5256" s="8" t="s">
        <v>444</v>
      </c>
      <c r="F5256" s="8" t="s">
        <v>443</v>
      </c>
      <c r="G5256" s="8" t="s">
        <v>445</v>
      </c>
      <c r="H5256" s="8" t="s">
        <v>446</v>
      </c>
    </row>
    <row r="5257" spans="1:8">
      <c r="A5257" s="8" t="str">
        <f t="shared" si="121"/>
        <v>------------------------------</v>
      </c>
      <c r="B5257" s="8" t="s">
        <v>427</v>
      </c>
      <c r="C5257" s="8" t="s">
        <v>447</v>
      </c>
      <c r="D5257" s="8" t="s">
        <v>448</v>
      </c>
      <c r="E5257" s="8" t="s">
        <v>449</v>
      </c>
      <c r="F5257" s="8" t="s">
        <v>448</v>
      </c>
      <c r="G5257" s="8" t="s">
        <v>431</v>
      </c>
      <c r="H5257" s="8" t="s">
        <v>427</v>
      </c>
    </row>
    <row r="5258" spans="1:8">
      <c r="A5258" s="8" t="str">
        <f t="shared" si="121"/>
        <v>40.03.144030.01.1410</v>
      </c>
      <c r="B5258" s="8" t="s">
        <v>1862</v>
      </c>
      <c r="C5258" s="8" t="s">
        <v>1863</v>
      </c>
      <c r="D5258" s="8" t="s">
        <v>505</v>
      </c>
      <c r="E5258" s="8" t="s">
        <v>1519</v>
      </c>
      <c r="F5258" s="8" t="s">
        <v>498</v>
      </c>
      <c r="G5258" s="8" t="s">
        <v>1520</v>
      </c>
      <c r="H5258" s="8">
        <v>1</v>
      </c>
    </row>
    <row r="5259" spans="1:8">
      <c r="A5259" s="8" t="str">
        <f t="shared" si="121"/>
        <v>40.03.144020.03.1011</v>
      </c>
      <c r="B5259" s="8" t="s">
        <v>1862</v>
      </c>
      <c r="C5259" s="8" t="s">
        <v>1863</v>
      </c>
      <c r="D5259" s="8" t="s">
        <v>505</v>
      </c>
      <c r="E5259" s="8" t="s">
        <v>1517</v>
      </c>
      <c r="F5259" s="8" t="s">
        <v>508</v>
      </c>
      <c r="G5259" s="8" t="s">
        <v>1518</v>
      </c>
      <c r="H5259" s="8">
        <v>4.1700000000000001E-2</v>
      </c>
    </row>
    <row r="5260" spans="1:8">
      <c r="A5260" s="8" t="str">
        <f t="shared" si="121"/>
        <v>40.03.144020.06.1001</v>
      </c>
      <c r="B5260" s="8" t="s">
        <v>1862</v>
      </c>
      <c r="C5260" s="8" t="s">
        <v>1863</v>
      </c>
      <c r="D5260" s="8" t="s">
        <v>505</v>
      </c>
      <c r="E5260" s="8" t="s">
        <v>917</v>
      </c>
      <c r="F5260" s="8" t="s">
        <v>508</v>
      </c>
      <c r="G5260" s="8" t="s">
        <v>918</v>
      </c>
      <c r="H5260" s="8">
        <v>4.1700000000000001E-2</v>
      </c>
    </row>
    <row r="5261" spans="1:8">
      <c r="A5261" s="8" t="str">
        <f t="shared" si="121"/>
        <v>40.03.144020.08.1001</v>
      </c>
      <c r="B5261" s="8" t="s">
        <v>1862</v>
      </c>
      <c r="C5261" s="8" t="s">
        <v>1863</v>
      </c>
      <c r="D5261" s="8" t="s">
        <v>505</v>
      </c>
      <c r="E5261" s="8" t="s">
        <v>919</v>
      </c>
      <c r="F5261" s="8" t="s">
        <v>920</v>
      </c>
      <c r="G5261" s="8" t="s">
        <v>542</v>
      </c>
      <c r="H5261" s="8">
        <v>4.1700000000000001E-2</v>
      </c>
    </row>
    <row r="5262" spans="1:8">
      <c r="A5262" s="8" t="str">
        <f t="shared" si="121"/>
        <v>40.03.144020.06.1005</v>
      </c>
      <c r="B5262" s="8" t="s">
        <v>1862</v>
      </c>
      <c r="C5262" s="8" t="s">
        <v>1863</v>
      </c>
      <c r="D5262" s="8" t="s">
        <v>505</v>
      </c>
      <c r="E5262" s="8" t="s">
        <v>914</v>
      </c>
      <c r="F5262" s="8" t="s">
        <v>508</v>
      </c>
      <c r="G5262" s="8" t="s">
        <v>915</v>
      </c>
      <c r="H5262" s="8">
        <v>4.1700000000000001E-2</v>
      </c>
    </row>
    <row r="5263" spans="1:8">
      <c r="A5263" s="8" t="str">
        <f t="shared" ref="A5263:A5326" si="122">B5263&amp;E5263</f>
        <v>40.03.144020.10.1018</v>
      </c>
      <c r="B5263" s="8" t="s">
        <v>1862</v>
      </c>
      <c r="C5263" s="8" t="s">
        <v>1863</v>
      </c>
      <c r="D5263" s="8" t="s">
        <v>505</v>
      </c>
      <c r="E5263" s="8" t="s">
        <v>1865</v>
      </c>
      <c r="F5263" s="8" t="s">
        <v>508</v>
      </c>
      <c r="G5263" s="8" t="s">
        <v>1522</v>
      </c>
      <c r="H5263" s="8">
        <v>0.25</v>
      </c>
    </row>
    <row r="5264" spans="1:8">
      <c r="A5264" s="8" t="str">
        <f t="shared" si="122"/>
        <v>40.03.144120.09.1002</v>
      </c>
      <c r="B5264" s="8" t="s">
        <v>1866</v>
      </c>
      <c r="C5264" s="8" t="s">
        <v>1867</v>
      </c>
      <c r="D5264" s="8" t="s">
        <v>505</v>
      </c>
      <c r="E5264" s="8" t="s">
        <v>923</v>
      </c>
      <c r="F5264" s="8" t="s">
        <v>508</v>
      </c>
      <c r="G5264" s="8" t="s">
        <v>924</v>
      </c>
      <c r="H5264" s="8">
        <v>6.4000000000000003E-3</v>
      </c>
    </row>
    <row r="5265" spans="1:8">
      <c r="A5265" s="8" t="str">
        <f t="shared" si="122"/>
        <v>40.03.144120.15.1002</v>
      </c>
      <c r="B5265" s="8" t="s">
        <v>1866</v>
      </c>
      <c r="C5265" s="8" t="s">
        <v>1867</v>
      </c>
      <c r="D5265" s="8" t="s">
        <v>505</v>
      </c>
      <c r="E5265" s="8" t="s">
        <v>921</v>
      </c>
      <c r="F5265" s="8" t="s">
        <v>508</v>
      </c>
      <c r="G5265" s="8" t="s">
        <v>922</v>
      </c>
      <c r="H5265" s="8">
        <v>2.5600000000000001E-2</v>
      </c>
    </row>
    <row r="5266" spans="1:8">
      <c r="A5266" s="8" t="str">
        <f t="shared" si="122"/>
        <v>40.03.144120.07.1001</v>
      </c>
      <c r="B5266" s="8" t="s">
        <v>1866</v>
      </c>
      <c r="C5266" s="8" t="s">
        <v>1867</v>
      </c>
      <c r="D5266" s="8" t="s">
        <v>505</v>
      </c>
      <c r="E5266" s="8" t="s">
        <v>925</v>
      </c>
      <c r="F5266" s="8" t="s">
        <v>452</v>
      </c>
      <c r="G5266" s="8" t="s">
        <v>926</v>
      </c>
      <c r="H5266" s="8">
        <v>2.5999999999999999E-3</v>
      </c>
    </row>
    <row r="5267" spans="1:8">
      <c r="A5267" s="8" t="str">
        <f t="shared" si="122"/>
        <v>40.03.144135.03.1420</v>
      </c>
      <c r="B5267" s="8" t="s">
        <v>1866</v>
      </c>
      <c r="C5267" s="8" t="s">
        <v>1867</v>
      </c>
      <c r="D5267" s="8" t="s">
        <v>505</v>
      </c>
      <c r="E5267" s="8" t="s">
        <v>1235</v>
      </c>
      <c r="F5267" s="8" t="s">
        <v>498</v>
      </c>
      <c r="G5267" s="8" t="s">
        <v>549</v>
      </c>
      <c r="H5267" s="8">
        <v>7.2</v>
      </c>
    </row>
    <row r="5268" spans="1:8">
      <c r="A5268" s="8" t="str">
        <f t="shared" si="122"/>
        <v>40.03.144130.01.1410</v>
      </c>
      <c r="B5268" s="8" t="s">
        <v>1866</v>
      </c>
      <c r="C5268" s="8" t="s">
        <v>1867</v>
      </c>
      <c r="D5268" s="8" t="s">
        <v>505</v>
      </c>
      <c r="E5268" s="8" t="s">
        <v>1519</v>
      </c>
      <c r="F5268" s="8" t="s">
        <v>498</v>
      </c>
      <c r="G5268" s="8" t="s">
        <v>1520</v>
      </c>
      <c r="H5268" s="8">
        <v>7.2</v>
      </c>
    </row>
    <row r="5269" spans="1:8">
      <c r="A5269" s="8" t="str">
        <f t="shared" si="122"/>
        <v>40.03.144120.03.1011</v>
      </c>
      <c r="B5269" s="8" t="s">
        <v>1866</v>
      </c>
      <c r="C5269" s="8" t="s">
        <v>1867</v>
      </c>
      <c r="D5269" s="8" t="s">
        <v>505</v>
      </c>
      <c r="E5269" s="8" t="s">
        <v>1517</v>
      </c>
      <c r="F5269" s="8" t="s">
        <v>508</v>
      </c>
      <c r="G5269" s="8" t="s">
        <v>1518</v>
      </c>
      <c r="H5269" s="8">
        <v>0.30024000000000001</v>
      </c>
    </row>
    <row r="5270" spans="1:8">
      <c r="A5270" s="8" t="str">
        <f t="shared" si="122"/>
        <v>40.03.144120.06.1001</v>
      </c>
      <c r="B5270" s="8" t="s">
        <v>1866</v>
      </c>
      <c r="C5270" s="8" t="s">
        <v>1867</v>
      </c>
      <c r="D5270" s="8" t="s">
        <v>505</v>
      </c>
      <c r="E5270" s="8" t="s">
        <v>917</v>
      </c>
      <c r="F5270" s="8" t="s">
        <v>508</v>
      </c>
      <c r="G5270" s="8" t="s">
        <v>918</v>
      </c>
      <c r="H5270" s="8">
        <v>0.30024000000000001</v>
      </c>
    </row>
    <row r="5271" spans="1:8">
      <c r="A5271" s="8" t="str">
        <f t="shared" si="122"/>
        <v>40.03.144120.08.1001</v>
      </c>
      <c r="B5271" s="8" t="s">
        <v>1866</v>
      </c>
      <c r="C5271" s="8" t="s">
        <v>1867</v>
      </c>
      <c r="D5271" s="8" t="s">
        <v>505</v>
      </c>
      <c r="E5271" s="8" t="s">
        <v>919</v>
      </c>
      <c r="F5271" s="8" t="s">
        <v>920</v>
      </c>
      <c r="G5271" s="8" t="s">
        <v>542</v>
      </c>
      <c r="H5271" s="8">
        <v>0.30024000000000001</v>
      </c>
    </row>
    <row r="5272" spans="1:8">
      <c r="A5272" s="8" t="str">
        <f t="shared" si="122"/>
        <v>40.03.144120.06.1005</v>
      </c>
      <c r="B5272" s="8" t="s">
        <v>1866</v>
      </c>
      <c r="C5272" s="8" t="s">
        <v>1867</v>
      </c>
      <c r="D5272" s="8" t="s">
        <v>505</v>
      </c>
      <c r="E5272" s="8" t="s">
        <v>914</v>
      </c>
      <c r="F5272" s="8" t="s">
        <v>508</v>
      </c>
      <c r="G5272" s="8" t="s">
        <v>915</v>
      </c>
      <c r="H5272" s="8">
        <v>0.30024000000000001</v>
      </c>
    </row>
    <row r="5273" spans="1:8">
      <c r="A5273" s="8" t="str">
        <f t="shared" si="122"/>
        <v>40.03.144120.10.1016</v>
      </c>
      <c r="B5273" s="8" t="s">
        <v>1866</v>
      </c>
      <c r="C5273" s="8" t="s">
        <v>1867</v>
      </c>
      <c r="D5273" s="8" t="s">
        <v>505</v>
      </c>
      <c r="E5273" s="8" t="s">
        <v>1868</v>
      </c>
      <c r="F5273" s="8" t="s">
        <v>508</v>
      </c>
      <c r="G5273" s="8" t="s">
        <v>1869</v>
      </c>
      <c r="H5273" s="8">
        <v>18</v>
      </c>
    </row>
    <row r="5274" spans="1:8">
      <c r="A5274" s="8" t="str">
        <f t="shared" si="122"/>
        <v>40.03.144120.03.1013</v>
      </c>
      <c r="B5274" s="8" t="s">
        <v>1866</v>
      </c>
      <c r="C5274" s="8" t="s">
        <v>1867</v>
      </c>
      <c r="D5274" s="8" t="s">
        <v>505</v>
      </c>
      <c r="E5274" s="8" t="s">
        <v>1845</v>
      </c>
      <c r="F5274" s="8" t="s">
        <v>508</v>
      </c>
      <c r="G5274" s="8" t="s">
        <v>913</v>
      </c>
      <c r="H5274" s="8">
        <v>1</v>
      </c>
    </row>
    <row r="5275" spans="1:8">
      <c r="A5275" s="8" t="str">
        <f t="shared" si="122"/>
        <v>40.03.145020.09.1002</v>
      </c>
      <c r="B5275" s="8" t="s">
        <v>1870</v>
      </c>
      <c r="C5275" s="8" t="s">
        <v>1871</v>
      </c>
      <c r="D5275" s="8" t="s">
        <v>505</v>
      </c>
      <c r="E5275" s="8" t="s">
        <v>923</v>
      </c>
      <c r="F5275" s="8" t="s">
        <v>508</v>
      </c>
      <c r="G5275" s="8" t="s">
        <v>924</v>
      </c>
      <c r="H5275" s="8">
        <v>7.1000000000000004E-3</v>
      </c>
    </row>
    <row r="5276" spans="1:8">
      <c r="A5276" s="8" t="str">
        <f t="shared" si="122"/>
        <v>40.03.145020.15.1002</v>
      </c>
      <c r="B5276" s="8" t="s">
        <v>1870</v>
      </c>
      <c r="C5276" s="8" t="s">
        <v>1871</v>
      </c>
      <c r="D5276" s="8" t="s">
        <v>505</v>
      </c>
      <c r="E5276" s="8" t="s">
        <v>921</v>
      </c>
      <c r="F5276" s="8" t="s">
        <v>508</v>
      </c>
      <c r="G5276" s="8" t="s">
        <v>922</v>
      </c>
      <c r="H5276" s="8">
        <v>2.8500000000000001E-2</v>
      </c>
    </row>
    <row r="5277" spans="1:8">
      <c r="A5277" s="8" t="str">
        <f t="shared" si="122"/>
        <v>40.03.145020.07.1001</v>
      </c>
      <c r="B5277" s="8" t="s">
        <v>1870</v>
      </c>
      <c r="C5277" s="8" t="s">
        <v>1871</v>
      </c>
      <c r="D5277" s="8" t="s">
        <v>505</v>
      </c>
      <c r="E5277" s="8" t="s">
        <v>925</v>
      </c>
      <c r="F5277" s="8" t="s">
        <v>452</v>
      </c>
      <c r="G5277" s="8" t="s">
        <v>926</v>
      </c>
      <c r="H5277" s="8">
        <v>2.8E-3</v>
      </c>
    </row>
    <row r="5278" spans="1:8">
      <c r="A5278" s="8" t="str">
        <f t="shared" si="122"/>
        <v>40.03.145035.03.1420</v>
      </c>
      <c r="B5278" s="8" t="s">
        <v>1870</v>
      </c>
      <c r="C5278" s="8" t="s">
        <v>1871</v>
      </c>
      <c r="D5278" s="8" t="s">
        <v>505</v>
      </c>
      <c r="E5278" s="8" t="s">
        <v>1235</v>
      </c>
      <c r="F5278" s="8" t="s">
        <v>498</v>
      </c>
      <c r="G5278" s="8" t="s">
        <v>549</v>
      </c>
      <c r="H5278" s="8">
        <v>8</v>
      </c>
    </row>
    <row r="5279" spans="1:8">
      <c r="A5279" s="8" t="str">
        <f t="shared" si="122"/>
        <v>40.03.145030.01.1410</v>
      </c>
      <c r="B5279" s="8" t="s">
        <v>1870</v>
      </c>
      <c r="C5279" s="8" t="s">
        <v>1871</v>
      </c>
      <c r="D5279" s="8" t="s">
        <v>505</v>
      </c>
      <c r="E5279" s="8" t="s">
        <v>1519</v>
      </c>
      <c r="F5279" s="8" t="s">
        <v>498</v>
      </c>
      <c r="G5279" s="8" t="s">
        <v>1520</v>
      </c>
      <c r="H5279" s="8">
        <v>8</v>
      </c>
    </row>
    <row r="5280" spans="1:8">
      <c r="A5280" s="8" t="str">
        <f t="shared" si="122"/>
        <v>40.03.145020.03.1011</v>
      </c>
      <c r="B5280" s="8" t="s">
        <v>1870</v>
      </c>
      <c r="C5280" s="8" t="s">
        <v>1871</v>
      </c>
      <c r="D5280" s="8" t="s">
        <v>505</v>
      </c>
      <c r="E5280" s="8" t="s">
        <v>1517</v>
      </c>
      <c r="F5280" s="8" t="s">
        <v>508</v>
      </c>
      <c r="G5280" s="8" t="s">
        <v>1518</v>
      </c>
      <c r="H5280" s="8">
        <v>0.33360000000000001</v>
      </c>
    </row>
    <row r="5281" spans="1:8">
      <c r="A5281" s="8" t="str">
        <f t="shared" si="122"/>
        <v>40.03.145020.06.1001</v>
      </c>
      <c r="B5281" s="8" t="s">
        <v>1870</v>
      </c>
      <c r="C5281" s="8" t="s">
        <v>1871</v>
      </c>
      <c r="D5281" s="8" t="s">
        <v>505</v>
      </c>
      <c r="E5281" s="8" t="s">
        <v>917</v>
      </c>
      <c r="F5281" s="8" t="s">
        <v>508</v>
      </c>
      <c r="G5281" s="8" t="s">
        <v>918</v>
      </c>
      <c r="H5281" s="8">
        <v>0.33360000000000001</v>
      </c>
    </row>
    <row r="5282" spans="1:8">
      <c r="A5282" s="8" t="str">
        <f t="shared" si="122"/>
        <v>40.03.145020.08.1001</v>
      </c>
      <c r="B5282" s="8" t="s">
        <v>1870</v>
      </c>
      <c r="C5282" s="8" t="s">
        <v>1871</v>
      </c>
      <c r="D5282" s="8" t="s">
        <v>505</v>
      </c>
      <c r="E5282" s="8" t="s">
        <v>919</v>
      </c>
      <c r="F5282" s="8" t="s">
        <v>920</v>
      </c>
      <c r="G5282" s="8" t="s">
        <v>542</v>
      </c>
      <c r="H5282" s="8">
        <v>0.33360000000000001</v>
      </c>
    </row>
    <row r="5283" spans="1:8">
      <c r="A5283" s="8" t="str">
        <f t="shared" si="122"/>
        <v>40.03.145020.06.1005</v>
      </c>
      <c r="B5283" s="8" t="s">
        <v>1870</v>
      </c>
      <c r="C5283" s="8" t="s">
        <v>1871</v>
      </c>
      <c r="D5283" s="8" t="s">
        <v>505</v>
      </c>
      <c r="E5283" s="8" t="s">
        <v>914</v>
      </c>
      <c r="F5283" s="8" t="s">
        <v>508</v>
      </c>
      <c r="G5283" s="8" t="s">
        <v>915</v>
      </c>
      <c r="H5283" s="8">
        <v>0.33360000000000001</v>
      </c>
    </row>
    <row r="5284" spans="1:8">
      <c r="A5284" s="8" t="str">
        <f t="shared" si="122"/>
        <v>40.03.145020.10.1005</v>
      </c>
      <c r="B5284" s="8" t="s">
        <v>1870</v>
      </c>
      <c r="C5284" s="8" t="s">
        <v>1871</v>
      </c>
      <c r="D5284" s="8" t="s">
        <v>505</v>
      </c>
      <c r="E5284" s="8" t="s">
        <v>1503</v>
      </c>
      <c r="F5284" s="8" t="s">
        <v>508</v>
      </c>
      <c r="G5284" s="8" t="s">
        <v>1504</v>
      </c>
      <c r="H5284" s="8">
        <v>20</v>
      </c>
    </row>
    <row r="5285" spans="1:8">
      <c r="A5285" s="8" t="str">
        <f t="shared" si="122"/>
        <v>40.03.145020.06.1021</v>
      </c>
      <c r="B5285" s="8" t="s">
        <v>1870</v>
      </c>
      <c r="C5285" s="8" t="s">
        <v>1871</v>
      </c>
      <c r="D5285" s="8" t="s">
        <v>505</v>
      </c>
      <c r="E5285" s="8" t="s">
        <v>1872</v>
      </c>
      <c r="F5285" s="8" t="s">
        <v>508</v>
      </c>
      <c r="G5285" s="8" t="s">
        <v>1873</v>
      </c>
      <c r="H5285" s="8">
        <v>20</v>
      </c>
    </row>
    <row r="5286" spans="1:8">
      <c r="A5286" s="8" t="str">
        <f t="shared" si="122"/>
        <v>40.03.145020.03.1013</v>
      </c>
      <c r="B5286" s="8" t="s">
        <v>1870</v>
      </c>
      <c r="C5286" s="8" t="s">
        <v>1871</v>
      </c>
      <c r="D5286" s="8" t="s">
        <v>505</v>
      </c>
      <c r="E5286" s="8" t="s">
        <v>1845</v>
      </c>
      <c r="F5286" s="8" t="s">
        <v>508</v>
      </c>
      <c r="G5286" s="8" t="s">
        <v>913</v>
      </c>
      <c r="H5286" s="8">
        <v>1</v>
      </c>
    </row>
    <row r="5287" spans="1:8">
      <c r="A5287" s="8" t="str">
        <f t="shared" si="122"/>
        <v>40.03.149020.07.1001</v>
      </c>
      <c r="B5287" s="8" t="s">
        <v>1874</v>
      </c>
      <c r="C5287" s="8" t="s">
        <v>1524</v>
      </c>
      <c r="D5287" s="8" t="s">
        <v>498</v>
      </c>
      <c r="E5287" s="8" t="s">
        <v>925</v>
      </c>
      <c r="F5287" s="8" t="s">
        <v>452</v>
      </c>
      <c r="G5287" s="8" t="s">
        <v>926</v>
      </c>
      <c r="H5287" s="8">
        <v>4.0000000000000002E-4</v>
      </c>
    </row>
    <row r="5288" spans="1:8">
      <c r="A5288" s="8" t="str">
        <f t="shared" si="122"/>
        <v>40.03.149035.03.1490</v>
      </c>
      <c r="B5288" s="8" t="s">
        <v>1874</v>
      </c>
      <c r="C5288" s="8" t="s">
        <v>1524</v>
      </c>
      <c r="D5288" s="8" t="s">
        <v>498</v>
      </c>
      <c r="E5288" s="8" t="s">
        <v>1523</v>
      </c>
      <c r="F5288" s="8" t="s">
        <v>498</v>
      </c>
      <c r="G5288" s="8" t="s">
        <v>1524</v>
      </c>
      <c r="H5288" s="8">
        <v>1</v>
      </c>
    </row>
    <row r="5289" spans="1:8">
      <c r="A5289" s="8" t="str">
        <f t="shared" si="122"/>
        <v>40.03.149020.10.1022</v>
      </c>
      <c r="B5289" s="8" t="s">
        <v>1874</v>
      </c>
      <c r="C5289" s="8" t="s">
        <v>1524</v>
      </c>
      <c r="D5289" s="8" t="s">
        <v>498</v>
      </c>
      <c r="E5289" s="8" t="s">
        <v>1525</v>
      </c>
      <c r="F5289" s="8" t="s">
        <v>463</v>
      </c>
      <c r="G5289" s="8" t="s">
        <v>1526</v>
      </c>
      <c r="H5289" s="8">
        <v>0.25</v>
      </c>
    </row>
    <row r="5290" spans="1:8">
      <c r="A5290" s="8" t="str">
        <f t="shared" si="122"/>
        <v>40.03.149020.06.1036</v>
      </c>
      <c r="B5290" s="8" t="s">
        <v>1874</v>
      </c>
      <c r="C5290" s="8" t="s">
        <v>1524</v>
      </c>
      <c r="D5290" s="8" t="s">
        <v>498</v>
      </c>
      <c r="E5290" s="8" t="s">
        <v>1527</v>
      </c>
      <c r="F5290" s="8" t="s">
        <v>463</v>
      </c>
      <c r="G5290" s="8" t="s">
        <v>1528</v>
      </c>
      <c r="H5290" s="8">
        <v>0.25019999999999998</v>
      </c>
    </row>
    <row r="5291" spans="1:8">
      <c r="A5291" s="8" t="str">
        <f t="shared" si="122"/>
        <v>40.03.149020.03.1021</v>
      </c>
      <c r="B5291" s="8" t="s">
        <v>1874</v>
      </c>
      <c r="C5291" s="8" t="s">
        <v>1524</v>
      </c>
      <c r="D5291" s="8" t="s">
        <v>498</v>
      </c>
      <c r="E5291" s="8" t="s">
        <v>1529</v>
      </c>
      <c r="F5291" s="8" t="s">
        <v>463</v>
      </c>
      <c r="G5291" s="8" t="s">
        <v>1530</v>
      </c>
      <c r="H5291" s="8">
        <v>4.1700000000000001E-2</v>
      </c>
    </row>
    <row r="5292" spans="1:8">
      <c r="A5292" s="8" t="str">
        <f t="shared" si="122"/>
        <v>40.03.149020.06.1005</v>
      </c>
      <c r="B5292" s="8" t="s">
        <v>1874</v>
      </c>
      <c r="C5292" s="8" t="s">
        <v>1524</v>
      </c>
      <c r="D5292" s="8" t="s">
        <v>498</v>
      </c>
      <c r="E5292" s="8" t="s">
        <v>914</v>
      </c>
      <c r="F5292" s="8" t="s">
        <v>508</v>
      </c>
      <c r="G5292" s="8" t="s">
        <v>915</v>
      </c>
      <c r="H5292" s="8">
        <v>4.1700000000000001E-2</v>
      </c>
    </row>
    <row r="5293" spans="1:8">
      <c r="A5293" s="8" t="str">
        <f t="shared" si="122"/>
        <v>40.03.149020.08.1001</v>
      </c>
      <c r="B5293" s="8" t="s">
        <v>1874</v>
      </c>
      <c r="C5293" s="8" t="s">
        <v>1524</v>
      </c>
      <c r="D5293" s="8" t="s">
        <v>498</v>
      </c>
      <c r="E5293" s="8" t="s">
        <v>919</v>
      </c>
      <c r="F5293" s="8" t="s">
        <v>920</v>
      </c>
      <c r="G5293" s="8" t="s">
        <v>542</v>
      </c>
      <c r="H5293" s="8">
        <v>4.1700000000000001E-2</v>
      </c>
    </row>
    <row r="5294" spans="1:8">
      <c r="A5294" s="8" t="str">
        <f t="shared" si="122"/>
        <v>40.03.149030.01.1410</v>
      </c>
      <c r="B5294" s="8" t="s">
        <v>1874</v>
      </c>
      <c r="C5294" s="8" t="s">
        <v>1524</v>
      </c>
      <c r="D5294" s="8" t="s">
        <v>498</v>
      </c>
      <c r="E5294" s="8" t="s">
        <v>1519</v>
      </c>
      <c r="F5294" s="8" t="s">
        <v>498</v>
      </c>
      <c r="G5294" s="8" t="s">
        <v>1520</v>
      </c>
      <c r="H5294" s="8">
        <v>1</v>
      </c>
    </row>
    <row r="5295" spans="1:8">
      <c r="A5295" s="8" t="str">
        <f t="shared" si="122"/>
        <v>40.03.151035.03.1510</v>
      </c>
      <c r="B5295" s="8" t="s">
        <v>837</v>
      </c>
      <c r="C5295" s="8" t="s">
        <v>838</v>
      </c>
      <c r="D5295" s="8" t="s">
        <v>498</v>
      </c>
      <c r="E5295" s="8" t="s">
        <v>1244</v>
      </c>
      <c r="F5295" s="8" t="s">
        <v>498</v>
      </c>
      <c r="G5295" s="8" t="s">
        <v>838</v>
      </c>
      <c r="H5295" s="8">
        <v>1</v>
      </c>
    </row>
    <row r="5296" spans="1:8">
      <c r="A5296" s="8" t="str">
        <f t="shared" si="122"/>
        <v>40.03.151030.01.1510</v>
      </c>
      <c r="B5296" s="8" t="s">
        <v>837</v>
      </c>
      <c r="C5296" s="8" t="s">
        <v>838</v>
      </c>
      <c r="D5296" s="8" t="s">
        <v>498</v>
      </c>
      <c r="E5296" s="8" t="s">
        <v>1531</v>
      </c>
      <c r="F5296" s="8" t="s">
        <v>498</v>
      </c>
      <c r="G5296" s="8" t="s">
        <v>1532</v>
      </c>
      <c r="H5296" s="8">
        <v>1</v>
      </c>
    </row>
    <row r="5297" spans="1:8">
      <c r="A5297" s="8" t="str">
        <f t="shared" si="122"/>
        <v>40.03.151020.10.1011</v>
      </c>
      <c r="B5297" s="8" t="s">
        <v>837</v>
      </c>
      <c r="C5297" s="8" t="s">
        <v>838</v>
      </c>
      <c r="D5297" s="8" t="s">
        <v>498</v>
      </c>
      <c r="E5297" s="8" t="s">
        <v>908</v>
      </c>
      <c r="F5297" s="8" t="s">
        <v>508</v>
      </c>
      <c r="G5297" s="8" t="s">
        <v>909</v>
      </c>
      <c r="H5297" s="8">
        <v>0.2</v>
      </c>
    </row>
    <row r="5298" spans="1:8">
      <c r="A5298" s="8" t="str">
        <f t="shared" si="122"/>
        <v>40.03.151020.06.1011</v>
      </c>
      <c r="B5298" s="8" t="s">
        <v>837</v>
      </c>
      <c r="C5298" s="8" t="s">
        <v>838</v>
      </c>
      <c r="D5298" s="8" t="s">
        <v>498</v>
      </c>
      <c r="E5298" s="8" t="s">
        <v>1245</v>
      </c>
      <c r="F5298" s="8" t="s">
        <v>508</v>
      </c>
      <c r="G5298" s="8" t="s">
        <v>1246</v>
      </c>
      <c r="H5298" s="8">
        <v>0.2</v>
      </c>
    </row>
    <row r="5299" spans="1:8">
      <c r="A5299" s="8" t="str">
        <f t="shared" si="122"/>
        <v>40.03.151020.03.1014</v>
      </c>
      <c r="B5299" s="8" t="s">
        <v>837</v>
      </c>
      <c r="C5299" s="8" t="s">
        <v>838</v>
      </c>
      <c r="D5299" s="8" t="s">
        <v>498</v>
      </c>
      <c r="E5299" s="8" t="s">
        <v>912</v>
      </c>
      <c r="F5299" s="8" t="s">
        <v>508</v>
      </c>
      <c r="G5299" s="8" t="s">
        <v>913</v>
      </c>
      <c r="H5299" s="8">
        <v>0.1</v>
      </c>
    </row>
    <row r="5300" spans="1:8">
      <c r="A5300" s="8" t="str">
        <f t="shared" si="122"/>
        <v>40.03.151020.06.1005</v>
      </c>
      <c r="B5300" s="8" t="s">
        <v>837</v>
      </c>
      <c r="C5300" s="8" t="s">
        <v>838</v>
      </c>
      <c r="D5300" s="8" t="s">
        <v>498</v>
      </c>
      <c r="E5300" s="8" t="s">
        <v>914</v>
      </c>
      <c r="F5300" s="8" t="s">
        <v>508</v>
      </c>
      <c r="G5300" s="8" t="s">
        <v>915</v>
      </c>
      <c r="H5300" s="8">
        <v>0.1</v>
      </c>
    </row>
    <row r="5301" spans="1:8">
      <c r="A5301" s="8" t="str">
        <f t="shared" si="122"/>
        <v>40.03.151020.06.1001</v>
      </c>
      <c r="B5301" s="8" t="s">
        <v>837</v>
      </c>
      <c r="C5301" s="8" t="s">
        <v>838</v>
      </c>
      <c r="D5301" s="8" t="s">
        <v>498</v>
      </c>
      <c r="E5301" s="8" t="s">
        <v>917</v>
      </c>
      <c r="F5301" s="8" t="s">
        <v>508</v>
      </c>
      <c r="G5301" s="8" t="s">
        <v>918</v>
      </c>
      <c r="H5301" s="8">
        <v>0.1</v>
      </c>
    </row>
    <row r="5302" spans="1:8">
      <c r="A5302" s="8" t="str">
        <f t="shared" si="122"/>
        <v>40.03.151020.08.1001</v>
      </c>
      <c r="B5302" s="8" t="s">
        <v>837</v>
      </c>
      <c r="C5302" s="8" t="s">
        <v>838</v>
      </c>
      <c r="D5302" s="8" t="s">
        <v>498</v>
      </c>
      <c r="E5302" s="8" t="s">
        <v>919</v>
      </c>
      <c r="F5302" s="8" t="s">
        <v>920</v>
      </c>
      <c r="G5302" s="8" t="s">
        <v>542</v>
      </c>
      <c r="H5302" s="8">
        <v>0.1</v>
      </c>
    </row>
    <row r="5303" spans="1:8">
      <c r="A5303" s="8" t="str">
        <f t="shared" si="122"/>
        <v>40.03.151020.15.1002</v>
      </c>
      <c r="B5303" s="8" t="s">
        <v>837</v>
      </c>
      <c r="C5303" s="8" t="s">
        <v>838</v>
      </c>
      <c r="D5303" s="8" t="s">
        <v>498</v>
      </c>
      <c r="E5303" s="8" t="s">
        <v>921</v>
      </c>
      <c r="F5303" s="8" t="s">
        <v>508</v>
      </c>
      <c r="G5303" s="8" t="s">
        <v>922</v>
      </c>
      <c r="H5303" s="8">
        <v>4.5999999999999999E-3</v>
      </c>
    </row>
    <row r="5304" spans="1:8">
      <c r="A5304" s="8" t="str">
        <f t="shared" si="122"/>
        <v>40.03.151020.09.1002</v>
      </c>
      <c r="B5304" s="8" t="s">
        <v>837</v>
      </c>
      <c r="C5304" s="8" t="s">
        <v>838</v>
      </c>
      <c r="D5304" s="8" t="s">
        <v>498</v>
      </c>
      <c r="E5304" s="8" t="s">
        <v>923</v>
      </c>
      <c r="F5304" s="8" t="s">
        <v>508</v>
      </c>
      <c r="G5304" s="8" t="s">
        <v>924</v>
      </c>
      <c r="H5304" s="8">
        <v>5.5999999999999999E-3</v>
      </c>
    </row>
    <row r="5305" spans="1:8">
      <c r="A5305" s="8" t="str">
        <f t="shared" si="122"/>
        <v>40.03.151020.07.1001</v>
      </c>
      <c r="B5305" s="8" t="s">
        <v>837</v>
      </c>
      <c r="C5305" s="8" t="s">
        <v>838</v>
      </c>
      <c r="D5305" s="8" t="s">
        <v>498</v>
      </c>
      <c r="E5305" s="8" t="s">
        <v>925</v>
      </c>
      <c r="F5305" s="8" t="s">
        <v>452</v>
      </c>
      <c r="G5305" s="8" t="s">
        <v>926</v>
      </c>
      <c r="H5305" s="8">
        <v>5.0000000000000001E-4</v>
      </c>
    </row>
    <row r="5306" spans="1:8">
      <c r="A5306" s="8" t="str">
        <f t="shared" si="122"/>
        <v>40.03.151220.09.1002</v>
      </c>
      <c r="B5306" s="8" t="s">
        <v>1875</v>
      </c>
      <c r="C5306" s="8" t="s">
        <v>1876</v>
      </c>
      <c r="D5306" s="8" t="s">
        <v>498</v>
      </c>
      <c r="E5306" s="8" t="s">
        <v>923</v>
      </c>
      <c r="F5306" s="8" t="s">
        <v>508</v>
      </c>
      <c r="G5306" s="8" t="s">
        <v>924</v>
      </c>
      <c r="H5306" s="8">
        <v>1.1999999999999999E-3</v>
      </c>
    </row>
    <row r="5307" spans="1:8">
      <c r="A5307" s="8" t="str">
        <f t="shared" si="122"/>
        <v>40.03.151220.15.1002</v>
      </c>
      <c r="B5307" s="8" t="s">
        <v>1875</v>
      </c>
      <c r="C5307" s="8" t="s">
        <v>1876</v>
      </c>
      <c r="D5307" s="8" t="s">
        <v>498</v>
      </c>
      <c r="E5307" s="8" t="s">
        <v>921</v>
      </c>
      <c r="F5307" s="8" t="s">
        <v>508</v>
      </c>
      <c r="G5307" s="8" t="s">
        <v>922</v>
      </c>
      <c r="H5307" s="8">
        <v>4.5999999999999999E-3</v>
      </c>
    </row>
    <row r="5308" spans="1:8">
      <c r="A5308" s="8" t="str">
        <f t="shared" si="122"/>
        <v>40.03.151220.07.1001</v>
      </c>
      <c r="B5308" s="8" t="s">
        <v>1875</v>
      </c>
      <c r="C5308" s="8" t="s">
        <v>1876</v>
      </c>
      <c r="D5308" s="8" t="s">
        <v>498</v>
      </c>
      <c r="E5308" s="8" t="s">
        <v>925</v>
      </c>
      <c r="F5308" s="8" t="s">
        <v>452</v>
      </c>
      <c r="G5308" s="8" t="s">
        <v>926</v>
      </c>
      <c r="H5308" s="8">
        <v>5.0000000000000001E-4</v>
      </c>
    </row>
    <row r="5309" spans="1:8">
      <c r="A5309" s="8" t="str">
        <f t="shared" si="122"/>
        <v>40.03.151235.03.1510</v>
      </c>
      <c r="B5309" s="8" t="s">
        <v>1875</v>
      </c>
      <c r="C5309" s="8" t="s">
        <v>1876</v>
      </c>
      <c r="D5309" s="8" t="s">
        <v>498</v>
      </c>
      <c r="E5309" s="8" t="s">
        <v>1244</v>
      </c>
      <c r="F5309" s="8" t="s">
        <v>498</v>
      </c>
      <c r="G5309" s="8" t="s">
        <v>838</v>
      </c>
      <c r="H5309" s="8">
        <v>1</v>
      </c>
    </row>
    <row r="5310" spans="1:8">
      <c r="A5310" s="8" t="str">
        <f t="shared" si="122"/>
        <v>40.03.151230.01.1510</v>
      </c>
      <c r="B5310" s="8" t="s">
        <v>1875</v>
      </c>
      <c r="C5310" s="8" t="s">
        <v>1876</v>
      </c>
      <c r="D5310" s="8" t="s">
        <v>498</v>
      </c>
      <c r="E5310" s="8" t="s">
        <v>1531</v>
      </c>
      <c r="F5310" s="8" t="s">
        <v>498</v>
      </c>
      <c r="G5310" s="8" t="s">
        <v>1532</v>
      </c>
      <c r="H5310" s="8">
        <v>1</v>
      </c>
    </row>
    <row r="5311" spans="1:8">
      <c r="A5311" s="8" t="str">
        <f t="shared" si="122"/>
        <v>40.03.151220.10.1005</v>
      </c>
      <c r="B5311" s="8" t="s">
        <v>1875</v>
      </c>
      <c r="C5311" s="8" t="s">
        <v>1876</v>
      </c>
      <c r="D5311" s="8" t="s">
        <v>498</v>
      </c>
      <c r="E5311" s="8" t="s">
        <v>1503</v>
      </c>
      <c r="F5311" s="8" t="s">
        <v>508</v>
      </c>
      <c r="G5311" s="8" t="s">
        <v>1504</v>
      </c>
      <c r="H5311" s="8">
        <v>3.3332999999999999</v>
      </c>
    </row>
    <row r="5312" spans="1:8">
      <c r="A5312" s="8" t="str">
        <f t="shared" si="122"/>
        <v>40.03.151220.06.1033</v>
      </c>
      <c r="B5312" s="8" t="s">
        <v>1875</v>
      </c>
      <c r="C5312" s="8" t="s">
        <v>1876</v>
      </c>
      <c r="D5312" s="8" t="s">
        <v>498</v>
      </c>
      <c r="E5312" s="8" t="s">
        <v>1877</v>
      </c>
      <c r="F5312" s="8" t="s">
        <v>463</v>
      </c>
      <c r="G5312" s="8" t="s">
        <v>1878</v>
      </c>
      <c r="H5312" s="8">
        <v>3.3332999999999999</v>
      </c>
    </row>
    <row r="5313" spans="1:8">
      <c r="A5313" s="8" t="str">
        <f t="shared" si="122"/>
        <v>40.03.151220.03.1013</v>
      </c>
      <c r="B5313" s="8" t="s">
        <v>1875</v>
      </c>
      <c r="C5313" s="8" t="s">
        <v>1876</v>
      </c>
      <c r="D5313" s="8" t="s">
        <v>498</v>
      </c>
      <c r="E5313" s="8" t="s">
        <v>1845</v>
      </c>
      <c r="F5313" s="8" t="s">
        <v>508</v>
      </c>
      <c r="G5313" s="8" t="s">
        <v>913</v>
      </c>
      <c r="H5313" s="8">
        <v>0.16669999999999999</v>
      </c>
    </row>
    <row r="5314" spans="1:8">
      <c r="A5314" s="8" t="str">
        <f t="shared" si="122"/>
        <v>40.03.151220.06.1005</v>
      </c>
      <c r="B5314" s="8" t="s">
        <v>1875</v>
      </c>
      <c r="C5314" s="8" t="s">
        <v>1876</v>
      </c>
      <c r="D5314" s="8" t="s">
        <v>498</v>
      </c>
      <c r="E5314" s="8" t="s">
        <v>914</v>
      </c>
      <c r="F5314" s="8" t="s">
        <v>508</v>
      </c>
      <c r="G5314" s="8" t="s">
        <v>915</v>
      </c>
      <c r="H5314" s="8">
        <v>0.16669999999999999</v>
      </c>
    </row>
    <row r="5315" spans="1:8">
      <c r="A5315" s="8" t="str">
        <f t="shared" si="122"/>
        <v>---------------  - FMEN031 - V:</v>
      </c>
      <c r="B5315" s="8" t="s">
        <v>427</v>
      </c>
      <c r="C5315" s="8" t="e">
        <f>------------------------------DAT</f>
        <v>#NAME?</v>
      </c>
      <c r="D5315" s="8" t="s">
        <v>1238</v>
      </c>
      <c r="E5315" s="8" t="s">
        <v>526</v>
      </c>
      <c r="F5315" s="8" t="s">
        <v>527</v>
      </c>
      <c r="G5315" s="8" t="s">
        <v>528</v>
      </c>
      <c r="H5315" s="8"/>
    </row>
    <row r="5316" spans="1:8">
      <c r="A5316" s="8" t="str">
        <f t="shared" si="122"/>
        <v>_x000C_------------------------------</v>
      </c>
      <c r="B5316" s="8" t="s">
        <v>529</v>
      </c>
      <c r="C5316" s="8" t="s">
        <v>1227</v>
      </c>
      <c r="D5316" s="8" t="s">
        <v>1228</v>
      </c>
      <c r="E5316" s="8" t="s">
        <v>430</v>
      </c>
      <c r="F5316" s="8" t="s">
        <v>429</v>
      </c>
      <c r="G5316" s="8" t="s">
        <v>431</v>
      </c>
      <c r="H5316" s="8" t="s">
        <v>431</v>
      </c>
    </row>
    <row r="5317" spans="1:8">
      <c r="A5317" s="8" t="str">
        <f t="shared" si="122"/>
        <v>FORNO DE MINASrutura de Atual P</v>
      </c>
      <c r="B5317" s="8" t="s">
        <v>433</v>
      </c>
      <c r="C5317" s="8" t="s">
        <v>434</v>
      </c>
      <c r="D5317" s="8" t="s">
        <v>435</v>
      </c>
      <c r="E5317" s="8" t="s">
        <v>436</v>
      </c>
      <c r="F5317" s="8" t="s">
        <v>437</v>
      </c>
      <c r="G5317" s="8" t="s">
        <v>438</v>
      </c>
      <c r="H5317" s="8" t="s">
        <v>1879</v>
      </c>
    </row>
    <row r="5318" spans="1:8">
      <c r="A5318" s="8" t="str">
        <f t="shared" si="122"/>
        <v>-------------------------------</v>
      </c>
      <c r="B5318" s="8" t="s">
        <v>427</v>
      </c>
      <c r="C5318" s="8" t="s">
        <v>1227</v>
      </c>
      <c r="D5318" s="8" t="s">
        <v>1228</v>
      </c>
      <c r="E5318" s="8" t="s">
        <v>430</v>
      </c>
      <c r="F5318" s="8" t="s">
        <v>429</v>
      </c>
      <c r="G5318" s="8" t="s">
        <v>431</v>
      </c>
      <c r="H5318" s="8" t="s">
        <v>1880</v>
      </c>
    </row>
    <row r="5319" spans="1:8">
      <c r="A5319" s="8" t="str">
        <f t="shared" si="122"/>
        <v/>
      </c>
      <c r="B5319" s="8"/>
      <c r="C5319" s="8"/>
      <c r="D5319" s="8"/>
      <c r="E5319" s="8"/>
      <c r="F5319" s="8"/>
      <c r="G5319" s="8"/>
      <c r="H5319" s="8"/>
    </row>
    <row r="5320" spans="1:8">
      <c r="A5320" s="8" t="str">
        <f t="shared" si="122"/>
        <v>Item PaiItem Filho</v>
      </c>
      <c r="B5320" s="8" t="s">
        <v>441</v>
      </c>
      <c r="C5320" s="8" t="s">
        <v>442</v>
      </c>
      <c r="D5320" s="8" t="s">
        <v>443</v>
      </c>
      <c r="E5320" s="8" t="s">
        <v>444</v>
      </c>
      <c r="F5320" s="8" t="s">
        <v>443</v>
      </c>
      <c r="G5320" s="8" t="s">
        <v>445</v>
      </c>
      <c r="H5320" s="8" t="s">
        <v>446</v>
      </c>
    </row>
    <row r="5321" spans="1:8">
      <c r="A5321" s="8" t="str">
        <f t="shared" si="122"/>
        <v>------------------------------</v>
      </c>
      <c r="B5321" s="8" t="s">
        <v>427</v>
      </c>
      <c r="C5321" s="8" t="s">
        <v>447</v>
      </c>
      <c r="D5321" s="8" t="s">
        <v>448</v>
      </c>
      <c r="E5321" s="8" t="s">
        <v>449</v>
      </c>
      <c r="F5321" s="8" t="s">
        <v>448</v>
      </c>
      <c r="G5321" s="8" t="s">
        <v>431</v>
      </c>
      <c r="H5321" s="8" t="s">
        <v>427</v>
      </c>
    </row>
    <row r="5322" spans="1:8">
      <c r="A5322" s="8" t="str">
        <f t="shared" si="122"/>
        <v>40.03.151220.06.1001</v>
      </c>
      <c r="B5322" s="8" t="s">
        <v>1875</v>
      </c>
      <c r="C5322" s="8" t="s">
        <v>1876</v>
      </c>
      <c r="D5322" s="8" t="s">
        <v>498</v>
      </c>
      <c r="E5322" s="8" t="s">
        <v>917</v>
      </c>
      <c r="F5322" s="8" t="s">
        <v>508</v>
      </c>
      <c r="G5322" s="8" t="s">
        <v>918</v>
      </c>
      <c r="H5322" s="8">
        <v>0.16669999999999999</v>
      </c>
    </row>
    <row r="5323" spans="1:8">
      <c r="A5323" s="8" t="str">
        <f t="shared" si="122"/>
        <v>40.03.151220.08.1001</v>
      </c>
      <c r="B5323" s="8" t="s">
        <v>1875</v>
      </c>
      <c r="C5323" s="8" t="s">
        <v>1876</v>
      </c>
      <c r="D5323" s="8" t="s">
        <v>498</v>
      </c>
      <c r="E5323" s="8" t="s">
        <v>919</v>
      </c>
      <c r="F5323" s="8" t="s">
        <v>920</v>
      </c>
      <c r="G5323" s="8" t="s">
        <v>542</v>
      </c>
      <c r="H5323" s="8">
        <v>0.16669999999999999</v>
      </c>
    </row>
    <row r="5324" spans="1:8">
      <c r="A5324" s="8" t="str">
        <f t="shared" si="122"/>
        <v>40.03.151420.09.1002</v>
      </c>
      <c r="B5324" s="8" t="s">
        <v>1881</v>
      </c>
      <c r="C5324" s="8" t="s">
        <v>1538</v>
      </c>
      <c r="D5324" s="8" t="s">
        <v>498</v>
      </c>
      <c r="E5324" s="8" t="s">
        <v>923</v>
      </c>
      <c r="F5324" s="8" t="s">
        <v>508</v>
      </c>
      <c r="G5324" s="8" t="s">
        <v>924</v>
      </c>
      <c r="H5324" s="8">
        <v>5.7999999999999996E-3</v>
      </c>
    </row>
    <row r="5325" spans="1:8">
      <c r="A5325" s="8" t="str">
        <f t="shared" si="122"/>
        <v>40.03.151420.15.1002</v>
      </c>
      <c r="B5325" s="8" t="s">
        <v>1881</v>
      </c>
      <c r="C5325" s="8" t="s">
        <v>1538</v>
      </c>
      <c r="D5325" s="8" t="s">
        <v>498</v>
      </c>
      <c r="E5325" s="8" t="s">
        <v>921</v>
      </c>
      <c r="F5325" s="8" t="s">
        <v>508</v>
      </c>
      <c r="G5325" s="8" t="s">
        <v>922</v>
      </c>
      <c r="H5325" s="8">
        <v>4.5999999999999999E-3</v>
      </c>
    </row>
    <row r="5326" spans="1:8">
      <c r="A5326" s="8" t="str">
        <f t="shared" si="122"/>
        <v>40.03.151420.07.1001</v>
      </c>
      <c r="B5326" s="8" t="s">
        <v>1881</v>
      </c>
      <c r="C5326" s="8" t="s">
        <v>1538</v>
      </c>
      <c r="D5326" s="8" t="s">
        <v>498</v>
      </c>
      <c r="E5326" s="8" t="s">
        <v>925</v>
      </c>
      <c r="F5326" s="8" t="s">
        <v>452</v>
      </c>
      <c r="G5326" s="8" t="s">
        <v>926</v>
      </c>
      <c r="H5326" s="8">
        <v>5.0000000000000001E-4</v>
      </c>
    </row>
    <row r="5327" spans="1:8">
      <c r="A5327" s="8" t="str">
        <f t="shared" ref="A5327:A5390" si="123">B5327&amp;E5327</f>
        <v>40.03.151435.03.1514</v>
      </c>
      <c r="B5327" s="8" t="s">
        <v>1881</v>
      </c>
      <c r="C5327" s="8" t="s">
        <v>1538</v>
      </c>
      <c r="D5327" s="8" t="s">
        <v>498</v>
      </c>
      <c r="E5327" s="8" t="s">
        <v>1537</v>
      </c>
      <c r="F5327" s="8" t="s">
        <v>498</v>
      </c>
      <c r="G5327" s="8" t="s">
        <v>1538</v>
      </c>
      <c r="H5327" s="8">
        <v>1</v>
      </c>
    </row>
    <row r="5328" spans="1:8">
      <c r="A5328" s="8" t="str">
        <f t="shared" si="123"/>
        <v>40.03.151430.01.1514</v>
      </c>
      <c r="B5328" s="8" t="s">
        <v>1881</v>
      </c>
      <c r="C5328" s="8" t="s">
        <v>1538</v>
      </c>
      <c r="D5328" s="8" t="s">
        <v>498</v>
      </c>
      <c r="E5328" s="8" t="s">
        <v>1539</v>
      </c>
      <c r="F5328" s="8" t="s">
        <v>498</v>
      </c>
      <c r="G5328" s="8" t="s">
        <v>1538</v>
      </c>
      <c r="H5328" s="8">
        <v>1</v>
      </c>
    </row>
    <row r="5329" spans="1:8">
      <c r="A5329" s="8" t="str">
        <f t="shared" si="123"/>
        <v>40.03.151420.10.1023</v>
      </c>
      <c r="B5329" s="8" t="s">
        <v>1881</v>
      </c>
      <c r="C5329" s="8" t="s">
        <v>1538</v>
      </c>
      <c r="D5329" s="8" t="s">
        <v>498</v>
      </c>
      <c r="E5329" s="8" t="s">
        <v>1542</v>
      </c>
      <c r="F5329" s="8" t="s">
        <v>463</v>
      </c>
      <c r="G5329" s="8" t="s">
        <v>1543</v>
      </c>
      <c r="H5329" s="8">
        <v>0.1429</v>
      </c>
    </row>
    <row r="5330" spans="1:8">
      <c r="A5330" s="8" t="str">
        <f t="shared" si="123"/>
        <v>40.03.151420.06.1011</v>
      </c>
      <c r="B5330" s="8" t="s">
        <v>1881</v>
      </c>
      <c r="C5330" s="8" t="s">
        <v>1538</v>
      </c>
      <c r="D5330" s="8" t="s">
        <v>498</v>
      </c>
      <c r="E5330" s="8" t="s">
        <v>1245</v>
      </c>
      <c r="F5330" s="8" t="s">
        <v>508</v>
      </c>
      <c r="G5330" s="8" t="s">
        <v>1246</v>
      </c>
      <c r="H5330" s="8">
        <v>0.1429</v>
      </c>
    </row>
    <row r="5331" spans="1:8">
      <c r="A5331" s="8" t="str">
        <f t="shared" si="123"/>
        <v>40.03.151420.03.1014</v>
      </c>
      <c r="B5331" s="8" t="s">
        <v>1881</v>
      </c>
      <c r="C5331" s="8" t="s">
        <v>1538</v>
      </c>
      <c r="D5331" s="8" t="s">
        <v>498</v>
      </c>
      <c r="E5331" s="8" t="s">
        <v>912</v>
      </c>
      <c r="F5331" s="8" t="s">
        <v>508</v>
      </c>
      <c r="G5331" s="8" t="s">
        <v>913</v>
      </c>
      <c r="H5331" s="8">
        <v>7.1400000000000005E-2</v>
      </c>
    </row>
    <row r="5332" spans="1:8">
      <c r="A5332" s="8" t="str">
        <f t="shared" si="123"/>
        <v>40.03.151420.06.1005</v>
      </c>
      <c r="B5332" s="8" t="s">
        <v>1881</v>
      </c>
      <c r="C5332" s="8" t="s">
        <v>1538</v>
      </c>
      <c r="D5332" s="8" t="s">
        <v>498</v>
      </c>
      <c r="E5332" s="8" t="s">
        <v>914</v>
      </c>
      <c r="F5332" s="8" t="s">
        <v>508</v>
      </c>
      <c r="G5332" s="8" t="s">
        <v>915</v>
      </c>
      <c r="H5332" s="8">
        <v>7.1400000000000005E-2</v>
      </c>
    </row>
    <row r="5333" spans="1:8">
      <c r="A5333" s="8" t="str">
        <f t="shared" si="123"/>
        <v>40.03.151420.06.1001</v>
      </c>
      <c r="B5333" s="8" t="s">
        <v>1881</v>
      </c>
      <c r="C5333" s="8" t="s">
        <v>1538</v>
      </c>
      <c r="D5333" s="8" t="s">
        <v>498</v>
      </c>
      <c r="E5333" s="8" t="s">
        <v>917</v>
      </c>
      <c r="F5333" s="8" t="s">
        <v>508</v>
      </c>
      <c r="G5333" s="8" t="s">
        <v>918</v>
      </c>
      <c r="H5333" s="8">
        <v>7.1400000000000005E-2</v>
      </c>
    </row>
    <row r="5334" spans="1:8">
      <c r="A5334" s="8" t="str">
        <f t="shared" si="123"/>
        <v>40.03.151420.08.1001</v>
      </c>
      <c r="B5334" s="8" t="s">
        <v>1881</v>
      </c>
      <c r="C5334" s="8" t="s">
        <v>1538</v>
      </c>
      <c r="D5334" s="8" t="s">
        <v>498</v>
      </c>
      <c r="E5334" s="8" t="s">
        <v>919</v>
      </c>
      <c r="F5334" s="8" t="s">
        <v>920</v>
      </c>
      <c r="G5334" s="8" t="s">
        <v>542</v>
      </c>
      <c r="H5334" s="8">
        <v>7.1400000000000005E-2</v>
      </c>
    </row>
    <row r="5335" spans="1:8">
      <c r="A5335" s="8" t="str">
        <f t="shared" si="123"/>
        <v>40.03.152035.03.1510</v>
      </c>
      <c r="B5335" s="8" t="s">
        <v>1882</v>
      </c>
      <c r="C5335" s="8" t="s">
        <v>1883</v>
      </c>
      <c r="D5335" s="8" t="s">
        <v>498</v>
      </c>
      <c r="E5335" s="8" t="s">
        <v>1244</v>
      </c>
      <c r="F5335" s="8" t="s">
        <v>498</v>
      </c>
      <c r="G5335" s="8" t="s">
        <v>838</v>
      </c>
      <c r="H5335" s="8">
        <v>1</v>
      </c>
    </row>
    <row r="5336" spans="1:8">
      <c r="A5336" s="8" t="str">
        <f t="shared" si="123"/>
        <v>40.03.152030.01.1510</v>
      </c>
      <c r="B5336" s="8" t="s">
        <v>1882</v>
      </c>
      <c r="C5336" s="8" t="s">
        <v>1883</v>
      </c>
      <c r="D5336" s="8" t="s">
        <v>498</v>
      </c>
      <c r="E5336" s="8" t="s">
        <v>1531</v>
      </c>
      <c r="F5336" s="8" t="s">
        <v>498</v>
      </c>
      <c r="G5336" s="8" t="s">
        <v>1532</v>
      </c>
      <c r="H5336" s="8">
        <v>1</v>
      </c>
    </row>
    <row r="5337" spans="1:8">
      <c r="A5337" s="8" t="str">
        <f t="shared" si="123"/>
        <v>40.03.152020.10.1011</v>
      </c>
      <c r="B5337" s="8" t="s">
        <v>1882</v>
      </c>
      <c r="C5337" s="8" t="s">
        <v>1883</v>
      </c>
      <c r="D5337" s="8" t="s">
        <v>498</v>
      </c>
      <c r="E5337" s="8" t="s">
        <v>908</v>
      </c>
      <c r="F5337" s="8" t="s">
        <v>508</v>
      </c>
      <c r="G5337" s="8" t="s">
        <v>909</v>
      </c>
      <c r="H5337" s="8">
        <v>0.2</v>
      </c>
    </row>
    <row r="5338" spans="1:8">
      <c r="A5338" s="8" t="str">
        <f t="shared" si="123"/>
        <v>40.03.152020.06.1018</v>
      </c>
      <c r="B5338" s="8" t="s">
        <v>1882</v>
      </c>
      <c r="C5338" s="8" t="s">
        <v>1883</v>
      </c>
      <c r="D5338" s="8" t="s">
        <v>498</v>
      </c>
      <c r="E5338" s="8" t="s">
        <v>1884</v>
      </c>
      <c r="F5338" s="8" t="s">
        <v>508</v>
      </c>
      <c r="G5338" s="8" t="s">
        <v>1885</v>
      </c>
      <c r="H5338" s="8">
        <v>0.2</v>
      </c>
    </row>
    <row r="5339" spans="1:8">
      <c r="A5339" s="8" t="str">
        <f t="shared" si="123"/>
        <v>40.03.152020.03.1014</v>
      </c>
      <c r="B5339" s="8" t="s">
        <v>1882</v>
      </c>
      <c r="C5339" s="8" t="s">
        <v>1883</v>
      </c>
      <c r="D5339" s="8" t="s">
        <v>498</v>
      </c>
      <c r="E5339" s="8" t="s">
        <v>912</v>
      </c>
      <c r="F5339" s="8" t="s">
        <v>508</v>
      </c>
      <c r="G5339" s="8" t="s">
        <v>913</v>
      </c>
      <c r="H5339" s="8">
        <v>0.1</v>
      </c>
    </row>
    <row r="5340" spans="1:8">
      <c r="A5340" s="8" t="str">
        <f t="shared" si="123"/>
        <v>40.03.152020.06.1005</v>
      </c>
      <c r="B5340" s="8" t="s">
        <v>1882</v>
      </c>
      <c r="C5340" s="8" t="s">
        <v>1883</v>
      </c>
      <c r="D5340" s="8" t="s">
        <v>498</v>
      </c>
      <c r="E5340" s="8" t="s">
        <v>914</v>
      </c>
      <c r="F5340" s="8" t="s">
        <v>508</v>
      </c>
      <c r="G5340" s="8" t="s">
        <v>915</v>
      </c>
      <c r="H5340" s="8">
        <v>0.1</v>
      </c>
    </row>
    <row r="5341" spans="1:8">
      <c r="A5341" s="8" t="str">
        <f t="shared" si="123"/>
        <v>40.03.152020.06.1001</v>
      </c>
      <c r="B5341" s="8" t="s">
        <v>1882</v>
      </c>
      <c r="C5341" s="8" t="s">
        <v>1883</v>
      </c>
      <c r="D5341" s="8" t="s">
        <v>498</v>
      </c>
      <c r="E5341" s="8" t="s">
        <v>917</v>
      </c>
      <c r="F5341" s="8" t="s">
        <v>508</v>
      </c>
      <c r="G5341" s="8" t="s">
        <v>918</v>
      </c>
      <c r="H5341" s="8">
        <v>0.1</v>
      </c>
    </row>
    <row r="5342" spans="1:8">
      <c r="A5342" s="8" t="str">
        <f t="shared" si="123"/>
        <v>40.03.152020.08.1001</v>
      </c>
      <c r="B5342" s="8" t="s">
        <v>1882</v>
      </c>
      <c r="C5342" s="8" t="s">
        <v>1883</v>
      </c>
      <c r="D5342" s="8" t="s">
        <v>498</v>
      </c>
      <c r="E5342" s="8" t="s">
        <v>919</v>
      </c>
      <c r="F5342" s="8" t="s">
        <v>920</v>
      </c>
      <c r="G5342" s="8" t="s">
        <v>542</v>
      </c>
      <c r="H5342" s="8">
        <v>0.1</v>
      </c>
    </row>
    <row r="5343" spans="1:8">
      <c r="A5343" s="8" t="str">
        <f t="shared" si="123"/>
        <v>40.03.152020.15.1002</v>
      </c>
      <c r="B5343" s="8" t="s">
        <v>1882</v>
      </c>
      <c r="C5343" s="8" t="s">
        <v>1883</v>
      </c>
      <c r="D5343" s="8" t="s">
        <v>498</v>
      </c>
      <c r="E5343" s="8" t="s">
        <v>921</v>
      </c>
      <c r="F5343" s="8" t="s">
        <v>508</v>
      </c>
      <c r="G5343" s="8" t="s">
        <v>922</v>
      </c>
      <c r="H5343" s="8">
        <v>4.5999999999999999E-3</v>
      </c>
    </row>
    <row r="5344" spans="1:8">
      <c r="A5344" s="8" t="str">
        <f t="shared" si="123"/>
        <v>40.03.152020.09.1002</v>
      </c>
      <c r="B5344" s="8" t="s">
        <v>1882</v>
      </c>
      <c r="C5344" s="8" t="s">
        <v>1883</v>
      </c>
      <c r="D5344" s="8" t="s">
        <v>498</v>
      </c>
      <c r="E5344" s="8" t="s">
        <v>923</v>
      </c>
      <c r="F5344" s="8" t="s">
        <v>508</v>
      </c>
      <c r="G5344" s="8" t="s">
        <v>924</v>
      </c>
      <c r="H5344" s="8">
        <v>8.9999999999999998E-4</v>
      </c>
    </row>
    <row r="5345" spans="1:8">
      <c r="A5345" s="8" t="str">
        <f t="shared" si="123"/>
        <v>40.03.152020.07.1001</v>
      </c>
      <c r="B5345" s="8" t="s">
        <v>1882</v>
      </c>
      <c r="C5345" s="8" t="s">
        <v>1883</v>
      </c>
      <c r="D5345" s="8" t="s">
        <v>498</v>
      </c>
      <c r="E5345" s="8" t="s">
        <v>925</v>
      </c>
      <c r="F5345" s="8" t="s">
        <v>452</v>
      </c>
      <c r="G5345" s="8" t="s">
        <v>926</v>
      </c>
      <c r="H5345" s="8">
        <v>5.0000000000000001E-4</v>
      </c>
    </row>
    <row r="5346" spans="1:8">
      <c r="A5346" s="8" t="str">
        <f t="shared" si="123"/>
        <v>40.03.152135.03.1510</v>
      </c>
      <c r="B5346" s="8" t="s">
        <v>1886</v>
      </c>
      <c r="C5346" s="8" t="s">
        <v>1887</v>
      </c>
      <c r="D5346" s="8" t="s">
        <v>498</v>
      </c>
      <c r="E5346" s="8" t="s">
        <v>1244</v>
      </c>
      <c r="F5346" s="8" t="s">
        <v>498</v>
      </c>
      <c r="G5346" s="8" t="s">
        <v>838</v>
      </c>
      <c r="H5346" s="8">
        <v>1</v>
      </c>
    </row>
    <row r="5347" spans="1:8">
      <c r="A5347" s="8" t="str">
        <f t="shared" si="123"/>
        <v>40.03.152130.01.1510</v>
      </c>
      <c r="B5347" s="8" t="s">
        <v>1886</v>
      </c>
      <c r="C5347" s="8" t="s">
        <v>1887</v>
      </c>
      <c r="D5347" s="8" t="s">
        <v>498</v>
      </c>
      <c r="E5347" s="8" t="s">
        <v>1531</v>
      </c>
      <c r="F5347" s="8" t="s">
        <v>498</v>
      </c>
      <c r="G5347" s="8" t="s">
        <v>1532</v>
      </c>
      <c r="H5347" s="8">
        <v>1</v>
      </c>
    </row>
    <row r="5348" spans="1:8">
      <c r="A5348" s="8" t="str">
        <f t="shared" si="123"/>
        <v>40.03.152120.10.1005</v>
      </c>
      <c r="B5348" s="8" t="s">
        <v>1886</v>
      </c>
      <c r="C5348" s="8" t="s">
        <v>1887</v>
      </c>
      <c r="D5348" s="8" t="s">
        <v>498</v>
      </c>
      <c r="E5348" s="8" t="s">
        <v>1503</v>
      </c>
      <c r="F5348" s="8" t="s">
        <v>508</v>
      </c>
      <c r="G5348" s="8" t="s">
        <v>1504</v>
      </c>
      <c r="H5348" s="8">
        <v>3.3336999999999999</v>
      </c>
    </row>
    <row r="5349" spans="1:8">
      <c r="A5349" s="8" t="str">
        <f t="shared" si="123"/>
        <v>40.03.152120.06.1017</v>
      </c>
      <c r="B5349" s="8" t="s">
        <v>1886</v>
      </c>
      <c r="C5349" s="8" t="s">
        <v>1887</v>
      </c>
      <c r="D5349" s="8" t="s">
        <v>498</v>
      </c>
      <c r="E5349" s="8" t="s">
        <v>1888</v>
      </c>
      <c r="F5349" s="8" t="s">
        <v>508</v>
      </c>
      <c r="G5349" s="8" t="s">
        <v>1889</v>
      </c>
      <c r="H5349" s="8">
        <v>3.3336999999999999</v>
      </c>
    </row>
    <row r="5350" spans="1:8">
      <c r="A5350" s="8" t="str">
        <f t="shared" si="123"/>
        <v>40.03.152120.03.1013</v>
      </c>
      <c r="B5350" s="8" t="s">
        <v>1886</v>
      </c>
      <c r="C5350" s="8" t="s">
        <v>1887</v>
      </c>
      <c r="D5350" s="8" t="s">
        <v>498</v>
      </c>
      <c r="E5350" s="8" t="s">
        <v>1845</v>
      </c>
      <c r="F5350" s="8" t="s">
        <v>508</v>
      </c>
      <c r="G5350" s="8" t="s">
        <v>913</v>
      </c>
      <c r="H5350" s="8">
        <v>0.16669999999999999</v>
      </c>
    </row>
    <row r="5351" spans="1:8">
      <c r="A5351" s="8" t="str">
        <f t="shared" si="123"/>
        <v>40.03.152120.06.1005</v>
      </c>
      <c r="B5351" s="8" t="s">
        <v>1886</v>
      </c>
      <c r="C5351" s="8" t="s">
        <v>1887</v>
      </c>
      <c r="D5351" s="8" t="s">
        <v>498</v>
      </c>
      <c r="E5351" s="8" t="s">
        <v>914</v>
      </c>
      <c r="F5351" s="8" t="s">
        <v>508</v>
      </c>
      <c r="G5351" s="8" t="s">
        <v>915</v>
      </c>
      <c r="H5351" s="8">
        <v>0.16669999999999999</v>
      </c>
    </row>
    <row r="5352" spans="1:8">
      <c r="A5352" s="8" t="str">
        <f t="shared" si="123"/>
        <v>40.03.152120.06.1001</v>
      </c>
      <c r="B5352" s="8" t="s">
        <v>1886</v>
      </c>
      <c r="C5352" s="8" t="s">
        <v>1887</v>
      </c>
      <c r="D5352" s="8" t="s">
        <v>498</v>
      </c>
      <c r="E5352" s="8" t="s">
        <v>917</v>
      </c>
      <c r="F5352" s="8" t="s">
        <v>508</v>
      </c>
      <c r="G5352" s="8" t="s">
        <v>918</v>
      </c>
      <c r="H5352" s="8">
        <v>0.16669999999999999</v>
      </c>
    </row>
    <row r="5353" spans="1:8">
      <c r="A5353" s="8" t="str">
        <f t="shared" si="123"/>
        <v>40.03.152120.08.1001</v>
      </c>
      <c r="B5353" s="8" t="s">
        <v>1886</v>
      </c>
      <c r="C5353" s="8" t="s">
        <v>1887</v>
      </c>
      <c r="D5353" s="8" t="s">
        <v>498</v>
      </c>
      <c r="E5353" s="8" t="s">
        <v>919</v>
      </c>
      <c r="F5353" s="8" t="s">
        <v>920</v>
      </c>
      <c r="G5353" s="8" t="s">
        <v>542</v>
      </c>
      <c r="H5353" s="8">
        <v>0.16669999999999999</v>
      </c>
    </row>
    <row r="5354" spans="1:8">
      <c r="A5354" s="8" t="str">
        <f t="shared" si="123"/>
        <v>40.03.152220.09.1002</v>
      </c>
      <c r="B5354" s="8" t="s">
        <v>1890</v>
      </c>
      <c r="C5354" s="8" t="s">
        <v>1891</v>
      </c>
      <c r="D5354" s="8" t="s">
        <v>505</v>
      </c>
      <c r="E5354" s="8" t="s">
        <v>923</v>
      </c>
      <c r="F5354" s="8" t="s">
        <v>508</v>
      </c>
      <c r="G5354" s="8" t="s">
        <v>924</v>
      </c>
      <c r="H5354" s="8">
        <v>6.9000000000000006E-2</v>
      </c>
    </row>
    <row r="5355" spans="1:8">
      <c r="A5355" s="8" t="str">
        <f t="shared" si="123"/>
        <v>40.03.152220.15.1002</v>
      </c>
      <c r="B5355" s="8" t="s">
        <v>1890</v>
      </c>
      <c r="C5355" s="8" t="s">
        <v>1891</v>
      </c>
      <c r="D5355" s="8" t="s">
        <v>505</v>
      </c>
      <c r="E5355" s="8" t="s">
        <v>921</v>
      </c>
      <c r="F5355" s="8" t="s">
        <v>508</v>
      </c>
      <c r="G5355" s="8" t="s">
        <v>922</v>
      </c>
      <c r="H5355" s="8">
        <v>2.7699999999999999E-2</v>
      </c>
    </row>
    <row r="5356" spans="1:8">
      <c r="A5356" s="8" t="str">
        <f t="shared" si="123"/>
        <v>40.03.152220.07.1001</v>
      </c>
      <c r="B5356" s="8" t="s">
        <v>1890</v>
      </c>
      <c r="C5356" s="8" t="s">
        <v>1891</v>
      </c>
      <c r="D5356" s="8" t="s">
        <v>505</v>
      </c>
      <c r="E5356" s="8" t="s">
        <v>925</v>
      </c>
      <c r="F5356" s="8" t="s">
        <v>452</v>
      </c>
      <c r="G5356" s="8" t="s">
        <v>926</v>
      </c>
      <c r="H5356" s="8">
        <v>2.8E-3</v>
      </c>
    </row>
    <row r="5357" spans="1:8">
      <c r="A5357" s="8" t="str">
        <f t="shared" si="123"/>
        <v>40.03.152235.03.1510</v>
      </c>
      <c r="B5357" s="8" t="s">
        <v>1890</v>
      </c>
      <c r="C5357" s="8" t="s">
        <v>1891</v>
      </c>
      <c r="D5357" s="8" t="s">
        <v>505</v>
      </c>
      <c r="E5357" s="8" t="s">
        <v>1244</v>
      </c>
      <c r="F5357" s="8" t="s">
        <v>498</v>
      </c>
      <c r="G5357" s="8" t="s">
        <v>838</v>
      </c>
      <c r="H5357" s="8">
        <v>6</v>
      </c>
    </row>
    <row r="5358" spans="1:8">
      <c r="A5358" s="8" t="str">
        <f t="shared" si="123"/>
        <v>40.03.152230.01.1510</v>
      </c>
      <c r="B5358" s="8" t="s">
        <v>1890</v>
      </c>
      <c r="C5358" s="8" t="s">
        <v>1891</v>
      </c>
      <c r="D5358" s="8" t="s">
        <v>505</v>
      </c>
      <c r="E5358" s="8" t="s">
        <v>1531</v>
      </c>
      <c r="F5358" s="8" t="s">
        <v>498</v>
      </c>
      <c r="G5358" s="8" t="s">
        <v>1532</v>
      </c>
      <c r="H5358" s="8">
        <v>6</v>
      </c>
    </row>
    <row r="5359" spans="1:8">
      <c r="A5359" s="8" t="str">
        <f t="shared" si="123"/>
        <v>40.03.152220.10.1005</v>
      </c>
      <c r="B5359" s="8" t="s">
        <v>1890</v>
      </c>
      <c r="C5359" s="8" t="s">
        <v>1891</v>
      </c>
      <c r="D5359" s="8" t="s">
        <v>505</v>
      </c>
      <c r="E5359" s="8" t="s">
        <v>1503</v>
      </c>
      <c r="F5359" s="8" t="s">
        <v>508</v>
      </c>
      <c r="G5359" s="8" t="s">
        <v>1504</v>
      </c>
      <c r="H5359" s="8">
        <v>20.002300000000002</v>
      </c>
    </row>
    <row r="5360" spans="1:8">
      <c r="A5360" s="8" t="str">
        <f t="shared" si="123"/>
        <v>40.03.152220.06.1017</v>
      </c>
      <c r="B5360" s="8" t="s">
        <v>1890</v>
      </c>
      <c r="C5360" s="8" t="s">
        <v>1891</v>
      </c>
      <c r="D5360" s="8" t="s">
        <v>505</v>
      </c>
      <c r="E5360" s="8" t="s">
        <v>1888</v>
      </c>
      <c r="F5360" s="8" t="s">
        <v>508</v>
      </c>
      <c r="G5360" s="8" t="s">
        <v>1889</v>
      </c>
      <c r="H5360" s="8">
        <v>20.002300000000002</v>
      </c>
    </row>
    <row r="5361" spans="1:8">
      <c r="A5361" s="8" t="str">
        <f t="shared" si="123"/>
        <v>40.03.152220.03.1013</v>
      </c>
      <c r="B5361" s="8" t="s">
        <v>1890</v>
      </c>
      <c r="C5361" s="8" t="s">
        <v>1891</v>
      </c>
      <c r="D5361" s="8" t="s">
        <v>505</v>
      </c>
      <c r="E5361" s="8" t="s">
        <v>1845</v>
      </c>
      <c r="F5361" s="8" t="s">
        <v>508</v>
      </c>
      <c r="G5361" s="8" t="s">
        <v>913</v>
      </c>
      <c r="H5361" s="8">
        <v>1.0001</v>
      </c>
    </row>
    <row r="5362" spans="1:8">
      <c r="A5362" s="8" t="str">
        <f t="shared" si="123"/>
        <v>40.03.152220.06.1005</v>
      </c>
      <c r="B5362" s="8" t="s">
        <v>1890</v>
      </c>
      <c r="C5362" s="8" t="s">
        <v>1891</v>
      </c>
      <c r="D5362" s="8" t="s">
        <v>505</v>
      </c>
      <c r="E5362" s="8" t="s">
        <v>914</v>
      </c>
      <c r="F5362" s="8" t="s">
        <v>508</v>
      </c>
      <c r="G5362" s="8" t="s">
        <v>915</v>
      </c>
      <c r="H5362" s="8">
        <v>1.0001</v>
      </c>
    </row>
    <row r="5363" spans="1:8">
      <c r="A5363" s="8" t="str">
        <f t="shared" si="123"/>
        <v>40.03.152220.06.1001</v>
      </c>
      <c r="B5363" s="8" t="s">
        <v>1890</v>
      </c>
      <c r="C5363" s="8" t="s">
        <v>1891</v>
      </c>
      <c r="D5363" s="8" t="s">
        <v>505</v>
      </c>
      <c r="E5363" s="8" t="s">
        <v>917</v>
      </c>
      <c r="F5363" s="8" t="s">
        <v>508</v>
      </c>
      <c r="G5363" s="8" t="s">
        <v>918</v>
      </c>
      <c r="H5363" s="8">
        <v>1.0001</v>
      </c>
    </row>
    <row r="5364" spans="1:8">
      <c r="A5364" s="8" t="str">
        <f t="shared" si="123"/>
        <v>40.03.152220.08.1001</v>
      </c>
      <c r="B5364" s="8" t="s">
        <v>1890</v>
      </c>
      <c r="C5364" s="8" t="s">
        <v>1891</v>
      </c>
      <c r="D5364" s="8" t="s">
        <v>505</v>
      </c>
      <c r="E5364" s="8" t="s">
        <v>919</v>
      </c>
      <c r="F5364" s="8" t="s">
        <v>920</v>
      </c>
      <c r="G5364" s="8" t="s">
        <v>542</v>
      </c>
      <c r="H5364" s="8">
        <v>1.0001</v>
      </c>
    </row>
    <row r="5365" spans="1:8">
      <c r="A5365" s="8" t="str">
        <f t="shared" si="123"/>
        <v>40.03.154020.10.1017</v>
      </c>
      <c r="B5365" s="8" t="s">
        <v>1892</v>
      </c>
      <c r="C5365" s="8" t="s">
        <v>1893</v>
      </c>
      <c r="D5365" s="8" t="s">
        <v>505</v>
      </c>
      <c r="E5365" s="8" t="s">
        <v>1894</v>
      </c>
      <c r="F5365" s="8" t="s">
        <v>508</v>
      </c>
      <c r="G5365" s="8" t="s">
        <v>1895</v>
      </c>
      <c r="H5365" s="8">
        <v>20.002300000000002</v>
      </c>
    </row>
    <row r="5366" spans="1:8">
      <c r="A5366" s="8" t="str">
        <f t="shared" si="123"/>
        <v>40.03.154020.03.1013</v>
      </c>
      <c r="B5366" s="8" t="s">
        <v>1892</v>
      </c>
      <c r="C5366" s="8" t="s">
        <v>1893</v>
      </c>
      <c r="D5366" s="8" t="s">
        <v>505</v>
      </c>
      <c r="E5366" s="8" t="s">
        <v>1845</v>
      </c>
      <c r="F5366" s="8" t="s">
        <v>508</v>
      </c>
      <c r="G5366" s="8" t="s">
        <v>913</v>
      </c>
      <c r="H5366" s="8">
        <v>1.0001</v>
      </c>
    </row>
    <row r="5367" spans="1:8">
      <c r="A5367" s="8" t="str">
        <f t="shared" si="123"/>
        <v>40.03.154020.06.1005</v>
      </c>
      <c r="B5367" s="8" t="s">
        <v>1892</v>
      </c>
      <c r="C5367" s="8" t="s">
        <v>1893</v>
      </c>
      <c r="D5367" s="8" t="s">
        <v>505</v>
      </c>
      <c r="E5367" s="8" t="s">
        <v>914</v>
      </c>
      <c r="F5367" s="8" t="s">
        <v>508</v>
      </c>
      <c r="G5367" s="8" t="s">
        <v>915</v>
      </c>
      <c r="H5367" s="8">
        <v>1.0001</v>
      </c>
    </row>
    <row r="5368" spans="1:8">
      <c r="A5368" s="8" t="str">
        <f t="shared" si="123"/>
        <v>40.03.154020.06.1001</v>
      </c>
      <c r="B5368" s="8" t="s">
        <v>1892</v>
      </c>
      <c r="C5368" s="8" t="s">
        <v>1893</v>
      </c>
      <c r="D5368" s="8" t="s">
        <v>505</v>
      </c>
      <c r="E5368" s="8" t="s">
        <v>917</v>
      </c>
      <c r="F5368" s="8" t="s">
        <v>508</v>
      </c>
      <c r="G5368" s="8" t="s">
        <v>918</v>
      </c>
      <c r="H5368" s="8">
        <v>1.0001</v>
      </c>
    </row>
    <row r="5369" spans="1:8">
      <c r="A5369" s="8" t="str">
        <f t="shared" si="123"/>
        <v>40.03.154020.08.1001</v>
      </c>
      <c r="B5369" s="8" t="s">
        <v>1892</v>
      </c>
      <c r="C5369" s="8" t="s">
        <v>1893</v>
      </c>
      <c r="D5369" s="8" t="s">
        <v>505</v>
      </c>
      <c r="E5369" s="8" t="s">
        <v>919</v>
      </c>
      <c r="F5369" s="8" t="s">
        <v>920</v>
      </c>
      <c r="G5369" s="8" t="s">
        <v>542</v>
      </c>
      <c r="H5369" s="8">
        <v>1.0001</v>
      </c>
    </row>
    <row r="5370" spans="1:8">
      <c r="A5370" s="8" t="str">
        <f t="shared" si="123"/>
        <v>40.03.154020.09.1002</v>
      </c>
      <c r="B5370" s="8" t="s">
        <v>1892</v>
      </c>
      <c r="C5370" s="8" t="s">
        <v>1893</v>
      </c>
      <c r="D5370" s="8" t="s">
        <v>505</v>
      </c>
      <c r="E5370" s="8" t="s">
        <v>923</v>
      </c>
      <c r="F5370" s="8" t="s">
        <v>508</v>
      </c>
      <c r="G5370" s="8" t="s">
        <v>924</v>
      </c>
      <c r="H5370" s="8">
        <v>6.8999999999999999E-3</v>
      </c>
    </row>
    <row r="5371" spans="1:8">
      <c r="A5371" s="8" t="str">
        <f t="shared" si="123"/>
        <v>40.03.154020.15.1002</v>
      </c>
      <c r="B5371" s="8" t="s">
        <v>1892</v>
      </c>
      <c r="C5371" s="8" t="s">
        <v>1893</v>
      </c>
      <c r="D5371" s="8" t="s">
        <v>505</v>
      </c>
      <c r="E5371" s="8" t="s">
        <v>921</v>
      </c>
      <c r="F5371" s="8" t="s">
        <v>508</v>
      </c>
      <c r="G5371" s="8" t="s">
        <v>922</v>
      </c>
      <c r="H5371" s="8">
        <v>2.7699999999999999E-2</v>
      </c>
    </row>
    <row r="5372" spans="1:8">
      <c r="A5372" s="8" t="str">
        <f t="shared" si="123"/>
        <v>40.03.154020.07.1001</v>
      </c>
      <c r="B5372" s="8" t="s">
        <v>1892</v>
      </c>
      <c r="C5372" s="8" t="s">
        <v>1893</v>
      </c>
      <c r="D5372" s="8" t="s">
        <v>505</v>
      </c>
      <c r="E5372" s="8" t="s">
        <v>925</v>
      </c>
      <c r="F5372" s="8" t="s">
        <v>452</v>
      </c>
      <c r="G5372" s="8" t="s">
        <v>926</v>
      </c>
      <c r="H5372" s="8">
        <v>2.8E-3</v>
      </c>
    </row>
    <row r="5373" spans="1:8">
      <c r="A5373" s="8" t="str">
        <f t="shared" si="123"/>
        <v>40.03.154035.03.1510</v>
      </c>
      <c r="B5373" s="8" t="s">
        <v>1892</v>
      </c>
      <c r="C5373" s="8" t="s">
        <v>1893</v>
      </c>
      <c r="D5373" s="8" t="s">
        <v>505</v>
      </c>
      <c r="E5373" s="8" t="s">
        <v>1244</v>
      </c>
      <c r="F5373" s="8" t="s">
        <v>498</v>
      </c>
      <c r="G5373" s="8" t="s">
        <v>838</v>
      </c>
      <c r="H5373" s="8">
        <v>6</v>
      </c>
    </row>
    <row r="5374" spans="1:8">
      <c r="A5374" s="8" t="str">
        <f t="shared" si="123"/>
        <v>40.03.154030.01.1510</v>
      </c>
      <c r="B5374" s="8" t="s">
        <v>1892</v>
      </c>
      <c r="C5374" s="8" t="s">
        <v>1893</v>
      </c>
      <c r="D5374" s="8" t="s">
        <v>505</v>
      </c>
      <c r="E5374" s="8" t="s">
        <v>1531</v>
      </c>
      <c r="F5374" s="8" t="s">
        <v>498</v>
      </c>
      <c r="G5374" s="8" t="s">
        <v>1532</v>
      </c>
      <c r="H5374" s="8">
        <v>6</v>
      </c>
    </row>
    <row r="5375" spans="1:8">
      <c r="A5375" s="8" t="str">
        <f t="shared" si="123"/>
        <v>40.03.155020.09.1002</v>
      </c>
      <c r="B5375" s="8" t="s">
        <v>1896</v>
      </c>
      <c r="C5375" s="8" t="s">
        <v>1897</v>
      </c>
      <c r="D5375" s="8" t="s">
        <v>505</v>
      </c>
      <c r="E5375" s="8" t="s">
        <v>923</v>
      </c>
      <c r="F5375" s="8" t="s">
        <v>508</v>
      </c>
      <c r="G5375" s="8" t="s">
        <v>924</v>
      </c>
      <c r="H5375" s="8">
        <v>6.8999999999999999E-3</v>
      </c>
    </row>
    <row r="5376" spans="1:8">
      <c r="A5376" s="8" t="str">
        <f t="shared" si="123"/>
        <v>40.03.155020.15.1002</v>
      </c>
      <c r="B5376" s="8" t="s">
        <v>1896</v>
      </c>
      <c r="C5376" s="8" t="s">
        <v>1897</v>
      </c>
      <c r="D5376" s="8" t="s">
        <v>505</v>
      </c>
      <c r="E5376" s="8" t="s">
        <v>921</v>
      </c>
      <c r="F5376" s="8" t="s">
        <v>508</v>
      </c>
      <c r="G5376" s="8" t="s">
        <v>922</v>
      </c>
      <c r="H5376" s="8">
        <v>2.7699999999999999E-2</v>
      </c>
    </row>
    <row r="5377" spans="1:8">
      <c r="A5377" s="8" t="str">
        <f t="shared" si="123"/>
        <v>40.03.155020.07.1001</v>
      </c>
      <c r="B5377" s="8" t="s">
        <v>1896</v>
      </c>
      <c r="C5377" s="8" t="s">
        <v>1897</v>
      </c>
      <c r="D5377" s="8" t="s">
        <v>505</v>
      </c>
      <c r="E5377" s="8" t="s">
        <v>925</v>
      </c>
      <c r="F5377" s="8" t="s">
        <v>452</v>
      </c>
      <c r="G5377" s="8" t="s">
        <v>926</v>
      </c>
      <c r="H5377" s="8">
        <v>2.8E-3</v>
      </c>
    </row>
    <row r="5378" spans="1:8">
      <c r="A5378" s="8" t="str">
        <f t="shared" si="123"/>
        <v>40.03.155035.03.1510</v>
      </c>
      <c r="B5378" s="8" t="s">
        <v>1896</v>
      </c>
      <c r="C5378" s="8" t="s">
        <v>1897</v>
      </c>
      <c r="D5378" s="8" t="s">
        <v>505</v>
      </c>
      <c r="E5378" s="8" t="s">
        <v>1244</v>
      </c>
      <c r="F5378" s="8" t="s">
        <v>498</v>
      </c>
      <c r="G5378" s="8" t="s">
        <v>838</v>
      </c>
      <c r="H5378" s="8">
        <v>6</v>
      </c>
    </row>
    <row r="5379" spans="1:8">
      <c r="A5379" s="8" t="str">
        <f t="shared" si="123"/>
        <v>---------------  - FMEN031 - V:</v>
      </c>
      <c r="B5379" s="8" t="s">
        <v>427</v>
      </c>
      <c r="C5379" s="8" t="e">
        <f>------------------------------DAT</f>
        <v>#NAME?</v>
      </c>
      <c r="D5379" s="8" t="s">
        <v>1238</v>
      </c>
      <c r="E5379" s="8" t="s">
        <v>526</v>
      </c>
      <c r="F5379" s="8" t="s">
        <v>527</v>
      </c>
      <c r="G5379" s="8" t="s">
        <v>528</v>
      </c>
      <c r="H5379" s="8"/>
    </row>
    <row r="5380" spans="1:8">
      <c r="A5380" s="8" t="str">
        <f t="shared" si="123"/>
        <v>_x000C_------------------------------</v>
      </c>
      <c r="B5380" s="8" t="s">
        <v>529</v>
      </c>
      <c r="C5380" s="8" t="s">
        <v>1227</v>
      </c>
      <c r="D5380" s="8" t="s">
        <v>1228</v>
      </c>
      <c r="E5380" s="8" t="s">
        <v>430</v>
      </c>
      <c r="F5380" s="8" t="s">
        <v>429</v>
      </c>
      <c r="G5380" s="8" t="s">
        <v>431</v>
      </c>
      <c r="H5380" s="8" t="s">
        <v>431</v>
      </c>
    </row>
    <row r="5381" spans="1:8">
      <c r="A5381" s="8" t="str">
        <f t="shared" si="123"/>
        <v>FORNO DE MINASrutura de Atual P</v>
      </c>
      <c r="B5381" s="8" t="s">
        <v>433</v>
      </c>
      <c r="C5381" s="8" t="s">
        <v>434</v>
      </c>
      <c r="D5381" s="8" t="s">
        <v>435</v>
      </c>
      <c r="E5381" s="8" t="s">
        <v>436</v>
      </c>
      <c r="F5381" s="8" t="s">
        <v>437</v>
      </c>
      <c r="G5381" s="8" t="s">
        <v>438</v>
      </c>
      <c r="H5381" s="8" t="s">
        <v>1898</v>
      </c>
    </row>
    <row r="5382" spans="1:8">
      <c r="A5382" s="8" t="str">
        <f t="shared" si="123"/>
        <v>-------------------------------</v>
      </c>
      <c r="B5382" s="8" t="s">
        <v>427</v>
      </c>
      <c r="C5382" s="8" t="s">
        <v>1227</v>
      </c>
      <c r="D5382" s="8" t="s">
        <v>1228</v>
      </c>
      <c r="E5382" s="8" t="s">
        <v>430</v>
      </c>
      <c r="F5382" s="8" t="s">
        <v>429</v>
      </c>
      <c r="G5382" s="8" t="s">
        <v>431</v>
      </c>
      <c r="H5382" s="8" t="s">
        <v>1880</v>
      </c>
    </row>
    <row r="5383" spans="1:8">
      <c r="A5383" s="8" t="str">
        <f t="shared" si="123"/>
        <v/>
      </c>
      <c r="B5383" s="8"/>
      <c r="C5383" s="8"/>
      <c r="D5383" s="8"/>
      <c r="E5383" s="8"/>
      <c r="F5383" s="8"/>
      <c r="G5383" s="8"/>
      <c r="H5383" s="8"/>
    </row>
    <row r="5384" spans="1:8">
      <c r="A5384" s="8" t="str">
        <f t="shared" si="123"/>
        <v>Item PaiItem Filho</v>
      </c>
      <c r="B5384" s="8" t="s">
        <v>441</v>
      </c>
      <c r="C5384" s="8" t="s">
        <v>442</v>
      </c>
      <c r="D5384" s="8" t="s">
        <v>443</v>
      </c>
      <c r="E5384" s="8" t="s">
        <v>444</v>
      </c>
      <c r="F5384" s="8" t="s">
        <v>443</v>
      </c>
      <c r="G5384" s="8" t="s">
        <v>445</v>
      </c>
      <c r="H5384" s="8" t="s">
        <v>446</v>
      </c>
    </row>
    <row r="5385" spans="1:8">
      <c r="A5385" s="8" t="str">
        <f t="shared" si="123"/>
        <v>------------------------------</v>
      </c>
      <c r="B5385" s="8" t="s">
        <v>427</v>
      </c>
      <c r="C5385" s="8" t="s">
        <v>447</v>
      </c>
      <c r="D5385" s="8" t="s">
        <v>448</v>
      </c>
      <c r="E5385" s="8" t="s">
        <v>449</v>
      </c>
      <c r="F5385" s="8" t="s">
        <v>448</v>
      </c>
      <c r="G5385" s="8" t="s">
        <v>431</v>
      </c>
      <c r="H5385" s="8" t="s">
        <v>427</v>
      </c>
    </row>
    <row r="5386" spans="1:8">
      <c r="A5386" s="8" t="str">
        <f t="shared" si="123"/>
        <v>40.03.155030.01.1510</v>
      </c>
      <c r="B5386" s="8" t="s">
        <v>1896</v>
      </c>
      <c r="C5386" s="8" t="s">
        <v>1897</v>
      </c>
      <c r="D5386" s="8" t="s">
        <v>505</v>
      </c>
      <c r="E5386" s="8" t="s">
        <v>1531</v>
      </c>
      <c r="F5386" s="8" t="s">
        <v>498</v>
      </c>
      <c r="G5386" s="8" t="s">
        <v>1532</v>
      </c>
      <c r="H5386" s="8">
        <v>6</v>
      </c>
    </row>
    <row r="5387" spans="1:8">
      <c r="A5387" s="8" t="str">
        <f t="shared" si="123"/>
        <v>40.03.155020.10.1005</v>
      </c>
      <c r="B5387" s="8" t="s">
        <v>1896</v>
      </c>
      <c r="C5387" s="8" t="s">
        <v>1897</v>
      </c>
      <c r="D5387" s="8" t="s">
        <v>505</v>
      </c>
      <c r="E5387" s="8" t="s">
        <v>1503</v>
      </c>
      <c r="F5387" s="8" t="s">
        <v>508</v>
      </c>
      <c r="G5387" s="8" t="s">
        <v>1504</v>
      </c>
      <c r="H5387" s="8">
        <v>20.002300000000002</v>
      </c>
    </row>
    <row r="5388" spans="1:8">
      <c r="A5388" s="8" t="str">
        <f t="shared" si="123"/>
        <v>40.03.155020.06.1023</v>
      </c>
      <c r="B5388" s="8" t="s">
        <v>1896</v>
      </c>
      <c r="C5388" s="8" t="s">
        <v>1897</v>
      </c>
      <c r="D5388" s="8" t="s">
        <v>505</v>
      </c>
      <c r="E5388" s="8" t="s">
        <v>1899</v>
      </c>
      <c r="F5388" s="8" t="s">
        <v>508</v>
      </c>
      <c r="G5388" s="8" t="s">
        <v>1900</v>
      </c>
      <c r="H5388" s="8">
        <v>20.002300000000002</v>
      </c>
    </row>
    <row r="5389" spans="1:8">
      <c r="A5389" s="8" t="str">
        <f t="shared" si="123"/>
        <v>40.03.155020.03.1013</v>
      </c>
      <c r="B5389" s="8" t="s">
        <v>1896</v>
      </c>
      <c r="C5389" s="8" t="s">
        <v>1897</v>
      </c>
      <c r="D5389" s="8" t="s">
        <v>505</v>
      </c>
      <c r="E5389" s="8" t="s">
        <v>1845</v>
      </c>
      <c r="F5389" s="8" t="s">
        <v>508</v>
      </c>
      <c r="G5389" s="8" t="s">
        <v>913</v>
      </c>
      <c r="H5389" s="8">
        <v>1.0001</v>
      </c>
    </row>
    <row r="5390" spans="1:8">
      <c r="A5390" s="8" t="str">
        <f t="shared" si="123"/>
        <v>40.03.155020.06.1005</v>
      </c>
      <c r="B5390" s="8" t="s">
        <v>1896</v>
      </c>
      <c r="C5390" s="8" t="s">
        <v>1897</v>
      </c>
      <c r="D5390" s="8" t="s">
        <v>505</v>
      </c>
      <c r="E5390" s="8" t="s">
        <v>914</v>
      </c>
      <c r="F5390" s="8" t="s">
        <v>508</v>
      </c>
      <c r="G5390" s="8" t="s">
        <v>915</v>
      </c>
      <c r="H5390" s="8">
        <v>1.0001</v>
      </c>
    </row>
    <row r="5391" spans="1:8">
      <c r="A5391" s="8" t="str">
        <f t="shared" ref="A5391:A5454" si="124">B5391&amp;E5391</f>
        <v>40.03.155020.06.1001</v>
      </c>
      <c r="B5391" s="8" t="s">
        <v>1896</v>
      </c>
      <c r="C5391" s="8" t="s">
        <v>1897</v>
      </c>
      <c r="D5391" s="8" t="s">
        <v>505</v>
      </c>
      <c r="E5391" s="8" t="s">
        <v>917</v>
      </c>
      <c r="F5391" s="8" t="s">
        <v>508</v>
      </c>
      <c r="G5391" s="8" t="s">
        <v>918</v>
      </c>
      <c r="H5391" s="8">
        <v>1.0001</v>
      </c>
    </row>
    <row r="5392" spans="1:8">
      <c r="A5392" s="8" t="str">
        <f t="shared" si="124"/>
        <v>40.03.155020.08.1001</v>
      </c>
      <c r="B5392" s="8" t="s">
        <v>1896</v>
      </c>
      <c r="C5392" s="8" t="s">
        <v>1897</v>
      </c>
      <c r="D5392" s="8" t="s">
        <v>505</v>
      </c>
      <c r="E5392" s="8" t="s">
        <v>919</v>
      </c>
      <c r="F5392" s="8" t="s">
        <v>920</v>
      </c>
      <c r="G5392" s="8" t="s">
        <v>542</v>
      </c>
      <c r="H5392" s="8">
        <v>1.0001</v>
      </c>
    </row>
    <row r="5393" spans="1:8">
      <c r="A5393" s="8" t="str">
        <f t="shared" si="124"/>
        <v>40.03.157020.09.1002</v>
      </c>
      <c r="B5393" s="8" t="s">
        <v>1901</v>
      </c>
      <c r="C5393" s="8" t="s">
        <v>1902</v>
      </c>
      <c r="D5393" s="8" t="s">
        <v>498</v>
      </c>
      <c r="E5393" s="8" t="s">
        <v>923</v>
      </c>
      <c r="F5393" s="8" t="s">
        <v>508</v>
      </c>
      <c r="G5393" s="8" t="s">
        <v>924</v>
      </c>
      <c r="H5393" s="8">
        <v>1.1999999999999999E-3</v>
      </c>
    </row>
    <row r="5394" spans="1:8">
      <c r="A5394" s="8" t="str">
        <f t="shared" si="124"/>
        <v>40.03.157020.15.1002</v>
      </c>
      <c r="B5394" s="8" t="s">
        <v>1901</v>
      </c>
      <c r="C5394" s="8" t="s">
        <v>1902</v>
      </c>
      <c r="D5394" s="8" t="s">
        <v>498</v>
      </c>
      <c r="E5394" s="8" t="s">
        <v>921</v>
      </c>
      <c r="F5394" s="8" t="s">
        <v>508</v>
      </c>
      <c r="G5394" s="8" t="s">
        <v>922</v>
      </c>
      <c r="H5394" s="8">
        <v>4.5999999999999999E-3</v>
      </c>
    </row>
    <row r="5395" spans="1:8">
      <c r="A5395" s="8" t="str">
        <f t="shared" si="124"/>
        <v>40.03.157020.07.1001</v>
      </c>
      <c r="B5395" s="8" t="s">
        <v>1901</v>
      </c>
      <c r="C5395" s="8" t="s">
        <v>1902</v>
      </c>
      <c r="D5395" s="8" t="s">
        <v>498</v>
      </c>
      <c r="E5395" s="8" t="s">
        <v>925</v>
      </c>
      <c r="F5395" s="8" t="s">
        <v>452</v>
      </c>
      <c r="G5395" s="8" t="s">
        <v>926</v>
      </c>
      <c r="H5395" s="8">
        <v>5.0000000000000001E-4</v>
      </c>
    </row>
    <row r="5396" spans="1:8">
      <c r="A5396" s="8" t="str">
        <f t="shared" si="124"/>
        <v>40.03.157035.03.1510</v>
      </c>
      <c r="B5396" s="8" t="s">
        <v>1901</v>
      </c>
      <c r="C5396" s="8" t="s">
        <v>1902</v>
      </c>
      <c r="D5396" s="8" t="s">
        <v>498</v>
      </c>
      <c r="E5396" s="8" t="s">
        <v>1244</v>
      </c>
      <c r="F5396" s="8" t="s">
        <v>498</v>
      </c>
      <c r="G5396" s="8" t="s">
        <v>838</v>
      </c>
      <c r="H5396" s="8">
        <v>1</v>
      </c>
    </row>
    <row r="5397" spans="1:8">
      <c r="A5397" s="8" t="str">
        <f t="shared" si="124"/>
        <v>40.03.157030.01.1510</v>
      </c>
      <c r="B5397" s="8" t="s">
        <v>1901</v>
      </c>
      <c r="C5397" s="8" t="s">
        <v>1902</v>
      </c>
      <c r="D5397" s="8" t="s">
        <v>498</v>
      </c>
      <c r="E5397" s="8" t="s">
        <v>1531</v>
      </c>
      <c r="F5397" s="8" t="s">
        <v>498</v>
      </c>
      <c r="G5397" s="8" t="s">
        <v>1532</v>
      </c>
      <c r="H5397" s="8">
        <v>1</v>
      </c>
    </row>
    <row r="5398" spans="1:8">
      <c r="A5398" s="8" t="str">
        <f t="shared" si="124"/>
        <v>40.03.157060.04.1007</v>
      </c>
      <c r="B5398" s="8" t="s">
        <v>1901</v>
      </c>
      <c r="C5398" s="8" t="s">
        <v>1902</v>
      </c>
      <c r="D5398" s="8" t="s">
        <v>498</v>
      </c>
      <c r="E5398" s="8" t="s">
        <v>1903</v>
      </c>
      <c r="F5398" s="8" t="s">
        <v>508</v>
      </c>
      <c r="G5398" s="8" t="s">
        <v>1904</v>
      </c>
      <c r="H5398" s="8">
        <v>3.3336999999999999</v>
      </c>
    </row>
    <row r="5399" spans="1:8">
      <c r="A5399" s="8" t="str">
        <f t="shared" si="124"/>
        <v>40.03.157020.03.1013</v>
      </c>
      <c r="B5399" s="8" t="s">
        <v>1901</v>
      </c>
      <c r="C5399" s="8" t="s">
        <v>1902</v>
      </c>
      <c r="D5399" s="8" t="s">
        <v>498</v>
      </c>
      <c r="E5399" s="8" t="s">
        <v>1845</v>
      </c>
      <c r="F5399" s="8" t="s">
        <v>508</v>
      </c>
      <c r="G5399" s="8" t="s">
        <v>913</v>
      </c>
      <c r="H5399" s="8">
        <v>0.16669999999999999</v>
      </c>
    </row>
    <row r="5400" spans="1:8">
      <c r="A5400" s="8" t="str">
        <f t="shared" si="124"/>
        <v>40.03.157020.06.1005</v>
      </c>
      <c r="B5400" s="8" t="s">
        <v>1901</v>
      </c>
      <c r="C5400" s="8" t="s">
        <v>1902</v>
      </c>
      <c r="D5400" s="8" t="s">
        <v>498</v>
      </c>
      <c r="E5400" s="8" t="s">
        <v>914</v>
      </c>
      <c r="F5400" s="8" t="s">
        <v>508</v>
      </c>
      <c r="G5400" s="8" t="s">
        <v>915</v>
      </c>
      <c r="H5400" s="8">
        <v>0.16669999999999999</v>
      </c>
    </row>
    <row r="5401" spans="1:8">
      <c r="A5401" s="8" t="str">
        <f t="shared" si="124"/>
        <v>40.03.157020.06.1001</v>
      </c>
      <c r="B5401" s="8" t="s">
        <v>1901</v>
      </c>
      <c r="C5401" s="8" t="s">
        <v>1902</v>
      </c>
      <c r="D5401" s="8" t="s">
        <v>498</v>
      </c>
      <c r="E5401" s="8" t="s">
        <v>917</v>
      </c>
      <c r="F5401" s="8" t="s">
        <v>508</v>
      </c>
      <c r="G5401" s="8" t="s">
        <v>918</v>
      </c>
      <c r="H5401" s="8">
        <v>0.16669999999999999</v>
      </c>
    </row>
    <row r="5402" spans="1:8">
      <c r="A5402" s="8" t="str">
        <f t="shared" si="124"/>
        <v>40.03.157020.08.1001</v>
      </c>
      <c r="B5402" s="8" t="s">
        <v>1901</v>
      </c>
      <c r="C5402" s="8" t="s">
        <v>1902</v>
      </c>
      <c r="D5402" s="8" t="s">
        <v>498</v>
      </c>
      <c r="E5402" s="8" t="s">
        <v>919</v>
      </c>
      <c r="F5402" s="8" t="s">
        <v>920</v>
      </c>
      <c r="G5402" s="8" t="s">
        <v>542</v>
      </c>
      <c r="H5402" s="8">
        <v>0.16669999999999999</v>
      </c>
    </row>
    <row r="5403" spans="1:8">
      <c r="A5403" s="8" t="str">
        <f t="shared" si="124"/>
        <v>40.03.157060.03.1008</v>
      </c>
      <c r="B5403" s="8" t="s">
        <v>1901</v>
      </c>
      <c r="C5403" s="8" t="s">
        <v>1902</v>
      </c>
      <c r="D5403" s="8" t="s">
        <v>498</v>
      </c>
      <c r="E5403" s="8" t="s">
        <v>1905</v>
      </c>
      <c r="F5403" s="8" t="s">
        <v>463</v>
      </c>
      <c r="G5403" s="8" t="s">
        <v>1906</v>
      </c>
      <c r="H5403" s="8">
        <v>3.3336999999999999</v>
      </c>
    </row>
    <row r="5404" spans="1:8">
      <c r="A5404" s="8" t="str">
        <f t="shared" si="124"/>
        <v>40.03.161035.03.1610</v>
      </c>
      <c r="B5404" s="8" t="s">
        <v>1907</v>
      </c>
      <c r="C5404" s="8" t="s">
        <v>1545</v>
      </c>
      <c r="D5404" s="8" t="s">
        <v>498</v>
      </c>
      <c r="E5404" s="8" t="s">
        <v>1544</v>
      </c>
      <c r="F5404" s="8" t="s">
        <v>498</v>
      </c>
      <c r="G5404" s="8" t="s">
        <v>1545</v>
      </c>
      <c r="H5404" s="8">
        <v>1</v>
      </c>
    </row>
    <row r="5405" spans="1:8">
      <c r="A5405" s="8" t="str">
        <f t="shared" si="124"/>
        <v>40.03.161030.01.1610</v>
      </c>
      <c r="B5405" s="8" t="s">
        <v>1907</v>
      </c>
      <c r="C5405" s="8" t="s">
        <v>1545</v>
      </c>
      <c r="D5405" s="8" t="s">
        <v>498</v>
      </c>
      <c r="E5405" s="8" t="s">
        <v>1546</v>
      </c>
      <c r="F5405" s="8" t="s">
        <v>498</v>
      </c>
      <c r="G5405" s="8" t="s">
        <v>1547</v>
      </c>
      <c r="H5405" s="8">
        <v>1</v>
      </c>
    </row>
    <row r="5406" spans="1:8">
      <c r="A5406" s="8" t="str">
        <f t="shared" si="124"/>
        <v>40.03.161020.10.1014</v>
      </c>
      <c r="B5406" s="8" t="s">
        <v>1907</v>
      </c>
      <c r="C5406" s="8" t="s">
        <v>1545</v>
      </c>
      <c r="D5406" s="8" t="s">
        <v>498</v>
      </c>
      <c r="E5406" s="8" t="s">
        <v>1055</v>
      </c>
      <c r="F5406" s="8" t="s">
        <v>508</v>
      </c>
      <c r="G5406" s="8" t="s">
        <v>1056</v>
      </c>
      <c r="H5406" s="8">
        <v>5.0000000000000001E-3</v>
      </c>
    </row>
    <row r="5407" spans="1:8">
      <c r="A5407" s="8" t="str">
        <f t="shared" si="124"/>
        <v>40.03.161020.06.1013</v>
      </c>
      <c r="B5407" s="8" t="s">
        <v>1907</v>
      </c>
      <c r="C5407" s="8" t="s">
        <v>1545</v>
      </c>
      <c r="D5407" s="8" t="s">
        <v>498</v>
      </c>
      <c r="E5407" s="8" t="s">
        <v>1908</v>
      </c>
      <c r="F5407" s="8" t="s">
        <v>508</v>
      </c>
      <c r="G5407" s="8" t="s">
        <v>1909</v>
      </c>
      <c r="H5407" s="8">
        <v>0.05</v>
      </c>
    </row>
    <row r="5408" spans="1:8">
      <c r="A5408" s="8" t="str">
        <f t="shared" si="124"/>
        <v>40.03.161020.03.1010</v>
      </c>
      <c r="B5408" s="8" t="s">
        <v>1907</v>
      </c>
      <c r="C5408" s="8" t="s">
        <v>1545</v>
      </c>
      <c r="D5408" s="8" t="s">
        <v>498</v>
      </c>
      <c r="E5408" s="8" t="s">
        <v>1554</v>
      </c>
      <c r="F5408" s="8" t="s">
        <v>508</v>
      </c>
      <c r="G5408" s="8" t="s">
        <v>1555</v>
      </c>
      <c r="H5408" s="8">
        <v>0.05</v>
      </c>
    </row>
    <row r="5409" spans="1:8">
      <c r="A5409" s="8" t="str">
        <f t="shared" si="124"/>
        <v>40.03.161020.08.1001</v>
      </c>
      <c r="B5409" s="8" t="s">
        <v>1907</v>
      </c>
      <c r="C5409" s="8" t="s">
        <v>1545</v>
      </c>
      <c r="D5409" s="8" t="s">
        <v>498</v>
      </c>
      <c r="E5409" s="8" t="s">
        <v>919</v>
      </c>
      <c r="F5409" s="8" t="s">
        <v>920</v>
      </c>
      <c r="G5409" s="8" t="s">
        <v>542</v>
      </c>
      <c r="H5409" s="8">
        <v>0.05</v>
      </c>
    </row>
    <row r="5410" spans="1:8">
      <c r="A5410" s="8" t="str">
        <f t="shared" si="124"/>
        <v>40.03.161020.06.1005</v>
      </c>
      <c r="B5410" s="8" t="s">
        <v>1907</v>
      </c>
      <c r="C5410" s="8" t="s">
        <v>1545</v>
      </c>
      <c r="D5410" s="8" t="s">
        <v>498</v>
      </c>
      <c r="E5410" s="8" t="s">
        <v>914</v>
      </c>
      <c r="F5410" s="8" t="s">
        <v>508</v>
      </c>
      <c r="G5410" s="8" t="s">
        <v>915</v>
      </c>
      <c r="H5410" s="8">
        <v>0.05</v>
      </c>
    </row>
    <row r="5411" spans="1:8">
      <c r="A5411" s="8" t="str">
        <f t="shared" si="124"/>
        <v>40.03.161020.09.1002</v>
      </c>
      <c r="B5411" s="8" t="s">
        <v>1907</v>
      </c>
      <c r="C5411" s="8" t="s">
        <v>1545</v>
      </c>
      <c r="D5411" s="8" t="s">
        <v>498</v>
      </c>
      <c r="E5411" s="8" t="s">
        <v>923</v>
      </c>
      <c r="F5411" s="8" t="s">
        <v>508</v>
      </c>
      <c r="G5411" s="8" t="s">
        <v>924</v>
      </c>
      <c r="H5411" s="8">
        <v>8.9999999999999998E-4</v>
      </c>
    </row>
    <row r="5412" spans="1:8">
      <c r="A5412" s="8" t="str">
        <f t="shared" si="124"/>
        <v>40.03.161020.07.1001</v>
      </c>
      <c r="B5412" s="8" t="s">
        <v>1907</v>
      </c>
      <c r="C5412" s="8" t="s">
        <v>1545</v>
      </c>
      <c r="D5412" s="8" t="s">
        <v>498</v>
      </c>
      <c r="E5412" s="8" t="s">
        <v>925</v>
      </c>
      <c r="F5412" s="8" t="s">
        <v>452</v>
      </c>
      <c r="G5412" s="8" t="s">
        <v>926</v>
      </c>
      <c r="H5412" s="8">
        <v>4.0000000000000002E-4</v>
      </c>
    </row>
    <row r="5413" spans="1:8">
      <c r="A5413" s="8" t="str">
        <f t="shared" si="124"/>
        <v>40.03.161120.09.1002</v>
      </c>
      <c r="B5413" s="8" t="s">
        <v>1910</v>
      </c>
      <c r="C5413" s="8" t="s">
        <v>1911</v>
      </c>
      <c r="D5413" s="8" t="s">
        <v>498</v>
      </c>
      <c r="E5413" s="8" t="s">
        <v>923</v>
      </c>
      <c r="F5413" s="8" t="s">
        <v>508</v>
      </c>
      <c r="G5413" s="8" t="s">
        <v>924</v>
      </c>
      <c r="H5413" s="8">
        <v>8.9999999999999998E-4</v>
      </c>
    </row>
    <row r="5414" spans="1:8">
      <c r="A5414" s="8" t="str">
        <f t="shared" si="124"/>
        <v>40.03.161120.15.1002</v>
      </c>
      <c r="B5414" s="8" t="s">
        <v>1910</v>
      </c>
      <c r="C5414" s="8" t="s">
        <v>1911</v>
      </c>
      <c r="D5414" s="8" t="s">
        <v>498</v>
      </c>
      <c r="E5414" s="8" t="s">
        <v>921</v>
      </c>
      <c r="F5414" s="8" t="s">
        <v>508</v>
      </c>
      <c r="G5414" s="8" t="s">
        <v>922</v>
      </c>
      <c r="H5414" s="8">
        <v>3.7000000000000002E-3</v>
      </c>
    </row>
    <row r="5415" spans="1:8">
      <c r="A5415" s="8" t="str">
        <f t="shared" si="124"/>
        <v>40.03.161120.07.1001</v>
      </c>
      <c r="B5415" s="8" t="s">
        <v>1910</v>
      </c>
      <c r="C5415" s="8" t="s">
        <v>1911</v>
      </c>
      <c r="D5415" s="8" t="s">
        <v>498</v>
      </c>
      <c r="E5415" s="8" t="s">
        <v>925</v>
      </c>
      <c r="F5415" s="8" t="s">
        <v>452</v>
      </c>
      <c r="G5415" s="8" t="s">
        <v>926</v>
      </c>
      <c r="H5415" s="8">
        <v>4.0000000000000002E-4</v>
      </c>
    </row>
    <row r="5416" spans="1:8">
      <c r="A5416" s="8" t="str">
        <f t="shared" si="124"/>
        <v>40.03.161135.03.1610</v>
      </c>
      <c r="B5416" s="8" t="s">
        <v>1910</v>
      </c>
      <c r="C5416" s="8" t="s">
        <v>1911</v>
      </c>
      <c r="D5416" s="8" t="s">
        <v>498</v>
      </c>
      <c r="E5416" s="8" t="s">
        <v>1544</v>
      </c>
      <c r="F5416" s="8" t="s">
        <v>498</v>
      </c>
      <c r="G5416" s="8" t="s">
        <v>1545</v>
      </c>
      <c r="H5416" s="8">
        <v>1</v>
      </c>
    </row>
    <row r="5417" spans="1:8">
      <c r="A5417" s="8" t="str">
        <f t="shared" si="124"/>
        <v>40.03.161130.01.1610</v>
      </c>
      <c r="B5417" s="8" t="s">
        <v>1910</v>
      </c>
      <c r="C5417" s="8" t="s">
        <v>1911</v>
      </c>
      <c r="D5417" s="8" t="s">
        <v>498</v>
      </c>
      <c r="E5417" s="8" t="s">
        <v>1546</v>
      </c>
      <c r="F5417" s="8" t="s">
        <v>498</v>
      </c>
      <c r="G5417" s="8" t="s">
        <v>1547</v>
      </c>
      <c r="H5417" s="8">
        <v>1</v>
      </c>
    </row>
    <row r="5418" spans="1:8">
      <c r="A5418" s="8" t="str">
        <f t="shared" si="124"/>
        <v>40.03.161120.10.1015</v>
      </c>
      <c r="B5418" s="8" t="s">
        <v>1910</v>
      </c>
      <c r="C5418" s="8" t="s">
        <v>1911</v>
      </c>
      <c r="D5418" s="8" t="s">
        <v>498</v>
      </c>
      <c r="E5418" s="8" t="s">
        <v>1912</v>
      </c>
      <c r="F5418" s="8" t="s">
        <v>508</v>
      </c>
      <c r="G5418" s="8" t="s">
        <v>1913</v>
      </c>
      <c r="H5418" s="8">
        <v>0.30609999999999998</v>
      </c>
    </row>
    <row r="5419" spans="1:8">
      <c r="A5419" s="8" t="str">
        <f t="shared" si="124"/>
        <v>40.03.161120.06.1034</v>
      </c>
      <c r="B5419" s="8" t="s">
        <v>1910</v>
      </c>
      <c r="C5419" s="8" t="s">
        <v>1911</v>
      </c>
      <c r="D5419" s="8" t="s">
        <v>498</v>
      </c>
      <c r="E5419" s="8" t="s">
        <v>1914</v>
      </c>
      <c r="F5419" s="8" t="s">
        <v>463</v>
      </c>
      <c r="G5419" s="8" t="s">
        <v>1915</v>
      </c>
      <c r="H5419" s="8">
        <v>0.30609999999999998</v>
      </c>
    </row>
    <row r="5420" spans="1:8">
      <c r="A5420" s="8" t="str">
        <f t="shared" si="124"/>
        <v>40.03.161120.03.1010</v>
      </c>
      <c r="B5420" s="8" t="s">
        <v>1910</v>
      </c>
      <c r="C5420" s="8" t="s">
        <v>1911</v>
      </c>
      <c r="D5420" s="8" t="s">
        <v>498</v>
      </c>
      <c r="E5420" s="8" t="s">
        <v>1554</v>
      </c>
      <c r="F5420" s="8" t="s">
        <v>508</v>
      </c>
      <c r="G5420" s="8" t="s">
        <v>1555</v>
      </c>
      <c r="H5420" s="8">
        <v>0.05</v>
      </c>
    </row>
    <row r="5421" spans="1:8">
      <c r="A5421" s="8" t="str">
        <f t="shared" si="124"/>
        <v>40.03.161120.06.1005</v>
      </c>
      <c r="B5421" s="8" t="s">
        <v>1910</v>
      </c>
      <c r="C5421" s="8" t="s">
        <v>1911</v>
      </c>
      <c r="D5421" s="8" t="s">
        <v>498</v>
      </c>
      <c r="E5421" s="8" t="s">
        <v>914</v>
      </c>
      <c r="F5421" s="8" t="s">
        <v>508</v>
      </c>
      <c r="G5421" s="8" t="s">
        <v>915</v>
      </c>
      <c r="H5421" s="8">
        <v>0.05</v>
      </c>
    </row>
    <row r="5422" spans="1:8">
      <c r="A5422" s="8" t="str">
        <f t="shared" si="124"/>
        <v>40.03.161120.06.1001</v>
      </c>
      <c r="B5422" s="8" t="s">
        <v>1910</v>
      </c>
      <c r="C5422" s="8" t="s">
        <v>1911</v>
      </c>
      <c r="D5422" s="8" t="s">
        <v>498</v>
      </c>
      <c r="E5422" s="8" t="s">
        <v>917</v>
      </c>
      <c r="F5422" s="8" t="s">
        <v>508</v>
      </c>
      <c r="G5422" s="8" t="s">
        <v>918</v>
      </c>
      <c r="H5422" s="8">
        <v>0.05</v>
      </c>
    </row>
    <row r="5423" spans="1:8">
      <c r="A5423" s="8" t="str">
        <f t="shared" si="124"/>
        <v>40.03.161120.08.1001</v>
      </c>
      <c r="B5423" s="8" t="s">
        <v>1910</v>
      </c>
      <c r="C5423" s="8" t="s">
        <v>1911</v>
      </c>
      <c r="D5423" s="8" t="s">
        <v>498</v>
      </c>
      <c r="E5423" s="8" t="s">
        <v>919</v>
      </c>
      <c r="F5423" s="8" t="s">
        <v>920</v>
      </c>
      <c r="G5423" s="8" t="s">
        <v>542</v>
      </c>
      <c r="H5423" s="8">
        <v>0.05</v>
      </c>
    </row>
    <row r="5424" spans="1:8">
      <c r="A5424" s="8" t="str">
        <f t="shared" si="124"/>
        <v>40.03.161220.09.1002</v>
      </c>
      <c r="B5424" s="8" t="s">
        <v>1916</v>
      </c>
      <c r="C5424" s="8" t="s">
        <v>1917</v>
      </c>
      <c r="D5424" s="8" t="s">
        <v>498</v>
      </c>
      <c r="E5424" s="8" t="s">
        <v>923</v>
      </c>
      <c r="F5424" s="8" t="s">
        <v>508</v>
      </c>
      <c r="G5424" s="8" t="s">
        <v>924</v>
      </c>
      <c r="H5424" s="8">
        <v>8.9999999999999998E-4</v>
      </c>
    </row>
    <row r="5425" spans="1:8">
      <c r="A5425" s="8" t="str">
        <f t="shared" si="124"/>
        <v>40.03.161220.15.1002</v>
      </c>
      <c r="B5425" s="8" t="s">
        <v>1916</v>
      </c>
      <c r="C5425" s="8" t="s">
        <v>1917</v>
      </c>
      <c r="D5425" s="8" t="s">
        <v>498</v>
      </c>
      <c r="E5425" s="8" t="s">
        <v>921</v>
      </c>
      <c r="F5425" s="8" t="s">
        <v>508</v>
      </c>
      <c r="G5425" s="8" t="s">
        <v>922</v>
      </c>
      <c r="H5425" s="8">
        <v>3.7000000000000002E-3</v>
      </c>
    </row>
    <row r="5426" spans="1:8">
      <c r="A5426" s="8" t="str">
        <f t="shared" si="124"/>
        <v>40.03.161220.07.1001</v>
      </c>
      <c r="B5426" s="8" t="s">
        <v>1916</v>
      </c>
      <c r="C5426" s="8" t="s">
        <v>1917</v>
      </c>
      <c r="D5426" s="8" t="s">
        <v>498</v>
      </c>
      <c r="E5426" s="8" t="s">
        <v>925</v>
      </c>
      <c r="F5426" s="8" t="s">
        <v>452</v>
      </c>
      <c r="G5426" s="8" t="s">
        <v>926</v>
      </c>
      <c r="H5426" s="8">
        <v>4.0000000000000002E-4</v>
      </c>
    </row>
    <row r="5427" spans="1:8">
      <c r="A5427" s="8" t="str">
        <f t="shared" si="124"/>
        <v>40.03.161235.03.1610</v>
      </c>
      <c r="B5427" s="8" t="s">
        <v>1916</v>
      </c>
      <c r="C5427" s="8" t="s">
        <v>1917</v>
      </c>
      <c r="D5427" s="8" t="s">
        <v>498</v>
      </c>
      <c r="E5427" s="8" t="s">
        <v>1544</v>
      </c>
      <c r="F5427" s="8" t="s">
        <v>498</v>
      </c>
      <c r="G5427" s="8" t="s">
        <v>1545</v>
      </c>
      <c r="H5427" s="8">
        <v>1</v>
      </c>
    </row>
    <row r="5428" spans="1:8">
      <c r="A5428" s="8" t="str">
        <f t="shared" si="124"/>
        <v>40.03.161230.01.1610</v>
      </c>
      <c r="B5428" s="8" t="s">
        <v>1916</v>
      </c>
      <c r="C5428" s="8" t="s">
        <v>1917</v>
      </c>
      <c r="D5428" s="8" t="s">
        <v>498</v>
      </c>
      <c r="E5428" s="8" t="s">
        <v>1546</v>
      </c>
      <c r="F5428" s="8" t="s">
        <v>498</v>
      </c>
      <c r="G5428" s="8" t="s">
        <v>1547</v>
      </c>
      <c r="H5428" s="8">
        <v>1</v>
      </c>
    </row>
    <row r="5429" spans="1:8">
      <c r="A5429" s="8" t="str">
        <f t="shared" si="124"/>
        <v>40.03.161220.10.1005</v>
      </c>
      <c r="B5429" s="8" t="s">
        <v>1916</v>
      </c>
      <c r="C5429" s="8" t="s">
        <v>1917</v>
      </c>
      <c r="D5429" s="8" t="s">
        <v>498</v>
      </c>
      <c r="E5429" s="8" t="s">
        <v>1503</v>
      </c>
      <c r="F5429" s="8" t="s">
        <v>508</v>
      </c>
      <c r="G5429" s="8" t="s">
        <v>1504</v>
      </c>
      <c r="H5429" s="8">
        <v>2.5</v>
      </c>
    </row>
    <row r="5430" spans="1:8">
      <c r="A5430" s="8" t="str">
        <f t="shared" si="124"/>
        <v>40.03.161220.06.1035</v>
      </c>
      <c r="B5430" s="8" t="s">
        <v>1916</v>
      </c>
      <c r="C5430" s="8" t="s">
        <v>1917</v>
      </c>
      <c r="D5430" s="8" t="s">
        <v>498</v>
      </c>
      <c r="E5430" s="8" t="s">
        <v>1918</v>
      </c>
      <c r="F5430" s="8" t="s">
        <v>463</v>
      </c>
      <c r="G5430" s="8" t="s">
        <v>1919</v>
      </c>
      <c r="H5430" s="8">
        <v>2.5</v>
      </c>
    </row>
    <row r="5431" spans="1:8">
      <c r="A5431" s="8" t="str">
        <f t="shared" si="124"/>
        <v>40.03.161220.03.1012</v>
      </c>
      <c r="B5431" s="8" t="s">
        <v>1916</v>
      </c>
      <c r="C5431" s="8" t="s">
        <v>1917</v>
      </c>
      <c r="D5431" s="8" t="s">
        <v>498</v>
      </c>
      <c r="E5431" s="8" t="s">
        <v>1826</v>
      </c>
      <c r="F5431" s="8" t="s">
        <v>508</v>
      </c>
      <c r="G5431" s="8" t="s">
        <v>1827</v>
      </c>
      <c r="H5431" s="8">
        <v>0.1389</v>
      </c>
    </row>
    <row r="5432" spans="1:8">
      <c r="A5432" s="8" t="str">
        <f t="shared" si="124"/>
        <v>40.03.161220.06.1005</v>
      </c>
      <c r="B5432" s="8" t="s">
        <v>1916</v>
      </c>
      <c r="C5432" s="8" t="s">
        <v>1917</v>
      </c>
      <c r="D5432" s="8" t="s">
        <v>498</v>
      </c>
      <c r="E5432" s="8" t="s">
        <v>914</v>
      </c>
      <c r="F5432" s="8" t="s">
        <v>508</v>
      </c>
      <c r="G5432" s="8" t="s">
        <v>915</v>
      </c>
      <c r="H5432" s="8">
        <v>0.1389</v>
      </c>
    </row>
    <row r="5433" spans="1:8">
      <c r="A5433" s="8" t="str">
        <f t="shared" si="124"/>
        <v>40.03.161220.06.1001</v>
      </c>
      <c r="B5433" s="8" t="s">
        <v>1916</v>
      </c>
      <c r="C5433" s="8" t="s">
        <v>1917</v>
      </c>
      <c r="D5433" s="8" t="s">
        <v>498</v>
      </c>
      <c r="E5433" s="8" t="s">
        <v>917</v>
      </c>
      <c r="F5433" s="8" t="s">
        <v>508</v>
      </c>
      <c r="G5433" s="8" t="s">
        <v>918</v>
      </c>
      <c r="H5433" s="8">
        <v>0.1389</v>
      </c>
    </row>
    <row r="5434" spans="1:8">
      <c r="A5434" s="8" t="str">
        <f t="shared" si="124"/>
        <v>40.03.161220.08.1001</v>
      </c>
      <c r="B5434" s="8" t="s">
        <v>1916</v>
      </c>
      <c r="C5434" s="8" t="s">
        <v>1917</v>
      </c>
      <c r="D5434" s="8" t="s">
        <v>498</v>
      </c>
      <c r="E5434" s="8" t="s">
        <v>919</v>
      </c>
      <c r="F5434" s="8" t="s">
        <v>920</v>
      </c>
      <c r="G5434" s="8" t="s">
        <v>542</v>
      </c>
      <c r="H5434" s="8">
        <v>0.1389</v>
      </c>
    </row>
    <row r="5435" spans="1:8">
      <c r="A5435" s="8" t="str">
        <f t="shared" si="124"/>
        <v>40.03.161320.09.1002</v>
      </c>
      <c r="B5435" s="8" t="s">
        <v>1920</v>
      </c>
      <c r="C5435" s="8" t="s">
        <v>1549</v>
      </c>
      <c r="D5435" s="8" t="s">
        <v>498</v>
      </c>
      <c r="E5435" s="8" t="s">
        <v>923</v>
      </c>
      <c r="F5435" s="8" t="s">
        <v>508</v>
      </c>
      <c r="G5435" s="8" t="s">
        <v>924</v>
      </c>
      <c r="H5435" s="8">
        <v>8.9999999999999998E-4</v>
      </c>
    </row>
    <row r="5436" spans="1:8">
      <c r="A5436" s="8" t="str">
        <f t="shared" si="124"/>
        <v>40.03.161320.15.1002</v>
      </c>
      <c r="B5436" s="8" t="s">
        <v>1920</v>
      </c>
      <c r="C5436" s="8" t="s">
        <v>1549</v>
      </c>
      <c r="D5436" s="8" t="s">
        <v>498</v>
      </c>
      <c r="E5436" s="8" t="s">
        <v>921</v>
      </c>
      <c r="F5436" s="8" t="s">
        <v>508</v>
      </c>
      <c r="G5436" s="8" t="s">
        <v>922</v>
      </c>
      <c r="H5436" s="8">
        <v>3.7000000000000002E-3</v>
      </c>
    </row>
    <row r="5437" spans="1:8">
      <c r="A5437" s="8" t="str">
        <f t="shared" si="124"/>
        <v>40.03.161320.07.1001</v>
      </c>
      <c r="B5437" s="8" t="s">
        <v>1920</v>
      </c>
      <c r="C5437" s="8" t="s">
        <v>1549</v>
      </c>
      <c r="D5437" s="8" t="s">
        <v>498</v>
      </c>
      <c r="E5437" s="8" t="s">
        <v>925</v>
      </c>
      <c r="F5437" s="8" t="s">
        <v>452</v>
      </c>
      <c r="G5437" s="8" t="s">
        <v>926</v>
      </c>
      <c r="H5437" s="8">
        <v>4.0000000000000002E-4</v>
      </c>
    </row>
    <row r="5438" spans="1:8">
      <c r="A5438" s="8" t="str">
        <f t="shared" si="124"/>
        <v>40.03.161335.03.1613</v>
      </c>
      <c r="B5438" s="8" t="s">
        <v>1920</v>
      </c>
      <c r="C5438" s="8" t="s">
        <v>1549</v>
      </c>
      <c r="D5438" s="8" t="s">
        <v>498</v>
      </c>
      <c r="E5438" s="8" t="s">
        <v>1548</v>
      </c>
      <c r="F5438" s="8" t="s">
        <v>498</v>
      </c>
      <c r="G5438" s="8" t="s">
        <v>1549</v>
      </c>
      <c r="H5438" s="8">
        <v>1</v>
      </c>
    </row>
    <row r="5439" spans="1:8">
      <c r="A5439" s="8" t="str">
        <f t="shared" si="124"/>
        <v>40.03.161320.10.1014</v>
      </c>
      <c r="B5439" s="8" t="s">
        <v>1920</v>
      </c>
      <c r="C5439" s="8" t="s">
        <v>1549</v>
      </c>
      <c r="D5439" s="8" t="s">
        <v>498</v>
      </c>
      <c r="E5439" s="8" t="s">
        <v>1055</v>
      </c>
      <c r="F5439" s="8" t="s">
        <v>508</v>
      </c>
      <c r="G5439" s="8" t="s">
        <v>1056</v>
      </c>
      <c r="H5439" s="8">
        <v>5.0000000000000001E-3</v>
      </c>
    </row>
    <row r="5440" spans="1:8">
      <c r="A5440" s="8" t="str">
        <f t="shared" si="124"/>
        <v>40.03.161330.01.1613</v>
      </c>
      <c r="B5440" s="8" t="s">
        <v>1920</v>
      </c>
      <c r="C5440" s="8" t="s">
        <v>1549</v>
      </c>
      <c r="D5440" s="8" t="s">
        <v>498</v>
      </c>
      <c r="E5440" s="8" t="s">
        <v>1550</v>
      </c>
      <c r="F5440" s="8" t="s">
        <v>498</v>
      </c>
      <c r="G5440" s="8" t="s">
        <v>1551</v>
      </c>
      <c r="H5440" s="8">
        <v>1</v>
      </c>
    </row>
    <row r="5441" spans="1:8">
      <c r="A5441" s="8" t="str">
        <f t="shared" si="124"/>
        <v>40.03.161320.06.1013</v>
      </c>
      <c r="B5441" s="8" t="s">
        <v>1920</v>
      </c>
      <c r="C5441" s="8" t="s">
        <v>1549</v>
      </c>
      <c r="D5441" s="8" t="s">
        <v>498</v>
      </c>
      <c r="E5441" s="8" t="s">
        <v>1908</v>
      </c>
      <c r="F5441" s="8" t="s">
        <v>508</v>
      </c>
      <c r="G5441" s="8" t="s">
        <v>1909</v>
      </c>
      <c r="H5441" s="8">
        <v>0.05</v>
      </c>
    </row>
    <row r="5442" spans="1:8">
      <c r="A5442" s="8" t="str">
        <f t="shared" si="124"/>
        <v>40.03.161320.03.1010</v>
      </c>
      <c r="B5442" s="8" t="s">
        <v>1920</v>
      </c>
      <c r="C5442" s="8" t="s">
        <v>1549</v>
      </c>
      <c r="D5442" s="8" t="s">
        <v>498</v>
      </c>
      <c r="E5442" s="8" t="s">
        <v>1554</v>
      </c>
      <c r="F5442" s="8" t="s">
        <v>508</v>
      </c>
      <c r="G5442" s="8" t="s">
        <v>1555</v>
      </c>
      <c r="H5442" s="8">
        <v>0.05</v>
      </c>
    </row>
    <row r="5443" spans="1:8">
      <c r="A5443" s="8" t="str">
        <f t="shared" si="124"/>
        <v>---------------  - FMEN031 - V:</v>
      </c>
      <c r="B5443" s="8" t="s">
        <v>427</v>
      </c>
      <c r="C5443" s="8" t="e">
        <f>------------------------------DAT</f>
        <v>#NAME?</v>
      </c>
      <c r="D5443" s="8" t="s">
        <v>1238</v>
      </c>
      <c r="E5443" s="8" t="s">
        <v>526</v>
      </c>
      <c r="F5443" s="8" t="s">
        <v>527</v>
      </c>
      <c r="G5443" s="8" t="s">
        <v>528</v>
      </c>
      <c r="H5443" s="8"/>
    </row>
    <row r="5444" spans="1:8">
      <c r="A5444" s="8" t="str">
        <f t="shared" si="124"/>
        <v>_x000C_------------------------------</v>
      </c>
      <c r="B5444" s="8" t="s">
        <v>529</v>
      </c>
      <c r="C5444" s="8" t="s">
        <v>1227</v>
      </c>
      <c r="D5444" s="8" t="s">
        <v>1228</v>
      </c>
      <c r="E5444" s="8" t="s">
        <v>430</v>
      </c>
      <c r="F5444" s="8" t="s">
        <v>429</v>
      </c>
      <c r="G5444" s="8" t="s">
        <v>431</v>
      </c>
      <c r="H5444" s="8" t="s">
        <v>431</v>
      </c>
    </row>
    <row r="5445" spans="1:8">
      <c r="A5445" s="8" t="str">
        <f t="shared" si="124"/>
        <v>FORNO DE MINASrutura de Atual P</v>
      </c>
      <c r="B5445" s="8" t="s">
        <v>433</v>
      </c>
      <c r="C5445" s="8" t="s">
        <v>434</v>
      </c>
      <c r="D5445" s="8" t="s">
        <v>435</v>
      </c>
      <c r="E5445" s="8" t="s">
        <v>436</v>
      </c>
      <c r="F5445" s="8" t="s">
        <v>437</v>
      </c>
      <c r="G5445" s="8" t="s">
        <v>438</v>
      </c>
      <c r="H5445" s="8" t="s">
        <v>1921</v>
      </c>
    </row>
    <row r="5446" spans="1:8">
      <c r="A5446" s="8" t="str">
        <f t="shared" si="124"/>
        <v>-------------------------------</v>
      </c>
      <c r="B5446" s="8" t="s">
        <v>427</v>
      </c>
      <c r="C5446" s="8" t="s">
        <v>1227</v>
      </c>
      <c r="D5446" s="8" t="s">
        <v>1228</v>
      </c>
      <c r="E5446" s="8" t="s">
        <v>430</v>
      </c>
      <c r="F5446" s="8" t="s">
        <v>429</v>
      </c>
      <c r="G5446" s="8" t="s">
        <v>431</v>
      </c>
      <c r="H5446" s="8" t="s">
        <v>1880</v>
      </c>
    </row>
    <row r="5447" spans="1:8">
      <c r="A5447" s="8" t="str">
        <f t="shared" si="124"/>
        <v/>
      </c>
      <c r="B5447" s="8"/>
      <c r="C5447" s="8"/>
      <c r="D5447" s="8"/>
      <c r="E5447" s="8"/>
      <c r="F5447" s="8"/>
      <c r="G5447" s="8"/>
      <c r="H5447" s="8"/>
    </row>
    <row r="5448" spans="1:8">
      <c r="A5448" s="8" t="str">
        <f t="shared" si="124"/>
        <v>Item PaiItem Filho</v>
      </c>
      <c r="B5448" s="8" t="s">
        <v>441</v>
      </c>
      <c r="C5448" s="8" t="s">
        <v>442</v>
      </c>
      <c r="D5448" s="8" t="s">
        <v>443</v>
      </c>
      <c r="E5448" s="8" t="s">
        <v>444</v>
      </c>
      <c r="F5448" s="8" t="s">
        <v>443</v>
      </c>
      <c r="G5448" s="8" t="s">
        <v>445</v>
      </c>
      <c r="H5448" s="8" t="s">
        <v>446</v>
      </c>
    </row>
    <row r="5449" spans="1:8">
      <c r="A5449" s="8" t="str">
        <f t="shared" si="124"/>
        <v>------------------------------</v>
      </c>
      <c r="B5449" s="8" t="s">
        <v>427</v>
      </c>
      <c r="C5449" s="8" t="s">
        <v>447</v>
      </c>
      <c r="D5449" s="8" t="s">
        <v>448</v>
      </c>
      <c r="E5449" s="8" t="s">
        <v>449</v>
      </c>
      <c r="F5449" s="8" t="s">
        <v>448</v>
      </c>
      <c r="G5449" s="8" t="s">
        <v>431</v>
      </c>
      <c r="H5449" s="8" t="s">
        <v>427</v>
      </c>
    </row>
    <row r="5450" spans="1:8">
      <c r="A5450" s="8" t="str">
        <f t="shared" si="124"/>
        <v>40.03.161320.06.1005</v>
      </c>
      <c r="B5450" s="8" t="s">
        <v>1920</v>
      </c>
      <c r="C5450" s="8" t="s">
        <v>1549</v>
      </c>
      <c r="D5450" s="8" t="s">
        <v>498</v>
      </c>
      <c r="E5450" s="8" t="s">
        <v>914</v>
      </c>
      <c r="F5450" s="8" t="s">
        <v>508</v>
      </c>
      <c r="G5450" s="8" t="s">
        <v>915</v>
      </c>
      <c r="H5450" s="8">
        <v>0.05</v>
      </c>
    </row>
    <row r="5451" spans="1:8">
      <c r="A5451" s="8" t="str">
        <f t="shared" si="124"/>
        <v>40.03.161320.08.1001</v>
      </c>
      <c r="B5451" s="8" t="s">
        <v>1920</v>
      </c>
      <c r="C5451" s="8" t="s">
        <v>1549</v>
      </c>
      <c r="D5451" s="8" t="s">
        <v>498</v>
      </c>
      <c r="E5451" s="8" t="s">
        <v>919</v>
      </c>
      <c r="F5451" s="8" t="s">
        <v>920</v>
      </c>
      <c r="G5451" s="8" t="s">
        <v>542</v>
      </c>
      <c r="H5451" s="8">
        <v>0.05</v>
      </c>
    </row>
    <row r="5452" spans="1:8">
      <c r="A5452" s="8" t="str">
        <f t="shared" si="124"/>
        <v>40.03.162035.03.1620</v>
      </c>
      <c r="B5452" s="8" t="s">
        <v>1922</v>
      </c>
      <c r="C5452" s="8" t="s">
        <v>1237</v>
      </c>
      <c r="D5452" s="8" t="s">
        <v>498</v>
      </c>
      <c r="E5452" s="8" t="s">
        <v>1236</v>
      </c>
      <c r="F5452" s="8" t="s">
        <v>498</v>
      </c>
      <c r="G5452" s="8" t="s">
        <v>1237</v>
      </c>
      <c r="H5452" s="8">
        <v>1</v>
      </c>
    </row>
    <row r="5453" spans="1:8">
      <c r="A5453" s="8" t="str">
        <f t="shared" si="124"/>
        <v>40.03.162030.01.1610</v>
      </c>
      <c r="B5453" s="8" t="s">
        <v>1922</v>
      </c>
      <c r="C5453" s="8" t="s">
        <v>1237</v>
      </c>
      <c r="D5453" s="8" t="s">
        <v>498</v>
      </c>
      <c r="E5453" s="8" t="s">
        <v>1546</v>
      </c>
      <c r="F5453" s="8" t="s">
        <v>498</v>
      </c>
      <c r="G5453" s="8" t="s">
        <v>1547</v>
      </c>
      <c r="H5453" s="8">
        <v>1</v>
      </c>
    </row>
    <row r="5454" spans="1:8">
      <c r="A5454" s="8" t="str">
        <f t="shared" si="124"/>
        <v>40.03.162020.10.1009</v>
      </c>
      <c r="B5454" s="8" t="s">
        <v>1922</v>
      </c>
      <c r="C5454" s="8" t="s">
        <v>1237</v>
      </c>
      <c r="D5454" s="8" t="s">
        <v>498</v>
      </c>
      <c r="E5454" s="8" t="s">
        <v>1552</v>
      </c>
      <c r="F5454" s="8" t="s">
        <v>508</v>
      </c>
      <c r="G5454" s="8" t="s">
        <v>1553</v>
      </c>
      <c r="H5454" s="8">
        <v>0.30030000000000001</v>
      </c>
    </row>
    <row r="5455" spans="1:8">
      <c r="A5455" s="8" t="str">
        <f t="shared" ref="A5455:A5518" si="125">B5455&amp;E5455</f>
        <v>40.03.162020.03.1010</v>
      </c>
      <c r="B5455" s="8" t="s">
        <v>1922</v>
      </c>
      <c r="C5455" s="8" t="s">
        <v>1237</v>
      </c>
      <c r="D5455" s="8" t="s">
        <v>498</v>
      </c>
      <c r="E5455" s="8" t="s">
        <v>1554</v>
      </c>
      <c r="F5455" s="8" t="s">
        <v>508</v>
      </c>
      <c r="G5455" s="8" t="s">
        <v>1555</v>
      </c>
      <c r="H5455" s="8">
        <v>5.0099999999999999E-2</v>
      </c>
    </row>
    <row r="5456" spans="1:8">
      <c r="A5456" s="8" t="str">
        <f t="shared" si="125"/>
        <v>40.03.162020.06.1001</v>
      </c>
      <c r="B5456" s="8" t="s">
        <v>1922</v>
      </c>
      <c r="C5456" s="8" t="s">
        <v>1237</v>
      </c>
      <c r="D5456" s="8" t="s">
        <v>498</v>
      </c>
      <c r="E5456" s="8" t="s">
        <v>917</v>
      </c>
      <c r="F5456" s="8" t="s">
        <v>508</v>
      </c>
      <c r="G5456" s="8" t="s">
        <v>918</v>
      </c>
      <c r="H5456" s="8">
        <v>5.0099999999999999E-2</v>
      </c>
    </row>
    <row r="5457" spans="1:8">
      <c r="A5457" s="8" t="str">
        <f t="shared" si="125"/>
        <v>40.03.162020.08.1001</v>
      </c>
      <c r="B5457" s="8" t="s">
        <v>1922</v>
      </c>
      <c r="C5457" s="8" t="s">
        <v>1237</v>
      </c>
      <c r="D5457" s="8" t="s">
        <v>498</v>
      </c>
      <c r="E5457" s="8" t="s">
        <v>919</v>
      </c>
      <c r="F5457" s="8" t="s">
        <v>920</v>
      </c>
      <c r="G5457" s="8" t="s">
        <v>542</v>
      </c>
      <c r="H5457" s="8">
        <v>5.0099999999999999E-2</v>
      </c>
    </row>
    <row r="5458" spans="1:8">
      <c r="A5458" s="8" t="str">
        <f t="shared" si="125"/>
        <v>40.03.162020.06.1005</v>
      </c>
      <c r="B5458" s="8" t="s">
        <v>1922</v>
      </c>
      <c r="C5458" s="8" t="s">
        <v>1237</v>
      </c>
      <c r="D5458" s="8" t="s">
        <v>498</v>
      </c>
      <c r="E5458" s="8" t="s">
        <v>914</v>
      </c>
      <c r="F5458" s="8" t="s">
        <v>508</v>
      </c>
      <c r="G5458" s="8" t="s">
        <v>915</v>
      </c>
      <c r="H5458" s="8">
        <v>5.0099999999999999E-2</v>
      </c>
    </row>
    <row r="5459" spans="1:8">
      <c r="A5459" s="8" t="str">
        <f t="shared" si="125"/>
        <v>40.03.162020.09.1002</v>
      </c>
      <c r="B5459" s="8" t="s">
        <v>1922</v>
      </c>
      <c r="C5459" s="8" t="s">
        <v>1237</v>
      </c>
      <c r="D5459" s="8" t="s">
        <v>498</v>
      </c>
      <c r="E5459" s="8" t="s">
        <v>923</v>
      </c>
      <c r="F5459" s="8" t="s">
        <v>508</v>
      </c>
      <c r="G5459" s="8" t="s">
        <v>924</v>
      </c>
      <c r="H5459" s="8">
        <v>8.9999999999999998E-4</v>
      </c>
    </row>
    <row r="5460" spans="1:8">
      <c r="A5460" s="8" t="str">
        <f t="shared" si="125"/>
        <v>40.03.162020.07.1001</v>
      </c>
      <c r="B5460" s="8" t="s">
        <v>1922</v>
      </c>
      <c r="C5460" s="8" t="s">
        <v>1237</v>
      </c>
      <c r="D5460" s="8" t="s">
        <v>498</v>
      </c>
      <c r="E5460" s="8" t="s">
        <v>925</v>
      </c>
      <c r="F5460" s="8" t="s">
        <v>452</v>
      </c>
      <c r="G5460" s="8" t="s">
        <v>926</v>
      </c>
      <c r="H5460" s="8">
        <v>4.0000000000000002E-4</v>
      </c>
    </row>
    <row r="5461" spans="1:8">
      <c r="A5461" s="8" t="str">
        <f t="shared" si="125"/>
        <v>40.03.162135.03.1620</v>
      </c>
      <c r="B5461" s="8" t="s">
        <v>1923</v>
      </c>
      <c r="C5461" s="8" t="s">
        <v>1924</v>
      </c>
      <c r="D5461" s="8" t="s">
        <v>498</v>
      </c>
      <c r="E5461" s="8" t="s">
        <v>1236</v>
      </c>
      <c r="F5461" s="8" t="s">
        <v>498</v>
      </c>
      <c r="G5461" s="8" t="s">
        <v>1237</v>
      </c>
      <c r="H5461" s="8">
        <v>1</v>
      </c>
    </row>
    <row r="5462" spans="1:8">
      <c r="A5462" s="8" t="str">
        <f t="shared" si="125"/>
        <v>40.03.162130.01.1610</v>
      </c>
      <c r="B5462" s="8" t="s">
        <v>1923</v>
      </c>
      <c r="C5462" s="8" t="s">
        <v>1924</v>
      </c>
      <c r="D5462" s="8" t="s">
        <v>498</v>
      </c>
      <c r="E5462" s="8" t="s">
        <v>1546</v>
      </c>
      <c r="F5462" s="8" t="s">
        <v>498</v>
      </c>
      <c r="G5462" s="8" t="s">
        <v>1547</v>
      </c>
      <c r="H5462" s="8">
        <v>1</v>
      </c>
    </row>
    <row r="5463" spans="1:8">
      <c r="A5463" s="8" t="str">
        <f t="shared" si="125"/>
        <v>40.03.162120.10.1009</v>
      </c>
      <c r="B5463" s="8" t="s">
        <v>1923</v>
      </c>
      <c r="C5463" s="8" t="s">
        <v>1924</v>
      </c>
      <c r="D5463" s="8" t="s">
        <v>498</v>
      </c>
      <c r="E5463" s="8" t="s">
        <v>1552</v>
      </c>
      <c r="F5463" s="8" t="s">
        <v>508</v>
      </c>
      <c r="G5463" s="8" t="s">
        <v>1553</v>
      </c>
      <c r="H5463" s="8">
        <v>0.30030000000000001</v>
      </c>
    </row>
    <row r="5464" spans="1:8">
      <c r="A5464" s="8" t="str">
        <f t="shared" si="125"/>
        <v>40.03.162120.03.1010</v>
      </c>
      <c r="B5464" s="8" t="s">
        <v>1923</v>
      </c>
      <c r="C5464" s="8" t="s">
        <v>1924</v>
      </c>
      <c r="D5464" s="8" t="s">
        <v>498</v>
      </c>
      <c r="E5464" s="8" t="s">
        <v>1554</v>
      </c>
      <c r="F5464" s="8" t="s">
        <v>508</v>
      </c>
      <c r="G5464" s="8" t="s">
        <v>1555</v>
      </c>
      <c r="H5464" s="8">
        <v>5.0099999999999999E-2</v>
      </c>
    </row>
    <row r="5465" spans="1:8">
      <c r="A5465" s="8" t="str">
        <f t="shared" si="125"/>
        <v>40.03.162120.06.1001</v>
      </c>
      <c r="B5465" s="8" t="s">
        <v>1923</v>
      </c>
      <c r="C5465" s="8" t="s">
        <v>1924</v>
      </c>
      <c r="D5465" s="8" t="s">
        <v>498</v>
      </c>
      <c r="E5465" s="8" t="s">
        <v>917</v>
      </c>
      <c r="F5465" s="8" t="s">
        <v>508</v>
      </c>
      <c r="G5465" s="8" t="s">
        <v>918</v>
      </c>
      <c r="H5465" s="8">
        <v>5.0099999999999999E-2</v>
      </c>
    </row>
    <row r="5466" spans="1:8">
      <c r="A5466" s="8" t="str">
        <f t="shared" si="125"/>
        <v>40.03.162120.08.1001</v>
      </c>
      <c r="B5466" s="8" t="s">
        <v>1923</v>
      </c>
      <c r="C5466" s="8" t="s">
        <v>1924</v>
      </c>
      <c r="D5466" s="8" t="s">
        <v>498</v>
      </c>
      <c r="E5466" s="8" t="s">
        <v>919</v>
      </c>
      <c r="F5466" s="8" t="s">
        <v>920</v>
      </c>
      <c r="G5466" s="8" t="s">
        <v>542</v>
      </c>
      <c r="H5466" s="8">
        <v>5.0099999999999999E-2</v>
      </c>
    </row>
    <row r="5467" spans="1:8">
      <c r="A5467" s="8" t="str">
        <f t="shared" si="125"/>
        <v>40.03.162120.06.1005</v>
      </c>
      <c r="B5467" s="8" t="s">
        <v>1923</v>
      </c>
      <c r="C5467" s="8" t="s">
        <v>1924</v>
      </c>
      <c r="D5467" s="8" t="s">
        <v>498</v>
      </c>
      <c r="E5467" s="8" t="s">
        <v>914</v>
      </c>
      <c r="F5467" s="8" t="s">
        <v>508</v>
      </c>
      <c r="G5467" s="8" t="s">
        <v>915</v>
      </c>
      <c r="H5467" s="8">
        <v>5.0099999999999999E-2</v>
      </c>
    </row>
    <row r="5468" spans="1:8">
      <c r="A5468" s="8" t="str">
        <f t="shared" si="125"/>
        <v>40.03.162120.10.1005</v>
      </c>
      <c r="B5468" s="8" t="s">
        <v>1923</v>
      </c>
      <c r="C5468" s="8" t="s">
        <v>1924</v>
      </c>
      <c r="D5468" s="8" t="s">
        <v>498</v>
      </c>
      <c r="E5468" s="8" t="s">
        <v>1503</v>
      </c>
      <c r="F5468" s="8" t="s">
        <v>508</v>
      </c>
      <c r="G5468" s="8" t="s">
        <v>1504</v>
      </c>
      <c r="H5468" s="8">
        <v>2.5</v>
      </c>
    </row>
    <row r="5469" spans="1:8">
      <c r="A5469" s="8" t="str">
        <f t="shared" si="125"/>
        <v>40.03.162120.06.1019</v>
      </c>
      <c r="B5469" s="8" t="s">
        <v>1923</v>
      </c>
      <c r="C5469" s="8" t="s">
        <v>1924</v>
      </c>
      <c r="D5469" s="8" t="s">
        <v>498</v>
      </c>
      <c r="E5469" s="8" t="s">
        <v>1925</v>
      </c>
      <c r="F5469" s="8" t="s">
        <v>508</v>
      </c>
      <c r="G5469" s="8" t="s">
        <v>1926</v>
      </c>
      <c r="H5469" s="8">
        <v>2.5</v>
      </c>
    </row>
    <row r="5470" spans="1:8">
      <c r="A5470" s="8" t="str">
        <f t="shared" si="125"/>
        <v>40.03.162120.03.1012</v>
      </c>
      <c r="B5470" s="8" t="s">
        <v>1923</v>
      </c>
      <c r="C5470" s="8" t="s">
        <v>1924</v>
      </c>
      <c r="D5470" s="8" t="s">
        <v>498</v>
      </c>
      <c r="E5470" s="8" t="s">
        <v>1826</v>
      </c>
      <c r="F5470" s="8" t="s">
        <v>508</v>
      </c>
      <c r="G5470" s="8" t="s">
        <v>1827</v>
      </c>
      <c r="H5470" s="8">
        <v>0.1389</v>
      </c>
    </row>
    <row r="5471" spans="1:8">
      <c r="A5471" s="8" t="str">
        <f t="shared" si="125"/>
        <v>40.03.162220.09.1002</v>
      </c>
      <c r="B5471" s="8" t="s">
        <v>1927</v>
      </c>
      <c r="C5471" s="8" t="s">
        <v>1928</v>
      </c>
      <c r="D5471" s="8" t="s">
        <v>505</v>
      </c>
      <c r="E5471" s="8" t="s">
        <v>923</v>
      </c>
      <c r="F5471" s="8" t="s">
        <v>508</v>
      </c>
      <c r="G5471" s="8" t="s">
        <v>924</v>
      </c>
      <c r="H5471" s="8">
        <v>6.7000000000000002E-3</v>
      </c>
    </row>
    <row r="5472" spans="1:8">
      <c r="A5472" s="8" t="str">
        <f t="shared" si="125"/>
        <v>40.03.162220.15.1002</v>
      </c>
      <c r="B5472" s="8" t="s">
        <v>1927</v>
      </c>
      <c r="C5472" s="8" t="s">
        <v>1928</v>
      </c>
      <c r="D5472" s="8" t="s">
        <v>505</v>
      </c>
      <c r="E5472" s="8" t="s">
        <v>921</v>
      </c>
      <c r="F5472" s="8" t="s">
        <v>508</v>
      </c>
      <c r="G5472" s="8" t="s">
        <v>922</v>
      </c>
      <c r="H5472" s="8">
        <v>2.6700000000000002E-2</v>
      </c>
    </row>
    <row r="5473" spans="1:8">
      <c r="A5473" s="8" t="str">
        <f t="shared" si="125"/>
        <v>40.03.162220.07.1001</v>
      </c>
      <c r="B5473" s="8" t="s">
        <v>1927</v>
      </c>
      <c r="C5473" s="8" t="s">
        <v>1928</v>
      </c>
      <c r="D5473" s="8" t="s">
        <v>505</v>
      </c>
      <c r="E5473" s="8" t="s">
        <v>925</v>
      </c>
      <c r="F5473" s="8" t="s">
        <v>452</v>
      </c>
      <c r="G5473" s="8" t="s">
        <v>926</v>
      </c>
      <c r="H5473" s="8">
        <v>2.7000000000000001E-3</v>
      </c>
    </row>
    <row r="5474" spans="1:8">
      <c r="A5474" s="8" t="str">
        <f t="shared" si="125"/>
        <v>40.03.162235.03.1610</v>
      </c>
      <c r="B5474" s="8" t="s">
        <v>1927</v>
      </c>
      <c r="C5474" s="8" t="s">
        <v>1928</v>
      </c>
      <c r="D5474" s="8" t="s">
        <v>505</v>
      </c>
      <c r="E5474" s="8" t="s">
        <v>1544</v>
      </c>
      <c r="F5474" s="8" t="s">
        <v>498</v>
      </c>
      <c r="G5474" s="8" t="s">
        <v>1545</v>
      </c>
      <c r="H5474" s="8">
        <v>7.2</v>
      </c>
    </row>
    <row r="5475" spans="1:8">
      <c r="A5475" s="8" t="str">
        <f t="shared" si="125"/>
        <v>40.03.162230.01.1610</v>
      </c>
      <c r="B5475" s="8" t="s">
        <v>1927</v>
      </c>
      <c r="C5475" s="8" t="s">
        <v>1928</v>
      </c>
      <c r="D5475" s="8" t="s">
        <v>505</v>
      </c>
      <c r="E5475" s="8" t="s">
        <v>1546</v>
      </c>
      <c r="F5475" s="8" t="s">
        <v>498</v>
      </c>
      <c r="G5475" s="8" t="s">
        <v>1547</v>
      </c>
      <c r="H5475" s="8">
        <v>7.2</v>
      </c>
    </row>
    <row r="5476" spans="1:8">
      <c r="A5476" s="8" t="str">
        <f t="shared" si="125"/>
        <v>40.03.162220.10.1005</v>
      </c>
      <c r="B5476" s="8" t="s">
        <v>1927</v>
      </c>
      <c r="C5476" s="8" t="s">
        <v>1928</v>
      </c>
      <c r="D5476" s="8" t="s">
        <v>505</v>
      </c>
      <c r="E5476" s="8" t="s">
        <v>1503</v>
      </c>
      <c r="F5476" s="8" t="s">
        <v>508</v>
      </c>
      <c r="G5476" s="8" t="s">
        <v>1504</v>
      </c>
      <c r="H5476" s="8">
        <v>18</v>
      </c>
    </row>
    <row r="5477" spans="1:8">
      <c r="A5477" s="8" t="str">
        <f t="shared" si="125"/>
        <v>40.03.162220.06.1019</v>
      </c>
      <c r="B5477" s="8" t="s">
        <v>1927</v>
      </c>
      <c r="C5477" s="8" t="s">
        <v>1928</v>
      </c>
      <c r="D5477" s="8" t="s">
        <v>505</v>
      </c>
      <c r="E5477" s="8" t="s">
        <v>1925</v>
      </c>
      <c r="F5477" s="8" t="s">
        <v>508</v>
      </c>
      <c r="G5477" s="8" t="s">
        <v>1926</v>
      </c>
      <c r="H5477" s="8">
        <v>18</v>
      </c>
    </row>
    <row r="5478" spans="1:8">
      <c r="A5478" s="8" t="str">
        <f t="shared" si="125"/>
        <v>40.03.162220.03.1012</v>
      </c>
      <c r="B5478" s="8" t="s">
        <v>1927</v>
      </c>
      <c r="C5478" s="8" t="s">
        <v>1928</v>
      </c>
      <c r="D5478" s="8" t="s">
        <v>505</v>
      </c>
      <c r="E5478" s="8" t="s">
        <v>1826</v>
      </c>
      <c r="F5478" s="8" t="s">
        <v>508</v>
      </c>
      <c r="G5478" s="8" t="s">
        <v>1827</v>
      </c>
      <c r="H5478" s="8">
        <v>1</v>
      </c>
    </row>
    <row r="5479" spans="1:8">
      <c r="A5479" s="8" t="str">
        <f t="shared" si="125"/>
        <v>40.03.162220.06.1005</v>
      </c>
      <c r="B5479" s="8" t="s">
        <v>1927</v>
      </c>
      <c r="C5479" s="8" t="s">
        <v>1928</v>
      </c>
      <c r="D5479" s="8" t="s">
        <v>505</v>
      </c>
      <c r="E5479" s="8" t="s">
        <v>914</v>
      </c>
      <c r="F5479" s="8" t="s">
        <v>508</v>
      </c>
      <c r="G5479" s="8" t="s">
        <v>915</v>
      </c>
      <c r="H5479" s="8">
        <v>1</v>
      </c>
    </row>
    <row r="5480" spans="1:8">
      <c r="A5480" s="8" t="str">
        <f t="shared" si="125"/>
        <v>40.03.162220.06.1001</v>
      </c>
      <c r="B5480" s="8" t="s">
        <v>1927</v>
      </c>
      <c r="C5480" s="8" t="s">
        <v>1928</v>
      </c>
      <c r="D5480" s="8" t="s">
        <v>505</v>
      </c>
      <c r="E5480" s="8" t="s">
        <v>917</v>
      </c>
      <c r="F5480" s="8" t="s">
        <v>508</v>
      </c>
      <c r="G5480" s="8" t="s">
        <v>918</v>
      </c>
      <c r="H5480" s="8">
        <v>1</v>
      </c>
    </row>
    <row r="5481" spans="1:8">
      <c r="A5481" s="8" t="str">
        <f t="shared" si="125"/>
        <v>40.03.162220.08.1001</v>
      </c>
      <c r="B5481" s="8" t="s">
        <v>1927</v>
      </c>
      <c r="C5481" s="8" t="s">
        <v>1928</v>
      </c>
      <c r="D5481" s="8" t="s">
        <v>505</v>
      </c>
      <c r="E5481" s="8" t="s">
        <v>919</v>
      </c>
      <c r="F5481" s="8" t="s">
        <v>920</v>
      </c>
      <c r="G5481" s="8" t="s">
        <v>542</v>
      </c>
      <c r="H5481" s="8">
        <v>1</v>
      </c>
    </row>
    <row r="5482" spans="1:8">
      <c r="A5482" s="8" t="str">
        <f t="shared" si="125"/>
        <v>40.03.164020.09.1002</v>
      </c>
      <c r="B5482" s="8" t="s">
        <v>1929</v>
      </c>
      <c r="C5482" s="8" t="s">
        <v>1930</v>
      </c>
      <c r="D5482" s="8" t="s">
        <v>505</v>
      </c>
      <c r="E5482" s="8" t="s">
        <v>923</v>
      </c>
      <c r="F5482" s="8" t="s">
        <v>508</v>
      </c>
      <c r="G5482" s="8" t="s">
        <v>924</v>
      </c>
      <c r="H5482" s="8">
        <v>1.84E-2</v>
      </c>
    </row>
    <row r="5483" spans="1:8">
      <c r="A5483" s="8" t="str">
        <f t="shared" si="125"/>
        <v>40.03.164020.15.1002</v>
      </c>
      <c r="B5483" s="8" t="s">
        <v>1929</v>
      </c>
      <c r="C5483" s="8" t="s">
        <v>1930</v>
      </c>
      <c r="D5483" s="8" t="s">
        <v>505</v>
      </c>
      <c r="E5483" s="8" t="s">
        <v>921</v>
      </c>
      <c r="F5483" s="8" t="s">
        <v>508</v>
      </c>
      <c r="G5483" s="8" t="s">
        <v>922</v>
      </c>
      <c r="H5483" s="8">
        <v>7.3499999999999996E-2</v>
      </c>
    </row>
    <row r="5484" spans="1:8">
      <c r="A5484" s="8" t="str">
        <f t="shared" si="125"/>
        <v>40.03.164020.07.1001</v>
      </c>
      <c r="B5484" s="8" t="s">
        <v>1929</v>
      </c>
      <c r="C5484" s="8" t="s">
        <v>1930</v>
      </c>
      <c r="D5484" s="8" t="s">
        <v>505</v>
      </c>
      <c r="E5484" s="8" t="s">
        <v>925</v>
      </c>
      <c r="F5484" s="8" t="s">
        <v>452</v>
      </c>
      <c r="G5484" s="8" t="s">
        <v>926</v>
      </c>
      <c r="H5484" s="8">
        <v>7.3000000000000001E-3</v>
      </c>
    </row>
    <row r="5485" spans="1:8">
      <c r="A5485" s="8" t="str">
        <f t="shared" si="125"/>
        <v>40.03.164035.03.1610</v>
      </c>
      <c r="B5485" s="8" t="s">
        <v>1929</v>
      </c>
      <c r="C5485" s="8" t="s">
        <v>1930</v>
      </c>
      <c r="D5485" s="8" t="s">
        <v>505</v>
      </c>
      <c r="E5485" s="8" t="s">
        <v>1544</v>
      </c>
      <c r="F5485" s="8" t="s">
        <v>498</v>
      </c>
      <c r="G5485" s="8" t="s">
        <v>1545</v>
      </c>
      <c r="H5485" s="8">
        <v>19.8</v>
      </c>
    </row>
    <row r="5486" spans="1:8">
      <c r="A5486" s="8" t="str">
        <f t="shared" si="125"/>
        <v>40.03.164030.01.1610</v>
      </c>
      <c r="B5486" s="8" t="s">
        <v>1929</v>
      </c>
      <c r="C5486" s="8" t="s">
        <v>1930</v>
      </c>
      <c r="D5486" s="8" t="s">
        <v>505</v>
      </c>
      <c r="E5486" s="8" t="s">
        <v>1546</v>
      </c>
      <c r="F5486" s="8" t="s">
        <v>498</v>
      </c>
      <c r="G5486" s="8" t="s">
        <v>1547</v>
      </c>
      <c r="H5486" s="8">
        <v>19.8</v>
      </c>
    </row>
    <row r="5487" spans="1:8">
      <c r="A5487" s="8" t="str">
        <f t="shared" si="125"/>
        <v>40.03.164020.10.1020</v>
      </c>
      <c r="B5487" s="8" t="s">
        <v>1929</v>
      </c>
      <c r="C5487" s="8" t="s">
        <v>1930</v>
      </c>
      <c r="D5487" s="8" t="s">
        <v>505</v>
      </c>
      <c r="E5487" s="8" t="s">
        <v>1931</v>
      </c>
      <c r="F5487" s="8" t="s">
        <v>508</v>
      </c>
      <c r="G5487" s="8" t="s">
        <v>1932</v>
      </c>
      <c r="H5487" s="8">
        <v>5.9459</v>
      </c>
    </row>
    <row r="5488" spans="1:8">
      <c r="A5488" s="8" t="str">
        <f t="shared" si="125"/>
        <v>40.03.164020.03.1010</v>
      </c>
      <c r="B5488" s="8" t="s">
        <v>1929</v>
      </c>
      <c r="C5488" s="8" t="s">
        <v>1930</v>
      </c>
      <c r="D5488" s="8" t="s">
        <v>505</v>
      </c>
      <c r="E5488" s="8" t="s">
        <v>1554</v>
      </c>
      <c r="F5488" s="8" t="s">
        <v>508</v>
      </c>
      <c r="G5488" s="8" t="s">
        <v>1555</v>
      </c>
      <c r="H5488" s="8">
        <v>0.99099999999999999</v>
      </c>
    </row>
    <row r="5489" spans="1:8">
      <c r="A5489" s="8" t="str">
        <f t="shared" si="125"/>
        <v>40.03.164020.06.1005</v>
      </c>
      <c r="B5489" s="8" t="s">
        <v>1929</v>
      </c>
      <c r="C5489" s="8" t="s">
        <v>1930</v>
      </c>
      <c r="D5489" s="8" t="s">
        <v>505</v>
      </c>
      <c r="E5489" s="8" t="s">
        <v>914</v>
      </c>
      <c r="F5489" s="8" t="s">
        <v>508</v>
      </c>
      <c r="G5489" s="8" t="s">
        <v>915</v>
      </c>
      <c r="H5489" s="8">
        <v>0.99099999999999999</v>
      </c>
    </row>
    <row r="5490" spans="1:8">
      <c r="A5490" s="8" t="str">
        <f t="shared" si="125"/>
        <v>40.03.164020.06.1001</v>
      </c>
      <c r="B5490" s="8" t="s">
        <v>1929</v>
      </c>
      <c r="C5490" s="8" t="s">
        <v>1930</v>
      </c>
      <c r="D5490" s="8" t="s">
        <v>505</v>
      </c>
      <c r="E5490" s="8" t="s">
        <v>917</v>
      </c>
      <c r="F5490" s="8" t="s">
        <v>508</v>
      </c>
      <c r="G5490" s="8" t="s">
        <v>918</v>
      </c>
      <c r="H5490" s="8">
        <v>0.99099999999999999</v>
      </c>
    </row>
    <row r="5491" spans="1:8">
      <c r="A5491" s="8" t="str">
        <f t="shared" si="125"/>
        <v>40.03.164020.08.1001</v>
      </c>
      <c r="B5491" s="8" t="s">
        <v>1929</v>
      </c>
      <c r="C5491" s="8" t="s">
        <v>1930</v>
      </c>
      <c r="D5491" s="8" t="s">
        <v>505</v>
      </c>
      <c r="E5491" s="8" t="s">
        <v>919</v>
      </c>
      <c r="F5491" s="8" t="s">
        <v>920</v>
      </c>
      <c r="G5491" s="8" t="s">
        <v>542</v>
      </c>
      <c r="H5491" s="8">
        <v>0.99099999999999999</v>
      </c>
    </row>
    <row r="5492" spans="1:8">
      <c r="A5492" s="8" t="str">
        <f t="shared" si="125"/>
        <v>40.03.164120.09.1002</v>
      </c>
      <c r="B5492" s="8" t="s">
        <v>1933</v>
      </c>
      <c r="C5492" s="8" t="s">
        <v>1934</v>
      </c>
      <c r="D5492" s="8" t="s">
        <v>505</v>
      </c>
      <c r="E5492" s="8" t="s">
        <v>923</v>
      </c>
      <c r="F5492" s="8" t="s">
        <v>508</v>
      </c>
      <c r="G5492" s="8" t="s">
        <v>924</v>
      </c>
      <c r="H5492" s="8">
        <v>6.7000000000000002E-3</v>
      </c>
    </row>
    <row r="5493" spans="1:8">
      <c r="A5493" s="8" t="str">
        <f t="shared" si="125"/>
        <v>40.03.164120.15.1002</v>
      </c>
      <c r="B5493" s="8" t="s">
        <v>1933</v>
      </c>
      <c r="C5493" s="8" t="s">
        <v>1934</v>
      </c>
      <c r="D5493" s="8" t="s">
        <v>505</v>
      </c>
      <c r="E5493" s="8" t="s">
        <v>921</v>
      </c>
      <c r="F5493" s="8" t="s">
        <v>508</v>
      </c>
      <c r="G5493" s="8" t="s">
        <v>922</v>
      </c>
      <c r="H5493" s="8">
        <v>2.6700000000000002E-2</v>
      </c>
    </row>
    <row r="5494" spans="1:8">
      <c r="A5494" s="8" t="str">
        <f t="shared" si="125"/>
        <v>40.03.164120.07.1001</v>
      </c>
      <c r="B5494" s="8" t="s">
        <v>1933</v>
      </c>
      <c r="C5494" s="8" t="s">
        <v>1934</v>
      </c>
      <c r="D5494" s="8" t="s">
        <v>505</v>
      </c>
      <c r="E5494" s="8" t="s">
        <v>925</v>
      </c>
      <c r="F5494" s="8" t="s">
        <v>452</v>
      </c>
      <c r="G5494" s="8" t="s">
        <v>926</v>
      </c>
      <c r="H5494" s="8">
        <v>2.7000000000000001E-3</v>
      </c>
    </row>
    <row r="5495" spans="1:8">
      <c r="A5495" s="8" t="str">
        <f t="shared" si="125"/>
        <v>40.03.164135.03.1610</v>
      </c>
      <c r="B5495" s="8" t="s">
        <v>1933</v>
      </c>
      <c r="C5495" s="8" t="s">
        <v>1934</v>
      </c>
      <c r="D5495" s="8" t="s">
        <v>505</v>
      </c>
      <c r="E5495" s="8" t="s">
        <v>1544</v>
      </c>
      <c r="F5495" s="8" t="s">
        <v>498</v>
      </c>
      <c r="G5495" s="8" t="s">
        <v>1545</v>
      </c>
      <c r="H5495" s="8">
        <v>7.2</v>
      </c>
    </row>
    <row r="5496" spans="1:8">
      <c r="A5496" s="8" t="str">
        <f t="shared" si="125"/>
        <v>40.03.164130.01.1610</v>
      </c>
      <c r="B5496" s="8" t="s">
        <v>1933</v>
      </c>
      <c r="C5496" s="8" t="s">
        <v>1934</v>
      </c>
      <c r="D5496" s="8" t="s">
        <v>505</v>
      </c>
      <c r="E5496" s="8" t="s">
        <v>1546</v>
      </c>
      <c r="F5496" s="8" t="s">
        <v>498</v>
      </c>
      <c r="G5496" s="8" t="s">
        <v>1547</v>
      </c>
      <c r="H5496" s="8">
        <v>7.2</v>
      </c>
    </row>
    <row r="5497" spans="1:8">
      <c r="A5497" s="8" t="str">
        <f t="shared" si="125"/>
        <v>40.03.164120.10.1019</v>
      </c>
      <c r="B5497" s="8" t="s">
        <v>1933</v>
      </c>
      <c r="C5497" s="8" t="s">
        <v>1934</v>
      </c>
      <c r="D5497" s="8" t="s">
        <v>505</v>
      </c>
      <c r="E5497" s="8" t="s">
        <v>1935</v>
      </c>
      <c r="F5497" s="8" t="s">
        <v>508</v>
      </c>
      <c r="G5497" s="8" t="s">
        <v>1936</v>
      </c>
      <c r="H5497" s="8">
        <v>18</v>
      </c>
    </row>
    <row r="5498" spans="1:8">
      <c r="A5498" s="8" t="str">
        <f t="shared" si="125"/>
        <v>40.03.164120.03.1012</v>
      </c>
      <c r="B5498" s="8" t="s">
        <v>1933</v>
      </c>
      <c r="C5498" s="8" t="s">
        <v>1934</v>
      </c>
      <c r="D5498" s="8" t="s">
        <v>505</v>
      </c>
      <c r="E5498" s="8" t="s">
        <v>1826</v>
      </c>
      <c r="F5498" s="8" t="s">
        <v>508</v>
      </c>
      <c r="G5498" s="8" t="s">
        <v>1827</v>
      </c>
      <c r="H5498" s="8">
        <v>1</v>
      </c>
    </row>
    <row r="5499" spans="1:8">
      <c r="A5499" s="8" t="str">
        <f t="shared" si="125"/>
        <v>40.03.164120.06.1005</v>
      </c>
      <c r="B5499" s="8" t="s">
        <v>1933</v>
      </c>
      <c r="C5499" s="8" t="s">
        <v>1934</v>
      </c>
      <c r="D5499" s="8" t="s">
        <v>505</v>
      </c>
      <c r="E5499" s="8" t="s">
        <v>914</v>
      </c>
      <c r="F5499" s="8" t="s">
        <v>508</v>
      </c>
      <c r="G5499" s="8" t="s">
        <v>915</v>
      </c>
      <c r="H5499" s="8">
        <v>1</v>
      </c>
    </row>
    <row r="5500" spans="1:8">
      <c r="A5500" s="8" t="str">
        <f t="shared" si="125"/>
        <v>40.03.164120.06.1001</v>
      </c>
      <c r="B5500" s="8" t="s">
        <v>1933</v>
      </c>
      <c r="C5500" s="8" t="s">
        <v>1934</v>
      </c>
      <c r="D5500" s="8" t="s">
        <v>505</v>
      </c>
      <c r="E5500" s="8" t="s">
        <v>917</v>
      </c>
      <c r="F5500" s="8" t="s">
        <v>508</v>
      </c>
      <c r="G5500" s="8" t="s">
        <v>918</v>
      </c>
      <c r="H5500" s="8">
        <v>1</v>
      </c>
    </row>
    <row r="5501" spans="1:8">
      <c r="A5501" s="8" t="str">
        <f t="shared" si="125"/>
        <v>40.03.164120.08.1001</v>
      </c>
      <c r="B5501" s="8" t="s">
        <v>1933</v>
      </c>
      <c r="C5501" s="8" t="s">
        <v>1934</v>
      </c>
      <c r="D5501" s="8" t="s">
        <v>505</v>
      </c>
      <c r="E5501" s="8" t="s">
        <v>919</v>
      </c>
      <c r="F5501" s="8" t="s">
        <v>920</v>
      </c>
      <c r="G5501" s="8" t="s">
        <v>542</v>
      </c>
      <c r="H5501" s="8">
        <v>1</v>
      </c>
    </row>
    <row r="5502" spans="1:8">
      <c r="A5502" s="8" t="str">
        <f t="shared" si="125"/>
        <v>40.03.165020.09.1002</v>
      </c>
      <c r="B5502" s="8" t="s">
        <v>1937</v>
      </c>
      <c r="C5502" s="8" t="s">
        <v>1938</v>
      </c>
      <c r="D5502" s="8" t="s">
        <v>505</v>
      </c>
      <c r="E5502" s="8" t="s">
        <v>923</v>
      </c>
      <c r="F5502" s="8" t="s">
        <v>508</v>
      </c>
      <c r="G5502" s="8" t="s">
        <v>924</v>
      </c>
      <c r="H5502" s="8">
        <v>6.7000000000000002E-3</v>
      </c>
    </row>
    <row r="5503" spans="1:8">
      <c r="A5503" s="8" t="str">
        <f t="shared" si="125"/>
        <v>40.03.165020.15.1002</v>
      </c>
      <c r="B5503" s="8" t="s">
        <v>1937</v>
      </c>
      <c r="C5503" s="8" t="s">
        <v>1938</v>
      </c>
      <c r="D5503" s="8" t="s">
        <v>505</v>
      </c>
      <c r="E5503" s="8" t="s">
        <v>921</v>
      </c>
      <c r="F5503" s="8" t="s">
        <v>508</v>
      </c>
      <c r="G5503" s="8" t="s">
        <v>922</v>
      </c>
      <c r="H5503" s="8">
        <v>2.6700000000000002E-2</v>
      </c>
    </row>
    <row r="5504" spans="1:8">
      <c r="A5504" s="8" t="str">
        <f t="shared" si="125"/>
        <v>40.03.165020.07.1001</v>
      </c>
      <c r="B5504" s="8" t="s">
        <v>1937</v>
      </c>
      <c r="C5504" s="8" t="s">
        <v>1938</v>
      </c>
      <c r="D5504" s="8" t="s">
        <v>505</v>
      </c>
      <c r="E5504" s="8" t="s">
        <v>925</v>
      </c>
      <c r="F5504" s="8" t="s">
        <v>452</v>
      </c>
      <c r="G5504" s="8" t="s">
        <v>926</v>
      </c>
      <c r="H5504" s="8">
        <v>2.7000000000000001E-3</v>
      </c>
    </row>
    <row r="5505" spans="1:8">
      <c r="A5505" s="8" t="str">
        <f t="shared" si="125"/>
        <v>40.03.165035.03.1610</v>
      </c>
      <c r="B5505" s="8" t="s">
        <v>1937</v>
      </c>
      <c r="C5505" s="8" t="s">
        <v>1938</v>
      </c>
      <c r="D5505" s="8" t="s">
        <v>505</v>
      </c>
      <c r="E5505" s="8" t="s">
        <v>1544</v>
      </c>
      <c r="F5505" s="8" t="s">
        <v>498</v>
      </c>
      <c r="G5505" s="8" t="s">
        <v>1545</v>
      </c>
      <c r="H5505" s="8">
        <v>7.2</v>
      </c>
    </row>
    <row r="5506" spans="1:8">
      <c r="A5506" s="8" t="str">
        <f t="shared" si="125"/>
        <v>40.03.165030.01.1610</v>
      </c>
      <c r="B5506" s="8" t="s">
        <v>1937</v>
      </c>
      <c r="C5506" s="8" t="s">
        <v>1938</v>
      </c>
      <c r="D5506" s="8" t="s">
        <v>505</v>
      </c>
      <c r="E5506" s="8" t="s">
        <v>1546</v>
      </c>
      <c r="F5506" s="8" t="s">
        <v>498</v>
      </c>
      <c r="G5506" s="8" t="s">
        <v>1547</v>
      </c>
      <c r="H5506" s="8">
        <v>7.2</v>
      </c>
    </row>
    <row r="5507" spans="1:8">
      <c r="A5507" s="8" t="str">
        <f t="shared" si="125"/>
        <v>---------------  - FMEN031 - V:</v>
      </c>
      <c r="B5507" s="8" t="s">
        <v>427</v>
      </c>
      <c r="C5507" s="8" t="e">
        <f>------------------------------DAT</f>
        <v>#NAME?</v>
      </c>
      <c r="D5507" s="8" t="s">
        <v>1238</v>
      </c>
      <c r="E5507" s="8" t="s">
        <v>526</v>
      </c>
      <c r="F5507" s="8" t="s">
        <v>527</v>
      </c>
      <c r="G5507" s="8" t="s">
        <v>528</v>
      </c>
      <c r="H5507" s="8"/>
    </row>
    <row r="5508" spans="1:8">
      <c r="A5508" s="8" t="str">
        <f t="shared" si="125"/>
        <v>_x000C_------------------------------</v>
      </c>
      <c r="B5508" s="8" t="s">
        <v>529</v>
      </c>
      <c r="C5508" s="8" t="s">
        <v>1227</v>
      </c>
      <c r="D5508" s="8" t="s">
        <v>1228</v>
      </c>
      <c r="E5508" s="8" t="s">
        <v>430</v>
      </c>
      <c r="F5508" s="8" t="s">
        <v>429</v>
      </c>
      <c r="G5508" s="8" t="s">
        <v>431</v>
      </c>
      <c r="H5508" s="8" t="s">
        <v>431</v>
      </c>
    </row>
    <row r="5509" spans="1:8">
      <c r="A5509" s="8" t="str">
        <f t="shared" si="125"/>
        <v>FORNO DE MINASrutura de Atual P</v>
      </c>
      <c r="B5509" s="8" t="s">
        <v>433</v>
      </c>
      <c r="C5509" s="8" t="s">
        <v>434</v>
      </c>
      <c r="D5509" s="8" t="s">
        <v>435</v>
      </c>
      <c r="E5509" s="8" t="s">
        <v>436</v>
      </c>
      <c r="F5509" s="8" t="s">
        <v>437</v>
      </c>
      <c r="G5509" s="8" t="s">
        <v>438</v>
      </c>
      <c r="H5509" s="8" t="s">
        <v>1939</v>
      </c>
    </row>
    <row r="5510" spans="1:8">
      <c r="A5510" s="8" t="str">
        <f t="shared" si="125"/>
        <v>-------------------------------</v>
      </c>
      <c r="B5510" s="8" t="s">
        <v>427</v>
      </c>
      <c r="C5510" s="8" t="s">
        <v>1227</v>
      </c>
      <c r="D5510" s="8" t="s">
        <v>1228</v>
      </c>
      <c r="E5510" s="8" t="s">
        <v>430</v>
      </c>
      <c r="F5510" s="8" t="s">
        <v>429</v>
      </c>
      <c r="G5510" s="8" t="s">
        <v>431</v>
      </c>
      <c r="H5510" s="8" t="s">
        <v>1880</v>
      </c>
    </row>
    <row r="5511" spans="1:8">
      <c r="A5511" s="8" t="str">
        <f t="shared" si="125"/>
        <v/>
      </c>
      <c r="B5511" s="8"/>
      <c r="C5511" s="8"/>
      <c r="D5511" s="8"/>
      <c r="E5511" s="8"/>
      <c r="F5511" s="8"/>
      <c r="G5511" s="8"/>
      <c r="H5511" s="8"/>
    </row>
    <row r="5512" spans="1:8">
      <c r="A5512" s="8" t="str">
        <f t="shared" si="125"/>
        <v>Item PaiItem Filho</v>
      </c>
      <c r="B5512" s="8" t="s">
        <v>441</v>
      </c>
      <c r="C5512" s="8" t="s">
        <v>442</v>
      </c>
      <c r="D5512" s="8" t="s">
        <v>443</v>
      </c>
      <c r="E5512" s="8" t="s">
        <v>444</v>
      </c>
      <c r="F5512" s="8" t="s">
        <v>443</v>
      </c>
      <c r="G5512" s="8" t="s">
        <v>445</v>
      </c>
      <c r="H5512" s="8" t="s">
        <v>446</v>
      </c>
    </row>
    <row r="5513" spans="1:8">
      <c r="A5513" s="8" t="str">
        <f t="shared" si="125"/>
        <v>------------------------------</v>
      </c>
      <c r="B5513" s="8" t="s">
        <v>427</v>
      </c>
      <c r="C5513" s="8" t="s">
        <v>447</v>
      </c>
      <c r="D5513" s="8" t="s">
        <v>448</v>
      </c>
      <c r="E5513" s="8" t="s">
        <v>449</v>
      </c>
      <c r="F5513" s="8" t="s">
        <v>448</v>
      </c>
      <c r="G5513" s="8" t="s">
        <v>431</v>
      </c>
      <c r="H5513" s="8" t="s">
        <v>427</v>
      </c>
    </row>
    <row r="5514" spans="1:8">
      <c r="A5514" s="8" t="str">
        <f t="shared" si="125"/>
        <v>40.03.165020.10.1005</v>
      </c>
      <c r="B5514" s="8" t="s">
        <v>1937</v>
      </c>
      <c r="C5514" s="8" t="s">
        <v>1938</v>
      </c>
      <c r="D5514" s="8" t="s">
        <v>505</v>
      </c>
      <c r="E5514" s="8" t="s">
        <v>1503</v>
      </c>
      <c r="F5514" s="8" t="s">
        <v>508</v>
      </c>
      <c r="G5514" s="8" t="s">
        <v>1504</v>
      </c>
      <c r="H5514" s="8">
        <v>18</v>
      </c>
    </row>
    <row r="5515" spans="1:8">
      <c r="A5515" s="8" t="str">
        <f t="shared" si="125"/>
        <v>40.03.165020.06.1022</v>
      </c>
      <c r="B5515" s="8" t="s">
        <v>1937</v>
      </c>
      <c r="C5515" s="8" t="s">
        <v>1938</v>
      </c>
      <c r="D5515" s="8" t="s">
        <v>505</v>
      </c>
      <c r="E5515" s="8" t="s">
        <v>1940</v>
      </c>
      <c r="F5515" s="8" t="s">
        <v>508</v>
      </c>
      <c r="G5515" s="8" t="s">
        <v>1941</v>
      </c>
      <c r="H5515" s="8">
        <v>18</v>
      </c>
    </row>
    <row r="5516" spans="1:8">
      <c r="A5516" s="8" t="str">
        <f t="shared" si="125"/>
        <v>40.03.165020.03.1012</v>
      </c>
      <c r="B5516" s="8" t="s">
        <v>1937</v>
      </c>
      <c r="C5516" s="8" t="s">
        <v>1938</v>
      </c>
      <c r="D5516" s="8" t="s">
        <v>505</v>
      </c>
      <c r="E5516" s="8" t="s">
        <v>1826</v>
      </c>
      <c r="F5516" s="8" t="s">
        <v>508</v>
      </c>
      <c r="G5516" s="8" t="s">
        <v>1827</v>
      </c>
      <c r="H5516" s="8">
        <v>1</v>
      </c>
    </row>
    <row r="5517" spans="1:8">
      <c r="A5517" s="8" t="str">
        <f t="shared" si="125"/>
        <v>40.03.165020.06.1005</v>
      </c>
      <c r="B5517" s="8" t="s">
        <v>1937</v>
      </c>
      <c r="C5517" s="8" t="s">
        <v>1938</v>
      </c>
      <c r="D5517" s="8" t="s">
        <v>505</v>
      </c>
      <c r="E5517" s="8" t="s">
        <v>914</v>
      </c>
      <c r="F5517" s="8" t="s">
        <v>508</v>
      </c>
      <c r="G5517" s="8" t="s">
        <v>915</v>
      </c>
      <c r="H5517" s="8">
        <v>1</v>
      </c>
    </row>
    <row r="5518" spans="1:8">
      <c r="A5518" s="8" t="str">
        <f t="shared" si="125"/>
        <v>40.03.165020.06.1001</v>
      </c>
      <c r="B5518" s="8" t="s">
        <v>1937</v>
      </c>
      <c r="C5518" s="8" t="s">
        <v>1938</v>
      </c>
      <c r="D5518" s="8" t="s">
        <v>505</v>
      </c>
      <c r="E5518" s="8" t="s">
        <v>917</v>
      </c>
      <c r="F5518" s="8" t="s">
        <v>508</v>
      </c>
      <c r="G5518" s="8" t="s">
        <v>918</v>
      </c>
      <c r="H5518" s="8">
        <v>1</v>
      </c>
    </row>
    <row r="5519" spans="1:8">
      <c r="A5519" s="8" t="str">
        <f t="shared" ref="A5519:A5582" si="126">B5519&amp;E5519</f>
        <v>40.03.165020.08.1001</v>
      </c>
      <c r="B5519" s="8" t="s">
        <v>1937</v>
      </c>
      <c r="C5519" s="8" t="s">
        <v>1938</v>
      </c>
      <c r="D5519" s="8" t="s">
        <v>505</v>
      </c>
      <c r="E5519" s="8" t="s">
        <v>919</v>
      </c>
      <c r="F5519" s="8" t="s">
        <v>920</v>
      </c>
      <c r="G5519" s="8" t="s">
        <v>542</v>
      </c>
      <c r="H5519" s="8">
        <v>1</v>
      </c>
    </row>
    <row r="5520" spans="1:8">
      <c r="A5520" s="8" t="str">
        <f t="shared" si="126"/>
        <v>40.03.168035.03.1620</v>
      </c>
      <c r="B5520" s="8" t="s">
        <v>521</v>
      </c>
      <c r="C5520" s="8" t="s">
        <v>522</v>
      </c>
      <c r="D5520" s="8" t="s">
        <v>498</v>
      </c>
      <c r="E5520" s="8" t="s">
        <v>1236</v>
      </c>
      <c r="F5520" s="8" t="s">
        <v>498</v>
      </c>
      <c r="G5520" s="8" t="s">
        <v>1237</v>
      </c>
      <c r="H5520" s="8">
        <v>1</v>
      </c>
    </row>
    <row r="5521" spans="1:8">
      <c r="A5521" s="8" t="str">
        <f t="shared" si="126"/>
        <v>40.03.168030.01.1610</v>
      </c>
      <c r="B5521" s="8" t="s">
        <v>521</v>
      </c>
      <c r="C5521" s="8" t="s">
        <v>522</v>
      </c>
      <c r="D5521" s="8" t="s">
        <v>498</v>
      </c>
      <c r="E5521" s="8" t="s">
        <v>1546</v>
      </c>
      <c r="F5521" s="8" t="s">
        <v>498</v>
      </c>
      <c r="G5521" s="8" t="s">
        <v>1547</v>
      </c>
      <c r="H5521" s="8">
        <v>1</v>
      </c>
    </row>
    <row r="5522" spans="1:8">
      <c r="A5522" s="8" t="str">
        <f t="shared" si="126"/>
        <v>40.03.168020.10.1009</v>
      </c>
      <c r="B5522" s="8" t="s">
        <v>521</v>
      </c>
      <c r="C5522" s="8" t="s">
        <v>522</v>
      </c>
      <c r="D5522" s="8" t="s">
        <v>498</v>
      </c>
      <c r="E5522" s="8" t="s">
        <v>1552</v>
      </c>
      <c r="F5522" s="8" t="s">
        <v>508</v>
      </c>
      <c r="G5522" s="8" t="s">
        <v>1553</v>
      </c>
      <c r="H5522" s="8">
        <v>0.30030000000000001</v>
      </c>
    </row>
    <row r="5523" spans="1:8">
      <c r="A5523" s="8" t="str">
        <f t="shared" si="126"/>
        <v>40.03.168020.03.1010</v>
      </c>
      <c r="B5523" s="8" t="s">
        <v>521</v>
      </c>
      <c r="C5523" s="8" t="s">
        <v>522</v>
      </c>
      <c r="D5523" s="8" t="s">
        <v>498</v>
      </c>
      <c r="E5523" s="8" t="s">
        <v>1554</v>
      </c>
      <c r="F5523" s="8" t="s">
        <v>508</v>
      </c>
      <c r="G5523" s="8" t="s">
        <v>1555</v>
      </c>
      <c r="H5523" s="8">
        <v>5.0099999999999999E-2</v>
      </c>
    </row>
    <row r="5524" spans="1:8">
      <c r="A5524" s="8" t="str">
        <f t="shared" si="126"/>
        <v>40.03.168020.06.1001</v>
      </c>
      <c r="B5524" s="8" t="s">
        <v>521</v>
      </c>
      <c r="C5524" s="8" t="s">
        <v>522</v>
      </c>
      <c r="D5524" s="8" t="s">
        <v>498</v>
      </c>
      <c r="E5524" s="8" t="s">
        <v>917</v>
      </c>
      <c r="F5524" s="8" t="s">
        <v>508</v>
      </c>
      <c r="G5524" s="8" t="s">
        <v>918</v>
      </c>
      <c r="H5524" s="8">
        <v>5.0099999999999999E-2</v>
      </c>
    </row>
    <row r="5525" spans="1:8">
      <c r="A5525" s="8" t="str">
        <f t="shared" si="126"/>
        <v>40.03.168020.08.1001</v>
      </c>
      <c r="B5525" s="8" t="s">
        <v>521</v>
      </c>
      <c r="C5525" s="8" t="s">
        <v>522</v>
      </c>
      <c r="D5525" s="8" t="s">
        <v>498</v>
      </c>
      <c r="E5525" s="8" t="s">
        <v>919</v>
      </c>
      <c r="F5525" s="8" t="s">
        <v>920</v>
      </c>
      <c r="G5525" s="8" t="s">
        <v>542</v>
      </c>
      <c r="H5525" s="8">
        <v>5.0099999999999999E-2</v>
      </c>
    </row>
    <row r="5526" spans="1:8">
      <c r="A5526" s="8" t="str">
        <f t="shared" si="126"/>
        <v>40.03.168020.06.1005</v>
      </c>
      <c r="B5526" s="8" t="s">
        <v>521</v>
      </c>
      <c r="C5526" s="8" t="s">
        <v>522</v>
      </c>
      <c r="D5526" s="8" t="s">
        <v>498</v>
      </c>
      <c r="E5526" s="8" t="s">
        <v>914</v>
      </c>
      <c r="F5526" s="8" t="s">
        <v>508</v>
      </c>
      <c r="G5526" s="8" t="s">
        <v>915</v>
      </c>
      <c r="H5526" s="8">
        <v>5.0099999999999999E-2</v>
      </c>
    </row>
    <row r="5527" spans="1:8">
      <c r="A5527" s="8" t="str">
        <f t="shared" si="126"/>
        <v>40.03.168020.07.1001</v>
      </c>
      <c r="B5527" s="8" t="s">
        <v>521</v>
      </c>
      <c r="C5527" s="8" t="s">
        <v>522</v>
      </c>
      <c r="D5527" s="8" t="s">
        <v>498</v>
      </c>
      <c r="E5527" s="8" t="s">
        <v>925</v>
      </c>
      <c r="F5527" s="8" t="s">
        <v>452</v>
      </c>
      <c r="G5527" s="8" t="s">
        <v>926</v>
      </c>
      <c r="H5527" s="8">
        <v>4.0000000000000002E-4</v>
      </c>
    </row>
    <row r="5528" spans="1:8">
      <c r="A5528" s="8" t="str">
        <f t="shared" si="126"/>
        <v>40.03.169020.07.1001</v>
      </c>
      <c r="B5528" s="8" t="s">
        <v>1942</v>
      </c>
      <c r="C5528" s="8" t="s">
        <v>1557</v>
      </c>
      <c r="D5528" s="8" t="s">
        <v>498</v>
      </c>
      <c r="E5528" s="8" t="s">
        <v>925</v>
      </c>
      <c r="F5528" s="8" t="s">
        <v>452</v>
      </c>
      <c r="G5528" s="8" t="s">
        <v>926</v>
      </c>
      <c r="H5528" s="8">
        <v>4.0000000000000002E-4</v>
      </c>
    </row>
    <row r="5529" spans="1:8">
      <c r="A5529" s="8" t="str">
        <f t="shared" si="126"/>
        <v>40.03.169035.03.1690</v>
      </c>
      <c r="B5529" s="8" t="s">
        <v>1942</v>
      </c>
      <c r="C5529" s="8" t="s">
        <v>1557</v>
      </c>
      <c r="D5529" s="8" t="s">
        <v>498</v>
      </c>
      <c r="E5529" s="8" t="s">
        <v>1556</v>
      </c>
      <c r="F5529" s="8" t="s">
        <v>498</v>
      </c>
      <c r="G5529" s="8" t="s">
        <v>1557</v>
      </c>
      <c r="H5529" s="8">
        <v>1</v>
      </c>
    </row>
    <row r="5530" spans="1:8">
      <c r="A5530" s="8" t="str">
        <f t="shared" si="126"/>
        <v>40.03.169020.10.1024</v>
      </c>
      <c r="B5530" s="8" t="s">
        <v>1942</v>
      </c>
      <c r="C5530" s="8" t="s">
        <v>1557</v>
      </c>
      <c r="D5530" s="8" t="s">
        <v>498</v>
      </c>
      <c r="E5530" s="8" t="s">
        <v>1558</v>
      </c>
      <c r="F5530" s="8" t="s">
        <v>463</v>
      </c>
      <c r="G5530" s="8" t="s">
        <v>1559</v>
      </c>
      <c r="H5530" s="8">
        <v>0.30609999999999998</v>
      </c>
    </row>
    <row r="5531" spans="1:8">
      <c r="A5531" s="8" t="str">
        <f t="shared" si="126"/>
        <v>40.03.169020.06.1037</v>
      </c>
      <c r="B5531" s="8" t="s">
        <v>1942</v>
      </c>
      <c r="C5531" s="8" t="s">
        <v>1557</v>
      </c>
      <c r="D5531" s="8" t="s">
        <v>498</v>
      </c>
      <c r="E5531" s="8" t="s">
        <v>1560</v>
      </c>
      <c r="F5531" s="8" t="s">
        <v>463</v>
      </c>
      <c r="G5531" s="8" t="s">
        <v>1561</v>
      </c>
      <c r="H5531" s="8">
        <v>0.30609999999999998</v>
      </c>
    </row>
    <row r="5532" spans="1:8">
      <c r="A5532" s="8" t="str">
        <f t="shared" si="126"/>
        <v>40.03.169020.03.1022</v>
      </c>
      <c r="B5532" s="8" t="s">
        <v>1942</v>
      </c>
      <c r="C5532" s="8" t="s">
        <v>1557</v>
      </c>
      <c r="D5532" s="8" t="s">
        <v>498</v>
      </c>
      <c r="E5532" s="8" t="s">
        <v>1562</v>
      </c>
      <c r="F5532" s="8" t="s">
        <v>463</v>
      </c>
      <c r="G5532" s="8" t="s">
        <v>1530</v>
      </c>
      <c r="H5532" s="8">
        <v>0.05</v>
      </c>
    </row>
    <row r="5533" spans="1:8">
      <c r="A5533" s="8" t="str">
        <f t="shared" si="126"/>
        <v>40.03.169020.06.1005</v>
      </c>
      <c r="B5533" s="8" t="s">
        <v>1942</v>
      </c>
      <c r="C5533" s="8" t="s">
        <v>1557</v>
      </c>
      <c r="D5533" s="8" t="s">
        <v>498</v>
      </c>
      <c r="E5533" s="8" t="s">
        <v>914</v>
      </c>
      <c r="F5533" s="8" t="s">
        <v>508</v>
      </c>
      <c r="G5533" s="8" t="s">
        <v>915</v>
      </c>
      <c r="H5533" s="8">
        <v>0.05</v>
      </c>
    </row>
    <row r="5534" spans="1:8">
      <c r="A5534" s="8" t="str">
        <f t="shared" si="126"/>
        <v>40.03.169020.08.1001</v>
      </c>
      <c r="B5534" s="8" t="s">
        <v>1942</v>
      </c>
      <c r="C5534" s="8" t="s">
        <v>1557</v>
      </c>
      <c r="D5534" s="8" t="s">
        <v>498</v>
      </c>
      <c r="E5534" s="8" t="s">
        <v>919</v>
      </c>
      <c r="F5534" s="8" t="s">
        <v>920</v>
      </c>
      <c r="G5534" s="8" t="s">
        <v>542</v>
      </c>
      <c r="H5534" s="8">
        <v>0.05</v>
      </c>
    </row>
    <row r="5535" spans="1:8">
      <c r="A5535" s="8" t="str">
        <f t="shared" si="126"/>
        <v>40.03.169030.01.1610</v>
      </c>
      <c r="B5535" s="8" t="s">
        <v>1942</v>
      </c>
      <c r="C5535" s="8" t="s">
        <v>1557</v>
      </c>
      <c r="D5535" s="8" t="s">
        <v>498</v>
      </c>
      <c r="E5535" s="8" t="s">
        <v>1546</v>
      </c>
      <c r="F5535" s="8" t="s">
        <v>498</v>
      </c>
      <c r="G5535" s="8" t="s">
        <v>1547</v>
      </c>
      <c r="H5535" s="8">
        <v>1</v>
      </c>
    </row>
    <row r="5536" spans="1:8">
      <c r="A5536" s="8" t="str">
        <f t="shared" si="126"/>
        <v>40.03.171035.03.1710</v>
      </c>
      <c r="B5536" s="8" t="s">
        <v>1943</v>
      </c>
      <c r="C5536" s="8" t="s">
        <v>1944</v>
      </c>
      <c r="D5536" s="8" t="s">
        <v>498</v>
      </c>
      <c r="E5536" s="8" t="s">
        <v>1564</v>
      </c>
      <c r="F5536" s="8" t="s">
        <v>498</v>
      </c>
      <c r="G5536" s="8" t="s">
        <v>1565</v>
      </c>
      <c r="H5536" s="8">
        <v>1</v>
      </c>
    </row>
    <row r="5537" spans="1:8">
      <c r="A5537" s="8" t="str">
        <f t="shared" si="126"/>
        <v>40.03.171030.01.1710</v>
      </c>
      <c r="B5537" s="8" t="s">
        <v>1943</v>
      </c>
      <c r="C5537" s="8" t="s">
        <v>1944</v>
      </c>
      <c r="D5537" s="8" t="s">
        <v>498</v>
      </c>
      <c r="E5537" s="8" t="s">
        <v>1566</v>
      </c>
      <c r="F5537" s="8" t="s">
        <v>498</v>
      </c>
      <c r="G5537" s="8" t="s">
        <v>1565</v>
      </c>
      <c r="H5537" s="8">
        <v>1</v>
      </c>
    </row>
    <row r="5538" spans="1:8">
      <c r="A5538" s="8" t="str">
        <f t="shared" si="126"/>
        <v>40.03.171020.09.1002</v>
      </c>
      <c r="B5538" s="8" t="s">
        <v>1943</v>
      </c>
      <c r="C5538" s="8" t="s">
        <v>1944</v>
      </c>
      <c r="D5538" s="8" t="s">
        <v>498</v>
      </c>
      <c r="E5538" s="8" t="s">
        <v>923</v>
      </c>
      <c r="F5538" s="8" t="s">
        <v>508</v>
      </c>
      <c r="G5538" s="8" t="s">
        <v>924</v>
      </c>
      <c r="H5538" s="8">
        <v>4.5459999999999997E-3</v>
      </c>
    </row>
    <row r="5539" spans="1:8">
      <c r="A5539" s="8" t="str">
        <f t="shared" si="126"/>
        <v>40.03.171020.06.1001</v>
      </c>
      <c r="B5539" s="8" t="s">
        <v>1943</v>
      </c>
      <c r="C5539" s="8" t="s">
        <v>1944</v>
      </c>
      <c r="D5539" s="8" t="s">
        <v>498</v>
      </c>
      <c r="E5539" s="8" t="s">
        <v>917</v>
      </c>
      <c r="F5539" s="8" t="s">
        <v>508</v>
      </c>
      <c r="G5539" s="8" t="s">
        <v>918</v>
      </c>
      <c r="H5539" s="8">
        <v>2E-3</v>
      </c>
    </row>
    <row r="5540" spans="1:8">
      <c r="A5540" s="8" t="str">
        <f t="shared" si="126"/>
        <v>40.03.171020.10.1014</v>
      </c>
      <c r="B5540" s="8" t="s">
        <v>1943</v>
      </c>
      <c r="C5540" s="8" t="s">
        <v>1944</v>
      </c>
      <c r="D5540" s="8" t="s">
        <v>498</v>
      </c>
      <c r="E5540" s="8" t="s">
        <v>1055</v>
      </c>
      <c r="F5540" s="8" t="s">
        <v>508</v>
      </c>
      <c r="G5540" s="8" t="s">
        <v>1056</v>
      </c>
      <c r="H5540" s="8">
        <v>5.0000000000000001E-3</v>
      </c>
    </row>
    <row r="5541" spans="1:8">
      <c r="A5541" s="8" t="str">
        <f t="shared" si="126"/>
        <v>40.03.171020.06.1044</v>
      </c>
      <c r="B5541" s="8" t="s">
        <v>1943</v>
      </c>
      <c r="C5541" s="8" t="s">
        <v>1944</v>
      </c>
      <c r="D5541" s="8" t="s">
        <v>498</v>
      </c>
      <c r="E5541" s="8" t="s">
        <v>1945</v>
      </c>
      <c r="F5541" s="8" t="s">
        <v>463</v>
      </c>
      <c r="G5541" s="8" t="s">
        <v>1946</v>
      </c>
      <c r="H5541" s="8">
        <v>0.05</v>
      </c>
    </row>
    <row r="5542" spans="1:8">
      <c r="A5542" s="8" t="str">
        <f t="shared" si="126"/>
        <v>40.03.171020.03.1010</v>
      </c>
      <c r="B5542" s="8" t="s">
        <v>1943</v>
      </c>
      <c r="C5542" s="8" t="s">
        <v>1944</v>
      </c>
      <c r="D5542" s="8" t="s">
        <v>498</v>
      </c>
      <c r="E5542" s="8" t="s">
        <v>1554</v>
      </c>
      <c r="F5542" s="8" t="s">
        <v>508</v>
      </c>
      <c r="G5542" s="8" t="s">
        <v>1555</v>
      </c>
      <c r="H5542" s="8">
        <v>0.05</v>
      </c>
    </row>
    <row r="5543" spans="1:8">
      <c r="A5543" s="8" t="str">
        <f t="shared" si="126"/>
        <v>40.03.171020.08.1001</v>
      </c>
      <c r="B5543" s="8" t="s">
        <v>1943</v>
      </c>
      <c r="C5543" s="8" t="s">
        <v>1944</v>
      </c>
      <c r="D5543" s="8" t="s">
        <v>498</v>
      </c>
      <c r="E5543" s="8" t="s">
        <v>919</v>
      </c>
      <c r="F5543" s="8" t="s">
        <v>920</v>
      </c>
      <c r="G5543" s="8" t="s">
        <v>542</v>
      </c>
      <c r="H5543" s="8">
        <v>0.05</v>
      </c>
    </row>
    <row r="5544" spans="1:8">
      <c r="A5544" s="8" t="str">
        <f t="shared" si="126"/>
        <v>40.03.171020.06.1005</v>
      </c>
      <c r="B5544" s="8" t="s">
        <v>1943</v>
      </c>
      <c r="C5544" s="8" t="s">
        <v>1944</v>
      </c>
      <c r="D5544" s="8" t="s">
        <v>498</v>
      </c>
      <c r="E5544" s="8" t="s">
        <v>914</v>
      </c>
      <c r="F5544" s="8" t="s">
        <v>508</v>
      </c>
      <c r="G5544" s="8" t="s">
        <v>915</v>
      </c>
      <c r="H5544" s="8">
        <v>0.05</v>
      </c>
    </row>
    <row r="5545" spans="1:8">
      <c r="A5545" s="8" t="str">
        <f t="shared" si="126"/>
        <v>40.03.171020.07.1001</v>
      </c>
      <c r="B5545" s="8" t="s">
        <v>1943</v>
      </c>
      <c r="C5545" s="8" t="s">
        <v>1944</v>
      </c>
      <c r="D5545" s="8" t="s">
        <v>498</v>
      </c>
      <c r="E5545" s="8" t="s">
        <v>925</v>
      </c>
      <c r="F5545" s="8" t="s">
        <v>452</v>
      </c>
      <c r="G5545" s="8" t="s">
        <v>926</v>
      </c>
      <c r="H5545" s="8">
        <v>4.0000000000000002E-4</v>
      </c>
    </row>
    <row r="5546" spans="1:8">
      <c r="A5546" s="8" t="str">
        <f t="shared" si="126"/>
        <v>40.03.171120.09.1002</v>
      </c>
      <c r="B5546" s="8" t="s">
        <v>1947</v>
      </c>
      <c r="C5546" s="8" t="s">
        <v>1948</v>
      </c>
      <c r="D5546" s="8" t="s">
        <v>498</v>
      </c>
      <c r="E5546" s="8" t="s">
        <v>923</v>
      </c>
      <c r="F5546" s="8" t="s">
        <v>508</v>
      </c>
      <c r="G5546" s="8" t="s">
        <v>924</v>
      </c>
      <c r="H5546" s="8">
        <v>5.4460000000000003E-3</v>
      </c>
    </row>
    <row r="5547" spans="1:8">
      <c r="A5547" s="8" t="str">
        <f t="shared" si="126"/>
        <v>40.03.171120.15.1002</v>
      </c>
      <c r="B5547" s="8" t="s">
        <v>1947</v>
      </c>
      <c r="C5547" s="8" t="s">
        <v>1948</v>
      </c>
      <c r="D5547" s="8" t="s">
        <v>498</v>
      </c>
      <c r="E5547" s="8" t="s">
        <v>921</v>
      </c>
      <c r="F5547" s="8" t="s">
        <v>508</v>
      </c>
      <c r="G5547" s="8" t="s">
        <v>922</v>
      </c>
      <c r="H5547" s="8">
        <v>3.7000000000000002E-3</v>
      </c>
    </row>
    <row r="5548" spans="1:8">
      <c r="A5548" s="8" t="str">
        <f t="shared" si="126"/>
        <v>40.03.171120.07.1001</v>
      </c>
      <c r="B5548" s="8" t="s">
        <v>1947</v>
      </c>
      <c r="C5548" s="8" t="s">
        <v>1948</v>
      </c>
      <c r="D5548" s="8" t="s">
        <v>498</v>
      </c>
      <c r="E5548" s="8" t="s">
        <v>925</v>
      </c>
      <c r="F5548" s="8" t="s">
        <v>452</v>
      </c>
      <c r="G5548" s="8" t="s">
        <v>926</v>
      </c>
      <c r="H5548" s="8">
        <v>4.0000000000000002E-4</v>
      </c>
    </row>
    <row r="5549" spans="1:8">
      <c r="A5549" s="8" t="str">
        <f t="shared" si="126"/>
        <v>40.03.171135.03.1710</v>
      </c>
      <c r="B5549" s="8" t="s">
        <v>1947</v>
      </c>
      <c r="C5549" s="8" t="s">
        <v>1948</v>
      </c>
      <c r="D5549" s="8" t="s">
        <v>498</v>
      </c>
      <c r="E5549" s="8" t="s">
        <v>1564</v>
      </c>
      <c r="F5549" s="8" t="s">
        <v>498</v>
      </c>
      <c r="G5549" s="8" t="s">
        <v>1565</v>
      </c>
      <c r="H5549" s="8">
        <v>1</v>
      </c>
    </row>
    <row r="5550" spans="1:8">
      <c r="A5550" s="8" t="str">
        <f t="shared" si="126"/>
        <v>40.03.171130.01.1710</v>
      </c>
      <c r="B5550" s="8" t="s">
        <v>1947</v>
      </c>
      <c r="C5550" s="8" t="s">
        <v>1948</v>
      </c>
      <c r="D5550" s="8" t="s">
        <v>498</v>
      </c>
      <c r="E5550" s="8" t="s">
        <v>1566</v>
      </c>
      <c r="F5550" s="8" t="s">
        <v>498</v>
      </c>
      <c r="G5550" s="8" t="s">
        <v>1565</v>
      </c>
      <c r="H5550" s="8">
        <v>1</v>
      </c>
    </row>
    <row r="5551" spans="1:8">
      <c r="A5551" s="8" t="str">
        <f t="shared" si="126"/>
        <v>40.03.171120.06.1001</v>
      </c>
      <c r="B5551" s="8" t="s">
        <v>1947</v>
      </c>
      <c r="C5551" s="8" t="s">
        <v>1948</v>
      </c>
      <c r="D5551" s="8" t="s">
        <v>498</v>
      </c>
      <c r="E5551" s="8" t="s">
        <v>917</v>
      </c>
      <c r="F5551" s="8" t="s">
        <v>508</v>
      </c>
      <c r="G5551" s="8" t="s">
        <v>918</v>
      </c>
      <c r="H5551" s="8">
        <v>2E-3</v>
      </c>
    </row>
    <row r="5552" spans="1:8">
      <c r="A5552" s="8" t="str">
        <f t="shared" si="126"/>
        <v>40.03.171120.10.1008</v>
      </c>
      <c r="B5552" s="8" t="s">
        <v>1947</v>
      </c>
      <c r="C5552" s="8" t="s">
        <v>1948</v>
      </c>
      <c r="D5552" s="8" t="s">
        <v>498</v>
      </c>
      <c r="E5552" s="8" t="s">
        <v>1609</v>
      </c>
      <c r="F5552" s="8" t="s">
        <v>508</v>
      </c>
      <c r="G5552" s="8" t="s">
        <v>1610</v>
      </c>
      <c r="H5552" s="8">
        <v>0.30030000000000001</v>
      </c>
    </row>
    <row r="5553" spans="1:8">
      <c r="A5553" s="8" t="str">
        <f t="shared" si="126"/>
        <v>40.03.171120.06.1041</v>
      </c>
      <c r="B5553" s="8" t="s">
        <v>1947</v>
      </c>
      <c r="C5553" s="8" t="s">
        <v>1948</v>
      </c>
      <c r="D5553" s="8" t="s">
        <v>498</v>
      </c>
      <c r="E5553" s="8" t="s">
        <v>1949</v>
      </c>
      <c r="F5553" s="8" t="s">
        <v>463</v>
      </c>
      <c r="G5553" s="8" t="s">
        <v>1950</v>
      </c>
      <c r="H5553" s="8">
        <v>0.30030000000000001</v>
      </c>
    </row>
    <row r="5554" spans="1:8">
      <c r="A5554" s="8" t="str">
        <f t="shared" si="126"/>
        <v>40.03.171120.03.1010</v>
      </c>
      <c r="B5554" s="8" t="s">
        <v>1947</v>
      </c>
      <c r="C5554" s="8" t="s">
        <v>1948</v>
      </c>
      <c r="D5554" s="8" t="s">
        <v>498</v>
      </c>
      <c r="E5554" s="8" t="s">
        <v>1554</v>
      </c>
      <c r="F5554" s="8" t="s">
        <v>508</v>
      </c>
      <c r="G5554" s="8" t="s">
        <v>1555</v>
      </c>
      <c r="H5554" s="8">
        <v>0.05</v>
      </c>
    </row>
    <row r="5555" spans="1:8">
      <c r="A5555" s="8" t="str">
        <f t="shared" si="126"/>
        <v>40.03.171120.06.1005</v>
      </c>
      <c r="B5555" s="8" t="s">
        <v>1947</v>
      </c>
      <c r="C5555" s="8" t="s">
        <v>1948</v>
      </c>
      <c r="D5555" s="8" t="s">
        <v>498</v>
      </c>
      <c r="E5555" s="8" t="s">
        <v>914</v>
      </c>
      <c r="F5555" s="8" t="s">
        <v>508</v>
      </c>
      <c r="G5555" s="8" t="s">
        <v>915</v>
      </c>
      <c r="H5555" s="8">
        <v>0.05</v>
      </c>
    </row>
    <row r="5556" spans="1:8">
      <c r="A5556" s="8" t="str">
        <f t="shared" si="126"/>
        <v>40.03.171120.08.1001</v>
      </c>
      <c r="B5556" s="8" t="s">
        <v>1947</v>
      </c>
      <c r="C5556" s="8" t="s">
        <v>1948</v>
      </c>
      <c r="D5556" s="8" t="s">
        <v>498</v>
      </c>
      <c r="E5556" s="8" t="s">
        <v>919</v>
      </c>
      <c r="F5556" s="8" t="s">
        <v>920</v>
      </c>
      <c r="G5556" s="8" t="s">
        <v>542</v>
      </c>
      <c r="H5556" s="8">
        <v>0.05</v>
      </c>
    </row>
    <row r="5557" spans="1:8">
      <c r="A5557" s="8" t="str">
        <f t="shared" si="126"/>
        <v>40.03.171220.09.1002</v>
      </c>
      <c r="B5557" s="8" t="s">
        <v>1951</v>
      </c>
      <c r="C5557" s="8" t="s">
        <v>1952</v>
      </c>
      <c r="D5557" s="8" t="s">
        <v>498</v>
      </c>
      <c r="E5557" s="8" t="s">
        <v>923</v>
      </c>
      <c r="F5557" s="8" t="s">
        <v>508</v>
      </c>
      <c r="G5557" s="8" t="s">
        <v>924</v>
      </c>
      <c r="H5557" s="8">
        <v>5.4460000000000003E-3</v>
      </c>
    </row>
    <row r="5558" spans="1:8">
      <c r="A5558" s="8" t="str">
        <f t="shared" si="126"/>
        <v>40.03.171220.15.1002</v>
      </c>
      <c r="B5558" s="8" t="s">
        <v>1951</v>
      </c>
      <c r="C5558" s="8" t="s">
        <v>1952</v>
      </c>
      <c r="D5558" s="8" t="s">
        <v>498</v>
      </c>
      <c r="E5558" s="8" t="s">
        <v>921</v>
      </c>
      <c r="F5558" s="8" t="s">
        <v>508</v>
      </c>
      <c r="G5558" s="8" t="s">
        <v>922</v>
      </c>
      <c r="H5558" s="8">
        <v>3.7000000000000002E-3</v>
      </c>
    </row>
    <row r="5559" spans="1:8">
      <c r="A5559" s="8" t="str">
        <f t="shared" si="126"/>
        <v>40.03.171220.07.1001</v>
      </c>
      <c r="B5559" s="8" t="s">
        <v>1951</v>
      </c>
      <c r="C5559" s="8" t="s">
        <v>1952</v>
      </c>
      <c r="D5559" s="8" t="s">
        <v>498</v>
      </c>
      <c r="E5559" s="8" t="s">
        <v>925</v>
      </c>
      <c r="F5559" s="8" t="s">
        <v>452</v>
      </c>
      <c r="G5559" s="8" t="s">
        <v>926</v>
      </c>
      <c r="H5559" s="8">
        <v>4.0000000000000002E-4</v>
      </c>
    </row>
    <row r="5560" spans="1:8">
      <c r="A5560" s="8" t="str">
        <f t="shared" si="126"/>
        <v>40.03.171235.03.1710</v>
      </c>
      <c r="B5560" s="8" t="s">
        <v>1951</v>
      </c>
      <c r="C5560" s="8" t="s">
        <v>1952</v>
      </c>
      <c r="D5560" s="8" t="s">
        <v>498</v>
      </c>
      <c r="E5560" s="8" t="s">
        <v>1564</v>
      </c>
      <c r="F5560" s="8" t="s">
        <v>498</v>
      </c>
      <c r="G5560" s="8" t="s">
        <v>1565</v>
      </c>
      <c r="H5560" s="8">
        <v>1</v>
      </c>
    </row>
    <row r="5561" spans="1:8">
      <c r="A5561" s="8" t="str">
        <f t="shared" si="126"/>
        <v>40.03.171230.01.1710</v>
      </c>
      <c r="B5561" s="8" t="s">
        <v>1951</v>
      </c>
      <c r="C5561" s="8" t="s">
        <v>1952</v>
      </c>
      <c r="D5561" s="8" t="s">
        <v>498</v>
      </c>
      <c r="E5561" s="8" t="s">
        <v>1566</v>
      </c>
      <c r="F5561" s="8" t="s">
        <v>498</v>
      </c>
      <c r="G5561" s="8" t="s">
        <v>1565</v>
      </c>
      <c r="H5561" s="8">
        <v>1</v>
      </c>
    </row>
    <row r="5562" spans="1:8">
      <c r="A5562" s="8" t="str">
        <f t="shared" si="126"/>
        <v>40.03.171220.06.1001</v>
      </c>
      <c r="B5562" s="8" t="s">
        <v>1951</v>
      </c>
      <c r="C5562" s="8" t="s">
        <v>1952</v>
      </c>
      <c r="D5562" s="8" t="s">
        <v>498</v>
      </c>
      <c r="E5562" s="8" t="s">
        <v>917</v>
      </c>
      <c r="F5562" s="8" t="s">
        <v>508</v>
      </c>
      <c r="G5562" s="8" t="s">
        <v>918</v>
      </c>
      <c r="H5562" s="8">
        <v>2E-3</v>
      </c>
    </row>
    <row r="5563" spans="1:8">
      <c r="A5563" s="8" t="str">
        <f t="shared" si="126"/>
        <v>40.03.171220.10.1005</v>
      </c>
      <c r="B5563" s="8" t="s">
        <v>1951</v>
      </c>
      <c r="C5563" s="8" t="s">
        <v>1952</v>
      </c>
      <c r="D5563" s="8" t="s">
        <v>498</v>
      </c>
      <c r="E5563" s="8" t="s">
        <v>1503</v>
      </c>
      <c r="F5563" s="8" t="s">
        <v>508</v>
      </c>
      <c r="G5563" s="8" t="s">
        <v>1504</v>
      </c>
      <c r="H5563" s="8">
        <v>2.5</v>
      </c>
    </row>
    <row r="5564" spans="1:8">
      <c r="A5564" s="8" t="str">
        <f t="shared" si="126"/>
        <v>40.03.171220.06.1042</v>
      </c>
      <c r="B5564" s="8" t="s">
        <v>1951</v>
      </c>
      <c r="C5564" s="8" t="s">
        <v>1952</v>
      </c>
      <c r="D5564" s="8" t="s">
        <v>498</v>
      </c>
      <c r="E5564" s="8" t="s">
        <v>1953</v>
      </c>
      <c r="F5564" s="8" t="s">
        <v>463</v>
      </c>
      <c r="G5564" s="8" t="s">
        <v>1954</v>
      </c>
      <c r="H5564" s="8">
        <v>2.5</v>
      </c>
    </row>
    <row r="5565" spans="1:8">
      <c r="A5565" s="8" t="str">
        <f t="shared" si="126"/>
        <v>40.03.171220.03.1012</v>
      </c>
      <c r="B5565" s="8" t="s">
        <v>1951</v>
      </c>
      <c r="C5565" s="8" t="s">
        <v>1952</v>
      </c>
      <c r="D5565" s="8" t="s">
        <v>498</v>
      </c>
      <c r="E5565" s="8" t="s">
        <v>1826</v>
      </c>
      <c r="F5565" s="8" t="s">
        <v>508</v>
      </c>
      <c r="G5565" s="8" t="s">
        <v>1827</v>
      </c>
      <c r="H5565" s="8">
        <v>0.1389</v>
      </c>
    </row>
    <row r="5566" spans="1:8">
      <c r="A5566" s="8" t="str">
        <f t="shared" si="126"/>
        <v>40.03.171220.06.1005</v>
      </c>
      <c r="B5566" s="8" t="s">
        <v>1951</v>
      </c>
      <c r="C5566" s="8" t="s">
        <v>1952</v>
      </c>
      <c r="D5566" s="8" t="s">
        <v>498</v>
      </c>
      <c r="E5566" s="8" t="s">
        <v>914</v>
      </c>
      <c r="F5566" s="8" t="s">
        <v>508</v>
      </c>
      <c r="G5566" s="8" t="s">
        <v>915</v>
      </c>
      <c r="H5566" s="8">
        <v>0.1389</v>
      </c>
    </row>
    <row r="5567" spans="1:8">
      <c r="A5567" s="8" t="str">
        <f t="shared" si="126"/>
        <v>40.03.171220.08.1001</v>
      </c>
      <c r="B5567" s="8" t="s">
        <v>1951</v>
      </c>
      <c r="C5567" s="8" t="s">
        <v>1952</v>
      </c>
      <c r="D5567" s="8" t="s">
        <v>498</v>
      </c>
      <c r="E5567" s="8" t="s">
        <v>919</v>
      </c>
      <c r="F5567" s="8" t="s">
        <v>920</v>
      </c>
      <c r="G5567" s="8" t="s">
        <v>542</v>
      </c>
      <c r="H5567" s="8">
        <v>0.1389</v>
      </c>
    </row>
    <row r="5568" spans="1:8">
      <c r="A5568" s="8" t="str">
        <f t="shared" si="126"/>
        <v>40.03.171335.03.1713</v>
      </c>
      <c r="B5568" s="8" t="s">
        <v>1359</v>
      </c>
      <c r="C5568" s="8" t="s">
        <v>1360</v>
      </c>
      <c r="D5568" s="8" t="s">
        <v>498</v>
      </c>
      <c r="E5568" s="8" t="s">
        <v>1361</v>
      </c>
      <c r="F5568" s="8" t="s">
        <v>498</v>
      </c>
      <c r="G5568" s="8" t="s">
        <v>1360</v>
      </c>
      <c r="H5568" s="8">
        <v>1</v>
      </c>
    </row>
    <row r="5569" spans="1:8">
      <c r="A5569" s="8" t="str">
        <f t="shared" si="126"/>
        <v>40.03.171330.01.1713</v>
      </c>
      <c r="B5569" s="8" t="s">
        <v>1359</v>
      </c>
      <c r="C5569" s="8" t="s">
        <v>1360</v>
      </c>
      <c r="D5569" s="8" t="s">
        <v>498</v>
      </c>
      <c r="E5569" s="8" t="s">
        <v>1571</v>
      </c>
      <c r="F5569" s="8" t="s">
        <v>498</v>
      </c>
      <c r="G5569" s="8" t="s">
        <v>1360</v>
      </c>
      <c r="H5569" s="8">
        <v>1</v>
      </c>
    </row>
    <row r="5570" spans="1:8">
      <c r="A5570" s="8" t="str">
        <f t="shared" si="126"/>
        <v>40.03.171320.09.1002</v>
      </c>
      <c r="B5570" s="8" t="s">
        <v>1359</v>
      </c>
      <c r="C5570" s="8" t="s">
        <v>1360</v>
      </c>
      <c r="D5570" s="8" t="s">
        <v>498</v>
      </c>
      <c r="E5570" s="8" t="s">
        <v>923</v>
      </c>
      <c r="F5570" s="8" t="s">
        <v>508</v>
      </c>
      <c r="G5570" s="8" t="s">
        <v>924</v>
      </c>
      <c r="H5570" s="8">
        <v>4.5450000000000004E-3</v>
      </c>
    </row>
    <row r="5571" spans="1:8">
      <c r="A5571" s="8" t="str">
        <f t="shared" si="126"/>
        <v>---------------  - FMEN031 - V:</v>
      </c>
      <c r="B5571" s="8" t="s">
        <v>427</v>
      </c>
      <c r="C5571" s="8" t="e">
        <f>------------------------------DAT</f>
        <v>#NAME?</v>
      </c>
      <c r="D5571" s="8" t="s">
        <v>1238</v>
      </c>
      <c r="E5571" s="8" t="s">
        <v>526</v>
      </c>
      <c r="F5571" s="8" t="s">
        <v>527</v>
      </c>
      <c r="G5571" s="8" t="s">
        <v>528</v>
      </c>
      <c r="H5571" s="8"/>
    </row>
    <row r="5572" spans="1:8">
      <c r="A5572" s="8" t="str">
        <f t="shared" si="126"/>
        <v>_x000C_------------------------------</v>
      </c>
      <c r="B5572" s="8" t="s">
        <v>529</v>
      </c>
      <c r="C5572" s="8" t="s">
        <v>1227</v>
      </c>
      <c r="D5572" s="8" t="s">
        <v>1228</v>
      </c>
      <c r="E5572" s="8" t="s">
        <v>430</v>
      </c>
      <c r="F5572" s="8" t="s">
        <v>429</v>
      </c>
      <c r="G5572" s="8" t="s">
        <v>431</v>
      </c>
      <c r="H5572" s="8" t="s">
        <v>431</v>
      </c>
    </row>
    <row r="5573" spans="1:8">
      <c r="A5573" s="8" t="str">
        <f t="shared" si="126"/>
        <v>FORNO DE MINASrutura de Atual P</v>
      </c>
      <c r="B5573" s="8" t="s">
        <v>433</v>
      </c>
      <c r="C5573" s="8" t="s">
        <v>434</v>
      </c>
      <c r="D5573" s="8" t="s">
        <v>435</v>
      </c>
      <c r="E5573" s="8" t="s">
        <v>436</v>
      </c>
      <c r="F5573" s="8" t="s">
        <v>437</v>
      </c>
      <c r="G5573" s="8" t="s">
        <v>438</v>
      </c>
      <c r="H5573" s="8" t="s">
        <v>1955</v>
      </c>
    </row>
    <row r="5574" spans="1:8">
      <c r="A5574" s="8" t="str">
        <f t="shared" si="126"/>
        <v>-------------------------------</v>
      </c>
      <c r="B5574" s="8" t="s">
        <v>427</v>
      </c>
      <c r="C5574" s="8" t="s">
        <v>1227</v>
      </c>
      <c r="D5574" s="8" t="s">
        <v>1228</v>
      </c>
      <c r="E5574" s="8" t="s">
        <v>430</v>
      </c>
      <c r="F5574" s="8" t="s">
        <v>429</v>
      </c>
      <c r="G5574" s="8" t="s">
        <v>431</v>
      </c>
      <c r="H5574" s="8" t="s">
        <v>1880</v>
      </c>
    </row>
    <row r="5575" spans="1:8">
      <c r="A5575" s="8" t="str">
        <f t="shared" si="126"/>
        <v/>
      </c>
      <c r="B5575" s="8"/>
      <c r="C5575" s="8"/>
      <c r="D5575" s="8"/>
      <c r="E5575" s="8"/>
      <c r="F5575" s="8"/>
      <c r="G5575" s="8"/>
      <c r="H5575" s="8"/>
    </row>
    <row r="5576" spans="1:8">
      <c r="A5576" s="8" t="str">
        <f t="shared" si="126"/>
        <v>Item PaiItem Filho</v>
      </c>
      <c r="B5576" s="8" t="s">
        <v>441</v>
      </c>
      <c r="C5576" s="8" t="s">
        <v>442</v>
      </c>
      <c r="D5576" s="8" t="s">
        <v>443</v>
      </c>
      <c r="E5576" s="8" t="s">
        <v>444</v>
      </c>
      <c r="F5576" s="8" t="s">
        <v>443</v>
      </c>
      <c r="G5576" s="8" t="s">
        <v>445</v>
      </c>
      <c r="H5576" s="8" t="s">
        <v>446</v>
      </c>
    </row>
    <row r="5577" spans="1:8">
      <c r="A5577" s="8" t="str">
        <f t="shared" si="126"/>
        <v>------------------------------</v>
      </c>
      <c r="B5577" s="8" t="s">
        <v>427</v>
      </c>
      <c r="C5577" s="8" t="s">
        <v>447</v>
      </c>
      <c r="D5577" s="8" t="s">
        <v>448</v>
      </c>
      <c r="E5577" s="8" t="s">
        <v>449</v>
      </c>
      <c r="F5577" s="8" t="s">
        <v>448</v>
      </c>
      <c r="G5577" s="8" t="s">
        <v>431</v>
      </c>
      <c r="H5577" s="8" t="s">
        <v>427</v>
      </c>
    </row>
    <row r="5578" spans="1:8">
      <c r="A5578" s="8" t="str">
        <f t="shared" si="126"/>
        <v>40.03.171320.06.1001</v>
      </c>
      <c r="B5578" s="8" t="s">
        <v>1359</v>
      </c>
      <c r="C5578" s="8" t="s">
        <v>1360</v>
      </c>
      <c r="D5578" s="8" t="s">
        <v>498</v>
      </c>
      <c r="E5578" s="8" t="s">
        <v>917</v>
      </c>
      <c r="F5578" s="8" t="s">
        <v>508</v>
      </c>
      <c r="G5578" s="8" t="s">
        <v>918</v>
      </c>
      <c r="H5578" s="8">
        <v>2E-3</v>
      </c>
    </row>
    <row r="5579" spans="1:8">
      <c r="A5579" s="8" t="str">
        <f t="shared" si="126"/>
        <v>40.03.171320.15.1002</v>
      </c>
      <c r="B5579" s="8" t="s">
        <v>1359</v>
      </c>
      <c r="C5579" s="8" t="s">
        <v>1360</v>
      </c>
      <c r="D5579" s="8" t="s">
        <v>498</v>
      </c>
      <c r="E5579" s="8" t="s">
        <v>921</v>
      </c>
      <c r="F5579" s="8" t="s">
        <v>508</v>
      </c>
      <c r="G5579" s="8" t="s">
        <v>922</v>
      </c>
      <c r="H5579" s="8">
        <v>3.7000000000000002E-3</v>
      </c>
    </row>
    <row r="5580" spans="1:8">
      <c r="A5580" s="8" t="str">
        <f t="shared" si="126"/>
        <v>40.03.171320.10.1014</v>
      </c>
      <c r="B5580" s="8" t="s">
        <v>1359</v>
      </c>
      <c r="C5580" s="8" t="s">
        <v>1360</v>
      </c>
      <c r="D5580" s="8" t="s">
        <v>498</v>
      </c>
      <c r="E5580" s="8" t="s">
        <v>1055</v>
      </c>
      <c r="F5580" s="8" t="s">
        <v>508</v>
      </c>
      <c r="G5580" s="8" t="s">
        <v>1056</v>
      </c>
      <c r="H5580" s="8">
        <v>5.0000000000000001E-3</v>
      </c>
    </row>
    <row r="5581" spans="1:8">
      <c r="A5581" s="8" t="str">
        <f t="shared" si="126"/>
        <v>40.03.171320.06.1043</v>
      </c>
      <c r="B5581" s="8" t="s">
        <v>1359</v>
      </c>
      <c r="C5581" s="8" t="s">
        <v>1360</v>
      </c>
      <c r="D5581" s="8" t="s">
        <v>498</v>
      </c>
      <c r="E5581" s="8" t="s">
        <v>1362</v>
      </c>
      <c r="F5581" s="8" t="s">
        <v>463</v>
      </c>
      <c r="G5581" s="8" t="s">
        <v>1363</v>
      </c>
      <c r="H5581" s="8">
        <v>0.05</v>
      </c>
    </row>
    <row r="5582" spans="1:8">
      <c r="A5582" s="8" t="str">
        <f t="shared" si="126"/>
        <v>40.03.171320.07.1001</v>
      </c>
      <c r="B5582" s="8" t="s">
        <v>1359</v>
      </c>
      <c r="C5582" s="8" t="s">
        <v>1360</v>
      </c>
      <c r="D5582" s="8" t="s">
        <v>498</v>
      </c>
      <c r="E5582" s="8" t="s">
        <v>925</v>
      </c>
      <c r="F5582" s="8" t="s">
        <v>452</v>
      </c>
      <c r="G5582" s="8" t="s">
        <v>926</v>
      </c>
      <c r="H5582" s="8">
        <v>4.0000000000000002E-4</v>
      </c>
    </row>
    <row r="5583" spans="1:8">
      <c r="A5583" s="8" t="str">
        <f t="shared" ref="A5583:A5646" si="127">B5583&amp;E5583</f>
        <v>40.03.172020.09.1002</v>
      </c>
      <c r="B5583" s="8" t="s">
        <v>1956</v>
      </c>
      <c r="C5583" s="8" t="s">
        <v>1957</v>
      </c>
      <c r="D5583" s="8" t="s">
        <v>498</v>
      </c>
      <c r="E5583" s="8" t="s">
        <v>923</v>
      </c>
      <c r="F5583" s="8" t="s">
        <v>508</v>
      </c>
      <c r="G5583" s="8" t="s">
        <v>924</v>
      </c>
      <c r="H5583" s="8">
        <v>5.4460000000000003E-3</v>
      </c>
    </row>
    <row r="5584" spans="1:8">
      <c r="A5584" s="8" t="str">
        <f t="shared" si="127"/>
        <v>40.03.172020.15.1002</v>
      </c>
      <c r="B5584" s="8" t="s">
        <v>1956</v>
      </c>
      <c r="C5584" s="8" t="s">
        <v>1957</v>
      </c>
      <c r="D5584" s="8" t="s">
        <v>498</v>
      </c>
      <c r="E5584" s="8" t="s">
        <v>921</v>
      </c>
      <c r="F5584" s="8" t="s">
        <v>508</v>
      </c>
      <c r="G5584" s="8" t="s">
        <v>922</v>
      </c>
      <c r="H5584" s="8">
        <v>3.7000000000000002E-3</v>
      </c>
    </row>
    <row r="5585" spans="1:8">
      <c r="A5585" s="8" t="str">
        <f t="shared" si="127"/>
        <v>40.03.172020.07.1001</v>
      </c>
      <c r="B5585" s="8" t="s">
        <v>1956</v>
      </c>
      <c r="C5585" s="8" t="s">
        <v>1957</v>
      </c>
      <c r="D5585" s="8" t="s">
        <v>498</v>
      </c>
      <c r="E5585" s="8" t="s">
        <v>925</v>
      </c>
      <c r="F5585" s="8" t="s">
        <v>452</v>
      </c>
      <c r="G5585" s="8" t="s">
        <v>926</v>
      </c>
      <c r="H5585" s="8">
        <v>4.0000000000000002E-4</v>
      </c>
    </row>
    <row r="5586" spans="1:8">
      <c r="A5586" s="8" t="str">
        <f t="shared" si="127"/>
        <v>40.03.172035.03.1710</v>
      </c>
      <c r="B5586" s="8" t="s">
        <v>1956</v>
      </c>
      <c r="C5586" s="8" t="s">
        <v>1957</v>
      </c>
      <c r="D5586" s="8" t="s">
        <v>498</v>
      </c>
      <c r="E5586" s="8" t="s">
        <v>1564</v>
      </c>
      <c r="F5586" s="8" t="s">
        <v>498</v>
      </c>
      <c r="G5586" s="8" t="s">
        <v>1565</v>
      </c>
      <c r="H5586" s="8">
        <v>1</v>
      </c>
    </row>
    <row r="5587" spans="1:8">
      <c r="A5587" s="8" t="str">
        <f t="shared" si="127"/>
        <v>40.03.172030.01.1710</v>
      </c>
      <c r="B5587" s="8" t="s">
        <v>1956</v>
      </c>
      <c r="C5587" s="8" t="s">
        <v>1957</v>
      </c>
      <c r="D5587" s="8" t="s">
        <v>498</v>
      </c>
      <c r="E5587" s="8" t="s">
        <v>1566</v>
      </c>
      <c r="F5587" s="8" t="s">
        <v>498</v>
      </c>
      <c r="G5587" s="8" t="s">
        <v>1565</v>
      </c>
      <c r="H5587" s="8">
        <v>1</v>
      </c>
    </row>
    <row r="5588" spans="1:8">
      <c r="A5588" s="8" t="str">
        <f t="shared" si="127"/>
        <v>40.03.172020.06.1001</v>
      </c>
      <c r="B5588" s="8" t="s">
        <v>1956</v>
      </c>
      <c r="C5588" s="8" t="s">
        <v>1957</v>
      </c>
      <c r="D5588" s="8" t="s">
        <v>498</v>
      </c>
      <c r="E5588" s="8" t="s">
        <v>917</v>
      </c>
      <c r="F5588" s="8" t="s">
        <v>508</v>
      </c>
      <c r="G5588" s="8" t="s">
        <v>918</v>
      </c>
      <c r="H5588" s="8">
        <v>2E-3</v>
      </c>
    </row>
    <row r="5589" spans="1:8">
      <c r="A5589" s="8" t="str">
        <f t="shared" si="127"/>
        <v>40.03.172020.10.1008</v>
      </c>
      <c r="B5589" s="8" t="s">
        <v>1956</v>
      </c>
      <c r="C5589" s="8" t="s">
        <v>1957</v>
      </c>
      <c r="D5589" s="8" t="s">
        <v>498</v>
      </c>
      <c r="E5589" s="8" t="s">
        <v>1609</v>
      </c>
      <c r="F5589" s="8" t="s">
        <v>508</v>
      </c>
      <c r="G5589" s="8" t="s">
        <v>1610</v>
      </c>
      <c r="H5589" s="8">
        <v>0.30030000000000001</v>
      </c>
    </row>
    <row r="5590" spans="1:8">
      <c r="A5590" s="8" t="str">
        <f t="shared" si="127"/>
        <v>40.03.172020.06.1038</v>
      </c>
      <c r="B5590" s="8" t="s">
        <v>1956</v>
      </c>
      <c r="C5590" s="8" t="s">
        <v>1957</v>
      </c>
      <c r="D5590" s="8" t="s">
        <v>498</v>
      </c>
      <c r="E5590" s="8" t="s">
        <v>1958</v>
      </c>
      <c r="F5590" s="8" t="s">
        <v>463</v>
      </c>
      <c r="G5590" s="8" t="s">
        <v>1959</v>
      </c>
      <c r="H5590" s="8">
        <v>0.30030000000000001</v>
      </c>
    </row>
    <row r="5591" spans="1:8">
      <c r="A5591" s="8" t="str">
        <f t="shared" si="127"/>
        <v>40.03.172020.03.1010</v>
      </c>
      <c r="B5591" s="8" t="s">
        <v>1956</v>
      </c>
      <c r="C5591" s="8" t="s">
        <v>1957</v>
      </c>
      <c r="D5591" s="8" t="s">
        <v>498</v>
      </c>
      <c r="E5591" s="8" t="s">
        <v>1554</v>
      </c>
      <c r="F5591" s="8" t="s">
        <v>508</v>
      </c>
      <c r="G5591" s="8" t="s">
        <v>1555</v>
      </c>
      <c r="H5591" s="8">
        <v>0.05</v>
      </c>
    </row>
    <row r="5592" spans="1:8">
      <c r="A5592" s="8" t="str">
        <f t="shared" si="127"/>
        <v>40.03.172020.06.1005</v>
      </c>
      <c r="B5592" s="8" t="s">
        <v>1956</v>
      </c>
      <c r="C5592" s="8" t="s">
        <v>1957</v>
      </c>
      <c r="D5592" s="8" t="s">
        <v>498</v>
      </c>
      <c r="E5592" s="8" t="s">
        <v>914</v>
      </c>
      <c r="F5592" s="8" t="s">
        <v>508</v>
      </c>
      <c r="G5592" s="8" t="s">
        <v>915</v>
      </c>
      <c r="H5592" s="8">
        <v>0.05</v>
      </c>
    </row>
    <row r="5593" spans="1:8">
      <c r="A5593" s="8" t="str">
        <f t="shared" si="127"/>
        <v>40.03.172020.08.1001</v>
      </c>
      <c r="B5593" s="8" t="s">
        <v>1956</v>
      </c>
      <c r="C5593" s="8" t="s">
        <v>1957</v>
      </c>
      <c r="D5593" s="8" t="s">
        <v>498</v>
      </c>
      <c r="E5593" s="8" t="s">
        <v>919</v>
      </c>
      <c r="F5593" s="8" t="s">
        <v>920</v>
      </c>
      <c r="G5593" s="8" t="s">
        <v>542</v>
      </c>
      <c r="H5593" s="8">
        <v>0.05</v>
      </c>
    </row>
    <row r="5594" spans="1:8">
      <c r="A5594" s="8" t="str">
        <f t="shared" si="127"/>
        <v>40.03.172135.03.1710</v>
      </c>
      <c r="B5594" s="8" t="s">
        <v>1960</v>
      </c>
      <c r="C5594" s="8" t="s">
        <v>1961</v>
      </c>
      <c r="D5594" s="8" t="s">
        <v>498</v>
      </c>
      <c r="E5594" s="8" t="s">
        <v>1564</v>
      </c>
      <c r="F5594" s="8" t="s">
        <v>498</v>
      </c>
      <c r="G5594" s="8" t="s">
        <v>1565</v>
      </c>
      <c r="H5594" s="8">
        <v>1</v>
      </c>
    </row>
    <row r="5595" spans="1:8">
      <c r="A5595" s="8" t="str">
        <f t="shared" si="127"/>
        <v>40.03.172130.01.1710</v>
      </c>
      <c r="B5595" s="8" t="s">
        <v>1960</v>
      </c>
      <c r="C5595" s="8" t="s">
        <v>1961</v>
      </c>
      <c r="D5595" s="8" t="s">
        <v>498</v>
      </c>
      <c r="E5595" s="8" t="s">
        <v>1566</v>
      </c>
      <c r="F5595" s="8" t="s">
        <v>498</v>
      </c>
      <c r="G5595" s="8" t="s">
        <v>1565</v>
      </c>
      <c r="H5595" s="8">
        <v>1</v>
      </c>
    </row>
    <row r="5596" spans="1:8">
      <c r="A5596" s="8" t="str">
        <f t="shared" si="127"/>
        <v>40.03.172120.09.1002</v>
      </c>
      <c r="B5596" s="8" t="s">
        <v>1960</v>
      </c>
      <c r="C5596" s="8" t="s">
        <v>1961</v>
      </c>
      <c r="D5596" s="8" t="s">
        <v>498</v>
      </c>
      <c r="E5596" s="8" t="s">
        <v>923</v>
      </c>
      <c r="F5596" s="8" t="s">
        <v>508</v>
      </c>
      <c r="G5596" s="8" t="s">
        <v>924</v>
      </c>
      <c r="H5596" s="8">
        <v>4.5459999999999997E-3</v>
      </c>
    </row>
    <row r="5597" spans="1:8">
      <c r="A5597" s="8" t="str">
        <f t="shared" si="127"/>
        <v>40.03.172120.06.1001</v>
      </c>
      <c r="B5597" s="8" t="s">
        <v>1960</v>
      </c>
      <c r="C5597" s="8" t="s">
        <v>1961</v>
      </c>
      <c r="D5597" s="8" t="s">
        <v>498</v>
      </c>
      <c r="E5597" s="8" t="s">
        <v>917</v>
      </c>
      <c r="F5597" s="8" t="s">
        <v>508</v>
      </c>
      <c r="G5597" s="8" t="s">
        <v>918</v>
      </c>
      <c r="H5597" s="8">
        <v>2E-3</v>
      </c>
    </row>
    <row r="5598" spans="1:8">
      <c r="A5598" s="8" t="str">
        <f t="shared" si="127"/>
        <v>40.03.172120.10.1005</v>
      </c>
      <c r="B5598" s="8" t="s">
        <v>1960</v>
      </c>
      <c r="C5598" s="8" t="s">
        <v>1961</v>
      </c>
      <c r="D5598" s="8" t="s">
        <v>498</v>
      </c>
      <c r="E5598" s="8" t="s">
        <v>1503</v>
      </c>
      <c r="F5598" s="8" t="s">
        <v>508</v>
      </c>
      <c r="G5598" s="8" t="s">
        <v>1504</v>
      </c>
      <c r="H5598" s="8">
        <v>2.5</v>
      </c>
    </row>
    <row r="5599" spans="1:8">
      <c r="A5599" s="8" t="str">
        <f t="shared" si="127"/>
        <v>40.03.172120.06.1014</v>
      </c>
      <c r="B5599" s="8" t="s">
        <v>1960</v>
      </c>
      <c r="C5599" s="8" t="s">
        <v>1961</v>
      </c>
      <c r="D5599" s="8" t="s">
        <v>498</v>
      </c>
      <c r="E5599" s="8" t="s">
        <v>1962</v>
      </c>
      <c r="F5599" s="8" t="s">
        <v>508</v>
      </c>
      <c r="G5599" s="8" t="s">
        <v>1963</v>
      </c>
      <c r="H5599" s="8">
        <v>2.5</v>
      </c>
    </row>
    <row r="5600" spans="1:8">
      <c r="A5600" s="8" t="str">
        <f t="shared" si="127"/>
        <v>40.03.172120.03.1012</v>
      </c>
      <c r="B5600" s="8" t="s">
        <v>1960</v>
      </c>
      <c r="C5600" s="8" t="s">
        <v>1961</v>
      </c>
      <c r="D5600" s="8" t="s">
        <v>498</v>
      </c>
      <c r="E5600" s="8" t="s">
        <v>1826</v>
      </c>
      <c r="F5600" s="8" t="s">
        <v>508</v>
      </c>
      <c r="G5600" s="8" t="s">
        <v>1827</v>
      </c>
      <c r="H5600" s="8">
        <v>0.1389</v>
      </c>
    </row>
    <row r="5601" spans="1:8">
      <c r="A5601" s="8" t="str">
        <f t="shared" si="127"/>
        <v>40.03.172120.06.1005</v>
      </c>
      <c r="B5601" s="8" t="s">
        <v>1960</v>
      </c>
      <c r="C5601" s="8" t="s">
        <v>1961</v>
      </c>
      <c r="D5601" s="8" t="s">
        <v>498</v>
      </c>
      <c r="E5601" s="8" t="s">
        <v>914</v>
      </c>
      <c r="F5601" s="8" t="s">
        <v>508</v>
      </c>
      <c r="G5601" s="8" t="s">
        <v>915</v>
      </c>
      <c r="H5601" s="8">
        <v>0.1389</v>
      </c>
    </row>
    <row r="5602" spans="1:8">
      <c r="A5602" s="8" t="str">
        <f t="shared" si="127"/>
        <v>40.03.172120.08.1001</v>
      </c>
      <c r="B5602" s="8" t="s">
        <v>1960</v>
      </c>
      <c r="C5602" s="8" t="s">
        <v>1961</v>
      </c>
      <c r="D5602" s="8" t="s">
        <v>498</v>
      </c>
      <c r="E5602" s="8" t="s">
        <v>919</v>
      </c>
      <c r="F5602" s="8" t="s">
        <v>920</v>
      </c>
      <c r="G5602" s="8" t="s">
        <v>542</v>
      </c>
      <c r="H5602" s="8">
        <v>0.1389</v>
      </c>
    </row>
    <row r="5603" spans="1:8">
      <c r="A5603" s="8" t="str">
        <f t="shared" si="127"/>
        <v>40.03.172220.09.1002</v>
      </c>
      <c r="B5603" s="8" t="s">
        <v>1964</v>
      </c>
      <c r="C5603" s="8" t="s">
        <v>1965</v>
      </c>
      <c r="D5603" s="8" t="s">
        <v>505</v>
      </c>
      <c r="E5603" s="8" t="s">
        <v>923</v>
      </c>
      <c r="F5603" s="8" t="s">
        <v>508</v>
      </c>
      <c r="G5603" s="8" t="s">
        <v>924</v>
      </c>
      <c r="H5603" s="8">
        <v>3.9427999999999998E-2</v>
      </c>
    </row>
    <row r="5604" spans="1:8">
      <c r="A5604" s="8" t="str">
        <f t="shared" si="127"/>
        <v>40.03.172220.15.1002</v>
      </c>
      <c r="B5604" s="8" t="s">
        <v>1964</v>
      </c>
      <c r="C5604" s="8" t="s">
        <v>1965</v>
      </c>
      <c r="D5604" s="8" t="s">
        <v>505</v>
      </c>
      <c r="E5604" s="8" t="s">
        <v>921</v>
      </c>
      <c r="F5604" s="8" t="s">
        <v>508</v>
      </c>
      <c r="G5604" s="8" t="s">
        <v>922</v>
      </c>
      <c r="H5604" s="8">
        <v>2.6700000000000002E-2</v>
      </c>
    </row>
    <row r="5605" spans="1:8">
      <c r="A5605" s="8" t="str">
        <f t="shared" si="127"/>
        <v>40.03.172220.07.1001</v>
      </c>
      <c r="B5605" s="8" t="s">
        <v>1964</v>
      </c>
      <c r="C5605" s="8" t="s">
        <v>1965</v>
      </c>
      <c r="D5605" s="8" t="s">
        <v>505</v>
      </c>
      <c r="E5605" s="8" t="s">
        <v>925</v>
      </c>
      <c r="F5605" s="8" t="s">
        <v>452</v>
      </c>
      <c r="G5605" s="8" t="s">
        <v>926</v>
      </c>
      <c r="H5605" s="8">
        <v>2.7000000000000001E-3</v>
      </c>
    </row>
    <row r="5606" spans="1:8">
      <c r="A5606" s="8" t="str">
        <f t="shared" si="127"/>
        <v>40.03.172235.03.1710</v>
      </c>
      <c r="B5606" s="8" t="s">
        <v>1964</v>
      </c>
      <c r="C5606" s="8" t="s">
        <v>1965</v>
      </c>
      <c r="D5606" s="8" t="s">
        <v>505</v>
      </c>
      <c r="E5606" s="8" t="s">
        <v>1564</v>
      </c>
      <c r="F5606" s="8" t="s">
        <v>498</v>
      </c>
      <c r="G5606" s="8" t="s">
        <v>1565</v>
      </c>
      <c r="H5606" s="8">
        <v>7.2</v>
      </c>
    </row>
    <row r="5607" spans="1:8">
      <c r="A5607" s="8" t="str">
        <f t="shared" si="127"/>
        <v>40.03.172230.01.1710</v>
      </c>
      <c r="B5607" s="8" t="s">
        <v>1964</v>
      </c>
      <c r="C5607" s="8" t="s">
        <v>1965</v>
      </c>
      <c r="D5607" s="8" t="s">
        <v>505</v>
      </c>
      <c r="E5607" s="8" t="s">
        <v>1566</v>
      </c>
      <c r="F5607" s="8" t="s">
        <v>498</v>
      </c>
      <c r="G5607" s="8" t="s">
        <v>1565</v>
      </c>
      <c r="H5607" s="8">
        <v>7.2</v>
      </c>
    </row>
    <row r="5608" spans="1:8">
      <c r="A5608" s="8" t="str">
        <f t="shared" si="127"/>
        <v>40.03.172220.06.1001</v>
      </c>
      <c r="B5608" s="8" t="s">
        <v>1964</v>
      </c>
      <c r="C5608" s="8" t="s">
        <v>1965</v>
      </c>
      <c r="D5608" s="8" t="s">
        <v>505</v>
      </c>
      <c r="E5608" s="8" t="s">
        <v>917</v>
      </c>
      <c r="F5608" s="8" t="s">
        <v>508</v>
      </c>
      <c r="G5608" s="8" t="s">
        <v>918</v>
      </c>
      <c r="H5608" s="8">
        <v>1.44E-2</v>
      </c>
    </row>
    <row r="5609" spans="1:8">
      <c r="A5609" s="8" t="str">
        <f t="shared" si="127"/>
        <v>40.03.172220.10.1005</v>
      </c>
      <c r="B5609" s="8" t="s">
        <v>1964</v>
      </c>
      <c r="C5609" s="8" t="s">
        <v>1965</v>
      </c>
      <c r="D5609" s="8" t="s">
        <v>505</v>
      </c>
      <c r="E5609" s="8" t="s">
        <v>1503</v>
      </c>
      <c r="F5609" s="8" t="s">
        <v>508</v>
      </c>
      <c r="G5609" s="8" t="s">
        <v>1504</v>
      </c>
      <c r="H5609" s="8">
        <v>18</v>
      </c>
    </row>
    <row r="5610" spans="1:8">
      <c r="A5610" s="8" t="str">
        <f t="shared" si="127"/>
        <v>40.03.172220.06.1014</v>
      </c>
      <c r="B5610" s="8" t="s">
        <v>1964</v>
      </c>
      <c r="C5610" s="8" t="s">
        <v>1965</v>
      </c>
      <c r="D5610" s="8" t="s">
        <v>505</v>
      </c>
      <c r="E5610" s="8" t="s">
        <v>1962</v>
      </c>
      <c r="F5610" s="8" t="s">
        <v>508</v>
      </c>
      <c r="G5610" s="8" t="s">
        <v>1963</v>
      </c>
      <c r="H5610" s="8">
        <v>18</v>
      </c>
    </row>
    <row r="5611" spans="1:8">
      <c r="A5611" s="8" t="str">
        <f t="shared" si="127"/>
        <v>40.03.172220.03.1012</v>
      </c>
      <c r="B5611" s="8" t="s">
        <v>1964</v>
      </c>
      <c r="C5611" s="8" t="s">
        <v>1965</v>
      </c>
      <c r="D5611" s="8" t="s">
        <v>505</v>
      </c>
      <c r="E5611" s="8" t="s">
        <v>1826</v>
      </c>
      <c r="F5611" s="8" t="s">
        <v>508</v>
      </c>
      <c r="G5611" s="8" t="s">
        <v>1827</v>
      </c>
      <c r="H5611" s="8">
        <v>1</v>
      </c>
    </row>
    <row r="5612" spans="1:8">
      <c r="A5612" s="8" t="str">
        <f t="shared" si="127"/>
        <v>40.03.172220.06.1005</v>
      </c>
      <c r="B5612" s="8" t="s">
        <v>1964</v>
      </c>
      <c r="C5612" s="8" t="s">
        <v>1965</v>
      </c>
      <c r="D5612" s="8" t="s">
        <v>505</v>
      </c>
      <c r="E5612" s="8" t="s">
        <v>914</v>
      </c>
      <c r="F5612" s="8" t="s">
        <v>508</v>
      </c>
      <c r="G5612" s="8" t="s">
        <v>915</v>
      </c>
      <c r="H5612" s="8">
        <v>1</v>
      </c>
    </row>
    <row r="5613" spans="1:8">
      <c r="A5613" s="8" t="str">
        <f t="shared" si="127"/>
        <v>40.03.172220.08.1001</v>
      </c>
      <c r="B5613" s="8" t="s">
        <v>1964</v>
      </c>
      <c r="C5613" s="8" t="s">
        <v>1965</v>
      </c>
      <c r="D5613" s="8" t="s">
        <v>505</v>
      </c>
      <c r="E5613" s="8" t="s">
        <v>919</v>
      </c>
      <c r="F5613" s="8" t="s">
        <v>920</v>
      </c>
      <c r="G5613" s="8" t="s">
        <v>542</v>
      </c>
      <c r="H5613" s="8">
        <v>1</v>
      </c>
    </row>
    <row r="5614" spans="1:8">
      <c r="A5614" s="8" t="str">
        <f t="shared" si="127"/>
        <v>40.03.175020.09.1002</v>
      </c>
      <c r="B5614" s="8" t="s">
        <v>1966</v>
      </c>
      <c r="C5614" s="8" t="s">
        <v>1967</v>
      </c>
      <c r="D5614" s="8" t="s">
        <v>505</v>
      </c>
      <c r="E5614" s="8" t="s">
        <v>923</v>
      </c>
      <c r="F5614" s="8" t="s">
        <v>508</v>
      </c>
      <c r="G5614" s="8" t="s">
        <v>924</v>
      </c>
      <c r="H5614" s="8">
        <v>3.9427999999999998E-2</v>
      </c>
    </row>
    <row r="5615" spans="1:8">
      <c r="A5615" s="8" t="str">
        <f t="shared" si="127"/>
        <v>40.03.175020.15.1002</v>
      </c>
      <c r="B5615" s="8" t="s">
        <v>1966</v>
      </c>
      <c r="C5615" s="8" t="s">
        <v>1967</v>
      </c>
      <c r="D5615" s="8" t="s">
        <v>505</v>
      </c>
      <c r="E5615" s="8" t="s">
        <v>921</v>
      </c>
      <c r="F5615" s="8" t="s">
        <v>508</v>
      </c>
      <c r="G5615" s="8" t="s">
        <v>922</v>
      </c>
      <c r="H5615" s="8">
        <v>2.6700000000000002E-2</v>
      </c>
    </row>
    <row r="5616" spans="1:8">
      <c r="A5616" s="8" t="str">
        <f t="shared" si="127"/>
        <v>40.03.175020.07.1001</v>
      </c>
      <c r="B5616" s="8" t="s">
        <v>1966</v>
      </c>
      <c r="C5616" s="8" t="s">
        <v>1967</v>
      </c>
      <c r="D5616" s="8" t="s">
        <v>505</v>
      </c>
      <c r="E5616" s="8" t="s">
        <v>925</v>
      </c>
      <c r="F5616" s="8" t="s">
        <v>452</v>
      </c>
      <c r="G5616" s="8" t="s">
        <v>926</v>
      </c>
      <c r="H5616" s="8">
        <v>2.7000000000000001E-3</v>
      </c>
    </row>
    <row r="5617" spans="1:8">
      <c r="A5617" s="8" t="str">
        <f t="shared" si="127"/>
        <v>40.03.175035.03.1710</v>
      </c>
      <c r="B5617" s="8" t="s">
        <v>1966</v>
      </c>
      <c r="C5617" s="8" t="s">
        <v>1967</v>
      </c>
      <c r="D5617" s="8" t="s">
        <v>505</v>
      </c>
      <c r="E5617" s="8" t="s">
        <v>1564</v>
      </c>
      <c r="F5617" s="8" t="s">
        <v>498</v>
      </c>
      <c r="G5617" s="8" t="s">
        <v>1565</v>
      </c>
      <c r="H5617" s="8">
        <v>7.2</v>
      </c>
    </row>
    <row r="5618" spans="1:8">
      <c r="A5618" s="8" t="str">
        <f t="shared" si="127"/>
        <v>40.03.175030.01.1710</v>
      </c>
      <c r="B5618" s="8" t="s">
        <v>1966</v>
      </c>
      <c r="C5618" s="8" t="s">
        <v>1967</v>
      </c>
      <c r="D5618" s="8" t="s">
        <v>505</v>
      </c>
      <c r="E5618" s="8" t="s">
        <v>1566</v>
      </c>
      <c r="F5618" s="8" t="s">
        <v>498</v>
      </c>
      <c r="G5618" s="8" t="s">
        <v>1565</v>
      </c>
      <c r="H5618" s="8">
        <v>7.2</v>
      </c>
    </row>
    <row r="5619" spans="1:8">
      <c r="A5619" s="8" t="str">
        <f t="shared" si="127"/>
        <v>40.03.175020.06.1001</v>
      </c>
      <c r="B5619" s="8" t="s">
        <v>1966</v>
      </c>
      <c r="C5619" s="8" t="s">
        <v>1967</v>
      </c>
      <c r="D5619" s="8" t="s">
        <v>505</v>
      </c>
      <c r="E5619" s="8" t="s">
        <v>917</v>
      </c>
      <c r="F5619" s="8" t="s">
        <v>508</v>
      </c>
      <c r="G5619" s="8" t="s">
        <v>918</v>
      </c>
      <c r="H5619" s="8">
        <v>1.44E-2</v>
      </c>
    </row>
    <row r="5620" spans="1:8">
      <c r="A5620" s="8" t="str">
        <f t="shared" si="127"/>
        <v>40.03.175020.10.1005</v>
      </c>
      <c r="B5620" s="8" t="s">
        <v>1966</v>
      </c>
      <c r="C5620" s="8" t="s">
        <v>1967</v>
      </c>
      <c r="D5620" s="8" t="s">
        <v>505</v>
      </c>
      <c r="E5620" s="8" t="s">
        <v>1503</v>
      </c>
      <c r="F5620" s="8" t="s">
        <v>508</v>
      </c>
      <c r="G5620" s="8" t="s">
        <v>1504</v>
      </c>
      <c r="H5620" s="8">
        <v>18</v>
      </c>
    </row>
    <row r="5621" spans="1:8">
      <c r="A5621" s="8" t="str">
        <f t="shared" si="127"/>
        <v>40.03.175020.06.1020</v>
      </c>
      <c r="B5621" s="8" t="s">
        <v>1966</v>
      </c>
      <c r="C5621" s="8" t="s">
        <v>1967</v>
      </c>
      <c r="D5621" s="8" t="s">
        <v>505</v>
      </c>
      <c r="E5621" s="8" t="s">
        <v>1968</v>
      </c>
      <c r="F5621" s="8" t="s">
        <v>508</v>
      </c>
      <c r="G5621" s="8" t="s">
        <v>1969</v>
      </c>
      <c r="H5621" s="8">
        <v>18</v>
      </c>
    </row>
    <row r="5622" spans="1:8">
      <c r="A5622" s="8" t="str">
        <f t="shared" si="127"/>
        <v>40.03.175020.03.1012</v>
      </c>
      <c r="B5622" s="8" t="s">
        <v>1966</v>
      </c>
      <c r="C5622" s="8" t="s">
        <v>1967</v>
      </c>
      <c r="D5622" s="8" t="s">
        <v>505</v>
      </c>
      <c r="E5622" s="8" t="s">
        <v>1826</v>
      </c>
      <c r="F5622" s="8" t="s">
        <v>508</v>
      </c>
      <c r="G5622" s="8" t="s">
        <v>1827</v>
      </c>
      <c r="H5622" s="8">
        <v>1</v>
      </c>
    </row>
    <row r="5623" spans="1:8">
      <c r="A5623" s="8" t="str">
        <f t="shared" si="127"/>
        <v>40.03.175020.06.1005</v>
      </c>
      <c r="B5623" s="8" t="s">
        <v>1966</v>
      </c>
      <c r="C5623" s="8" t="s">
        <v>1967</v>
      </c>
      <c r="D5623" s="8" t="s">
        <v>505</v>
      </c>
      <c r="E5623" s="8" t="s">
        <v>914</v>
      </c>
      <c r="F5623" s="8" t="s">
        <v>508</v>
      </c>
      <c r="G5623" s="8" t="s">
        <v>915</v>
      </c>
      <c r="H5623" s="8">
        <v>1</v>
      </c>
    </row>
    <row r="5624" spans="1:8">
      <c r="A5624" s="8" t="str">
        <f t="shared" si="127"/>
        <v>40.03.175020.08.1001</v>
      </c>
      <c r="B5624" s="8" t="s">
        <v>1966</v>
      </c>
      <c r="C5624" s="8" t="s">
        <v>1967</v>
      </c>
      <c r="D5624" s="8" t="s">
        <v>505</v>
      </c>
      <c r="E5624" s="8" t="s">
        <v>919</v>
      </c>
      <c r="F5624" s="8" t="s">
        <v>920</v>
      </c>
      <c r="G5624" s="8" t="s">
        <v>542</v>
      </c>
      <c r="H5624" s="8">
        <v>1</v>
      </c>
    </row>
    <row r="5625" spans="1:8">
      <c r="A5625" s="8" t="str">
        <f t="shared" si="127"/>
        <v>40.03.178020.09.1002</v>
      </c>
      <c r="B5625" s="8" t="s">
        <v>1970</v>
      </c>
      <c r="C5625" s="8" t="s">
        <v>1573</v>
      </c>
      <c r="D5625" s="8" t="s">
        <v>498</v>
      </c>
      <c r="E5625" s="8" t="s">
        <v>923</v>
      </c>
      <c r="F5625" s="8" t="s">
        <v>508</v>
      </c>
      <c r="G5625" s="8" t="s">
        <v>924</v>
      </c>
      <c r="H5625" s="8">
        <v>1.1999999999999999E-3</v>
      </c>
    </row>
    <row r="5626" spans="1:8">
      <c r="A5626" s="8" t="str">
        <f t="shared" si="127"/>
        <v>40.03.178020.15.1002</v>
      </c>
      <c r="B5626" s="8" t="s">
        <v>1970</v>
      </c>
      <c r="C5626" s="8" t="s">
        <v>1573</v>
      </c>
      <c r="D5626" s="8" t="s">
        <v>498</v>
      </c>
      <c r="E5626" s="8" t="s">
        <v>921</v>
      </c>
      <c r="F5626" s="8" t="s">
        <v>508</v>
      </c>
      <c r="G5626" s="8" t="s">
        <v>922</v>
      </c>
      <c r="H5626" s="8">
        <v>4.5999999999999999E-3</v>
      </c>
    </row>
    <row r="5627" spans="1:8">
      <c r="A5627" s="8" t="str">
        <f t="shared" si="127"/>
        <v>40.03.178020.07.1001</v>
      </c>
      <c r="B5627" s="8" t="s">
        <v>1970</v>
      </c>
      <c r="C5627" s="8" t="s">
        <v>1573</v>
      </c>
      <c r="D5627" s="8" t="s">
        <v>498</v>
      </c>
      <c r="E5627" s="8" t="s">
        <v>925</v>
      </c>
      <c r="F5627" s="8" t="s">
        <v>452</v>
      </c>
      <c r="G5627" s="8" t="s">
        <v>926</v>
      </c>
      <c r="H5627" s="8">
        <v>5.0000000000000001E-4</v>
      </c>
    </row>
    <row r="5628" spans="1:8">
      <c r="A5628" s="8" t="str">
        <f t="shared" si="127"/>
        <v>40.03.178035.03.1780</v>
      </c>
      <c r="B5628" s="8" t="s">
        <v>1970</v>
      </c>
      <c r="C5628" s="8" t="s">
        <v>1573</v>
      </c>
      <c r="D5628" s="8" t="s">
        <v>498</v>
      </c>
      <c r="E5628" s="8" t="s">
        <v>1572</v>
      </c>
      <c r="F5628" s="8" t="s">
        <v>498</v>
      </c>
      <c r="G5628" s="8" t="s">
        <v>1573</v>
      </c>
      <c r="H5628" s="8">
        <v>1</v>
      </c>
    </row>
    <row r="5629" spans="1:8">
      <c r="A5629" s="8" t="str">
        <f t="shared" si="127"/>
        <v>40.03.178020.10.1014</v>
      </c>
      <c r="B5629" s="8" t="s">
        <v>1970</v>
      </c>
      <c r="C5629" s="8" t="s">
        <v>1573</v>
      </c>
      <c r="D5629" s="8" t="s">
        <v>498</v>
      </c>
      <c r="E5629" s="8" t="s">
        <v>1055</v>
      </c>
      <c r="F5629" s="8" t="s">
        <v>508</v>
      </c>
      <c r="G5629" s="8" t="s">
        <v>1056</v>
      </c>
      <c r="H5629" s="8">
        <v>5.0000000000000001E-3</v>
      </c>
    </row>
    <row r="5630" spans="1:8">
      <c r="A5630" s="8" t="str">
        <f t="shared" si="127"/>
        <v>40.03.178030.01.1780</v>
      </c>
      <c r="B5630" s="8" t="s">
        <v>1970</v>
      </c>
      <c r="C5630" s="8" t="s">
        <v>1573</v>
      </c>
      <c r="D5630" s="8" t="s">
        <v>498</v>
      </c>
      <c r="E5630" s="8" t="s">
        <v>1574</v>
      </c>
      <c r="F5630" s="8" t="s">
        <v>498</v>
      </c>
      <c r="G5630" s="8" t="s">
        <v>1573</v>
      </c>
      <c r="H5630" s="8">
        <v>1</v>
      </c>
    </row>
    <row r="5631" spans="1:8">
      <c r="A5631" s="8" t="str">
        <f t="shared" si="127"/>
        <v>40.03.178020.06.1044</v>
      </c>
      <c r="B5631" s="8" t="s">
        <v>1970</v>
      </c>
      <c r="C5631" s="8" t="s">
        <v>1573</v>
      </c>
      <c r="D5631" s="8" t="s">
        <v>498</v>
      </c>
      <c r="E5631" s="8" t="s">
        <v>1945</v>
      </c>
      <c r="F5631" s="8" t="s">
        <v>463</v>
      </c>
      <c r="G5631" s="8" t="s">
        <v>1946</v>
      </c>
      <c r="H5631" s="8">
        <v>0.05</v>
      </c>
    </row>
    <row r="5632" spans="1:8">
      <c r="A5632" s="8" t="str">
        <f t="shared" si="127"/>
        <v>40.03.178020.03.1010</v>
      </c>
      <c r="B5632" s="8" t="s">
        <v>1970</v>
      </c>
      <c r="C5632" s="8" t="s">
        <v>1573</v>
      </c>
      <c r="D5632" s="8" t="s">
        <v>498</v>
      </c>
      <c r="E5632" s="8" t="s">
        <v>1554</v>
      </c>
      <c r="F5632" s="8" t="s">
        <v>508</v>
      </c>
      <c r="G5632" s="8" t="s">
        <v>1555</v>
      </c>
      <c r="H5632" s="8">
        <v>0.05</v>
      </c>
    </row>
    <row r="5633" spans="1:8">
      <c r="A5633" s="8" t="str">
        <f t="shared" si="127"/>
        <v>40.03.178020.06.1005</v>
      </c>
      <c r="B5633" s="8" t="s">
        <v>1970</v>
      </c>
      <c r="C5633" s="8" t="s">
        <v>1573</v>
      </c>
      <c r="D5633" s="8" t="s">
        <v>498</v>
      </c>
      <c r="E5633" s="8" t="s">
        <v>914</v>
      </c>
      <c r="F5633" s="8" t="s">
        <v>508</v>
      </c>
      <c r="G5633" s="8" t="s">
        <v>915</v>
      </c>
      <c r="H5633" s="8">
        <v>0.05</v>
      </c>
    </row>
    <row r="5634" spans="1:8">
      <c r="A5634" s="8" t="str">
        <f t="shared" si="127"/>
        <v>40.03.178020.08.1001</v>
      </c>
      <c r="B5634" s="8" t="s">
        <v>1970</v>
      </c>
      <c r="C5634" s="8" t="s">
        <v>1573</v>
      </c>
      <c r="D5634" s="8" t="s">
        <v>498</v>
      </c>
      <c r="E5634" s="8" t="s">
        <v>919</v>
      </c>
      <c r="F5634" s="8" t="s">
        <v>920</v>
      </c>
      <c r="G5634" s="8" t="s">
        <v>542</v>
      </c>
      <c r="H5634" s="8">
        <v>0.05</v>
      </c>
    </row>
    <row r="5635" spans="1:8">
      <c r="A5635" s="8" t="str">
        <f t="shared" si="127"/>
        <v>---------------  - FMEN031 - V:</v>
      </c>
      <c r="B5635" s="8" t="s">
        <v>427</v>
      </c>
      <c r="C5635" s="8" t="e">
        <f>------------------------------DAT</f>
        <v>#NAME?</v>
      </c>
      <c r="D5635" s="8" t="s">
        <v>1238</v>
      </c>
      <c r="E5635" s="8" t="s">
        <v>526</v>
      </c>
      <c r="F5635" s="8" t="s">
        <v>527</v>
      </c>
      <c r="G5635" s="8" t="s">
        <v>528</v>
      </c>
      <c r="H5635" s="8"/>
    </row>
    <row r="5636" spans="1:8">
      <c r="A5636" s="8" t="str">
        <f t="shared" si="127"/>
        <v>_x000C_------------------------------</v>
      </c>
      <c r="B5636" s="8" t="s">
        <v>529</v>
      </c>
      <c r="C5636" s="8" t="s">
        <v>1227</v>
      </c>
      <c r="D5636" s="8" t="s">
        <v>1228</v>
      </c>
      <c r="E5636" s="8" t="s">
        <v>430</v>
      </c>
      <c r="F5636" s="8" t="s">
        <v>429</v>
      </c>
      <c r="G5636" s="8" t="s">
        <v>431</v>
      </c>
      <c r="H5636" s="8" t="s">
        <v>431</v>
      </c>
    </row>
    <row r="5637" spans="1:8">
      <c r="A5637" s="8" t="str">
        <f t="shared" si="127"/>
        <v>FORNO DE MINASrutura de Atual P</v>
      </c>
      <c r="B5637" s="8" t="s">
        <v>433</v>
      </c>
      <c r="C5637" s="8" t="s">
        <v>434</v>
      </c>
      <c r="D5637" s="8" t="s">
        <v>435</v>
      </c>
      <c r="E5637" s="8" t="s">
        <v>436</v>
      </c>
      <c r="F5637" s="8" t="s">
        <v>437</v>
      </c>
      <c r="G5637" s="8" t="s">
        <v>438</v>
      </c>
      <c r="H5637" s="8" t="s">
        <v>1971</v>
      </c>
    </row>
    <row r="5638" spans="1:8">
      <c r="A5638" s="8" t="str">
        <f t="shared" si="127"/>
        <v>-------------------------------</v>
      </c>
      <c r="B5638" s="8" t="s">
        <v>427</v>
      </c>
      <c r="C5638" s="8" t="s">
        <v>1227</v>
      </c>
      <c r="D5638" s="8" t="s">
        <v>1228</v>
      </c>
      <c r="E5638" s="8" t="s">
        <v>430</v>
      </c>
      <c r="F5638" s="8" t="s">
        <v>429</v>
      </c>
      <c r="G5638" s="8" t="s">
        <v>431</v>
      </c>
      <c r="H5638" s="8" t="s">
        <v>1880</v>
      </c>
    </row>
    <row r="5639" spans="1:8">
      <c r="A5639" s="8" t="str">
        <f t="shared" si="127"/>
        <v/>
      </c>
      <c r="B5639" s="8"/>
      <c r="C5639" s="8"/>
      <c r="D5639" s="8"/>
      <c r="E5639" s="8"/>
      <c r="F5639" s="8"/>
      <c r="G5639" s="8"/>
      <c r="H5639" s="8"/>
    </row>
    <row r="5640" spans="1:8">
      <c r="A5640" s="8" t="str">
        <f t="shared" si="127"/>
        <v>Item PaiItem Filho</v>
      </c>
      <c r="B5640" s="8" t="s">
        <v>441</v>
      </c>
      <c r="C5640" s="8" t="s">
        <v>442</v>
      </c>
      <c r="D5640" s="8" t="s">
        <v>443</v>
      </c>
      <c r="E5640" s="8" t="s">
        <v>444</v>
      </c>
      <c r="F5640" s="8" t="s">
        <v>443</v>
      </c>
      <c r="G5640" s="8" t="s">
        <v>445</v>
      </c>
      <c r="H5640" s="8" t="s">
        <v>446</v>
      </c>
    </row>
    <row r="5641" spans="1:8">
      <c r="A5641" s="8" t="str">
        <f t="shared" si="127"/>
        <v>------------------------------</v>
      </c>
      <c r="B5641" s="8" t="s">
        <v>427</v>
      </c>
      <c r="C5641" s="8" t="s">
        <v>447</v>
      </c>
      <c r="D5641" s="8" t="s">
        <v>448</v>
      </c>
      <c r="E5641" s="8" t="s">
        <v>449</v>
      </c>
      <c r="F5641" s="8" t="s">
        <v>448</v>
      </c>
      <c r="G5641" s="8" t="s">
        <v>431</v>
      </c>
      <c r="H5641" s="8" t="s">
        <v>427</v>
      </c>
    </row>
    <row r="5642" spans="1:8">
      <c r="A5642" s="8" t="str">
        <f t="shared" si="127"/>
        <v>40.03.181035.03.1810</v>
      </c>
      <c r="B5642" s="8" t="s">
        <v>1972</v>
      </c>
      <c r="C5642" s="8" t="s">
        <v>1973</v>
      </c>
      <c r="D5642" s="8" t="s">
        <v>498</v>
      </c>
      <c r="E5642" s="8" t="s">
        <v>1575</v>
      </c>
      <c r="F5642" s="8" t="s">
        <v>498</v>
      </c>
      <c r="G5642" s="8" t="s">
        <v>1576</v>
      </c>
      <c r="H5642" s="8">
        <v>1</v>
      </c>
    </row>
    <row r="5643" spans="1:8">
      <c r="A5643" s="8" t="str">
        <f t="shared" si="127"/>
        <v>40.03.181030.01.1810</v>
      </c>
      <c r="B5643" s="8" t="s">
        <v>1972</v>
      </c>
      <c r="C5643" s="8" t="s">
        <v>1973</v>
      </c>
      <c r="D5643" s="8" t="s">
        <v>498</v>
      </c>
      <c r="E5643" s="8" t="s">
        <v>1577</v>
      </c>
      <c r="F5643" s="8" t="s">
        <v>498</v>
      </c>
      <c r="G5643" s="8" t="s">
        <v>1578</v>
      </c>
      <c r="H5643" s="8">
        <v>1</v>
      </c>
    </row>
    <row r="5644" spans="1:8">
      <c r="A5644" s="8" t="str">
        <f t="shared" si="127"/>
        <v>40.03.181020.03.1014</v>
      </c>
      <c r="B5644" s="8" t="s">
        <v>1972</v>
      </c>
      <c r="C5644" s="8" t="s">
        <v>1973</v>
      </c>
      <c r="D5644" s="8" t="s">
        <v>498</v>
      </c>
      <c r="E5644" s="8" t="s">
        <v>912</v>
      </c>
      <c r="F5644" s="8" t="s">
        <v>508</v>
      </c>
      <c r="G5644" s="8" t="s">
        <v>913</v>
      </c>
      <c r="H5644" s="8">
        <v>0.25</v>
      </c>
    </row>
    <row r="5645" spans="1:8">
      <c r="A5645" s="8" t="str">
        <f t="shared" si="127"/>
        <v>40.03.181020.06.1001</v>
      </c>
      <c r="B5645" s="8" t="s">
        <v>1972</v>
      </c>
      <c r="C5645" s="8" t="s">
        <v>1973</v>
      </c>
      <c r="D5645" s="8" t="s">
        <v>498</v>
      </c>
      <c r="E5645" s="8" t="s">
        <v>917</v>
      </c>
      <c r="F5645" s="8" t="s">
        <v>508</v>
      </c>
      <c r="G5645" s="8" t="s">
        <v>918</v>
      </c>
      <c r="H5645" s="8">
        <v>0.25</v>
      </c>
    </row>
    <row r="5646" spans="1:8">
      <c r="A5646" s="8" t="str">
        <f t="shared" si="127"/>
        <v>40.03.181020.06.1040</v>
      </c>
      <c r="B5646" s="8" t="s">
        <v>1972</v>
      </c>
      <c r="C5646" s="8" t="s">
        <v>1973</v>
      </c>
      <c r="D5646" s="8" t="s">
        <v>498</v>
      </c>
      <c r="E5646" s="8" t="s">
        <v>1581</v>
      </c>
      <c r="F5646" s="8" t="s">
        <v>463</v>
      </c>
      <c r="G5646" s="8" t="s">
        <v>1582</v>
      </c>
      <c r="H5646" s="8">
        <v>0.25</v>
      </c>
    </row>
    <row r="5647" spans="1:8">
      <c r="A5647" s="8" t="str">
        <f t="shared" ref="A5647:A5710" si="128">B5647&amp;E5647</f>
        <v>40.03.181020.08.1001</v>
      </c>
      <c r="B5647" s="8" t="s">
        <v>1972</v>
      </c>
      <c r="C5647" s="8" t="s">
        <v>1973</v>
      </c>
      <c r="D5647" s="8" t="s">
        <v>498</v>
      </c>
      <c r="E5647" s="8" t="s">
        <v>919</v>
      </c>
      <c r="F5647" s="8" t="s">
        <v>920</v>
      </c>
      <c r="G5647" s="8" t="s">
        <v>542</v>
      </c>
      <c r="H5647" s="8">
        <v>0.25</v>
      </c>
    </row>
    <row r="5648" spans="1:8">
      <c r="A5648" s="8" t="str">
        <f t="shared" si="128"/>
        <v>40.03.181020.06.1005</v>
      </c>
      <c r="B5648" s="8" t="s">
        <v>1972</v>
      </c>
      <c r="C5648" s="8" t="s">
        <v>1973</v>
      </c>
      <c r="D5648" s="8" t="s">
        <v>498</v>
      </c>
      <c r="E5648" s="8" t="s">
        <v>914</v>
      </c>
      <c r="F5648" s="8" t="s">
        <v>508</v>
      </c>
      <c r="G5648" s="8" t="s">
        <v>915</v>
      </c>
      <c r="H5648" s="8">
        <v>0.25</v>
      </c>
    </row>
    <row r="5649" spans="1:8">
      <c r="A5649" s="8" t="str">
        <f t="shared" si="128"/>
        <v>40.03.181020.07.1001</v>
      </c>
      <c r="B5649" s="8" t="s">
        <v>1972</v>
      </c>
      <c r="C5649" s="8" t="s">
        <v>1973</v>
      </c>
      <c r="D5649" s="8" t="s">
        <v>498</v>
      </c>
      <c r="E5649" s="8" t="s">
        <v>925</v>
      </c>
      <c r="F5649" s="8" t="s">
        <v>452</v>
      </c>
      <c r="G5649" s="8" t="s">
        <v>926</v>
      </c>
      <c r="H5649" s="8">
        <v>6.4999999999999997E-4</v>
      </c>
    </row>
    <row r="5650" spans="1:8">
      <c r="A5650" s="8" t="str">
        <f t="shared" si="128"/>
        <v>40.03.182035.03.1820</v>
      </c>
      <c r="B5650" s="8" t="s">
        <v>513</v>
      </c>
      <c r="C5650" s="8" t="s">
        <v>514</v>
      </c>
      <c r="D5650" s="8" t="s">
        <v>498</v>
      </c>
      <c r="E5650" s="8" t="s">
        <v>1234</v>
      </c>
      <c r="F5650" s="8" t="s">
        <v>498</v>
      </c>
      <c r="G5650" s="8" t="s">
        <v>514</v>
      </c>
      <c r="H5650" s="8">
        <v>1</v>
      </c>
    </row>
    <row r="5651" spans="1:8">
      <c r="A5651" s="8" t="str">
        <f t="shared" si="128"/>
        <v>40.03.182030.01.1820</v>
      </c>
      <c r="B5651" s="8" t="s">
        <v>513</v>
      </c>
      <c r="C5651" s="8" t="s">
        <v>514</v>
      </c>
      <c r="D5651" s="8" t="s">
        <v>498</v>
      </c>
      <c r="E5651" s="8" t="s">
        <v>1583</v>
      </c>
      <c r="F5651" s="8" t="s">
        <v>498</v>
      </c>
      <c r="G5651" s="8" t="s">
        <v>1584</v>
      </c>
      <c r="H5651" s="8">
        <v>1</v>
      </c>
    </row>
    <row r="5652" spans="1:8">
      <c r="A5652" s="8" t="str">
        <f t="shared" si="128"/>
        <v>40.03.182020.03.1014</v>
      </c>
      <c r="B5652" s="8" t="s">
        <v>513</v>
      </c>
      <c r="C5652" s="8" t="s">
        <v>514</v>
      </c>
      <c r="D5652" s="8" t="s">
        <v>498</v>
      </c>
      <c r="E5652" s="8" t="s">
        <v>912</v>
      </c>
      <c r="F5652" s="8" t="s">
        <v>508</v>
      </c>
      <c r="G5652" s="8" t="s">
        <v>913</v>
      </c>
      <c r="H5652" s="8">
        <v>0.1389</v>
      </c>
    </row>
    <row r="5653" spans="1:8">
      <c r="A5653" s="8" t="str">
        <f t="shared" si="128"/>
        <v>40.03.182020.06.1001</v>
      </c>
      <c r="B5653" s="8" t="s">
        <v>513</v>
      </c>
      <c r="C5653" s="8" t="s">
        <v>514</v>
      </c>
      <c r="D5653" s="8" t="s">
        <v>498</v>
      </c>
      <c r="E5653" s="8" t="s">
        <v>917</v>
      </c>
      <c r="F5653" s="8" t="s">
        <v>508</v>
      </c>
      <c r="G5653" s="8" t="s">
        <v>918</v>
      </c>
      <c r="H5653" s="8">
        <v>0.1389</v>
      </c>
    </row>
    <row r="5654" spans="1:8">
      <c r="A5654" s="8" t="str">
        <f t="shared" si="128"/>
        <v>40.03.182020.06.1054</v>
      </c>
      <c r="B5654" s="8" t="s">
        <v>513</v>
      </c>
      <c r="C5654" s="8" t="s">
        <v>514</v>
      </c>
      <c r="D5654" s="8" t="s">
        <v>498</v>
      </c>
      <c r="E5654" s="8" t="s">
        <v>1587</v>
      </c>
      <c r="F5654" s="8" t="s">
        <v>463</v>
      </c>
      <c r="G5654" s="8" t="s">
        <v>1588</v>
      </c>
      <c r="H5654" s="8">
        <v>0.27779999999999999</v>
      </c>
    </row>
    <row r="5655" spans="1:8">
      <c r="A5655" s="8" t="str">
        <f t="shared" si="128"/>
        <v>40.03.182020.08.1001</v>
      </c>
      <c r="B5655" s="8" t="s">
        <v>513</v>
      </c>
      <c r="C5655" s="8" t="s">
        <v>514</v>
      </c>
      <c r="D5655" s="8" t="s">
        <v>498</v>
      </c>
      <c r="E5655" s="8" t="s">
        <v>919</v>
      </c>
      <c r="F5655" s="8" t="s">
        <v>920</v>
      </c>
      <c r="G5655" s="8" t="s">
        <v>542</v>
      </c>
      <c r="H5655" s="8">
        <v>0.1389</v>
      </c>
    </row>
    <row r="5656" spans="1:8">
      <c r="A5656" s="8" t="str">
        <f t="shared" si="128"/>
        <v>40.03.182020.06.1005</v>
      </c>
      <c r="B5656" s="8" t="s">
        <v>513</v>
      </c>
      <c r="C5656" s="8" t="s">
        <v>514</v>
      </c>
      <c r="D5656" s="8" t="s">
        <v>498</v>
      </c>
      <c r="E5656" s="8" t="s">
        <v>914</v>
      </c>
      <c r="F5656" s="8" t="s">
        <v>508</v>
      </c>
      <c r="G5656" s="8" t="s">
        <v>915</v>
      </c>
      <c r="H5656" s="8">
        <v>0.1389</v>
      </c>
    </row>
    <row r="5657" spans="1:8">
      <c r="A5657" s="8" t="str">
        <f t="shared" si="128"/>
        <v>40.03.182020.07.1001</v>
      </c>
      <c r="B5657" s="8" t="s">
        <v>513</v>
      </c>
      <c r="C5657" s="8" t="s">
        <v>514</v>
      </c>
      <c r="D5657" s="8" t="s">
        <v>498</v>
      </c>
      <c r="E5657" s="8" t="s">
        <v>925</v>
      </c>
      <c r="F5657" s="8" t="s">
        <v>452</v>
      </c>
      <c r="G5657" s="8" t="s">
        <v>926</v>
      </c>
      <c r="H5657" s="8">
        <v>4.0000000000000002E-4</v>
      </c>
    </row>
    <row r="5658" spans="1:8">
      <c r="A5658" s="8" t="str">
        <f t="shared" si="128"/>
        <v>40.03.191035.03.1910</v>
      </c>
      <c r="B5658" s="8" t="s">
        <v>1280</v>
      </c>
      <c r="C5658" s="8" t="s">
        <v>1281</v>
      </c>
      <c r="D5658" s="8" t="s">
        <v>498</v>
      </c>
      <c r="E5658" s="8" t="s">
        <v>1282</v>
      </c>
      <c r="F5658" s="8" t="s">
        <v>498</v>
      </c>
      <c r="G5658" s="8" t="s">
        <v>1281</v>
      </c>
      <c r="H5658" s="8">
        <v>1</v>
      </c>
    </row>
    <row r="5659" spans="1:8">
      <c r="A5659" s="8" t="str">
        <f t="shared" si="128"/>
        <v>40.03.191030.01.1910</v>
      </c>
      <c r="B5659" s="8" t="s">
        <v>1280</v>
      </c>
      <c r="C5659" s="8" t="s">
        <v>1281</v>
      </c>
      <c r="D5659" s="8" t="s">
        <v>498</v>
      </c>
      <c r="E5659" s="8" t="s">
        <v>1589</v>
      </c>
      <c r="F5659" s="8" t="s">
        <v>498</v>
      </c>
      <c r="G5659" s="8" t="s">
        <v>1590</v>
      </c>
      <c r="H5659" s="8">
        <v>1</v>
      </c>
    </row>
    <row r="5660" spans="1:8">
      <c r="A5660" s="8" t="str">
        <f t="shared" si="128"/>
        <v>40.03.191020.09.1002</v>
      </c>
      <c r="B5660" s="8" t="s">
        <v>1280</v>
      </c>
      <c r="C5660" s="8" t="s">
        <v>1281</v>
      </c>
      <c r="D5660" s="8" t="s">
        <v>498</v>
      </c>
      <c r="E5660" s="8" t="s">
        <v>923</v>
      </c>
      <c r="F5660" s="8" t="s">
        <v>508</v>
      </c>
      <c r="G5660" s="8" t="s">
        <v>924</v>
      </c>
      <c r="H5660" s="8">
        <v>6.0239999999999998E-3</v>
      </c>
    </row>
    <row r="5661" spans="1:8">
      <c r="A5661" s="8" t="str">
        <f t="shared" si="128"/>
        <v>40.03.191020.06.1001</v>
      </c>
      <c r="B5661" s="8" t="s">
        <v>1280</v>
      </c>
      <c r="C5661" s="8" t="s">
        <v>1281</v>
      </c>
      <c r="D5661" s="8" t="s">
        <v>498</v>
      </c>
      <c r="E5661" s="8" t="s">
        <v>917</v>
      </c>
      <c r="F5661" s="8" t="s">
        <v>508</v>
      </c>
      <c r="G5661" s="8" t="s">
        <v>918</v>
      </c>
      <c r="H5661" s="8">
        <v>2.4099999999999998E-3</v>
      </c>
    </row>
    <row r="5662" spans="1:8">
      <c r="A5662" s="8" t="str">
        <f t="shared" si="128"/>
        <v>40.03.191020.15.1002</v>
      </c>
      <c r="B5662" s="8" t="s">
        <v>1280</v>
      </c>
      <c r="C5662" s="8" t="s">
        <v>1281</v>
      </c>
      <c r="D5662" s="8" t="s">
        <v>498</v>
      </c>
      <c r="E5662" s="8" t="s">
        <v>921</v>
      </c>
      <c r="F5662" s="8" t="s">
        <v>508</v>
      </c>
      <c r="G5662" s="8" t="s">
        <v>922</v>
      </c>
      <c r="H5662" s="8">
        <v>4.8190000000000004E-3</v>
      </c>
    </row>
    <row r="5663" spans="1:8">
      <c r="A5663" s="8" t="str">
        <f t="shared" si="128"/>
        <v>40.03.191020.06.1010</v>
      </c>
      <c r="B5663" s="8" t="s">
        <v>1280</v>
      </c>
      <c r="C5663" s="8" t="s">
        <v>1281</v>
      </c>
      <c r="D5663" s="8" t="s">
        <v>498</v>
      </c>
      <c r="E5663" s="8" t="s">
        <v>1283</v>
      </c>
      <c r="F5663" s="8" t="s">
        <v>508</v>
      </c>
      <c r="G5663" s="8" t="s">
        <v>1284</v>
      </c>
      <c r="H5663" s="8">
        <v>5.4217000000000001E-2</v>
      </c>
    </row>
    <row r="5664" spans="1:8">
      <c r="A5664" s="8" t="str">
        <f t="shared" si="128"/>
        <v>40.03.191020.07.1001</v>
      </c>
      <c r="B5664" s="8" t="s">
        <v>1280</v>
      </c>
      <c r="C5664" s="8" t="s">
        <v>1281</v>
      </c>
      <c r="D5664" s="8" t="s">
        <v>498</v>
      </c>
      <c r="E5664" s="8" t="s">
        <v>925</v>
      </c>
      <c r="F5664" s="8" t="s">
        <v>452</v>
      </c>
      <c r="G5664" s="8" t="s">
        <v>926</v>
      </c>
      <c r="H5664" s="8">
        <v>4.8200000000000001E-4</v>
      </c>
    </row>
    <row r="5665" spans="1:8">
      <c r="A5665" s="8" t="str">
        <f t="shared" si="128"/>
        <v>40.03.191120.09.1002</v>
      </c>
      <c r="B5665" s="8" t="s">
        <v>1974</v>
      </c>
      <c r="C5665" s="8" t="s">
        <v>1592</v>
      </c>
      <c r="D5665" s="8" t="s">
        <v>498</v>
      </c>
      <c r="E5665" s="8" t="s">
        <v>923</v>
      </c>
      <c r="F5665" s="8" t="s">
        <v>508</v>
      </c>
      <c r="G5665" s="8" t="s">
        <v>924</v>
      </c>
      <c r="H5665" s="8">
        <v>8.9999999999999998E-4</v>
      </c>
    </row>
    <row r="5666" spans="1:8">
      <c r="A5666" s="8" t="str">
        <f t="shared" si="128"/>
        <v>40.03.191120.15.1002</v>
      </c>
      <c r="B5666" s="8" t="s">
        <v>1974</v>
      </c>
      <c r="C5666" s="8" t="s">
        <v>1592</v>
      </c>
      <c r="D5666" s="8" t="s">
        <v>498</v>
      </c>
      <c r="E5666" s="8" t="s">
        <v>921</v>
      </c>
      <c r="F5666" s="8" t="s">
        <v>508</v>
      </c>
      <c r="G5666" s="8" t="s">
        <v>922</v>
      </c>
      <c r="H5666" s="8">
        <v>3.7000000000000002E-3</v>
      </c>
    </row>
    <row r="5667" spans="1:8">
      <c r="A5667" s="8" t="str">
        <f t="shared" si="128"/>
        <v>40.03.191120.07.1001</v>
      </c>
      <c r="B5667" s="8" t="s">
        <v>1974</v>
      </c>
      <c r="C5667" s="8" t="s">
        <v>1592</v>
      </c>
      <c r="D5667" s="8" t="s">
        <v>498</v>
      </c>
      <c r="E5667" s="8" t="s">
        <v>925</v>
      </c>
      <c r="F5667" s="8" t="s">
        <v>452</v>
      </c>
      <c r="G5667" s="8" t="s">
        <v>926</v>
      </c>
      <c r="H5667" s="8">
        <v>4.0000000000000002E-4</v>
      </c>
    </row>
    <row r="5668" spans="1:8">
      <c r="A5668" s="8" t="str">
        <f t="shared" si="128"/>
        <v>40.03.191135.03.1911</v>
      </c>
      <c r="B5668" s="8" t="s">
        <v>1974</v>
      </c>
      <c r="C5668" s="8" t="s">
        <v>1592</v>
      </c>
      <c r="D5668" s="8" t="s">
        <v>498</v>
      </c>
      <c r="E5668" s="8" t="s">
        <v>1591</v>
      </c>
      <c r="F5668" s="8" t="s">
        <v>498</v>
      </c>
      <c r="G5668" s="8" t="s">
        <v>1592</v>
      </c>
      <c r="H5668" s="8">
        <v>1</v>
      </c>
    </row>
    <row r="5669" spans="1:8">
      <c r="A5669" s="8" t="str">
        <f t="shared" si="128"/>
        <v>40.03.191120.10.1014</v>
      </c>
      <c r="B5669" s="8" t="s">
        <v>1974</v>
      </c>
      <c r="C5669" s="8" t="s">
        <v>1592</v>
      </c>
      <c r="D5669" s="8" t="s">
        <v>498</v>
      </c>
      <c r="E5669" s="8" t="s">
        <v>1055</v>
      </c>
      <c r="F5669" s="8" t="s">
        <v>508</v>
      </c>
      <c r="G5669" s="8" t="s">
        <v>1056</v>
      </c>
      <c r="H5669" s="8">
        <v>5.0000000000000001E-3</v>
      </c>
    </row>
    <row r="5670" spans="1:8">
      <c r="A5670" s="8" t="str">
        <f t="shared" si="128"/>
        <v>40.03.191130.01.1911</v>
      </c>
      <c r="B5670" s="8" t="s">
        <v>1974</v>
      </c>
      <c r="C5670" s="8" t="s">
        <v>1592</v>
      </c>
      <c r="D5670" s="8" t="s">
        <v>498</v>
      </c>
      <c r="E5670" s="8" t="s">
        <v>1593</v>
      </c>
      <c r="F5670" s="8" t="s">
        <v>498</v>
      </c>
      <c r="G5670" s="8" t="s">
        <v>1592</v>
      </c>
      <c r="H5670" s="8">
        <v>1</v>
      </c>
    </row>
    <row r="5671" spans="1:8">
      <c r="A5671" s="8" t="str">
        <f t="shared" si="128"/>
        <v>40.03.191120.06.1010</v>
      </c>
      <c r="B5671" s="8" t="s">
        <v>1974</v>
      </c>
      <c r="C5671" s="8" t="s">
        <v>1592</v>
      </c>
      <c r="D5671" s="8" t="s">
        <v>498</v>
      </c>
      <c r="E5671" s="8" t="s">
        <v>1283</v>
      </c>
      <c r="F5671" s="8" t="s">
        <v>508</v>
      </c>
      <c r="G5671" s="8" t="s">
        <v>1284</v>
      </c>
      <c r="H5671" s="8">
        <v>0.05</v>
      </c>
    </row>
    <row r="5672" spans="1:8">
      <c r="A5672" s="8" t="str">
        <f t="shared" si="128"/>
        <v>40.03.191120.03.1010</v>
      </c>
      <c r="B5672" s="8" t="s">
        <v>1974</v>
      </c>
      <c r="C5672" s="8" t="s">
        <v>1592</v>
      </c>
      <c r="D5672" s="8" t="s">
        <v>498</v>
      </c>
      <c r="E5672" s="8" t="s">
        <v>1554</v>
      </c>
      <c r="F5672" s="8" t="s">
        <v>508</v>
      </c>
      <c r="G5672" s="8" t="s">
        <v>1555</v>
      </c>
      <c r="H5672" s="8">
        <v>0.05</v>
      </c>
    </row>
    <row r="5673" spans="1:8">
      <c r="A5673" s="8" t="str">
        <f t="shared" si="128"/>
        <v>40.03.191120.06.1005</v>
      </c>
      <c r="B5673" s="8" t="s">
        <v>1974</v>
      </c>
      <c r="C5673" s="8" t="s">
        <v>1592</v>
      </c>
      <c r="D5673" s="8" t="s">
        <v>498</v>
      </c>
      <c r="E5673" s="8" t="s">
        <v>914</v>
      </c>
      <c r="F5673" s="8" t="s">
        <v>508</v>
      </c>
      <c r="G5673" s="8" t="s">
        <v>915</v>
      </c>
      <c r="H5673" s="8">
        <v>0.05</v>
      </c>
    </row>
    <row r="5674" spans="1:8">
      <c r="A5674" s="8" t="str">
        <f t="shared" si="128"/>
        <v>40.03.191120.08.1001</v>
      </c>
      <c r="B5674" s="8" t="s">
        <v>1974</v>
      </c>
      <c r="C5674" s="8" t="s">
        <v>1592</v>
      </c>
      <c r="D5674" s="8" t="s">
        <v>498</v>
      </c>
      <c r="E5674" s="8" t="s">
        <v>919</v>
      </c>
      <c r="F5674" s="8" t="s">
        <v>920</v>
      </c>
      <c r="G5674" s="8" t="s">
        <v>542</v>
      </c>
      <c r="H5674" s="8">
        <v>0.05</v>
      </c>
    </row>
    <row r="5675" spans="1:8">
      <c r="A5675" s="8" t="str">
        <f t="shared" si="128"/>
        <v>40.03.191235.03.1912</v>
      </c>
      <c r="B5675" s="8" t="s">
        <v>1975</v>
      </c>
      <c r="C5675" s="8" t="s">
        <v>1597</v>
      </c>
      <c r="D5675" s="8" t="s">
        <v>498</v>
      </c>
      <c r="E5675" s="8" t="s">
        <v>1594</v>
      </c>
      <c r="F5675" s="8" t="s">
        <v>498</v>
      </c>
      <c r="G5675" s="8" t="s">
        <v>1595</v>
      </c>
      <c r="H5675" s="8">
        <v>1</v>
      </c>
    </row>
    <row r="5676" spans="1:8">
      <c r="A5676" s="8" t="str">
        <f t="shared" si="128"/>
        <v>40.03.191230.01.1912</v>
      </c>
      <c r="B5676" s="8" t="s">
        <v>1975</v>
      </c>
      <c r="C5676" s="8" t="s">
        <v>1597</v>
      </c>
      <c r="D5676" s="8" t="s">
        <v>498</v>
      </c>
      <c r="E5676" s="8" t="s">
        <v>1596</v>
      </c>
      <c r="F5676" s="8" t="s">
        <v>498</v>
      </c>
      <c r="G5676" s="8" t="s">
        <v>1597</v>
      </c>
      <c r="H5676" s="8">
        <v>1</v>
      </c>
    </row>
    <row r="5677" spans="1:8">
      <c r="A5677" s="8" t="str">
        <f t="shared" si="128"/>
        <v>40.03.191220.09.1002</v>
      </c>
      <c r="B5677" s="8" t="s">
        <v>1975</v>
      </c>
      <c r="C5677" s="8" t="s">
        <v>1597</v>
      </c>
      <c r="D5677" s="8" t="s">
        <v>498</v>
      </c>
      <c r="E5677" s="8" t="s">
        <v>923</v>
      </c>
      <c r="F5677" s="8" t="s">
        <v>508</v>
      </c>
      <c r="G5677" s="8" t="s">
        <v>924</v>
      </c>
      <c r="H5677" s="8">
        <v>6.0239999999999998E-3</v>
      </c>
    </row>
    <row r="5678" spans="1:8">
      <c r="A5678" s="8" t="str">
        <f t="shared" si="128"/>
        <v>40.03.191220.06.1001</v>
      </c>
      <c r="B5678" s="8" t="s">
        <v>1975</v>
      </c>
      <c r="C5678" s="8" t="s">
        <v>1597</v>
      </c>
      <c r="D5678" s="8" t="s">
        <v>498</v>
      </c>
      <c r="E5678" s="8" t="s">
        <v>917</v>
      </c>
      <c r="F5678" s="8" t="s">
        <v>508</v>
      </c>
      <c r="G5678" s="8" t="s">
        <v>918</v>
      </c>
      <c r="H5678" s="8">
        <v>2.4099999999999998E-3</v>
      </c>
    </row>
    <row r="5679" spans="1:8">
      <c r="A5679" s="8" t="str">
        <f t="shared" si="128"/>
        <v>40.03.191220.15.1002</v>
      </c>
      <c r="B5679" s="8" t="s">
        <v>1975</v>
      </c>
      <c r="C5679" s="8" t="s">
        <v>1597</v>
      </c>
      <c r="D5679" s="8" t="s">
        <v>498</v>
      </c>
      <c r="E5679" s="8" t="s">
        <v>921</v>
      </c>
      <c r="F5679" s="8" t="s">
        <v>508</v>
      </c>
      <c r="G5679" s="8" t="s">
        <v>922</v>
      </c>
      <c r="H5679" s="8">
        <v>4.8190000000000004E-3</v>
      </c>
    </row>
    <row r="5680" spans="1:8">
      <c r="A5680" s="8" t="str">
        <f t="shared" si="128"/>
        <v>40.03.191220.06.1010</v>
      </c>
      <c r="B5680" s="8" t="s">
        <v>1975</v>
      </c>
      <c r="C5680" s="8" t="s">
        <v>1597</v>
      </c>
      <c r="D5680" s="8" t="s">
        <v>498</v>
      </c>
      <c r="E5680" s="8" t="s">
        <v>1283</v>
      </c>
      <c r="F5680" s="8" t="s">
        <v>508</v>
      </c>
      <c r="G5680" s="8" t="s">
        <v>1284</v>
      </c>
      <c r="H5680" s="8">
        <v>5.4217000000000001E-2</v>
      </c>
    </row>
    <row r="5681" spans="1:8">
      <c r="A5681" s="8" t="str">
        <f t="shared" si="128"/>
        <v>40.03.191220.07.1001</v>
      </c>
      <c r="B5681" s="8" t="s">
        <v>1975</v>
      </c>
      <c r="C5681" s="8" t="s">
        <v>1597</v>
      </c>
      <c r="D5681" s="8" t="s">
        <v>498</v>
      </c>
      <c r="E5681" s="8" t="s">
        <v>925</v>
      </c>
      <c r="F5681" s="8" t="s">
        <v>452</v>
      </c>
      <c r="G5681" s="8" t="s">
        <v>926</v>
      </c>
      <c r="H5681" s="8">
        <v>4.8200000000000001E-4</v>
      </c>
    </row>
    <row r="5682" spans="1:8">
      <c r="A5682" s="8" t="str">
        <f t="shared" si="128"/>
        <v>40.03.211035.03.2110</v>
      </c>
      <c r="B5682" s="8" t="s">
        <v>1976</v>
      </c>
      <c r="C5682" s="8" t="s">
        <v>1599</v>
      </c>
      <c r="D5682" s="8" t="s">
        <v>498</v>
      </c>
      <c r="E5682" s="8" t="s">
        <v>1598</v>
      </c>
      <c r="F5682" s="8" t="s">
        <v>498</v>
      </c>
      <c r="G5682" s="8" t="s">
        <v>1599</v>
      </c>
      <c r="H5682" s="8">
        <v>1</v>
      </c>
    </row>
    <row r="5683" spans="1:8">
      <c r="A5683" s="8" t="str">
        <f t="shared" si="128"/>
        <v>40.03.211030.01.2110</v>
      </c>
      <c r="B5683" s="8" t="s">
        <v>1976</v>
      </c>
      <c r="C5683" s="8" t="s">
        <v>1599</v>
      </c>
      <c r="D5683" s="8" t="s">
        <v>498</v>
      </c>
      <c r="E5683" s="8" t="s">
        <v>1600</v>
      </c>
      <c r="F5683" s="8" t="s">
        <v>498</v>
      </c>
      <c r="G5683" s="8" t="s">
        <v>1599</v>
      </c>
      <c r="H5683" s="8">
        <v>1</v>
      </c>
    </row>
    <row r="5684" spans="1:8">
      <c r="A5684" s="8" t="str">
        <f t="shared" si="128"/>
        <v>40.03.211020.06.1001</v>
      </c>
      <c r="B5684" s="8" t="s">
        <v>1976</v>
      </c>
      <c r="C5684" s="8" t="s">
        <v>1599</v>
      </c>
      <c r="D5684" s="8" t="s">
        <v>498</v>
      </c>
      <c r="E5684" s="8" t="s">
        <v>917</v>
      </c>
      <c r="F5684" s="8" t="s">
        <v>508</v>
      </c>
      <c r="G5684" s="8" t="s">
        <v>918</v>
      </c>
      <c r="H5684" s="8">
        <v>2E-3</v>
      </c>
    </row>
    <row r="5685" spans="1:8">
      <c r="A5685" s="8" t="str">
        <f t="shared" si="128"/>
        <v>40.03.211020.15.1002</v>
      </c>
      <c r="B5685" s="8" t="s">
        <v>1976</v>
      </c>
      <c r="C5685" s="8" t="s">
        <v>1599</v>
      </c>
      <c r="D5685" s="8" t="s">
        <v>498</v>
      </c>
      <c r="E5685" s="8" t="s">
        <v>921</v>
      </c>
      <c r="F5685" s="8" t="s">
        <v>508</v>
      </c>
      <c r="G5685" s="8" t="s">
        <v>922</v>
      </c>
      <c r="H5685" s="8">
        <v>3.7000000000000002E-3</v>
      </c>
    </row>
    <row r="5686" spans="1:8">
      <c r="A5686" s="8" t="str">
        <f t="shared" si="128"/>
        <v>40.03.211020.09.1002</v>
      </c>
      <c r="B5686" s="8" t="s">
        <v>1976</v>
      </c>
      <c r="C5686" s="8" t="s">
        <v>1599</v>
      </c>
      <c r="D5686" s="8" t="s">
        <v>498</v>
      </c>
      <c r="E5686" s="8" t="s">
        <v>923</v>
      </c>
      <c r="F5686" s="8" t="s">
        <v>508</v>
      </c>
      <c r="G5686" s="8" t="s">
        <v>924</v>
      </c>
      <c r="H5686" s="8">
        <v>8.9999999999999998E-4</v>
      </c>
    </row>
    <row r="5687" spans="1:8">
      <c r="A5687" s="8" t="str">
        <f t="shared" si="128"/>
        <v>40.03.211020.06.1049</v>
      </c>
      <c r="B5687" s="8" t="s">
        <v>1976</v>
      </c>
      <c r="C5687" s="8" t="s">
        <v>1599</v>
      </c>
      <c r="D5687" s="8" t="s">
        <v>498</v>
      </c>
      <c r="E5687" s="8" t="s">
        <v>1977</v>
      </c>
      <c r="F5687" s="8" t="s">
        <v>463</v>
      </c>
      <c r="G5687" s="8" t="s">
        <v>1978</v>
      </c>
      <c r="H5687" s="8">
        <v>0.05</v>
      </c>
    </row>
    <row r="5688" spans="1:8">
      <c r="A5688" s="8" t="str">
        <f t="shared" si="128"/>
        <v>40.03.211020.07.1001</v>
      </c>
      <c r="B5688" s="8" t="s">
        <v>1976</v>
      </c>
      <c r="C5688" s="8" t="s">
        <v>1599</v>
      </c>
      <c r="D5688" s="8" t="s">
        <v>498</v>
      </c>
      <c r="E5688" s="8" t="s">
        <v>925</v>
      </c>
      <c r="F5688" s="8" t="s">
        <v>452</v>
      </c>
      <c r="G5688" s="8" t="s">
        <v>926</v>
      </c>
      <c r="H5688" s="8">
        <v>4.0000000000000002E-4</v>
      </c>
    </row>
    <row r="5689" spans="1:8">
      <c r="A5689" s="8" t="str">
        <f t="shared" si="128"/>
        <v>40.03.238020.10.1014</v>
      </c>
      <c r="B5689" s="8" t="s">
        <v>1979</v>
      </c>
      <c r="C5689" s="8" t="s">
        <v>1602</v>
      </c>
      <c r="D5689" s="8" t="s">
        <v>498</v>
      </c>
      <c r="E5689" s="8" t="s">
        <v>1055</v>
      </c>
      <c r="F5689" s="8" t="s">
        <v>508</v>
      </c>
      <c r="G5689" s="8" t="s">
        <v>1056</v>
      </c>
      <c r="H5689" s="8">
        <v>0.01</v>
      </c>
    </row>
    <row r="5690" spans="1:8">
      <c r="A5690" s="8" t="str">
        <f t="shared" si="128"/>
        <v>40.03.238020.06.1048</v>
      </c>
      <c r="B5690" s="8" t="s">
        <v>1979</v>
      </c>
      <c r="C5690" s="8" t="s">
        <v>1602</v>
      </c>
      <c r="D5690" s="8" t="s">
        <v>498</v>
      </c>
      <c r="E5690" s="8" t="s">
        <v>1980</v>
      </c>
      <c r="F5690" s="8" t="s">
        <v>463</v>
      </c>
      <c r="G5690" s="8" t="s">
        <v>1981</v>
      </c>
      <c r="H5690" s="8">
        <v>5.1200000000000002E-2</v>
      </c>
    </row>
    <row r="5691" spans="1:8">
      <c r="A5691" s="8" t="str">
        <f t="shared" si="128"/>
        <v>40.03.238020.09.1002</v>
      </c>
      <c r="B5691" s="8" t="s">
        <v>1979</v>
      </c>
      <c r="C5691" s="8" t="s">
        <v>1602</v>
      </c>
      <c r="D5691" s="8" t="s">
        <v>498</v>
      </c>
      <c r="E5691" s="8" t="s">
        <v>923</v>
      </c>
      <c r="F5691" s="8" t="s">
        <v>508</v>
      </c>
      <c r="G5691" s="8" t="s">
        <v>924</v>
      </c>
      <c r="H5691" s="8">
        <v>1.1999999999999999E-3</v>
      </c>
    </row>
    <row r="5692" spans="1:8">
      <c r="A5692" s="8" t="str">
        <f t="shared" si="128"/>
        <v>40.03.238020.15.1002</v>
      </c>
      <c r="B5692" s="8" t="s">
        <v>1979</v>
      </c>
      <c r="C5692" s="8" t="s">
        <v>1602</v>
      </c>
      <c r="D5692" s="8" t="s">
        <v>498</v>
      </c>
      <c r="E5692" s="8" t="s">
        <v>921</v>
      </c>
      <c r="F5692" s="8" t="s">
        <v>508</v>
      </c>
      <c r="G5692" s="8" t="s">
        <v>922</v>
      </c>
      <c r="H5692" s="8">
        <v>4.8999999999999998E-3</v>
      </c>
    </row>
    <row r="5693" spans="1:8">
      <c r="A5693" s="8" t="str">
        <f t="shared" si="128"/>
        <v>40.03.238020.07.1001</v>
      </c>
      <c r="B5693" s="8" t="s">
        <v>1979</v>
      </c>
      <c r="C5693" s="8" t="s">
        <v>1602</v>
      </c>
      <c r="D5693" s="8" t="s">
        <v>498</v>
      </c>
      <c r="E5693" s="8" t="s">
        <v>925</v>
      </c>
      <c r="F5693" s="8" t="s">
        <v>452</v>
      </c>
      <c r="G5693" s="8" t="s">
        <v>926</v>
      </c>
      <c r="H5693" s="8">
        <v>5.0000000000000001E-4</v>
      </c>
    </row>
    <row r="5694" spans="1:8">
      <c r="A5694" s="8" t="str">
        <f t="shared" si="128"/>
        <v>40.03.238035.03.2380</v>
      </c>
      <c r="B5694" s="8" t="s">
        <v>1979</v>
      </c>
      <c r="C5694" s="8" t="s">
        <v>1602</v>
      </c>
      <c r="D5694" s="8" t="s">
        <v>498</v>
      </c>
      <c r="E5694" s="8" t="s">
        <v>1601</v>
      </c>
      <c r="F5694" s="8" t="s">
        <v>498</v>
      </c>
      <c r="G5694" s="8" t="s">
        <v>1602</v>
      </c>
      <c r="H5694" s="8">
        <v>1</v>
      </c>
    </row>
    <row r="5695" spans="1:8">
      <c r="A5695" s="8" t="str">
        <f t="shared" si="128"/>
        <v>40.03.238030.01.2380</v>
      </c>
      <c r="B5695" s="8" t="s">
        <v>1979</v>
      </c>
      <c r="C5695" s="8" t="s">
        <v>1602</v>
      </c>
      <c r="D5695" s="8" t="s">
        <v>498</v>
      </c>
      <c r="E5695" s="8" t="s">
        <v>1603</v>
      </c>
      <c r="F5695" s="8" t="s">
        <v>498</v>
      </c>
      <c r="G5695" s="8" t="s">
        <v>1604</v>
      </c>
      <c r="H5695" s="8">
        <v>1</v>
      </c>
    </row>
    <row r="5696" spans="1:8">
      <c r="A5696" s="8" t="str">
        <f t="shared" si="128"/>
        <v>40.03.241035.03.2410</v>
      </c>
      <c r="B5696" s="8" t="s">
        <v>1982</v>
      </c>
      <c r="C5696" s="8" t="s">
        <v>1983</v>
      </c>
      <c r="D5696" s="8" t="s">
        <v>498</v>
      </c>
      <c r="E5696" s="8" t="s">
        <v>1605</v>
      </c>
      <c r="F5696" s="8" t="s">
        <v>498</v>
      </c>
      <c r="G5696" s="8" t="s">
        <v>1606</v>
      </c>
      <c r="H5696" s="8">
        <v>1</v>
      </c>
    </row>
    <row r="5697" spans="1:8">
      <c r="A5697" s="8" t="str">
        <f t="shared" si="128"/>
        <v>40.03.241030.01.2410</v>
      </c>
      <c r="B5697" s="8" t="s">
        <v>1982</v>
      </c>
      <c r="C5697" s="8" t="s">
        <v>1983</v>
      </c>
      <c r="D5697" s="8" t="s">
        <v>498</v>
      </c>
      <c r="E5697" s="8" t="s">
        <v>1607</v>
      </c>
      <c r="F5697" s="8" t="s">
        <v>498</v>
      </c>
      <c r="G5697" s="8" t="s">
        <v>1608</v>
      </c>
      <c r="H5697" s="8">
        <v>1</v>
      </c>
    </row>
    <row r="5698" spans="1:8">
      <c r="A5698" s="8" t="str">
        <f t="shared" si="128"/>
        <v>40.03.241020.08.1001</v>
      </c>
      <c r="B5698" s="8" t="s">
        <v>1982</v>
      </c>
      <c r="C5698" s="8" t="s">
        <v>1983</v>
      </c>
      <c r="D5698" s="8" t="s">
        <v>498</v>
      </c>
      <c r="E5698" s="8" t="s">
        <v>919</v>
      </c>
      <c r="F5698" s="8" t="s">
        <v>920</v>
      </c>
      <c r="G5698" s="8" t="s">
        <v>542</v>
      </c>
      <c r="H5698" s="8">
        <v>2.085E-2</v>
      </c>
    </row>
    <row r="5699" spans="1:8">
      <c r="A5699" s="8" t="str">
        <f t="shared" si="128"/>
        <v>---------------  - FMEN031 - V:</v>
      </c>
      <c r="B5699" s="8" t="s">
        <v>427</v>
      </c>
      <c r="C5699" s="8" t="e">
        <f>------------------------------DAT</f>
        <v>#NAME?</v>
      </c>
      <c r="D5699" s="8" t="s">
        <v>1238</v>
      </c>
      <c r="E5699" s="8" t="s">
        <v>526</v>
      </c>
      <c r="F5699" s="8" t="s">
        <v>527</v>
      </c>
      <c r="G5699" s="8" t="s">
        <v>528</v>
      </c>
      <c r="H5699" s="8"/>
    </row>
    <row r="5700" spans="1:8">
      <c r="A5700" s="8" t="str">
        <f t="shared" si="128"/>
        <v>_x000C_------------------------------</v>
      </c>
      <c r="B5700" s="8" t="s">
        <v>529</v>
      </c>
      <c r="C5700" s="8" t="s">
        <v>1227</v>
      </c>
      <c r="D5700" s="8" t="s">
        <v>1228</v>
      </c>
      <c r="E5700" s="8" t="s">
        <v>430</v>
      </c>
      <c r="F5700" s="8" t="s">
        <v>429</v>
      </c>
      <c r="G5700" s="8" t="s">
        <v>431</v>
      </c>
      <c r="H5700" s="8" t="s">
        <v>431</v>
      </c>
    </row>
    <row r="5701" spans="1:8">
      <c r="A5701" s="8" t="str">
        <f t="shared" si="128"/>
        <v>FORNO DE MINASrutura de Atual P</v>
      </c>
      <c r="B5701" s="8" t="s">
        <v>433</v>
      </c>
      <c r="C5701" s="8" t="s">
        <v>434</v>
      </c>
      <c r="D5701" s="8" t="s">
        <v>435</v>
      </c>
      <c r="E5701" s="8" t="s">
        <v>436</v>
      </c>
      <c r="F5701" s="8" t="s">
        <v>437</v>
      </c>
      <c r="G5701" s="8" t="s">
        <v>438</v>
      </c>
      <c r="H5701" s="8" t="s">
        <v>1984</v>
      </c>
    </row>
    <row r="5702" spans="1:8">
      <c r="A5702" s="8" t="str">
        <f t="shared" si="128"/>
        <v>-------------------------------</v>
      </c>
      <c r="B5702" s="8" t="s">
        <v>427</v>
      </c>
      <c r="C5702" s="8" t="s">
        <v>1227</v>
      </c>
      <c r="D5702" s="8" t="s">
        <v>1228</v>
      </c>
      <c r="E5702" s="8" t="s">
        <v>430</v>
      </c>
      <c r="F5702" s="8" t="s">
        <v>429</v>
      </c>
      <c r="G5702" s="8" t="s">
        <v>431</v>
      </c>
      <c r="H5702" s="8" t="s">
        <v>1880</v>
      </c>
    </row>
    <row r="5703" spans="1:8">
      <c r="A5703" s="8" t="str">
        <f t="shared" si="128"/>
        <v/>
      </c>
      <c r="B5703" s="8"/>
      <c r="C5703" s="8"/>
      <c r="D5703" s="8"/>
      <c r="E5703" s="8"/>
      <c r="F5703" s="8"/>
      <c r="G5703" s="8"/>
      <c r="H5703" s="8"/>
    </row>
    <row r="5704" spans="1:8">
      <c r="A5704" s="8" t="str">
        <f t="shared" si="128"/>
        <v>Item PaiItem Filho</v>
      </c>
      <c r="B5704" s="8" t="s">
        <v>441</v>
      </c>
      <c r="C5704" s="8" t="s">
        <v>442</v>
      </c>
      <c r="D5704" s="8" t="s">
        <v>443</v>
      </c>
      <c r="E5704" s="8" t="s">
        <v>444</v>
      </c>
      <c r="F5704" s="8" t="s">
        <v>443</v>
      </c>
      <c r="G5704" s="8" t="s">
        <v>445</v>
      </c>
      <c r="H5704" s="8" t="s">
        <v>446</v>
      </c>
    </row>
    <row r="5705" spans="1:8">
      <c r="A5705" s="8" t="str">
        <f t="shared" si="128"/>
        <v>------------------------------</v>
      </c>
      <c r="B5705" s="8" t="s">
        <v>427</v>
      </c>
      <c r="C5705" s="8" t="s">
        <v>447</v>
      </c>
      <c r="D5705" s="8" t="s">
        <v>448</v>
      </c>
      <c r="E5705" s="8" t="s">
        <v>449</v>
      </c>
      <c r="F5705" s="8" t="s">
        <v>448</v>
      </c>
      <c r="G5705" s="8" t="s">
        <v>431</v>
      </c>
      <c r="H5705" s="8" t="s">
        <v>427</v>
      </c>
    </row>
    <row r="5706" spans="1:8">
      <c r="A5706" s="8" t="str">
        <f t="shared" si="128"/>
        <v>40.03.241020.15.1002</v>
      </c>
      <c r="B5706" s="8" t="s">
        <v>1982</v>
      </c>
      <c r="C5706" s="8" t="s">
        <v>1983</v>
      </c>
      <c r="D5706" s="8" t="s">
        <v>498</v>
      </c>
      <c r="E5706" s="8" t="s">
        <v>921</v>
      </c>
      <c r="F5706" s="8" t="s">
        <v>508</v>
      </c>
      <c r="G5706" s="8" t="s">
        <v>922</v>
      </c>
      <c r="H5706" s="8">
        <v>2.2469999999999999E-3</v>
      </c>
    </row>
    <row r="5707" spans="1:8">
      <c r="A5707" s="8" t="str">
        <f t="shared" si="128"/>
        <v>40.03.241020.09.1002</v>
      </c>
      <c r="B5707" s="8" t="s">
        <v>1982</v>
      </c>
      <c r="C5707" s="8" t="s">
        <v>1983</v>
      </c>
      <c r="D5707" s="8" t="s">
        <v>498</v>
      </c>
      <c r="E5707" s="8" t="s">
        <v>923</v>
      </c>
      <c r="F5707" s="8" t="s">
        <v>508</v>
      </c>
      <c r="G5707" s="8" t="s">
        <v>924</v>
      </c>
      <c r="H5707" s="8">
        <v>1.124E-3</v>
      </c>
    </row>
    <row r="5708" spans="1:8">
      <c r="A5708" s="8" t="str">
        <f t="shared" si="128"/>
        <v>40.03.241020.06.1051</v>
      </c>
      <c r="B5708" s="8" t="s">
        <v>1982</v>
      </c>
      <c r="C5708" s="8" t="s">
        <v>1983</v>
      </c>
      <c r="D5708" s="8" t="s">
        <v>498</v>
      </c>
      <c r="E5708" s="8" t="s">
        <v>1985</v>
      </c>
      <c r="F5708" s="8" t="s">
        <v>463</v>
      </c>
      <c r="G5708" s="8" t="s">
        <v>1986</v>
      </c>
      <c r="H5708" s="8">
        <v>0.24157300000000001</v>
      </c>
    </row>
    <row r="5709" spans="1:8">
      <c r="A5709" s="8" t="str">
        <f t="shared" si="128"/>
        <v>40.03.241020.07.1001</v>
      </c>
      <c r="B5709" s="8" t="s">
        <v>1982</v>
      </c>
      <c r="C5709" s="8" t="s">
        <v>1983</v>
      </c>
      <c r="D5709" s="8" t="s">
        <v>498</v>
      </c>
      <c r="E5709" s="8" t="s">
        <v>925</v>
      </c>
      <c r="F5709" s="8" t="s">
        <v>452</v>
      </c>
      <c r="G5709" s="8" t="s">
        <v>926</v>
      </c>
      <c r="H5709" s="8">
        <v>4.4900000000000002E-4</v>
      </c>
    </row>
    <row r="5710" spans="1:8">
      <c r="A5710" s="8" t="str">
        <f t="shared" si="128"/>
        <v>40.03.501035.03.5010</v>
      </c>
      <c r="B5710" s="8" t="s">
        <v>763</v>
      </c>
      <c r="C5710" s="8" t="s">
        <v>764</v>
      </c>
      <c r="D5710" s="8" t="s">
        <v>498</v>
      </c>
      <c r="E5710" s="8" t="s">
        <v>907</v>
      </c>
      <c r="F5710" s="8" t="s">
        <v>498</v>
      </c>
      <c r="G5710" s="8" t="s">
        <v>764</v>
      </c>
      <c r="H5710" s="8">
        <v>1</v>
      </c>
    </row>
    <row r="5711" spans="1:8">
      <c r="A5711" s="8" t="str">
        <f t="shared" ref="A5711:A5774" si="129">B5711&amp;E5711</f>
        <v>40.03.501030.01.5010</v>
      </c>
      <c r="B5711" s="8" t="s">
        <v>763</v>
      </c>
      <c r="C5711" s="8" t="s">
        <v>764</v>
      </c>
      <c r="D5711" s="8" t="s">
        <v>498</v>
      </c>
      <c r="E5711" s="8" t="s">
        <v>1611</v>
      </c>
      <c r="F5711" s="8" t="s">
        <v>498</v>
      </c>
      <c r="G5711" s="8" t="s">
        <v>1612</v>
      </c>
      <c r="H5711" s="8">
        <v>1</v>
      </c>
    </row>
    <row r="5712" spans="1:8">
      <c r="A5712" s="8" t="str">
        <f t="shared" si="129"/>
        <v>40.03.501020.10.1011</v>
      </c>
      <c r="B5712" s="8" t="s">
        <v>763</v>
      </c>
      <c r="C5712" s="8" t="s">
        <v>764</v>
      </c>
      <c r="D5712" s="8" t="s">
        <v>498</v>
      </c>
      <c r="E5712" s="8" t="s">
        <v>908</v>
      </c>
      <c r="F5712" s="8" t="s">
        <v>508</v>
      </c>
      <c r="G5712" s="8" t="s">
        <v>909</v>
      </c>
      <c r="H5712" s="8">
        <v>0.22220000000000001</v>
      </c>
    </row>
    <row r="5713" spans="1:8">
      <c r="A5713" s="8" t="str">
        <f t="shared" si="129"/>
        <v>40.03.501020.06.1045</v>
      </c>
      <c r="B5713" s="8" t="s">
        <v>763</v>
      </c>
      <c r="C5713" s="8" t="s">
        <v>764</v>
      </c>
      <c r="D5713" s="8" t="s">
        <v>498</v>
      </c>
      <c r="E5713" s="8" t="s">
        <v>910</v>
      </c>
      <c r="F5713" s="8" t="s">
        <v>463</v>
      </c>
      <c r="G5713" s="8" t="s">
        <v>911</v>
      </c>
      <c r="H5713" s="8">
        <v>0.22220000000000001</v>
      </c>
    </row>
    <row r="5714" spans="1:8">
      <c r="A5714" s="8" t="str">
        <f t="shared" si="129"/>
        <v>40.03.501020.03.1014</v>
      </c>
      <c r="B5714" s="8" t="s">
        <v>763</v>
      </c>
      <c r="C5714" s="8" t="s">
        <v>764</v>
      </c>
      <c r="D5714" s="8" t="s">
        <v>498</v>
      </c>
      <c r="E5714" s="8" t="s">
        <v>912</v>
      </c>
      <c r="F5714" s="8" t="s">
        <v>508</v>
      </c>
      <c r="G5714" s="8" t="s">
        <v>913</v>
      </c>
      <c r="H5714" s="8">
        <v>0.1111</v>
      </c>
    </row>
    <row r="5715" spans="1:8">
      <c r="A5715" s="8" t="str">
        <f t="shared" si="129"/>
        <v>40.03.501020.06.1005</v>
      </c>
      <c r="B5715" s="8" t="s">
        <v>763</v>
      </c>
      <c r="C5715" s="8" t="s">
        <v>764</v>
      </c>
      <c r="D5715" s="8" t="s">
        <v>498</v>
      </c>
      <c r="E5715" s="8" t="s">
        <v>914</v>
      </c>
      <c r="F5715" s="8" t="s">
        <v>508</v>
      </c>
      <c r="G5715" s="8" t="s">
        <v>915</v>
      </c>
      <c r="H5715" s="8">
        <v>0.1111</v>
      </c>
    </row>
    <row r="5716" spans="1:8">
      <c r="A5716" s="8" t="str">
        <f t="shared" si="129"/>
        <v>40.03.501020.06.1001</v>
      </c>
      <c r="B5716" s="8" t="s">
        <v>763</v>
      </c>
      <c r="C5716" s="8" t="s">
        <v>764</v>
      </c>
      <c r="D5716" s="8" t="s">
        <v>498</v>
      </c>
      <c r="E5716" s="8" t="s">
        <v>917</v>
      </c>
      <c r="F5716" s="8" t="s">
        <v>508</v>
      </c>
      <c r="G5716" s="8" t="s">
        <v>918</v>
      </c>
      <c r="H5716" s="8">
        <v>0.1111</v>
      </c>
    </row>
    <row r="5717" spans="1:8">
      <c r="A5717" s="8" t="str">
        <f t="shared" si="129"/>
        <v>40.03.501020.08.1001</v>
      </c>
      <c r="B5717" s="8" t="s">
        <v>763</v>
      </c>
      <c r="C5717" s="8" t="s">
        <v>764</v>
      </c>
      <c r="D5717" s="8" t="s">
        <v>498</v>
      </c>
      <c r="E5717" s="8" t="s">
        <v>919</v>
      </c>
      <c r="F5717" s="8" t="s">
        <v>920</v>
      </c>
      <c r="G5717" s="8" t="s">
        <v>542</v>
      </c>
      <c r="H5717" s="8">
        <v>0.1111</v>
      </c>
    </row>
    <row r="5718" spans="1:8">
      <c r="A5718" s="8" t="str">
        <f t="shared" si="129"/>
        <v>40.03.501020.15.1002</v>
      </c>
      <c r="B5718" s="8" t="s">
        <v>763</v>
      </c>
      <c r="C5718" s="8" t="s">
        <v>764</v>
      </c>
      <c r="D5718" s="8" t="s">
        <v>498</v>
      </c>
      <c r="E5718" s="8" t="s">
        <v>921</v>
      </c>
      <c r="F5718" s="8" t="s">
        <v>508</v>
      </c>
      <c r="G5718" s="8" t="s">
        <v>922</v>
      </c>
      <c r="H5718" s="8">
        <v>4.4349999999999997E-3</v>
      </c>
    </row>
    <row r="5719" spans="1:8">
      <c r="A5719" s="8" t="str">
        <f t="shared" si="129"/>
        <v>40.03.501020.09.1002</v>
      </c>
      <c r="B5719" s="8" t="s">
        <v>763</v>
      </c>
      <c r="C5719" s="8" t="s">
        <v>764</v>
      </c>
      <c r="D5719" s="8" t="s">
        <v>498</v>
      </c>
      <c r="E5719" s="8" t="s">
        <v>923</v>
      </c>
      <c r="F5719" s="8" t="s">
        <v>508</v>
      </c>
      <c r="G5719" s="8" t="s">
        <v>924</v>
      </c>
      <c r="H5719" s="8">
        <v>1.109E-3</v>
      </c>
    </row>
    <row r="5720" spans="1:8">
      <c r="A5720" s="8" t="str">
        <f t="shared" si="129"/>
        <v>40.03.501020.07.1001</v>
      </c>
      <c r="B5720" s="8" t="s">
        <v>763</v>
      </c>
      <c r="C5720" s="8" t="s">
        <v>764</v>
      </c>
      <c r="D5720" s="8" t="s">
        <v>498</v>
      </c>
      <c r="E5720" s="8" t="s">
        <v>925</v>
      </c>
      <c r="F5720" s="8" t="s">
        <v>452</v>
      </c>
      <c r="G5720" s="8" t="s">
        <v>926</v>
      </c>
      <c r="H5720" s="8">
        <v>4.4299999999999998E-4</v>
      </c>
    </row>
    <row r="5721" spans="1:8">
      <c r="A5721" s="8" t="str">
        <f t="shared" si="129"/>
        <v>40.03.522020.03.1017</v>
      </c>
      <c r="B5721" s="8" t="s">
        <v>1987</v>
      </c>
      <c r="C5721" s="8" t="s">
        <v>1614</v>
      </c>
      <c r="D5721" s="8" t="s">
        <v>498</v>
      </c>
      <c r="E5721" s="8" t="s">
        <v>1640</v>
      </c>
      <c r="F5721" s="8" t="s">
        <v>463</v>
      </c>
      <c r="G5721" s="8" t="s">
        <v>1641</v>
      </c>
      <c r="H5721" s="8">
        <v>5.7999999999999996E-3</v>
      </c>
    </row>
    <row r="5722" spans="1:8">
      <c r="A5722" s="8" t="str">
        <f t="shared" si="129"/>
        <v>40.03.522020.06.1001</v>
      </c>
      <c r="B5722" s="8" t="s">
        <v>1987</v>
      </c>
      <c r="C5722" s="8" t="s">
        <v>1614</v>
      </c>
      <c r="D5722" s="8" t="s">
        <v>498</v>
      </c>
      <c r="E5722" s="8" t="s">
        <v>917</v>
      </c>
      <c r="F5722" s="8" t="s">
        <v>508</v>
      </c>
      <c r="G5722" s="8" t="s">
        <v>918</v>
      </c>
      <c r="H5722" s="8">
        <v>0.42249999999999999</v>
      </c>
    </row>
    <row r="5723" spans="1:8">
      <c r="A5723" s="8" t="str">
        <f t="shared" si="129"/>
        <v>40.03.522020.08.1001</v>
      </c>
      <c r="B5723" s="8" t="s">
        <v>1987</v>
      </c>
      <c r="C5723" s="8" t="s">
        <v>1614</v>
      </c>
      <c r="D5723" s="8" t="s">
        <v>498</v>
      </c>
      <c r="E5723" s="8" t="s">
        <v>919</v>
      </c>
      <c r="F5723" s="8" t="s">
        <v>920</v>
      </c>
      <c r="G5723" s="8" t="s">
        <v>542</v>
      </c>
      <c r="H5723" s="8">
        <v>0.4829</v>
      </c>
    </row>
    <row r="5724" spans="1:8">
      <c r="A5724" s="8" t="str">
        <f t="shared" si="129"/>
        <v>40.03.522020.07.1001</v>
      </c>
      <c r="B5724" s="8" t="s">
        <v>1987</v>
      </c>
      <c r="C5724" s="8" t="s">
        <v>1614</v>
      </c>
      <c r="D5724" s="8" t="s">
        <v>498</v>
      </c>
      <c r="E5724" s="8" t="s">
        <v>925</v>
      </c>
      <c r="F5724" s="8" t="s">
        <v>452</v>
      </c>
      <c r="G5724" s="8" t="s">
        <v>926</v>
      </c>
      <c r="H5724" s="8">
        <v>8.0000000000000004E-4</v>
      </c>
    </row>
    <row r="5725" spans="1:8">
      <c r="A5725" s="8" t="str">
        <f t="shared" si="129"/>
        <v>40.03.522035.03.5220</v>
      </c>
      <c r="B5725" s="8" t="s">
        <v>1987</v>
      </c>
      <c r="C5725" s="8" t="s">
        <v>1614</v>
      </c>
      <c r="D5725" s="8" t="s">
        <v>498</v>
      </c>
      <c r="E5725" s="8" t="s">
        <v>1613</v>
      </c>
      <c r="F5725" s="8" t="s">
        <v>498</v>
      </c>
      <c r="G5725" s="8" t="s">
        <v>1614</v>
      </c>
      <c r="H5725" s="8">
        <v>1</v>
      </c>
    </row>
    <row r="5726" spans="1:8">
      <c r="A5726" s="8" t="str">
        <f t="shared" si="129"/>
        <v>40.03.522020.05.1003</v>
      </c>
      <c r="B5726" s="8" t="s">
        <v>1987</v>
      </c>
      <c r="C5726" s="8" t="s">
        <v>1614</v>
      </c>
      <c r="D5726" s="8" t="s">
        <v>498</v>
      </c>
      <c r="E5726" s="8" t="s">
        <v>1615</v>
      </c>
      <c r="F5726" s="8" t="s">
        <v>463</v>
      </c>
      <c r="G5726" s="8" t="s">
        <v>1616</v>
      </c>
      <c r="H5726" s="8">
        <v>5</v>
      </c>
    </row>
    <row r="5727" spans="1:8">
      <c r="A5727" s="8" t="str">
        <f t="shared" si="129"/>
        <v>40.03.522020.11.1001</v>
      </c>
      <c r="B5727" s="8" t="s">
        <v>1987</v>
      </c>
      <c r="C5727" s="8" t="s">
        <v>1614</v>
      </c>
      <c r="D5727" s="8" t="s">
        <v>498</v>
      </c>
      <c r="E5727" s="8" t="s">
        <v>1617</v>
      </c>
      <c r="F5727" s="8" t="s">
        <v>463</v>
      </c>
      <c r="G5727" s="8" t="s">
        <v>1618</v>
      </c>
      <c r="H5727" s="8">
        <v>5</v>
      </c>
    </row>
    <row r="5728" spans="1:8">
      <c r="A5728" s="8" t="str">
        <f t="shared" si="129"/>
        <v>40.03.522020.11.1002</v>
      </c>
      <c r="B5728" s="8" t="s">
        <v>1987</v>
      </c>
      <c r="C5728" s="8" t="s">
        <v>1614</v>
      </c>
      <c r="D5728" s="8" t="s">
        <v>498</v>
      </c>
      <c r="E5728" s="8" t="s">
        <v>1619</v>
      </c>
      <c r="F5728" s="8" t="s">
        <v>463</v>
      </c>
      <c r="G5728" s="8" t="s">
        <v>1620</v>
      </c>
      <c r="H5728" s="8">
        <v>5</v>
      </c>
    </row>
    <row r="5729" spans="1:8">
      <c r="A5729" s="8" t="str">
        <f t="shared" si="129"/>
        <v>40.03.522020.03.1018</v>
      </c>
      <c r="B5729" s="8" t="s">
        <v>1987</v>
      </c>
      <c r="C5729" s="8" t="s">
        <v>1614</v>
      </c>
      <c r="D5729" s="8" t="s">
        <v>498</v>
      </c>
      <c r="E5729" s="8" t="s">
        <v>1621</v>
      </c>
      <c r="F5729" s="8" t="s">
        <v>463</v>
      </c>
      <c r="G5729" s="8" t="s">
        <v>1622</v>
      </c>
      <c r="H5729" s="8">
        <v>0.41670000000000001</v>
      </c>
    </row>
    <row r="5730" spans="1:8">
      <c r="A5730" s="8" t="str">
        <f t="shared" si="129"/>
        <v>40.03.522030.01.5210</v>
      </c>
      <c r="B5730" s="8" t="s">
        <v>1987</v>
      </c>
      <c r="C5730" s="8" t="s">
        <v>1614</v>
      </c>
      <c r="D5730" s="8" t="s">
        <v>498</v>
      </c>
      <c r="E5730" s="8" t="s">
        <v>1623</v>
      </c>
      <c r="F5730" s="8" t="s">
        <v>498</v>
      </c>
      <c r="G5730" s="8" t="s">
        <v>1624</v>
      </c>
      <c r="H5730" s="8">
        <v>1</v>
      </c>
    </row>
    <row r="5731" spans="1:8">
      <c r="A5731" s="8" t="str">
        <f t="shared" si="129"/>
        <v>40.03.528035.03.5281</v>
      </c>
      <c r="B5731" s="8" t="s">
        <v>1988</v>
      </c>
      <c r="C5731" s="8" t="s">
        <v>1635</v>
      </c>
      <c r="D5731" s="8" t="s">
        <v>498</v>
      </c>
      <c r="E5731" s="8" t="s">
        <v>1636</v>
      </c>
      <c r="F5731" s="8" t="s">
        <v>498</v>
      </c>
      <c r="G5731" s="8" t="s">
        <v>1637</v>
      </c>
      <c r="H5731" s="8">
        <v>1</v>
      </c>
    </row>
    <row r="5732" spans="1:8">
      <c r="A5732" s="8" t="str">
        <f t="shared" si="129"/>
        <v>40.03.528030.01.5210</v>
      </c>
      <c r="B5732" s="8" t="s">
        <v>1988</v>
      </c>
      <c r="C5732" s="8" t="s">
        <v>1635</v>
      </c>
      <c r="D5732" s="8" t="s">
        <v>498</v>
      </c>
      <c r="E5732" s="8" t="s">
        <v>1623</v>
      </c>
      <c r="F5732" s="8" t="s">
        <v>498</v>
      </c>
      <c r="G5732" s="8" t="s">
        <v>1624</v>
      </c>
      <c r="H5732" s="8">
        <v>1</v>
      </c>
    </row>
    <row r="5733" spans="1:8">
      <c r="A5733" s="8" t="str">
        <f t="shared" si="129"/>
        <v>40.03.528020.03.1016</v>
      </c>
      <c r="B5733" s="8" t="s">
        <v>1988</v>
      </c>
      <c r="C5733" s="8" t="s">
        <v>1635</v>
      </c>
      <c r="D5733" s="8" t="s">
        <v>498</v>
      </c>
      <c r="E5733" s="8" t="s">
        <v>1638</v>
      </c>
      <c r="F5733" s="8" t="s">
        <v>463</v>
      </c>
      <c r="G5733" s="8" t="s">
        <v>1639</v>
      </c>
      <c r="H5733" s="8">
        <v>2.5</v>
      </c>
    </row>
    <row r="5734" spans="1:8">
      <c r="A5734" s="8" t="str">
        <f t="shared" si="129"/>
        <v>40.03.528020.03.1017</v>
      </c>
      <c r="B5734" s="8" t="s">
        <v>1988</v>
      </c>
      <c r="C5734" s="8" t="s">
        <v>1635</v>
      </c>
      <c r="D5734" s="8" t="s">
        <v>498</v>
      </c>
      <c r="E5734" s="8" t="s">
        <v>1640</v>
      </c>
      <c r="F5734" s="8" t="s">
        <v>463</v>
      </c>
      <c r="G5734" s="8" t="s">
        <v>1641</v>
      </c>
      <c r="H5734" s="8">
        <v>0.41670000000000001</v>
      </c>
    </row>
    <row r="5735" spans="1:8">
      <c r="A5735" s="8" t="str">
        <f t="shared" si="129"/>
        <v>40.03.528020.06.1001</v>
      </c>
      <c r="B5735" s="8" t="s">
        <v>1988</v>
      </c>
      <c r="C5735" s="8" t="s">
        <v>1635</v>
      </c>
      <c r="D5735" s="8" t="s">
        <v>498</v>
      </c>
      <c r="E5735" s="8" t="s">
        <v>917</v>
      </c>
      <c r="F5735" s="8" t="s">
        <v>508</v>
      </c>
      <c r="G5735" s="8" t="s">
        <v>918</v>
      </c>
      <c r="H5735" s="8">
        <v>0.41670000000000001</v>
      </c>
    </row>
    <row r="5736" spans="1:8">
      <c r="A5736" s="8" t="str">
        <f t="shared" si="129"/>
        <v>40.03.528020.08.1001</v>
      </c>
      <c r="B5736" s="8" t="s">
        <v>1988</v>
      </c>
      <c r="C5736" s="8" t="s">
        <v>1635</v>
      </c>
      <c r="D5736" s="8" t="s">
        <v>498</v>
      </c>
      <c r="E5736" s="8" t="s">
        <v>919</v>
      </c>
      <c r="F5736" s="8" t="s">
        <v>920</v>
      </c>
      <c r="G5736" s="8" t="s">
        <v>542</v>
      </c>
      <c r="H5736" s="8">
        <v>0.41670000000000001</v>
      </c>
    </row>
    <row r="5737" spans="1:8">
      <c r="A5737" s="8" t="str">
        <f t="shared" si="129"/>
        <v>40.03.528135.03.5281</v>
      </c>
      <c r="B5737" s="8" t="s">
        <v>1989</v>
      </c>
      <c r="C5737" s="8" t="s">
        <v>1637</v>
      </c>
      <c r="D5737" s="8" t="s">
        <v>505</v>
      </c>
      <c r="E5737" s="8" t="s">
        <v>1636</v>
      </c>
      <c r="F5737" s="8" t="s">
        <v>498</v>
      </c>
      <c r="G5737" s="8" t="s">
        <v>1637</v>
      </c>
      <c r="H5737" s="8">
        <v>2.4</v>
      </c>
    </row>
    <row r="5738" spans="1:8">
      <c r="A5738" s="8" t="str">
        <f t="shared" si="129"/>
        <v>40.03.528130.01.5210</v>
      </c>
      <c r="B5738" s="8" t="s">
        <v>1989</v>
      </c>
      <c r="C5738" s="8" t="s">
        <v>1637</v>
      </c>
      <c r="D5738" s="8" t="s">
        <v>505</v>
      </c>
      <c r="E5738" s="8" t="s">
        <v>1623</v>
      </c>
      <c r="F5738" s="8" t="s">
        <v>498</v>
      </c>
      <c r="G5738" s="8" t="s">
        <v>1624</v>
      </c>
      <c r="H5738" s="8">
        <v>2.4</v>
      </c>
    </row>
    <row r="5739" spans="1:8">
      <c r="A5739" s="8" t="str">
        <f t="shared" si="129"/>
        <v>40.03.528120.03.1016</v>
      </c>
      <c r="B5739" s="8" t="s">
        <v>1989</v>
      </c>
      <c r="C5739" s="8" t="s">
        <v>1637</v>
      </c>
      <c r="D5739" s="8" t="s">
        <v>505</v>
      </c>
      <c r="E5739" s="8" t="s">
        <v>1638</v>
      </c>
      <c r="F5739" s="8" t="s">
        <v>463</v>
      </c>
      <c r="G5739" s="8" t="s">
        <v>1639</v>
      </c>
      <c r="H5739" s="8">
        <v>6</v>
      </c>
    </row>
    <row r="5740" spans="1:8">
      <c r="A5740" s="8" t="str">
        <f t="shared" si="129"/>
        <v>40.03.528120.03.1017</v>
      </c>
      <c r="B5740" s="8" t="s">
        <v>1989</v>
      </c>
      <c r="C5740" s="8" t="s">
        <v>1637</v>
      </c>
      <c r="D5740" s="8" t="s">
        <v>505</v>
      </c>
      <c r="E5740" s="8" t="s">
        <v>1640</v>
      </c>
      <c r="F5740" s="8" t="s">
        <v>463</v>
      </c>
      <c r="G5740" s="8" t="s">
        <v>1641</v>
      </c>
      <c r="H5740" s="8">
        <v>1.0000800000000001</v>
      </c>
    </row>
    <row r="5741" spans="1:8">
      <c r="A5741" s="8" t="str">
        <f t="shared" si="129"/>
        <v>40.03.528120.06.1001</v>
      </c>
      <c r="B5741" s="8" t="s">
        <v>1989</v>
      </c>
      <c r="C5741" s="8" t="s">
        <v>1637</v>
      </c>
      <c r="D5741" s="8" t="s">
        <v>505</v>
      </c>
      <c r="E5741" s="8" t="s">
        <v>917</v>
      </c>
      <c r="F5741" s="8" t="s">
        <v>508</v>
      </c>
      <c r="G5741" s="8" t="s">
        <v>918</v>
      </c>
      <c r="H5741" s="8">
        <v>1.0000800000000001</v>
      </c>
    </row>
    <row r="5742" spans="1:8">
      <c r="A5742" s="8" t="str">
        <f t="shared" si="129"/>
        <v>40.03.528120.08.1001</v>
      </c>
      <c r="B5742" s="8" t="s">
        <v>1989</v>
      </c>
      <c r="C5742" s="8" t="s">
        <v>1637</v>
      </c>
      <c r="D5742" s="8" t="s">
        <v>505</v>
      </c>
      <c r="E5742" s="8" t="s">
        <v>919</v>
      </c>
      <c r="F5742" s="8" t="s">
        <v>920</v>
      </c>
      <c r="G5742" s="8" t="s">
        <v>542</v>
      </c>
      <c r="H5742" s="8">
        <v>1.0000800000000001</v>
      </c>
    </row>
    <row r="5743" spans="1:8">
      <c r="A5743" s="8" t="str">
        <f t="shared" si="129"/>
        <v>40.03.528120.07.1001</v>
      </c>
      <c r="B5743" s="8" t="s">
        <v>1989</v>
      </c>
      <c r="C5743" s="8" t="s">
        <v>1637</v>
      </c>
      <c r="D5743" s="8" t="s">
        <v>505</v>
      </c>
      <c r="E5743" s="8" t="s">
        <v>925</v>
      </c>
      <c r="F5743" s="8" t="s">
        <v>452</v>
      </c>
      <c r="G5743" s="8" t="s">
        <v>926</v>
      </c>
      <c r="H5743" s="8">
        <v>1.9E-3</v>
      </c>
    </row>
    <row r="5744" spans="1:8">
      <c r="A5744" s="8" t="str">
        <f t="shared" si="129"/>
        <v>40.03.542020.03.1018</v>
      </c>
      <c r="B5744" s="8" t="s">
        <v>1990</v>
      </c>
      <c r="C5744" s="8" t="s">
        <v>1643</v>
      </c>
      <c r="D5744" s="8" t="s">
        <v>498</v>
      </c>
      <c r="E5744" s="8" t="s">
        <v>1621</v>
      </c>
      <c r="F5744" s="8" t="s">
        <v>463</v>
      </c>
      <c r="G5744" s="8" t="s">
        <v>1622</v>
      </c>
      <c r="H5744" s="8">
        <v>0.42249999999999999</v>
      </c>
    </row>
    <row r="5745" spans="1:8">
      <c r="A5745" s="8" t="str">
        <f t="shared" si="129"/>
        <v>40.03.542020.06.1001</v>
      </c>
      <c r="B5745" s="8" t="s">
        <v>1990</v>
      </c>
      <c r="C5745" s="8" t="s">
        <v>1643</v>
      </c>
      <c r="D5745" s="8" t="s">
        <v>498</v>
      </c>
      <c r="E5745" s="8" t="s">
        <v>917</v>
      </c>
      <c r="F5745" s="8" t="s">
        <v>508</v>
      </c>
      <c r="G5745" s="8" t="s">
        <v>918</v>
      </c>
      <c r="H5745" s="8">
        <v>0.42249999999999999</v>
      </c>
    </row>
    <row r="5746" spans="1:8">
      <c r="A5746" s="8" t="str">
        <f t="shared" si="129"/>
        <v>40.03.542020.08.1001</v>
      </c>
      <c r="B5746" s="8" t="s">
        <v>1990</v>
      </c>
      <c r="C5746" s="8" t="s">
        <v>1643</v>
      </c>
      <c r="D5746" s="8" t="s">
        <v>498</v>
      </c>
      <c r="E5746" s="8" t="s">
        <v>919</v>
      </c>
      <c r="F5746" s="8" t="s">
        <v>920</v>
      </c>
      <c r="G5746" s="8" t="s">
        <v>542</v>
      </c>
      <c r="H5746" s="8">
        <v>0.4829</v>
      </c>
    </row>
    <row r="5747" spans="1:8">
      <c r="A5747" s="8" t="str">
        <f t="shared" si="129"/>
        <v>40.03.542020.07.1001</v>
      </c>
      <c r="B5747" s="8" t="s">
        <v>1990</v>
      </c>
      <c r="C5747" s="8" t="s">
        <v>1643</v>
      </c>
      <c r="D5747" s="8" t="s">
        <v>498</v>
      </c>
      <c r="E5747" s="8" t="s">
        <v>925</v>
      </c>
      <c r="F5747" s="8" t="s">
        <v>452</v>
      </c>
      <c r="G5747" s="8" t="s">
        <v>926</v>
      </c>
      <c r="H5747" s="8">
        <v>8.0000000000000004E-4</v>
      </c>
    </row>
    <row r="5748" spans="1:8">
      <c r="A5748" s="8" t="str">
        <f t="shared" si="129"/>
        <v>40.03.542035.03.5420</v>
      </c>
      <c r="B5748" s="8" t="s">
        <v>1990</v>
      </c>
      <c r="C5748" s="8" t="s">
        <v>1643</v>
      </c>
      <c r="D5748" s="8" t="s">
        <v>498</v>
      </c>
      <c r="E5748" s="8" t="s">
        <v>1642</v>
      </c>
      <c r="F5748" s="8" t="s">
        <v>498</v>
      </c>
      <c r="G5748" s="8" t="s">
        <v>1643</v>
      </c>
      <c r="H5748" s="8">
        <v>1</v>
      </c>
    </row>
    <row r="5749" spans="1:8">
      <c r="A5749" s="8" t="str">
        <f t="shared" si="129"/>
        <v>40.03.542020.05.1006</v>
      </c>
      <c r="B5749" s="8" t="s">
        <v>1990</v>
      </c>
      <c r="C5749" s="8" t="s">
        <v>1643</v>
      </c>
      <c r="D5749" s="8" t="s">
        <v>498</v>
      </c>
      <c r="E5749" s="8" t="s">
        <v>1644</v>
      </c>
      <c r="F5749" s="8" t="s">
        <v>463</v>
      </c>
      <c r="G5749" s="8" t="s">
        <v>1645</v>
      </c>
      <c r="H5749" s="8">
        <v>5</v>
      </c>
    </row>
    <row r="5750" spans="1:8">
      <c r="A5750" s="8" t="str">
        <f t="shared" si="129"/>
        <v>40.03.542020.11.1001</v>
      </c>
      <c r="B5750" s="8" t="s">
        <v>1990</v>
      </c>
      <c r="C5750" s="8" t="s">
        <v>1643</v>
      </c>
      <c r="D5750" s="8" t="s">
        <v>498</v>
      </c>
      <c r="E5750" s="8" t="s">
        <v>1617</v>
      </c>
      <c r="F5750" s="8" t="s">
        <v>463</v>
      </c>
      <c r="G5750" s="8" t="s">
        <v>1618</v>
      </c>
      <c r="H5750" s="8">
        <v>5</v>
      </c>
    </row>
    <row r="5751" spans="1:8">
      <c r="A5751" s="8" t="str">
        <f t="shared" si="129"/>
        <v>40.03.542020.11.1003</v>
      </c>
      <c r="B5751" s="8" t="s">
        <v>1990</v>
      </c>
      <c r="C5751" s="8" t="s">
        <v>1643</v>
      </c>
      <c r="D5751" s="8" t="s">
        <v>498</v>
      </c>
      <c r="E5751" s="8" t="s">
        <v>1646</v>
      </c>
      <c r="F5751" s="8" t="s">
        <v>463</v>
      </c>
      <c r="G5751" s="8" t="s">
        <v>1647</v>
      </c>
      <c r="H5751" s="8">
        <v>5</v>
      </c>
    </row>
    <row r="5752" spans="1:8">
      <c r="A5752" s="8" t="str">
        <f t="shared" si="129"/>
        <v>40.03.542030.01.5410</v>
      </c>
      <c r="B5752" s="8" t="s">
        <v>1990</v>
      </c>
      <c r="C5752" s="8" t="s">
        <v>1643</v>
      </c>
      <c r="D5752" s="8" t="s">
        <v>498</v>
      </c>
      <c r="E5752" s="8" t="s">
        <v>1648</v>
      </c>
      <c r="F5752" s="8" t="s">
        <v>498</v>
      </c>
      <c r="G5752" s="8" t="s">
        <v>1649</v>
      </c>
      <c r="H5752" s="8">
        <v>1</v>
      </c>
    </row>
    <row r="5753" spans="1:8">
      <c r="A5753" s="8" t="str">
        <f t="shared" si="129"/>
        <v>40.03.548035.03.5481</v>
      </c>
      <c r="B5753" s="8" t="s">
        <v>1991</v>
      </c>
      <c r="C5753" s="8" t="s">
        <v>1654</v>
      </c>
      <c r="D5753" s="8" t="s">
        <v>498</v>
      </c>
      <c r="E5753" s="8" t="s">
        <v>1655</v>
      </c>
      <c r="F5753" s="8" t="s">
        <v>498</v>
      </c>
      <c r="G5753" s="8" t="s">
        <v>1656</v>
      </c>
      <c r="H5753" s="8">
        <v>1</v>
      </c>
    </row>
    <row r="5754" spans="1:8">
      <c r="A5754" s="8" t="str">
        <f t="shared" si="129"/>
        <v>40.03.548030.01.5410</v>
      </c>
      <c r="B5754" s="8" t="s">
        <v>1991</v>
      </c>
      <c r="C5754" s="8" t="s">
        <v>1654</v>
      </c>
      <c r="D5754" s="8" t="s">
        <v>498</v>
      </c>
      <c r="E5754" s="8" t="s">
        <v>1648</v>
      </c>
      <c r="F5754" s="8" t="s">
        <v>498</v>
      </c>
      <c r="G5754" s="8" t="s">
        <v>1649</v>
      </c>
      <c r="H5754" s="8">
        <v>1</v>
      </c>
    </row>
    <row r="5755" spans="1:8">
      <c r="A5755" s="8" t="str">
        <f t="shared" si="129"/>
        <v>40.03.548020.03.1017</v>
      </c>
      <c r="B5755" s="8" t="s">
        <v>1991</v>
      </c>
      <c r="C5755" s="8" t="s">
        <v>1654</v>
      </c>
      <c r="D5755" s="8" t="s">
        <v>498</v>
      </c>
      <c r="E5755" s="8" t="s">
        <v>1640</v>
      </c>
      <c r="F5755" s="8" t="s">
        <v>463</v>
      </c>
      <c r="G5755" s="8" t="s">
        <v>1641</v>
      </c>
      <c r="H5755" s="8">
        <v>0.41670000000000001</v>
      </c>
    </row>
    <row r="5756" spans="1:8">
      <c r="A5756" s="8" t="str">
        <f t="shared" si="129"/>
        <v>40.03.548020.06.1001</v>
      </c>
      <c r="B5756" s="8" t="s">
        <v>1991</v>
      </c>
      <c r="C5756" s="8" t="s">
        <v>1654</v>
      </c>
      <c r="D5756" s="8" t="s">
        <v>498</v>
      </c>
      <c r="E5756" s="8" t="s">
        <v>917</v>
      </c>
      <c r="F5756" s="8" t="s">
        <v>508</v>
      </c>
      <c r="G5756" s="8" t="s">
        <v>918</v>
      </c>
      <c r="H5756" s="8">
        <v>0.41670000000000001</v>
      </c>
    </row>
    <row r="5757" spans="1:8">
      <c r="A5757" s="8" t="str">
        <f t="shared" si="129"/>
        <v>40.03.548020.03.1019</v>
      </c>
      <c r="B5757" s="8" t="s">
        <v>1991</v>
      </c>
      <c r="C5757" s="8" t="s">
        <v>1654</v>
      </c>
      <c r="D5757" s="8" t="s">
        <v>498</v>
      </c>
      <c r="E5757" s="8" t="s">
        <v>1657</v>
      </c>
      <c r="F5757" s="8" t="s">
        <v>463</v>
      </c>
      <c r="G5757" s="8" t="s">
        <v>1658</v>
      </c>
      <c r="H5757" s="8">
        <v>2.5</v>
      </c>
    </row>
    <row r="5758" spans="1:8">
      <c r="A5758" s="8" t="str">
        <f t="shared" si="129"/>
        <v>40.03.548020.08.1001</v>
      </c>
      <c r="B5758" s="8" t="s">
        <v>1991</v>
      </c>
      <c r="C5758" s="8" t="s">
        <v>1654</v>
      </c>
      <c r="D5758" s="8" t="s">
        <v>498</v>
      </c>
      <c r="E5758" s="8" t="s">
        <v>919</v>
      </c>
      <c r="F5758" s="8" t="s">
        <v>920</v>
      </c>
      <c r="G5758" s="8" t="s">
        <v>542</v>
      </c>
      <c r="H5758" s="8">
        <v>0.41670000000000001</v>
      </c>
    </row>
    <row r="5759" spans="1:8">
      <c r="A5759" s="8" t="str">
        <f t="shared" si="129"/>
        <v>40.03.548135.03.5481</v>
      </c>
      <c r="B5759" s="8" t="s">
        <v>1992</v>
      </c>
      <c r="C5759" s="8" t="s">
        <v>1993</v>
      </c>
      <c r="D5759" s="8" t="s">
        <v>505</v>
      </c>
      <c r="E5759" s="8" t="s">
        <v>1655</v>
      </c>
      <c r="F5759" s="8" t="s">
        <v>498</v>
      </c>
      <c r="G5759" s="8" t="s">
        <v>1656</v>
      </c>
      <c r="H5759" s="8">
        <v>2.4</v>
      </c>
    </row>
    <row r="5760" spans="1:8">
      <c r="A5760" s="8" t="str">
        <f t="shared" si="129"/>
        <v>40.03.548130.01.5410</v>
      </c>
      <c r="B5760" s="8" t="s">
        <v>1992</v>
      </c>
      <c r="C5760" s="8" t="s">
        <v>1993</v>
      </c>
      <c r="D5760" s="8" t="s">
        <v>505</v>
      </c>
      <c r="E5760" s="8" t="s">
        <v>1648</v>
      </c>
      <c r="F5760" s="8" t="s">
        <v>498</v>
      </c>
      <c r="G5760" s="8" t="s">
        <v>1649</v>
      </c>
      <c r="H5760" s="8">
        <v>2.4</v>
      </c>
    </row>
    <row r="5761" spans="1:8">
      <c r="A5761" s="8" t="str">
        <f t="shared" si="129"/>
        <v>40.03.548120.03.1017</v>
      </c>
      <c r="B5761" s="8" t="s">
        <v>1992</v>
      </c>
      <c r="C5761" s="8" t="s">
        <v>1993</v>
      </c>
      <c r="D5761" s="8" t="s">
        <v>505</v>
      </c>
      <c r="E5761" s="8" t="s">
        <v>1640</v>
      </c>
      <c r="F5761" s="8" t="s">
        <v>463</v>
      </c>
      <c r="G5761" s="8" t="s">
        <v>1641</v>
      </c>
      <c r="H5761" s="8">
        <v>1.0000800000000001</v>
      </c>
    </row>
    <row r="5762" spans="1:8">
      <c r="A5762" s="8" t="str">
        <f t="shared" si="129"/>
        <v>40.03.548120.06.1001</v>
      </c>
      <c r="B5762" s="8" t="s">
        <v>1992</v>
      </c>
      <c r="C5762" s="8" t="s">
        <v>1993</v>
      </c>
      <c r="D5762" s="8" t="s">
        <v>505</v>
      </c>
      <c r="E5762" s="8" t="s">
        <v>917</v>
      </c>
      <c r="F5762" s="8" t="s">
        <v>508</v>
      </c>
      <c r="G5762" s="8" t="s">
        <v>918</v>
      </c>
      <c r="H5762" s="8">
        <v>1.0000800000000001</v>
      </c>
    </row>
    <row r="5763" spans="1:8">
      <c r="A5763" s="8" t="str">
        <f t="shared" si="129"/>
        <v>---------------  - FMEN031 - V:</v>
      </c>
      <c r="B5763" s="8" t="s">
        <v>427</v>
      </c>
      <c r="C5763" s="8" t="e">
        <f>------------------------------DAT</f>
        <v>#NAME?</v>
      </c>
      <c r="D5763" s="8" t="s">
        <v>1238</v>
      </c>
      <c r="E5763" s="8" t="s">
        <v>526</v>
      </c>
      <c r="F5763" s="8" t="s">
        <v>527</v>
      </c>
      <c r="G5763" s="8" t="s">
        <v>528</v>
      </c>
      <c r="H5763" s="8"/>
    </row>
    <row r="5764" spans="1:8">
      <c r="A5764" s="8" t="str">
        <f t="shared" si="129"/>
        <v>_x000C_------------------------------</v>
      </c>
      <c r="B5764" s="8" t="s">
        <v>529</v>
      </c>
      <c r="C5764" s="8" t="s">
        <v>1227</v>
      </c>
      <c r="D5764" s="8" t="s">
        <v>1228</v>
      </c>
      <c r="E5764" s="8" t="s">
        <v>430</v>
      </c>
      <c r="F5764" s="8" t="s">
        <v>429</v>
      </c>
      <c r="G5764" s="8" t="s">
        <v>431</v>
      </c>
      <c r="H5764" s="8" t="s">
        <v>431</v>
      </c>
    </row>
    <row r="5765" spans="1:8">
      <c r="A5765" s="8" t="str">
        <f t="shared" si="129"/>
        <v>FORNO DE MINASrutura de Atual P</v>
      </c>
      <c r="B5765" s="8" t="s">
        <v>433</v>
      </c>
      <c r="C5765" s="8" t="s">
        <v>434</v>
      </c>
      <c r="D5765" s="8" t="s">
        <v>435</v>
      </c>
      <c r="E5765" s="8" t="s">
        <v>436</v>
      </c>
      <c r="F5765" s="8" t="s">
        <v>437</v>
      </c>
      <c r="G5765" s="8" t="s">
        <v>438</v>
      </c>
      <c r="H5765" s="8" t="s">
        <v>1994</v>
      </c>
    </row>
    <row r="5766" spans="1:8">
      <c r="A5766" s="8" t="str">
        <f t="shared" si="129"/>
        <v>-------------------------------</v>
      </c>
      <c r="B5766" s="8" t="s">
        <v>427</v>
      </c>
      <c r="C5766" s="8" t="s">
        <v>1227</v>
      </c>
      <c r="D5766" s="8" t="s">
        <v>1228</v>
      </c>
      <c r="E5766" s="8" t="s">
        <v>430</v>
      </c>
      <c r="F5766" s="8" t="s">
        <v>429</v>
      </c>
      <c r="G5766" s="8" t="s">
        <v>431</v>
      </c>
      <c r="H5766" s="8" t="s">
        <v>1880</v>
      </c>
    </row>
    <row r="5767" spans="1:8">
      <c r="A5767" s="8" t="str">
        <f t="shared" si="129"/>
        <v/>
      </c>
      <c r="B5767" s="8"/>
      <c r="C5767" s="8"/>
      <c r="D5767" s="8"/>
      <c r="E5767" s="8"/>
      <c r="F5767" s="8"/>
      <c r="G5767" s="8"/>
      <c r="H5767" s="8"/>
    </row>
    <row r="5768" spans="1:8">
      <c r="A5768" s="8" t="str">
        <f t="shared" si="129"/>
        <v>Item PaiItem Filho</v>
      </c>
      <c r="B5768" s="8" t="s">
        <v>441</v>
      </c>
      <c r="C5768" s="8" t="s">
        <v>442</v>
      </c>
      <c r="D5768" s="8" t="s">
        <v>443</v>
      </c>
      <c r="E5768" s="8" t="s">
        <v>444</v>
      </c>
      <c r="F5768" s="8" t="s">
        <v>443</v>
      </c>
      <c r="G5768" s="8" t="s">
        <v>445</v>
      </c>
      <c r="H5768" s="8" t="s">
        <v>446</v>
      </c>
    </row>
    <row r="5769" spans="1:8">
      <c r="A5769" s="8" t="str">
        <f t="shared" si="129"/>
        <v>------------------------------</v>
      </c>
      <c r="B5769" s="8" t="s">
        <v>427</v>
      </c>
      <c r="C5769" s="8" t="s">
        <v>447</v>
      </c>
      <c r="D5769" s="8" t="s">
        <v>448</v>
      </c>
      <c r="E5769" s="8" t="s">
        <v>449</v>
      </c>
      <c r="F5769" s="8" t="s">
        <v>448</v>
      </c>
      <c r="G5769" s="8" t="s">
        <v>431</v>
      </c>
      <c r="H5769" s="8" t="s">
        <v>427</v>
      </c>
    </row>
    <row r="5770" spans="1:8">
      <c r="A5770" s="8" t="str">
        <f t="shared" si="129"/>
        <v>40.03.548120.03.1019</v>
      </c>
      <c r="B5770" s="8" t="s">
        <v>1992</v>
      </c>
      <c r="C5770" s="8" t="s">
        <v>1993</v>
      </c>
      <c r="D5770" s="8" t="s">
        <v>505</v>
      </c>
      <c r="E5770" s="8" t="s">
        <v>1657</v>
      </c>
      <c r="F5770" s="8" t="s">
        <v>463</v>
      </c>
      <c r="G5770" s="8" t="s">
        <v>1658</v>
      </c>
      <c r="H5770" s="8">
        <v>6</v>
      </c>
    </row>
    <row r="5771" spans="1:8">
      <c r="A5771" s="8" t="str">
        <f t="shared" si="129"/>
        <v>40.03.548120.08.1001</v>
      </c>
      <c r="B5771" s="8" t="s">
        <v>1992</v>
      </c>
      <c r="C5771" s="8" t="s">
        <v>1993</v>
      </c>
      <c r="D5771" s="8" t="s">
        <v>505</v>
      </c>
      <c r="E5771" s="8" t="s">
        <v>919</v>
      </c>
      <c r="F5771" s="8" t="s">
        <v>920</v>
      </c>
      <c r="G5771" s="8" t="s">
        <v>542</v>
      </c>
      <c r="H5771" s="8">
        <v>1.0000800000000001</v>
      </c>
    </row>
    <row r="5772" spans="1:8">
      <c r="A5772" s="8" t="str">
        <f t="shared" si="129"/>
        <v>40.03.548120.07.1001</v>
      </c>
      <c r="B5772" s="8" t="s">
        <v>1992</v>
      </c>
      <c r="C5772" s="8" t="s">
        <v>1993</v>
      </c>
      <c r="D5772" s="8" t="s">
        <v>505</v>
      </c>
      <c r="E5772" s="8" t="s">
        <v>925</v>
      </c>
      <c r="F5772" s="8" t="s">
        <v>452</v>
      </c>
      <c r="G5772" s="8" t="s">
        <v>926</v>
      </c>
      <c r="H5772" s="8">
        <v>1.9E-3</v>
      </c>
    </row>
    <row r="5773" spans="1:8">
      <c r="A5773" s="8" t="str">
        <f t="shared" si="129"/>
        <v>40.03.557035.03.5570</v>
      </c>
      <c r="B5773" s="8" t="s">
        <v>748</v>
      </c>
      <c r="C5773" s="8" t="s">
        <v>749</v>
      </c>
      <c r="D5773" s="8" t="s">
        <v>498</v>
      </c>
      <c r="E5773" s="8" t="s">
        <v>1659</v>
      </c>
      <c r="F5773" s="8" t="s">
        <v>498</v>
      </c>
      <c r="G5773" s="8" t="s">
        <v>1660</v>
      </c>
      <c r="H5773" s="8">
        <v>1</v>
      </c>
    </row>
    <row r="5774" spans="1:8">
      <c r="A5774" s="8" t="str">
        <f t="shared" si="129"/>
        <v>40.03.557030.01.5570</v>
      </c>
      <c r="B5774" s="8" t="s">
        <v>748</v>
      </c>
      <c r="C5774" s="8" t="s">
        <v>749</v>
      </c>
      <c r="D5774" s="8" t="s">
        <v>498</v>
      </c>
      <c r="E5774" s="8" t="s">
        <v>1661</v>
      </c>
      <c r="F5774" s="8" t="s">
        <v>498</v>
      </c>
      <c r="G5774" s="8" t="s">
        <v>749</v>
      </c>
      <c r="H5774" s="8">
        <v>1</v>
      </c>
    </row>
    <row r="5775" spans="1:8">
      <c r="A5775" s="8" t="str">
        <f t="shared" ref="A5775:A5838" si="130">B5775&amp;E5775</f>
        <v>40.03.557020.03.1011</v>
      </c>
      <c r="B5775" s="8" t="s">
        <v>748</v>
      </c>
      <c r="C5775" s="8" t="s">
        <v>749</v>
      </c>
      <c r="D5775" s="8" t="s">
        <v>498</v>
      </c>
      <c r="E5775" s="8" t="s">
        <v>1517</v>
      </c>
      <c r="F5775" s="8" t="s">
        <v>508</v>
      </c>
      <c r="G5775" s="8" t="s">
        <v>1518</v>
      </c>
      <c r="H5775" s="8">
        <v>4.8333000000000001E-2</v>
      </c>
    </row>
    <row r="5776" spans="1:8">
      <c r="A5776" s="8" t="str">
        <f t="shared" si="130"/>
        <v>40.03.557020.08.1001</v>
      </c>
      <c r="B5776" s="8" t="s">
        <v>748</v>
      </c>
      <c r="C5776" s="8" t="s">
        <v>749</v>
      </c>
      <c r="D5776" s="8" t="s">
        <v>498</v>
      </c>
      <c r="E5776" s="8" t="s">
        <v>919</v>
      </c>
      <c r="F5776" s="8" t="s">
        <v>920</v>
      </c>
      <c r="G5776" s="8" t="s">
        <v>542</v>
      </c>
      <c r="H5776" s="8">
        <v>4.8333000000000001E-2</v>
      </c>
    </row>
    <row r="5777" spans="1:8">
      <c r="A5777" s="8" t="str">
        <f t="shared" si="130"/>
        <v>40.03.557020.07.1001</v>
      </c>
      <c r="B5777" s="8" t="s">
        <v>748</v>
      </c>
      <c r="C5777" s="8" t="s">
        <v>749</v>
      </c>
      <c r="D5777" s="8" t="s">
        <v>498</v>
      </c>
      <c r="E5777" s="8" t="s">
        <v>925</v>
      </c>
      <c r="F5777" s="8" t="s">
        <v>452</v>
      </c>
      <c r="G5777" s="8" t="s">
        <v>926</v>
      </c>
      <c r="H5777" s="8">
        <v>1.333E-3</v>
      </c>
    </row>
    <row r="5778" spans="1:8">
      <c r="A5778" s="8" t="str">
        <f t="shared" si="130"/>
        <v>40.03.557020.06.1001</v>
      </c>
      <c r="B5778" s="8" t="s">
        <v>748</v>
      </c>
      <c r="C5778" s="8" t="s">
        <v>749</v>
      </c>
      <c r="D5778" s="8" t="s">
        <v>498</v>
      </c>
      <c r="E5778" s="8" t="s">
        <v>917</v>
      </c>
      <c r="F5778" s="8" t="s">
        <v>508</v>
      </c>
      <c r="G5778" s="8" t="s">
        <v>918</v>
      </c>
      <c r="H5778" s="8">
        <v>4.8333000000000001E-2</v>
      </c>
    </row>
    <row r="5779" spans="1:8">
      <c r="A5779" s="8" t="str">
        <f t="shared" si="130"/>
        <v>40.03.558035.03.5580</v>
      </c>
      <c r="B5779" s="8" t="s">
        <v>757</v>
      </c>
      <c r="C5779" s="8" t="s">
        <v>758</v>
      </c>
      <c r="D5779" s="8" t="s">
        <v>498</v>
      </c>
      <c r="E5779" s="8" t="s">
        <v>1672</v>
      </c>
      <c r="F5779" s="8" t="s">
        <v>498</v>
      </c>
      <c r="G5779" s="8" t="s">
        <v>1673</v>
      </c>
      <c r="H5779" s="8">
        <v>1</v>
      </c>
    </row>
    <row r="5780" spans="1:8">
      <c r="A5780" s="8" t="str">
        <f t="shared" si="130"/>
        <v>40.03.558030.01.5580</v>
      </c>
      <c r="B5780" s="8" t="s">
        <v>757</v>
      </c>
      <c r="C5780" s="8" t="s">
        <v>758</v>
      </c>
      <c r="D5780" s="8" t="s">
        <v>498</v>
      </c>
      <c r="E5780" s="8" t="s">
        <v>1674</v>
      </c>
      <c r="F5780" s="8" t="s">
        <v>498</v>
      </c>
      <c r="G5780" s="8" t="s">
        <v>758</v>
      </c>
      <c r="H5780" s="8">
        <v>1</v>
      </c>
    </row>
    <row r="5781" spans="1:8">
      <c r="A5781" s="8" t="str">
        <f t="shared" si="130"/>
        <v>40.03.558020.03.1011</v>
      </c>
      <c r="B5781" s="8" t="s">
        <v>757</v>
      </c>
      <c r="C5781" s="8" t="s">
        <v>758</v>
      </c>
      <c r="D5781" s="8" t="s">
        <v>498</v>
      </c>
      <c r="E5781" s="8" t="s">
        <v>1517</v>
      </c>
      <c r="F5781" s="8" t="s">
        <v>508</v>
      </c>
      <c r="G5781" s="8" t="s">
        <v>1518</v>
      </c>
      <c r="H5781" s="8">
        <v>4.8333000000000001E-2</v>
      </c>
    </row>
    <row r="5782" spans="1:8">
      <c r="A5782" s="8" t="str">
        <f t="shared" si="130"/>
        <v>40.03.558020.08.1001</v>
      </c>
      <c r="B5782" s="8" t="s">
        <v>757</v>
      </c>
      <c r="C5782" s="8" t="s">
        <v>758</v>
      </c>
      <c r="D5782" s="8" t="s">
        <v>498</v>
      </c>
      <c r="E5782" s="8" t="s">
        <v>919</v>
      </c>
      <c r="F5782" s="8" t="s">
        <v>920</v>
      </c>
      <c r="G5782" s="8" t="s">
        <v>542</v>
      </c>
      <c r="H5782" s="8">
        <v>4.8333000000000001E-2</v>
      </c>
    </row>
    <row r="5783" spans="1:8">
      <c r="A5783" s="8" t="str">
        <f t="shared" si="130"/>
        <v>40.03.558020.06.1046</v>
      </c>
      <c r="B5783" s="8" t="s">
        <v>757</v>
      </c>
      <c r="C5783" s="8" t="s">
        <v>758</v>
      </c>
      <c r="D5783" s="8" t="s">
        <v>498</v>
      </c>
      <c r="E5783" s="8" t="s">
        <v>1681</v>
      </c>
      <c r="F5783" s="8" t="s">
        <v>463</v>
      </c>
      <c r="G5783" s="8" t="s">
        <v>1682</v>
      </c>
      <c r="H5783" s="8">
        <v>4.8333000000000001E-2</v>
      </c>
    </row>
    <row r="5784" spans="1:8">
      <c r="A5784" s="8" t="str">
        <f t="shared" si="130"/>
        <v>40.03.558020.07.1001</v>
      </c>
      <c r="B5784" s="8" t="s">
        <v>757</v>
      </c>
      <c r="C5784" s="8" t="s">
        <v>758</v>
      </c>
      <c r="D5784" s="8" t="s">
        <v>498</v>
      </c>
      <c r="E5784" s="8" t="s">
        <v>925</v>
      </c>
      <c r="F5784" s="8" t="s">
        <v>452</v>
      </c>
      <c r="G5784" s="8" t="s">
        <v>926</v>
      </c>
      <c r="H5784" s="8">
        <v>1.333E-3</v>
      </c>
    </row>
    <row r="5785" spans="1:8">
      <c r="A5785" s="8" t="str">
        <f t="shared" si="130"/>
        <v>40.04.101030.01.1006</v>
      </c>
      <c r="B5785" s="8" t="s">
        <v>1995</v>
      </c>
      <c r="C5785" s="8" t="s">
        <v>1996</v>
      </c>
      <c r="D5785" s="8" t="s">
        <v>1459</v>
      </c>
      <c r="E5785" s="8" t="s">
        <v>1458</v>
      </c>
      <c r="F5785" s="8" t="s">
        <v>1459</v>
      </c>
      <c r="G5785" s="8" t="s">
        <v>1460</v>
      </c>
      <c r="H5785" s="8">
        <v>1</v>
      </c>
    </row>
    <row r="5786" spans="1:8">
      <c r="A5786" s="8" t="str">
        <f t="shared" si="130"/>
        <v>40.04.101030.10.1008</v>
      </c>
      <c r="B5786" s="8" t="s">
        <v>1995</v>
      </c>
      <c r="C5786" s="8" t="s">
        <v>1996</v>
      </c>
      <c r="D5786" s="8" t="s">
        <v>1459</v>
      </c>
      <c r="E5786" s="8" t="s">
        <v>1420</v>
      </c>
      <c r="F5786" s="8" t="s">
        <v>1409</v>
      </c>
      <c r="G5786" s="8" t="s">
        <v>1421</v>
      </c>
      <c r="H5786" s="8">
        <v>1</v>
      </c>
    </row>
    <row r="5787" spans="1:8">
      <c r="A5787" s="8" t="str">
        <f t="shared" si="130"/>
        <v>40.04.101140.04.1010</v>
      </c>
      <c r="B5787" s="8" t="s">
        <v>1997</v>
      </c>
      <c r="C5787" s="8" t="s">
        <v>1998</v>
      </c>
      <c r="D5787" s="8" t="s">
        <v>1459</v>
      </c>
      <c r="E5787" s="8" t="s">
        <v>1995</v>
      </c>
      <c r="F5787" s="8" t="s">
        <v>1459</v>
      </c>
      <c r="G5787" s="8" t="s">
        <v>1996</v>
      </c>
      <c r="H5787" s="8">
        <v>3</v>
      </c>
    </row>
    <row r="5788" spans="1:8">
      <c r="A5788" s="8" t="str">
        <f t="shared" si="130"/>
        <v>40.04.101130.01.1006</v>
      </c>
      <c r="B5788" s="8" t="s">
        <v>1997</v>
      </c>
      <c r="C5788" s="8" t="s">
        <v>1998</v>
      </c>
      <c r="D5788" s="8" t="s">
        <v>1459</v>
      </c>
      <c r="E5788" s="8" t="s">
        <v>1458</v>
      </c>
      <c r="F5788" s="8" t="s">
        <v>1459</v>
      </c>
      <c r="G5788" s="8" t="s">
        <v>1460</v>
      </c>
      <c r="H5788" s="8">
        <v>3</v>
      </c>
    </row>
    <row r="5789" spans="1:8">
      <c r="A5789" s="8" t="str">
        <f t="shared" si="130"/>
        <v>40.04.102030.01.1006</v>
      </c>
      <c r="B5789" s="8" t="s">
        <v>1999</v>
      </c>
      <c r="C5789" s="8" t="s">
        <v>2000</v>
      </c>
      <c r="D5789" s="8" t="s">
        <v>1459</v>
      </c>
      <c r="E5789" s="8" t="s">
        <v>1458</v>
      </c>
      <c r="F5789" s="8" t="s">
        <v>1459</v>
      </c>
      <c r="G5789" s="8" t="s">
        <v>1460</v>
      </c>
      <c r="H5789" s="8">
        <v>1</v>
      </c>
    </row>
    <row r="5790" spans="1:8">
      <c r="A5790" s="8" t="str">
        <f t="shared" si="130"/>
        <v>40.04.102030.10.1008</v>
      </c>
      <c r="B5790" s="8" t="s">
        <v>1999</v>
      </c>
      <c r="C5790" s="8" t="s">
        <v>2000</v>
      </c>
      <c r="D5790" s="8" t="s">
        <v>1459</v>
      </c>
      <c r="E5790" s="8" t="s">
        <v>1420</v>
      </c>
      <c r="F5790" s="8" t="s">
        <v>1409</v>
      </c>
      <c r="G5790" s="8" t="s">
        <v>1421</v>
      </c>
      <c r="H5790" s="8">
        <v>1</v>
      </c>
    </row>
    <row r="5791" spans="1:8">
      <c r="A5791" s="8" t="str">
        <f t="shared" si="130"/>
        <v>40.05.000135.05.0055</v>
      </c>
      <c r="B5791" s="8" t="s">
        <v>6</v>
      </c>
      <c r="C5791" s="8" t="s">
        <v>2001</v>
      </c>
      <c r="D5791" s="8" t="s">
        <v>450</v>
      </c>
      <c r="E5791" s="8" t="s">
        <v>1710</v>
      </c>
      <c r="F5791" s="8" t="s">
        <v>452</v>
      </c>
      <c r="G5791" s="8" t="s">
        <v>1711</v>
      </c>
      <c r="H5791" s="8">
        <v>10</v>
      </c>
    </row>
    <row r="5792" spans="1:8">
      <c r="A5792" s="8" t="str">
        <f t="shared" si="130"/>
        <v>40.05.000130.05.0014</v>
      </c>
      <c r="B5792" s="8" t="s">
        <v>6</v>
      </c>
      <c r="C5792" s="8" t="s">
        <v>2001</v>
      </c>
      <c r="D5792" s="8" t="s">
        <v>450</v>
      </c>
      <c r="E5792" s="8" t="s">
        <v>1351</v>
      </c>
      <c r="F5792" s="8" t="s">
        <v>452</v>
      </c>
      <c r="G5792" s="8" t="s">
        <v>1320</v>
      </c>
      <c r="H5792" s="8">
        <v>10</v>
      </c>
    </row>
    <row r="5793" spans="1:8">
      <c r="A5793" s="8" t="str">
        <f t="shared" si="130"/>
        <v>40.05.000110.09.0003</v>
      </c>
      <c r="B5793" s="8" t="s">
        <v>6</v>
      </c>
      <c r="C5793" s="8" t="s">
        <v>2001</v>
      </c>
      <c r="D5793" s="8" t="s">
        <v>450</v>
      </c>
      <c r="E5793" s="8" t="s">
        <v>824</v>
      </c>
      <c r="F5793" s="8" t="s">
        <v>452</v>
      </c>
      <c r="G5793" s="8" t="s">
        <v>825</v>
      </c>
      <c r="H5793" s="8">
        <v>1.5293600000000001</v>
      </c>
    </row>
    <row r="5794" spans="1:8">
      <c r="A5794" s="8" t="str">
        <f t="shared" si="130"/>
        <v>40.05.000110.06.0020</v>
      </c>
      <c r="B5794" s="8" t="s">
        <v>6</v>
      </c>
      <c r="C5794" s="8" t="s">
        <v>2001</v>
      </c>
      <c r="D5794" s="8" t="s">
        <v>450</v>
      </c>
      <c r="E5794" s="8" t="s">
        <v>456</v>
      </c>
      <c r="F5794" s="8" t="s">
        <v>452</v>
      </c>
      <c r="G5794" s="8" t="s">
        <v>457</v>
      </c>
      <c r="H5794" s="8">
        <v>0.132823</v>
      </c>
    </row>
    <row r="5795" spans="1:8">
      <c r="A5795" s="8" t="str">
        <f t="shared" si="130"/>
        <v>40.05.000110.04.0004</v>
      </c>
      <c r="B5795" s="8" t="s">
        <v>6</v>
      </c>
      <c r="C5795" s="8" t="s">
        <v>2001</v>
      </c>
      <c r="D5795" s="8" t="s">
        <v>450</v>
      </c>
      <c r="E5795" s="8" t="s">
        <v>776</v>
      </c>
      <c r="F5795" s="8" t="s">
        <v>452</v>
      </c>
      <c r="G5795" s="8" t="s">
        <v>777</v>
      </c>
      <c r="H5795" s="8">
        <v>7.5898999999999994E-2</v>
      </c>
    </row>
    <row r="5796" spans="1:8">
      <c r="A5796" s="8" t="str">
        <f t="shared" si="130"/>
        <v>40.05.000110.04.0005</v>
      </c>
      <c r="B5796" s="8" t="s">
        <v>6</v>
      </c>
      <c r="C5796" s="8" t="s">
        <v>2001</v>
      </c>
      <c r="D5796" s="8" t="s">
        <v>450</v>
      </c>
      <c r="E5796" s="8" t="s">
        <v>475</v>
      </c>
      <c r="F5796" s="8" t="s">
        <v>452</v>
      </c>
      <c r="G5796" s="8" t="s">
        <v>476</v>
      </c>
      <c r="H5796" s="8">
        <v>0.101198</v>
      </c>
    </row>
    <row r="5797" spans="1:8">
      <c r="A5797" s="8" t="str">
        <f t="shared" si="130"/>
        <v>40.05.000140.03.1380</v>
      </c>
      <c r="B5797" s="8" t="s">
        <v>6</v>
      </c>
      <c r="C5797" s="8" t="s">
        <v>2001</v>
      </c>
      <c r="D5797" s="8" t="s">
        <v>450</v>
      </c>
      <c r="E5797" s="8" t="s">
        <v>835</v>
      </c>
      <c r="F5797" s="8" t="s">
        <v>498</v>
      </c>
      <c r="G5797" s="8" t="s">
        <v>836</v>
      </c>
      <c r="H5797" s="8">
        <v>1.5179750000000001</v>
      </c>
    </row>
    <row r="5798" spans="1:8">
      <c r="A5798" s="8" t="str">
        <f t="shared" si="130"/>
        <v>40.05.000130.06.0001</v>
      </c>
      <c r="B5798" s="8" t="s">
        <v>6</v>
      </c>
      <c r="C5798" s="8" t="s">
        <v>2001</v>
      </c>
      <c r="D5798" s="8" t="s">
        <v>450</v>
      </c>
      <c r="E5798" s="8" t="s">
        <v>1331</v>
      </c>
      <c r="F5798" s="8" t="s">
        <v>452</v>
      </c>
      <c r="G5798" s="8" t="s">
        <v>1332</v>
      </c>
      <c r="H5798" s="8">
        <v>6.6763180000000002</v>
      </c>
    </row>
    <row r="5799" spans="1:8">
      <c r="A5799" s="8" t="str">
        <f t="shared" si="130"/>
        <v>40.05.000110.01.0010</v>
      </c>
      <c r="B5799" s="8" t="s">
        <v>6</v>
      </c>
      <c r="C5799" s="8" t="s">
        <v>2001</v>
      </c>
      <c r="D5799" s="8" t="s">
        <v>450</v>
      </c>
      <c r="E5799" s="8" t="s">
        <v>843</v>
      </c>
      <c r="F5799" s="8" t="s">
        <v>452</v>
      </c>
      <c r="G5799" s="8" t="s">
        <v>844</v>
      </c>
      <c r="H5799" s="8">
        <v>1.0929420000000001</v>
      </c>
    </row>
    <row r="5800" spans="1:8">
      <c r="A5800" s="8" t="str">
        <f t="shared" si="130"/>
        <v>40.05.000110.01.0014</v>
      </c>
      <c r="B5800" s="8" t="s">
        <v>6</v>
      </c>
      <c r="C5800" s="8" t="s">
        <v>2001</v>
      </c>
      <c r="D5800" s="8" t="s">
        <v>450</v>
      </c>
      <c r="E5800" s="8" t="s">
        <v>841</v>
      </c>
      <c r="F5800" s="8" t="s">
        <v>452</v>
      </c>
      <c r="G5800" s="8" t="s">
        <v>842</v>
      </c>
      <c r="H5800" s="8">
        <v>1.4572560000000001</v>
      </c>
    </row>
    <row r="5801" spans="1:8">
      <c r="A5801" s="8" t="str">
        <f t="shared" si="130"/>
        <v>40.05.000110.01.0006</v>
      </c>
      <c r="B5801" s="8" t="s">
        <v>6</v>
      </c>
      <c r="C5801" s="8" t="s">
        <v>2001</v>
      </c>
      <c r="D5801" s="8" t="s">
        <v>450</v>
      </c>
      <c r="E5801" s="8" t="s">
        <v>845</v>
      </c>
      <c r="F5801" s="8" t="s">
        <v>452</v>
      </c>
      <c r="G5801" s="8" t="s">
        <v>846</v>
      </c>
      <c r="H5801" s="8">
        <v>1.0929420000000001</v>
      </c>
    </row>
    <row r="5802" spans="1:8">
      <c r="A5802" s="8" t="str">
        <f t="shared" si="130"/>
        <v>40.05.000110.02.0003</v>
      </c>
      <c r="B5802" s="8" t="s">
        <v>6</v>
      </c>
      <c r="C5802" s="8" t="s">
        <v>2001</v>
      </c>
      <c r="D5802" s="8" t="s">
        <v>450</v>
      </c>
      <c r="E5802" s="8" t="s">
        <v>523</v>
      </c>
      <c r="F5802" s="8" t="s">
        <v>452</v>
      </c>
      <c r="G5802" s="8" t="s">
        <v>524</v>
      </c>
      <c r="H5802" s="8">
        <v>0.24793599999999999</v>
      </c>
    </row>
    <row r="5803" spans="1:8">
      <c r="A5803" s="8" t="str">
        <f t="shared" si="130"/>
        <v>40.05.000110.02.0026</v>
      </c>
      <c r="B5803" s="8" t="s">
        <v>6</v>
      </c>
      <c r="C5803" s="8" t="s">
        <v>2001</v>
      </c>
      <c r="D5803" s="8" t="s">
        <v>450</v>
      </c>
      <c r="E5803" s="8" t="s">
        <v>1333</v>
      </c>
      <c r="F5803" s="8" t="s">
        <v>452</v>
      </c>
      <c r="G5803" s="8" t="s">
        <v>1334</v>
      </c>
      <c r="H5803" s="8">
        <v>0.10625800000000001</v>
      </c>
    </row>
    <row r="5804" spans="1:8">
      <c r="A5804" s="8" t="str">
        <f t="shared" si="130"/>
        <v>40.05.000110.07.0002</v>
      </c>
      <c r="B5804" s="8" t="s">
        <v>6</v>
      </c>
      <c r="C5804" s="8" t="s">
        <v>2001</v>
      </c>
      <c r="D5804" s="8" t="s">
        <v>450</v>
      </c>
      <c r="E5804" s="8" t="s">
        <v>454</v>
      </c>
      <c r="F5804" s="8" t="s">
        <v>452</v>
      </c>
      <c r="G5804" s="8" t="s">
        <v>455</v>
      </c>
      <c r="H5804" s="8">
        <v>2.2263630000000001</v>
      </c>
    </row>
    <row r="5805" spans="1:8">
      <c r="A5805" s="8" t="str">
        <f t="shared" si="130"/>
        <v>40.05.000110.04.0007</v>
      </c>
      <c r="B5805" s="8" t="s">
        <v>6</v>
      </c>
      <c r="C5805" s="8" t="s">
        <v>2001</v>
      </c>
      <c r="D5805" s="8" t="s">
        <v>450</v>
      </c>
      <c r="E5805" s="8" t="s">
        <v>535</v>
      </c>
      <c r="F5805" s="8" t="s">
        <v>452</v>
      </c>
      <c r="G5805" s="8" t="s">
        <v>536</v>
      </c>
      <c r="H5805" s="8">
        <v>0.72134200000000004</v>
      </c>
    </row>
    <row r="5806" spans="1:8">
      <c r="A5806" s="8" t="str">
        <f t="shared" si="130"/>
        <v>40.05.000120.07.0003</v>
      </c>
      <c r="B5806" s="8" t="s">
        <v>6</v>
      </c>
      <c r="C5806" s="8" t="s">
        <v>2001</v>
      </c>
      <c r="D5806" s="8" t="s">
        <v>450</v>
      </c>
      <c r="E5806" s="8" t="s">
        <v>2002</v>
      </c>
      <c r="F5806" s="8" t="s">
        <v>452</v>
      </c>
      <c r="G5806" s="8" t="s">
        <v>2003</v>
      </c>
      <c r="H5806" s="8">
        <v>6.9082000000000005E-2</v>
      </c>
    </row>
    <row r="5807" spans="1:8">
      <c r="A5807" s="8" t="str">
        <f t="shared" si="130"/>
        <v>40.05.000120.03.0001</v>
      </c>
      <c r="B5807" s="8" t="s">
        <v>6</v>
      </c>
      <c r="C5807" s="8" t="s">
        <v>2001</v>
      </c>
      <c r="D5807" s="8" t="s">
        <v>450</v>
      </c>
      <c r="E5807" s="8" t="s">
        <v>815</v>
      </c>
      <c r="F5807" s="8" t="s">
        <v>463</v>
      </c>
      <c r="G5807" s="8" t="s">
        <v>816</v>
      </c>
      <c r="H5807" s="8">
        <v>1</v>
      </c>
    </row>
    <row r="5808" spans="1:8">
      <c r="A5808" s="8" t="str">
        <f t="shared" si="130"/>
        <v>40.05.000235.05.0055</v>
      </c>
      <c r="B5808" s="8" t="s">
        <v>20</v>
      </c>
      <c r="C5808" s="8" t="s">
        <v>2004</v>
      </c>
      <c r="D5808" s="8" t="s">
        <v>450</v>
      </c>
      <c r="E5808" s="8" t="s">
        <v>1710</v>
      </c>
      <c r="F5808" s="8" t="s">
        <v>452</v>
      </c>
      <c r="G5808" s="8" t="s">
        <v>1711</v>
      </c>
      <c r="H5808" s="8">
        <v>10</v>
      </c>
    </row>
    <row r="5809" spans="1:8">
      <c r="A5809" s="8" t="str">
        <f t="shared" si="130"/>
        <v>40.05.000230.05.0014</v>
      </c>
      <c r="B5809" s="8" t="s">
        <v>20</v>
      </c>
      <c r="C5809" s="8" t="s">
        <v>2004</v>
      </c>
      <c r="D5809" s="8" t="s">
        <v>450</v>
      </c>
      <c r="E5809" s="8" t="s">
        <v>1351</v>
      </c>
      <c r="F5809" s="8" t="s">
        <v>452</v>
      </c>
      <c r="G5809" s="8" t="s">
        <v>1320</v>
      </c>
      <c r="H5809" s="8">
        <v>10</v>
      </c>
    </row>
    <row r="5810" spans="1:8">
      <c r="A5810" s="8" t="str">
        <f t="shared" si="130"/>
        <v>40.05.000210.09.0003</v>
      </c>
      <c r="B5810" s="8" t="s">
        <v>20</v>
      </c>
      <c r="C5810" s="8" t="s">
        <v>2004</v>
      </c>
      <c r="D5810" s="8" t="s">
        <v>450</v>
      </c>
      <c r="E5810" s="8" t="s">
        <v>824</v>
      </c>
      <c r="F5810" s="8" t="s">
        <v>452</v>
      </c>
      <c r="G5810" s="8" t="s">
        <v>825</v>
      </c>
      <c r="H5810" s="8">
        <v>1.5293600000000001</v>
      </c>
    </row>
    <row r="5811" spans="1:8">
      <c r="A5811" s="8" t="str">
        <f t="shared" si="130"/>
        <v>40.05.000210.06.0020</v>
      </c>
      <c r="B5811" s="8" t="s">
        <v>20</v>
      </c>
      <c r="C5811" s="8" t="s">
        <v>2004</v>
      </c>
      <c r="D5811" s="8" t="s">
        <v>450</v>
      </c>
      <c r="E5811" s="8" t="s">
        <v>456</v>
      </c>
      <c r="F5811" s="8" t="s">
        <v>452</v>
      </c>
      <c r="G5811" s="8" t="s">
        <v>457</v>
      </c>
      <c r="H5811" s="8">
        <v>0.132823</v>
      </c>
    </row>
    <row r="5812" spans="1:8">
      <c r="A5812" s="8" t="str">
        <f t="shared" si="130"/>
        <v>40.05.000210.04.0004</v>
      </c>
      <c r="B5812" s="8" t="s">
        <v>20</v>
      </c>
      <c r="C5812" s="8" t="s">
        <v>2004</v>
      </c>
      <c r="D5812" s="8" t="s">
        <v>450</v>
      </c>
      <c r="E5812" s="8" t="s">
        <v>776</v>
      </c>
      <c r="F5812" s="8" t="s">
        <v>452</v>
      </c>
      <c r="G5812" s="8" t="s">
        <v>777</v>
      </c>
      <c r="H5812" s="8">
        <v>7.5898999999999994E-2</v>
      </c>
    </row>
    <row r="5813" spans="1:8">
      <c r="A5813" s="8" t="str">
        <f t="shared" si="130"/>
        <v>40.05.000210.04.0005</v>
      </c>
      <c r="B5813" s="8" t="s">
        <v>20</v>
      </c>
      <c r="C5813" s="8" t="s">
        <v>2004</v>
      </c>
      <c r="D5813" s="8" t="s">
        <v>450</v>
      </c>
      <c r="E5813" s="8" t="s">
        <v>475</v>
      </c>
      <c r="F5813" s="8" t="s">
        <v>452</v>
      </c>
      <c r="G5813" s="8" t="s">
        <v>476</v>
      </c>
      <c r="H5813" s="8">
        <v>0.101198</v>
      </c>
    </row>
    <row r="5814" spans="1:8">
      <c r="A5814" s="8" t="str">
        <f t="shared" si="130"/>
        <v>40.05.000240.03.1380</v>
      </c>
      <c r="B5814" s="8" t="s">
        <v>20</v>
      </c>
      <c r="C5814" s="8" t="s">
        <v>2004</v>
      </c>
      <c r="D5814" s="8" t="s">
        <v>450</v>
      </c>
      <c r="E5814" s="8" t="s">
        <v>835</v>
      </c>
      <c r="F5814" s="8" t="s">
        <v>498</v>
      </c>
      <c r="G5814" s="8" t="s">
        <v>836</v>
      </c>
      <c r="H5814" s="8">
        <v>1.5179750000000001</v>
      </c>
    </row>
    <row r="5815" spans="1:8">
      <c r="A5815" s="8" t="str">
        <f t="shared" si="130"/>
        <v>40.05.000230.06.0001</v>
      </c>
      <c r="B5815" s="8" t="s">
        <v>20</v>
      </c>
      <c r="C5815" s="8" t="s">
        <v>2004</v>
      </c>
      <c r="D5815" s="8" t="s">
        <v>450</v>
      </c>
      <c r="E5815" s="8" t="s">
        <v>1331</v>
      </c>
      <c r="F5815" s="8" t="s">
        <v>452</v>
      </c>
      <c r="G5815" s="8" t="s">
        <v>1332</v>
      </c>
      <c r="H5815" s="8">
        <v>6.6763180000000002</v>
      </c>
    </row>
    <row r="5816" spans="1:8">
      <c r="A5816" s="8" t="str">
        <f t="shared" si="130"/>
        <v>40.05.000210.01.0010</v>
      </c>
      <c r="B5816" s="8" t="s">
        <v>20</v>
      </c>
      <c r="C5816" s="8" t="s">
        <v>2004</v>
      </c>
      <c r="D5816" s="8" t="s">
        <v>450</v>
      </c>
      <c r="E5816" s="8" t="s">
        <v>843</v>
      </c>
      <c r="F5816" s="8" t="s">
        <v>452</v>
      </c>
      <c r="G5816" s="8" t="s">
        <v>844</v>
      </c>
      <c r="H5816" s="8">
        <v>1.0929420000000001</v>
      </c>
    </row>
    <row r="5817" spans="1:8">
      <c r="A5817" s="8" t="str">
        <f t="shared" si="130"/>
        <v>40.05.000210.01.0014</v>
      </c>
      <c r="B5817" s="8" t="s">
        <v>20</v>
      </c>
      <c r="C5817" s="8" t="s">
        <v>2004</v>
      </c>
      <c r="D5817" s="8" t="s">
        <v>450</v>
      </c>
      <c r="E5817" s="8" t="s">
        <v>841</v>
      </c>
      <c r="F5817" s="8" t="s">
        <v>452</v>
      </c>
      <c r="G5817" s="8" t="s">
        <v>842</v>
      </c>
      <c r="H5817" s="8">
        <v>1.4572560000000001</v>
      </c>
    </row>
    <row r="5818" spans="1:8">
      <c r="A5818" s="8" t="str">
        <f t="shared" si="130"/>
        <v>40.05.000210.01.0006</v>
      </c>
      <c r="B5818" s="8" t="s">
        <v>20</v>
      </c>
      <c r="C5818" s="8" t="s">
        <v>2004</v>
      </c>
      <c r="D5818" s="8" t="s">
        <v>450</v>
      </c>
      <c r="E5818" s="8" t="s">
        <v>845</v>
      </c>
      <c r="F5818" s="8" t="s">
        <v>452</v>
      </c>
      <c r="G5818" s="8" t="s">
        <v>846</v>
      </c>
      <c r="H5818" s="8">
        <v>1.0929420000000001</v>
      </c>
    </row>
    <row r="5819" spans="1:8">
      <c r="A5819" s="8" t="str">
        <f t="shared" si="130"/>
        <v>40.05.000210.02.0003</v>
      </c>
      <c r="B5819" s="8" t="s">
        <v>20</v>
      </c>
      <c r="C5819" s="8" t="s">
        <v>2004</v>
      </c>
      <c r="D5819" s="8" t="s">
        <v>450</v>
      </c>
      <c r="E5819" s="8" t="s">
        <v>523</v>
      </c>
      <c r="F5819" s="8" t="s">
        <v>452</v>
      </c>
      <c r="G5819" s="8" t="s">
        <v>524</v>
      </c>
      <c r="H5819" s="8">
        <v>0.24793599999999999</v>
      </c>
    </row>
    <row r="5820" spans="1:8">
      <c r="A5820" s="8" t="str">
        <f t="shared" si="130"/>
        <v>40.05.000210.02.0026</v>
      </c>
      <c r="B5820" s="8" t="s">
        <v>20</v>
      </c>
      <c r="C5820" s="8" t="s">
        <v>2004</v>
      </c>
      <c r="D5820" s="8" t="s">
        <v>450</v>
      </c>
      <c r="E5820" s="8" t="s">
        <v>1333</v>
      </c>
      <c r="F5820" s="8" t="s">
        <v>452</v>
      </c>
      <c r="G5820" s="8" t="s">
        <v>1334</v>
      </c>
      <c r="H5820" s="8">
        <v>0.10625800000000001</v>
      </c>
    </row>
    <row r="5821" spans="1:8">
      <c r="A5821" s="8" t="str">
        <f t="shared" si="130"/>
        <v>40.05.000210.07.0002</v>
      </c>
      <c r="B5821" s="8" t="s">
        <v>20</v>
      </c>
      <c r="C5821" s="8" t="s">
        <v>2004</v>
      </c>
      <c r="D5821" s="8" t="s">
        <v>450</v>
      </c>
      <c r="E5821" s="8" t="s">
        <v>454</v>
      </c>
      <c r="F5821" s="8" t="s">
        <v>452</v>
      </c>
      <c r="G5821" s="8" t="s">
        <v>455</v>
      </c>
      <c r="H5821" s="8">
        <v>2.2263630000000001</v>
      </c>
    </row>
    <row r="5822" spans="1:8">
      <c r="A5822" s="8" t="str">
        <f t="shared" si="130"/>
        <v>40.05.000210.04.0007</v>
      </c>
      <c r="B5822" s="8" t="s">
        <v>20</v>
      </c>
      <c r="C5822" s="8" t="s">
        <v>2004</v>
      </c>
      <c r="D5822" s="8" t="s">
        <v>450</v>
      </c>
      <c r="E5822" s="8" t="s">
        <v>535</v>
      </c>
      <c r="F5822" s="8" t="s">
        <v>452</v>
      </c>
      <c r="G5822" s="8" t="s">
        <v>536</v>
      </c>
      <c r="H5822" s="8">
        <v>0.72134200000000004</v>
      </c>
    </row>
    <row r="5823" spans="1:8">
      <c r="A5823" s="8" t="str">
        <f t="shared" si="130"/>
        <v>40.05.000220.07.0002</v>
      </c>
      <c r="B5823" s="8" t="s">
        <v>20</v>
      </c>
      <c r="C5823" s="8" t="s">
        <v>2004</v>
      </c>
      <c r="D5823" s="8" t="s">
        <v>450</v>
      </c>
      <c r="E5823" s="8" t="s">
        <v>2005</v>
      </c>
      <c r="F5823" s="8" t="s">
        <v>452</v>
      </c>
      <c r="G5823" s="8" t="s">
        <v>2006</v>
      </c>
      <c r="H5823" s="8">
        <v>0.12449</v>
      </c>
    </row>
    <row r="5824" spans="1:8">
      <c r="A5824" s="8" t="str">
        <f t="shared" si="130"/>
        <v>40.05.000220.03.0001</v>
      </c>
      <c r="B5824" s="8" t="s">
        <v>20</v>
      </c>
      <c r="C5824" s="8" t="s">
        <v>2004</v>
      </c>
      <c r="D5824" s="8" t="s">
        <v>450</v>
      </c>
      <c r="E5824" s="8" t="s">
        <v>815</v>
      </c>
      <c r="F5824" s="8" t="s">
        <v>463</v>
      </c>
      <c r="G5824" s="8" t="s">
        <v>816</v>
      </c>
      <c r="H5824" s="8">
        <v>1</v>
      </c>
    </row>
    <row r="5825" spans="1:8">
      <c r="A5825" s="8" t="str">
        <f t="shared" si="130"/>
        <v>40.05.000335.05.0057</v>
      </c>
      <c r="B5825" s="8" t="s">
        <v>7</v>
      </c>
      <c r="C5825" s="8" t="s">
        <v>2007</v>
      </c>
      <c r="D5825" s="8" t="s">
        <v>450</v>
      </c>
      <c r="E5825" s="8" t="s">
        <v>1715</v>
      </c>
      <c r="F5825" s="8" t="s">
        <v>452</v>
      </c>
      <c r="G5825" s="8" t="s">
        <v>1716</v>
      </c>
      <c r="H5825" s="8">
        <v>10</v>
      </c>
    </row>
    <row r="5826" spans="1:8">
      <c r="A5826" s="8" t="str">
        <f t="shared" si="130"/>
        <v>40.05.000330.05.0015</v>
      </c>
      <c r="B5826" s="8" t="s">
        <v>7</v>
      </c>
      <c r="C5826" s="8" t="s">
        <v>2007</v>
      </c>
      <c r="D5826" s="8" t="s">
        <v>450</v>
      </c>
      <c r="E5826" s="8" t="s">
        <v>1352</v>
      </c>
      <c r="F5826" s="8" t="s">
        <v>452</v>
      </c>
      <c r="G5826" s="8" t="s">
        <v>1345</v>
      </c>
      <c r="H5826" s="8">
        <v>10</v>
      </c>
    </row>
    <row r="5827" spans="1:8">
      <c r="A5827" s="8" t="str">
        <f t="shared" si="130"/>
        <v>---------------  - FMEN031 - V:</v>
      </c>
      <c r="B5827" s="8" t="s">
        <v>427</v>
      </c>
      <c r="C5827" s="8" t="e">
        <f>------------------------------DAT</f>
        <v>#NAME?</v>
      </c>
      <c r="D5827" s="8" t="s">
        <v>1238</v>
      </c>
      <c r="E5827" s="8" t="s">
        <v>526</v>
      </c>
      <c r="F5827" s="8" t="s">
        <v>527</v>
      </c>
      <c r="G5827" s="8" t="s">
        <v>528</v>
      </c>
      <c r="H5827" s="8"/>
    </row>
    <row r="5828" spans="1:8">
      <c r="A5828" s="8" t="str">
        <f t="shared" si="130"/>
        <v>_x000C_------------------------------</v>
      </c>
      <c r="B5828" s="8" t="s">
        <v>529</v>
      </c>
      <c r="C5828" s="8" t="s">
        <v>1227</v>
      </c>
      <c r="D5828" s="8" t="s">
        <v>1228</v>
      </c>
      <c r="E5828" s="8" t="s">
        <v>430</v>
      </c>
      <c r="F5828" s="8" t="s">
        <v>429</v>
      </c>
      <c r="G5828" s="8" t="s">
        <v>431</v>
      </c>
      <c r="H5828" s="8" t="s">
        <v>431</v>
      </c>
    </row>
    <row r="5829" spans="1:8">
      <c r="A5829" s="8" t="str">
        <f t="shared" si="130"/>
        <v>FORNO DE MINASrutura de Atual P</v>
      </c>
      <c r="B5829" s="8" t="s">
        <v>433</v>
      </c>
      <c r="C5829" s="8" t="s">
        <v>434</v>
      </c>
      <c r="D5829" s="8" t="s">
        <v>435</v>
      </c>
      <c r="E5829" s="8" t="s">
        <v>436</v>
      </c>
      <c r="F5829" s="8" t="s">
        <v>437</v>
      </c>
      <c r="G5829" s="8" t="s">
        <v>438</v>
      </c>
      <c r="H5829" s="8" t="s">
        <v>2008</v>
      </c>
    </row>
    <row r="5830" spans="1:8">
      <c r="A5830" s="8" t="str">
        <f t="shared" si="130"/>
        <v>-------------------------------</v>
      </c>
      <c r="B5830" s="8" t="s">
        <v>427</v>
      </c>
      <c r="C5830" s="8" t="s">
        <v>1227</v>
      </c>
      <c r="D5830" s="8" t="s">
        <v>1228</v>
      </c>
      <c r="E5830" s="8" t="s">
        <v>430</v>
      </c>
      <c r="F5830" s="8" t="s">
        <v>429</v>
      </c>
      <c r="G5830" s="8" t="s">
        <v>431</v>
      </c>
      <c r="H5830" s="8" t="s">
        <v>1880</v>
      </c>
    </row>
    <row r="5831" spans="1:8">
      <c r="A5831" s="8" t="str">
        <f t="shared" si="130"/>
        <v/>
      </c>
      <c r="B5831" s="8"/>
      <c r="C5831" s="8"/>
      <c r="D5831" s="8"/>
      <c r="E5831" s="8"/>
      <c r="F5831" s="8"/>
      <c r="G5831" s="8"/>
      <c r="H5831" s="8"/>
    </row>
    <row r="5832" spans="1:8">
      <c r="A5832" s="8" t="str">
        <f t="shared" si="130"/>
        <v>Item PaiItem Filho</v>
      </c>
      <c r="B5832" s="8" t="s">
        <v>441</v>
      </c>
      <c r="C5832" s="8" t="s">
        <v>442</v>
      </c>
      <c r="D5832" s="8" t="s">
        <v>443</v>
      </c>
      <c r="E5832" s="8" t="s">
        <v>444</v>
      </c>
      <c r="F5832" s="8" t="s">
        <v>443</v>
      </c>
      <c r="G5832" s="8" t="s">
        <v>445</v>
      </c>
      <c r="H5832" s="8" t="s">
        <v>446</v>
      </c>
    </row>
    <row r="5833" spans="1:8">
      <c r="A5833" s="8" t="str">
        <f t="shared" si="130"/>
        <v>------------------------------</v>
      </c>
      <c r="B5833" s="8" t="s">
        <v>427</v>
      </c>
      <c r="C5833" s="8" t="s">
        <v>447</v>
      </c>
      <c r="D5833" s="8" t="s">
        <v>448</v>
      </c>
      <c r="E5833" s="8" t="s">
        <v>449</v>
      </c>
      <c r="F5833" s="8" t="s">
        <v>448</v>
      </c>
      <c r="G5833" s="8" t="s">
        <v>431</v>
      </c>
      <c r="H5833" s="8" t="s">
        <v>427</v>
      </c>
    </row>
    <row r="5834" spans="1:8">
      <c r="A5834" s="8" t="str">
        <f t="shared" si="130"/>
        <v>40.05.000310.09.0003</v>
      </c>
      <c r="B5834" s="8" t="s">
        <v>7</v>
      </c>
      <c r="C5834" s="8" t="s">
        <v>2007</v>
      </c>
      <c r="D5834" s="8" t="s">
        <v>450</v>
      </c>
      <c r="E5834" s="8" t="s">
        <v>824</v>
      </c>
      <c r="F5834" s="8" t="s">
        <v>452</v>
      </c>
      <c r="G5834" s="8" t="s">
        <v>825</v>
      </c>
      <c r="H5834" s="8">
        <v>1.6894089999999999</v>
      </c>
    </row>
    <row r="5835" spans="1:8">
      <c r="A5835" s="8" t="str">
        <f t="shared" si="130"/>
        <v>40.05.000310.06.0020</v>
      </c>
      <c r="B5835" s="8" t="s">
        <v>7</v>
      </c>
      <c r="C5835" s="8" t="s">
        <v>2007</v>
      </c>
      <c r="D5835" s="8" t="s">
        <v>450</v>
      </c>
      <c r="E5835" s="8" t="s">
        <v>456</v>
      </c>
      <c r="F5835" s="8" t="s">
        <v>452</v>
      </c>
      <c r="G5835" s="8" t="s">
        <v>457</v>
      </c>
      <c r="H5835" s="8">
        <v>0.15620800000000001</v>
      </c>
    </row>
    <row r="5836" spans="1:8">
      <c r="A5836" s="8" t="str">
        <f t="shared" si="130"/>
        <v>40.05.000310.04.0005</v>
      </c>
      <c r="B5836" s="8" t="s">
        <v>7</v>
      </c>
      <c r="C5836" s="8" t="s">
        <v>2007</v>
      </c>
      <c r="D5836" s="8" t="s">
        <v>450</v>
      </c>
      <c r="E5836" s="8" t="s">
        <v>475</v>
      </c>
      <c r="F5836" s="8" t="s">
        <v>452</v>
      </c>
      <c r="G5836" s="8" t="s">
        <v>476</v>
      </c>
      <c r="H5836" s="8">
        <v>0.28878799999999999</v>
      </c>
    </row>
    <row r="5837" spans="1:8">
      <c r="A5837" s="8" t="str">
        <f t="shared" si="130"/>
        <v>40.05.000340.03.1380</v>
      </c>
      <c r="B5837" s="8" t="s">
        <v>7</v>
      </c>
      <c r="C5837" s="8" t="s">
        <v>2007</v>
      </c>
      <c r="D5837" s="8" t="s">
        <v>450</v>
      </c>
      <c r="E5837" s="8" t="s">
        <v>835</v>
      </c>
      <c r="F5837" s="8" t="s">
        <v>498</v>
      </c>
      <c r="G5837" s="8" t="s">
        <v>836</v>
      </c>
      <c r="H5837" s="8">
        <v>0.52506900000000001</v>
      </c>
    </row>
    <row r="5838" spans="1:8">
      <c r="A5838" s="8" t="str">
        <f t="shared" si="130"/>
        <v>40.05.000310.06.0024</v>
      </c>
      <c r="B5838" s="8" t="s">
        <v>7</v>
      </c>
      <c r="C5838" s="8" t="s">
        <v>2007</v>
      </c>
      <c r="D5838" s="8" t="s">
        <v>450</v>
      </c>
      <c r="E5838" s="8" t="s">
        <v>1353</v>
      </c>
      <c r="F5838" s="8" t="s">
        <v>498</v>
      </c>
      <c r="G5838" s="8" t="s">
        <v>1354</v>
      </c>
      <c r="H5838" s="8">
        <v>5.5129999999999997E-3</v>
      </c>
    </row>
    <row r="5839" spans="1:8">
      <c r="A5839" s="8" t="str">
        <f t="shared" ref="A5839:A5902" si="131">B5839&amp;E5839</f>
        <v>40.05.000330.06.0006</v>
      </c>
      <c r="B5839" s="8" t="s">
        <v>7</v>
      </c>
      <c r="C5839" s="8" t="s">
        <v>2007</v>
      </c>
      <c r="D5839" s="8" t="s">
        <v>450</v>
      </c>
      <c r="E5839" s="8" t="s">
        <v>1337</v>
      </c>
      <c r="F5839" s="8" t="s">
        <v>452</v>
      </c>
      <c r="G5839" s="8" t="s">
        <v>1338</v>
      </c>
      <c r="H5839" s="8">
        <v>7.3616630000000001</v>
      </c>
    </row>
    <row r="5840" spans="1:8">
      <c r="A5840" s="8" t="str">
        <f t="shared" si="131"/>
        <v>40.05.000310.01.0010</v>
      </c>
      <c r="B5840" s="8" t="s">
        <v>7</v>
      </c>
      <c r="C5840" s="8" t="s">
        <v>2007</v>
      </c>
      <c r="D5840" s="8" t="s">
        <v>450</v>
      </c>
      <c r="E5840" s="8" t="s">
        <v>843</v>
      </c>
      <c r="F5840" s="8" t="s">
        <v>452</v>
      </c>
      <c r="G5840" s="8" t="s">
        <v>844</v>
      </c>
      <c r="H5840" s="8">
        <v>0.78850299999999995</v>
      </c>
    </row>
    <row r="5841" spans="1:8">
      <c r="A5841" s="8" t="str">
        <f t="shared" si="131"/>
        <v>40.05.000310.01.0011</v>
      </c>
      <c r="B5841" s="8" t="s">
        <v>7</v>
      </c>
      <c r="C5841" s="8" t="s">
        <v>2007</v>
      </c>
      <c r="D5841" s="8" t="s">
        <v>450</v>
      </c>
      <c r="E5841" s="8" t="s">
        <v>1051</v>
      </c>
      <c r="F5841" s="8" t="s">
        <v>452</v>
      </c>
      <c r="G5841" s="8" t="s">
        <v>1052</v>
      </c>
      <c r="H5841" s="8">
        <v>1.5770059999999999</v>
      </c>
    </row>
    <row r="5842" spans="1:8">
      <c r="A5842" s="8" t="str">
        <f t="shared" si="131"/>
        <v>40.05.000310.01.0006</v>
      </c>
      <c r="B5842" s="8" t="s">
        <v>7</v>
      </c>
      <c r="C5842" s="8" t="s">
        <v>2007</v>
      </c>
      <c r="D5842" s="8" t="s">
        <v>450</v>
      </c>
      <c r="E5842" s="8" t="s">
        <v>845</v>
      </c>
      <c r="F5842" s="8" t="s">
        <v>452</v>
      </c>
      <c r="G5842" s="8" t="s">
        <v>846</v>
      </c>
      <c r="H5842" s="8">
        <v>1.5770059999999999</v>
      </c>
    </row>
    <row r="5843" spans="1:8">
      <c r="A5843" s="8" t="str">
        <f t="shared" si="131"/>
        <v>40.05.000310.02.0003</v>
      </c>
      <c r="B5843" s="8" t="s">
        <v>7</v>
      </c>
      <c r="C5843" s="8" t="s">
        <v>2007</v>
      </c>
      <c r="D5843" s="8" t="s">
        <v>450</v>
      </c>
      <c r="E5843" s="8" t="s">
        <v>523</v>
      </c>
      <c r="F5843" s="8" t="s">
        <v>452</v>
      </c>
      <c r="G5843" s="8" t="s">
        <v>524</v>
      </c>
      <c r="H5843" s="8">
        <v>0.164272</v>
      </c>
    </row>
    <row r="5844" spans="1:8">
      <c r="A5844" s="8" t="str">
        <f t="shared" si="131"/>
        <v>40.05.000310.02.0026</v>
      </c>
      <c r="B5844" s="8" t="s">
        <v>7</v>
      </c>
      <c r="C5844" s="8" t="s">
        <v>2007</v>
      </c>
      <c r="D5844" s="8" t="s">
        <v>450</v>
      </c>
      <c r="E5844" s="8" t="s">
        <v>1333</v>
      </c>
      <c r="F5844" s="8" t="s">
        <v>452</v>
      </c>
      <c r="G5844" s="8" t="s">
        <v>1334</v>
      </c>
      <c r="H5844" s="8">
        <v>0.164272</v>
      </c>
    </row>
    <row r="5845" spans="1:8">
      <c r="A5845" s="8" t="str">
        <f t="shared" si="131"/>
        <v>40.05.000310.07.0002</v>
      </c>
      <c r="B5845" s="8" t="s">
        <v>7</v>
      </c>
      <c r="C5845" s="8" t="s">
        <v>2007</v>
      </c>
      <c r="D5845" s="8" t="s">
        <v>450</v>
      </c>
      <c r="E5845" s="8" t="s">
        <v>454</v>
      </c>
      <c r="F5845" s="8" t="s">
        <v>452</v>
      </c>
      <c r="G5845" s="8" t="s">
        <v>455</v>
      </c>
      <c r="H5845" s="8">
        <v>2.6064409999999998</v>
      </c>
    </row>
    <row r="5846" spans="1:8">
      <c r="A5846" s="8" t="str">
        <f t="shared" si="131"/>
        <v>40.05.000310.04.0007</v>
      </c>
      <c r="B5846" s="8" t="s">
        <v>7</v>
      </c>
      <c r="C5846" s="8" t="s">
        <v>2007</v>
      </c>
      <c r="D5846" s="8" t="s">
        <v>450</v>
      </c>
      <c r="E5846" s="8" t="s">
        <v>535</v>
      </c>
      <c r="F5846" s="8" t="s">
        <v>452</v>
      </c>
      <c r="G5846" s="8" t="s">
        <v>536</v>
      </c>
      <c r="H5846" s="8">
        <v>0.78850299999999995</v>
      </c>
    </row>
    <row r="5847" spans="1:8">
      <c r="A5847" s="8" t="str">
        <f t="shared" si="131"/>
        <v>40.05.000320.07.0008</v>
      </c>
      <c r="B5847" s="8" t="s">
        <v>7</v>
      </c>
      <c r="C5847" s="8" t="s">
        <v>2007</v>
      </c>
      <c r="D5847" s="8" t="s">
        <v>450</v>
      </c>
      <c r="E5847" s="8" t="s">
        <v>2009</v>
      </c>
      <c r="F5847" s="8" t="s">
        <v>452</v>
      </c>
      <c r="G5847" s="8" t="s">
        <v>2010</v>
      </c>
      <c r="H5847" s="8">
        <v>6.9082000000000005E-2</v>
      </c>
    </row>
    <row r="5848" spans="1:8">
      <c r="A5848" s="8" t="str">
        <f t="shared" si="131"/>
        <v>40.05.000320.03.0002</v>
      </c>
      <c r="B5848" s="8" t="s">
        <v>7</v>
      </c>
      <c r="C5848" s="8" t="s">
        <v>2007</v>
      </c>
      <c r="D5848" s="8" t="s">
        <v>450</v>
      </c>
      <c r="E5848" s="8" t="s">
        <v>1060</v>
      </c>
      <c r="F5848" s="8" t="s">
        <v>463</v>
      </c>
      <c r="G5848" s="8" t="s">
        <v>1061</v>
      </c>
      <c r="H5848" s="8">
        <v>1</v>
      </c>
    </row>
    <row r="5849" spans="1:8">
      <c r="A5849" s="8" t="str">
        <f t="shared" si="131"/>
        <v>40.05.000430.05.0001</v>
      </c>
      <c r="B5849" s="8" t="s">
        <v>2011</v>
      </c>
      <c r="C5849" s="8" t="s">
        <v>2012</v>
      </c>
      <c r="D5849" s="8" t="s">
        <v>450</v>
      </c>
      <c r="E5849" s="8" t="s">
        <v>1050</v>
      </c>
      <c r="F5849" s="8" t="s">
        <v>498</v>
      </c>
      <c r="G5849" s="8" t="s">
        <v>844</v>
      </c>
      <c r="H5849" s="8">
        <v>1.6006089999999999</v>
      </c>
    </row>
    <row r="5850" spans="1:8">
      <c r="A5850" s="8" t="str">
        <f t="shared" si="131"/>
        <v>40.05.000410.01.0006</v>
      </c>
      <c r="B5850" s="8" t="s">
        <v>2011</v>
      </c>
      <c r="C5850" s="8" t="s">
        <v>2012</v>
      </c>
      <c r="D5850" s="8" t="s">
        <v>450</v>
      </c>
      <c r="E5850" s="8" t="s">
        <v>845</v>
      </c>
      <c r="F5850" s="8" t="s">
        <v>452</v>
      </c>
      <c r="G5850" s="8" t="s">
        <v>846</v>
      </c>
      <c r="H5850" s="8">
        <v>1.721085</v>
      </c>
    </row>
    <row r="5851" spans="1:8">
      <c r="A5851" s="8" t="str">
        <f t="shared" si="131"/>
        <v>40.05.000410.01.0011</v>
      </c>
      <c r="B5851" s="8" t="s">
        <v>2011</v>
      </c>
      <c r="C5851" s="8" t="s">
        <v>2012</v>
      </c>
      <c r="D5851" s="8" t="s">
        <v>450</v>
      </c>
      <c r="E5851" s="8" t="s">
        <v>1051</v>
      </c>
      <c r="F5851" s="8" t="s">
        <v>452</v>
      </c>
      <c r="G5851" s="8" t="s">
        <v>1052</v>
      </c>
      <c r="H5851" s="8">
        <v>1.2004060000000001</v>
      </c>
    </row>
    <row r="5852" spans="1:8">
      <c r="A5852" s="8" t="str">
        <f t="shared" si="131"/>
        <v>40.05.000410.02.0003</v>
      </c>
      <c r="B5852" s="8" t="s">
        <v>2011</v>
      </c>
      <c r="C5852" s="8" t="s">
        <v>2012</v>
      </c>
      <c r="D5852" s="8" t="s">
        <v>450</v>
      </c>
      <c r="E5852" s="8" t="s">
        <v>523</v>
      </c>
      <c r="F5852" s="8" t="s">
        <v>452</v>
      </c>
      <c r="G5852" s="8" t="s">
        <v>524</v>
      </c>
      <c r="H5852" s="8">
        <v>0.277868</v>
      </c>
    </row>
    <row r="5853" spans="1:8">
      <c r="A5853" s="8" t="str">
        <f t="shared" si="131"/>
        <v>40.05.000410.07.0002</v>
      </c>
      <c r="B5853" s="8" t="s">
        <v>2011</v>
      </c>
      <c r="C5853" s="8" t="s">
        <v>2012</v>
      </c>
      <c r="D5853" s="8" t="s">
        <v>450</v>
      </c>
      <c r="E5853" s="8" t="s">
        <v>454</v>
      </c>
      <c r="F5853" s="8" t="s">
        <v>452</v>
      </c>
      <c r="G5853" s="8" t="s">
        <v>455</v>
      </c>
      <c r="H5853" s="8">
        <v>2.6957550000000001</v>
      </c>
    </row>
    <row r="5854" spans="1:8">
      <c r="A5854" s="8" t="str">
        <f t="shared" si="131"/>
        <v>40.05.000410.04.0007</v>
      </c>
      <c r="B5854" s="8" t="s">
        <v>2011</v>
      </c>
      <c r="C5854" s="8" t="s">
        <v>2012</v>
      </c>
      <c r="D5854" s="8" t="s">
        <v>450</v>
      </c>
      <c r="E5854" s="8" t="s">
        <v>535</v>
      </c>
      <c r="F5854" s="8" t="s">
        <v>452</v>
      </c>
      <c r="G5854" s="8" t="s">
        <v>536</v>
      </c>
      <c r="H5854" s="8">
        <v>0.81550199999999995</v>
      </c>
    </row>
    <row r="5855" spans="1:8">
      <c r="A5855" s="8" t="str">
        <f t="shared" si="131"/>
        <v>40.05.000410.09.0002</v>
      </c>
      <c r="B5855" s="8" t="s">
        <v>2011</v>
      </c>
      <c r="C5855" s="8" t="s">
        <v>2012</v>
      </c>
      <c r="D5855" s="8" t="s">
        <v>450</v>
      </c>
      <c r="E5855" s="8" t="s">
        <v>502</v>
      </c>
      <c r="F5855" s="8" t="s">
        <v>452</v>
      </c>
      <c r="G5855" s="8" t="s">
        <v>503</v>
      </c>
      <c r="H5855" s="8">
        <v>1.625685</v>
      </c>
    </row>
    <row r="5856" spans="1:8">
      <c r="A5856" s="8" t="str">
        <f t="shared" si="131"/>
        <v>40.05.000410.09.0006</v>
      </c>
      <c r="B5856" s="8" t="s">
        <v>2011</v>
      </c>
      <c r="C5856" s="8" t="s">
        <v>2012</v>
      </c>
      <c r="D5856" s="8" t="s">
        <v>450</v>
      </c>
      <c r="E5856" s="8" t="s">
        <v>504</v>
      </c>
      <c r="F5856" s="8" t="s">
        <v>505</v>
      </c>
      <c r="G5856" s="8" t="s">
        <v>506</v>
      </c>
      <c r="H5856" s="8">
        <v>9.2896000000000006E-2</v>
      </c>
    </row>
    <row r="5857" spans="1:8">
      <c r="A5857" s="8" t="str">
        <f t="shared" si="131"/>
        <v>40.05.000410.06.0020</v>
      </c>
      <c r="B5857" s="8" t="s">
        <v>2011</v>
      </c>
      <c r="C5857" s="8" t="s">
        <v>2012</v>
      </c>
      <c r="D5857" s="8" t="s">
        <v>450</v>
      </c>
      <c r="E5857" s="8" t="s">
        <v>456</v>
      </c>
      <c r="F5857" s="8" t="s">
        <v>452</v>
      </c>
      <c r="G5857" s="8" t="s">
        <v>457</v>
      </c>
      <c r="H5857" s="8">
        <v>0.10934000000000001</v>
      </c>
    </row>
    <row r="5858" spans="1:8">
      <c r="A5858" s="8" t="str">
        <f t="shared" si="131"/>
        <v>40.05.000410.04.0005</v>
      </c>
      <c r="B5858" s="8" t="s">
        <v>2011</v>
      </c>
      <c r="C5858" s="8" t="s">
        <v>2012</v>
      </c>
      <c r="D5858" s="8" t="s">
        <v>450</v>
      </c>
      <c r="E5858" s="8" t="s">
        <v>475</v>
      </c>
      <c r="F5858" s="8" t="s">
        <v>452</v>
      </c>
      <c r="G5858" s="8" t="s">
        <v>476</v>
      </c>
      <c r="H5858" s="8">
        <v>0.28030500000000003</v>
      </c>
    </row>
    <row r="5859" spans="1:8">
      <c r="A5859" s="8" t="str">
        <f t="shared" si="131"/>
        <v>40.05.000440.03.1310</v>
      </c>
      <c r="B5859" s="8" t="s">
        <v>2011</v>
      </c>
      <c r="C5859" s="8" t="s">
        <v>2012</v>
      </c>
      <c r="D5859" s="8" t="s">
        <v>450</v>
      </c>
      <c r="E5859" s="8" t="s">
        <v>519</v>
      </c>
      <c r="F5859" s="8" t="s">
        <v>498</v>
      </c>
      <c r="G5859" s="8" t="s">
        <v>520</v>
      </c>
      <c r="H5859" s="8">
        <v>0.420406</v>
      </c>
    </row>
    <row r="5860" spans="1:8">
      <c r="A5860" s="8" t="str">
        <f t="shared" si="131"/>
        <v>40.05.000420.09.1002</v>
      </c>
      <c r="B5860" s="8" t="s">
        <v>2011</v>
      </c>
      <c r="C5860" s="8" t="s">
        <v>2012</v>
      </c>
      <c r="D5860" s="8" t="s">
        <v>450</v>
      </c>
      <c r="E5860" s="8" t="s">
        <v>923</v>
      </c>
      <c r="F5860" s="8" t="s">
        <v>508</v>
      </c>
      <c r="G5860" s="8" t="s">
        <v>924</v>
      </c>
      <c r="H5860" s="8">
        <v>5.0199999999999995E-4</v>
      </c>
    </row>
    <row r="5861" spans="1:8">
      <c r="A5861" s="8" t="str">
        <f t="shared" si="131"/>
        <v>40.05.000420.15.1002</v>
      </c>
      <c r="B5861" s="8" t="s">
        <v>2011</v>
      </c>
      <c r="C5861" s="8" t="s">
        <v>2012</v>
      </c>
      <c r="D5861" s="8" t="s">
        <v>450</v>
      </c>
      <c r="E5861" s="8" t="s">
        <v>921</v>
      </c>
      <c r="F5861" s="8" t="s">
        <v>508</v>
      </c>
      <c r="G5861" s="8" t="s">
        <v>922</v>
      </c>
      <c r="H5861" s="8">
        <v>1.967E-3</v>
      </c>
    </row>
    <row r="5862" spans="1:8">
      <c r="A5862" s="8" t="str">
        <f t="shared" si="131"/>
        <v>40.05.000420.07.1001</v>
      </c>
      <c r="B5862" s="8" t="s">
        <v>2011</v>
      </c>
      <c r="C5862" s="8" t="s">
        <v>2012</v>
      </c>
      <c r="D5862" s="8" t="s">
        <v>450</v>
      </c>
      <c r="E5862" s="8" t="s">
        <v>925</v>
      </c>
      <c r="F5862" s="8" t="s">
        <v>452</v>
      </c>
      <c r="G5862" s="8" t="s">
        <v>926</v>
      </c>
      <c r="H5862" s="8">
        <v>2.1800000000000001E-4</v>
      </c>
    </row>
    <row r="5863" spans="1:8">
      <c r="A5863" s="8" t="str">
        <f t="shared" si="131"/>
        <v>40.05.000435.03.1310</v>
      </c>
      <c r="B5863" s="8" t="s">
        <v>2011</v>
      </c>
      <c r="C5863" s="8" t="s">
        <v>2012</v>
      </c>
      <c r="D5863" s="8" t="s">
        <v>450</v>
      </c>
      <c r="E5863" s="8" t="s">
        <v>1053</v>
      </c>
      <c r="F5863" s="8" t="s">
        <v>498</v>
      </c>
      <c r="G5863" s="8" t="s">
        <v>1054</v>
      </c>
      <c r="H5863" s="8">
        <v>0.420406</v>
      </c>
    </row>
    <row r="5864" spans="1:8">
      <c r="A5864" s="8" t="str">
        <f t="shared" si="131"/>
        <v>40.05.000420.10.1014</v>
      </c>
      <c r="B5864" s="8" t="s">
        <v>2011</v>
      </c>
      <c r="C5864" s="8" t="s">
        <v>2012</v>
      </c>
      <c r="D5864" s="8" t="s">
        <v>450</v>
      </c>
      <c r="E5864" s="8" t="s">
        <v>1055</v>
      </c>
      <c r="F5864" s="8" t="s">
        <v>508</v>
      </c>
      <c r="G5864" s="8" t="s">
        <v>1056</v>
      </c>
      <c r="H5864" s="8">
        <v>2.1020000000000001E-3</v>
      </c>
    </row>
    <row r="5865" spans="1:8">
      <c r="A5865" s="8" t="str">
        <f t="shared" si="131"/>
        <v>40.05.000420.06.1027</v>
      </c>
      <c r="B5865" s="8" t="s">
        <v>2011</v>
      </c>
      <c r="C5865" s="8" t="s">
        <v>2012</v>
      </c>
      <c r="D5865" s="8" t="s">
        <v>450</v>
      </c>
      <c r="E5865" s="8" t="s">
        <v>1057</v>
      </c>
      <c r="F5865" s="8" t="s">
        <v>463</v>
      </c>
      <c r="G5865" s="8" t="s">
        <v>1058</v>
      </c>
      <c r="H5865" s="8">
        <v>2.102E-2</v>
      </c>
    </row>
    <row r="5866" spans="1:8">
      <c r="A5866" s="8" t="str">
        <f t="shared" si="131"/>
        <v>40.05.000440.03.5010</v>
      </c>
      <c r="B5866" s="8" t="s">
        <v>2011</v>
      </c>
      <c r="C5866" s="8" t="s">
        <v>2012</v>
      </c>
      <c r="D5866" s="8" t="s">
        <v>450</v>
      </c>
      <c r="E5866" s="8" t="s">
        <v>763</v>
      </c>
      <c r="F5866" s="8" t="s">
        <v>498</v>
      </c>
      <c r="G5866" s="8" t="s">
        <v>764</v>
      </c>
      <c r="H5866" s="8">
        <v>0.111777</v>
      </c>
    </row>
    <row r="5867" spans="1:8">
      <c r="A5867" s="8" t="str">
        <f t="shared" si="131"/>
        <v>40.05.000435.03.5010</v>
      </c>
      <c r="B5867" s="8" t="s">
        <v>2011</v>
      </c>
      <c r="C5867" s="8" t="s">
        <v>2012</v>
      </c>
      <c r="D5867" s="8" t="s">
        <v>450</v>
      </c>
      <c r="E5867" s="8" t="s">
        <v>907</v>
      </c>
      <c r="F5867" s="8" t="s">
        <v>498</v>
      </c>
      <c r="G5867" s="8" t="s">
        <v>764</v>
      </c>
      <c r="H5867" s="8">
        <v>0.111777</v>
      </c>
    </row>
    <row r="5868" spans="1:8">
      <c r="A5868" s="8" t="str">
        <f t="shared" si="131"/>
        <v>40.05.000420.10.1011</v>
      </c>
      <c r="B5868" s="8" t="s">
        <v>2011</v>
      </c>
      <c r="C5868" s="8" t="s">
        <v>2012</v>
      </c>
      <c r="D5868" s="8" t="s">
        <v>450</v>
      </c>
      <c r="E5868" s="8" t="s">
        <v>908</v>
      </c>
      <c r="F5868" s="8" t="s">
        <v>508</v>
      </c>
      <c r="G5868" s="8" t="s">
        <v>909</v>
      </c>
      <c r="H5868" s="8">
        <v>2.4837000000000001E-2</v>
      </c>
    </row>
    <row r="5869" spans="1:8">
      <c r="A5869" s="8" t="str">
        <f t="shared" si="131"/>
        <v>40.05.000420.06.1045</v>
      </c>
      <c r="B5869" s="8" t="s">
        <v>2011</v>
      </c>
      <c r="C5869" s="8" t="s">
        <v>2012</v>
      </c>
      <c r="D5869" s="8" t="s">
        <v>450</v>
      </c>
      <c r="E5869" s="8" t="s">
        <v>910</v>
      </c>
      <c r="F5869" s="8" t="s">
        <v>463</v>
      </c>
      <c r="G5869" s="8" t="s">
        <v>911</v>
      </c>
      <c r="H5869" s="8">
        <v>2.4837000000000001E-2</v>
      </c>
    </row>
    <row r="5870" spans="1:8">
      <c r="A5870" s="8" t="str">
        <f t="shared" si="131"/>
        <v>40.05.000420.03.1014</v>
      </c>
      <c r="B5870" s="8" t="s">
        <v>2011</v>
      </c>
      <c r="C5870" s="8" t="s">
        <v>2012</v>
      </c>
      <c r="D5870" s="8" t="s">
        <v>450</v>
      </c>
      <c r="E5870" s="8" t="s">
        <v>912</v>
      </c>
      <c r="F5870" s="8" t="s">
        <v>508</v>
      </c>
      <c r="G5870" s="8" t="s">
        <v>913</v>
      </c>
      <c r="H5870" s="8">
        <v>1.2418E-2</v>
      </c>
    </row>
    <row r="5871" spans="1:8">
      <c r="A5871" s="8" t="str">
        <f t="shared" si="131"/>
        <v>40.05.000420.06.1005</v>
      </c>
      <c r="B5871" s="8" t="s">
        <v>2011</v>
      </c>
      <c r="C5871" s="8" t="s">
        <v>2012</v>
      </c>
      <c r="D5871" s="8" t="s">
        <v>450</v>
      </c>
      <c r="E5871" s="8" t="s">
        <v>914</v>
      </c>
      <c r="F5871" s="8" t="s">
        <v>508</v>
      </c>
      <c r="G5871" s="8" t="s">
        <v>915</v>
      </c>
      <c r="H5871" s="8">
        <v>1.2418E-2</v>
      </c>
    </row>
    <row r="5872" spans="1:8">
      <c r="A5872" s="8" t="str">
        <f t="shared" si="131"/>
        <v>40.05.000420.06.1001</v>
      </c>
      <c r="B5872" s="8" t="s">
        <v>2011</v>
      </c>
      <c r="C5872" s="8" t="s">
        <v>2012</v>
      </c>
      <c r="D5872" s="8" t="s">
        <v>450</v>
      </c>
      <c r="E5872" s="8" t="s">
        <v>917</v>
      </c>
      <c r="F5872" s="8" t="s">
        <v>508</v>
      </c>
      <c r="G5872" s="8" t="s">
        <v>918</v>
      </c>
      <c r="H5872" s="8">
        <v>1.2418E-2</v>
      </c>
    </row>
    <row r="5873" spans="1:8">
      <c r="A5873" s="8" t="str">
        <f t="shared" si="131"/>
        <v>40.05.000420.08.1001</v>
      </c>
      <c r="B5873" s="8" t="s">
        <v>2011</v>
      </c>
      <c r="C5873" s="8" t="s">
        <v>2012</v>
      </c>
      <c r="D5873" s="8" t="s">
        <v>450</v>
      </c>
      <c r="E5873" s="8" t="s">
        <v>919</v>
      </c>
      <c r="F5873" s="8" t="s">
        <v>920</v>
      </c>
      <c r="G5873" s="8" t="s">
        <v>542</v>
      </c>
      <c r="H5873" s="8">
        <v>1.2418E-2</v>
      </c>
    </row>
    <row r="5874" spans="1:8">
      <c r="A5874" s="8" t="str">
        <f t="shared" si="131"/>
        <v>40.05.000420.07.0009</v>
      </c>
      <c r="B5874" s="8" t="s">
        <v>2011</v>
      </c>
      <c r="C5874" s="8" t="s">
        <v>2012</v>
      </c>
      <c r="D5874" s="8" t="s">
        <v>450</v>
      </c>
      <c r="E5874" s="8" t="s">
        <v>2013</v>
      </c>
      <c r="F5874" s="8" t="s">
        <v>452</v>
      </c>
      <c r="G5874" s="8" t="s">
        <v>2014</v>
      </c>
      <c r="H5874" s="8">
        <v>0.11448999999999999</v>
      </c>
    </row>
    <row r="5875" spans="1:8">
      <c r="A5875" s="8" t="str">
        <f t="shared" si="131"/>
        <v>40.05.000420.03.0002</v>
      </c>
      <c r="B5875" s="8" t="s">
        <v>2011</v>
      </c>
      <c r="C5875" s="8" t="s">
        <v>2012</v>
      </c>
      <c r="D5875" s="8" t="s">
        <v>450</v>
      </c>
      <c r="E5875" s="8" t="s">
        <v>1060</v>
      </c>
      <c r="F5875" s="8" t="s">
        <v>463</v>
      </c>
      <c r="G5875" s="8" t="s">
        <v>1061</v>
      </c>
      <c r="H5875" s="8">
        <v>1.0050250000000001</v>
      </c>
    </row>
    <row r="5876" spans="1:8">
      <c r="A5876" s="8" t="str">
        <f t="shared" si="131"/>
        <v>40.05.000420.07.0025</v>
      </c>
      <c r="B5876" s="8" t="s">
        <v>2011</v>
      </c>
      <c r="C5876" s="8" t="s">
        <v>2012</v>
      </c>
      <c r="D5876" s="8" t="s">
        <v>450</v>
      </c>
      <c r="E5876" s="8" t="s">
        <v>1062</v>
      </c>
      <c r="F5876" s="8" t="s">
        <v>452</v>
      </c>
      <c r="G5876" s="8" t="s">
        <v>1063</v>
      </c>
      <c r="H5876" s="8">
        <v>9.0408000000000002E-2</v>
      </c>
    </row>
    <row r="5877" spans="1:8">
      <c r="A5877" s="8" t="str">
        <f t="shared" si="131"/>
        <v>40.05.000530.05.0001</v>
      </c>
      <c r="B5877" s="8" t="s">
        <v>2015</v>
      </c>
      <c r="C5877" s="8" t="s">
        <v>2016</v>
      </c>
      <c r="D5877" s="8" t="s">
        <v>450</v>
      </c>
      <c r="E5877" s="8" t="s">
        <v>1050</v>
      </c>
      <c r="F5877" s="8" t="s">
        <v>498</v>
      </c>
      <c r="G5877" s="8" t="s">
        <v>844</v>
      </c>
      <c r="H5877" s="8">
        <v>1.1468020000000001</v>
      </c>
    </row>
    <row r="5878" spans="1:8">
      <c r="A5878" s="8" t="str">
        <f t="shared" si="131"/>
        <v>40.05.000510.01.0006</v>
      </c>
      <c r="B5878" s="8" t="s">
        <v>2015</v>
      </c>
      <c r="C5878" s="8" t="s">
        <v>2016</v>
      </c>
      <c r="D5878" s="8" t="s">
        <v>450</v>
      </c>
      <c r="E5878" s="8" t="s">
        <v>845</v>
      </c>
      <c r="F5878" s="8" t="s">
        <v>452</v>
      </c>
      <c r="G5878" s="8" t="s">
        <v>846</v>
      </c>
      <c r="H5878" s="8">
        <v>1.23312</v>
      </c>
    </row>
    <row r="5879" spans="1:8">
      <c r="A5879" s="8" t="str">
        <f t="shared" si="131"/>
        <v>40.05.000510.01.0014</v>
      </c>
      <c r="B5879" s="8" t="s">
        <v>2015</v>
      </c>
      <c r="C5879" s="8" t="s">
        <v>2016</v>
      </c>
      <c r="D5879" s="8" t="s">
        <v>450</v>
      </c>
      <c r="E5879" s="8" t="s">
        <v>841</v>
      </c>
      <c r="F5879" s="8" t="s">
        <v>452</v>
      </c>
      <c r="G5879" s="8" t="s">
        <v>842</v>
      </c>
      <c r="H5879" s="8">
        <v>1.1468020000000001</v>
      </c>
    </row>
    <row r="5880" spans="1:8">
      <c r="A5880" s="8" t="str">
        <f t="shared" si="131"/>
        <v>40.05.000510.02.0031</v>
      </c>
      <c r="B5880" s="8" t="s">
        <v>2015</v>
      </c>
      <c r="C5880" s="8" t="s">
        <v>2016</v>
      </c>
      <c r="D5880" s="8" t="s">
        <v>450</v>
      </c>
      <c r="E5880" s="8" t="s">
        <v>1089</v>
      </c>
      <c r="F5880" s="8" t="s">
        <v>498</v>
      </c>
      <c r="G5880" s="8" t="s">
        <v>1090</v>
      </c>
      <c r="H5880" s="8">
        <v>0.58406100000000005</v>
      </c>
    </row>
    <row r="5881" spans="1:8">
      <c r="A5881" s="8" t="str">
        <f t="shared" si="131"/>
        <v>40.05.000510.07.0002</v>
      </c>
      <c r="B5881" s="8" t="s">
        <v>2015</v>
      </c>
      <c r="C5881" s="8" t="s">
        <v>2016</v>
      </c>
      <c r="D5881" s="8" t="s">
        <v>450</v>
      </c>
      <c r="E5881" s="8" t="s">
        <v>454</v>
      </c>
      <c r="F5881" s="8" t="s">
        <v>452</v>
      </c>
      <c r="G5881" s="8" t="s">
        <v>455</v>
      </c>
      <c r="H5881" s="8">
        <v>2.575364</v>
      </c>
    </row>
    <row r="5882" spans="1:8">
      <c r="A5882" s="8" t="str">
        <f t="shared" si="131"/>
        <v>40.05.000510.04.0007</v>
      </c>
      <c r="B5882" s="8" t="s">
        <v>2015</v>
      </c>
      <c r="C5882" s="8" t="s">
        <v>2016</v>
      </c>
      <c r="D5882" s="8" t="s">
        <v>450</v>
      </c>
      <c r="E5882" s="8" t="s">
        <v>535</v>
      </c>
      <c r="F5882" s="8" t="s">
        <v>452</v>
      </c>
      <c r="G5882" s="8" t="s">
        <v>536</v>
      </c>
      <c r="H5882" s="8">
        <v>0.32461400000000001</v>
      </c>
    </row>
    <row r="5883" spans="1:8">
      <c r="A5883" s="8" t="str">
        <f t="shared" si="131"/>
        <v>40.05.000510.09.0002</v>
      </c>
      <c r="B5883" s="8" t="s">
        <v>2015</v>
      </c>
      <c r="C5883" s="8" t="s">
        <v>2016</v>
      </c>
      <c r="D5883" s="8" t="s">
        <v>450</v>
      </c>
      <c r="E5883" s="8" t="s">
        <v>502</v>
      </c>
      <c r="F5883" s="8" t="s">
        <v>452</v>
      </c>
      <c r="G5883" s="8" t="s">
        <v>503</v>
      </c>
      <c r="H5883" s="8">
        <v>1.3923859999999999</v>
      </c>
    </row>
    <row r="5884" spans="1:8">
      <c r="A5884" s="8" t="str">
        <f t="shared" si="131"/>
        <v>40.05.000510.09.0006</v>
      </c>
      <c r="B5884" s="8" t="s">
        <v>2015</v>
      </c>
      <c r="C5884" s="8" t="s">
        <v>2016</v>
      </c>
      <c r="D5884" s="8" t="s">
        <v>450</v>
      </c>
      <c r="E5884" s="8" t="s">
        <v>504</v>
      </c>
      <c r="F5884" s="8" t="s">
        <v>505</v>
      </c>
      <c r="G5884" s="8" t="s">
        <v>506</v>
      </c>
      <c r="H5884" s="8">
        <v>7.9564999999999997E-2</v>
      </c>
    </row>
    <row r="5885" spans="1:8">
      <c r="A5885" s="8" t="str">
        <f t="shared" si="131"/>
        <v>40.05.000510.07.0028</v>
      </c>
      <c r="B5885" s="8" t="s">
        <v>2015</v>
      </c>
      <c r="C5885" s="8" t="s">
        <v>2016</v>
      </c>
      <c r="D5885" s="8" t="s">
        <v>450</v>
      </c>
      <c r="E5885" s="8" t="s">
        <v>1348</v>
      </c>
      <c r="F5885" s="8" t="s">
        <v>498</v>
      </c>
      <c r="G5885" s="8" t="s">
        <v>1349</v>
      </c>
      <c r="H5885" s="8">
        <v>0.10710699999999999</v>
      </c>
    </row>
    <row r="5886" spans="1:8">
      <c r="A5886" s="8" t="str">
        <f t="shared" si="131"/>
        <v>40.05.000540.03.1310</v>
      </c>
      <c r="B5886" s="8" t="s">
        <v>2015</v>
      </c>
      <c r="C5886" s="8" t="s">
        <v>2016</v>
      </c>
      <c r="D5886" s="8" t="s">
        <v>450</v>
      </c>
      <c r="E5886" s="8" t="s">
        <v>519</v>
      </c>
      <c r="F5886" s="8" t="s">
        <v>498</v>
      </c>
      <c r="G5886" s="8" t="s">
        <v>520</v>
      </c>
      <c r="H5886" s="8">
        <v>1.017563</v>
      </c>
    </row>
    <row r="5887" spans="1:8">
      <c r="A5887" s="8" t="str">
        <f t="shared" si="131"/>
        <v>40.05.000520.09.1002</v>
      </c>
      <c r="B5887" s="8" t="s">
        <v>2015</v>
      </c>
      <c r="C5887" s="8" t="s">
        <v>2016</v>
      </c>
      <c r="D5887" s="8" t="s">
        <v>450</v>
      </c>
      <c r="E5887" s="8" t="s">
        <v>923</v>
      </c>
      <c r="F5887" s="8" t="s">
        <v>508</v>
      </c>
      <c r="G5887" s="8" t="s">
        <v>924</v>
      </c>
      <c r="H5887" s="8">
        <v>1.1529999999999999E-3</v>
      </c>
    </row>
    <row r="5888" spans="1:8">
      <c r="A5888" s="8" t="str">
        <f t="shared" si="131"/>
        <v>40.05.000520.15.1002</v>
      </c>
      <c r="B5888" s="8" t="s">
        <v>2015</v>
      </c>
      <c r="C5888" s="8" t="s">
        <v>2016</v>
      </c>
      <c r="D5888" s="8" t="s">
        <v>450</v>
      </c>
      <c r="E5888" s="8" t="s">
        <v>921</v>
      </c>
      <c r="F5888" s="8" t="s">
        <v>508</v>
      </c>
      <c r="G5888" s="8" t="s">
        <v>922</v>
      </c>
      <c r="H5888" s="8">
        <v>4.5120000000000004E-3</v>
      </c>
    </row>
    <row r="5889" spans="1:8">
      <c r="A5889" s="8" t="str">
        <f t="shared" si="131"/>
        <v>40.05.000520.07.1001</v>
      </c>
      <c r="B5889" s="8" t="s">
        <v>2015</v>
      </c>
      <c r="C5889" s="8" t="s">
        <v>2016</v>
      </c>
      <c r="D5889" s="8" t="s">
        <v>450</v>
      </c>
      <c r="E5889" s="8" t="s">
        <v>925</v>
      </c>
      <c r="F5889" s="8" t="s">
        <v>452</v>
      </c>
      <c r="G5889" s="8" t="s">
        <v>926</v>
      </c>
      <c r="H5889" s="8">
        <v>5.0199999999999995E-4</v>
      </c>
    </row>
    <row r="5890" spans="1:8">
      <c r="A5890" s="8" t="str">
        <f t="shared" si="131"/>
        <v>40.05.000535.03.1310</v>
      </c>
      <c r="B5890" s="8" t="s">
        <v>2015</v>
      </c>
      <c r="C5890" s="8" t="s">
        <v>2016</v>
      </c>
      <c r="D5890" s="8" t="s">
        <v>450</v>
      </c>
      <c r="E5890" s="8" t="s">
        <v>1053</v>
      </c>
      <c r="F5890" s="8" t="s">
        <v>498</v>
      </c>
      <c r="G5890" s="8" t="s">
        <v>1054</v>
      </c>
      <c r="H5890" s="8">
        <v>1.017563</v>
      </c>
    </row>
    <row r="5891" spans="1:8">
      <c r="A5891" s="8" t="str">
        <f t="shared" si="131"/>
        <v>---------------  - FMEN031 - V:</v>
      </c>
      <c r="B5891" s="8" t="s">
        <v>427</v>
      </c>
      <c r="C5891" s="8" t="e">
        <f>------------------------------DAT</f>
        <v>#NAME?</v>
      </c>
      <c r="D5891" s="8" t="s">
        <v>1238</v>
      </c>
      <c r="E5891" s="8" t="s">
        <v>526</v>
      </c>
      <c r="F5891" s="8" t="s">
        <v>527</v>
      </c>
      <c r="G5891" s="8" t="s">
        <v>528</v>
      </c>
      <c r="H5891" s="8"/>
    </row>
    <row r="5892" spans="1:8">
      <c r="A5892" s="8" t="str">
        <f t="shared" si="131"/>
        <v>_x000C_------------------------------</v>
      </c>
      <c r="B5892" s="8" t="s">
        <v>529</v>
      </c>
      <c r="C5892" s="8" t="s">
        <v>1227</v>
      </c>
      <c r="D5892" s="8" t="s">
        <v>1228</v>
      </c>
      <c r="E5892" s="8" t="s">
        <v>430</v>
      </c>
      <c r="F5892" s="8" t="s">
        <v>429</v>
      </c>
      <c r="G5892" s="8" t="s">
        <v>431</v>
      </c>
      <c r="H5892" s="8" t="s">
        <v>431</v>
      </c>
    </row>
    <row r="5893" spans="1:8">
      <c r="A5893" s="8" t="str">
        <f t="shared" si="131"/>
        <v>FORNO DE MINASrutura de Atual P</v>
      </c>
      <c r="B5893" s="8" t="s">
        <v>433</v>
      </c>
      <c r="C5893" s="8" t="s">
        <v>434</v>
      </c>
      <c r="D5893" s="8" t="s">
        <v>435</v>
      </c>
      <c r="E5893" s="8" t="s">
        <v>436</v>
      </c>
      <c r="F5893" s="8" t="s">
        <v>437</v>
      </c>
      <c r="G5893" s="8" t="s">
        <v>438</v>
      </c>
      <c r="H5893" s="8" t="s">
        <v>2017</v>
      </c>
    </row>
    <row r="5894" spans="1:8">
      <c r="A5894" s="8" t="str">
        <f t="shared" si="131"/>
        <v>-------------------------------</v>
      </c>
      <c r="B5894" s="8" t="s">
        <v>427</v>
      </c>
      <c r="C5894" s="8" t="s">
        <v>1227</v>
      </c>
      <c r="D5894" s="8" t="s">
        <v>1228</v>
      </c>
      <c r="E5894" s="8" t="s">
        <v>430</v>
      </c>
      <c r="F5894" s="8" t="s">
        <v>429</v>
      </c>
      <c r="G5894" s="8" t="s">
        <v>431</v>
      </c>
      <c r="H5894" s="8" t="s">
        <v>1880</v>
      </c>
    </row>
    <row r="5895" spans="1:8">
      <c r="A5895" s="8" t="str">
        <f t="shared" si="131"/>
        <v/>
      </c>
      <c r="B5895" s="8"/>
      <c r="C5895" s="8"/>
      <c r="D5895" s="8"/>
      <c r="E5895" s="8"/>
      <c r="F5895" s="8"/>
      <c r="G5895" s="8"/>
      <c r="H5895" s="8"/>
    </row>
    <row r="5896" spans="1:8">
      <c r="A5896" s="8" t="str">
        <f t="shared" si="131"/>
        <v>Item PaiItem Filho</v>
      </c>
      <c r="B5896" s="8" t="s">
        <v>441</v>
      </c>
      <c r="C5896" s="8" t="s">
        <v>442</v>
      </c>
      <c r="D5896" s="8" t="s">
        <v>443</v>
      </c>
      <c r="E5896" s="8" t="s">
        <v>444</v>
      </c>
      <c r="F5896" s="8" t="s">
        <v>443</v>
      </c>
      <c r="G5896" s="8" t="s">
        <v>445</v>
      </c>
      <c r="H5896" s="8" t="s">
        <v>446</v>
      </c>
    </row>
    <row r="5897" spans="1:8">
      <c r="A5897" s="8" t="str">
        <f t="shared" si="131"/>
        <v>------------------------------</v>
      </c>
      <c r="B5897" s="8" t="s">
        <v>427</v>
      </c>
      <c r="C5897" s="8" t="s">
        <v>447</v>
      </c>
      <c r="D5897" s="8" t="s">
        <v>448</v>
      </c>
      <c r="E5897" s="8" t="s">
        <v>449</v>
      </c>
      <c r="F5897" s="8" t="s">
        <v>448</v>
      </c>
      <c r="G5897" s="8" t="s">
        <v>431</v>
      </c>
      <c r="H5897" s="8" t="s">
        <v>427</v>
      </c>
    </row>
    <row r="5898" spans="1:8">
      <c r="A5898" s="8" t="str">
        <f t="shared" si="131"/>
        <v>40.05.000520.10.1014</v>
      </c>
      <c r="B5898" s="8" t="s">
        <v>2015</v>
      </c>
      <c r="C5898" s="8" t="s">
        <v>2016</v>
      </c>
      <c r="D5898" s="8" t="s">
        <v>450</v>
      </c>
      <c r="E5898" s="8" t="s">
        <v>1055</v>
      </c>
      <c r="F5898" s="8" t="s">
        <v>508</v>
      </c>
      <c r="G5898" s="8" t="s">
        <v>1056</v>
      </c>
      <c r="H5898" s="8">
        <v>5.0879999999999996E-3</v>
      </c>
    </row>
    <row r="5899" spans="1:8">
      <c r="A5899" s="8" t="str">
        <f t="shared" si="131"/>
        <v>40.05.000520.06.1027</v>
      </c>
      <c r="B5899" s="8" t="s">
        <v>2015</v>
      </c>
      <c r="C5899" s="8" t="s">
        <v>2016</v>
      </c>
      <c r="D5899" s="8" t="s">
        <v>450</v>
      </c>
      <c r="E5899" s="8" t="s">
        <v>1057</v>
      </c>
      <c r="F5899" s="8" t="s">
        <v>463</v>
      </c>
      <c r="G5899" s="8" t="s">
        <v>1058</v>
      </c>
      <c r="H5899" s="8">
        <v>5.0878E-2</v>
      </c>
    </row>
    <row r="5900" spans="1:8">
      <c r="A5900" s="8" t="str">
        <f t="shared" si="131"/>
        <v>40.05.000540.03.5010</v>
      </c>
      <c r="B5900" s="8" t="s">
        <v>2015</v>
      </c>
      <c r="C5900" s="8" t="s">
        <v>2016</v>
      </c>
      <c r="D5900" s="8" t="s">
        <v>450</v>
      </c>
      <c r="E5900" s="8" t="s">
        <v>763</v>
      </c>
      <c r="F5900" s="8" t="s">
        <v>498</v>
      </c>
      <c r="G5900" s="8" t="s">
        <v>764</v>
      </c>
      <c r="H5900" s="8">
        <v>0.21421299999999999</v>
      </c>
    </row>
    <row r="5901" spans="1:8">
      <c r="A5901" s="8" t="str">
        <f t="shared" si="131"/>
        <v>40.05.000535.03.5010</v>
      </c>
      <c r="B5901" s="8" t="s">
        <v>2015</v>
      </c>
      <c r="C5901" s="8" t="s">
        <v>2016</v>
      </c>
      <c r="D5901" s="8" t="s">
        <v>450</v>
      </c>
      <c r="E5901" s="8" t="s">
        <v>907</v>
      </c>
      <c r="F5901" s="8" t="s">
        <v>498</v>
      </c>
      <c r="G5901" s="8" t="s">
        <v>764</v>
      </c>
      <c r="H5901" s="8">
        <v>0.21421299999999999</v>
      </c>
    </row>
    <row r="5902" spans="1:8">
      <c r="A5902" s="8" t="str">
        <f t="shared" si="131"/>
        <v>40.05.000520.10.1011</v>
      </c>
      <c r="B5902" s="8" t="s">
        <v>2015</v>
      </c>
      <c r="C5902" s="8" t="s">
        <v>2016</v>
      </c>
      <c r="D5902" s="8" t="s">
        <v>450</v>
      </c>
      <c r="E5902" s="8" t="s">
        <v>908</v>
      </c>
      <c r="F5902" s="8" t="s">
        <v>508</v>
      </c>
      <c r="G5902" s="8" t="s">
        <v>909</v>
      </c>
      <c r="H5902" s="8">
        <v>4.7598000000000001E-2</v>
      </c>
    </row>
    <row r="5903" spans="1:8">
      <c r="A5903" s="8" t="str">
        <f t="shared" ref="A5903:A5966" si="132">B5903&amp;E5903</f>
        <v>40.05.000520.06.1045</v>
      </c>
      <c r="B5903" s="8" t="s">
        <v>2015</v>
      </c>
      <c r="C5903" s="8" t="s">
        <v>2016</v>
      </c>
      <c r="D5903" s="8" t="s">
        <v>450</v>
      </c>
      <c r="E5903" s="8" t="s">
        <v>910</v>
      </c>
      <c r="F5903" s="8" t="s">
        <v>463</v>
      </c>
      <c r="G5903" s="8" t="s">
        <v>911</v>
      </c>
      <c r="H5903" s="8">
        <v>4.7598000000000001E-2</v>
      </c>
    </row>
    <row r="5904" spans="1:8">
      <c r="A5904" s="8" t="str">
        <f t="shared" si="132"/>
        <v>40.05.000520.03.1014</v>
      </c>
      <c r="B5904" s="8" t="s">
        <v>2015</v>
      </c>
      <c r="C5904" s="8" t="s">
        <v>2016</v>
      </c>
      <c r="D5904" s="8" t="s">
        <v>450</v>
      </c>
      <c r="E5904" s="8" t="s">
        <v>912</v>
      </c>
      <c r="F5904" s="8" t="s">
        <v>508</v>
      </c>
      <c r="G5904" s="8" t="s">
        <v>913</v>
      </c>
      <c r="H5904" s="8">
        <v>2.3799000000000001E-2</v>
      </c>
    </row>
    <row r="5905" spans="1:8">
      <c r="A5905" s="8" t="str">
        <f t="shared" si="132"/>
        <v>40.05.000520.06.1005</v>
      </c>
      <c r="B5905" s="8" t="s">
        <v>2015</v>
      </c>
      <c r="C5905" s="8" t="s">
        <v>2016</v>
      </c>
      <c r="D5905" s="8" t="s">
        <v>450</v>
      </c>
      <c r="E5905" s="8" t="s">
        <v>914</v>
      </c>
      <c r="F5905" s="8" t="s">
        <v>508</v>
      </c>
      <c r="G5905" s="8" t="s">
        <v>915</v>
      </c>
      <c r="H5905" s="8">
        <v>2.3799000000000001E-2</v>
      </c>
    </row>
    <row r="5906" spans="1:8">
      <c r="A5906" s="8" t="str">
        <f t="shared" si="132"/>
        <v>40.05.000520.06.1001</v>
      </c>
      <c r="B5906" s="8" t="s">
        <v>2015</v>
      </c>
      <c r="C5906" s="8" t="s">
        <v>2016</v>
      </c>
      <c r="D5906" s="8" t="s">
        <v>450</v>
      </c>
      <c r="E5906" s="8" t="s">
        <v>917</v>
      </c>
      <c r="F5906" s="8" t="s">
        <v>508</v>
      </c>
      <c r="G5906" s="8" t="s">
        <v>918</v>
      </c>
      <c r="H5906" s="8">
        <v>2.3799000000000001E-2</v>
      </c>
    </row>
    <row r="5907" spans="1:8">
      <c r="A5907" s="8" t="str">
        <f t="shared" si="132"/>
        <v>40.05.000520.08.1001</v>
      </c>
      <c r="B5907" s="8" t="s">
        <v>2015</v>
      </c>
      <c r="C5907" s="8" t="s">
        <v>2016</v>
      </c>
      <c r="D5907" s="8" t="s">
        <v>450</v>
      </c>
      <c r="E5907" s="8" t="s">
        <v>919</v>
      </c>
      <c r="F5907" s="8" t="s">
        <v>920</v>
      </c>
      <c r="G5907" s="8" t="s">
        <v>542</v>
      </c>
      <c r="H5907" s="8">
        <v>2.3799000000000001E-2</v>
      </c>
    </row>
    <row r="5908" spans="1:8">
      <c r="A5908" s="8" t="str">
        <f t="shared" si="132"/>
        <v>40.05.000510.04.0004</v>
      </c>
      <c r="B5908" s="8" t="s">
        <v>2015</v>
      </c>
      <c r="C5908" s="8" t="s">
        <v>2016</v>
      </c>
      <c r="D5908" s="8" t="s">
        <v>450</v>
      </c>
      <c r="E5908" s="8" t="s">
        <v>776</v>
      </c>
      <c r="F5908" s="8" t="s">
        <v>452</v>
      </c>
      <c r="G5908" s="8" t="s">
        <v>777</v>
      </c>
      <c r="H5908" s="8">
        <v>0.26781700000000003</v>
      </c>
    </row>
    <row r="5909" spans="1:8">
      <c r="A5909" s="8" t="str">
        <f t="shared" si="132"/>
        <v>40.05.000540.02.1010</v>
      </c>
      <c r="B5909" s="8" t="s">
        <v>2015</v>
      </c>
      <c r="C5909" s="8" t="s">
        <v>2016</v>
      </c>
      <c r="D5909" s="8" t="s">
        <v>450</v>
      </c>
      <c r="E5909" s="8" t="s">
        <v>1095</v>
      </c>
      <c r="F5909" s="8" t="s">
        <v>452</v>
      </c>
      <c r="G5909" s="8" t="s">
        <v>1096</v>
      </c>
      <c r="H5909" s="8">
        <v>1.3240000000000001E-3</v>
      </c>
    </row>
    <row r="5910" spans="1:8">
      <c r="A5910" s="8" t="str">
        <f t="shared" si="132"/>
        <v>40.05.000540.02.1011</v>
      </c>
      <c r="B5910" s="8" t="s">
        <v>2015</v>
      </c>
      <c r="C5910" s="8" t="s">
        <v>2016</v>
      </c>
      <c r="D5910" s="8" t="s">
        <v>450</v>
      </c>
      <c r="E5910" s="8" t="s">
        <v>1097</v>
      </c>
      <c r="F5910" s="8" t="s">
        <v>452</v>
      </c>
      <c r="G5910" s="8" t="s">
        <v>1098</v>
      </c>
      <c r="H5910" s="8">
        <v>7.7809000000000003E-2</v>
      </c>
    </row>
    <row r="5911" spans="1:8">
      <c r="A5911" s="8" t="str">
        <f t="shared" si="132"/>
        <v>40.05.000540.02.1012</v>
      </c>
      <c r="B5911" s="8" t="s">
        <v>2015</v>
      </c>
      <c r="C5911" s="8" t="s">
        <v>2016</v>
      </c>
      <c r="D5911" s="8" t="s">
        <v>450</v>
      </c>
      <c r="E5911" s="8" t="s">
        <v>1099</v>
      </c>
      <c r="F5911" s="8" t="s">
        <v>452</v>
      </c>
      <c r="G5911" s="8" t="s">
        <v>1100</v>
      </c>
      <c r="H5911" s="8">
        <v>0.15354499999999999</v>
      </c>
    </row>
    <row r="5912" spans="1:8">
      <c r="A5912" s="8" t="str">
        <f t="shared" si="132"/>
        <v>40.05.000540.02.1013</v>
      </c>
      <c r="B5912" s="8" t="s">
        <v>2015</v>
      </c>
      <c r="C5912" s="8" t="s">
        <v>2016</v>
      </c>
      <c r="D5912" s="8" t="s">
        <v>450</v>
      </c>
      <c r="E5912" s="8" t="s">
        <v>1102</v>
      </c>
      <c r="F5912" s="8" t="s">
        <v>452</v>
      </c>
      <c r="G5912" s="8" t="s">
        <v>1103</v>
      </c>
      <c r="H5912" s="8">
        <v>0.11794</v>
      </c>
    </row>
    <row r="5913" spans="1:8">
      <c r="A5913" s="8" t="str">
        <f t="shared" si="132"/>
        <v>40.05.000520.07.0012</v>
      </c>
      <c r="B5913" s="8" t="s">
        <v>2015</v>
      </c>
      <c r="C5913" s="8" t="s">
        <v>2016</v>
      </c>
      <c r="D5913" s="8" t="s">
        <v>450</v>
      </c>
      <c r="E5913" s="8" t="s">
        <v>2018</v>
      </c>
      <c r="F5913" s="8" t="s">
        <v>452</v>
      </c>
      <c r="G5913" s="8" t="s">
        <v>2019</v>
      </c>
      <c r="H5913" s="8">
        <v>0.11448999999999999</v>
      </c>
    </row>
    <row r="5914" spans="1:8">
      <c r="A5914" s="8" t="str">
        <f t="shared" si="132"/>
        <v>40.05.000520.03.0001</v>
      </c>
      <c r="B5914" s="8" t="s">
        <v>2015</v>
      </c>
      <c r="C5914" s="8" t="s">
        <v>2016</v>
      </c>
      <c r="D5914" s="8" t="s">
        <v>450</v>
      </c>
      <c r="E5914" s="8" t="s">
        <v>815</v>
      </c>
      <c r="F5914" s="8" t="s">
        <v>463</v>
      </c>
      <c r="G5914" s="8" t="s">
        <v>816</v>
      </c>
      <c r="H5914" s="8">
        <v>1.0050250000000001</v>
      </c>
    </row>
    <row r="5915" spans="1:8">
      <c r="A5915" s="8" t="str">
        <f t="shared" si="132"/>
        <v>40.05.000520.07.0025</v>
      </c>
      <c r="B5915" s="8" t="s">
        <v>2015</v>
      </c>
      <c r="C5915" s="8" t="s">
        <v>2016</v>
      </c>
      <c r="D5915" s="8" t="s">
        <v>450</v>
      </c>
      <c r="E5915" s="8" t="s">
        <v>1062</v>
      </c>
      <c r="F5915" s="8" t="s">
        <v>452</v>
      </c>
      <c r="G5915" s="8" t="s">
        <v>1063</v>
      </c>
      <c r="H5915" s="8">
        <v>9.0408000000000002E-2</v>
      </c>
    </row>
    <row r="5916" spans="1:8">
      <c r="A5916" s="8" t="str">
        <f t="shared" si="132"/>
        <v>40.05.000635.05.0062</v>
      </c>
      <c r="B5916" s="8" t="s">
        <v>31</v>
      </c>
      <c r="C5916" s="8" t="s">
        <v>2004</v>
      </c>
      <c r="D5916" s="8" t="s">
        <v>450</v>
      </c>
      <c r="E5916" s="8" t="s">
        <v>1726</v>
      </c>
      <c r="F5916" s="8" t="s">
        <v>452</v>
      </c>
      <c r="G5916" s="8" t="s">
        <v>1727</v>
      </c>
      <c r="H5916" s="8">
        <v>10</v>
      </c>
    </row>
    <row r="5917" spans="1:8">
      <c r="A5917" s="8" t="str">
        <f t="shared" si="132"/>
        <v>40.05.000630.05.0016</v>
      </c>
      <c r="B5917" s="8" t="s">
        <v>31</v>
      </c>
      <c r="C5917" s="8" t="s">
        <v>2004</v>
      </c>
      <c r="D5917" s="8" t="s">
        <v>450</v>
      </c>
      <c r="E5917" s="8" t="s">
        <v>1355</v>
      </c>
      <c r="F5917" s="8" t="s">
        <v>452</v>
      </c>
      <c r="G5917" s="8" t="s">
        <v>1356</v>
      </c>
      <c r="H5917" s="8">
        <v>10</v>
      </c>
    </row>
    <row r="5918" spans="1:8">
      <c r="A5918" s="8" t="str">
        <f t="shared" si="132"/>
        <v>40.05.000610.09.0003</v>
      </c>
      <c r="B5918" s="8" t="s">
        <v>31</v>
      </c>
      <c r="C5918" s="8" t="s">
        <v>2004</v>
      </c>
      <c r="D5918" s="8" t="s">
        <v>450</v>
      </c>
      <c r="E5918" s="8" t="s">
        <v>824</v>
      </c>
      <c r="F5918" s="8" t="s">
        <v>452</v>
      </c>
      <c r="G5918" s="8" t="s">
        <v>825</v>
      </c>
      <c r="H5918" s="8">
        <v>1.4852339999999999</v>
      </c>
    </row>
    <row r="5919" spans="1:8">
      <c r="A5919" s="8" t="str">
        <f t="shared" si="132"/>
        <v>40.05.000610.06.0020</v>
      </c>
      <c r="B5919" s="8" t="s">
        <v>31</v>
      </c>
      <c r="C5919" s="8" t="s">
        <v>2004</v>
      </c>
      <c r="D5919" s="8" t="s">
        <v>450</v>
      </c>
      <c r="E5919" s="8" t="s">
        <v>456</v>
      </c>
      <c r="F5919" s="8" t="s">
        <v>452</v>
      </c>
      <c r="G5919" s="8" t="s">
        <v>457</v>
      </c>
      <c r="H5919" s="8">
        <v>0.121865</v>
      </c>
    </row>
    <row r="5920" spans="1:8">
      <c r="A5920" s="8" t="str">
        <f t="shared" si="132"/>
        <v>40.05.000610.04.0004</v>
      </c>
      <c r="B5920" s="8" t="s">
        <v>31</v>
      </c>
      <c r="C5920" s="8" t="s">
        <v>2004</v>
      </c>
      <c r="D5920" s="8" t="s">
        <v>450</v>
      </c>
      <c r="E5920" s="8" t="s">
        <v>776</v>
      </c>
      <c r="F5920" s="8" t="s">
        <v>452</v>
      </c>
      <c r="G5920" s="8" t="s">
        <v>777</v>
      </c>
      <c r="H5920" s="8">
        <v>0.20310900000000001</v>
      </c>
    </row>
    <row r="5921" spans="1:8">
      <c r="A5921" s="8" t="str">
        <f t="shared" si="132"/>
        <v>40.05.000640.03.1380</v>
      </c>
      <c r="B5921" s="8" t="s">
        <v>31</v>
      </c>
      <c r="C5921" s="8" t="s">
        <v>2004</v>
      </c>
      <c r="D5921" s="8" t="s">
        <v>450</v>
      </c>
      <c r="E5921" s="8" t="s">
        <v>835</v>
      </c>
      <c r="F5921" s="8" t="s">
        <v>498</v>
      </c>
      <c r="G5921" s="8" t="s">
        <v>836</v>
      </c>
      <c r="H5921" s="8">
        <v>1.5233159999999999</v>
      </c>
    </row>
    <row r="5922" spans="1:8">
      <c r="A5922" s="8" t="str">
        <f t="shared" si="132"/>
        <v>40.05.000630.06.0001</v>
      </c>
      <c r="B5922" s="8" t="s">
        <v>31</v>
      </c>
      <c r="C5922" s="8" t="s">
        <v>2004</v>
      </c>
      <c r="D5922" s="8" t="s">
        <v>450</v>
      </c>
      <c r="E5922" s="8" t="s">
        <v>1331</v>
      </c>
      <c r="F5922" s="8" t="s">
        <v>452</v>
      </c>
      <c r="G5922" s="8" t="s">
        <v>1332</v>
      </c>
      <c r="H5922" s="8">
        <v>6.6998110000000004</v>
      </c>
    </row>
    <row r="5923" spans="1:8">
      <c r="A5923" s="8" t="str">
        <f t="shared" si="132"/>
        <v>40.05.000610.01.0010</v>
      </c>
      <c r="B5923" s="8" t="s">
        <v>31</v>
      </c>
      <c r="C5923" s="8" t="s">
        <v>2004</v>
      </c>
      <c r="D5923" s="8" t="s">
        <v>450</v>
      </c>
      <c r="E5923" s="8" t="s">
        <v>843</v>
      </c>
      <c r="F5923" s="8" t="s">
        <v>452</v>
      </c>
      <c r="G5923" s="8" t="s">
        <v>844</v>
      </c>
      <c r="H5923" s="8">
        <v>1.0967880000000001</v>
      </c>
    </row>
    <row r="5924" spans="1:8">
      <c r="A5924" s="8" t="str">
        <f t="shared" si="132"/>
        <v>40.05.000610.01.0014</v>
      </c>
      <c r="B5924" s="8" t="s">
        <v>31</v>
      </c>
      <c r="C5924" s="8" t="s">
        <v>2004</v>
      </c>
      <c r="D5924" s="8" t="s">
        <v>450</v>
      </c>
      <c r="E5924" s="8" t="s">
        <v>841</v>
      </c>
      <c r="F5924" s="8" t="s">
        <v>452</v>
      </c>
      <c r="G5924" s="8" t="s">
        <v>842</v>
      </c>
      <c r="H5924" s="8">
        <v>1.4623839999999999</v>
      </c>
    </row>
    <row r="5925" spans="1:8">
      <c r="A5925" s="8" t="str">
        <f t="shared" si="132"/>
        <v>40.05.000610.01.0006</v>
      </c>
      <c r="B5925" s="8" t="s">
        <v>31</v>
      </c>
      <c r="C5925" s="8" t="s">
        <v>2004</v>
      </c>
      <c r="D5925" s="8" t="s">
        <v>450</v>
      </c>
      <c r="E5925" s="8" t="s">
        <v>845</v>
      </c>
      <c r="F5925" s="8" t="s">
        <v>452</v>
      </c>
      <c r="G5925" s="8" t="s">
        <v>846</v>
      </c>
      <c r="H5925" s="8">
        <v>1.0967880000000001</v>
      </c>
    </row>
    <row r="5926" spans="1:8">
      <c r="A5926" s="8" t="str">
        <f t="shared" si="132"/>
        <v>40.05.000610.02.0003</v>
      </c>
      <c r="B5926" s="8" t="s">
        <v>31</v>
      </c>
      <c r="C5926" s="8" t="s">
        <v>2004</v>
      </c>
      <c r="D5926" s="8" t="s">
        <v>450</v>
      </c>
      <c r="E5926" s="8" t="s">
        <v>523</v>
      </c>
      <c r="F5926" s="8" t="s">
        <v>452</v>
      </c>
      <c r="G5926" s="8" t="s">
        <v>524</v>
      </c>
      <c r="H5926" s="8">
        <v>0.248808</v>
      </c>
    </row>
    <row r="5927" spans="1:8">
      <c r="A5927" s="8" t="str">
        <f t="shared" si="132"/>
        <v>40.05.000610.02.0026</v>
      </c>
      <c r="B5927" s="8" t="s">
        <v>31</v>
      </c>
      <c r="C5927" s="8" t="s">
        <v>2004</v>
      </c>
      <c r="D5927" s="8" t="s">
        <v>450</v>
      </c>
      <c r="E5927" s="8" t="s">
        <v>1333</v>
      </c>
      <c r="F5927" s="8" t="s">
        <v>452</v>
      </c>
      <c r="G5927" s="8" t="s">
        <v>1334</v>
      </c>
      <c r="H5927" s="8">
        <v>0.106632</v>
      </c>
    </row>
    <row r="5928" spans="1:8">
      <c r="A5928" s="8" t="str">
        <f t="shared" si="132"/>
        <v>40.05.000610.07.0002</v>
      </c>
      <c r="B5928" s="8" t="s">
        <v>31</v>
      </c>
      <c r="C5928" s="8" t="s">
        <v>2004</v>
      </c>
      <c r="D5928" s="8" t="s">
        <v>450</v>
      </c>
      <c r="E5928" s="8" t="s">
        <v>454</v>
      </c>
      <c r="F5928" s="8" t="s">
        <v>452</v>
      </c>
      <c r="G5928" s="8" t="s">
        <v>455</v>
      </c>
      <c r="H5928" s="8">
        <v>2.2341980000000001</v>
      </c>
    </row>
    <row r="5929" spans="1:8">
      <c r="A5929" s="8" t="str">
        <f t="shared" si="132"/>
        <v>40.05.000610.04.0007</v>
      </c>
      <c r="B5929" s="8" t="s">
        <v>31</v>
      </c>
      <c r="C5929" s="8" t="s">
        <v>2004</v>
      </c>
      <c r="D5929" s="8" t="s">
        <v>450</v>
      </c>
      <c r="E5929" s="8" t="s">
        <v>535</v>
      </c>
      <c r="F5929" s="8" t="s">
        <v>452</v>
      </c>
      <c r="G5929" s="8" t="s">
        <v>536</v>
      </c>
      <c r="H5929" s="8">
        <v>0.72387999999999997</v>
      </c>
    </row>
    <row r="5930" spans="1:8">
      <c r="A5930" s="8" t="str">
        <f t="shared" si="132"/>
        <v>40.05.000620.07.0014</v>
      </c>
      <c r="B5930" s="8" t="s">
        <v>31</v>
      </c>
      <c r="C5930" s="8" t="s">
        <v>2004</v>
      </c>
      <c r="D5930" s="8" t="s">
        <v>450</v>
      </c>
      <c r="E5930" s="8" t="s">
        <v>2020</v>
      </c>
      <c r="F5930" s="8" t="s">
        <v>452</v>
      </c>
      <c r="G5930" s="8" t="s">
        <v>2021</v>
      </c>
      <c r="H5930" s="8">
        <v>0.11448999999999999</v>
      </c>
    </row>
    <row r="5931" spans="1:8">
      <c r="A5931" s="8" t="str">
        <f t="shared" si="132"/>
        <v>40.05.000620.03.0008</v>
      </c>
      <c r="B5931" s="8" t="s">
        <v>31</v>
      </c>
      <c r="C5931" s="8" t="s">
        <v>2004</v>
      </c>
      <c r="D5931" s="8" t="s">
        <v>450</v>
      </c>
      <c r="E5931" s="8" t="s">
        <v>826</v>
      </c>
      <c r="F5931" s="8" t="s">
        <v>508</v>
      </c>
      <c r="G5931" s="8" t="s">
        <v>827</v>
      </c>
      <c r="H5931" s="8">
        <v>1</v>
      </c>
    </row>
    <row r="5932" spans="1:8">
      <c r="A5932" s="8" t="str">
        <f t="shared" si="132"/>
        <v>40.05.000735.05.0055</v>
      </c>
      <c r="B5932" s="8" t="s">
        <v>2022</v>
      </c>
      <c r="C5932" s="8" t="s">
        <v>2023</v>
      </c>
      <c r="D5932" s="8" t="s">
        <v>505</v>
      </c>
      <c r="E5932" s="8" t="s">
        <v>1710</v>
      </c>
      <c r="F5932" s="8" t="s">
        <v>452</v>
      </c>
      <c r="G5932" s="8" t="s">
        <v>1711</v>
      </c>
      <c r="H5932" s="8">
        <v>10</v>
      </c>
    </row>
    <row r="5933" spans="1:8">
      <c r="A5933" s="8" t="str">
        <f t="shared" si="132"/>
        <v>40.05.000730.05.0014</v>
      </c>
      <c r="B5933" s="8" t="s">
        <v>2022</v>
      </c>
      <c r="C5933" s="8" t="s">
        <v>2023</v>
      </c>
      <c r="D5933" s="8" t="s">
        <v>505</v>
      </c>
      <c r="E5933" s="8" t="s">
        <v>1351</v>
      </c>
      <c r="F5933" s="8" t="s">
        <v>452</v>
      </c>
      <c r="G5933" s="8" t="s">
        <v>1320</v>
      </c>
      <c r="H5933" s="8">
        <v>10</v>
      </c>
    </row>
    <row r="5934" spans="1:8">
      <c r="A5934" s="8" t="str">
        <f t="shared" si="132"/>
        <v>40.05.000710.09.0003</v>
      </c>
      <c r="B5934" s="8" t="s">
        <v>2022</v>
      </c>
      <c r="C5934" s="8" t="s">
        <v>2023</v>
      </c>
      <c r="D5934" s="8" t="s">
        <v>505</v>
      </c>
      <c r="E5934" s="8" t="s">
        <v>824</v>
      </c>
      <c r="F5934" s="8" t="s">
        <v>452</v>
      </c>
      <c r="G5934" s="8" t="s">
        <v>825</v>
      </c>
      <c r="H5934" s="8">
        <v>1.5293600000000001</v>
      </c>
    </row>
    <row r="5935" spans="1:8">
      <c r="A5935" s="8" t="str">
        <f t="shared" si="132"/>
        <v>40.05.000710.06.0020</v>
      </c>
      <c r="B5935" s="8" t="s">
        <v>2022</v>
      </c>
      <c r="C5935" s="8" t="s">
        <v>2023</v>
      </c>
      <c r="D5935" s="8" t="s">
        <v>505</v>
      </c>
      <c r="E5935" s="8" t="s">
        <v>456</v>
      </c>
      <c r="F5935" s="8" t="s">
        <v>452</v>
      </c>
      <c r="G5935" s="8" t="s">
        <v>457</v>
      </c>
      <c r="H5935" s="8">
        <v>0.132823</v>
      </c>
    </row>
    <row r="5936" spans="1:8">
      <c r="A5936" s="8" t="str">
        <f t="shared" si="132"/>
        <v>40.05.000710.04.0004</v>
      </c>
      <c r="B5936" s="8" t="s">
        <v>2022</v>
      </c>
      <c r="C5936" s="8" t="s">
        <v>2023</v>
      </c>
      <c r="D5936" s="8" t="s">
        <v>505</v>
      </c>
      <c r="E5936" s="8" t="s">
        <v>776</v>
      </c>
      <c r="F5936" s="8" t="s">
        <v>452</v>
      </c>
      <c r="G5936" s="8" t="s">
        <v>777</v>
      </c>
      <c r="H5936" s="8">
        <v>7.5898999999999994E-2</v>
      </c>
    </row>
    <row r="5937" spans="1:8">
      <c r="A5937" s="8" t="str">
        <f t="shared" si="132"/>
        <v>40.05.000710.04.0005</v>
      </c>
      <c r="B5937" s="8" t="s">
        <v>2022</v>
      </c>
      <c r="C5937" s="8" t="s">
        <v>2023</v>
      </c>
      <c r="D5937" s="8" t="s">
        <v>505</v>
      </c>
      <c r="E5937" s="8" t="s">
        <v>475</v>
      </c>
      <c r="F5937" s="8" t="s">
        <v>452</v>
      </c>
      <c r="G5937" s="8" t="s">
        <v>476</v>
      </c>
      <c r="H5937" s="8">
        <v>0.101198</v>
      </c>
    </row>
    <row r="5938" spans="1:8">
      <c r="A5938" s="8" t="str">
        <f t="shared" si="132"/>
        <v>40.05.000740.03.1380</v>
      </c>
      <c r="B5938" s="8" t="s">
        <v>2022</v>
      </c>
      <c r="C5938" s="8" t="s">
        <v>2023</v>
      </c>
      <c r="D5938" s="8" t="s">
        <v>505</v>
      </c>
      <c r="E5938" s="8" t="s">
        <v>835</v>
      </c>
      <c r="F5938" s="8" t="s">
        <v>498</v>
      </c>
      <c r="G5938" s="8" t="s">
        <v>836</v>
      </c>
      <c r="H5938" s="8">
        <v>1.5179750000000001</v>
      </c>
    </row>
    <row r="5939" spans="1:8">
      <c r="A5939" s="8" t="str">
        <f t="shared" si="132"/>
        <v>40.05.000730.06.0001</v>
      </c>
      <c r="B5939" s="8" t="s">
        <v>2022</v>
      </c>
      <c r="C5939" s="8" t="s">
        <v>2023</v>
      </c>
      <c r="D5939" s="8" t="s">
        <v>505</v>
      </c>
      <c r="E5939" s="8" t="s">
        <v>1331</v>
      </c>
      <c r="F5939" s="8" t="s">
        <v>452</v>
      </c>
      <c r="G5939" s="8" t="s">
        <v>1332</v>
      </c>
      <c r="H5939" s="8">
        <v>6.6763180000000002</v>
      </c>
    </row>
    <row r="5940" spans="1:8">
      <c r="A5940" s="8" t="str">
        <f t="shared" si="132"/>
        <v>40.05.000710.01.0010</v>
      </c>
      <c r="B5940" s="8" t="s">
        <v>2022</v>
      </c>
      <c r="C5940" s="8" t="s">
        <v>2023</v>
      </c>
      <c r="D5940" s="8" t="s">
        <v>505</v>
      </c>
      <c r="E5940" s="8" t="s">
        <v>843</v>
      </c>
      <c r="F5940" s="8" t="s">
        <v>452</v>
      </c>
      <c r="G5940" s="8" t="s">
        <v>844</v>
      </c>
      <c r="H5940" s="8">
        <v>1.0929420000000001</v>
      </c>
    </row>
    <row r="5941" spans="1:8">
      <c r="A5941" s="8" t="str">
        <f t="shared" si="132"/>
        <v>40.05.000710.01.0014</v>
      </c>
      <c r="B5941" s="8" t="s">
        <v>2022</v>
      </c>
      <c r="C5941" s="8" t="s">
        <v>2023</v>
      </c>
      <c r="D5941" s="8" t="s">
        <v>505</v>
      </c>
      <c r="E5941" s="8" t="s">
        <v>841</v>
      </c>
      <c r="F5941" s="8" t="s">
        <v>452</v>
      </c>
      <c r="G5941" s="8" t="s">
        <v>842</v>
      </c>
      <c r="H5941" s="8">
        <v>1.4572560000000001</v>
      </c>
    </row>
    <row r="5942" spans="1:8">
      <c r="A5942" s="8" t="str">
        <f t="shared" si="132"/>
        <v>40.05.000710.01.0006</v>
      </c>
      <c r="B5942" s="8" t="s">
        <v>2022</v>
      </c>
      <c r="C5942" s="8" t="s">
        <v>2023</v>
      </c>
      <c r="D5942" s="8" t="s">
        <v>505</v>
      </c>
      <c r="E5942" s="8" t="s">
        <v>845</v>
      </c>
      <c r="F5942" s="8" t="s">
        <v>452</v>
      </c>
      <c r="G5942" s="8" t="s">
        <v>846</v>
      </c>
      <c r="H5942" s="8">
        <v>1.0929420000000001</v>
      </c>
    </row>
    <row r="5943" spans="1:8">
      <c r="A5943" s="8" t="str">
        <f t="shared" si="132"/>
        <v>40.05.000710.02.0003</v>
      </c>
      <c r="B5943" s="8" t="s">
        <v>2022</v>
      </c>
      <c r="C5943" s="8" t="s">
        <v>2023</v>
      </c>
      <c r="D5943" s="8" t="s">
        <v>505</v>
      </c>
      <c r="E5943" s="8" t="s">
        <v>523</v>
      </c>
      <c r="F5943" s="8" t="s">
        <v>452</v>
      </c>
      <c r="G5943" s="8" t="s">
        <v>524</v>
      </c>
      <c r="H5943" s="8">
        <v>0.24793599999999999</v>
      </c>
    </row>
    <row r="5944" spans="1:8">
      <c r="A5944" s="8" t="str">
        <f t="shared" si="132"/>
        <v>40.05.000710.02.0026</v>
      </c>
      <c r="B5944" s="8" t="s">
        <v>2022</v>
      </c>
      <c r="C5944" s="8" t="s">
        <v>2023</v>
      </c>
      <c r="D5944" s="8" t="s">
        <v>505</v>
      </c>
      <c r="E5944" s="8" t="s">
        <v>1333</v>
      </c>
      <c r="F5944" s="8" t="s">
        <v>452</v>
      </c>
      <c r="G5944" s="8" t="s">
        <v>1334</v>
      </c>
      <c r="H5944" s="8">
        <v>0.10625800000000001</v>
      </c>
    </row>
    <row r="5945" spans="1:8">
      <c r="A5945" s="8" t="str">
        <f t="shared" si="132"/>
        <v>40.05.000710.07.0002</v>
      </c>
      <c r="B5945" s="8" t="s">
        <v>2022</v>
      </c>
      <c r="C5945" s="8" t="s">
        <v>2023</v>
      </c>
      <c r="D5945" s="8" t="s">
        <v>505</v>
      </c>
      <c r="E5945" s="8" t="s">
        <v>454</v>
      </c>
      <c r="F5945" s="8" t="s">
        <v>452</v>
      </c>
      <c r="G5945" s="8" t="s">
        <v>455</v>
      </c>
      <c r="H5945" s="8">
        <v>2.2263630000000001</v>
      </c>
    </row>
    <row r="5946" spans="1:8">
      <c r="A5946" s="8" t="str">
        <f t="shared" si="132"/>
        <v>40.05.000710.04.0007</v>
      </c>
      <c r="B5946" s="8" t="s">
        <v>2022</v>
      </c>
      <c r="C5946" s="8" t="s">
        <v>2023</v>
      </c>
      <c r="D5946" s="8" t="s">
        <v>505</v>
      </c>
      <c r="E5946" s="8" t="s">
        <v>535</v>
      </c>
      <c r="F5946" s="8" t="s">
        <v>452</v>
      </c>
      <c r="G5946" s="8" t="s">
        <v>536</v>
      </c>
      <c r="H5946" s="8">
        <v>0.72134200000000004</v>
      </c>
    </row>
    <row r="5947" spans="1:8">
      <c r="A5947" s="8" t="str">
        <f t="shared" si="132"/>
        <v>40.05.000720.07.0026</v>
      </c>
      <c r="B5947" s="8" t="s">
        <v>2022</v>
      </c>
      <c r="C5947" s="8" t="s">
        <v>2023</v>
      </c>
      <c r="D5947" s="8" t="s">
        <v>505</v>
      </c>
      <c r="E5947" s="8" t="s">
        <v>2024</v>
      </c>
      <c r="F5947" s="8" t="s">
        <v>498</v>
      </c>
      <c r="G5947" s="8" t="s">
        <v>2025</v>
      </c>
      <c r="H5947" s="8">
        <v>0.13700000000000001</v>
      </c>
    </row>
    <row r="5948" spans="1:8">
      <c r="A5948" s="8" t="str">
        <f t="shared" si="132"/>
        <v>40.05.000720.03.0001</v>
      </c>
      <c r="B5948" s="8" t="s">
        <v>2022</v>
      </c>
      <c r="C5948" s="8" t="s">
        <v>2023</v>
      </c>
      <c r="D5948" s="8" t="s">
        <v>505</v>
      </c>
      <c r="E5948" s="8" t="s">
        <v>815</v>
      </c>
      <c r="F5948" s="8" t="s">
        <v>463</v>
      </c>
      <c r="G5948" s="8" t="s">
        <v>816</v>
      </c>
      <c r="H5948" s="8">
        <v>1</v>
      </c>
    </row>
    <row r="5949" spans="1:8">
      <c r="A5949" s="8" t="str">
        <f t="shared" si="132"/>
        <v>40.05.000720.06.0001</v>
      </c>
      <c r="B5949" s="8" t="s">
        <v>2022</v>
      </c>
      <c r="C5949" s="8" t="s">
        <v>2023</v>
      </c>
      <c r="D5949" s="8" t="s">
        <v>505</v>
      </c>
      <c r="E5949" s="8" t="s">
        <v>573</v>
      </c>
      <c r="F5949" s="8" t="s">
        <v>508</v>
      </c>
      <c r="G5949" s="8" t="s">
        <v>574</v>
      </c>
      <c r="H5949" s="8">
        <v>1</v>
      </c>
    </row>
    <row r="5950" spans="1:8">
      <c r="A5950" s="8" t="str">
        <f t="shared" si="132"/>
        <v>40.05.000830.05.0001</v>
      </c>
      <c r="B5950" s="8" t="s">
        <v>2026</v>
      </c>
      <c r="C5950" s="8" t="s">
        <v>2027</v>
      </c>
      <c r="D5950" s="8" t="s">
        <v>450</v>
      </c>
      <c r="E5950" s="8" t="s">
        <v>1050</v>
      </c>
      <c r="F5950" s="8" t="s">
        <v>498</v>
      </c>
      <c r="G5950" s="8" t="s">
        <v>844</v>
      </c>
      <c r="H5950" s="8">
        <v>1.6425110000000001</v>
      </c>
    </row>
    <row r="5951" spans="1:8">
      <c r="A5951" s="8" t="str">
        <f t="shared" si="132"/>
        <v>40.05.000810.01.0006</v>
      </c>
      <c r="B5951" s="8" t="s">
        <v>2026</v>
      </c>
      <c r="C5951" s="8" t="s">
        <v>2027</v>
      </c>
      <c r="D5951" s="8" t="s">
        <v>450</v>
      </c>
      <c r="E5951" s="8" t="s">
        <v>845</v>
      </c>
      <c r="F5951" s="8" t="s">
        <v>452</v>
      </c>
      <c r="G5951" s="8" t="s">
        <v>846</v>
      </c>
      <c r="H5951" s="8">
        <v>1.766141</v>
      </c>
    </row>
    <row r="5952" spans="1:8">
      <c r="A5952" s="8" t="str">
        <f t="shared" si="132"/>
        <v>40.05.000810.01.0011</v>
      </c>
      <c r="B5952" s="8" t="s">
        <v>2026</v>
      </c>
      <c r="C5952" s="8" t="s">
        <v>2027</v>
      </c>
      <c r="D5952" s="8" t="s">
        <v>450</v>
      </c>
      <c r="E5952" s="8" t="s">
        <v>1051</v>
      </c>
      <c r="F5952" s="8" t="s">
        <v>452</v>
      </c>
      <c r="G5952" s="8" t="s">
        <v>1052</v>
      </c>
      <c r="H5952" s="8">
        <v>1.231935</v>
      </c>
    </row>
    <row r="5953" spans="1:8">
      <c r="A5953" s="8" t="str">
        <f t="shared" si="132"/>
        <v>40.05.000810.02.0003</v>
      </c>
      <c r="B5953" s="8" t="s">
        <v>2026</v>
      </c>
      <c r="C5953" s="8" t="s">
        <v>2027</v>
      </c>
      <c r="D5953" s="8" t="s">
        <v>450</v>
      </c>
      <c r="E5953" s="8" t="s">
        <v>523</v>
      </c>
      <c r="F5953" s="8" t="s">
        <v>452</v>
      </c>
      <c r="G5953" s="8" t="s">
        <v>524</v>
      </c>
      <c r="H5953" s="8">
        <v>0.28512500000000002</v>
      </c>
    </row>
    <row r="5954" spans="1:8">
      <c r="A5954" s="8" t="str">
        <f t="shared" si="132"/>
        <v>40.05.000810.07.0002</v>
      </c>
      <c r="B5954" s="8" t="s">
        <v>2026</v>
      </c>
      <c r="C5954" s="8" t="s">
        <v>2027</v>
      </c>
      <c r="D5954" s="8" t="s">
        <v>450</v>
      </c>
      <c r="E5954" s="8" t="s">
        <v>454</v>
      </c>
      <c r="F5954" s="8" t="s">
        <v>452</v>
      </c>
      <c r="G5954" s="8" t="s">
        <v>455</v>
      </c>
      <c r="H5954" s="8">
        <v>2.6099909999999999</v>
      </c>
    </row>
    <row r="5955" spans="1:8">
      <c r="A5955" s="8" t="str">
        <f t="shared" si="132"/>
        <v>---------------  - FMEN031 - V:</v>
      </c>
      <c r="B5955" s="8" t="s">
        <v>427</v>
      </c>
      <c r="C5955" s="8" t="e">
        <f>------------------------------DAT</f>
        <v>#NAME?</v>
      </c>
      <c r="D5955" s="8" t="s">
        <v>1238</v>
      </c>
      <c r="E5955" s="8" t="s">
        <v>526</v>
      </c>
      <c r="F5955" s="8" t="s">
        <v>527</v>
      </c>
      <c r="G5955" s="8" t="s">
        <v>528</v>
      </c>
      <c r="H5955" s="8"/>
    </row>
    <row r="5956" spans="1:8">
      <c r="A5956" s="8" t="str">
        <f t="shared" si="132"/>
        <v>_x000C_------------------------------</v>
      </c>
      <c r="B5956" s="8" t="s">
        <v>529</v>
      </c>
      <c r="C5956" s="8" t="s">
        <v>1227</v>
      </c>
      <c r="D5956" s="8" t="s">
        <v>1228</v>
      </c>
      <c r="E5956" s="8" t="s">
        <v>430</v>
      </c>
      <c r="F5956" s="8" t="s">
        <v>429</v>
      </c>
      <c r="G5956" s="8" t="s">
        <v>431</v>
      </c>
      <c r="H5956" s="8" t="s">
        <v>431</v>
      </c>
    </row>
    <row r="5957" spans="1:8">
      <c r="A5957" s="8" t="str">
        <f t="shared" si="132"/>
        <v>FORNO DE MINASrutura de Atual P</v>
      </c>
      <c r="B5957" s="8" t="s">
        <v>433</v>
      </c>
      <c r="C5957" s="8" t="s">
        <v>434</v>
      </c>
      <c r="D5957" s="8" t="s">
        <v>435</v>
      </c>
      <c r="E5957" s="8" t="s">
        <v>436</v>
      </c>
      <c r="F5957" s="8" t="s">
        <v>437</v>
      </c>
      <c r="G5957" s="8" t="s">
        <v>438</v>
      </c>
      <c r="H5957" s="8" t="s">
        <v>2028</v>
      </c>
    </row>
    <row r="5958" spans="1:8">
      <c r="A5958" s="8" t="str">
        <f t="shared" si="132"/>
        <v>-------------------------------</v>
      </c>
      <c r="B5958" s="8" t="s">
        <v>427</v>
      </c>
      <c r="C5958" s="8" t="s">
        <v>1227</v>
      </c>
      <c r="D5958" s="8" t="s">
        <v>1228</v>
      </c>
      <c r="E5958" s="8" t="s">
        <v>430</v>
      </c>
      <c r="F5958" s="8" t="s">
        <v>429</v>
      </c>
      <c r="G5958" s="8" t="s">
        <v>431</v>
      </c>
      <c r="H5958" s="8" t="s">
        <v>1880</v>
      </c>
    </row>
    <row r="5959" spans="1:8">
      <c r="A5959" s="8" t="str">
        <f t="shared" si="132"/>
        <v/>
      </c>
      <c r="B5959" s="8"/>
      <c r="C5959" s="8"/>
      <c r="D5959" s="8"/>
      <c r="E5959" s="8"/>
      <c r="F5959" s="8"/>
      <c r="G5959" s="8"/>
      <c r="H5959" s="8"/>
    </row>
    <row r="5960" spans="1:8">
      <c r="A5960" s="8" t="str">
        <f t="shared" si="132"/>
        <v>Item PaiItem Filho</v>
      </c>
      <c r="B5960" s="8" t="s">
        <v>441</v>
      </c>
      <c r="C5960" s="8" t="s">
        <v>442</v>
      </c>
      <c r="D5960" s="8" t="s">
        <v>443</v>
      </c>
      <c r="E5960" s="8" t="s">
        <v>444</v>
      </c>
      <c r="F5960" s="8" t="s">
        <v>443</v>
      </c>
      <c r="G5960" s="8" t="s">
        <v>445</v>
      </c>
      <c r="H5960" s="8" t="s">
        <v>446</v>
      </c>
    </row>
    <row r="5961" spans="1:8">
      <c r="A5961" s="8" t="str">
        <f t="shared" si="132"/>
        <v>------------------------------</v>
      </c>
      <c r="B5961" s="8" t="s">
        <v>427</v>
      </c>
      <c r="C5961" s="8" t="s">
        <v>447</v>
      </c>
      <c r="D5961" s="8" t="s">
        <v>448</v>
      </c>
      <c r="E5961" s="8" t="s">
        <v>449</v>
      </c>
      <c r="F5961" s="8" t="s">
        <v>448</v>
      </c>
      <c r="G5961" s="8" t="s">
        <v>431</v>
      </c>
      <c r="H5961" s="8" t="s">
        <v>427</v>
      </c>
    </row>
    <row r="5962" spans="1:8">
      <c r="A5962" s="8" t="str">
        <f t="shared" si="132"/>
        <v>40.05.000810.04.0007</v>
      </c>
      <c r="B5962" s="8" t="s">
        <v>2026</v>
      </c>
      <c r="C5962" s="8" t="s">
        <v>2027</v>
      </c>
      <c r="D5962" s="8" t="s">
        <v>450</v>
      </c>
      <c r="E5962" s="8" t="s">
        <v>535</v>
      </c>
      <c r="F5962" s="8" t="s">
        <v>452</v>
      </c>
      <c r="G5962" s="8" t="s">
        <v>536</v>
      </c>
      <c r="H5962" s="8">
        <v>0.82418499999999995</v>
      </c>
    </row>
    <row r="5963" spans="1:8">
      <c r="A5963" s="8" t="str">
        <f t="shared" si="132"/>
        <v>40.05.000810.09.0002</v>
      </c>
      <c r="B5963" s="8" t="s">
        <v>2026</v>
      </c>
      <c r="C5963" s="8" t="s">
        <v>2027</v>
      </c>
      <c r="D5963" s="8" t="s">
        <v>450</v>
      </c>
      <c r="E5963" s="8" t="s">
        <v>502</v>
      </c>
      <c r="F5963" s="8" t="s">
        <v>452</v>
      </c>
      <c r="G5963" s="8" t="s">
        <v>503</v>
      </c>
      <c r="H5963" s="8">
        <v>1.6531149999999999</v>
      </c>
    </row>
    <row r="5964" spans="1:8">
      <c r="A5964" s="8" t="str">
        <f t="shared" si="132"/>
        <v>40.05.000810.09.0006</v>
      </c>
      <c r="B5964" s="8" t="s">
        <v>2026</v>
      </c>
      <c r="C5964" s="8" t="s">
        <v>2027</v>
      </c>
      <c r="D5964" s="8" t="s">
        <v>450</v>
      </c>
      <c r="E5964" s="8" t="s">
        <v>504</v>
      </c>
      <c r="F5964" s="8" t="s">
        <v>505</v>
      </c>
      <c r="G5964" s="8" t="s">
        <v>506</v>
      </c>
      <c r="H5964" s="8">
        <v>9.4464000000000006E-2</v>
      </c>
    </row>
    <row r="5965" spans="1:8">
      <c r="A5965" s="8" t="str">
        <f t="shared" si="132"/>
        <v>40.05.000810.06.0020</v>
      </c>
      <c r="B5965" s="8" t="s">
        <v>2026</v>
      </c>
      <c r="C5965" s="8" t="s">
        <v>2027</v>
      </c>
      <c r="D5965" s="8" t="s">
        <v>450</v>
      </c>
      <c r="E5965" s="8" t="s">
        <v>456</v>
      </c>
      <c r="F5965" s="8" t="s">
        <v>452</v>
      </c>
      <c r="G5965" s="8" t="s">
        <v>457</v>
      </c>
      <c r="H5965" s="8">
        <v>5.6996999999999999E-2</v>
      </c>
    </row>
    <row r="5966" spans="1:8">
      <c r="A5966" s="8" t="str">
        <f t="shared" si="132"/>
        <v>40.05.000810.07.0028</v>
      </c>
      <c r="B5966" s="8" t="s">
        <v>2026</v>
      </c>
      <c r="C5966" s="8" t="s">
        <v>2027</v>
      </c>
      <c r="D5966" s="8" t="s">
        <v>450</v>
      </c>
      <c r="E5966" s="8" t="s">
        <v>1348</v>
      </c>
      <c r="F5966" s="8" t="s">
        <v>498</v>
      </c>
      <c r="G5966" s="8" t="s">
        <v>1349</v>
      </c>
      <c r="H5966" s="8">
        <v>5.4136999999999998E-2</v>
      </c>
    </row>
    <row r="5967" spans="1:8">
      <c r="A5967" s="8" t="str">
        <f t="shared" ref="A5967:A6030" si="133">B5967&amp;E5967</f>
        <v>40.05.000810.04.0005</v>
      </c>
      <c r="B5967" s="8" t="s">
        <v>2026</v>
      </c>
      <c r="C5967" s="8" t="s">
        <v>2027</v>
      </c>
      <c r="D5967" s="8" t="s">
        <v>450</v>
      </c>
      <c r="E5967" s="8" t="s">
        <v>475</v>
      </c>
      <c r="F5967" s="8" t="s">
        <v>452</v>
      </c>
      <c r="G5967" s="8" t="s">
        <v>476</v>
      </c>
      <c r="H5967" s="8">
        <v>0.28498499999999999</v>
      </c>
    </row>
    <row r="5968" spans="1:8">
      <c r="A5968" s="8" t="str">
        <f t="shared" si="133"/>
        <v>40.05.000840.03.1310</v>
      </c>
      <c r="B5968" s="8" t="s">
        <v>2026</v>
      </c>
      <c r="C5968" s="8" t="s">
        <v>2027</v>
      </c>
      <c r="D5968" s="8" t="s">
        <v>450</v>
      </c>
      <c r="E5968" s="8" t="s">
        <v>519</v>
      </c>
      <c r="F5968" s="8" t="s">
        <v>498</v>
      </c>
      <c r="G5968" s="8" t="s">
        <v>520</v>
      </c>
      <c r="H5968" s="8">
        <v>0.427477</v>
      </c>
    </row>
    <row r="5969" spans="1:8">
      <c r="A5969" s="8" t="str">
        <f t="shared" si="133"/>
        <v>40.05.000820.09.1002</v>
      </c>
      <c r="B5969" s="8" t="s">
        <v>2026</v>
      </c>
      <c r="C5969" s="8" t="s">
        <v>2027</v>
      </c>
      <c r="D5969" s="8" t="s">
        <v>450</v>
      </c>
      <c r="E5969" s="8" t="s">
        <v>923</v>
      </c>
      <c r="F5969" s="8" t="s">
        <v>508</v>
      </c>
      <c r="G5969" s="8" t="s">
        <v>924</v>
      </c>
      <c r="H5969" s="8">
        <v>1.023E-3</v>
      </c>
    </row>
    <row r="5970" spans="1:8">
      <c r="A5970" s="8" t="str">
        <f t="shared" si="133"/>
        <v>40.05.000820.15.1002</v>
      </c>
      <c r="B5970" s="8" t="s">
        <v>2026</v>
      </c>
      <c r="C5970" s="8" t="s">
        <v>2027</v>
      </c>
      <c r="D5970" s="8" t="s">
        <v>450</v>
      </c>
      <c r="E5970" s="8" t="s">
        <v>921</v>
      </c>
      <c r="F5970" s="8" t="s">
        <v>508</v>
      </c>
      <c r="G5970" s="8" t="s">
        <v>922</v>
      </c>
      <c r="H5970" s="8">
        <v>2.0209999999999998E-3</v>
      </c>
    </row>
    <row r="5971" spans="1:8">
      <c r="A5971" s="8" t="str">
        <f t="shared" si="133"/>
        <v>40.05.000820.07.1001</v>
      </c>
      <c r="B5971" s="8" t="s">
        <v>2026</v>
      </c>
      <c r="C5971" s="8" t="s">
        <v>2027</v>
      </c>
      <c r="D5971" s="8" t="s">
        <v>450</v>
      </c>
      <c r="E5971" s="8" t="s">
        <v>925</v>
      </c>
      <c r="F5971" s="8" t="s">
        <v>452</v>
      </c>
      <c r="G5971" s="8" t="s">
        <v>926</v>
      </c>
      <c r="H5971" s="8">
        <v>2.2800000000000001E-4</v>
      </c>
    </row>
    <row r="5972" spans="1:8">
      <c r="A5972" s="8" t="str">
        <f t="shared" si="133"/>
        <v>40.05.000835.03.1310</v>
      </c>
      <c r="B5972" s="8" t="s">
        <v>2026</v>
      </c>
      <c r="C5972" s="8" t="s">
        <v>2027</v>
      </c>
      <c r="D5972" s="8" t="s">
        <v>450</v>
      </c>
      <c r="E5972" s="8" t="s">
        <v>1053</v>
      </c>
      <c r="F5972" s="8" t="s">
        <v>498</v>
      </c>
      <c r="G5972" s="8" t="s">
        <v>1054</v>
      </c>
      <c r="H5972" s="8">
        <v>0.427477</v>
      </c>
    </row>
    <row r="5973" spans="1:8">
      <c r="A5973" s="8" t="str">
        <f t="shared" si="133"/>
        <v>40.05.000820.10.1014</v>
      </c>
      <c r="B5973" s="8" t="s">
        <v>2026</v>
      </c>
      <c r="C5973" s="8" t="s">
        <v>2027</v>
      </c>
      <c r="D5973" s="8" t="s">
        <v>450</v>
      </c>
      <c r="E5973" s="8" t="s">
        <v>1055</v>
      </c>
      <c r="F5973" s="8" t="s">
        <v>508</v>
      </c>
      <c r="G5973" s="8" t="s">
        <v>1056</v>
      </c>
      <c r="H5973" s="8">
        <v>2.137E-3</v>
      </c>
    </row>
    <row r="5974" spans="1:8">
      <c r="A5974" s="8" t="str">
        <f t="shared" si="133"/>
        <v>40.05.000820.06.1027</v>
      </c>
      <c r="B5974" s="8" t="s">
        <v>2026</v>
      </c>
      <c r="C5974" s="8" t="s">
        <v>2027</v>
      </c>
      <c r="D5974" s="8" t="s">
        <v>450</v>
      </c>
      <c r="E5974" s="8" t="s">
        <v>1057</v>
      </c>
      <c r="F5974" s="8" t="s">
        <v>463</v>
      </c>
      <c r="G5974" s="8" t="s">
        <v>1058</v>
      </c>
      <c r="H5974" s="8">
        <v>2.1374000000000001E-2</v>
      </c>
    </row>
    <row r="5975" spans="1:8">
      <c r="A5975" s="8" t="str">
        <f t="shared" si="133"/>
        <v>40.05.000840.03.1510</v>
      </c>
      <c r="B5975" s="8" t="s">
        <v>2026</v>
      </c>
      <c r="C5975" s="8" t="s">
        <v>2027</v>
      </c>
      <c r="D5975" s="8" t="s">
        <v>450</v>
      </c>
      <c r="E5975" s="8" t="s">
        <v>837</v>
      </c>
      <c r="F5975" s="8" t="s">
        <v>498</v>
      </c>
      <c r="G5975" s="8" t="s">
        <v>838</v>
      </c>
      <c r="H5975" s="8">
        <v>0.113994</v>
      </c>
    </row>
    <row r="5976" spans="1:8">
      <c r="A5976" s="8" t="str">
        <f t="shared" si="133"/>
        <v>40.05.000835.03.1510</v>
      </c>
      <c r="B5976" s="8" t="s">
        <v>2026</v>
      </c>
      <c r="C5976" s="8" t="s">
        <v>2027</v>
      </c>
      <c r="D5976" s="8" t="s">
        <v>450</v>
      </c>
      <c r="E5976" s="8" t="s">
        <v>1244</v>
      </c>
      <c r="F5976" s="8" t="s">
        <v>498</v>
      </c>
      <c r="G5976" s="8" t="s">
        <v>838</v>
      </c>
      <c r="H5976" s="8">
        <v>0.113994</v>
      </c>
    </row>
    <row r="5977" spans="1:8">
      <c r="A5977" s="8" t="str">
        <f t="shared" si="133"/>
        <v>40.05.000820.10.1011</v>
      </c>
      <c r="B5977" s="8" t="s">
        <v>2026</v>
      </c>
      <c r="C5977" s="8" t="s">
        <v>2027</v>
      </c>
      <c r="D5977" s="8" t="s">
        <v>450</v>
      </c>
      <c r="E5977" s="8" t="s">
        <v>908</v>
      </c>
      <c r="F5977" s="8" t="s">
        <v>508</v>
      </c>
      <c r="G5977" s="8" t="s">
        <v>909</v>
      </c>
      <c r="H5977" s="8">
        <v>2.2799E-2</v>
      </c>
    </row>
    <row r="5978" spans="1:8">
      <c r="A5978" s="8" t="str">
        <f t="shared" si="133"/>
        <v>40.05.000820.06.1011</v>
      </c>
      <c r="B5978" s="8" t="s">
        <v>2026</v>
      </c>
      <c r="C5978" s="8" t="s">
        <v>2027</v>
      </c>
      <c r="D5978" s="8" t="s">
        <v>450</v>
      </c>
      <c r="E5978" s="8" t="s">
        <v>1245</v>
      </c>
      <c r="F5978" s="8" t="s">
        <v>508</v>
      </c>
      <c r="G5978" s="8" t="s">
        <v>1246</v>
      </c>
      <c r="H5978" s="8">
        <v>2.2799E-2</v>
      </c>
    </row>
    <row r="5979" spans="1:8">
      <c r="A5979" s="8" t="str">
        <f t="shared" si="133"/>
        <v>40.05.000820.03.1014</v>
      </c>
      <c r="B5979" s="8" t="s">
        <v>2026</v>
      </c>
      <c r="C5979" s="8" t="s">
        <v>2027</v>
      </c>
      <c r="D5979" s="8" t="s">
        <v>450</v>
      </c>
      <c r="E5979" s="8" t="s">
        <v>912</v>
      </c>
      <c r="F5979" s="8" t="s">
        <v>508</v>
      </c>
      <c r="G5979" s="8" t="s">
        <v>913</v>
      </c>
      <c r="H5979" s="8">
        <v>1.1398999999999999E-2</v>
      </c>
    </row>
    <row r="5980" spans="1:8">
      <c r="A5980" s="8" t="str">
        <f t="shared" si="133"/>
        <v>40.05.000820.06.1005</v>
      </c>
      <c r="B5980" s="8" t="s">
        <v>2026</v>
      </c>
      <c r="C5980" s="8" t="s">
        <v>2027</v>
      </c>
      <c r="D5980" s="8" t="s">
        <v>450</v>
      </c>
      <c r="E5980" s="8" t="s">
        <v>914</v>
      </c>
      <c r="F5980" s="8" t="s">
        <v>508</v>
      </c>
      <c r="G5980" s="8" t="s">
        <v>915</v>
      </c>
      <c r="H5980" s="8">
        <v>1.1398999999999999E-2</v>
      </c>
    </row>
    <row r="5981" spans="1:8">
      <c r="A5981" s="8" t="str">
        <f t="shared" si="133"/>
        <v>40.05.000820.06.1001</v>
      </c>
      <c r="B5981" s="8" t="s">
        <v>2026</v>
      </c>
      <c r="C5981" s="8" t="s">
        <v>2027</v>
      </c>
      <c r="D5981" s="8" t="s">
        <v>450</v>
      </c>
      <c r="E5981" s="8" t="s">
        <v>917</v>
      </c>
      <c r="F5981" s="8" t="s">
        <v>508</v>
      </c>
      <c r="G5981" s="8" t="s">
        <v>918</v>
      </c>
      <c r="H5981" s="8">
        <v>1.1398999999999999E-2</v>
      </c>
    </row>
    <row r="5982" spans="1:8">
      <c r="A5982" s="8" t="str">
        <f t="shared" si="133"/>
        <v>40.05.000820.08.1001</v>
      </c>
      <c r="B5982" s="8" t="s">
        <v>2026</v>
      </c>
      <c r="C5982" s="8" t="s">
        <v>2027</v>
      </c>
      <c r="D5982" s="8" t="s">
        <v>450</v>
      </c>
      <c r="E5982" s="8" t="s">
        <v>919</v>
      </c>
      <c r="F5982" s="8" t="s">
        <v>920</v>
      </c>
      <c r="G5982" s="8" t="s">
        <v>542</v>
      </c>
      <c r="H5982" s="8">
        <v>1.1398999999999999E-2</v>
      </c>
    </row>
    <row r="5983" spans="1:8">
      <c r="A5983" s="8" t="str">
        <f t="shared" si="133"/>
        <v>40.05.000820.07.0069</v>
      </c>
      <c r="B5983" s="8" t="s">
        <v>2026</v>
      </c>
      <c r="C5983" s="8" t="s">
        <v>2027</v>
      </c>
      <c r="D5983" s="8" t="s">
        <v>450</v>
      </c>
      <c r="E5983" s="8" t="s">
        <v>2029</v>
      </c>
      <c r="F5983" s="8" t="s">
        <v>498</v>
      </c>
      <c r="G5983" s="8" t="s">
        <v>2030</v>
      </c>
      <c r="H5983" s="8">
        <v>0.112764</v>
      </c>
    </row>
    <row r="5984" spans="1:8">
      <c r="A5984" s="8" t="str">
        <f t="shared" si="133"/>
        <v>40.05.000820.03.0027</v>
      </c>
      <c r="B5984" s="8" t="s">
        <v>2026</v>
      </c>
      <c r="C5984" s="8" t="s">
        <v>2027</v>
      </c>
      <c r="D5984" s="8" t="s">
        <v>450</v>
      </c>
      <c r="E5984" s="8" t="s">
        <v>2031</v>
      </c>
      <c r="F5984" s="8" t="s">
        <v>463</v>
      </c>
      <c r="G5984" s="8" t="s">
        <v>2032</v>
      </c>
      <c r="H5984" s="8">
        <v>1.0050250000000001</v>
      </c>
    </row>
    <row r="5985" spans="1:8">
      <c r="A5985" s="8" t="str">
        <f t="shared" si="133"/>
        <v>40.05.000820.08.0004</v>
      </c>
      <c r="B5985" s="8" t="s">
        <v>2026</v>
      </c>
      <c r="C5985" s="8" t="s">
        <v>2027</v>
      </c>
      <c r="D5985" s="8" t="s">
        <v>450</v>
      </c>
      <c r="E5985" s="8" t="s">
        <v>541</v>
      </c>
      <c r="F5985" s="8" t="s">
        <v>452</v>
      </c>
      <c r="G5985" s="8" t="s">
        <v>542</v>
      </c>
      <c r="H5985" s="8">
        <v>2.111E-3</v>
      </c>
    </row>
    <row r="5986" spans="1:8">
      <c r="A5986" s="8" t="str">
        <f t="shared" si="133"/>
        <v>40.05.000820.07.0025</v>
      </c>
      <c r="B5986" s="8" t="s">
        <v>2026</v>
      </c>
      <c r="C5986" s="8" t="s">
        <v>2027</v>
      </c>
      <c r="D5986" s="8" t="s">
        <v>450</v>
      </c>
      <c r="E5986" s="8" t="s">
        <v>1062</v>
      </c>
      <c r="F5986" s="8" t="s">
        <v>452</v>
      </c>
      <c r="G5986" s="8" t="s">
        <v>1063</v>
      </c>
      <c r="H5986" s="8">
        <v>4.1508000000000003E-2</v>
      </c>
    </row>
    <row r="5987" spans="1:8">
      <c r="A5987" s="8" t="str">
        <f t="shared" si="133"/>
        <v>40.05.000930.05.0001</v>
      </c>
      <c r="B5987" s="8" t="s">
        <v>2033</v>
      </c>
      <c r="C5987" s="8" t="s">
        <v>2034</v>
      </c>
      <c r="D5987" s="8" t="s">
        <v>450</v>
      </c>
      <c r="E5987" s="8" t="s">
        <v>1050</v>
      </c>
      <c r="F5987" s="8" t="s">
        <v>498</v>
      </c>
      <c r="G5987" s="8" t="s">
        <v>844</v>
      </c>
      <c r="H5987" s="8">
        <v>1.527471</v>
      </c>
    </row>
    <row r="5988" spans="1:8">
      <c r="A5988" s="8" t="str">
        <f t="shared" si="133"/>
        <v>40.05.000910.01.0006</v>
      </c>
      <c r="B5988" s="8" t="s">
        <v>2033</v>
      </c>
      <c r="C5988" s="8" t="s">
        <v>2034</v>
      </c>
      <c r="D5988" s="8" t="s">
        <v>450</v>
      </c>
      <c r="E5988" s="8" t="s">
        <v>845</v>
      </c>
      <c r="F5988" s="8" t="s">
        <v>452</v>
      </c>
      <c r="G5988" s="8" t="s">
        <v>846</v>
      </c>
      <c r="H5988" s="8">
        <v>1.642442</v>
      </c>
    </row>
    <row r="5989" spans="1:8">
      <c r="A5989" s="8" t="str">
        <f t="shared" si="133"/>
        <v>40.05.000910.01.0011</v>
      </c>
      <c r="B5989" s="8" t="s">
        <v>2033</v>
      </c>
      <c r="C5989" s="8" t="s">
        <v>2034</v>
      </c>
      <c r="D5989" s="8" t="s">
        <v>450</v>
      </c>
      <c r="E5989" s="8" t="s">
        <v>1051</v>
      </c>
      <c r="F5989" s="8" t="s">
        <v>452</v>
      </c>
      <c r="G5989" s="8" t="s">
        <v>1052</v>
      </c>
      <c r="H5989" s="8">
        <v>1.1455519999999999</v>
      </c>
    </row>
    <row r="5990" spans="1:8">
      <c r="A5990" s="8" t="str">
        <f t="shared" si="133"/>
        <v>40.05.000910.02.0003</v>
      </c>
      <c r="B5990" s="8" t="s">
        <v>2033</v>
      </c>
      <c r="C5990" s="8" t="s">
        <v>2034</v>
      </c>
      <c r="D5990" s="8" t="s">
        <v>450</v>
      </c>
      <c r="E5990" s="8" t="s">
        <v>523</v>
      </c>
      <c r="F5990" s="8" t="s">
        <v>452</v>
      </c>
      <c r="G5990" s="8" t="s">
        <v>524</v>
      </c>
      <c r="H5990" s="8">
        <v>0.26523000000000002</v>
      </c>
    </row>
    <row r="5991" spans="1:8">
      <c r="A5991" s="8" t="str">
        <f t="shared" si="133"/>
        <v>40.05.000910.07.0002</v>
      </c>
      <c r="B5991" s="8" t="s">
        <v>2033</v>
      </c>
      <c r="C5991" s="8" t="s">
        <v>2034</v>
      </c>
      <c r="D5991" s="8" t="s">
        <v>450</v>
      </c>
      <c r="E5991" s="8" t="s">
        <v>454</v>
      </c>
      <c r="F5991" s="8" t="s">
        <v>452</v>
      </c>
      <c r="G5991" s="8" t="s">
        <v>455</v>
      </c>
      <c r="H5991" s="8">
        <v>2.4272079999999998</v>
      </c>
    </row>
    <row r="5992" spans="1:8">
      <c r="A5992" s="8" t="str">
        <f t="shared" si="133"/>
        <v>40.05.000910.04.0007</v>
      </c>
      <c r="B5992" s="8" t="s">
        <v>2033</v>
      </c>
      <c r="C5992" s="8" t="s">
        <v>2034</v>
      </c>
      <c r="D5992" s="8" t="s">
        <v>450</v>
      </c>
      <c r="E5992" s="8" t="s">
        <v>535</v>
      </c>
      <c r="F5992" s="8" t="s">
        <v>452</v>
      </c>
      <c r="G5992" s="8" t="s">
        <v>536</v>
      </c>
      <c r="H5992" s="8">
        <v>0.766509</v>
      </c>
    </row>
    <row r="5993" spans="1:8">
      <c r="A5993" s="8" t="str">
        <f t="shared" si="133"/>
        <v>40.05.000910.09.0002</v>
      </c>
      <c r="B5993" s="8" t="s">
        <v>2033</v>
      </c>
      <c r="C5993" s="8" t="s">
        <v>2034</v>
      </c>
      <c r="D5993" s="8" t="s">
        <v>450</v>
      </c>
      <c r="E5993" s="8" t="s">
        <v>502</v>
      </c>
      <c r="F5993" s="8" t="s">
        <v>452</v>
      </c>
      <c r="G5993" s="8" t="s">
        <v>503</v>
      </c>
      <c r="H5993" s="8">
        <v>1.537283</v>
      </c>
    </row>
    <row r="5994" spans="1:8">
      <c r="A5994" s="8" t="str">
        <f t="shared" si="133"/>
        <v>40.05.000910.09.0006</v>
      </c>
      <c r="B5994" s="8" t="s">
        <v>2033</v>
      </c>
      <c r="C5994" s="8" t="s">
        <v>2034</v>
      </c>
      <c r="D5994" s="8" t="s">
        <v>450</v>
      </c>
      <c r="E5994" s="8" t="s">
        <v>504</v>
      </c>
      <c r="F5994" s="8" t="s">
        <v>505</v>
      </c>
      <c r="G5994" s="8" t="s">
        <v>506</v>
      </c>
      <c r="H5994" s="8">
        <v>8.7845000000000006E-2</v>
      </c>
    </row>
    <row r="5995" spans="1:8">
      <c r="A5995" s="8" t="str">
        <f t="shared" si="133"/>
        <v>40.05.000910.06.0020</v>
      </c>
      <c r="B5995" s="8" t="s">
        <v>2033</v>
      </c>
      <c r="C5995" s="8" t="s">
        <v>2034</v>
      </c>
      <c r="D5995" s="8" t="s">
        <v>450</v>
      </c>
      <c r="E5995" s="8" t="s">
        <v>456</v>
      </c>
      <c r="F5995" s="8" t="s">
        <v>452</v>
      </c>
      <c r="G5995" s="8" t="s">
        <v>457</v>
      </c>
      <c r="H5995" s="8">
        <v>5.3012999999999998E-2</v>
      </c>
    </row>
    <row r="5996" spans="1:8">
      <c r="A5996" s="8" t="str">
        <f t="shared" si="133"/>
        <v>40.05.000910.07.0028</v>
      </c>
      <c r="B5996" s="8" t="s">
        <v>2033</v>
      </c>
      <c r="C5996" s="8" t="s">
        <v>2034</v>
      </c>
      <c r="D5996" s="8" t="s">
        <v>450</v>
      </c>
      <c r="E5996" s="8" t="s">
        <v>1348</v>
      </c>
      <c r="F5996" s="8" t="s">
        <v>498</v>
      </c>
      <c r="G5996" s="8" t="s">
        <v>1349</v>
      </c>
      <c r="H5996" s="8">
        <v>5.0358E-2</v>
      </c>
    </row>
    <row r="5997" spans="1:8">
      <c r="A5997" s="8" t="str">
        <f t="shared" si="133"/>
        <v>40.05.000910.04.0005</v>
      </c>
      <c r="B5997" s="8" t="s">
        <v>2033</v>
      </c>
      <c r="C5997" s="8" t="s">
        <v>2034</v>
      </c>
      <c r="D5997" s="8" t="s">
        <v>450</v>
      </c>
      <c r="E5997" s="8" t="s">
        <v>475</v>
      </c>
      <c r="F5997" s="8" t="s">
        <v>452</v>
      </c>
      <c r="G5997" s="8" t="s">
        <v>476</v>
      </c>
      <c r="H5997" s="8">
        <v>0.26506600000000002</v>
      </c>
    </row>
    <row r="5998" spans="1:8">
      <c r="A5998" s="8" t="str">
        <f t="shared" si="133"/>
        <v>40.05.000910.03.0005</v>
      </c>
      <c r="B5998" s="8" t="s">
        <v>2033</v>
      </c>
      <c r="C5998" s="8" t="s">
        <v>2034</v>
      </c>
      <c r="D5998" s="8" t="s">
        <v>450</v>
      </c>
      <c r="E5998" s="8" t="s">
        <v>1239</v>
      </c>
      <c r="F5998" s="8" t="s">
        <v>452</v>
      </c>
      <c r="G5998" s="8" t="s">
        <v>1240</v>
      </c>
      <c r="H5998" s="8">
        <v>0.71562800000000004</v>
      </c>
    </row>
    <row r="5999" spans="1:8">
      <c r="A5999" s="8" t="str">
        <f t="shared" si="133"/>
        <v>40.05.000940.03.1310</v>
      </c>
      <c r="B5999" s="8" t="s">
        <v>2033</v>
      </c>
      <c r="C5999" s="8" t="s">
        <v>2034</v>
      </c>
      <c r="D5999" s="8" t="s">
        <v>450</v>
      </c>
      <c r="E5999" s="8" t="s">
        <v>519</v>
      </c>
      <c r="F5999" s="8" t="s">
        <v>498</v>
      </c>
      <c r="G5999" s="8" t="s">
        <v>520</v>
      </c>
      <c r="H5999" s="8">
        <v>0.39754899999999999</v>
      </c>
    </row>
    <row r="6000" spans="1:8">
      <c r="A6000" s="8" t="str">
        <f t="shared" si="133"/>
        <v>40.05.000920.09.1002</v>
      </c>
      <c r="B6000" s="8" t="s">
        <v>2033</v>
      </c>
      <c r="C6000" s="8" t="s">
        <v>2034</v>
      </c>
      <c r="D6000" s="8" t="s">
        <v>450</v>
      </c>
      <c r="E6000" s="8" t="s">
        <v>923</v>
      </c>
      <c r="F6000" s="8" t="s">
        <v>508</v>
      </c>
      <c r="G6000" s="8" t="s">
        <v>924</v>
      </c>
      <c r="H6000" s="8">
        <v>9.5200000000000005E-4</v>
      </c>
    </row>
    <row r="6001" spans="1:8">
      <c r="A6001" s="8" t="str">
        <f t="shared" si="133"/>
        <v>40.05.000920.15.1002</v>
      </c>
      <c r="B6001" s="8" t="s">
        <v>2033</v>
      </c>
      <c r="C6001" s="8" t="s">
        <v>2034</v>
      </c>
      <c r="D6001" s="8" t="s">
        <v>450</v>
      </c>
      <c r="E6001" s="8" t="s">
        <v>921</v>
      </c>
      <c r="F6001" s="8" t="s">
        <v>508</v>
      </c>
      <c r="G6001" s="8" t="s">
        <v>922</v>
      </c>
      <c r="H6001" s="8">
        <v>1.879E-3</v>
      </c>
    </row>
    <row r="6002" spans="1:8">
      <c r="A6002" s="8" t="str">
        <f t="shared" si="133"/>
        <v>40.05.000920.07.1001</v>
      </c>
      <c r="B6002" s="8" t="s">
        <v>2033</v>
      </c>
      <c r="C6002" s="8" t="s">
        <v>2034</v>
      </c>
      <c r="D6002" s="8" t="s">
        <v>450</v>
      </c>
      <c r="E6002" s="8" t="s">
        <v>925</v>
      </c>
      <c r="F6002" s="8" t="s">
        <v>452</v>
      </c>
      <c r="G6002" s="8" t="s">
        <v>926</v>
      </c>
      <c r="H6002" s="8">
        <v>2.12E-4</v>
      </c>
    </row>
    <row r="6003" spans="1:8">
      <c r="A6003" s="8" t="str">
        <f t="shared" si="133"/>
        <v>40.05.000935.03.1310</v>
      </c>
      <c r="B6003" s="8" t="s">
        <v>2033</v>
      </c>
      <c r="C6003" s="8" t="s">
        <v>2034</v>
      </c>
      <c r="D6003" s="8" t="s">
        <v>450</v>
      </c>
      <c r="E6003" s="8" t="s">
        <v>1053</v>
      </c>
      <c r="F6003" s="8" t="s">
        <v>498</v>
      </c>
      <c r="G6003" s="8" t="s">
        <v>1054</v>
      </c>
      <c r="H6003" s="8">
        <v>0.39754899999999999</v>
      </c>
    </row>
    <row r="6004" spans="1:8">
      <c r="A6004" s="8" t="str">
        <f t="shared" si="133"/>
        <v>40.05.000920.10.1014</v>
      </c>
      <c r="B6004" s="8" t="s">
        <v>2033</v>
      </c>
      <c r="C6004" s="8" t="s">
        <v>2034</v>
      </c>
      <c r="D6004" s="8" t="s">
        <v>450</v>
      </c>
      <c r="E6004" s="8" t="s">
        <v>1055</v>
      </c>
      <c r="F6004" s="8" t="s">
        <v>508</v>
      </c>
      <c r="G6004" s="8" t="s">
        <v>1056</v>
      </c>
      <c r="H6004" s="8">
        <v>1.9880000000000002E-3</v>
      </c>
    </row>
    <row r="6005" spans="1:8">
      <c r="A6005" s="8" t="str">
        <f t="shared" si="133"/>
        <v>40.05.000920.06.1027</v>
      </c>
      <c r="B6005" s="8" t="s">
        <v>2033</v>
      </c>
      <c r="C6005" s="8" t="s">
        <v>2034</v>
      </c>
      <c r="D6005" s="8" t="s">
        <v>450</v>
      </c>
      <c r="E6005" s="8" t="s">
        <v>1057</v>
      </c>
      <c r="F6005" s="8" t="s">
        <v>463</v>
      </c>
      <c r="G6005" s="8" t="s">
        <v>1058</v>
      </c>
      <c r="H6005" s="8">
        <v>1.9876999999999999E-2</v>
      </c>
    </row>
    <row r="6006" spans="1:8">
      <c r="A6006" s="8" t="str">
        <f t="shared" si="133"/>
        <v>40.05.000940.03.1510</v>
      </c>
      <c r="B6006" s="8" t="s">
        <v>2033</v>
      </c>
      <c r="C6006" s="8" t="s">
        <v>2034</v>
      </c>
      <c r="D6006" s="8" t="s">
        <v>450</v>
      </c>
      <c r="E6006" s="8" t="s">
        <v>837</v>
      </c>
      <c r="F6006" s="8" t="s">
        <v>498</v>
      </c>
      <c r="G6006" s="8" t="s">
        <v>838</v>
      </c>
      <c r="H6006" s="8">
        <v>0.106027</v>
      </c>
    </row>
    <row r="6007" spans="1:8">
      <c r="A6007" s="8" t="str">
        <f t="shared" si="133"/>
        <v>40.05.000935.03.1510</v>
      </c>
      <c r="B6007" s="8" t="s">
        <v>2033</v>
      </c>
      <c r="C6007" s="8" t="s">
        <v>2034</v>
      </c>
      <c r="D6007" s="8" t="s">
        <v>450</v>
      </c>
      <c r="E6007" s="8" t="s">
        <v>1244</v>
      </c>
      <c r="F6007" s="8" t="s">
        <v>498</v>
      </c>
      <c r="G6007" s="8" t="s">
        <v>838</v>
      </c>
      <c r="H6007" s="8">
        <v>0.106027</v>
      </c>
    </row>
    <row r="6008" spans="1:8">
      <c r="A6008" s="8" t="str">
        <f t="shared" si="133"/>
        <v>40.05.000920.10.1011</v>
      </c>
      <c r="B6008" s="8" t="s">
        <v>2033</v>
      </c>
      <c r="C6008" s="8" t="s">
        <v>2034</v>
      </c>
      <c r="D6008" s="8" t="s">
        <v>450</v>
      </c>
      <c r="E6008" s="8" t="s">
        <v>908</v>
      </c>
      <c r="F6008" s="8" t="s">
        <v>508</v>
      </c>
      <c r="G6008" s="8" t="s">
        <v>909</v>
      </c>
      <c r="H6008" s="8">
        <v>2.1205000000000002E-2</v>
      </c>
    </row>
    <row r="6009" spans="1:8">
      <c r="A6009" s="8" t="str">
        <f t="shared" si="133"/>
        <v>40.05.000920.06.1011</v>
      </c>
      <c r="B6009" s="8" t="s">
        <v>2033</v>
      </c>
      <c r="C6009" s="8" t="s">
        <v>2034</v>
      </c>
      <c r="D6009" s="8" t="s">
        <v>450</v>
      </c>
      <c r="E6009" s="8" t="s">
        <v>1245</v>
      </c>
      <c r="F6009" s="8" t="s">
        <v>508</v>
      </c>
      <c r="G6009" s="8" t="s">
        <v>1246</v>
      </c>
      <c r="H6009" s="8">
        <v>2.1205000000000002E-2</v>
      </c>
    </row>
    <row r="6010" spans="1:8">
      <c r="A6010" s="8" t="str">
        <f t="shared" si="133"/>
        <v>40.05.000920.03.1014</v>
      </c>
      <c r="B6010" s="8" t="s">
        <v>2033</v>
      </c>
      <c r="C6010" s="8" t="s">
        <v>2034</v>
      </c>
      <c r="D6010" s="8" t="s">
        <v>450</v>
      </c>
      <c r="E6010" s="8" t="s">
        <v>912</v>
      </c>
      <c r="F6010" s="8" t="s">
        <v>508</v>
      </c>
      <c r="G6010" s="8" t="s">
        <v>913</v>
      </c>
      <c r="H6010" s="8">
        <v>1.0603E-2</v>
      </c>
    </row>
    <row r="6011" spans="1:8">
      <c r="A6011" s="8" t="str">
        <f t="shared" si="133"/>
        <v>40.05.000920.06.1005</v>
      </c>
      <c r="B6011" s="8" t="s">
        <v>2033</v>
      </c>
      <c r="C6011" s="8" t="s">
        <v>2034</v>
      </c>
      <c r="D6011" s="8" t="s">
        <v>450</v>
      </c>
      <c r="E6011" s="8" t="s">
        <v>914</v>
      </c>
      <c r="F6011" s="8" t="s">
        <v>508</v>
      </c>
      <c r="G6011" s="8" t="s">
        <v>915</v>
      </c>
      <c r="H6011" s="8">
        <v>1.0603E-2</v>
      </c>
    </row>
    <row r="6012" spans="1:8">
      <c r="A6012" s="8" t="str">
        <f t="shared" si="133"/>
        <v>40.05.000920.06.1001</v>
      </c>
      <c r="B6012" s="8" t="s">
        <v>2033</v>
      </c>
      <c r="C6012" s="8" t="s">
        <v>2034</v>
      </c>
      <c r="D6012" s="8" t="s">
        <v>450</v>
      </c>
      <c r="E6012" s="8" t="s">
        <v>917</v>
      </c>
      <c r="F6012" s="8" t="s">
        <v>508</v>
      </c>
      <c r="G6012" s="8" t="s">
        <v>918</v>
      </c>
      <c r="H6012" s="8">
        <v>1.0603E-2</v>
      </c>
    </row>
    <row r="6013" spans="1:8">
      <c r="A6013" s="8" t="str">
        <f t="shared" si="133"/>
        <v>40.05.000920.08.1001</v>
      </c>
      <c r="B6013" s="8" t="s">
        <v>2033</v>
      </c>
      <c r="C6013" s="8" t="s">
        <v>2034</v>
      </c>
      <c r="D6013" s="8" t="s">
        <v>450</v>
      </c>
      <c r="E6013" s="8" t="s">
        <v>919</v>
      </c>
      <c r="F6013" s="8" t="s">
        <v>920</v>
      </c>
      <c r="G6013" s="8" t="s">
        <v>542</v>
      </c>
      <c r="H6013" s="8">
        <v>1.0603E-2</v>
      </c>
    </row>
    <row r="6014" spans="1:8">
      <c r="A6014" s="8" t="str">
        <f t="shared" si="133"/>
        <v>40.05.000920.07.0070</v>
      </c>
      <c r="B6014" s="8" t="s">
        <v>2033</v>
      </c>
      <c r="C6014" s="8" t="s">
        <v>2034</v>
      </c>
      <c r="D6014" s="8" t="s">
        <v>450</v>
      </c>
      <c r="E6014" s="8" t="s">
        <v>2035</v>
      </c>
      <c r="F6014" s="8" t="s">
        <v>498</v>
      </c>
      <c r="G6014" s="8" t="s">
        <v>2036</v>
      </c>
      <c r="H6014" s="8">
        <v>0.112764</v>
      </c>
    </row>
    <row r="6015" spans="1:8">
      <c r="A6015" s="8" t="str">
        <f t="shared" si="133"/>
        <v>40.05.000920.03.0027</v>
      </c>
      <c r="B6015" s="8" t="s">
        <v>2033</v>
      </c>
      <c r="C6015" s="8" t="s">
        <v>2034</v>
      </c>
      <c r="D6015" s="8" t="s">
        <v>450</v>
      </c>
      <c r="E6015" s="8" t="s">
        <v>2031</v>
      </c>
      <c r="F6015" s="8" t="s">
        <v>463</v>
      </c>
      <c r="G6015" s="8" t="s">
        <v>2032</v>
      </c>
      <c r="H6015" s="8">
        <v>1.0050250000000001</v>
      </c>
    </row>
    <row r="6016" spans="1:8">
      <c r="A6016" s="8" t="str">
        <f t="shared" si="133"/>
        <v>40.05.000920.08.0004</v>
      </c>
      <c r="B6016" s="8" t="s">
        <v>2033</v>
      </c>
      <c r="C6016" s="8" t="s">
        <v>2034</v>
      </c>
      <c r="D6016" s="8" t="s">
        <v>450</v>
      </c>
      <c r="E6016" s="8" t="s">
        <v>541</v>
      </c>
      <c r="F6016" s="8" t="s">
        <v>452</v>
      </c>
      <c r="G6016" s="8" t="s">
        <v>542</v>
      </c>
      <c r="H6016" s="8">
        <v>2.111E-3</v>
      </c>
    </row>
    <row r="6017" spans="1:8">
      <c r="A6017" s="8" t="str">
        <f t="shared" si="133"/>
        <v>40.05.000920.07.0025</v>
      </c>
      <c r="B6017" s="8" t="s">
        <v>2033</v>
      </c>
      <c r="C6017" s="8" t="s">
        <v>2034</v>
      </c>
      <c r="D6017" s="8" t="s">
        <v>450</v>
      </c>
      <c r="E6017" s="8" t="s">
        <v>1062</v>
      </c>
      <c r="F6017" s="8" t="s">
        <v>452</v>
      </c>
      <c r="G6017" s="8" t="s">
        <v>1063</v>
      </c>
      <c r="H6017" s="8">
        <v>4.1508000000000003E-2</v>
      </c>
    </row>
    <row r="6018" spans="1:8">
      <c r="A6018" s="8" t="str">
        <f t="shared" si="133"/>
        <v>40.05.001030.05.0001</v>
      </c>
      <c r="B6018" s="8" t="s">
        <v>2037</v>
      </c>
      <c r="C6018" s="8" t="s">
        <v>2038</v>
      </c>
      <c r="D6018" s="8" t="s">
        <v>450</v>
      </c>
      <c r="E6018" s="8" t="s">
        <v>1050</v>
      </c>
      <c r="F6018" s="8" t="s">
        <v>498</v>
      </c>
      <c r="G6018" s="8" t="s">
        <v>844</v>
      </c>
      <c r="H6018" s="8">
        <v>1.6110709999999999</v>
      </c>
    </row>
    <row r="6019" spans="1:8">
      <c r="A6019" s="8" t="str">
        <f t="shared" si="133"/>
        <v>---------------  - FMEN031 - V:</v>
      </c>
      <c r="B6019" s="8" t="s">
        <v>427</v>
      </c>
      <c r="C6019" s="8" t="e">
        <f>------------------------------DAT</f>
        <v>#NAME?</v>
      </c>
      <c r="D6019" s="8" t="s">
        <v>1238</v>
      </c>
      <c r="E6019" s="8" t="s">
        <v>526</v>
      </c>
      <c r="F6019" s="8" t="s">
        <v>527</v>
      </c>
      <c r="G6019" s="8" t="s">
        <v>528</v>
      </c>
      <c r="H6019" s="8"/>
    </row>
    <row r="6020" spans="1:8">
      <c r="A6020" s="8" t="str">
        <f t="shared" si="133"/>
        <v>_x000C_------------------------------</v>
      </c>
      <c r="B6020" s="8" t="s">
        <v>529</v>
      </c>
      <c r="C6020" s="8" t="s">
        <v>1227</v>
      </c>
      <c r="D6020" s="8" t="s">
        <v>1228</v>
      </c>
      <c r="E6020" s="8" t="s">
        <v>430</v>
      </c>
      <c r="F6020" s="8" t="s">
        <v>429</v>
      </c>
      <c r="G6020" s="8" t="s">
        <v>431</v>
      </c>
      <c r="H6020" s="8" t="s">
        <v>431</v>
      </c>
    </row>
    <row r="6021" spans="1:8">
      <c r="A6021" s="8" t="str">
        <f t="shared" si="133"/>
        <v>FORNO DE MINASrutura de Atual P</v>
      </c>
      <c r="B6021" s="8" t="s">
        <v>433</v>
      </c>
      <c r="C6021" s="8" t="s">
        <v>434</v>
      </c>
      <c r="D6021" s="8" t="s">
        <v>435</v>
      </c>
      <c r="E6021" s="8" t="s">
        <v>436</v>
      </c>
      <c r="F6021" s="8" t="s">
        <v>437</v>
      </c>
      <c r="G6021" s="8" t="s">
        <v>438</v>
      </c>
      <c r="H6021" s="8" t="s">
        <v>2039</v>
      </c>
    </row>
    <row r="6022" spans="1:8">
      <c r="A6022" s="8" t="str">
        <f t="shared" si="133"/>
        <v>-------------------------------</v>
      </c>
      <c r="B6022" s="8" t="s">
        <v>427</v>
      </c>
      <c r="C6022" s="8" t="s">
        <v>1227</v>
      </c>
      <c r="D6022" s="8" t="s">
        <v>1228</v>
      </c>
      <c r="E6022" s="8" t="s">
        <v>430</v>
      </c>
      <c r="F6022" s="8" t="s">
        <v>429</v>
      </c>
      <c r="G6022" s="8" t="s">
        <v>431</v>
      </c>
      <c r="H6022" s="8" t="s">
        <v>1880</v>
      </c>
    </row>
    <row r="6023" spans="1:8">
      <c r="A6023" s="8" t="str">
        <f t="shared" si="133"/>
        <v/>
      </c>
      <c r="B6023" s="8"/>
      <c r="C6023" s="8"/>
      <c r="D6023" s="8"/>
      <c r="E6023" s="8"/>
      <c r="F6023" s="8"/>
      <c r="G6023" s="8"/>
      <c r="H6023" s="8"/>
    </row>
    <row r="6024" spans="1:8">
      <c r="A6024" s="8" t="str">
        <f t="shared" si="133"/>
        <v>Item PaiItem Filho</v>
      </c>
      <c r="B6024" s="8" t="s">
        <v>441</v>
      </c>
      <c r="C6024" s="8" t="s">
        <v>442</v>
      </c>
      <c r="D6024" s="8" t="s">
        <v>443</v>
      </c>
      <c r="E6024" s="8" t="s">
        <v>444</v>
      </c>
      <c r="F6024" s="8" t="s">
        <v>443</v>
      </c>
      <c r="G6024" s="8" t="s">
        <v>445</v>
      </c>
      <c r="H6024" s="8" t="s">
        <v>446</v>
      </c>
    </row>
    <row r="6025" spans="1:8">
      <c r="A6025" s="8" t="str">
        <f t="shared" si="133"/>
        <v>------------------------------</v>
      </c>
      <c r="B6025" s="8" t="s">
        <v>427</v>
      </c>
      <c r="C6025" s="8" t="s">
        <v>447</v>
      </c>
      <c r="D6025" s="8" t="s">
        <v>448</v>
      </c>
      <c r="E6025" s="8" t="s">
        <v>449</v>
      </c>
      <c r="F6025" s="8" t="s">
        <v>448</v>
      </c>
      <c r="G6025" s="8" t="s">
        <v>431</v>
      </c>
      <c r="H6025" s="8" t="s">
        <v>427</v>
      </c>
    </row>
    <row r="6026" spans="1:8">
      <c r="A6026" s="8" t="str">
        <f t="shared" si="133"/>
        <v>40.05.001010.01.0006</v>
      </c>
      <c r="B6026" s="8" t="s">
        <v>2037</v>
      </c>
      <c r="C6026" s="8" t="s">
        <v>2038</v>
      </c>
      <c r="D6026" s="8" t="s">
        <v>450</v>
      </c>
      <c r="E6026" s="8" t="s">
        <v>845</v>
      </c>
      <c r="F6026" s="8" t="s">
        <v>452</v>
      </c>
      <c r="G6026" s="8" t="s">
        <v>846</v>
      </c>
      <c r="H6026" s="8">
        <v>1.732334</v>
      </c>
    </row>
    <row r="6027" spans="1:8">
      <c r="A6027" s="8" t="str">
        <f t="shared" si="133"/>
        <v>40.05.001010.01.0011</v>
      </c>
      <c r="B6027" s="8" t="s">
        <v>2037</v>
      </c>
      <c r="C6027" s="8" t="s">
        <v>2038</v>
      </c>
      <c r="D6027" s="8" t="s">
        <v>450</v>
      </c>
      <c r="E6027" s="8" t="s">
        <v>1051</v>
      </c>
      <c r="F6027" s="8" t="s">
        <v>452</v>
      </c>
      <c r="G6027" s="8" t="s">
        <v>1052</v>
      </c>
      <c r="H6027" s="8">
        <v>1.208329</v>
      </c>
    </row>
    <row r="6028" spans="1:8">
      <c r="A6028" s="8" t="str">
        <f t="shared" si="133"/>
        <v>40.05.001010.02.0003</v>
      </c>
      <c r="B6028" s="8" t="s">
        <v>2037</v>
      </c>
      <c r="C6028" s="8" t="s">
        <v>2038</v>
      </c>
      <c r="D6028" s="8" t="s">
        <v>450</v>
      </c>
      <c r="E6028" s="8" t="s">
        <v>523</v>
      </c>
      <c r="F6028" s="8" t="s">
        <v>452</v>
      </c>
      <c r="G6028" s="8" t="s">
        <v>524</v>
      </c>
      <c r="H6028" s="8">
        <v>0.27966200000000002</v>
      </c>
    </row>
    <row r="6029" spans="1:8">
      <c r="A6029" s="8" t="str">
        <f t="shared" si="133"/>
        <v>40.05.001010.07.0002</v>
      </c>
      <c r="B6029" s="8" t="s">
        <v>2037</v>
      </c>
      <c r="C6029" s="8" t="s">
        <v>2038</v>
      </c>
      <c r="D6029" s="8" t="s">
        <v>450</v>
      </c>
      <c r="E6029" s="8" t="s">
        <v>454</v>
      </c>
      <c r="F6029" s="8" t="s">
        <v>452</v>
      </c>
      <c r="G6029" s="8" t="s">
        <v>455</v>
      </c>
      <c r="H6029" s="8">
        <v>2.5600339999999999</v>
      </c>
    </row>
    <row r="6030" spans="1:8">
      <c r="A6030" s="8" t="str">
        <f t="shared" si="133"/>
        <v>40.05.001010.04.0007</v>
      </c>
      <c r="B6030" s="8" t="s">
        <v>2037</v>
      </c>
      <c r="C6030" s="8" t="s">
        <v>2038</v>
      </c>
      <c r="D6030" s="8" t="s">
        <v>450</v>
      </c>
      <c r="E6030" s="8" t="s">
        <v>535</v>
      </c>
      <c r="F6030" s="8" t="s">
        <v>452</v>
      </c>
      <c r="G6030" s="8" t="s">
        <v>536</v>
      </c>
      <c r="H6030" s="8">
        <v>0.80842599999999998</v>
      </c>
    </row>
    <row r="6031" spans="1:8">
      <c r="A6031" s="8" t="str">
        <f t="shared" ref="A6031:A6094" si="134">B6031&amp;E6031</f>
        <v>40.05.001010.09.0002</v>
      </c>
      <c r="B6031" s="8" t="s">
        <v>2037</v>
      </c>
      <c r="C6031" s="8" t="s">
        <v>2038</v>
      </c>
      <c r="D6031" s="8" t="s">
        <v>450</v>
      </c>
      <c r="E6031" s="8" t="s">
        <v>502</v>
      </c>
      <c r="F6031" s="8" t="s">
        <v>452</v>
      </c>
      <c r="G6031" s="8" t="s">
        <v>503</v>
      </c>
      <c r="H6031" s="8">
        <v>1.6214500000000001</v>
      </c>
    </row>
    <row r="6032" spans="1:8">
      <c r="A6032" s="8" t="str">
        <f t="shared" si="134"/>
        <v>40.05.001010.09.0006</v>
      </c>
      <c r="B6032" s="8" t="s">
        <v>2037</v>
      </c>
      <c r="C6032" s="8" t="s">
        <v>2038</v>
      </c>
      <c r="D6032" s="8" t="s">
        <v>450</v>
      </c>
      <c r="E6032" s="8" t="s">
        <v>504</v>
      </c>
      <c r="F6032" s="8" t="s">
        <v>505</v>
      </c>
      <c r="G6032" s="8" t="s">
        <v>506</v>
      </c>
      <c r="H6032" s="8">
        <v>9.2654E-2</v>
      </c>
    </row>
    <row r="6033" spans="1:8">
      <c r="A6033" s="8" t="str">
        <f t="shared" si="134"/>
        <v>40.05.001010.06.0020</v>
      </c>
      <c r="B6033" s="8" t="s">
        <v>2037</v>
      </c>
      <c r="C6033" s="8" t="s">
        <v>2038</v>
      </c>
      <c r="D6033" s="8" t="s">
        <v>450</v>
      </c>
      <c r="E6033" s="8" t="s">
        <v>456</v>
      </c>
      <c r="F6033" s="8" t="s">
        <v>452</v>
      </c>
      <c r="G6033" s="8" t="s">
        <v>457</v>
      </c>
      <c r="H6033" s="8">
        <v>5.5872999999999999E-2</v>
      </c>
    </row>
    <row r="6034" spans="1:8">
      <c r="A6034" s="8" t="str">
        <f t="shared" si="134"/>
        <v>40.05.001010.07.0028</v>
      </c>
      <c r="B6034" s="8" t="s">
        <v>2037</v>
      </c>
      <c r="C6034" s="8" t="s">
        <v>2038</v>
      </c>
      <c r="D6034" s="8" t="s">
        <v>450</v>
      </c>
      <c r="E6034" s="8" t="s">
        <v>1348</v>
      </c>
      <c r="F6034" s="8" t="s">
        <v>498</v>
      </c>
      <c r="G6034" s="8" t="s">
        <v>1349</v>
      </c>
      <c r="H6034" s="8">
        <v>5.3115000000000002E-2</v>
      </c>
    </row>
    <row r="6035" spans="1:8">
      <c r="A6035" s="8" t="str">
        <f t="shared" si="134"/>
        <v>40.05.001010.04.0005</v>
      </c>
      <c r="B6035" s="8" t="s">
        <v>2037</v>
      </c>
      <c r="C6035" s="8" t="s">
        <v>2038</v>
      </c>
      <c r="D6035" s="8" t="s">
        <v>450</v>
      </c>
      <c r="E6035" s="8" t="s">
        <v>475</v>
      </c>
      <c r="F6035" s="8" t="s">
        <v>452</v>
      </c>
      <c r="G6035" s="8" t="s">
        <v>476</v>
      </c>
      <c r="H6035" s="8">
        <v>0.27957100000000001</v>
      </c>
    </row>
    <row r="6036" spans="1:8">
      <c r="A6036" s="8" t="str">
        <f t="shared" si="134"/>
        <v>40.05.001010.02.0034</v>
      </c>
      <c r="B6036" s="8" t="s">
        <v>2037</v>
      </c>
      <c r="C6036" s="8" t="s">
        <v>2038</v>
      </c>
      <c r="D6036" s="8" t="s">
        <v>450</v>
      </c>
      <c r="E6036" s="8" t="s">
        <v>905</v>
      </c>
      <c r="F6036" s="8" t="s">
        <v>498</v>
      </c>
      <c r="G6036" s="8" t="s">
        <v>906</v>
      </c>
      <c r="H6036" s="8">
        <v>0.72686399999999995</v>
      </c>
    </row>
    <row r="6037" spans="1:8">
      <c r="A6037" s="8" t="str">
        <f t="shared" si="134"/>
        <v>40.05.001020.07.0072</v>
      </c>
      <c r="B6037" s="8" t="s">
        <v>2037</v>
      </c>
      <c r="C6037" s="8" t="s">
        <v>2038</v>
      </c>
      <c r="D6037" s="8" t="s">
        <v>450</v>
      </c>
      <c r="E6037" s="8" t="s">
        <v>2040</v>
      </c>
      <c r="F6037" s="8" t="s">
        <v>498</v>
      </c>
      <c r="G6037" s="8" t="s">
        <v>2041</v>
      </c>
      <c r="H6037" s="8">
        <v>0.112764</v>
      </c>
    </row>
    <row r="6038" spans="1:8">
      <c r="A6038" s="8" t="str">
        <f t="shared" si="134"/>
        <v>40.05.001020.03.0027</v>
      </c>
      <c r="B6038" s="8" t="s">
        <v>2037</v>
      </c>
      <c r="C6038" s="8" t="s">
        <v>2038</v>
      </c>
      <c r="D6038" s="8" t="s">
        <v>450</v>
      </c>
      <c r="E6038" s="8" t="s">
        <v>2031</v>
      </c>
      <c r="F6038" s="8" t="s">
        <v>463</v>
      </c>
      <c r="G6038" s="8" t="s">
        <v>2032</v>
      </c>
      <c r="H6038" s="8">
        <v>1.0050250000000001</v>
      </c>
    </row>
    <row r="6039" spans="1:8">
      <c r="A6039" s="8" t="str">
        <f t="shared" si="134"/>
        <v>40.05.001020.08.0004</v>
      </c>
      <c r="B6039" s="8" t="s">
        <v>2037</v>
      </c>
      <c r="C6039" s="8" t="s">
        <v>2038</v>
      </c>
      <c r="D6039" s="8" t="s">
        <v>450</v>
      </c>
      <c r="E6039" s="8" t="s">
        <v>541</v>
      </c>
      <c r="F6039" s="8" t="s">
        <v>452</v>
      </c>
      <c r="G6039" s="8" t="s">
        <v>542</v>
      </c>
      <c r="H6039" s="8">
        <v>2.111E-3</v>
      </c>
    </row>
    <row r="6040" spans="1:8">
      <c r="A6040" s="8" t="str">
        <f t="shared" si="134"/>
        <v>40.05.001020.07.0025</v>
      </c>
      <c r="B6040" s="8" t="s">
        <v>2037</v>
      </c>
      <c r="C6040" s="8" t="s">
        <v>2038</v>
      </c>
      <c r="D6040" s="8" t="s">
        <v>450</v>
      </c>
      <c r="E6040" s="8" t="s">
        <v>1062</v>
      </c>
      <c r="F6040" s="8" t="s">
        <v>452</v>
      </c>
      <c r="G6040" s="8" t="s">
        <v>1063</v>
      </c>
      <c r="H6040" s="8">
        <v>4.1508000000000003E-2</v>
      </c>
    </row>
    <row r="6041" spans="1:8">
      <c r="A6041" s="8" t="str">
        <f t="shared" si="134"/>
        <v>40.05.001130.05.0001</v>
      </c>
      <c r="B6041" s="8" t="s">
        <v>2042</v>
      </c>
      <c r="C6041" s="8" t="s">
        <v>2043</v>
      </c>
      <c r="D6041" s="8" t="s">
        <v>450</v>
      </c>
      <c r="E6041" s="8" t="s">
        <v>1050</v>
      </c>
      <c r="F6041" s="8" t="s">
        <v>498</v>
      </c>
      <c r="G6041" s="8" t="s">
        <v>844</v>
      </c>
      <c r="H6041" s="8">
        <v>1.1617360000000001</v>
      </c>
    </row>
    <row r="6042" spans="1:8">
      <c r="A6042" s="8" t="str">
        <f t="shared" si="134"/>
        <v>40.05.001110.01.0006</v>
      </c>
      <c r="B6042" s="8" t="s">
        <v>2042</v>
      </c>
      <c r="C6042" s="8" t="s">
        <v>2043</v>
      </c>
      <c r="D6042" s="8" t="s">
        <v>450</v>
      </c>
      <c r="E6042" s="8" t="s">
        <v>845</v>
      </c>
      <c r="F6042" s="8" t="s">
        <v>452</v>
      </c>
      <c r="G6042" s="8" t="s">
        <v>846</v>
      </c>
      <c r="H6042" s="8">
        <v>1.2491779999999999</v>
      </c>
    </row>
    <row r="6043" spans="1:8">
      <c r="A6043" s="8" t="str">
        <f t="shared" si="134"/>
        <v>40.05.001110.01.0014</v>
      </c>
      <c r="B6043" s="8" t="s">
        <v>2042</v>
      </c>
      <c r="C6043" s="8" t="s">
        <v>2043</v>
      </c>
      <c r="D6043" s="8" t="s">
        <v>450</v>
      </c>
      <c r="E6043" s="8" t="s">
        <v>841</v>
      </c>
      <c r="F6043" s="8" t="s">
        <v>452</v>
      </c>
      <c r="G6043" s="8" t="s">
        <v>842</v>
      </c>
      <c r="H6043" s="8">
        <v>1.1617360000000001</v>
      </c>
    </row>
    <row r="6044" spans="1:8">
      <c r="A6044" s="8" t="str">
        <f t="shared" si="134"/>
        <v>40.05.001110.02.0031</v>
      </c>
      <c r="B6044" s="8" t="s">
        <v>2042</v>
      </c>
      <c r="C6044" s="8" t="s">
        <v>2043</v>
      </c>
      <c r="D6044" s="8" t="s">
        <v>450</v>
      </c>
      <c r="E6044" s="8" t="s">
        <v>1089</v>
      </c>
      <c r="F6044" s="8" t="s">
        <v>498</v>
      </c>
      <c r="G6044" s="8" t="s">
        <v>1090</v>
      </c>
      <c r="H6044" s="8">
        <v>0.484074</v>
      </c>
    </row>
    <row r="6045" spans="1:8">
      <c r="A6045" s="8" t="str">
        <f t="shared" si="134"/>
        <v>40.05.001110.07.0002</v>
      </c>
      <c r="B6045" s="8" t="s">
        <v>2042</v>
      </c>
      <c r="C6045" s="8" t="s">
        <v>2043</v>
      </c>
      <c r="D6045" s="8" t="s">
        <v>450</v>
      </c>
      <c r="E6045" s="8" t="s">
        <v>454</v>
      </c>
      <c r="F6045" s="8" t="s">
        <v>452</v>
      </c>
      <c r="G6045" s="8" t="s">
        <v>455</v>
      </c>
      <c r="H6045" s="8">
        <v>2.3748930000000001</v>
      </c>
    </row>
    <row r="6046" spans="1:8">
      <c r="A6046" s="8" t="str">
        <f t="shared" si="134"/>
        <v>40.05.001110.04.0007</v>
      </c>
      <c r="B6046" s="8" t="s">
        <v>2042</v>
      </c>
      <c r="C6046" s="8" t="s">
        <v>2043</v>
      </c>
      <c r="D6046" s="8" t="s">
        <v>450</v>
      </c>
      <c r="E6046" s="8" t="s">
        <v>535</v>
      </c>
      <c r="F6046" s="8" t="s">
        <v>452</v>
      </c>
      <c r="G6046" s="8" t="s">
        <v>536</v>
      </c>
      <c r="H6046" s="8">
        <v>0.16187799999999999</v>
      </c>
    </row>
    <row r="6047" spans="1:8">
      <c r="A6047" s="8" t="str">
        <f t="shared" si="134"/>
        <v>40.05.001110.09.0002</v>
      </c>
      <c r="B6047" s="8" t="s">
        <v>2042</v>
      </c>
      <c r="C6047" s="8" t="s">
        <v>2043</v>
      </c>
      <c r="D6047" s="8" t="s">
        <v>450</v>
      </c>
      <c r="E6047" s="8" t="s">
        <v>502</v>
      </c>
      <c r="F6047" s="8" t="s">
        <v>452</v>
      </c>
      <c r="G6047" s="8" t="s">
        <v>503</v>
      </c>
      <c r="H6047" s="8">
        <v>1.397651</v>
      </c>
    </row>
    <row r="6048" spans="1:8">
      <c r="A6048" s="8" t="str">
        <f t="shared" si="134"/>
        <v>40.05.001110.09.0006</v>
      </c>
      <c r="B6048" s="8" t="s">
        <v>2042</v>
      </c>
      <c r="C6048" s="8" t="s">
        <v>2043</v>
      </c>
      <c r="D6048" s="8" t="s">
        <v>450</v>
      </c>
      <c r="E6048" s="8" t="s">
        <v>504</v>
      </c>
      <c r="F6048" s="8" t="s">
        <v>505</v>
      </c>
      <c r="G6048" s="8" t="s">
        <v>506</v>
      </c>
      <c r="H6048" s="8">
        <v>7.9866000000000006E-2</v>
      </c>
    </row>
    <row r="6049" spans="1:8">
      <c r="A6049" s="8" t="str">
        <f t="shared" si="134"/>
        <v>40.05.001110.07.0028</v>
      </c>
      <c r="B6049" s="8" t="s">
        <v>2042</v>
      </c>
      <c r="C6049" s="8" t="s">
        <v>2043</v>
      </c>
      <c r="D6049" s="8" t="s">
        <v>450</v>
      </c>
      <c r="E6049" s="8" t="s">
        <v>1348</v>
      </c>
      <c r="F6049" s="8" t="s">
        <v>498</v>
      </c>
      <c r="G6049" s="8" t="s">
        <v>1349</v>
      </c>
      <c r="H6049" s="8">
        <v>0.107559</v>
      </c>
    </row>
    <row r="6050" spans="1:8">
      <c r="A6050" s="8" t="str">
        <f t="shared" si="134"/>
        <v>40.05.001140.03.1010</v>
      </c>
      <c r="B6050" s="8" t="s">
        <v>2042</v>
      </c>
      <c r="C6050" s="8" t="s">
        <v>2043</v>
      </c>
      <c r="D6050" s="8" t="s">
        <v>450</v>
      </c>
      <c r="E6050" s="8" t="s">
        <v>1803</v>
      </c>
      <c r="F6050" s="8" t="s">
        <v>498</v>
      </c>
      <c r="G6050" s="8" t="s">
        <v>1445</v>
      </c>
      <c r="H6050" s="8">
        <v>1.88141</v>
      </c>
    </row>
    <row r="6051" spans="1:8">
      <c r="A6051" s="8" t="str">
        <f t="shared" si="134"/>
        <v>40.05.001135.03.1010</v>
      </c>
      <c r="B6051" s="8" t="s">
        <v>2042</v>
      </c>
      <c r="C6051" s="8" t="s">
        <v>2043</v>
      </c>
      <c r="D6051" s="8" t="s">
        <v>450</v>
      </c>
      <c r="E6051" s="8" t="s">
        <v>1444</v>
      </c>
      <c r="F6051" s="8" t="s">
        <v>498</v>
      </c>
      <c r="G6051" s="8" t="s">
        <v>1445</v>
      </c>
      <c r="H6051" s="8">
        <v>1.88141</v>
      </c>
    </row>
    <row r="6052" spans="1:8">
      <c r="A6052" s="8" t="str">
        <f t="shared" si="134"/>
        <v>40.05.001120.15.1002</v>
      </c>
      <c r="B6052" s="8" t="s">
        <v>2042</v>
      </c>
      <c r="C6052" s="8" t="s">
        <v>2043</v>
      </c>
      <c r="D6052" s="8" t="s">
        <v>450</v>
      </c>
      <c r="E6052" s="8" t="s">
        <v>921</v>
      </c>
      <c r="F6052" s="8" t="s">
        <v>508</v>
      </c>
      <c r="G6052" s="8" t="s">
        <v>922</v>
      </c>
      <c r="H6052" s="8">
        <v>4.8570000000000002E-3</v>
      </c>
    </row>
    <row r="6053" spans="1:8">
      <c r="A6053" s="8" t="str">
        <f t="shared" si="134"/>
        <v>40.05.001120.09.1002</v>
      </c>
      <c r="B6053" s="8" t="s">
        <v>2042</v>
      </c>
      <c r="C6053" s="8" t="s">
        <v>2043</v>
      </c>
      <c r="D6053" s="8" t="s">
        <v>450</v>
      </c>
      <c r="E6053" s="8" t="s">
        <v>923</v>
      </c>
      <c r="F6053" s="8" t="s">
        <v>508</v>
      </c>
      <c r="G6053" s="8" t="s">
        <v>924</v>
      </c>
      <c r="H6053" s="8">
        <v>2.5590000000000001E-3</v>
      </c>
    </row>
    <row r="6054" spans="1:8">
      <c r="A6054" s="8" t="str">
        <f t="shared" si="134"/>
        <v>40.05.001120.06.1012</v>
      </c>
      <c r="B6054" s="8" t="s">
        <v>2042</v>
      </c>
      <c r="C6054" s="8" t="s">
        <v>2043</v>
      </c>
      <c r="D6054" s="8" t="s">
        <v>450</v>
      </c>
      <c r="E6054" s="8" t="s">
        <v>1804</v>
      </c>
      <c r="F6054" s="8" t="s">
        <v>508</v>
      </c>
      <c r="G6054" s="8" t="s">
        <v>1805</v>
      </c>
      <c r="H6054" s="8">
        <v>9.4070000000000001E-2</v>
      </c>
    </row>
    <row r="6055" spans="1:8">
      <c r="A6055" s="8" t="str">
        <f t="shared" si="134"/>
        <v>40.05.001120.07.1001</v>
      </c>
      <c r="B6055" s="8" t="s">
        <v>2042</v>
      </c>
      <c r="C6055" s="8" t="s">
        <v>2043</v>
      </c>
      <c r="D6055" s="8" t="s">
        <v>450</v>
      </c>
      <c r="E6055" s="8" t="s">
        <v>925</v>
      </c>
      <c r="F6055" s="8" t="s">
        <v>452</v>
      </c>
      <c r="G6055" s="8" t="s">
        <v>926</v>
      </c>
      <c r="H6055" s="8">
        <v>9.68E-4</v>
      </c>
    </row>
    <row r="6056" spans="1:8">
      <c r="A6056" s="8" t="str">
        <f t="shared" si="134"/>
        <v>40.05.001140.03.1510</v>
      </c>
      <c r="B6056" s="8" t="s">
        <v>2042</v>
      </c>
      <c r="C6056" s="8" t="s">
        <v>2043</v>
      </c>
      <c r="D6056" s="8" t="s">
        <v>450</v>
      </c>
      <c r="E6056" s="8" t="s">
        <v>837</v>
      </c>
      <c r="F6056" s="8" t="s">
        <v>498</v>
      </c>
      <c r="G6056" s="8" t="s">
        <v>838</v>
      </c>
      <c r="H6056" s="8">
        <v>5.3727999999999998E-2</v>
      </c>
    </row>
    <row r="6057" spans="1:8">
      <c r="A6057" s="8" t="str">
        <f t="shared" si="134"/>
        <v>40.05.001135.03.1510</v>
      </c>
      <c r="B6057" s="8" t="s">
        <v>2042</v>
      </c>
      <c r="C6057" s="8" t="s">
        <v>2043</v>
      </c>
      <c r="D6057" s="8" t="s">
        <v>450</v>
      </c>
      <c r="E6057" s="8" t="s">
        <v>1244</v>
      </c>
      <c r="F6057" s="8" t="s">
        <v>498</v>
      </c>
      <c r="G6057" s="8" t="s">
        <v>838</v>
      </c>
      <c r="H6057" s="8">
        <v>5.3727999999999998E-2</v>
      </c>
    </row>
    <row r="6058" spans="1:8">
      <c r="A6058" s="8" t="str">
        <f t="shared" si="134"/>
        <v>40.05.001120.10.1011</v>
      </c>
      <c r="B6058" s="8" t="s">
        <v>2042</v>
      </c>
      <c r="C6058" s="8" t="s">
        <v>2043</v>
      </c>
      <c r="D6058" s="8" t="s">
        <v>450</v>
      </c>
      <c r="E6058" s="8" t="s">
        <v>908</v>
      </c>
      <c r="F6058" s="8" t="s">
        <v>508</v>
      </c>
      <c r="G6058" s="8" t="s">
        <v>909</v>
      </c>
      <c r="H6058" s="8">
        <v>1.0746E-2</v>
      </c>
    </row>
    <row r="6059" spans="1:8">
      <c r="A6059" s="8" t="str">
        <f t="shared" si="134"/>
        <v>40.05.001120.06.1011</v>
      </c>
      <c r="B6059" s="8" t="s">
        <v>2042</v>
      </c>
      <c r="C6059" s="8" t="s">
        <v>2043</v>
      </c>
      <c r="D6059" s="8" t="s">
        <v>450</v>
      </c>
      <c r="E6059" s="8" t="s">
        <v>1245</v>
      </c>
      <c r="F6059" s="8" t="s">
        <v>508</v>
      </c>
      <c r="G6059" s="8" t="s">
        <v>1246</v>
      </c>
      <c r="H6059" s="8">
        <v>1.0746E-2</v>
      </c>
    </row>
    <row r="6060" spans="1:8">
      <c r="A6060" s="8" t="str">
        <f t="shared" si="134"/>
        <v>40.05.001120.03.1014</v>
      </c>
      <c r="B6060" s="8" t="s">
        <v>2042</v>
      </c>
      <c r="C6060" s="8" t="s">
        <v>2043</v>
      </c>
      <c r="D6060" s="8" t="s">
        <v>450</v>
      </c>
      <c r="E6060" s="8" t="s">
        <v>912</v>
      </c>
      <c r="F6060" s="8" t="s">
        <v>508</v>
      </c>
      <c r="G6060" s="8" t="s">
        <v>913</v>
      </c>
      <c r="H6060" s="8">
        <v>5.3730000000000002E-3</v>
      </c>
    </row>
    <row r="6061" spans="1:8">
      <c r="A6061" s="8" t="str">
        <f t="shared" si="134"/>
        <v>40.05.001120.06.1005</v>
      </c>
      <c r="B6061" s="8" t="s">
        <v>2042</v>
      </c>
      <c r="C6061" s="8" t="s">
        <v>2043</v>
      </c>
      <c r="D6061" s="8" t="s">
        <v>450</v>
      </c>
      <c r="E6061" s="8" t="s">
        <v>914</v>
      </c>
      <c r="F6061" s="8" t="s">
        <v>508</v>
      </c>
      <c r="G6061" s="8" t="s">
        <v>915</v>
      </c>
      <c r="H6061" s="8">
        <v>5.3730000000000002E-3</v>
      </c>
    </row>
    <row r="6062" spans="1:8">
      <c r="A6062" s="8" t="str">
        <f t="shared" si="134"/>
        <v>40.05.001120.06.1001</v>
      </c>
      <c r="B6062" s="8" t="s">
        <v>2042</v>
      </c>
      <c r="C6062" s="8" t="s">
        <v>2043</v>
      </c>
      <c r="D6062" s="8" t="s">
        <v>450</v>
      </c>
      <c r="E6062" s="8" t="s">
        <v>917</v>
      </c>
      <c r="F6062" s="8" t="s">
        <v>508</v>
      </c>
      <c r="G6062" s="8" t="s">
        <v>918</v>
      </c>
      <c r="H6062" s="8">
        <v>5.3730000000000002E-3</v>
      </c>
    </row>
    <row r="6063" spans="1:8">
      <c r="A6063" s="8" t="str">
        <f t="shared" si="134"/>
        <v>40.05.001120.08.1001</v>
      </c>
      <c r="B6063" s="8" t="s">
        <v>2042</v>
      </c>
      <c r="C6063" s="8" t="s">
        <v>2043</v>
      </c>
      <c r="D6063" s="8" t="s">
        <v>450</v>
      </c>
      <c r="E6063" s="8" t="s">
        <v>919</v>
      </c>
      <c r="F6063" s="8" t="s">
        <v>920</v>
      </c>
      <c r="G6063" s="8" t="s">
        <v>542</v>
      </c>
      <c r="H6063" s="8">
        <v>5.3730000000000002E-3</v>
      </c>
    </row>
    <row r="6064" spans="1:8">
      <c r="A6064" s="8" t="str">
        <f t="shared" si="134"/>
        <v>40.05.001110.04.0005</v>
      </c>
      <c r="B6064" s="8" t="s">
        <v>2042</v>
      </c>
      <c r="C6064" s="8" t="s">
        <v>2043</v>
      </c>
      <c r="D6064" s="8" t="s">
        <v>450</v>
      </c>
      <c r="E6064" s="8" t="s">
        <v>475</v>
      </c>
      <c r="F6064" s="8" t="s">
        <v>452</v>
      </c>
      <c r="G6064" s="8" t="s">
        <v>476</v>
      </c>
      <c r="H6064" s="8">
        <v>4.0347000000000001E-2</v>
      </c>
    </row>
    <row r="6065" spans="1:8">
      <c r="A6065" s="8" t="str">
        <f t="shared" si="134"/>
        <v>40.05.001120.07.0071</v>
      </c>
      <c r="B6065" s="8" t="s">
        <v>2042</v>
      </c>
      <c r="C6065" s="8" t="s">
        <v>2043</v>
      </c>
      <c r="D6065" s="8" t="s">
        <v>450</v>
      </c>
      <c r="E6065" s="8" t="s">
        <v>2044</v>
      </c>
      <c r="F6065" s="8" t="s">
        <v>498</v>
      </c>
      <c r="G6065" s="8" t="s">
        <v>2045</v>
      </c>
      <c r="H6065" s="8">
        <v>0.112764</v>
      </c>
    </row>
    <row r="6066" spans="1:8">
      <c r="A6066" s="8" t="str">
        <f t="shared" si="134"/>
        <v>40.05.001120.03.0027</v>
      </c>
      <c r="B6066" s="8" t="s">
        <v>2042</v>
      </c>
      <c r="C6066" s="8" t="s">
        <v>2043</v>
      </c>
      <c r="D6066" s="8" t="s">
        <v>450</v>
      </c>
      <c r="E6066" s="8" t="s">
        <v>2031</v>
      </c>
      <c r="F6066" s="8" t="s">
        <v>463</v>
      </c>
      <c r="G6066" s="8" t="s">
        <v>2032</v>
      </c>
      <c r="H6066" s="8">
        <v>1.0050250000000001</v>
      </c>
    </row>
    <row r="6067" spans="1:8">
      <c r="A6067" s="8" t="str">
        <f t="shared" si="134"/>
        <v>40.05.001120.08.0004</v>
      </c>
      <c r="B6067" s="8" t="s">
        <v>2042</v>
      </c>
      <c r="C6067" s="8" t="s">
        <v>2043</v>
      </c>
      <c r="D6067" s="8" t="s">
        <v>450</v>
      </c>
      <c r="E6067" s="8" t="s">
        <v>541</v>
      </c>
      <c r="F6067" s="8" t="s">
        <v>452</v>
      </c>
      <c r="G6067" s="8" t="s">
        <v>542</v>
      </c>
      <c r="H6067" s="8">
        <v>1.005E-3</v>
      </c>
    </row>
    <row r="6068" spans="1:8">
      <c r="A6068" s="8" t="str">
        <f t="shared" si="134"/>
        <v>40.05.001120.07.0025</v>
      </c>
      <c r="B6068" s="8" t="s">
        <v>2042</v>
      </c>
      <c r="C6068" s="8" t="s">
        <v>2043</v>
      </c>
      <c r="D6068" s="8" t="s">
        <v>450</v>
      </c>
      <c r="E6068" s="8" t="s">
        <v>1062</v>
      </c>
      <c r="F6068" s="8" t="s">
        <v>452</v>
      </c>
      <c r="G6068" s="8" t="s">
        <v>1063</v>
      </c>
      <c r="H6068" s="8">
        <v>5.9195999999999999E-2</v>
      </c>
    </row>
    <row r="6069" spans="1:8">
      <c r="A6069" s="8" t="str">
        <f t="shared" si="134"/>
        <v>40.05.001120.08.0031</v>
      </c>
      <c r="B6069" s="8" t="s">
        <v>2042</v>
      </c>
      <c r="C6069" s="8" t="s">
        <v>2043</v>
      </c>
      <c r="D6069" s="8" t="s">
        <v>450</v>
      </c>
      <c r="E6069" s="8" t="s">
        <v>2046</v>
      </c>
      <c r="F6069" s="8" t="s">
        <v>579</v>
      </c>
      <c r="G6069" s="8" t="s">
        <v>2047</v>
      </c>
      <c r="H6069" s="8">
        <v>1.005E-3</v>
      </c>
    </row>
    <row r="6070" spans="1:8">
      <c r="A6070" s="8" t="str">
        <f t="shared" si="134"/>
        <v>40.05.001230.05.0001</v>
      </c>
      <c r="B6070" s="8" t="s">
        <v>2048</v>
      </c>
      <c r="C6070" s="8" t="s">
        <v>2049</v>
      </c>
      <c r="D6070" s="8" t="s">
        <v>450</v>
      </c>
      <c r="E6070" s="8" t="s">
        <v>1050</v>
      </c>
      <c r="F6070" s="8" t="s">
        <v>498</v>
      </c>
      <c r="G6070" s="8" t="s">
        <v>844</v>
      </c>
      <c r="H6070" s="8">
        <v>0.91522800000000004</v>
      </c>
    </row>
    <row r="6071" spans="1:8">
      <c r="A6071" s="8" t="str">
        <f t="shared" si="134"/>
        <v>40.05.001210.01.0006</v>
      </c>
      <c r="B6071" s="8" t="s">
        <v>2048</v>
      </c>
      <c r="C6071" s="8" t="s">
        <v>2049</v>
      </c>
      <c r="D6071" s="8" t="s">
        <v>450</v>
      </c>
      <c r="E6071" s="8" t="s">
        <v>845</v>
      </c>
      <c r="F6071" s="8" t="s">
        <v>452</v>
      </c>
      <c r="G6071" s="8" t="s">
        <v>846</v>
      </c>
      <c r="H6071" s="8">
        <v>0.98411700000000002</v>
      </c>
    </row>
    <row r="6072" spans="1:8">
      <c r="A6072" s="8" t="str">
        <f t="shared" si="134"/>
        <v>40.05.001210.01.0014</v>
      </c>
      <c r="B6072" s="8" t="s">
        <v>2048</v>
      </c>
      <c r="C6072" s="8" t="s">
        <v>2049</v>
      </c>
      <c r="D6072" s="8" t="s">
        <v>450</v>
      </c>
      <c r="E6072" s="8" t="s">
        <v>841</v>
      </c>
      <c r="F6072" s="8" t="s">
        <v>452</v>
      </c>
      <c r="G6072" s="8" t="s">
        <v>842</v>
      </c>
      <c r="H6072" s="8">
        <v>0.91522800000000004</v>
      </c>
    </row>
    <row r="6073" spans="1:8">
      <c r="A6073" s="8" t="str">
        <f t="shared" si="134"/>
        <v>40.05.001210.02.0003</v>
      </c>
      <c r="B6073" s="8" t="s">
        <v>2048</v>
      </c>
      <c r="C6073" s="8" t="s">
        <v>2049</v>
      </c>
      <c r="D6073" s="8" t="s">
        <v>450</v>
      </c>
      <c r="E6073" s="8" t="s">
        <v>523</v>
      </c>
      <c r="F6073" s="8" t="s">
        <v>452</v>
      </c>
      <c r="G6073" s="8" t="s">
        <v>524</v>
      </c>
      <c r="H6073" s="8">
        <v>0.29654799999999998</v>
      </c>
    </row>
    <row r="6074" spans="1:8">
      <c r="A6074" s="8" t="str">
        <f t="shared" si="134"/>
        <v>40.05.001210.07.0002</v>
      </c>
      <c r="B6074" s="8" t="s">
        <v>2048</v>
      </c>
      <c r="C6074" s="8" t="s">
        <v>2049</v>
      </c>
      <c r="D6074" s="8" t="s">
        <v>450</v>
      </c>
      <c r="E6074" s="8" t="s">
        <v>454</v>
      </c>
      <c r="F6074" s="8" t="s">
        <v>452</v>
      </c>
      <c r="G6074" s="8" t="s">
        <v>455</v>
      </c>
      <c r="H6074" s="8">
        <v>2.07247</v>
      </c>
    </row>
    <row r="6075" spans="1:8">
      <c r="A6075" s="8" t="str">
        <f t="shared" si="134"/>
        <v>40.05.001210.04.0007</v>
      </c>
      <c r="B6075" s="8" t="s">
        <v>2048</v>
      </c>
      <c r="C6075" s="8" t="s">
        <v>2049</v>
      </c>
      <c r="D6075" s="8" t="s">
        <v>450</v>
      </c>
      <c r="E6075" s="8" t="s">
        <v>535</v>
      </c>
      <c r="F6075" s="8" t="s">
        <v>452</v>
      </c>
      <c r="G6075" s="8" t="s">
        <v>536</v>
      </c>
      <c r="H6075" s="8">
        <v>0.621784</v>
      </c>
    </row>
    <row r="6076" spans="1:8">
      <c r="A6076" s="8" t="str">
        <f t="shared" si="134"/>
        <v>40.05.001210.09.0002</v>
      </c>
      <c r="B6076" s="8" t="s">
        <v>2048</v>
      </c>
      <c r="C6076" s="8" t="s">
        <v>2049</v>
      </c>
      <c r="D6076" s="8" t="s">
        <v>450</v>
      </c>
      <c r="E6076" s="8" t="s">
        <v>502</v>
      </c>
      <c r="F6076" s="8" t="s">
        <v>452</v>
      </c>
      <c r="G6076" s="8" t="s">
        <v>503</v>
      </c>
      <c r="H6076" s="8">
        <v>1.4530959999999999</v>
      </c>
    </row>
    <row r="6077" spans="1:8">
      <c r="A6077" s="8" t="str">
        <f t="shared" si="134"/>
        <v>40.05.001210.09.0006</v>
      </c>
      <c r="B6077" s="8" t="s">
        <v>2048</v>
      </c>
      <c r="C6077" s="8" t="s">
        <v>2049</v>
      </c>
      <c r="D6077" s="8" t="s">
        <v>450</v>
      </c>
      <c r="E6077" s="8" t="s">
        <v>504</v>
      </c>
      <c r="F6077" s="8" t="s">
        <v>505</v>
      </c>
      <c r="G6077" s="8" t="s">
        <v>506</v>
      </c>
      <c r="H6077" s="8">
        <v>8.3033999999999997E-2</v>
      </c>
    </row>
    <row r="6078" spans="1:8">
      <c r="A6078" s="8" t="str">
        <f t="shared" si="134"/>
        <v>40.05.001210.06.0020</v>
      </c>
      <c r="B6078" s="8" t="s">
        <v>2048</v>
      </c>
      <c r="C6078" s="8" t="s">
        <v>2049</v>
      </c>
      <c r="D6078" s="8" t="s">
        <v>450</v>
      </c>
      <c r="E6078" s="8" t="s">
        <v>456</v>
      </c>
      <c r="F6078" s="8" t="s">
        <v>452</v>
      </c>
      <c r="G6078" s="8" t="s">
        <v>457</v>
      </c>
      <c r="H6078" s="8">
        <v>7.0557999999999996E-2</v>
      </c>
    </row>
    <row r="6079" spans="1:8">
      <c r="A6079" s="8" t="str">
        <f t="shared" si="134"/>
        <v>40.05.001210.04.0004</v>
      </c>
      <c r="B6079" s="8" t="s">
        <v>2048</v>
      </c>
      <c r="C6079" s="8" t="s">
        <v>2049</v>
      </c>
      <c r="D6079" s="8" t="s">
        <v>450</v>
      </c>
      <c r="E6079" s="8" t="s">
        <v>776</v>
      </c>
      <c r="F6079" s="8" t="s">
        <v>452</v>
      </c>
      <c r="G6079" s="8" t="s">
        <v>777</v>
      </c>
      <c r="H6079" s="8">
        <v>0.128223</v>
      </c>
    </row>
    <row r="6080" spans="1:8">
      <c r="A6080" s="8" t="str">
        <f t="shared" si="134"/>
        <v>40.05.001240.02.1010</v>
      </c>
      <c r="B6080" s="8" t="s">
        <v>2048</v>
      </c>
      <c r="C6080" s="8" t="s">
        <v>2049</v>
      </c>
      <c r="D6080" s="8" t="s">
        <v>450</v>
      </c>
      <c r="E6080" s="8" t="s">
        <v>1095</v>
      </c>
      <c r="F6080" s="8" t="s">
        <v>452</v>
      </c>
      <c r="G6080" s="8" t="s">
        <v>1096</v>
      </c>
      <c r="H6080" s="8">
        <v>6.3400000000000001E-4</v>
      </c>
    </row>
    <row r="6081" spans="1:8">
      <c r="A6081" s="8" t="str">
        <f t="shared" si="134"/>
        <v>40.05.001240.02.1011</v>
      </c>
      <c r="B6081" s="8" t="s">
        <v>2048</v>
      </c>
      <c r="C6081" s="8" t="s">
        <v>2049</v>
      </c>
      <c r="D6081" s="8" t="s">
        <v>450</v>
      </c>
      <c r="E6081" s="8" t="s">
        <v>1097</v>
      </c>
      <c r="F6081" s="8" t="s">
        <v>452</v>
      </c>
      <c r="G6081" s="8" t="s">
        <v>1098</v>
      </c>
      <c r="H6081" s="8">
        <v>3.7253000000000001E-2</v>
      </c>
    </row>
    <row r="6082" spans="1:8">
      <c r="A6082" s="8" t="str">
        <f t="shared" si="134"/>
        <v>40.05.001240.02.1012</v>
      </c>
      <c r="B6082" s="8" t="s">
        <v>2048</v>
      </c>
      <c r="C6082" s="8" t="s">
        <v>2049</v>
      </c>
      <c r="D6082" s="8" t="s">
        <v>450</v>
      </c>
      <c r="E6082" s="8" t="s">
        <v>1099</v>
      </c>
      <c r="F6082" s="8" t="s">
        <v>452</v>
      </c>
      <c r="G6082" s="8" t="s">
        <v>1100</v>
      </c>
      <c r="H6082" s="8">
        <v>7.3512999999999995E-2</v>
      </c>
    </row>
    <row r="6083" spans="1:8">
      <c r="A6083" s="8" t="str">
        <f t="shared" si="134"/>
        <v>---------------  - FMEN031 - V:</v>
      </c>
      <c r="B6083" s="8" t="s">
        <v>427</v>
      </c>
      <c r="C6083" s="8" t="e">
        <f>------------------------------DAT</f>
        <v>#NAME?</v>
      </c>
      <c r="D6083" s="8" t="s">
        <v>1238</v>
      </c>
      <c r="E6083" s="8" t="s">
        <v>526</v>
      </c>
      <c r="F6083" s="8" t="s">
        <v>527</v>
      </c>
      <c r="G6083" s="8" t="s">
        <v>528</v>
      </c>
      <c r="H6083" s="8"/>
    </row>
    <row r="6084" spans="1:8">
      <c r="A6084" s="8" t="str">
        <f t="shared" si="134"/>
        <v>_x000C_------------------------------</v>
      </c>
      <c r="B6084" s="8" t="s">
        <v>529</v>
      </c>
      <c r="C6084" s="8" t="s">
        <v>1227</v>
      </c>
      <c r="D6084" s="8" t="s">
        <v>1228</v>
      </c>
      <c r="E6084" s="8" t="s">
        <v>430</v>
      </c>
      <c r="F6084" s="8" t="s">
        <v>429</v>
      </c>
      <c r="G6084" s="8" t="s">
        <v>431</v>
      </c>
      <c r="H6084" s="8" t="s">
        <v>431</v>
      </c>
    </row>
    <row r="6085" spans="1:8">
      <c r="A6085" s="8" t="str">
        <f t="shared" si="134"/>
        <v>FORNO DE MINASrutura de Atual P</v>
      </c>
      <c r="B6085" s="8" t="s">
        <v>433</v>
      </c>
      <c r="C6085" s="8" t="s">
        <v>434</v>
      </c>
      <c r="D6085" s="8" t="s">
        <v>435</v>
      </c>
      <c r="E6085" s="8" t="s">
        <v>436</v>
      </c>
      <c r="F6085" s="8" t="s">
        <v>437</v>
      </c>
      <c r="G6085" s="8" t="s">
        <v>438</v>
      </c>
      <c r="H6085" s="8" t="s">
        <v>2050</v>
      </c>
    </row>
    <row r="6086" spans="1:8">
      <c r="A6086" s="8" t="str">
        <f t="shared" si="134"/>
        <v>-------------------------------</v>
      </c>
      <c r="B6086" s="8" t="s">
        <v>427</v>
      </c>
      <c r="C6086" s="8" t="s">
        <v>1227</v>
      </c>
      <c r="D6086" s="8" t="s">
        <v>1228</v>
      </c>
      <c r="E6086" s="8" t="s">
        <v>430</v>
      </c>
      <c r="F6086" s="8" t="s">
        <v>429</v>
      </c>
      <c r="G6086" s="8" t="s">
        <v>431</v>
      </c>
      <c r="H6086" s="8" t="s">
        <v>1880</v>
      </c>
    </row>
    <row r="6087" spans="1:8">
      <c r="A6087" s="8" t="str">
        <f t="shared" si="134"/>
        <v/>
      </c>
      <c r="B6087" s="8"/>
      <c r="C6087" s="8"/>
      <c r="D6087" s="8"/>
      <c r="E6087" s="8"/>
      <c r="F6087" s="8"/>
      <c r="G6087" s="8"/>
      <c r="H6087" s="8"/>
    </row>
    <row r="6088" spans="1:8">
      <c r="A6088" s="8" t="str">
        <f t="shared" si="134"/>
        <v>Item PaiItem Filho</v>
      </c>
      <c r="B6088" s="8" t="s">
        <v>441</v>
      </c>
      <c r="C6088" s="8" t="s">
        <v>442</v>
      </c>
      <c r="D6088" s="8" t="s">
        <v>443</v>
      </c>
      <c r="E6088" s="8" t="s">
        <v>444</v>
      </c>
      <c r="F6088" s="8" t="s">
        <v>443</v>
      </c>
      <c r="G6088" s="8" t="s">
        <v>445</v>
      </c>
      <c r="H6088" s="8" t="s">
        <v>446</v>
      </c>
    </row>
    <row r="6089" spans="1:8">
      <c r="A6089" s="8" t="str">
        <f t="shared" si="134"/>
        <v>------------------------------</v>
      </c>
      <c r="B6089" s="8" t="s">
        <v>427</v>
      </c>
      <c r="C6089" s="8" t="s">
        <v>447</v>
      </c>
      <c r="D6089" s="8" t="s">
        <v>448</v>
      </c>
      <c r="E6089" s="8" t="s">
        <v>449</v>
      </c>
      <c r="F6089" s="8" t="s">
        <v>448</v>
      </c>
      <c r="G6089" s="8" t="s">
        <v>431</v>
      </c>
      <c r="H6089" s="8" t="s">
        <v>427</v>
      </c>
    </row>
    <row r="6090" spans="1:8">
      <c r="A6090" s="8" t="str">
        <f t="shared" si="134"/>
        <v>40.05.001240.02.1013</v>
      </c>
      <c r="B6090" s="8" t="s">
        <v>2048</v>
      </c>
      <c r="C6090" s="8" t="s">
        <v>2049</v>
      </c>
      <c r="D6090" s="8" t="s">
        <v>450</v>
      </c>
      <c r="E6090" s="8" t="s">
        <v>1102</v>
      </c>
      <c r="F6090" s="8" t="s">
        <v>452</v>
      </c>
      <c r="G6090" s="8" t="s">
        <v>1103</v>
      </c>
      <c r="H6090" s="8">
        <v>5.6466000000000002E-2</v>
      </c>
    </row>
    <row r="6091" spans="1:8">
      <c r="A6091" s="8" t="str">
        <f t="shared" si="134"/>
        <v>40.05.001210.04.0005</v>
      </c>
      <c r="B6091" s="8" t="s">
        <v>2048</v>
      </c>
      <c r="C6091" s="8" t="s">
        <v>2049</v>
      </c>
      <c r="D6091" s="8" t="s">
        <v>450</v>
      </c>
      <c r="E6091" s="8" t="s">
        <v>475</v>
      </c>
      <c r="F6091" s="8" t="s">
        <v>452</v>
      </c>
      <c r="G6091" s="8" t="s">
        <v>476</v>
      </c>
      <c r="H6091" s="8">
        <v>6.4061000000000007E-2</v>
      </c>
    </row>
    <row r="6092" spans="1:8">
      <c r="A6092" s="8" t="str">
        <f t="shared" si="134"/>
        <v>40.05.001240.03.1310</v>
      </c>
      <c r="B6092" s="8" t="s">
        <v>2048</v>
      </c>
      <c r="C6092" s="8" t="s">
        <v>2049</v>
      </c>
      <c r="D6092" s="8" t="s">
        <v>450</v>
      </c>
      <c r="E6092" s="8" t="s">
        <v>519</v>
      </c>
      <c r="F6092" s="8" t="s">
        <v>498</v>
      </c>
      <c r="G6092" s="8" t="s">
        <v>520</v>
      </c>
      <c r="H6092" s="8">
        <v>1.923249</v>
      </c>
    </row>
    <row r="6093" spans="1:8">
      <c r="A6093" s="8" t="str">
        <f t="shared" si="134"/>
        <v>40.05.001220.09.1002</v>
      </c>
      <c r="B6093" s="8" t="s">
        <v>2048</v>
      </c>
      <c r="C6093" s="8" t="s">
        <v>2049</v>
      </c>
      <c r="D6093" s="8" t="s">
        <v>450</v>
      </c>
      <c r="E6093" s="8" t="s">
        <v>923</v>
      </c>
      <c r="F6093" s="8" t="s">
        <v>508</v>
      </c>
      <c r="G6093" s="8" t="s">
        <v>924</v>
      </c>
      <c r="H6093" s="8">
        <v>2.3E-3</v>
      </c>
    </row>
    <row r="6094" spans="1:8">
      <c r="A6094" s="8" t="str">
        <f t="shared" si="134"/>
        <v>40.05.001220.15.1002</v>
      </c>
      <c r="B6094" s="8" t="s">
        <v>2048</v>
      </c>
      <c r="C6094" s="8" t="s">
        <v>2049</v>
      </c>
      <c r="D6094" s="8" t="s">
        <v>450</v>
      </c>
      <c r="E6094" s="8" t="s">
        <v>921</v>
      </c>
      <c r="F6094" s="8" t="s">
        <v>508</v>
      </c>
      <c r="G6094" s="8" t="s">
        <v>922</v>
      </c>
      <c r="H6094" s="8">
        <v>9.0060000000000001E-3</v>
      </c>
    </row>
    <row r="6095" spans="1:8">
      <c r="A6095" s="8" t="str">
        <f t="shared" ref="A6095:A6158" si="135">B6095&amp;E6095</f>
        <v>40.05.001220.07.1001</v>
      </c>
      <c r="B6095" s="8" t="s">
        <v>2048</v>
      </c>
      <c r="C6095" s="8" t="s">
        <v>2049</v>
      </c>
      <c r="D6095" s="8" t="s">
        <v>450</v>
      </c>
      <c r="E6095" s="8" t="s">
        <v>925</v>
      </c>
      <c r="F6095" s="8" t="s">
        <v>452</v>
      </c>
      <c r="G6095" s="8" t="s">
        <v>926</v>
      </c>
      <c r="H6095" s="8">
        <v>9.9700000000000006E-4</v>
      </c>
    </row>
    <row r="6096" spans="1:8">
      <c r="A6096" s="8" t="str">
        <f t="shared" si="135"/>
        <v>40.05.001235.03.1310</v>
      </c>
      <c r="B6096" s="8" t="s">
        <v>2048</v>
      </c>
      <c r="C6096" s="8" t="s">
        <v>2049</v>
      </c>
      <c r="D6096" s="8" t="s">
        <v>450</v>
      </c>
      <c r="E6096" s="8" t="s">
        <v>1053</v>
      </c>
      <c r="F6096" s="8" t="s">
        <v>498</v>
      </c>
      <c r="G6096" s="8" t="s">
        <v>1054</v>
      </c>
      <c r="H6096" s="8">
        <v>1.923249</v>
      </c>
    </row>
    <row r="6097" spans="1:8">
      <c r="A6097" s="8" t="str">
        <f t="shared" si="135"/>
        <v>40.05.001220.10.1014</v>
      </c>
      <c r="B6097" s="8" t="s">
        <v>2048</v>
      </c>
      <c r="C6097" s="8" t="s">
        <v>2049</v>
      </c>
      <c r="D6097" s="8" t="s">
        <v>450</v>
      </c>
      <c r="E6097" s="8" t="s">
        <v>1055</v>
      </c>
      <c r="F6097" s="8" t="s">
        <v>508</v>
      </c>
      <c r="G6097" s="8" t="s">
        <v>1056</v>
      </c>
      <c r="H6097" s="8">
        <v>9.6159999999999995E-3</v>
      </c>
    </row>
    <row r="6098" spans="1:8">
      <c r="A6098" s="8" t="str">
        <f t="shared" si="135"/>
        <v>40.05.001220.06.1027</v>
      </c>
      <c r="B6098" s="8" t="s">
        <v>2048</v>
      </c>
      <c r="C6098" s="8" t="s">
        <v>2049</v>
      </c>
      <c r="D6098" s="8" t="s">
        <v>450</v>
      </c>
      <c r="E6098" s="8" t="s">
        <v>1057</v>
      </c>
      <c r="F6098" s="8" t="s">
        <v>463</v>
      </c>
      <c r="G6098" s="8" t="s">
        <v>1058</v>
      </c>
      <c r="H6098" s="8">
        <v>9.6161999999999997E-2</v>
      </c>
    </row>
    <row r="6099" spans="1:8">
      <c r="A6099" s="8" t="str">
        <f t="shared" si="135"/>
        <v>40.05.001240.03.5010</v>
      </c>
      <c r="B6099" s="8" t="s">
        <v>2048</v>
      </c>
      <c r="C6099" s="8" t="s">
        <v>2049</v>
      </c>
      <c r="D6099" s="8" t="s">
        <v>450</v>
      </c>
      <c r="E6099" s="8" t="s">
        <v>763</v>
      </c>
      <c r="F6099" s="8" t="s">
        <v>498</v>
      </c>
      <c r="G6099" s="8" t="s">
        <v>764</v>
      </c>
      <c r="H6099" s="8">
        <v>0.51289300000000004</v>
      </c>
    </row>
    <row r="6100" spans="1:8">
      <c r="A6100" s="8" t="str">
        <f t="shared" si="135"/>
        <v>40.05.001235.03.5010</v>
      </c>
      <c r="B6100" s="8" t="s">
        <v>2048</v>
      </c>
      <c r="C6100" s="8" t="s">
        <v>2049</v>
      </c>
      <c r="D6100" s="8" t="s">
        <v>450</v>
      </c>
      <c r="E6100" s="8" t="s">
        <v>907</v>
      </c>
      <c r="F6100" s="8" t="s">
        <v>498</v>
      </c>
      <c r="G6100" s="8" t="s">
        <v>764</v>
      </c>
      <c r="H6100" s="8">
        <v>0.51289300000000004</v>
      </c>
    </row>
    <row r="6101" spans="1:8">
      <c r="A6101" s="8" t="str">
        <f t="shared" si="135"/>
        <v>40.05.001220.10.1011</v>
      </c>
      <c r="B6101" s="8" t="s">
        <v>2048</v>
      </c>
      <c r="C6101" s="8" t="s">
        <v>2049</v>
      </c>
      <c r="D6101" s="8" t="s">
        <v>450</v>
      </c>
      <c r="E6101" s="8" t="s">
        <v>908</v>
      </c>
      <c r="F6101" s="8" t="s">
        <v>508</v>
      </c>
      <c r="G6101" s="8" t="s">
        <v>909</v>
      </c>
      <c r="H6101" s="8">
        <v>0.113965</v>
      </c>
    </row>
    <row r="6102" spans="1:8">
      <c r="A6102" s="8" t="str">
        <f t="shared" si="135"/>
        <v>40.05.001220.06.1045</v>
      </c>
      <c r="B6102" s="8" t="s">
        <v>2048</v>
      </c>
      <c r="C6102" s="8" t="s">
        <v>2049</v>
      </c>
      <c r="D6102" s="8" t="s">
        <v>450</v>
      </c>
      <c r="E6102" s="8" t="s">
        <v>910</v>
      </c>
      <c r="F6102" s="8" t="s">
        <v>463</v>
      </c>
      <c r="G6102" s="8" t="s">
        <v>911</v>
      </c>
      <c r="H6102" s="8">
        <v>0.113965</v>
      </c>
    </row>
    <row r="6103" spans="1:8">
      <c r="A6103" s="8" t="str">
        <f t="shared" si="135"/>
        <v>40.05.001220.03.1014</v>
      </c>
      <c r="B6103" s="8" t="s">
        <v>2048</v>
      </c>
      <c r="C6103" s="8" t="s">
        <v>2049</v>
      </c>
      <c r="D6103" s="8" t="s">
        <v>450</v>
      </c>
      <c r="E6103" s="8" t="s">
        <v>912</v>
      </c>
      <c r="F6103" s="8" t="s">
        <v>508</v>
      </c>
      <c r="G6103" s="8" t="s">
        <v>913</v>
      </c>
      <c r="H6103" s="8">
        <v>5.6981999999999998E-2</v>
      </c>
    </row>
    <row r="6104" spans="1:8">
      <c r="A6104" s="8" t="str">
        <f t="shared" si="135"/>
        <v>40.05.001220.06.1005</v>
      </c>
      <c r="B6104" s="8" t="s">
        <v>2048</v>
      </c>
      <c r="C6104" s="8" t="s">
        <v>2049</v>
      </c>
      <c r="D6104" s="8" t="s">
        <v>450</v>
      </c>
      <c r="E6104" s="8" t="s">
        <v>914</v>
      </c>
      <c r="F6104" s="8" t="s">
        <v>508</v>
      </c>
      <c r="G6104" s="8" t="s">
        <v>915</v>
      </c>
      <c r="H6104" s="8">
        <v>5.6981999999999998E-2</v>
      </c>
    </row>
    <row r="6105" spans="1:8">
      <c r="A6105" s="8" t="str">
        <f t="shared" si="135"/>
        <v>40.05.001220.06.1001</v>
      </c>
      <c r="B6105" s="8" t="s">
        <v>2048</v>
      </c>
      <c r="C6105" s="8" t="s">
        <v>2049</v>
      </c>
      <c r="D6105" s="8" t="s">
        <v>450</v>
      </c>
      <c r="E6105" s="8" t="s">
        <v>917</v>
      </c>
      <c r="F6105" s="8" t="s">
        <v>508</v>
      </c>
      <c r="G6105" s="8" t="s">
        <v>918</v>
      </c>
      <c r="H6105" s="8">
        <v>5.6981999999999998E-2</v>
      </c>
    </row>
    <row r="6106" spans="1:8">
      <c r="A6106" s="8" t="str">
        <f t="shared" si="135"/>
        <v>40.05.001220.08.1001</v>
      </c>
      <c r="B6106" s="8" t="s">
        <v>2048</v>
      </c>
      <c r="C6106" s="8" t="s">
        <v>2049</v>
      </c>
      <c r="D6106" s="8" t="s">
        <v>450</v>
      </c>
      <c r="E6106" s="8" t="s">
        <v>919</v>
      </c>
      <c r="F6106" s="8" t="s">
        <v>920</v>
      </c>
      <c r="G6106" s="8" t="s">
        <v>542</v>
      </c>
      <c r="H6106" s="8">
        <v>5.6981999999999998E-2</v>
      </c>
    </row>
    <row r="6107" spans="1:8">
      <c r="A6107" s="8" t="str">
        <f t="shared" si="135"/>
        <v>40.05.001220.07.0028</v>
      </c>
      <c r="B6107" s="8" t="s">
        <v>2048</v>
      </c>
      <c r="C6107" s="8" t="s">
        <v>2049</v>
      </c>
      <c r="D6107" s="8" t="s">
        <v>450</v>
      </c>
      <c r="E6107" s="8" t="s">
        <v>2051</v>
      </c>
      <c r="F6107" s="8" t="s">
        <v>498</v>
      </c>
      <c r="G6107" s="8" t="s">
        <v>2052</v>
      </c>
      <c r="H6107" s="8">
        <v>0.105612</v>
      </c>
    </row>
    <row r="6108" spans="1:8">
      <c r="A6108" s="8" t="str">
        <f t="shared" si="135"/>
        <v>40.05.001220.03.0001</v>
      </c>
      <c r="B6108" s="8" t="s">
        <v>2048</v>
      </c>
      <c r="C6108" s="8" t="s">
        <v>2049</v>
      </c>
      <c r="D6108" s="8" t="s">
        <v>450</v>
      </c>
      <c r="E6108" s="8" t="s">
        <v>815</v>
      </c>
      <c r="F6108" s="8" t="s">
        <v>463</v>
      </c>
      <c r="G6108" s="8" t="s">
        <v>816</v>
      </c>
      <c r="H6108" s="8">
        <v>1.0050250000000001</v>
      </c>
    </row>
    <row r="6109" spans="1:8">
      <c r="A6109" s="8" t="str">
        <f t="shared" si="135"/>
        <v>40.05.001220.08.0004</v>
      </c>
      <c r="B6109" s="8" t="s">
        <v>2048</v>
      </c>
      <c r="C6109" s="8" t="s">
        <v>2049</v>
      </c>
      <c r="D6109" s="8" t="s">
        <v>450</v>
      </c>
      <c r="E6109" s="8" t="s">
        <v>541</v>
      </c>
      <c r="F6109" s="8" t="s">
        <v>452</v>
      </c>
      <c r="G6109" s="8" t="s">
        <v>542</v>
      </c>
      <c r="H6109" s="8">
        <v>2.111E-3</v>
      </c>
    </row>
    <row r="6110" spans="1:8">
      <c r="A6110" s="8" t="str">
        <f t="shared" si="135"/>
        <v>40.05.001220.07.0025</v>
      </c>
      <c r="B6110" s="8" t="s">
        <v>2048</v>
      </c>
      <c r="C6110" s="8" t="s">
        <v>2049</v>
      </c>
      <c r="D6110" s="8" t="s">
        <v>450</v>
      </c>
      <c r="E6110" s="8" t="s">
        <v>1062</v>
      </c>
      <c r="F6110" s="8" t="s">
        <v>452</v>
      </c>
      <c r="G6110" s="8" t="s">
        <v>1063</v>
      </c>
      <c r="H6110" s="8">
        <v>6.7041000000000003E-2</v>
      </c>
    </row>
    <row r="6111" spans="1:8">
      <c r="A6111" s="8" t="str">
        <f t="shared" si="135"/>
        <v>40.05.001335.05.0072</v>
      </c>
      <c r="B6111" s="8" t="s">
        <v>8</v>
      </c>
      <c r="C6111" s="8" t="s">
        <v>2053</v>
      </c>
      <c r="D6111" s="8" t="s">
        <v>450</v>
      </c>
      <c r="E6111" s="8" t="s">
        <v>1747</v>
      </c>
      <c r="F6111" s="8" t="s">
        <v>452</v>
      </c>
      <c r="G6111" s="8" t="s">
        <v>1748</v>
      </c>
      <c r="H6111" s="8">
        <v>6</v>
      </c>
    </row>
    <row r="6112" spans="1:8">
      <c r="A6112" s="8" t="str">
        <f t="shared" si="135"/>
        <v>40.05.001330.05.0014</v>
      </c>
      <c r="B6112" s="8" t="s">
        <v>8</v>
      </c>
      <c r="C6112" s="8" t="s">
        <v>2053</v>
      </c>
      <c r="D6112" s="8" t="s">
        <v>450</v>
      </c>
      <c r="E6112" s="8" t="s">
        <v>1351</v>
      </c>
      <c r="F6112" s="8" t="s">
        <v>452</v>
      </c>
      <c r="G6112" s="8" t="s">
        <v>1320</v>
      </c>
      <c r="H6112" s="8">
        <v>6</v>
      </c>
    </row>
    <row r="6113" spans="1:8">
      <c r="A6113" s="8" t="str">
        <f t="shared" si="135"/>
        <v>40.05.001310.09.0003</v>
      </c>
      <c r="B6113" s="8" t="s">
        <v>8</v>
      </c>
      <c r="C6113" s="8" t="s">
        <v>2053</v>
      </c>
      <c r="D6113" s="8" t="s">
        <v>450</v>
      </c>
      <c r="E6113" s="8" t="s">
        <v>824</v>
      </c>
      <c r="F6113" s="8" t="s">
        <v>452</v>
      </c>
      <c r="G6113" s="8" t="s">
        <v>825</v>
      </c>
      <c r="H6113" s="8">
        <v>0.91761599999999999</v>
      </c>
    </row>
    <row r="6114" spans="1:8">
      <c r="A6114" s="8" t="str">
        <f t="shared" si="135"/>
        <v>40.05.001310.06.0020</v>
      </c>
      <c r="B6114" s="8" t="s">
        <v>8</v>
      </c>
      <c r="C6114" s="8" t="s">
        <v>2053</v>
      </c>
      <c r="D6114" s="8" t="s">
        <v>450</v>
      </c>
      <c r="E6114" s="8" t="s">
        <v>456</v>
      </c>
      <c r="F6114" s="8" t="s">
        <v>452</v>
      </c>
      <c r="G6114" s="8" t="s">
        <v>457</v>
      </c>
      <c r="H6114" s="8">
        <v>7.9694000000000001E-2</v>
      </c>
    </row>
    <row r="6115" spans="1:8">
      <c r="A6115" s="8" t="str">
        <f t="shared" si="135"/>
        <v>40.05.001310.04.0004</v>
      </c>
      <c r="B6115" s="8" t="s">
        <v>8</v>
      </c>
      <c r="C6115" s="8" t="s">
        <v>2053</v>
      </c>
      <c r="D6115" s="8" t="s">
        <v>450</v>
      </c>
      <c r="E6115" s="8" t="s">
        <v>776</v>
      </c>
      <c r="F6115" s="8" t="s">
        <v>452</v>
      </c>
      <c r="G6115" s="8" t="s">
        <v>777</v>
      </c>
      <c r="H6115" s="8">
        <v>4.5539000000000003E-2</v>
      </c>
    </row>
    <row r="6116" spans="1:8">
      <c r="A6116" s="8" t="str">
        <f t="shared" si="135"/>
        <v>40.05.001310.04.0005</v>
      </c>
      <c r="B6116" s="8" t="s">
        <v>8</v>
      </c>
      <c r="C6116" s="8" t="s">
        <v>2053</v>
      </c>
      <c r="D6116" s="8" t="s">
        <v>450</v>
      </c>
      <c r="E6116" s="8" t="s">
        <v>475</v>
      </c>
      <c r="F6116" s="8" t="s">
        <v>452</v>
      </c>
      <c r="G6116" s="8" t="s">
        <v>476</v>
      </c>
      <c r="H6116" s="8">
        <v>6.0719000000000002E-2</v>
      </c>
    </row>
    <row r="6117" spans="1:8">
      <c r="A6117" s="8" t="str">
        <f t="shared" si="135"/>
        <v>40.05.001340.03.1380</v>
      </c>
      <c r="B6117" s="8" t="s">
        <v>8</v>
      </c>
      <c r="C6117" s="8" t="s">
        <v>2053</v>
      </c>
      <c r="D6117" s="8" t="s">
        <v>450</v>
      </c>
      <c r="E6117" s="8" t="s">
        <v>835</v>
      </c>
      <c r="F6117" s="8" t="s">
        <v>498</v>
      </c>
      <c r="G6117" s="8" t="s">
        <v>836</v>
      </c>
      <c r="H6117" s="8">
        <v>0.91078499999999996</v>
      </c>
    </row>
    <row r="6118" spans="1:8">
      <c r="A6118" s="8" t="str">
        <f t="shared" si="135"/>
        <v>40.05.001330.06.0001</v>
      </c>
      <c r="B6118" s="8" t="s">
        <v>8</v>
      </c>
      <c r="C6118" s="8" t="s">
        <v>2053</v>
      </c>
      <c r="D6118" s="8" t="s">
        <v>450</v>
      </c>
      <c r="E6118" s="8" t="s">
        <v>1331</v>
      </c>
      <c r="F6118" s="8" t="s">
        <v>452</v>
      </c>
      <c r="G6118" s="8" t="s">
        <v>1332</v>
      </c>
      <c r="H6118" s="8">
        <v>4.0057910000000003</v>
      </c>
    </row>
    <row r="6119" spans="1:8">
      <c r="A6119" s="8" t="str">
        <f t="shared" si="135"/>
        <v>40.05.001310.01.0010</v>
      </c>
      <c r="B6119" s="8" t="s">
        <v>8</v>
      </c>
      <c r="C6119" s="8" t="s">
        <v>2053</v>
      </c>
      <c r="D6119" s="8" t="s">
        <v>450</v>
      </c>
      <c r="E6119" s="8" t="s">
        <v>843</v>
      </c>
      <c r="F6119" s="8" t="s">
        <v>452</v>
      </c>
      <c r="G6119" s="8" t="s">
        <v>844</v>
      </c>
      <c r="H6119" s="8">
        <v>0.65576500000000004</v>
      </c>
    </row>
    <row r="6120" spans="1:8">
      <c r="A6120" s="8" t="str">
        <f t="shared" si="135"/>
        <v>40.05.001310.01.0014</v>
      </c>
      <c r="B6120" s="8" t="s">
        <v>8</v>
      </c>
      <c r="C6120" s="8" t="s">
        <v>2053</v>
      </c>
      <c r="D6120" s="8" t="s">
        <v>450</v>
      </c>
      <c r="E6120" s="8" t="s">
        <v>841</v>
      </c>
      <c r="F6120" s="8" t="s">
        <v>452</v>
      </c>
      <c r="G6120" s="8" t="s">
        <v>842</v>
      </c>
      <c r="H6120" s="8">
        <v>0.87435399999999996</v>
      </c>
    </row>
    <row r="6121" spans="1:8">
      <c r="A6121" s="8" t="str">
        <f t="shared" si="135"/>
        <v>40.05.001310.01.0006</v>
      </c>
      <c r="B6121" s="8" t="s">
        <v>8</v>
      </c>
      <c r="C6121" s="8" t="s">
        <v>2053</v>
      </c>
      <c r="D6121" s="8" t="s">
        <v>450</v>
      </c>
      <c r="E6121" s="8" t="s">
        <v>845</v>
      </c>
      <c r="F6121" s="8" t="s">
        <v>452</v>
      </c>
      <c r="G6121" s="8" t="s">
        <v>846</v>
      </c>
      <c r="H6121" s="8">
        <v>0.65576500000000004</v>
      </c>
    </row>
    <row r="6122" spans="1:8">
      <c r="A6122" s="8" t="str">
        <f t="shared" si="135"/>
        <v>40.05.001310.02.0003</v>
      </c>
      <c r="B6122" s="8" t="s">
        <v>8</v>
      </c>
      <c r="C6122" s="8" t="s">
        <v>2053</v>
      </c>
      <c r="D6122" s="8" t="s">
        <v>450</v>
      </c>
      <c r="E6122" s="8" t="s">
        <v>523</v>
      </c>
      <c r="F6122" s="8" t="s">
        <v>452</v>
      </c>
      <c r="G6122" s="8" t="s">
        <v>524</v>
      </c>
      <c r="H6122" s="8">
        <v>0.14876200000000001</v>
      </c>
    </row>
    <row r="6123" spans="1:8">
      <c r="A6123" s="8" t="str">
        <f t="shared" si="135"/>
        <v>40.05.001310.02.0026</v>
      </c>
      <c r="B6123" s="8" t="s">
        <v>8</v>
      </c>
      <c r="C6123" s="8" t="s">
        <v>2053</v>
      </c>
      <c r="D6123" s="8" t="s">
        <v>450</v>
      </c>
      <c r="E6123" s="8" t="s">
        <v>1333</v>
      </c>
      <c r="F6123" s="8" t="s">
        <v>452</v>
      </c>
      <c r="G6123" s="8" t="s">
        <v>1334</v>
      </c>
      <c r="H6123" s="8">
        <v>6.3755000000000006E-2</v>
      </c>
    </row>
    <row r="6124" spans="1:8">
      <c r="A6124" s="8" t="str">
        <f t="shared" si="135"/>
        <v>40.05.001310.07.0002</v>
      </c>
      <c r="B6124" s="8" t="s">
        <v>8</v>
      </c>
      <c r="C6124" s="8" t="s">
        <v>2053</v>
      </c>
      <c r="D6124" s="8" t="s">
        <v>450</v>
      </c>
      <c r="E6124" s="8" t="s">
        <v>454</v>
      </c>
      <c r="F6124" s="8" t="s">
        <v>452</v>
      </c>
      <c r="G6124" s="8" t="s">
        <v>455</v>
      </c>
      <c r="H6124" s="8">
        <v>1.3358179999999999</v>
      </c>
    </row>
    <row r="6125" spans="1:8">
      <c r="A6125" s="8" t="str">
        <f t="shared" si="135"/>
        <v>40.05.001310.04.0007</v>
      </c>
      <c r="B6125" s="8" t="s">
        <v>8</v>
      </c>
      <c r="C6125" s="8" t="s">
        <v>2053</v>
      </c>
      <c r="D6125" s="8" t="s">
        <v>450</v>
      </c>
      <c r="E6125" s="8" t="s">
        <v>535</v>
      </c>
      <c r="F6125" s="8" t="s">
        <v>452</v>
      </c>
      <c r="G6125" s="8" t="s">
        <v>536</v>
      </c>
      <c r="H6125" s="8">
        <v>0.432805</v>
      </c>
    </row>
    <row r="6126" spans="1:8">
      <c r="A6126" s="8" t="str">
        <f t="shared" si="135"/>
        <v>40.05.001320.07.0086</v>
      </c>
      <c r="B6126" s="8" t="s">
        <v>8</v>
      </c>
      <c r="C6126" s="8" t="s">
        <v>2053</v>
      </c>
      <c r="D6126" s="8" t="s">
        <v>450</v>
      </c>
      <c r="E6126" s="8" t="s">
        <v>2054</v>
      </c>
      <c r="F6126" s="8" t="s">
        <v>452</v>
      </c>
      <c r="G6126" s="8" t="s">
        <v>2055</v>
      </c>
      <c r="H6126" s="8">
        <v>0.108571</v>
      </c>
    </row>
    <row r="6127" spans="1:8">
      <c r="A6127" s="8" t="str">
        <f t="shared" si="135"/>
        <v>40.05.001320.03.0039</v>
      </c>
      <c r="B6127" s="8" t="s">
        <v>8</v>
      </c>
      <c r="C6127" s="8" t="s">
        <v>2053</v>
      </c>
      <c r="D6127" s="8" t="s">
        <v>450</v>
      </c>
      <c r="E6127" s="8" t="s">
        <v>1082</v>
      </c>
      <c r="F6127" s="8" t="s">
        <v>463</v>
      </c>
      <c r="G6127" s="8" t="s">
        <v>1083</v>
      </c>
      <c r="H6127" s="8">
        <v>1</v>
      </c>
    </row>
    <row r="6128" spans="1:8">
      <c r="A6128" s="8" t="str">
        <f t="shared" si="135"/>
        <v>40.05.001535.05.0065</v>
      </c>
      <c r="B6128" s="8" t="s">
        <v>2056</v>
      </c>
      <c r="C6128" s="8" t="s">
        <v>2057</v>
      </c>
      <c r="D6128" s="8" t="s">
        <v>450</v>
      </c>
      <c r="E6128" s="8" t="s">
        <v>1733</v>
      </c>
      <c r="F6128" s="8" t="s">
        <v>452</v>
      </c>
      <c r="G6128" s="8" t="s">
        <v>1734</v>
      </c>
      <c r="H6128" s="8">
        <v>10</v>
      </c>
    </row>
    <row r="6129" spans="1:8">
      <c r="A6129" s="8" t="str">
        <f t="shared" si="135"/>
        <v>40.05.001530.05.0023</v>
      </c>
      <c r="B6129" s="8" t="s">
        <v>2056</v>
      </c>
      <c r="C6129" s="8" t="s">
        <v>2057</v>
      </c>
      <c r="D6129" s="8" t="s">
        <v>450</v>
      </c>
      <c r="E6129" s="8" t="s">
        <v>1379</v>
      </c>
      <c r="F6129" s="8" t="s">
        <v>452</v>
      </c>
      <c r="G6129" s="8" t="s">
        <v>1345</v>
      </c>
      <c r="H6129" s="8">
        <v>10</v>
      </c>
    </row>
    <row r="6130" spans="1:8">
      <c r="A6130" s="8" t="str">
        <f t="shared" si="135"/>
        <v>40.05.001510.09.0002</v>
      </c>
      <c r="B6130" s="8" t="s">
        <v>2056</v>
      </c>
      <c r="C6130" s="8" t="s">
        <v>2057</v>
      </c>
      <c r="D6130" s="8" t="s">
        <v>450</v>
      </c>
      <c r="E6130" s="8" t="s">
        <v>502</v>
      </c>
      <c r="F6130" s="8" t="s">
        <v>452</v>
      </c>
      <c r="G6130" s="8" t="s">
        <v>503</v>
      </c>
      <c r="H6130" s="8">
        <v>1.5252049999999999</v>
      </c>
    </row>
    <row r="6131" spans="1:8">
      <c r="A6131" s="8" t="str">
        <f t="shared" si="135"/>
        <v>40.05.001510.06.0020</v>
      </c>
      <c r="B6131" s="8" t="s">
        <v>2056</v>
      </c>
      <c r="C6131" s="8" t="s">
        <v>2057</v>
      </c>
      <c r="D6131" s="8" t="s">
        <v>450</v>
      </c>
      <c r="E6131" s="8" t="s">
        <v>456</v>
      </c>
      <c r="F6131" s="8" t="s">
        <v>452</v>
      </c>
      <c r="G6131" s="8" t="s">
        <v>457</v>
      </c>
      <c r="H6131" s="8">
        <v>0.111098</v>
      </c>
    </row>
    <row r="6132" spans="1:8">
      <c r="A6132" s="8" t="str">
        <f t="shared" si="135"/>
        <v>40.05.001510.04.0005</v>
      </c>
      <c r="B6132" s="8" t="s">
        <v>2056</v>
      </c>
      <c r="C6132" s="8" t="s">
        <v>2057</v>
      </c>
      <c r="D6132" s="8" t="s">
        <v>450</v>
      </c>
      <c r="E6132" s="8" t="s">
        <v>475</v>
      </c>
      <c r="F6132" s="8" t="s">
        <v>452</v>
      </c>
      <c r="G6132" s="8" t="s">
        <v>476</v>
      </c>
      <c r="H6132" s="8">
        <v>0.28486800000000001</v>
      </c>
    </row>
    <row r="6133" spans="1:8">
      <c r="A6133" s="8" t="str">
        <f t="shared" si="135"/>
        <v>40.05.001510.06.0024</v>
      </c>
      <c r="B6133" s="8" t="s">
        <v>2056</v>
      </c>
      <c r="C6133" s="8" t="s">
        <v>2057</v>
      </c>
      <c r="D6133" s="8" t="s">
        <v>450</v>
      </c>
      <c r="E6133" s="8" t="s">
        <v>1353</v>
      </c>
      <c r="F6133" s="8" t="s">
        <v>498</v>
      </c>
      <c r="G6133" s="8" t="s">
        <v>1354</v>
      </c>
      <c r="H6133" s="8">
        <v>4.2444999999999997E-2</v>
      </c>
    </row>
    <row r="6134" spans="1:8">
      <c r="A6134" s="8" t="str">
        <f t="shared" si="135"/>
        <v>40.05.001540.03.1310</v>
      </c>
      <c r="B6134" s="8" t="s">
        <v>2056</v>
      </c>
      <c r="C6134" s="8" t="s">
        <v>2057</v>
      </c>
      <c r="D6134" s="8" t="s">
        <v>450</v>
      </c>
      <c r="E6134" s="8" t="s">
        <v>519</v>
      </c>
      <c r="F6134" s="8" t="s">
        <v>498</v>
      </c>
      <c r="G6134" s="8" t="s">
        <v>520</v>
      </c>
      <c r="H6134" s="8">
        <v>0.17092099999999999</v>
      </c>
    </row>
    <row r="6135" spans="1:8">
      <c r="A6135" s="8" t="str">
        <f t="shared" si="135"/>
        <v>40.05.001540.03.5010</v>
      </c>
      <c r="B6135" s="8" t="s">
        <v>2056</v>
      </c>
      <c r="C6135" s="8" t="s">
        <v>2057</v>
      </c>
      <c r="D6135" s="8" t="s">
        <v>450</v>
      </c>
      <c r="E6135" s="8" t="s">
        <v>763</v>
      </c>
      <c r="F6135" s="8" t="s">
        <v>498</v>
      </c>
      <c r="G6135" s="8" t="s">
        <v>764</v>
      </c>
      <c r="H6135" s="8">
        <v>5.6973999999999997E-2</v>
      </c>
    </row>
    <row r="6136" spans="1:8">
      <c r="A6136" s="8" t="str">
        <f t="shared" si="135"/>
        <v>40.05.001530.06.0009</v>
      </c>
      <c r="B6136" s="8" t="s">
        <v>2056</v>
      </c>
      <c r="C6136" s="8" t="s">
        <v>2057</v>
      </c>
      <c r="D6136" s="8" t="s">
        <v>450</v>
      </c>
      <c r="E6136" s="8" t="s">
        <v>1380</v>
      </c>
      <c r="F6136" s="8" t="s">
        <v>452</v>
      </c>
      <c r="G6136" s="8" t="s">
        <v>1381</v>
      </c>
      <c r="H6136" s="8">
        <v>7.8456570000000001</v>
      </c>
    </row>
    <row r="6137" spans="1:8">
      <c r="A6137" s="8" t="str">
        <f t="shared" si="135"/>
        <v>40.05.001510.01.0010</v>
      </c>
      <c r="B6137" s="8" t="s">
        <v>2056</v>
      </c>
      <c r="C6137" s="8" t="s">
        <v>2057</v>
      </c>
      <c r="D6137" s="8" t="s">
        <v>450</v>
      </c>
      <c r="E6137" s="8" t="s">
        <v>843</v>
      </c>
      <c r="F6137" s="8" t="s">
        <v>452</v>
      </c>
      <c r="G6137" s="8" t="s">
        <v>844</v>
      </c>
      <c r="H6137" s="8">
        <v>1.2306280000000001</v>
      </c>
    </row>
    <row r="6138" spans="1:8">
      <c r="A6138" s="8" t="str">
        <f t="shared" si="135"/>
        <v>40.05.001510.01.0014</v>
      </c>
      <c r="B6138" s="8" t="s">
        <v>2056</v>
      </c>
      <c r="C6138" s="8" t="s">
        <v>2057</v>
      </c>
      <c r="D6138" s="8" t="s">
        <v>450</v>
      </c>
      <c r="E6138" s="8" t="s">
        <v>841</v>
      </c>
      <c r="F6138" s="8" t="s">
        <v>452</v>
      </c>
      <c r="G6138" s="8" t="s">
        <v>842</v>
      </c>
      <c r="H6138" s="8">
        <v>1.2306280000000001</v>
      </c>
    </row>
    <row r="6139" spans="1:8">
      <c r="A6139" s="8" t="str">
        <f t="shared" si="135"/>
        <v>40.05.001510.01.0006</v>
      </c>
      <c r="B6139" s="8" t="s">
        <v>2056</v>
      </c>
      <c r="C6139" s="8" t="s">
        <v>2057</v>
      </c>
      <c r="D6139" s="8" t="s">
        <v>450</v>
      </c>
      <c r="E6139" s="8" t="s">
        <v>845</v>
      </c>
      <c r="F6139" s="8" t="s">
        <v>452</v>
      </c>
      <c r="G6139" s="8" t="s">
        <v>846</v>
      </c>
      <c r="H6139" s="8">
        <v>1.640838</v>
      </c>
    </row>
    <row r="6140" spans="1:8">
      <c r="A6140" s="8" t="str">
        <f t="shared" si="135"/>
        <v>40.05.001510.02.0003</v>
      </c>
      <c r="B6140" s="8" t="s">
        <v>2056</v>
      </c>
      <c r="C6140" s="8" t="s">
        <v>2057</v>
      </c>
      <c r="D6140" s="8" t="s">
        <v>450</v>
      </c>
      <c r="E6140" s="8" t="s">
        <v>523</v>
      </c>
      <c r="F6140" s="8" t="s">
        <v>452</v>
      </c>
      <c r="G6140" s="8" t="s">
        <v>524</v>
      </c>
      <c r="H6140" s="8">
        <v>0.18160100000000001</v>
      </c>
    </row>
    <row r="6141" spans="1:8">
      <c r="A6141" s="8" t="str">
        <f t="shared" si="135"/>
        <v>40.05.001510.02.0026</v>
      </c>
      <c r="B6141" s="8" t="s">
        <v>2056</v>
      </c>
      <c r="C6141" s="8" t="s">
        <v>2057</v>
      </c>
      <c r="D6141" s="8" t="s">
        <v>450</v>
      </c>
      <c r="E6141" s="8" t="s">
        <v>1333</v>
      </c>
      <c r="F6141" s="8" t="s">
        <v>452</v>
      </c>
      <c r="G6141" s="8" t="s">
        <v>1334</v>
      </c>
      <c r="H6141" s="8">
        <v>0.14243400000000001</v>
      </c>
    </row>
    <row r="6142" spans="1:8">
      <c r="A6142" s="8" t="str">
        <f t="shared" si="135"/>
        <v>40.05.001510.07.0002</v>
      </c>
      <c r="B6142" s="8" t="s">
        <v>2056</v>
      </c>
      <c r="C6142" s="8" t="s">
        <v>2057</v>
      </c>
      <c r="D6142" s="8" t="s">
        <v>450</v>
      </c>
      <c r="E6142" s="8" t="s">
        <v>454</v>
      </c>
      <c r="F6142" s="8" t="s">
        <v>452</v>
      </c>
      <c r="G6142" s="8" t="s">
        <v>455</v>
      </c>
      <c r="H6142" s="8">
        <v>2.9626239999999999</v>
      </c>
    </row>
    <row r="6143" spans="1:8">
      <c r="A6143" s="8" t="str">
        <f t="shared" si="135"/>
        <v>40.05.001510.04.0007</v>
      </c>
      <c r="B6143" s="8" t="s">
        <v>2056</v>
      </c>
      <c r="C6143" s="8" t="s">
        <v>2057</v>
      </c>
      <c r="D6143" s="8" t="s">
        <v>450</v>
      </c>
      <c r="E6143" s="8" t="s">
        <v>535</v>
      </c>
      <c r="F6143" s="8" t="s">
        <v>452</v>
      </c>
      <c r="G6143" s="8" t="s">
        <v>536</v>
      </c>
      <c r="H6143" s="8">
        <v>0.81221500000000002</v>
      </c>
    </row>
    <row r="6144" spans="1:8">
      <c r="A6144" s="8" t="str">
        <f t="shared" si="135"/>
        <v>40.05.001520.07.0079</v>
      </c>
      <c r="B6144" s="8" t="s">
        <v>2056</v>
      </c>
      <c r="C6144" s="8" t="s">
        <v>2057</v>
      </c>
      <c r="D6144" s="8" t="s">
        <v>450</v>
      </c>
      <c r="E6144" s="8" t="s">
        <v>2058</v>
      </c>
      <c r="F6144" s="8" t="s">
        <v>452</v>
      </c>
      <c r="G6144" s="8" t="s">
        <v>2059</v>
      </c>
      <c r="H6144" s="8">
        <v>6.9082000000000005E-2</v>
      </c>
    </row>
    <row r="6145" spans="1:8">
      <c r="A6145" s="8" t="str">
        <f t="shared" si="135"/>
        <v>40.05.001520.03.0026</v>
      </c>
      <c r="B6145" s="8" t="s">
        <v>2056</v>
      </c>
      <c r="C6145" s="8" t="s">
        <v>2057</v>
      </c>
      <c r="D6145" s="8" t="s">
        <v>450</v>
      </c>
      <c r="E6145" s="8" t="s">
        <v>2060</v>
      </c>
      <c r="F6145" s="8" t="s">
        <v>463</v>
      </c>
      <c r="G6145" s="8" t="s">
        <v>2061</v>
      </c>
      <c r="H6145" s="8">
        <v>1</v>
      </c>
    </row>
    <row r="6146" spans="1:8">
      <c r="A6146" s="8" t="str">
        <f t="shared" si="135"/>
        <v>40.05.001635.05.0068</v>
      </c>
      <c r="B6146" s="8" t="s">
        <v>21</v>
      </c>
      <c r="C6146" s="8" t="s">
        <v>2062</v>
      </c>
      <c r="D6146" s="8" t="s">
        <v>450</v>
      </c>
      <c r="E6146" s="8" t="s">
        <v>1738</v>
      </c>
      <c r="F6146" s="8" t="s">
        <v>452</v>
      </c>
      <c r="G6146" s="8" t="s">
        <v>1739</v>
      </c>
      <c r="H6146" s="8">
        <v>9.9</v>
      </c>
    </row>
    <row r="6147" spans="1:8">
      <c r="A6147" s="8" t="str">
        <f t="shared" si="135"/>
        <v>---------------  - FMEN031 - V:</v>
      </c>
      <c r="B6147" s="8" t="s">
        <v>427</v>
      </c>
      <c r="C6147" s="8" t="e">
        <f>------------------------------DAT</f>
        <v>#NAME?</v>
      </c>
      <c r="D6147" s="8" t="s">
        <v>1238</v>
      </c>
      <c r="E6147" s="8" t="s">
        <v>526</v>
      </c>
      <c r="F6147" s="8" t="s">
        <v>527</v>
      </c>
      <c r="G6147" s="8" t="s">
        <v>528</v>
      </c>
      <c r="H6147" s="8"/>
    </row>
    <row r="6148" spans="1:8">
      <c r="A6148" s="8" t="str">
        <f t="shared" si="135"/>
        <v>_x000C_------------------------------</v>
      </c>
      <c r="B6148" s="8" t="s">
        <v>529</v>
      </c>
      <c r="C6148" s="8" t="s">
        <v>1227</v>
      </c>
      <c r="D6148" s="8" t="s">
        <v>1228</v>
      </c>
      <c r="E6148" s="8" t="s">
        <v>430</v>
      </c>
      <c r="F6148" s="8" t="s">
        <v>429</v>
      </c>
      <c r="G6148" s="8" t="s">
        <v>431</v>
      </c>
      <c r="H6148" s="8" t="s">
        <v>431</v>
      </c>
    </row>
    <row r="6149" spans="1:8">
      <c r="A6149" s="8" t="str">
        <f t="shared" si="135"/>
        <v>FORNO DE MINASrutura de Atual P</v>
      </c>
      <c r="B6149" s="8" t="s">
        <v>433</v>
      </c>
      <c r="C6149" s="8" t="s">
        <v>434</v>
      </c>
      <c r="D6149" s="8" t="s">
        <v>435</v>
      </c>
      <c r="E6149" s="8" t="s">
        <v>436</v>
      </c>
      <c r="F6149" s="8" t="s">
        <v>437</v>
      </c>
      <c r="G6149" s="8" t="s">
        <v>438</v>
      </c>
      <c r="H6149" s="8" t="s">
        <v>2063</v>
      </c>
    </row>
    <row r="6150" spans="1:8">
      <c r="A6150" s="8" t="str">
        <f t="shared" si="135"/>
        <v>-------------------------------</v>
      </c>
      <c r="B6150" s="8" t="s">
        <v>427</v>
      </c>
      <c r="C6150" s="8" t="s">
        <v>1227</v>
      </c>
      <c r="D6150" s="8" t="s">
        <v>1228</v>
      </c>
      <c r="E6150" s="8" t="s">
        <v>430</v>
      </c>
      <c r="F6150" s="8" t="s">
        <v>429</v>
      </c>
      <c r="G6150" s="8" t="s">
        <v>431</v>
      </c>
      <c r="H6150" s="8" t="s">
        <v>1880</v>
      </c>
    </row>
    <row r="6151" spans="1:8">
      <c r="A6151" s="8" t="str">
        <f t="shared" si="135"/>
        <v/>
      </c>
      <c r="B6151" s="8"/>
      <c r="C6151" s="8"/>
      <c r="D6151" s="8"/>
      <c r="E6151" s="8"/>
      <c r="F6151" s="8"/>
      <c r="G6151" s="8"/>
      <c r="H6151" s="8"/>
    </row>
    <row r="6152" spans="1:8">
      <c r="A6152" s="8" t="str">
        <f t="shared" si="135"/>
        <v>Item PaiItem Filho</v>
      </c>
      <c r="B6152" s="8" t="s">
        <v>441</v>
      </c>
      <c r="C6152" s="8" t="s">
        <v>442</v>
      </c>
      <c r="D6152" s="8" t="s">
        <v>443</v>
      </c>
      <c r="E6152" s="8" t="s">
        <v>444</v>
      </c>
      <c r="F6152" s="8" t="s">
        <v>443</v>
      </c>
      <c r="G6152" s="8" t="s">
        <v>445</v>
      </c>
      <c r="H6152" s="8" t="s">
        <v>446</v>
      </c>
    </row>
    <row r="6153" spans="1:8">
      <c r="A6153" s="8" t="str">
        <f t="shared" si="135"/>
        <v>------------------------------</v>
      </c>
      <c r="B6153" s="8" t="s">
        <v>427</v>
      </c>
      <c r="C6153" s="8" t="s">
        <v>447</v>
      </c>
      <c r="D6153" s="8" t="s">
        <v>448</v>
      </c>
      <c r="E6153" s="8" t="s">
        <v>449</v>
      </c>
      <c r="F6153" s="8" t="s">
        <v>448</v>
      </c>
      <c r="G6153" s="8" t="s">
        <v>431</v>
      </c>
      <c r="H6153" s="8" t="s">
        <v>427</v>
      </c>
    </row>
    <row r="6154" spans="1:8">
      <c r="A6154" s="8" t="str">
        <f t="shared" si="135"/>
        <v>40.05.001630.05.0012</v>
      </c>
      <c r="B6154" s="8" t="s">
        <v>21</v>
      </c>
      <c r="C6154" s="8" t="s">
        <v>2062</v>
      </c>
      <c r="D6154" s="8" t="s">
        <v>450</v>
      </c>
      <c r="E6154" s="8" t="s">
        <v>1344</v>
      </c>
      <c r="F6154" s="8" t="s">
        <v>452</v>
      </c>
      <c r="G6154" s="8" t="s">
        <v>1345</v>
      </c>
      <c r="H6154" s="8">
        <v>9.9</v>
      </c>
    </row>
    <row r="6155" spans="1:8">
      <c r="A6155" s="8" t="str">
        <f t="shared" si="135"/>
        <v>40.05.001610.04.0004</v>
      </c>
      <c r="B6155" s="8" t="s">
        <v>21</v>
      </c>
      <c r="C6155" s="8" t="s">
        <v>2062</v>
      </c>
      <c r="D6155" s="8" t="s">
        <v>450</v>
      </c>
      <c r="E6155" s="8" t="s">
        <v>776</v>
      </c>
      <c r="F6155" s="8" t="s">
        <v>452</v>
      </c>
      <c r="G6155" s="8" t="s">
        <v>777</v>
      </c>
      <c r="H6155" s="8">
        <v>0.26524900000000001</v>
      </c>
    </row>
    <row r="6156" spans="1:8">
      <c r="A6156" s="8" t="str">
        <f t="shared" si="135"/>
        <v>40.05.001640.03.1510</v>
      </c>
      <c r="B6156" s="8" t="s">
        <v>21</v>
      </c>
      <c r="C6156" s="8" t="s">
        <v>2062</v>
      </c>
      <c r="D6156" s="8" t="s">
        <v>450</v>
      </c>
      <c r="E6156" s="8" t="s">
        <v>837</v>
      </c>
      <c r="F6156" s="8" t="s">
        <v>498</v>
      </c>
      <c r="G6156" s="8" t="s">
        <v>838</v>
      </c>
      <c r="H6156" s="8">
        <v>0.13262499999999999</v>
      </c>
    </row>
    <row r="6157" spans="1:8">
      <c r="A6157" s="8" t="str">
        <f t="shared" si="135"/>
        <v>40.05.001640.03.1380</v>
      </c>
      <c r="B6157" s="8" t="s">
        <v>21</v>
      </c>
      <c r="C6157" s="8" t="s">
        <v>2062</v>
      </c>
      <c r="D6157" s="8" t="s">
        <v>450</v>
      </c>
      <c r="E6157" s="8" t="s">
        <v>835</v>
      </c>
      <c r="F6157" s="8" t="s">
        <v>498</v>
      </c>
      <c r="G6157" s="8" t="s">
        <v>836</v>
      </c>
      <c r="H6157" s="8">
        <v>1.0875220000000001</v>
      </c>
    </row>
    <row r="6158" spans="1:8">
      <c r="A6158" s="8" t="str">
        <f t="shared" si="135"/>
        <v>40.05.001610.09.0003</v>
      </c>
      <c r="B6158" s="8" t="s">
        <v>21</v>
      </c>
      <c r="C6158" s="8" t="s">
        <v>2062</v>
      </c>
      <c r="D6158" s="8" t="s">
        <v>450</v>
      </c>
      <c r="E6158" s="8" t="s">
        <v>824</v>
      </c>
      <c r="F6158" s="8" t="s">
        <v>452</v>
      </c>
      <c r="G6158" s="8" t="s">
        <v>825</v>
      </c>
      <c r="H6158" s="8">
        <v>1.344813</v>
      </c>
    </row>
    <row r="6159" spans="1:8">
      <c r="A6159" s="8" t="str">
        <f t="shared" ref="A6159:A6222" si="136">B6159&amp;E6159</f>
        <v>40.05.001610.07.0028</v>
      </c>
      <c r="B6159" s="8" t="s">
        <v>21</v>
      </c>
      <c r="C6159" s="8" t="s">
        <v>2062</v>
      </c>
      <c r="D6159" s="8" t="s">
        <v>450</v>
      </c>
      <c r="E6159" s="8" t="s">
        <v>1348</v>
      </c>
      <c r="F6159" s="8" t="s">
        <v>498</v>
      </c>
      <c r="G6159" s="8" t="s">
        <v>1349</v>
      </c>
      <c r="H6159" s="8">
        <v>0.14058200000000001</v>
      </c>
    </row>
    <row r="6160" spans="1:8">
      <c r="A6160" s="8" t="str">
        <f t="shared" si="136"/>
        <v>40.05.001630.06.0003</v>
      </c>
      <c r="B6160" s="8" t="s">
        <v>21</v>
      </c>
      <c r="C6160" s="8" t="s">
        <v>2062</v>
      </c>
      <c r="D6160" s="8" t="s">
        <v>450</v>
      </c>
      <c r="E6160" s="8" t="s">
        <v>1346</v>
      </c>
      <c r="F6160" s="8" t="s">
        <v>452</v>
      </c>
      <c r="G6160" s="8" t="s">
        <v>1347</v>
      </c>
      <c r="H6160" s="8">
        <v>6.9589169999999996</v>
      </c>
    </row>
    <row r="6161" spans="1:8">
      <c r="A6161" s="8" t="str">
        <f t="shared" si="136"/>
        <v>40.05.001610.01.0010</v>
      </c>
      <c r="B6161" s="8" t="s">
        <v>21</v>
      </c>
      <c r="C6161" s="8" t="s">
        <v>2062</v>
      </c>
      <c r="D6161" s="8" t="s">
        <v>450</v>
      </c>
      <c r="E6161" s="8" t="s">
        <v>843</v>
      </c>
      <c r="F6161" s="8" t="s">
        <v>452</v>
      </c>
      <c r="G6161" s="8" t="s">
        <v>844</v>
      </c>
      <c r="H6161" s="8">
        <v>1.1458759999999999</v>
      </c>
    </row>
    <row r="6162" spans="1:8">
      <c r="A6162" s="8" t="str">
        <f t="shared" si="136"/>
        <v>40.05.001610.01.0014</v>
      </c>
      <c r="B6162" s="8" t="s">
        <v>21</v>
      </c>
      <c r="C6162" s="8" t="s">
        <v>2062</v>
      </c>
      <c r="D6162" s="8" t="s">
        <v>450</v>
      </c>
      <c r="E6162" s="8" t="s">
        <v>841</v>
      </c>
      <c r="F6162" s="8" t="s">
        <v>452</v>
      </c>
      <c r="G6162" s="8" t="s">
        <v>842</v>
      </c>
      <c r="H6162" s="8">
        <v>1.5278350000000001</v>
      </c>
    </row>
    <row r="6163" spans="1:8">
      <c r="A6163" s="8" t="str">
        <f t="shared" si="136"/>
        <v>40.05.001610.01.0006</v>
      </c>
      <c r="B6163" s="8" t="s">
        <v>21</v>
      </c>
      <c r="C6163" s="8" t="s">
        <v>2062</v>
      </c>
      <c r="D6163" s="8" t="s">
        <v>450</v>
      </c>
      <c r="E6163" s="8" t="s">
        <v>845</v>
      </c>
      <c r="F6163" s="8" t="s">
        <v>452</v>
      </c>
      <c r="G6163" s="8" t="s">
        <v>846</v>
      </c>
      <c r="H6163" s="8">
        <v>1.1458759999999999</v>
      </c>
    </row>
    <row r="6164" spans="1:8">
      <c r="A6164" s="8" t="str">
        <f t="shared" si="136"/>
        <v>40.05.001610.02.0031</v>
      </c>
      <c r="B6164" s="8" t="s">
        <v>21</v>
      </c>
      <c r="C6164" s="8" t="s">
        <v>2062</v>
      </c>
      <c r="D6164" s="8" t="s">
        <v>450</v>
      </c>
      <c r="E6164" s="8" t="s">
        <v>1089</v>
      </c>
      <c r="F6164" s="8" t="s">
        <v>498</v>
      </c>
      <c r="G6164" s="8" t="s">
        <v>1090</v>
      </c>
      <c r="H6164" s="8">
        <v>0.58354799999999996</v>
      </c>
    </row>
    <row r="6165" spans="1:8">
      <c r="A6165" s="8" t="str">
        <f t="shared" si="136"/>
        <v>40.05.001610.07.0002</v>
      </c>
      <c r="B6165" s="8" t="s">
        <v>21</v>
      </c>
      <c r="C6165" s="8" t="s">
        <v>2062</v>
      </c>
      <c r="D6165" s="8" t="s">
        <v>450</v>
      </c>
      <c r="E6165" s="8" t="s">
        <v>454</v>
      </c>
      <c r="F6165" s="8" t="s">
        <v>452</v>
      </c>
      <c r="G6165" s="8" t="s">
        <v>455</v>
      </c>
      <c r="H6165" s="8">
        <v>2.525172</v>
      </c>
    </row>
    <row r="6166" spans="1:8">
      <c r="A6166" s="8" t="str">
        <f t="shared" si="136"/>
        <v>40.05.001610.04.0007</v>
      </c>
      <c r="B6166" s="8" t="s">
        <v>21</v>
      </c>
      <c r="C6166" s="8" t="s">
        <v>2062</v>
      </c>
      <c r="D6166" s="8" t="s">
        <v>450</v>
      </c>
      <c r="E6166" s="8" t="s">
        <v>535</v>
      </c>
      <c r="F6166" s="8" t="s">
        <v>452</v>
      </c>
      <c r="G6166" s="8" t="s">
        <v>536</v>
      </c>
      <c r="H6166" s="8">
        <v>0.31511600000000001</v>
      </c>
    </row>
    <row r="6167" spans="1:8">
      <c r="A6167" s="8" t="str">
        <f t="shared" si="136"/>
        <v>40.05.001620.07.0084</v>
      </c>
      <c r="B6167" s="8" t="s">
        <v>21</v>
      </c>
      <c r="C6167" s="8" t="s">
        <v>2062</v>
      </c>
      <c r="D6167" s="8" t="s">
        <v>450</v>
      </c>
      <c r="E6167" s="8" t="s">
        <v>2064</v>
      </c>
      <c r="F6167" s="8" t="s">
        <v>452</v>
      </c>
      <c r="G6167" s="8" t="s">
        <v>2065</v>
      </c>
      <c r="H6167" s="8">
        <v>0.130102</v>
      </c>
    </row>
    <row r="6168" spans="1:8">
      <c r="A6168" s="8" t="str">
        <f t="shared" si="136"/>
        <v>40.05.001620.03.0001</v>
      </c>
      <c r="B6168" s="8" t="s">
        <v>21</v>
      </c>
      <c r="C6168" s="8" t="s">
        <v>2062</v>
      </c>
      <c r="D6168" s="8" t="s">
        <v>450</v>
      </c>
      <c r="E6168" s="8" t="s">
        <v>815</v>
      </c>
      <c r="F6168" s="8" t="s">
        <v>463</v>
      </c>
      <c r="G6168" s="8" t="s">
        <v>816</v>
      </c>
      <c r="H6168" s="8">
        <v>1</v>
      </c>
    </row>
    <row r="6169" spans="1:8">
      <c r="A6169" s="8" t="str">
        <f t="shared" si="136"/>
        <v>40.05.001735.05.0070</v>
      </c>
      <c r="B6169" s="8" t="s">
        <v>2066</v>
      </c>
      <c r="C6169" s="8" t="s">
        <v>2067</v>
      </c>
      <c r="D6169" s="8" t="s">
        <v>450</v>
      </c>
      <c r="E6169" s="8" t="s">
        <v>1742</v>
      </c>
      <c r="F6169" s="8" t="s">
        <v>452</v>
      </c>
      <c r="G6169" s="8" t="s">
        <v>1743</v>
      </c>
      <c r="H6169" s="8">
        <v>10</v>
      </c>
    </row>
    <row r="6170" spans="1:8">
      <c r="A6170" s="8" t="str">
        <f t="shared" si="136"/>
        <v>40.05.001730.05.0027</v>
      </c>
      <c r="B6170" s="8" t="s">
        <v>2066</v>
      </c>
      <c r="C6170" s="8" t="s">
        <v>2067</v>
      </c>
      <c r="D6170" s="8" t="s">
        <v>450</v>
      </c>
      <c r="E6170" s="8" t="s">
        <v>1386</v>
      </c>
      <c r="F6170" s="8" t="s">
        <v>452</v>
      </c>
      <c r="G6170" s="8" t="s">
        <v>1330</v>
      </c>
      <c r="H6170" s="8">
        <v>10</v>
      </c>
    </row>
    <row r="6171" spans="1:8">
      <c r="A6171" s="8" t="str">
        <f t="shared" si="136"/>
        <v>40.05.001710.09.0002</v>
      </c>
      <c r="B6171" s="8" t="s">
        <v>2066</v>
      </c>
      <c r="C6171" s="8" t="s">
        <v>2067</v>
      </c>
      <c r="D6171" s="8" t="s">
        <v>450</v>
      </c>
      <c r="E6171" s="8" t="s">
        <v>502</v>
      </c>
      <c r="F6171" s="8" t="s">
        <v>452</v>
      </c>
      <c r="G6171" s="8" t="s">
        <v>503</v>
      </c>
      <c r="H6171" s="8">
        <v>1.5252049999999999</v>
      </c>
    </row>
    <row r="6172" spans="1:8">
      <c r="A6172" s="8" t="str">
        <f t="shared" si="136"/>
        <v>40.05.001710.06.0020</v>
      </c>
      <c r="B6172" s="8" t="s">
        <v>2066</v>
      </c>
      <c r="C6172" s="8" t="s">
        <v>2067</v>
      </c>
      <c r="D6172" s="8" t="s">
        <v>450</v>
      </c>
      <c r="E6172" s="8" t="s">
        <v>456</v>
      </c>
      <c r="F6172" s="8" t="s">
        <v>452</v>
      </c>
      <c r="G6172" s="8" t="s">
        <v>457</v>
      </c>
      <c r="H6172" s="8">
        <v>0.111098</v>
      </c>
    </row>
    <row r="6173" spans="1:8">
      <c r="A6173" s="8" t="str">
        <f t="shared" si="136"/>
        <v>40.05.001710.04.0005</v>
      </c>
      <c r="B6173" s="8" t="s">
        <v>2066</v>
      </c>
      <c r="C6173" s="8" t="s">
        <v>2067</v>
      </c>
      <c r="D6173" s="8" t="s">
        <v>450</v>
      </c>
      <c r="E6173" s="8" t="s">
        <v>475</v>
      </c>
      <c r="F6173" s="8" t="s">
        <v>452</v>
      </c>
      <c r="G6173" s="8" t="s">
        <v>476</v>
      </c>
      <c r="H6173" s="8">
        <v>0.28486800000000001</v>
      </c>
    </row>
    <row r="6174" spans="1:8">
      <c r="A6174" s="8" t="str">
        <f t="shared" si="136"/>
        <v>40.05.001710.06.0024</v>
      </c>
      <c r="B6174" s="8" t="s">
        <v>2066</v>
      </c>
      <c r="C6174" s="8" t="s">
        <v>2067</v>
      </c>
      <c r="D6174" s="8" t="s">
        <v>450</v>
      </c>
      <c r="E6174" s="8" t="s">
        <v>1353</v>
      </c>
      <c r="F6174" s="8" t="s">
        <v>498</v>
      </c>
      <c r="G6174" s="8" t="s">
        <v>1354</v>
      </c>
      <c r="H6174" s="8">
        <v>4.2444999999999997E-2</v>
      </c>
    </row>
    <row r="6175" spans="1:8">
      <c r="A6175" s="8" t="str">
        <f t="shared" si="136"/>
        <v>40.05.001740.03.1310</v>
      </c>
      <c r="B6175" s="8" t="s">
        <v>2066</v>
      </c>
      <c r="C6175" s="8" t="s">
        <v>2067</v>
      </c>
      <c r="D6175" s="8" t="s">
        <v>450</v>
      </c>
      <c r="E6175" s="8" t="s">
        <v>519</v>
      </c>
      <c r="F6175" s="8" t="s">
        <v>498</v>
      </c>
      <c r="G6175" s="8" t="s">
        <v>520</v>
      </c>
      <c r="H6175" s="8">
        <v>0.17092099999999999</v>
      </c>
    </row>
    <row r="6176" spans="1:8">
      <c r="A6176" s="8" t="str">
        <f t="shared" si="136"/>
        <v>40.05.001740.03.5010</v>
      </c>
      <c r="B6176" s="8" t="s">
        <v>2066</v>
      </c>
      <c r="C6176" s="8" t="s">
        <v>2067</v>
      </c>
      <c r="D6176" s="8" t="s">
        <v>450</v>
      </c>
      <c r="E6176" s="8" t="s">
        <v>763</v>
      </c>
      <c r="F6176" s="8" t="s">
        <v>498</v>
      </c>
      <c r="G6176" s="8" t="s">
        <v>764</v>
      </c>
      <c r="H6176" s="8">
        <v>5.6973999999999997E-2</v>
      </c>
    </row>
    <row r="6177" spans="1:8">
      <c r="A6177" s="8" t="str">
        <f t="shared" si="136"/>
        <v>40.05.001730.06.0009</v>
      </c>
      <c r="B6177" s="8" t="s">
        <v>2066</v>
      </c>
      <c r="C6177" s="8" t="s">
        <v>2067</v>
      </c>
      <c r="D6177" s="8" t="s">
        <v>450</v>
      </c>
      <c r="E6177" s="8" t="s">
        <v>1380</v>
      </c>
      <c r="F6177" s="8" t="s">
        <v>452</v>
      </c>
      <c r="G6177" s="8" t="s">
        <v>1381</v>
      </c>
      <c r="H6177" s="8">
        <v>7.8456570000000001</v>
      </c>
    </row>
    <row r="6178" spans="1:8">
      <c r="A6178" s="8" t="str">
        <f t="shared" si="136"/>
        <v>40.05.001710.01.0010</v>
      </c>
      <c r="B6178" s="8" t="s">
        <v>2066</v>
      </c>
      <c r="C6178" s="8" t="s">
        <v>2067</v>
      </c>
      <c r="D6178" s="8" t="s">
        <v>450</v>
      </c>
      <c r="E6178" s="8" t="s">
        <v>843</v>
      </c>
      <c r="F6178" s="8" t="s">
        <v>452</v>
      </c>
      <c r="G6178" s="8" t="s">
        <v>844</v>
      </c>
      <c r="H6178" s="8">
        <v>1.2306280000000001</v>
      </c>
    </row>
    <row r="6179" spans="1:8">
      <c r="A6179" s="8" t="str">
        <f t="shared" si="136"/>
        <v>40.05.001710.01.0014</v>
      </c>
      <c r="B6179" s="8" t="s">
        <v>2066</v>
      </c>
      <c r="C6179" s="8" t="s">
        <v>2067</v>
      </c>
      <c r="D6179" s="8" t="s">
        <v>450</v>
      </c>
      <c r="E6179" s="8" t="s">
        <v>841</v>
      </c>
      <c r="F6179" s="8" t="s">
        <v>452</v>
      </c>
      <c r="G6179" s="8" t="s">
        <v>842</v>
      </c>
      <c r="H6179" s="8">
        <v>1.2306280000000001</v>
      </c>
    </row>
    <row r="6180" spans="1:8">
      <c r="A6180" s="8" t="str">
        <f t="shared" si="136"/>
        <v>40.05.001710.01.0006</v>
      </c>
      <c r="B6180" s="8" t="s">
        <v>2066</v>
      </c>
      <c r="C6180" s="8" t="s">
        <v>2067</v>
      </c>
      <c r="D6180" s="8" t="s">
        <v>450</v>
      </c>
      <c r="E6180" s="8" t="s">
        <v>845</v>
      </c>
      <c r="F6180" s="8" t="s">
        <v>452</v>
      </c>
      <c r="G6180" s="8" t="s">
        <v>846</v>
      </c>
      <c r="H6180" s="8">
        <v>1.640838</v>
      </c>
    </row>
    <row r="6181" spans="1:8">
      <c r="A6181" s="8" t="str">
        <f t="shared" si="136"/>
        <v>40.05.001710.02.0003</v>
      </c>
      <c r="B6181" s="8" t="s">
        <v>2066</v>
      </c>
      <c r="C6181" s="8" t="s">
        <v>2067</v>
      </c>
      <c r="D6181" s="8" t="s">
        <v>450</v>
      </c>
      <c r="E6181" s="8" t="s">
        <v>523</v>
      </c>
      <c r="F6181" s="8" t="s">
        <v>452</v>
      </c>
      <c r="G6181" s="8" t="s">
        <v>524</v>
      </c>
      <c r="H6181" s="8">
        <v>0.18160100000000001</v>
      </c>
    </row>
    <row r="6182" spans="1:8">
      <c r="A6182" s="8" t="str">
        <f t="shared" si="136"/>
        <v>40.05.001710.02.0026</v>
      </c>
      <c r="B6182" s="8" t="s">
        <v>2066</v>
      </c>
      <c r="C6182" s="8" t="s">
        <v>2067</v>
      </c>
      <c r="D6182" s="8" t="s">
        <v>450</v>
      </c>
      <c r="E6182" s="8" t="s">
        <v>1333</v>
      </c>
      <c r="F6182" s="8" t="s">
        <v>452</v>
      </c>
      <c r="G6182" s="8" t="s">
        <v>1334</v>
      </c>
      <c r="H6182" s="8">
        <v>0.14243400000000001</v>
      </c>
    </row>
    <row r="6183" spans="1:8">
      <c r="A6183" s="8" t="str">
        <f t="shared" si="136"/>
        <v>40.05.001710.07.0002</v>
      </c>
      <c r="B6183" s="8" t="s">
        <v>2066</v>
      </c>
      <c r="C6183" s="8" t="s">
        <v>2067</v>
      </c>
      <c r="D6183" s="8" t="s">
        <v>450</v>
      </c>
      <c r="E6183" s="8" t="s">
        <v>454</v>
      </c>
      <c r="F6183" s="8" t="s">
        <v>452</v>
      </c>
      <c r="G6183" s="8" t="s">
        <v>455</v>
      </c>
      <c r="H6183" s="8">
        <v>2.9626239999999999</v>
      </c>
    </row>
    <row r="6184" spans="1:8">
      <c r="A6184" s="8" t="str">
        <f t="shared" si="136"/>
        <v>40.05.001710.04.0007</v>
      </c>
      <c r="B6184" s="8" t="s">
        <v>2066</v>
      </c>
      <c r="C6184" s="8" t="s">
        <v>2067</v>
      </c>
      <c r="D6184" s="8" t="s">
        <v>450</v>
      </c>
      <c r="E6184" s="8" t="s">
        <v>535</v>
      </c>
      <c r="F6184" s="8" t="s">
        <v>452</v>
      </c>
      <c r="G6184" s="8" t="s">
        <v>536</v>
      </c>
      <c r="H6184" s="8">
        <v>0.81221500000000002</v>
      </c>
    </row>
    <row r="6185" spans="1:8">
      <c r="A6185" s="8" t="str">
        <f t="shared" si="136"/>
        <v>40.05.001720.07.0090</v>
      </c>
      <c r="B6185" s="8" t="s">
        <v>2066</v>
      </c>
      <c r="C6185" s="8" t="s">
        <v>2067</v>
      </c>
      <c r="D6185" s="8" t="s">
        <v>450</v>
      </c>
      <c r="E6185" s="8" t="s">
        <v>2068</v>
      </c>
      <c r="F6185" s="8" t="s">
        <v>452</v>
      </c>
      <c r="G6185" s="8" t="s">
        <v>2069</v>
      </c>
      <c r="H6185" s="8">
        <v>6.9082000000000005E-2</v>
      </c>
    </row>
    <row r="6186" spans="1:8">
      <c r="A6186" s="8" t="str">
        <f t="shared" si="136"/>
        <v>40.05.001720.03.0036</v>
      </c>
      <c r="B6186" s="8" t="s">
        <v>2066</v>
      </c>
      <c r="C6186" s="8" t="s">
        <v>2067</v>
      </c>
      <c r="D6186" s="8" t="s">
        <v>450</v>
      </c>
      <c r="E6186" s="8" t="s">
        <v>2070</v>
      </c>
      <c r="F6186" s="8" t="s">
        <v>463</v>
      </c>
      <c r="G6186" s="8" t="s">
        <v>2071</v>
      </c>
      <c r="H6186" s="8">
        <v>1</v>
      </c>
    </row>
    <row r="6187" spans="1:8">
      <c r="A6187" s="8" t="str">
        <f t="shared" si="136"/>
        <v>40.05.001835.05.0055</v>
      </c>
      <c r="B6187" s="8" t="s">
        <v>22</v>
      </c>
      <c r="C6187" s="8" t="s">
        <v>2072</v>
      </c>
      <c r="D6187" s="8" t="s">
        <v>450</v>
      </c>
      <c r="E6187" s="8" t="s">
        <v>1710</v>
      </c>
      <c r="F6187" s="8" t="s">
        <v>452</v>
      </c>
      <c r="G6187" s="8" t="s">
        <v>1711</v>
      </c>
      <c r="H6187" s="8">
        <v>10</v>
      </c>
    </row>
    <row r="6188" spans="1:8">
      <c r="A6188" s="8" t="str">
        <f t="shared" si="136"/>
        <v>40.05.001830.05.0014</v>
      </c>
      <c r="B6188" s="8" t="s">
        <v>22</v>
      </c>
      <c r="C6188" s="8" t="s">
        <v>2072</v>
      </c>
      <c r="D6188" s="8" t="s">
        <v>450</v>
      </c>
      <c r="E6188" s="8" t="s">
        <v>1351</v>
      </c>
      <c r="F6188" s="8" t="s">
        <v>452</v>
      </c>
      <c r="G6188" s="8" t="s">
        <v>1320</v>
      </c>
      <c r="H6188" s="8">
        <v>10</v>
      </c>
    </row>
    <row r="6189" spans="1:8">
      <c r="A6189" s="8" t="str">
        <f t="shared" si="136"/>
        <v>40.05.001810.09.0003</v>
      </c>
      <c r="B6189" s="8" t="s">
        <v>22</v>
      </c>
      <c r="C6189" s="8" t="s">
        <v>2072</v>
      </c>
      <c r="D6189" s="8" t="s">
        <v>450</v>
      </c>
      <c r="E6189" s="8" t="s">
        <v>824</v>
      </c>
      <c r="F6189" s="8" t="s">
        <v>452</v>
      </c>
      <c r="G6189" s="8" t="s">
        <v>825</v>
      </c>
      <c r="H6189" s="8">
        <v>1.5293600000000001</v>
      </c>
    </row>
    <row r="6190" spans="1:8">
      <c r="A6190" s="8" t="str">
        <f t="shared" si="136"/>
        <v>40.05.001810.06.0020</v>
      </c>
      <c r="B6190" s="8" t="s">
        <v>22</v>
      </c>
      <c r="C6190" s="8" t="s">
        <v>2072</v>
      </c>
      <c r="D6190" s="8" t="s">
        <v>450</v>
      </c>
      <c r="E6190" s="8" t="s">
        <v>456</v>
      </c>
      <c r="F6190" s="8" t="s">
        <v>452</v>
      </c>
      <c r="G6190" s="8" t="s">
        <v>457</v>
      </c>
      <c r="H6190" s="8">
        <v>0.132823</v>
      </c>
    </row>
    <row r="6191" spans="1:8">
      <c r="A6191" s="8" t="str">
        <f t="shared" si="136"/>
        <v>40.05.001810.04.0004</v>
      </c>
      <c r="B6191" s="8" t="s">
        <v>22</v>
      </c>
      <c r="C6191" s="8" t="s">
        <v>2072</v>
      </c>
      <c r="D6191" s="8" t="s">
        <v>450</v>
      </c>
      <c r="E6191" s="8" t="s">
        <v>776</v>
      </c>
      <c r="F6191" s="8" t="s">
        <v>452</v>
      </c>
      <c r="G6191" s="8" t="s">
        <v>777</v>
      </c>
      <c r="H6191" s="8">
        <v>7.5898999999999994E-2</v>
      </c>
    </row>
    <row r="6192" spans="1:8">
      <c r="A6192" s="8" t="str">
        <f t="shared" si="136"/>
        <v>40.05.001810.04.0005</v>
      </c>
      <c r="B6192" s="8" t="s">
        <v>22</v>
      </c>
      <c r="C6192" s="8" t="s">
        <v>2072</v>
      </c>
      <c r="D6192" s="8" t="s">
        <v>450</v>
      </c>
      <c r="E6192" s="8" t="s">
        <v>475</v>
      </c>
      <c r="F6192" s="8" t="s">
        <v>452</v>
      </c>
      <c r="G6192" s="8" t="s">
        <v>476</v>
      </c>
      <c r="H6192" s="8">
        <v>0.101198</v>
      </c>
    </row>
    <row r="6193" spans="1:8">
      <c r="A6193" s="8" t="str">
        <f t="shared" si="136"/>
        <v>40.05.001840.03.1380</v>
      </c>
      <c r="B6193" s="8" t="s">
        <v>22</v>
      </c>
      <c r="C6193" s="8" t="s">
        <v>2072</v>
      </c>
      <c r="D6193" s="8" t="s">
        <v>450</v>
      </c>
      <c r="E6193" s="8" t="s">
        <v>835</v>
      </c>
      <c r="F6193" s="8" t="s">
        <v>498</v>
      </c>
      <c r="G6193" s="8" t="s">
        <v>836</v>
      </c>
      <c r="H6193" s="8">
        <v>1.5179750000000001</v>
      </c>
    </row>
    <row r="6194" spans="1:8">
      <c r="A6194" s="8" t="str">
        <f t="shared" si="136"/>
        <v>40.05.001830.06.0001</v>
      </c>
      <c r="B6194" s="8" t="s">
        <v>22</v>
      </c>
      <c r="C6194" s="8" t="s">
        <v>2072</v>
      </c>
      <c r="D6194" s="8" t="s">
        <v>450</v>
      </c>
      <c r="E6194" s="8" t="s">
        <v>1331</v>
      </c>
      <c r="F6194" s="8" t="s">
        <v>452</v>
      </c>
      <c r="G6194" s="8" t="s">
        <v>1332</v>
      </c>
      <c r="H6194" s="8">
        <v>6.6763180000000002</v>
      </c>
    </row>
    <row r="6195" spans="1:8">
      <c r="A6195" s="8" t="str">
        <f t="shared" si="136"/>
        <v>40.05.001810.01.0010</v>
      </c>
      <c r="B6195" s="8" t="s">
        <v>22</v>
      </c>
      <c r="C6195" s="8" t="s">
        <v>2072</v>
      </c>
      <c r="D6195" s="8" t="s">
        <v>450</v>
      </c>
      <c r="E6195" s="8" t="s">
        <v>843</v>
      </c>
      <c r="F6195" s="8" t="s">
        <v>452</v>
      </c>
      <c r="G6195" s="8" t="s">
        <v>844</v>
      </c>
      <c r="H6195" s="8">
        <v>1.0929420000000001</v>
      </c>
    </row>
    <row r="6196" spans="1:8">
      <c r="A6196" s="8" t="str">
        <f t="shared" si="136"/>
        <v>40.05.001810.01.0014</v>
      </c>
      <c r="B6196" s="8" t="s">
        <v>22</v>
      </c>
      <c r="C6196" s="8" t="s">
        <v>2072</v>
      </c>
      <c r="D6196" s="8" t="s">
        <v>450</v>
      </c>
      <c r="E6196" s="8" t="s">
        <v>841</v>
      </c>
      <c r="F6196" s="8" t="s">
        <v>452</v>
      </c>
      <c r="G6196" s="8" t="s">
        <v>842</v>
      </c>
      <c r="H6196" s="8">
        <v>1.4572560000000001</v>
      </c>
    </row>
    <row r="6197" spans="1:8">
      <c r="A6197" s="8" t="str">
        <f t="shared" si="136"/>
        <v>40.05.001810.01.0006</v>
      </c>
      <c r="B6197" s="8" t="s">
        <v>22</v>
      </c>
      <c r="C6197" s="8" t="s">
        <v>2072</v>
      </c>
      <c r="D6197" s="8" t="s">
        <v>450</v>
      </c>
      <c r="E6197" s="8" t="s">
        <v>845</v>
      </c>
      <c r="F6197" s="8" t="s">
        <v>452</v>
      </c>
      <c r="G6197" s="8" t="s">
        <v>846</v>
      </c>
      <c r="H6197" s="8">
        <v>1.0929420000000001</v>
      </c>
    </row>
    <row r="6198" spans="1:8">
      <c r="A6198" s="8" t="str">
        <f t="shared" si="136"/>
        <v>40.05.001810.02.0003</v>
      </c>
      <c r="B6198" s="8" t="s">
        <v>22</v>
      </c>
      <c r="C6198" s="8" t="s">
        <v>2072</v>
      </c>
      <c r="D6198" s="8" t="s">
        <v>450</v>
      </c>
      <c r="E6198" s="8" t="s">
        <v>523</v>
      </c>
      <c r="F6198" s="8" t="s">
        <v>452</v>
      </c>
      <c r="G6198" s="8" t="s">
        <v>524</v>
      </c>
      <c r="H6198" s="8">
        <v>0.24793599999999999</v>
      </c>
    </row>
    <row r="6199" spans="1:8">
      <c r="A6199" s="8" t="str">
        <f t="shared" si="136"/>
        <v>40.05.001810.02.0026</v>
      </c>
      <c r="B6199" s="8" t="s">
        <v>22</v>
      </c>
      <c r="C6199" s="8" t="s">
        <v>2072</v>
      </c>
      <c r="D6199" s="8" t="s">
        <v>450</v>
      </c>
      <c r="E6199" s="8" t="s">
        <v>1333</v>
      </c>
      <c r="F6199" s="8" t="s">
        <v>452</v>
      </c>
      <c r="G6199" s="8" t="s">
        <v>1334</v>
      </c>
      <c r="H6199" s="8">
        <v>0.10625800000000001</v>
      </c>
    </row>
    <row r="6200" spans="1:8">
      <c r="A6200" s="8" t="str">
        <f t="shared" si="136"/>
        <v>40.05.001810.07.0002</v>
      </c>
      <c r="B6200" s="8" t="s">
        <v>22</v>
      </c>
      <c r="C6200" s="8" t="s">
        <v>2072</v>
      </c>
      <c r="D6200" s="8" t="s">
        <v>450</v>
      </c>
      <c r="E6200" s="8" t="s">
        <v>454</v>
      </c>
      <c r="F6200" s="8" t="s">
        <v>452</v>
      </c>
      <c r="G6200" s="8" t="s">
        <v>455</v>
      </c>
      <c r="H6200" s="8">
        <v>2.2263630000000001</v>
      </c>
    </row>
    <row r="6201" spans="1:8">
      <c r="A6201" s="8" t="str">
        <f t="shared" si="136"/>
        <v>40.05.001810.04.0007</v>
      </c>
      <c r="B6201" s="8" t="s">
        <v>22</v>
      </c>
      <c r="C6201" s="8" t="s">
        <v>2072</v>
      </c>
      <c r="D6201" s="8" t="s">
        <v>450</v>
      </c>
      <c r="E6201" s="8" t="s">
        <v>535</v>
      </c>
      <c r="F6201" s="8" t="s">
        <v>452</v>
      </c>
      <c r="G6201" s="8" t="s">
        <v>536</v>
      </c>
      <c r="H6201" s="8">
        <v>0.72134200000000004</v>
      </c>
    </row>
    <row r="6202" spans="1:8">
      <c r="A6202" s="8" t="str">
        <f t="shared" si="136"/>
        <v>40.05.001820.07.0105</v>
      </c>
      <c r="B6202" s="8" t="s">
        <v>22</v>
      </c>
      <c r="C6202" s="8" t="s">
        <v>2072</v>
      </c>
      <c r="D6202" s="8" t="s">
        <v>450</v>
      </c>
      <c r="E6202" s="8" t="s">
        <v>2073</v>
      </c>
      <c r="F6202" s="8" t="s">
        <v>452</v>
      </c>
      <c r="G6202" s="8" t="s">
        <v>2074</v>
      </c>
      <c r="H6202" s="8">
        <v>6.9082000000000005E-2</v>
      </c>
    </row>
    <row r="6203" spans="1:8">
      <c r="A6203" s="8" t="str">
        <f t="shared" si="136"/>
        <v>40.05.001820.03.0001</v>
      </c>
      <c r="B6203" s="8" t="s">
        <v>22</v>
      </c>
      <c r="C6203" s="8" t="s">
        <v>2072</v>
      </c>
      <c r="D6203" s="8" t="s">
        <v>450</v>
      </c>
      <c r="E6203" s="8" t="s">
        <v>815</v>
      </c>
      <c r="F6203" s="8" t="s">
        <v>463</v>
      </c>
      <c r="G6203" s="8" t="s">
        <v>816</v>
      </c>
      <c r="H6203" s="8">
        <v>1</v>
      </c>
    </row>
    <row r="6204" spans="1:8">
      <c r="A6204" s="8" t="str">
        <f t="shared" si="136"/>
        <v>40.05.002035.05.0052</v>
      </c>
      <c r="B6204" s="8" t="s">
        <v>5</v>
      </c>
      <c r="C6204" s="8" t="s">
        <v>2062</v>
      </c>
      <c r="D6204" s="8" t="s">
        <v>450</v>
      </c>
      <c r="E6204" s="8" t="s">
        <v>1704</v>
      </c>
      <c r="F6204" s="8" t="s">
        <v>452</v>
      </c>
      <c r="G6204" s="8" t="s">
        <v>1705</v>
      </c>
      <c r="H6204" s="8">
        <v>10</v>
      </c>
    </row>
    <row r="6205" spans="1:8">
      <c r="A6205" s="8" t="str">
        <f t="shared" si="136"/>
        <v>40.05.002030.05.0014</v>
      </c>
      <c r="B6205" s="8" t="s">
        <v>5</v>
      </c>
      <c r="C6205" s="8" t="s">
        <v>2062</v>
      </c>
      <c r="D6205" s="8" t="s">
        <v>450</v>
      </c>
      <c r="E6205" s="8" t="s">
        <v>1351</v>
      </c>
      <c r="F6205" s="8" t="s">
        <v>452</v>
      </c>
      <c r="G6205" s="8" t="s">
        <v>1320</v>
      </c>
      <c r="H6205" s="8">
        <v>10</v>
      </c>
    </row>
    <row r="6206" spans="1:8">
      <c r="A6206" s="8" t="str">
        <f t="shared" si="136"/>
        <v>40.05.002010.09.0003</v>
      </c>
      <c r="B6206" s="8" t="s">
        <v>5</v>
      </c>
      <c r="C6206" s="8" t="s">
        <v>2062</v>
      </c>
      <c r="D6206" s="8" t="s">
        <v>450</v>
      </c>
      <c r="E6206" s="8" t="s">
        <v>824</v>
      </c>
      <c r="F6206" s="8" t="s">
        <v>452</v>
      </c>
      <c r="G6206" s="8" t="s">
        <v>825</v>
      </c>
      <c r="H6206" s="8">
        <v>1.5293600000000001</v>
      </c>
    </row>
    <row r="6207" spans="1:8">
      <c r="A6207" s="8" t="str">
        <f t="shared" si="136"/>
        <v>40.05.002010.06.0020</v>
      </c>
      <c r="B6207" s="8" t="s">
        <v>5</v>
      </c>
      <c r="C6207" s="8" t="s">
        <v>2062</v>
      </c>
      <c r="D6207" s="8" t="s">
        <v>450</v>
      </c>
      <c r="E6207" s="8" t="s">
        <v>456</v>
      </c>
      <c r="F6207" s="8" t="s">
        <v>452</v>
      </c>
      <c r="G6207" s="8" t="s">
        <v>457</v>
      </c>
      <c r="H6207" s="8">
        <v>0.132823</v>
      </c>
    </row>
    <row r="6208" spans="1:8">
      <c r="A6208" s="8" t="str">
        <f t="shared" si="136"/>
        <v>40.05.002010.04.0004</v>
      </c>
      <c r="B6208" s="8" t="s">
        <v>5</v>
      </c>
      <c r="C6208" s="8" t="s">
        <v>2062</v>
      </c>
      <c r="D6208" s="8" t="s">
        <v>450</v>
      </c>
      <c r="E6208" s="8" t="s">
        <v>776</v>
      </c>
      <c r="F6208" s="8" t="s">
        <v>452</v>
      </c>
      <c r="G6208" s="8" t="s">
        <v>777</v>
      </c>
      <c r="H6208" s="8">
        <v>7.5898999999999994E-2</v>
      </c>
    </row>
    <row r="6209" spans="1:8">
      <c r="A6209" s="8" t="str">
        <f t="shared" si="136"/>
        <v>40.05.002010.04.0005</v>
      </c>
      <c r="B6209" s="8" t="s">
        <v>5</v>
      </c>
      <c r="C6209" s="8" t="s">
        <v>2062</v>
      </c>
      <c r="D6209" s="8" t="s">
        <v>450</v>
      </c>
      <c r="E6209" s="8" t="s">
        <v>475</v>
      </c>
      <c r="F6209" s="8" t="s">
        <v>452</v>
      </c>
      <c r="G6209" s="8" t="s">
        <v>476</v>
      </c>
      <c r="H6209" s="8">
        <v>0.101198</v>
      </c>
    </row>
    <row r="6210" spans="1:8">
      <c r="A6210" s="8" t="str">
        <f t="shared" si="136"/>
        <v>40.05.002040.03.1380</v>
      </c>
      <c r="B6210" s="8" t="s">
        <v>5</v>
      </c>
      <c r="C6210" s="8" t="s">
        <v>2062</v>
      </c>
      <c r="D6210" s="8" t="s">
        <v>450</v>
      </c>
      <c r="E6210" s="8" t="s">
        <v>835</v>
      </c>
      <c r="F6210" s="8" t="s">
        <v>498</v>
      </c>
      <c r="G6210" s="8" t="s">
        <v>836</v>
      </c>
      <c r="H6210" s="8">
        <v>1.5179750000000001</v>
      </c>
    </row>
    <row r="6211" spans="1:8">
      <c r="A6211" s="8" t="str">
        <f t="shared" si="136"/>
        <v>---------------  - FMEN031 - V:</v>
      </c>
      <c r="B6211" s="8" t="s">
        <v>427</v>
      </c>
      <c r="C6211" s="8" t="e">
        <f>------------------------------DAT</f>
        <v>#NAME?</v>
      </c>
      <c r="D6211" s="8" t="s">
        <v>1238</v>
      </c>
      <c r="E6211" s="8" t="s">
        <v>526</v>
      </c>
      <c r="F6211" s="8" t="s">
        <v>527</v>
      </c>
      <c r="G6211" s="8" t="s">
        <v>528</v>
      </c>
      <c r="H6211" s="8"/>
    </row>
    <row r="6212" spans="1:8">
      <c r="A6212" s="8" t="str">
        <f t="shared" si="136"/>
        <v>_x000C_------------------------------</v>
      </c>
      <c r="B6212" s="8" t="s">
        <v>529</v>
      </c>
      <c r="C6212" s="8" t="s">
        <v>1227</v>
      </c>
      <c r="D6212" s="8" t="s">
        <v>1228</v>
      </c>
      <c r="E6212" s="8" t="s">
        <v>430</v>
      </c>
      <c r="F6212" s="8" t="s">
        <v>429</v>
      </c>
      <c r="G6212" s="8" t="s">
        <v>431</v>
      </c>
      <c r="H6212" s="8" t="s">
        <v>431</v>
      </c>
    </row>
    <row r="6213" spans="1:8">
      <c r="A6213" s="8" t="str">
        <f t="shared" si="136"/>
        <v>FORNO DE MINASrutura de Atual P</v>
      </c>
      <c r="B6213" s="8" t="s">
        <v>433</v>
      </c>
      <c r="C6213" s="8" t="s">
        <v>434</v>
      </c>
      <c r="D6213" s="8" t="s">
        <v>435</v>
      </c>
      <c r="E6213" s="8" t="s">
        <v>436</v>
      </c>
      <c r="F6213" s="8" t="s">
        <v>437</v>
      </c>
      <c r="G6213" s="8" t="s">
        <v>438</v>
      </c>
      <c r="H6213" s="8" t="s">
        <v>2075</v>
      </c>
    </row>
    <row r="6214" spans="1:8">
      <c r="A6214" s="8" t="str">
        <f t="shared" si="136"/>
        <v>-------------------------------</v>
      </c>
      <c r="B6214" s="8" t="s">
        <v>427</v>
      </c>
      <c r="C6214" s="8" t="s">
        <v>1227</v>
      </c>
      <c r="D6214" s="8" t="s">
        <v>1228</v>
      </c>
      <c r="E6214" s="8" t="s">
        <v>430</v>
      </c>
      <c r="F6214" s="8" t="s">
        <v>429</v>
      </c>
      <c r="G6214" s="8" t="s">
        <v>431</v>
      </c>
      <c r="H6214" s="8" t="s">
        <v>2076</v>
      </c>
    </row>
    <row r="6215" spans="1:8">
      <c r="A6215" s="8" t="str">
        <f t="shared" si="136"/>
        <v/>
      </c>
      <c r="B6215" s="8"/>
      <c r="C6215" s="8"/>
      <c r="D6215" s="8"/>
      <c r="E6215" s="8"/>
      <c r="F6215" s="8"/>
      <c r="G6215" s="8"/>
      <c r="H6215" s="8"/>
    </row>
    <row r="6216" spans="1:8">
      <c r="A6216" s="8" t="str">
        <f t="shared" si="136"/>
        <v>Item PaiItem Filho</v>
      </c>
      <c r="B6216" s="8" t="s">
        <v>441</v>
      </c>
      <c r="C6216" s="8" t="s">
        <v>442</v>
      </c>
      <c r="D6216" s="8" t="s">
        <v>443</v>
      </c>
      <c r="E6216" s="8" t="s">
        <v>444</v>
      </c>
      <c r="F6216" s="8" t="s">
        <v>443</v>
      </c>
      <c r="G6216" s="8" t="s">
        <v>445</v>
      </c>
      <c r="H6216" s="8" t="s">
        <v>446</v>
      </c>
    </row>
    <row r="6217" spans="1:8">
      <c r="A6217" s="8" t="str">
        <f t="shared" si="136"/>
        <v>------------------------------</v>
      </c>
      <c r="B6217" s="8" t="s">
        <v>427</v>
      </c>
      <c r="C6217" s="8" t="s">
        <v>447</v>
      </c>
      <c r="D6217" s="8" t="s">
        <v>448</v>
      </c>
      <c r="E6217" s="8" t="s">
        <v>449</v>
      </c>
      <c r="F6217" s="8" t="s">
        <v>448</v>
      </c>
      <c r="G6217" s="8" t="s">
        <v>431</v>
      </c>
      <c r="H6217" s="8" t="s">
        <v>427</v>
      </c>
    </row>
    <row r="6218" spans="1:8">
      <c r="A6218" s="8" t="str">
        <f t="shared" si="136"/>
        <v>40.05.002030.06.0001</v>
      </c>
      <c r="B6218" s="8" t="s">
        <v>5</v>
      </c>
      <c r="C6218" s="8" t="s">
        <v>2062</v>
      </c>
      <c r="D6218" s="8" t="s">
        <v>450</v>
      </c>
      <c r="E6218" s="8" t="s">
        <v>1331</v>
      </c>
      <c r="F6218" s="8" t="s">
        <v>452</v>
      </c>
      <c r="G6218" s="8" t="s">
        <v>1332</v>
      </c>
      <c r="H6218" s="8">
        <v>6.6763180000000002</v>
      </c>
    </row>
    <row r="6219" spans="1:8">
      <c r="A6219" s="8" t="str">
        <f t="shared" si="136"/>
        <v>40.05.002010.01.0010</v>
      </c>
      <c r="B6219" s="8" t="s">
        <v>5</v>
      </c>
      <c r="C6219" s="8" t="s">
        <v>2062</v>
      </c>
      <c r="D6219" s="8" t="s">
        <v>450</v>
      </c>
      <c r="E6219" s="8" t="s">
        <v>843</v>
      </c>
      <c r="F6219" s="8" t="s">
        <v>452</v>
      </c>
      <c r="G6219" s="8" t="s">
        <v>844</v>
      </c>
      <c r="H6219" s="8">
        <v>1.0929420000000001</v>
      </c>
    </row>
    <row r="6220" spans="1:8">
      <c r="A6220" s="8" t="str">
        <f t="shared" si="136"/>
        <v>40.05.002010.01.0014</v>
      </c>
      <c r="B6220" s="8" t="s">
        <v>5</v>
      </c>
      <c r="C6220" s="8" t="s">
        <v>2062</v>
      </c>
      <c r="D6220" s="8" t="s">
        <v>450</v>
      </c>
      <c r="E6220" s="8" t="s">
        <v>841</v>
      </c>
      <c r="F6220" s="8" t="s">
        <v>452</v>
      </c>
      <c r="G6220" s="8" t="s">
        <v>842</v>
      </c>
      <c r="H6220" s="8">
        <v>1.4572560000000001</v>
      </c>
    </row>
    <row r="6221" spans="1:8">
      <c r="A6221" s="8" t="str">
        <f t="shared" si="136"/>
        <v>40.05.002010.01.0006</v>
      </c>
      <c r="B6221" s="8" t="s">
        <v>5</v>
      </c>
      <c r="C6221" s="8" t="s">
        <v>2062</v>
      </c>
      <c r="D6221" s="8" t="s">
        <v>450</v>
      </c>
      <c r="E6221" s="8" t="s">
        <v>845</v>
      </c>
      <c r="F6221" s="8" t="s">
        <v>452</v>
      </c>
      <c r="G6221" s="8" t="s">
        <v>846</v>
      </c>
      <c r="H6221" s="8">
        <v>1.0929420000000001</v>
      </c>
    </row>
    <row r="6222" spans="1:8">
      <c r="A6222" s="8" t="str">
        <f t="shared" si="136"/>
        <v>40.05.002010.02.0003</v>
      </c>
      <c r="B6222" s="8" t="s">
        <v>5</v>
      </c>
      <c r="C6222" s="8" t="s">
        <v>2062</v>
      </c>
      <c r="D6222" s="8" t="s">
        <v>450</v>
      </c>
      <c r="E6222" s="8" t="s">
        <v>523</v>
      </c>
      <c r="F6222" s="8" t="s">
        <v>452</v>
      </c>
      <c r="G6222" s="8" t="s">
        <v>524</v>
      </c>
      <c r="H6222" s="8">
        <v>0.24793599999999999</v>
      </c>
    </row>
    <row r="6223" spans="1:8">
      <c r="A6223" s="8" t="str">
        <f t="shared" ref="A6223:A6286" si="137">B6223&amp;E6223</f>
        <v>40.05.002010.02.0026</v>
      </c>
      <c r="B6223" s="8" t="s">
        <v>5</v>
      </c>
      <c r="C6223" s="8" t="s">
        <v>2062</v>
      </c>
      <c r="D6223" s="8" t="s">
        <v>450</v>
      </c>
      <c r="E6223" s="8" t="s">
        <v>1333</v>
      </c>
      <c r="F6223" s="8" t="s">
        <v>452</v>
      </c>
      <c r="G6223" s="8" t="s">
        <v>1334</v>
      </c>
      <c r="H6223" s="8">
        <v>0.10625800000000001</v>
      </c>
    </row>
    <row r="6224" spans="1:8">
      <c r="A6224" s="8" t="str">
        <f t="shared" si="137"/>
        <v>40.05.002010.07.0002</v>
      </c>
      <c r="B6224" s="8" t="s">
        <v>5</v>
      </c>
      <c r="C6224" s="8" t="s">
        <v>2062</v>
      </c>
      <c r="D6224" s="8" t="s">
        <v>450</v>
      </c>
      <c r="E6224" s="8" t="s">
        <v>454</v>
      </c>
      <c r="F6224" s="8" t="s">
        <v>452</v>
      </c>
      <c r="G6224" s="8" t="s">
        <v>455</v>
      </c>
      <c r="H6224" s="8">
        <v>2.2263630000000001</v>
      </c>
    </row>
    <row r="6225" spans="1:8">
      <c r="A6225" s="8" t="str">
        <f t="shared" si="137"/>
        <v>40.05.002010.04.0007</v>
      </c>
      <c r="B6225" s="8" t="s">
        <v>5</v>
      </c>
      <c r="C6225" s="8" t="s">
        <v>2062</v>
      </c>
      <c r="D6225" s="8" t="s">
        <v>450</v>
      </c>
      <c r="E6225" s="8" t="s">
        <v>535</v>
      </c>
      <c r="F6225" s="8" t="s">
        <v>452</v>
      </c>
      <c r="G6225" s="8" t="s">
        <v>536</v>
      </c>
      <c r="H6225" s="8">
        <v>0.72134200000000004</v>
      </c>
    </row>
    <row r="6226" spans="1:8">
      <c r="A6226" s="8" t="str">
        <f t="shared" si="137"/>
        <v>40.05.002020.07.0001</v>
      </c>
      <c r="B6226" s="8" t="s">
        <v>5</v>
      </c>
      <c r="C6226" s="8" t="s">
        <v>2062</v>
      </c>
      <c r="D6226" s="8" t="s">
        <v>450</v>
      </c>
      <c r="E6226" s="8" t="s">
        <v>2077</v>
      </c>
      <c r="F6226" s="8" t="s">
        <v>452</v>
      </c>
      <c r="G6226" s="8" t="s">
        <v>2078</v>
      </c>
      <c r="H6226" s="8">
        <v>0.12449</v>
      </c>
    </row>
    <row r="6227" spans="1:8">
      <c r="A6227" s="8" t="str">
        <f t="shared" si="137"/>
        <v>40.05.002020.03.0001</v>
      </c>
      <c r="B6227" s="8" t="s">
        <v>5</v>
      </c>
      <c r="C6227" s="8" t="s">
        <v>2062</v>
      </c>
      <c r="D6227" s="8" t="s">
        <v>450</v>
      </c>
      <c r="E6227" s="8" t="s">
        <v>815</v>
      </c>
      <c r="F6227" s="8" t="s">
        <v>463</v>
      </c>
      <c r="G6227" s="8" t="s">
        <v>816</v>
      </c>
      <c r="H6227" s="8">
        <v>1</v>
      </c>
    </row>
    <row r="6228" spans="1:8">
      <c r="A6228" s="8" t="str">
        <f t="shared" si="137"/>
        <v>40.05.002130.05.0001</v>
      </c>
      <c r="B6228" s="8" t="s">
        <v>2079</v>
      </c>
      <c r="C6228" s="8" t="s">
        <v>2080</v>
      </c>
      <c r="D6228" s="8" t="s">
        <v>450</v>
      </c>
      <c r="E6228" s="8" t="s">
        <v>1050</v>
      </c>
      <c r="F6228" s="8" t="s">
        <v>498</v>
      </c>
      <c r="G6228" s="8" t="s">
        <v>844</v>
      </c>
      <c r="H6228" s="8">
        <v>1.5905579999999999</v>
      </c>
    </row>
    <row r="6229" spans="1:8">
      <c r="A6229" s="8" t="str">
        <f t="shared" si="137"/>
        <v>40.05.002110.01.0006</v>
      </c>
      <c r="B6229" s="8" t="s">
        <v>2079</v>
      </c>
      <c r="C6229" s="8" t="s">
        <v>2080</v>
      </c>
      <c r="D6229" s="8" t="s">
        <v>450</v>
      </c>
      <c r="E6229" s="8" t="s">
        <v>845</v>
      </c>
      <c r="F6229" s="8" t="s">
        <v>452</v>
      </c>
      <c r="G6229" s="8" t="s">
        <v>846</v>
      </c>
      <c r="H6229" s="8">
        <v>1.710278</v>
      </c>
    </row>
    <row r="6230" spans="1:8">
      <c r="A6230" s="8" t="str">
        <f t="shared" si="137"/>
        <v>40.05.002110.01.0011</v>
      </c>
      <c r="B6230" s="8" t="s">
        <v>2079</v>
      </c>
      <c r="C6230" s="8" t="s">
        <v>2080</v>
      </c>
      <c r="D6230" s="8" t="s">
        <v>450</v>
      </c>
      <c r="E6230" s="8" t="s">
        <v>1051</v>
      </c>
      <c r="F6230" s="8" t="s">
        <v>452</v>
      </c>
      <c r="G6230" s="8" t="s">
        <v>1052</v>
      </c>
      <c r="H6230" s="8">
        <v>1.192893</v>
      </c>
    </row>
    <row r="6231" spans="1:8">
      <c r="A6231" s="8" t="str">
        <f t="shared" si="137"/>
        <v>40.05.002110.02.0003</v>
      </c>
      <c r="B6231" s="8" t="s">
        <v>2079</v>
      </c>
      <c r="C6231" s="8" t="s">
        <v>2080</v>
      </c>
      <c r="D6231" s="8" t="s">
        <v>450</v>
      </c>
      <c r="E6231" s="8" t="s">
        <v>523</v>
      </c>
      <c r="F6231" s="8" t="s">
        <v>452</v>
      </c>
      <c r="G6231" s="8" t="s">
        <v>524</v>
      </c>
      <c r="H6231" s="8">
        <v>0.276142</v>
      </c>
    </row>
    <row r="6232" spans="1:8">
      <c r="A6232" s="8" t="str">
        <f t="shared" si="137"/>
        <v>40.05.002110.07.0002</v>
      </c>
      <c r="B6232" s="8" t="s">
        <v>2079</v>
      </c>
      <c r="C6232" s="8" t="s">
        <v>2080</v>
      </c>
      <c r="D6232" s="8" t="s">
        <v>450</v>
      </c>
      <c r="E6232" s="8" t="s">
        <v>454</v>
      </c>
      <c r="F6232" s="8" t="s">
        <v>452</v>
      </c>
      <c r="G6232" s="8" t="s">
        <v>455</v>
      </c>
      <c r="H6232" s="8">
        <v>2.7013289999999999</v>
      </c>
    </row>
    <row r="6233" spans="1:8">
      <c r="A6233" s="8" t="str">
        <f t="shared" si="137"/>
        <v>40.05.002110.04.0007</v>
      </c>
      <c r="B6233" s="8" t="s">
        <v>2079</v>
      </c>
      <c r="C6233" s="8" t="s">
        <v>2080</v>
      </c>
      <c r="D6233" s="8" t="s">
        <v>450</v>
      </c>
      <c r="E6233" s="8" t="s">
        <v>535</v>
      </c>
      <c r="F6233" s="8" t="s">
        <v>452</v>
      </c>
      <c r="G6233" s="8" t="s">
        <v>536</v>
      </c>
      <c r="H6233" s="8">
        <v>0.84980699999999998</v>
      </c>
    </row>
    <row r="6234" spans="1:8">
      <c r="A6234" s="8" t="str">
        <f t="shared" si="137"/>
        <v>40.05.002110.09.0002</v>
      </c>
      <c r="B6234" s="8" t="s">
        <v>2079</v>
      </c>
      <c r="C6234" s="8" t="s">
        <v>2080</v>
      </c>
      <c r="D6234" s="8" t="s">
        <v>450</v>
      </c>
      <c r="E6234" s="8" t="s">
        <v>502</v>
      </c>
      <c r="F6234" s="8" t="s">
        <v>452</v>
      </c>
      <c r="G6234" s="8" t="s">
        <v>503</v>
      </c>
      <c r="H6234" s="8">
        <v>1.6154310000000001</v>
      </c>
    </row>
    <row r="6235" spans="1:8">
      <c r="A6235" s="8" t="str">
        <f t="shared" si="137"/>
        <v>40.05.002110.09.0006</v>
      </c>
      <c r="B6235" s="8" t="s">
        <v>2079</v>
      </c>
      <c r="C6235" s="8" t="s">
        <v>2080</v>
      </c>
      <c r="D6235" s="8" t="s">
        <v>450</v>
      </c>
      <c r="E6235" s="8" t="s">
        <v>504</v>
      </c>
      <c r="F6235" s="8" t="s">
        <v>505</v>
      </c>
      <c r="G6235" s="8" t="s">
        <v>506</v>
      </c>
      <c r="H6235" s="8">
        <v>9.2310000000000003E-2</v>
      </c>
    </row>
    <row r="6236" spans="1:8">
      <c r="A6236" s="8" t="str">
        <f t="shared" si="137"/>
        <v>40.05.002110.06.0020</v>
      </c>
      <c r="B6236" s="8" t="s">
        <v>2079</v>
      </c>
      <c r="C6236" s="8" t="s">
        <v>2080</v>
      </c>
      <c r="D6236" s="8" t="s">
        <v>450</v>
      </c>
      <c r="E6236" s="8" t="s">
        <v>456</v>
      </c>
      <c r="F6236" s="8" t="s">
        <v>452</v>
      </c>
      <c r="G6236" s="8" t="s">
        <v>457</v>
      </c>
      <c r="H6236" s="8">
        <v>0.108629</v>
      </c>
    </row>
    <row r="6237" spans="1:8">
      <c r="A6237" s="8" t="str">
        <f t="shared" si="137"/>
        <v>40.05.002110.04.0005</v>
      </c>
      <c r="B6237" s="8" t="s">
        <v>2079</v>
      </c>
      <c r="C6237" s="8" t="s">
        <v>2080</v>
      </c>
      <c r="D6237" s="8" t="s">
        <v>450</v>
      </c>
      <c r="E6237" s="8" t="s">
        <v>475</v>
      </c>
      <c r="F6237" s="8" t="s">
        <v>452</v>
      </c>
      <c r="G6237" s="8" t="s">
        <v>476</v>
      </c>
      <c r="H6237" s="8">
        <v>0.27857900000000002</v>
      </c>
    </row>
    <row r="6238" spans="1:8">
      <c r="A6238" s="8" t="str">
        <f t="shared" si="137"/>
        <v>40.05.002140.03.1310</v>
      </c>
      <c r="B6238" s="8" t="s">
        <v>2079</v>
      </c>
      <c r="C6238" s="8" t="s">
        <v>2080</v>
      </c>
      <c r="D6238" s="8" t="s">
        <v>450</v>
      </c>
      <c r="E6238" s="8" t="s">
        <v>519</v>
      </c>
      <c r="F6238" s="8" t="s">
        <v>498</v>
      </c>
      <c r="G6238" s="8" t="s">
        <v>520</v>
      </c>
      <c r="H6238" s="8">
        <v>0.41776600000000003</v>
      </c>
    </row>
    <row r="6239" spans="1:8">
      <c r="A6239" s="8" t="str">
        <f t="shared" si="137"/>
        <v>40.05.002120.09.1002</v>
      </c>
      <c r="B6239" s="8" t="s">
        <v>2079</v>
      </c>
      <c r="C6239" s="8" t="s">
        <v>2080</v>
      </c>
      <c r="D6239" s="8" t="s">
        <v>450</v>
      </c>
      <c r="E6239" s="8" t="s">
        <v>923</v>
      </c>
      <c r="F6239" s="8" t="s">
        <v>508</v>
      </c>
      <c r="G6239" s="8" t="s">
        <v>924</v>
      </c>
      <c r="H6239" s="8">
        <v>5.0000000000000001E-4</v>
      </c>
    </row>
    <row r="6240" spans="1:8">
      <c r="A6240" s="8" t="str">
        <f t="shared" si="137"/>
        <v>40.05.002120.15.1002</v>
      </c>
      <c r="B6240" s="8" t="s">
        <v>2079</v>
      </c>
      <c r="C6240" s="8" t="s">
        <v>2080</v>
      </c>
      <c r="D6240" s="8" t="s">
        <v>450</v>
      </c>
      <c r="E6240" s="8" t="s">
        <v>921</v>
      </c>
      <c r="F6240" s="8" t="s">
        <v>508</v>
      </c>
      <c r="G6240" s="8" t="s">
        <v>922</v>
      </c>
      <c r="H6240" s="8">
        <v>1.9580000000000001E-3</v>
      </c>
    </row>
    <row r="6241" spans="1:8">
      <c r="A6241" s="8" t="str">
        <f t="shared" si="137"/>
        <v>40.05.002120.07.1001</v>
      </c>
      <c r="B6241" s="8" t="s">
        <v>2079</v>
      </c>
      <c r="C6241" s="8" t="s">
        <v>2080</v>
      </c>
      <c r="D6241" s="8" t="s">
        <v>450</v>
      </c>
      <c r="E6241" s="8" t="s">
        <v>925</v>
      </c>
      <c r="F6241" s="8" t="s">
        <v>452</v>
      </c>
      <c r="G6241" s="8" t="s">
        <v>926</v>
      </c>
      <c r="H6241" s="8">
        <v>2.1699999999999999E-4</v>
      </c>
    </row>
    <row r="6242" spans="1:8">
      <c r="A6242" s="8" t="str">
        <f t="shared" si="137"/>
        <v>40.05.002135.03.1310</v>
      </c>
      <c r="B6242" s="8" t="s">
        <v>2079</v>
      </c>
      <c r="C6242" s="8" t="s">
        <v>2080</v>
      </c>
      <c r="D6242" s="8" t="s">
        <v>450</v>
      </c>
      <c r="E6242" s="8" t="s">
        <v>1053</v>
      </c>
      <c r="F6242" s="8" t="s">
        <v>498</v>
      </c>
      <c r="G6242" s="8" t="s">
        <v>1054</v>
      </c>
      <c r="H6242" s="8">
        <v>0.41776600000000003</v>
      </c>
    </row>
    <row r="6243" spans="1:8">
      <c r="A6243" s="8" t="str">
        <f t="shared" si="137"/>
        <v>40.05.002120.10.1014</v>
      </c>
      <c r="B6243" s="8" t="s">
        <v>2079</v>
      </c>
      <c r="C6243" s="8" t="s">
        <v>2080</v>
      </c>
      <c r="D6243" s="8" t="s">
        <v>450</v>
      </c>
      <c r="E6243" s="8" t="s">
        <v>1055</v>
      </c>
      <c r="F6243" s="8" t="s">
        <v>508</v>
      </c>
      <c r="G6243" s="8" t="s">
        <v>1056</v>
      </c>
      <c r="H6243" s="8">
        <v>2.0890000000000001E-3</v>
      </c>
    </row>
    <row r="6244" spans="1:8">
      <c r="A6244" s="8" t="str">
        <f t="shared" si="137"/>
        <v>40.05.002120.06.1027</v>
      </c>
      <c r="B6244" s="8" t="s">
        <v>2079</v>
      </c>
      <c r="C6244" s="8" t="s">
        <v>2080</v>
      </c>
      <c r="D6244" s="8" t="s">
        <v>450</v>
      </c>
      <c r="E6244" s="8" t="s">
        <v>1057</v>
      </c>
      <c r="F6244" s="8" t="s">
        <v>463</v>
      </c>
      <c r="G6244" s="8" t="s">
        <v>1058</v>
      </c>
      <c r="H6244" s="8">
        <v>2.0888E-2</v>
      </c>
    </row>
    <row r="6245" spans="1:8">
      <c r="A6245" s="8" t="str">
        <f t="shared" si="137"/>
        <v>40.05.002140.03.5010</v>
      </c>
      <c r="B6245" s="8" t="s">
        <v>2079</v>
      </c>
      <c r="C6245" s="8" t="s">
        <v>2080</v>
      </c>
      <c r="D6245" s="8" t="s">
        <v>450</v>
      </c>
      <c r="E6245" s="8" t="s">
        <v>763</v>
      </c>
      <c r="F6245" s="8" t="s">
        <v>498</v>
      </c>
      <c r="G6245" s="8" t="s">
        <v>764</v>
      </c>
      <c r="H6245" s="8">
        <v>0.111777</v>
      </c>
    </row>
    <row r="6246" spans="1:8">
      <c r="A6246" s="8" t="str">
        <f t="shared" si="137"/>
        <v>40.05.002135.03.5010</v>
      </c>
      <c r="B6246" s="8" t="s">
        <v>2079</v>
      </c>
      <c r="C6246" s="8" t="s">
        <v>2080</v>
      </c>
      <c r="D6246" s="8" t="s">
        <v>450</v>
      </c>
      <c r="E6246" s="8" t="s">
        <v>907</v>
      </c>
      <c r="F6246" s="8" t="s">
        <v>498</v>
      </c>
      <c r="G6246" s="8" t="s">
        <v>764</v>
      </c>
      <c r="H6246" s="8">
        <v>0.111777</v>
      </c>
    </row>
    <row r="6247" spans="1:8">
      <c r="A6247" s="8" t="str">
        <f t="shared" si="137"/>
        <v>40.05.002120.10.1011</v>
      </c>
      <c r="B6247" s="8" t="s">
        <v>2079</v>
      </c>
      <c r="C6247" s="8" t="s">
        <v>2080</v>
      </c>
      <c r="D6247" s="8" t="s">
        <v>450</v>
      </c>
      <c r="E6247" s="8" t="s">
        <v>908</v>
      </c>
      <c r="F6247" s="8" t="s">
        <v>508</v>
      </c>
      <c r="G6247" s="8" t="s">
        <v>909</v>
      </c>
      <c r="H6247" s="8">
        <v>2.4837000000000001E-2</v>
      </c>
    </row>
    <row r="6248" spans="1:8">
      <c r="A6248" s="8" t="str">
        <f t="shared" si="137"/>
        <v>40.05.002120.06.1045</v>
      </c>
      <c r="B6248" s="8" t="s">
        <v>2079</v>
      </c>
      <c r="C6248" s="8" t="s">
        <v>2080</v>
      </c>
      <c r="D6248" s="8" t="s">
        <v>450</v>
      </c>
      <c r="E6248" s="8" t="s">
        <v>910</v>
      </c>
      <c r="F6248" s="8" t="s">
        <v>463</v>
      </c>
      <c r="G6248" s="8" t="s">
        <v>911</v>
      </c>
      <c r="H6248" s="8">
        <v>2.4837000000000001E-2</v>
      </c>
    </row>
    <row r="6249" spans="1:8">
      <c r="A6249" s="8" t="str">
        <f t="shared" si="137"/>
        <v>40.05.002120.03.1014</v>
      </c>
      <c r="B6249" s="8" t="s">
        <v>2079</v>
      </c>
      <c r="C6249" s="8" t="s">
        <v>2080</v>
      </c>
      <c r="D6249" s="8" t="s">
        <v>450</v>
      </c>
      <c r="E6249" s="8" t="s">
        <v>912</v>
      </c>
      <c r="F6249" s="8" t="s">
        <v>508</v>
      </c>
      <c r="G6249" s="8" t="s">
        <v>913</v>
      </c>
      <c r="H6249" s="8">
        <v>1.2418E-2</v>
      </c>
    </row>
    <row r="6250" spans="1:8">
      <c r="A6250" s="8" t="str">
        <f t="shared" si="137"/>
        <v>40.05.002120.06.1005</v>
      </c>
      <c r="B6250" s="8" t="s">
        <v>2079</v>
      </c>
      <c r="C6250" s="8" t="s">
        <v>2080</v>
      </c>
      <c r="D6250" s="8" t="s">
        <v>450</v>
      </c>
      <c r="E6250" s="8" t="s">
        <v>914</v>
      </c>
      <c r="F6250" s="8" t="s">
        <v>508</v>
      </c>
      <c r="G6250" s="8" t="s">
        <v>915</v>
      </c>
      <c r="H6250" s="8">
        <v>1.2418E-2</v>
      </c>
    </row>
    <row r="6251" spans="1:8">
      <c r="A6251" s="8" t="str">
        <f t="shared" si="137"/>
        <v>40.05.002120.06.1001</v>
      </c>
      <c r="B6251" s="8" t="s">
        <v>2079</v>
      </c>
      <c r="C6251" s="8" t="s">
        <v>2080</v>
      </c>
      <c r="D6251" s="8" t="s">
        <v>450</v>
      </c>
      <c r="E6251" s="8" t="s">
        <v>917</v>
      </c>
      <c r="F6251" s="8" t="s">
        <v>508</v>
      </c>
      <c r="G6251" s="8" t="s">
        <v>918</v>
      </c>
      <c r="H6251" s="8">
        <v>1.2418E-2</v>
      </c>
    </row>
    <row r="6252" spans="1:8">
      <c r="A6252" s="8" t="str">
        <f t="shared" si="137"/>
        <v>40.05.002120.08.1001</v>
      </c>
      <c r="B6252" s="8" t="s">
        <v>2079</v>
      </c>
      <c r="C6252" s="8" t="s">
        <v>2080</v>
      </c>
      <c r="D6252" s="8" t="s">
        <v>450</v>
      </c>
      <c r="E6252" s="8" t="s">
        <v>919</v>
      </c>
      <c r="F6252" s="8" t="s">
        <v>920</v>
      </c>
      <c r="G6252" s="8" t="s">
        <v>542</v>
      </c>
      <c r="H6252" s="8">
        <v>1.2418E-2</v>
      </c>
    </row>
    <row r="6253" spans="1:8">
      <c r="A6253" s="8" t="str">
        <f t="shared" si="137"/>
        <v>40.05.002120.07.0006</v>
      </c>
      <c r="B6253" s="8" t="s">
        <v>2079</v>
      </c>
      <c r="C6253" s="8" t="s">
        <v>2080</v>
      </c>
      <c r="D6253" s="8" t="s">
        <v>450</v>
      </c>
      <c r="E6253" s="8" t="s">
        <v>2081</v>
      </c>
      <c r="F6253" s="8" t="s">
        <v>452</v>
      </c>
      <c r="G6253" s="8" t="s">
        <v>2082</v>
      </c>
      <c r="H6253" s="8">
        <v>0.11448999999999999</v>
      </c>
    </row>
    <row r="6254" spans="1:8">
      <c r="A6254" s="8" t="str">
        <f t="shared" si="137"/>
        <v>40.05.002120.03.0002</v>
      </c>
      <c r="B6254" s="8" t="s">
        <v>2079</v>
      </c>
      <c r="C6254" s="8" t="s">
        <v>2080</v>
      </c>
      <c r="D6254" s="8" t="s">
        <v>450</v>
      </c>
      <c r="E6254" s="8" t="s">
        <v>1060</v>
      </c>
      <c r="F6254" s="8" t="s">
        <v>463</v>
      </c>
      <c r="G6254" s="8" t="s">
        <v>1061</v>
      </c>
      <c r="H6254" s="8">
        <v>1.0050250000000001</v>
      </c>
    </row>
    <row r="6255" spans="1:8">
      <c r="A6255" s="8" t="str">
        <f t="shared" si="137"/>
        <v>40.05.002120.07.0025</v>
      </c>
      <c r="B6255" s="8" t="s">
        <v>2079</v>
      </c>
      <c r="C6255" s="8" t="s">
        <v>2080</v>
      </c>
      <c r="D6255" s="8" t="s">
        <v>450</v>
      </c>
      <c r="E6255" s="8" t="s">
        <v>1062</v>
      </c>
      <c r="F6255" s="8" t="s">
        <v>452</v>
      </c>
      <c r="G6255" s="8" t="s">
        <v>1063</v>
      </c>
      <c r="H6255" s="8">
        <v>6.7041000000000003E-2</v>
      </c>
    </row>
    <row r="6256" spans="1:8">
      <c r="A6256" s="8" t="str">
        <f t="shared" si="137"/>
        <v>40.05.002230.05.0001</v>
      </c>
      <c r="B6256" s="8" t="s">
        <v>2083</v>
      </c>
      <c r="C6256" s="8" t="s">
        <v>2084</v>
      </c>
      <c r="D6256" s="8" t="s">
        <v>450</v>
      </c>
      <c r="E6256" s="8" t="s">
        <v>1050</v>
      </c>
      <c r="F6256" s="8" t="s">
        <v>498</v>
      </c>
      <c r="G6256" s="8" t="s">
        <v>844</v>
      </c>
      <c r="H6256" s="8">
        <v>1.587817</v>
      </c>
    </row>
    <row r="6257" spans="1:8">
      <c r="A6257" s="8" t="str">
        <f t="shared" si="137"/>
        <v>40.05.002210.01.0006</v>
      </c>
      <c r="B6257" s="8" t="s">
        <v>2083</v>
      </c>
      <c r="C6257" s="8" t="s">
        <v>2084</v>
      </c>
      <c r="D6257" s="8" t="s">
        <v>450</v>
      </c>
      <c r="E6257" s="8" t="s">
        <v>845</v>
      </c>
      <c r="F6257" s="8" t="s">
        <v>452</v>
      </c>
      <c r="G6257" s="8" t="s">
        <v>846</v>
      </c>
      <c r="H6257" s="8">
        <v>1.70733</v>
      </c>
    </row>
    <row r="6258" spans="1:8">
      <c r="A6258" s="8" t="str">
        <f t="shared" si="137"/>
        <v>40.05.002210.01.0011</v>
      </c>
      <c r="B6258" s="8" t="s">
        <v>2083</v>
      </c>
      <c r="C6258" s="8" t="s">
        <v>2084</v>
      </c>
      <c r="D6258" s="8" t="s">
        <v>450</v>
      </c>
      <c r="E6258" s="8" t="s">
        <v>1051</v>
      </c>
      <c r="F6258" s="8" t="s">
        <v>452</v>
      </c>
      <c r="G6258" s="8" t="s">
        <v>1052</v>
      </c>
      <c r="H6258" s="8">
        <v>1.190863</v>
      </c>
    </row>
    <row r="6259" spans="1:8">
      <c r="A6259" s="8" t="str">
        <f t="shared" si="137"/>
        <v>40.05.002210.02.0003</v>
      </c>
      <c r="B6259" s="8" t="s">
        <v>2083</v>
      </c>
      <c r="C6259" s="8" t="s">
        <v>2084</v>
      </c>
      <c r="D6259" s="8" t="s">
        <v>450</v>
      </c>
      <c r="E6259" s="8" t="s">
        <v>523</v>
      </c>
      <c r="F6259" s="8" t="s">
        <v>452</v>
      </c>
      <c r="G6259" s="8" t="s">
        <v>524</v>
      </c>
      <c r="H6259" s="8">
        <v>0.38588800000000001</v>
      </c>
    </row>
    <row r="6260" spans="1:8">
      <c r="A6260" s="8" t="str">
        <f t="shared" si="137"/>
        <v>40.05.002210.07.0002</v>
      </c>
      <c r="B6260" s="8" t="s">
        <v>2083</v>
      </c>
      <c r="C6260" s="8" t="s">
        <v>2084</v>
      </c>
      <c r="D6260" s="8" t="s">
        <v>450</v>
      </c>
      <c r="E6260" s="8" t="s">
        <v>454</v>
      </c>
      <c r="F6260" s="8" t="s">
        <v>452</v>
      </c>
      <c r="G6260" s="8" t="s">
        <v>455</v>
      </c>
      <c r="H6260" s="8">
        <v>2.4720200000000001</v>
      </c>
    </row>
    <row r="6261" spans="1:8">
      <c r="A6261" s="8" t="str">
        <f t="shared" si="137"/>
        <v>40.05.002210.04.0007</v>
      </c>
      <c r="B6261" s="8" t="s">
        <v>2083</v>
      </c>
      <c r="C6261" s="8" t="s">
        <v>2084</v>
      </c>
      <c r="D6261" s="8" t="s">
        <v>450</v>
      </c>
      <c r="E6261" s="8" t="s">
        <v>535</v>
      </c>
      <c r="F6261" s="8" t="s">
        <v>452</v>
      </c>
      <c r="G6261" s="8" t="s">
        <v>536</v>
      </c>
      <c r="H6261" s="8">
        <v>0.80906900000000004</v>
      </c>
    </row>
    <row r="6262" spans="1:8">
      <c r="A6262" s="8" t="str">
        <f t="shared" si="137"/>
        <v>40.05.002210.09.0002</v>
      </c>
      <c r="B6262" s="8" t="s">
        <v>2083</v>
      </c>
      <c r="C6262" s="8" t="s">
        <v>2084</v>
      </c>
      <c r="D6262" s="8" t="s">
        <v>450</v>
      </c>
      <c r="E6262" s="8" t="s">
        <v>502</v>
      </c>
      <c r="F6262" s="8" t="s">
        <v>452</v>
      </c>
      <c r="G6262" s="8" t="s">
        <v>503</v>
      </c>
      <c r="H6262" s="8">
        <v>1.6683250000000001</v>
      </c>
    </row>
    <row r="6263" spans="1:8">
      <c r="A6263" s="8" t="str">
        <f t="shared" si="137"/>
        <v>40.05.002210.09.0006</v>
      </c>
      <c r="B6263" s="8" t="s">
        <v>2083</v>
      </c>
      <c r="C6263" s="8" t="s">
        <v>2084</v>
      </c>
      <c r="D6263" s="8" t="s">
        <v>450</v>
      </c>
      <c r="E6263" s="8" t="s">
        <v>504</v>
      </c>
      <c r="F6263" s="8" t="s">
        <v>505</v>
      </c>
      <c r="G6263" s="8" t="s">
        <v>506</v>
      </c>
      <c r="H6263" s="8">
        <v>9.5333000000000001E-2</v>
      </c>
    </row>
    <row r="6264" spans="1:8">
      <c r="A6264" s="8" t="str">
        <f t="shared" si="137"/>
        <v>40.05.002210.06.0020</v>
      </c>
      <c r="B6264" s="8" t="s">
        <v>2083</v>
      </c>
      <c r="C6264" s="8" t="s">
        <v>2084</v>
      </c>
      <c r="D6264" s="8" t="s">
        <v>450</v>
      </c>
      <c r="E6264" s="8" t="s">
        <v>456</v>
      </c>
      <c r="F6264" s="8" t="s">
        <v>452</v>
      </c>
      <c r="G6264" s="8" t="s">
        <v>457</v>
      </c>
      <c r="H6264" s="8">
        <v>0.10842599999999999</v>
      </c>
    </row>
    <row r="6265" spans="1:8">
      <c r="A6265" s="8" t="str">
        <f t="shared" si="137"/>
        <v>40.05.002210.04.0005</v>
      </c>
      <c r="B6265" s="8" t="s">
        <v>2083</v>
      </c>
      <c r="C6265" s="8" t="s">
        <v>2084</v>
      </c>
      <c r="D6265" s="8" t="s">
        <v>450</v>
      </c>
      <c r="E6265" s="8" t="s">
        <v>475</v>
      </c>
      <c r="F6265" s="8" t="s">
        <v>452</v>
      </c>
      <c r="G6265" s="8" t="s">
        <v>476</v>
      </c>
      <c r="H6265" s="8">
        <v>0.27807100000000001</v>
      </c>
    </row>
    <row r="6266" spans="1:8">
      <c r="A6266" s="8" t="str">
        <f t="shared" si="137"/>
        <v>40.05.002210.07.0006</v>
      </c>
      <c r="B6266" s="8" t="s">
        <v>2083</v>
      </c>
      <c r="C6266" s="8" t="s">
        <v>2084</v>
      </c>
      <c r="D6266" s="8" t="s">
        <v>450</v>
      </c>
      <c r="E6266" s="8" t="s">
        <v>782</v>
      </c>
      <c r="F6266" s="8" t="s">
        <v>452</v>
      </c>
      <c r="G6266" s="8" t="s">
        <v>783</v>
      </c>
      <c r="H6266" s="8">
        <v>5.0759999999999998E-3</v>
      </c>
    </row>
    <row r="6267" spans="1:8">
      <c r="A6267" s="8" t="str">
        <f t="shared" si="137"/>
        <v>40.05.002240.03.1310</v>
      </c>
      <c r="B6267" s="8" t="s">
        <v>2083</v>
      </c>
      <c r="C6267" s="8" t="s">
        <v>2084</v>
      </c>
      <c r="D6267" s="8" t="s">
        <v>450</v>
      </c>
      <c r="E6267" s="8" t="s">
        <v>519</v>
      </c>
      <c r="F6267" s="8" t="s">
        <v>498</v>
      </c>
      <c r="G6267" s="8" t="s">
        <v>520</v>
      </c>
      <c r="H6267" s="8">
        <v>0.42172599999999999</v>
      </c>
    </row>
    <row r="6268" spans="1:8">
      <c r="A6268" s="8" t="str">
        <f t="shared" si="137"/>
        <v>40.05.002220.09.1002</v>
      </c>
      <c r="B6268" s="8" t="s">
        <v>2083</v>
      </c>
      <c r="C6268" s="8" t="s">
        <v>2084</v>
      </c>
      <c r="D6268" s="8" t="s">
        <v>450</v>
      </c>
      <c r="E6268" s="8" t="s">
        <v>923</v>
      </c>
      <c r="F6268" s="8" t="s">
        <v>508</v>
      </c>
      <c r="G6268" s="8" t="s">
        <v>924</v>
      </c>
      <c r="H6268" s="8">
        <v>5.04E-4</v>
      </c>
    </row>
    <row r="6269" spans="1:8">
      <c r="A6269" s="8" t="str">
        <f t="shared" si="137"/>
        <v>40.05.002220.15.1002</v>
      </c>
      <c r="B6269" s="8" t="s">
        <v>2083</v>
      </c>
      <c r="C6269" s="8" t="s">
        <v>2084</v>
      </c>
      <c r="D6269" s="8" t="s">
        <v>450</v>
      </c>
      <c r="E6269" s="8" t="s">
        <v>921</v>
      </c>
      <c r="F6269" s="8" t="s">
        <v>508</v>
      </c>
      <c r="G6269" s="8" t="s">
        <v>922</v>
      </c>
      <c r="H6269" s="8">
        <v>1.9750000000000002E-3</v>
      </c>
    </row>
    <row r="6270" spans="1:8">
      <c r="A6270" s="8" t="str">
        <f t="shared" si="137"/>
        <v>40.05.002220.07.1001</v>
      </c>
      <c r="B6270" s="8" t="s">
        <v>2083</v>
      </c>
      <c r="C6270" s="8" t="s">
        <v>2084</v>
      </c>
      <c r="D6270" s="8" t="s">
        <v>450</v>
      </c>
      <c r="E6270" s="8" t="s">
        <v>925</v>
      </c>
      <c r="F6270" s="8" t="s">
        <v>452</v>
      </c>
      <c r="G6270" s="8" t="s">
        <v>926</v>
      </c>
      <c r="H6270" s="8">
        <v>2.1900000000000001E-4</v>
      </c>
    </row>
    <row r="6271" spans="1:8">
      <c r="A6271" s="8" t="str">
        <f t="shared" si="137"/>
        <v>40.05.002235.03.1310</v>
      </c>
      <c r="B6271" s="8" t="s">
        <v>2083</v>
      </c>
      <c r="C6271" s="8" t="s">
        <v>2084</v>
      </c>
      <c r="D6271" s="8" t="s">
        <v>450</v>
      </c>
      <c r="E6271" s="8" t="s">
        <v>1053</v>
      </c>
      <c r="F6271" s="8" t="s">
        <v>498</v>
      </c>
      <c r="G6271" s="8" t="s">
        <v>1054</v>
      </c>
      <c r="H6271" s="8">
        <v>0.42172599999999999</v>
      </c>
    </row>
    <row r="6272" spans="1:8">
      <c r="A6272" s="8" t="str">
        <f t="shared" si="137"/>
        <v>40.05.002220.10.1014</v>
      </c>
      <c r="B6272" s="8" t="s">
        <v>2083</v>
      </c>
      <c r="C6272" s="8" t="s">
        <v>2084</v>
      </c>
      <c r="D6272" s="8" t="s">
        <v>450</v>
      </c>
      <c r="E6272" s="8" t="s">
        <v>1055</v>
      </c>
      <c r="F6272" s="8" t="s">
        <v>508</v>
      </c>
      <c r="G6272" s="8" t="s">
        <v>1056</v>
      </c>
      <c r="H6272" s="8">
        <v>2.1090000000000002E-3</v>
      </c>
    </row>
    <row r="6273" spans="1:8">
      <c r="A6273" s="8" t="str">
        <f t="shared" si="137"/>
        <v>40.05.002220.06.1027</v>
      </c>
      <c r="B6273" s="8" t="s">
        <v>2083</v>
      </c>
      <c r="C6273" s="8" t="s">
        <v>2084</v>
      </c>
      <c r="D6273" s="8" t="s">
        <v>450</v>
      </c>
      <c r="E6273" s="8" t="s">
        <v>1057</v>
      </c>
      <c r="F6273" s="8" t="s">
        <v>463</v>
      </c>
      <c r="G6273" s="8" t="s">
        <v>1058</v>
      </c>
      <c r="H6273" s="8">
        <v>2.1086000000000001E-2</v>
      </c>
    </row>
    <row r="6274" spans="1:8">
      <c r="A6274" s="8" t="str">
        <f t="shared" si="137"/>
        <v>40.05.002240.03.5010</v>
      </c>
      <c r="B6274" s="8" t="s">
        <v>2083</v>
      </c>
      <c r="C6274" s="8" t="s">
        <v>2084</v>
      </c>
      <c r="D6274" s="8" t="s">
        <v>450</v>
      </c>
      <c r="E6274" s="8" t="s">
        <v>763</v>
      </c>
      <c r="F6274" s="8" t="s">
        <v>498</v>
      </c>
      <c r="G6274" s="8" t="s">
        <v>764</v>
      </c>
      <c r="H6274" s="8">
        <v>0.112487</v>
      </c>
    </row>
    <row r="6275" spans="1:8">
      <c r="A6275" s="8" t="str">
        <f t="shared" si="137"/>
        <v>---------------  - FMEN031 - V:</v>
      </c>
      <c r="B6275" s="8" t="s">
        <v>427</v>
      </c>
      <c r="C6275" s="8" t="e">
        <f>------------------------------DAT</f>
        <v>#NAME?</v>
      </c>
      <c r="D6275" s="8" t="s">
        <v>1238</v>
      </c>
      <c r="E6275" s="8" t="s">
        <v>526</v>
      </c>
      <c r="F6275" s="8" t="s">
        <v>527</v>
      </c>
      <c r="G6275" s="8" t="s">
        <v>528</v>
      </c>
      <c r="H6275" s="8"/>
    </row>
    <row r="6276" spans="1:8">
      <c r="A6276" s="8" t="str">
        <f t="shared" si="137"/>
        <v>_x000C_------------------------------</v>
      </c>
      <c r="B6276" s="8" t="s">
        <v>529</v>
      </c>
      <c r="C6276" s="8" t="s">
        <v>1227</v>
      </c>
      <c r="D6276" s="8" t="s">
        <v>1228</v>
      </c>
      <c r="E6276" s="8" t="s">
        <v>430</v>
      </c>
      <c r="F6276" s="8" t="s">
        <v>429</v>
      </c>
      <c r="G6276" s="8" t="s">
        <v>431</v>
      </c>
      <c r="H6276" s="8" t="s">
        <v>431</v>
      </c>
    </row>
    <row r="6277" spans="1:8">
      <c r="A6277" s="8" t="str">
        <f t="shared" si="137"/>
        <v>FORNO DE MINASrutura de Atual P</v>
      </c>
      <c r="B6277" s="8" t="s">
        <v>433</v>
      </c>
      <c r="C6277" s="8" t="s">
        <v>434</v>
      </c>
      <c r="D6277" s="8" t="s">
        <v>435</v>
      </c>
      <c r="E6277" s="8" t="s">
        <v>436</v>
      </c>
      <c r="F6277" s="8" t="s">
        <v>437</v>
      </c>
      <c r="G6277" s="8" t="s">
        <v>438</v>
      </c>
      <c r="H6277" s="8" t="s">
        <v>2085</v>
      </c>
    </row>
    <row r="6278" spans="1:8">
      <c r="A6278" s="8" t="str">
        <f t="shared" si="137"/>
        <v>-------------------------------</v>
      </c>
      <c r="B6278" s="8" t="s">
        <v>427</v>
      </c>
      <c r="C6278" s="8" t="s">
        <v>1227</v>
      </c>
      <c r="D6278" s="8" t="s">
        <v>1228</v>
      </c>
      <c r="E6278" s="8" t="s">
        <v>430</v>
      </c>
      <c r="F6278" s="8" t="s">
        <v>429</v>
      </c>
      <c r="G6278" s="8" t="s">
        <v>431</v>
      </c>
      <c r="H6278" s="8" t="s">
        <v>2076</v>
      </c>
    </row>
    <row r="6279" spans="1:8">
      <c r="A6279" s="8" t="str">
        <f t="shared" si="137"/>
        <v/>
      </c>
      <c r="B6279" s="8"/>
      <c r="C6279" s="8"/>
      <c r="D6279" s="8"/>
      <c r="E6279" s="8"/>
      <c r="F6279" s="8"/>
      <c r="G6279" s="8"/>
      <c r="H6279" s="8"/>
    </row>
    <row r="6280" spans="1:8">
      <c r="A6280" s="8" t="str">
        <f t="shared" si="137"/>
        <v>Item PaiItem Filho</v>
      </c>
      <c r="B6280" s="8" t="s">
        <v>441</v>
      </c>
      <c r="C6280" s="8" t="s">
        <v>442</v>
      </c>
      <c r="D6280" s="8" t="s">
        <v>443</v>
      </c>
      <c r="E6280" s="8" t="s">
        <v>444</v>
      </c>
      <c r="F6280" s="8" t="s">
        <v>443</v>
      </c>
      <c r="G6280" s="8" t="s">
        <v>445</v>
      </c>
      <c r="H6280" s="8" t="s">
        <v>446</v>
      </c>
    </row>
    <row r="6281" spans="1:8">
      <c r="A6281" s="8" t="str">
        <f t="shared" si="137"/>
        <v>------------------------------</v>
      </c>
      <c r="B6281" s="8" t="s">
        <v>427</v>
      </c>
      <c r="C6281" s="8" t="s">
        <v>447</v>
      </c>
      <c r="D6281" s="8" t="s">
        <v>448</v>
      </c>
      <c r="E6281" s="8" t="s">
        <v>449</v>
      </c>
      <c r="F6281" s="8" t="s">
        <v>448</v>
      </c>
      <c r="G6281" s="8" t="s">
        <v>431</v>
      </c>
      <c r="H6281" s="8" t="s">
        <v>427</v>
      </c>
    </row>
    <row r="6282" spans="1:8">
      <c r="A6282" s="8" t="str">
        <f t="shared" si="137"/>
        <v>40.05.002235.03.5010</v>
      </c>
      <c r="B6282" s="8" t="s">
        <v>2083</v>
      </c>
      <c r="C6282" s="8" t="s">
        <v>2084</v>
      </c>
      <c r="D6282" s="8" t="s">
        <v>450</v>
      </c>
      <c r="E6282" s="8" t="s">
        <v>907</v>
      </c>
      <c r="F6282" s="8" t="s">
        <v>498</v>
      </c>
      <c r="G6282" s="8" t="s">
        <v>764</v>
      </c>
      <c r="H6282" s="8">
        <v>0.112487</v>
      </c>
    </row>
    <row r="6283" spans="1:8">
      <c r="A6283" s="8" t="str">
        <f t="shared" si="137"/>
        <v>40.05.002220.10.1011</v>
      </c>
      <c r="B6283" s="8" t="s">
        <v>2083</v>
      </c>
      <c r="C6283" s="8" t="s">
        <v>2084</v>
      </c>
      <c r="D6283" s="8" t="s">
        <v>450</v>
      </c>
      <c r="E6283" s="8" t="s">
        <v>908</v>
      </c>
      <c r="F6283" s="8" t="s">
        <v>508</v>
      </c>
      <c r="G6283" s="8" t="s">
        <v>909</v>
      </c>
      <c r="H6283" s="8">
        <v>2.4995E-2</v>
      </c>
    </row>
    <row r="6284" spans="1:8">
      <c r="A6284" s="8" t="str">
        <f t="shared" si="137"/>
        <v>40.05.002220.06.1045</v>
      </c>
      <c r="B6284" s="8" t="s">
        <v>2083</v>
      </c>
      <c r="C6284" s="8" t="s">
        <v>2084</v>
      </c>
      <c r="D6284" s="8" t="s">
        <v>450</v>
      </c>
      <c r="E6284" s="8" t="s">
        <v>910</v>
      </c>
      <c r="F6284" s="8" t="s">
        <v>463</v>
      </c>
      <c r="G6284" s="8" t="s">
        <v>911</v>
      </c>
      <c r="H6284" s="8">
        <v>2.4995E-2</v>
      </c>
    </row>
    <row r="6285" spans="1:8">
      <c r="A6285" s="8" t="str">
        <f t="shared" si="137"/>
        <v>40.05.002220.03.1014</v>
      </c>
      <c r="B6285" s="8" t="s">
        <v>2083</v>
      </c>
      <c r="C6285" s="8" t="s">
        <v>2084</v>
      </c>
      <c r="D6285" s="8" t="s">
        <v>450</v>
      </c>
      <c r="E6285" s="8" t="s">
        <v>912</v>
      </c>
      <c r="F6285" s="8" t="s">
        <v>508</v>
      </c>
      <c r="G6285" s="8" t="s">
        <v>913</v>
      </c>
      <c r="H6285" s="8">
        <v>1.2496999999999999E-2</v>
      </c>
    </row>
    <row r="6286" spans="1:8">
      <c r="A6286" s="8" t="str">
        <f t="shared" si="137"/>
        <v>40.05.002220.06.1005</v>
      </c>
      <c r="B6286" s="8" t="s">
        <v>2083</v>
      </c>
      <c r="C6286" s="8" t="s">
        <v>2084</v>
      </c>
      <c r="D6286" s="8" t="s">
        <v>450</v>
      </c>
      <c r="E6286" s="8" t="s">
        <v>914</v>
      </c>
      <c r="F6286" s="8" t="s">
        <v>508</v>
      </c>
      <c r="G6286" s="8" t="s">
        <v>915</v>
      </c>
      <c r="H6286" s="8">
        <v>1.2496999999999999E-2</v>
      </c>
    </row>
    <row r="6287" spans="1:8">
      <c r="A6287" s="8" t="str">
        <f t="shared" ref="A6287:A6350" si="138">B6287&amp;E6287</f>
        <v>40.05.002220.06.1001</v>
      </c>
      <c r="B6287" s="8" t="s">
        <v>2083</v>
      </c>
      <c r="C6287" s="8" t="s">
        <v>2084</v>
      </c>
      <c r="D6287" s="8" t="s">
        <v>450</v>
      </c>
      <c r="E6287" s="8" t="s">
        <v>917</v>
      </c>
      <c r="F6287" s="8" t="s">
        <v>508</v>
      </c>
      <c r="G6287" s="8" t="s">
        <v>918</v>
      </c>
      <c r="H6287" s="8">
        <v>1.2496999999999999E-2</v>
      </c>
    </row>
    <row r="6288" spans="1:8">
      <c r="A6288" s="8" t="str">
        <f t="shared" si="138"/>
        <v>40.05.002220.08.1001</v>
      </c>
      <c r="B6288" s="8" t="s">
        <v>2083</v>
      </c>
      <c r="C6288" s="8" t="s">
        <v>2084</v>
      </c>
      <c r="D6288" s="8" t="s">
        <v>450</v>
      </c>
      <c r="E6288" s="8" t="s">
        <v>919</v>
      </c>
      <c r="F6288" s="8" t="s">
        <v>920</v>
      </c>
      <c r="G6288" s="8" t="s">
        <v>542</v>
      </c>
      <c r="H6288" s="8">
        <v>1.2496999999999999E-2</v>
      </c>
    </row>
    <row r="6289" spans="1:8">
      <c r="A6289" s="8" t="str">
        <f t="shared" si="138"/>
        <v>40.05.002220.07.0007</v>
      </c>
      <c r="B6289" s="8" t="s">
        <v>2083</v>
      </c>
      <c r="C6289" s="8" t="s">
        <v>2084</v>
      </c>
      <c r="D6289" s="8" t="s">
        <v>450</v>
      </c>
      <c r="E6289" s="8" t="s">
        <v>2086</v>
      </c>
      <c r="F6289" s="8" t="s">
        <v>452</v>
      </c>
      <c r="G6289" s="8" t="s">
        <v>2087</v>
      </c>
      <c r="H6289" s="8">
        <v>0.120102</v>
      </c>
    </row>
    <row r="6290" spans="1:8">
      <c r="A6290" s="8" t="str">
        <f t="shared" si="138"/>
        <v>40.05.002220.03.0002</v>
      </c>
      <c r="B6290" s="8" t="s">
        <v>2083</v>
      </c>
      <c r="C6290" s="8" t="s">
        <v>2084</v>
      </c>
      <c r="D6290" s="8" t="s">
        <v>450</v>
      </c>
      <c r="E6290" s="8" t="s">
        <v>1060</v>
      </c>
      <c r="F6290" s="8" t="s">
        <v>463</v>
      </c>
      <c r="G6290" s="8" t="s">
        <v>1061</v>
      </c>
      <c r="H6290" s="8">
        <v>1.0050250000000001</v>
      </c>
    </row>
    <row r="6291" spans="1:8">
      <c r="A6291" s="8" t="str">
        <f t="shared" si="138"/>
        <v>40.05.002220.07.0025</v>
      </c>
      <c r="B6291" s="8" t="s">
        <v>2083</v>
      </c>
      <c r="C6291" s="8" t="s">
        <v>2084</v>
      </c>
      <c r="D6291" s="8" t="s">
        <v>450</v>
      </c>
      <c r="E6291" s="8" t="s">
        <v>1062</v>
      </c>
      <c r="F6291" s="8" t="s">
        <v>452</v>
      </c>
      <c r="G6291" s="8" t="s">
        <v>1063</v>
      </c>
      <c r="H6291" s="8">
        <v>6.7041000000000003E-2</v>
      </c>
    </row>
    <row r="6292" spans="1:8">
      <c r="A6292" s="8" t="str">
        <f t="shared" si="138"/>
        <v>40.05.002220.06.0001</v>
      </c>
      <c r="B6292" s="8" t="s">
        <v>2083</v>
      </c>
      <c r="C6292" s="8" t="s">
        <v>2084</v>
      </c>
      <c r="D6292" s="8" t="s">
        <v>450</v>
      </c>
      <c r="E6292" s="8" t="s">
        <v>573</v>
      </c>
      <c r="F6292" s="8" t="s">
        <v>508</v>
      </c>
      <c r="G6292" s="8" t="s">
        <v>574</v>
      </c>
      <c r="H6292" s="8">
        <v>1.0050250000000001</v>
      </c>
    </row>
    <row r="6293" spans="1:8">
      <c r="A6293" s="8" t="str">
        <f t="shared" si="138"/>
        <v>40.05.002335.05.0061</v>
      </c>
      <c r="B6293" s="8" t="s">
        <v>32</v>
      </c>
      <c r="C6293" s="8" t="s">
        <v>2062</v>
      </c>
      <c r="D6293" s="8" t="s">
        <v>450</v>
      </c>
      <c r="E6293" s="8" t="s">
        <v>1724</v>
      </c>
      <c r="F6293" s="8" t="s">
        <v>452</v>
      </c>
      <c r="G6293" s="8" t="s">
        <v>1725</v>
      </c>
      <c r="H6293" s="8">
        <v>10</v>
      </c>
    </row>
    <row r="6294" spans="1:8">
      <c r="A6294" s="8" t="str">
        <f t="shared" si="138"/>
        <v>40.05.002330.05.0016</v>
      </c>
      <c r="B6294" s="8" t="s">
        <v>32</v>
      </c>
      <c r="C6294" s="8" t="s">
        <v>2062</v>
      </c>
      <c r="D6294" s="8" t="s">
        <v>450</v>
      </c>
      <c r="E6294" s="8" t="s">
        <v>1355</v>
      </c>
      <c r="F6294" s="8" t="s">
        <v>452</v>
      </c>
      <c r="G6294" s="8" t="s">
        <v>1356</v>
      </c>
      <c r="H6294" s="8">
        <v>10</v>
      </c>
    </row>
    <row r="6295" spans="1:8">
      <c r="A6295" s="8" t="str">
        <f t="shared" si="138"/>
        <v>40.05.002310.09.0003</v>
      </c>
      <c r="B6295" s="8" t="s">
        <v>32</v>
      </c>
      <c r="C6295" s="8" t="s">
        <v>2062</v>
      </c>
      <c r="D6295" s="8" t="s">
        <v>450</v>
      </c>
      <c r="E6295" s="8" t="s">
        <v>824</v>
      </c>
      <c r="F6295" s="8" t="s">
        <v>452</v>
      </c>
      <c r="G6295" s="8" t="s">
        <v>825</v>
      </c>
      <c r="H6295" s="8">
        <v>1.4852339999999999</v>
      </c>
    </row>
    <row r="6296" spans="1:8">
      <c r="A6296" s="8" t="str">
        <f t="shared" si="138"/>
        <v>40.05.002310.06.0020</v>
      </c>
      <c r="B6296" s="8" t="s">
        <v>32</v>
      </c>
      <c r="C6296" s="8" t="s">
        <v>2062</v>
      </c>
      <c r="D6296" s="8" t="s">
        <v>450</v>
      </c>
      <c r="E6296" s="8" t="s">
        <v>456</v>
      </c>
      <c r="F6296" s="8" t="s">
        <v>452</v>
      </c>
      <c r="G6296" s="8" t="s">
        <v>457</v>
      </c>
      <c r="H6296" s="8">
        <v>0.121865</v>
      </c>
    </row>
    <row r="6297" spans="1:8">
      <c r="A6297" s="8" t="str">
        <f t="shared" si="138"/>
        <v>40.05.002310.04.0004</v>
      </c>
      <c r="B6297" s="8" t="s">
        <v>32</v>
      </c>
      <c r="C6297" s="8" t="s">
        <v>2062</v>
      </c>
      <c r="D6297" s="8" t="s">
        <v>450</v>
      </c>
      <c r="E6297" s="8" t="s">
        <v>776</v>
      </c>
      <c r="F6297" s="8" t="s">
        <v>452</v>
      </c>
      <c r="G6297" s="8" t="s">
        <v>777</v>
      </c>
      <c r="H6297" s="8">
        <v>0.20310900000000001</v>
      </c>
    </row>
    <row r="6298" spans="1:8">
      <c r="A6298" s="8" t="str">
        <f t="shared" si="138"/>
        <v>40.05.002340.03.1380</v>
      </c>
      <c r="B6298" s="8" t="s">
        <v>32</v>
      </c>
      <c r="C6298" s="8" t="s">
        <v>2062</v>
      </c>
      <c r="D6298" s="8" t="s">
        <v>450</v>
      </c>
      <c r="E6298" s="8" t="s">
        <v>835</v>
      </c>
      <c r="F6298" s="8" t="s">
        <v>498</v>
      </c>
      <c r="G6298" s="8" t="s">
        <v>836</v>
      </c>
      <c r="H6298" s="8">
        <v>1.5233159999999999</v>
      </c>
    </row>
    <row r="6299" spans="1:8">
      <c r="A6299" s="8" t="str">
        <f t="shared" si="138"/>
        <v>40.05.002330.06.0001</v>
      </c>
      <c r="B6299" s="8" t="s">
        <v>32</v>
      </c>
      <c r="C6299" s="8" t="s">
        <v>2062</v>
      </c>
      <c r="D6299" s="8" t="s">
        <v>450</v>
      </c>
      <c r="E6299" s="8" t="s">
        <v>1331</v>
      </c>
      <c r="F6299" s="8" t="s">
        <v>452</v>
      </c>
      <c r="G6299" s="8" t="s">
        <v>1332</v>
      </c>
      <c r="H6299" s="8">
        <v>6.6998110000000004</v>
      </c>
    </row>
    <row r="6300" spans="1:8">
      <c r="A6300" s="8" t="str">
        <f t="shared" si="138"/>
        <v>40.05.002310.01.0010</v>
      </c>
      <c r="B6300" s="8" t="s">
        <v>32</v>
      </c>
      <c r="C6300" s="8" t="s">
        <v>2062</v>
      </c>
      <c r="D6300" s="8" t="s">
        <v>450</v>
      </c>
      <c r="E6300" s="8" t="s">
        <v>843</v>
      </c>
      <c r="F6300" s="8" t="s">
        <v>452</v>
      </c>
      <c r="G6300" s="8" t="s">
        <v>844</v>
      </c>
      <c r="H6300" s="8">
        <v>1.0967880000000001</v>
      </c>
    </row>
    <row r="6301" spans="1:8">
      <c r="A6301" s="8" t="str">
        <f t="shared" si="138"/>
        <v>40.05.002310.01.0014</v>
      </c>
      <c r="B6301" s="8" t="s">
        <v>32</v>
      </c>
      <c r="C6301" s="8" t="s">
        <v>2062</v>
      </c>
      <c r="D6301" s="8" t="s">
        <v>450</v>
      </c>
      <c r="E6301" s="8" t="s">
        <v>841</v>
      </c>
      <c r="F6301" s="8" t="s">
        <v>452</v>
      </c>
      <c r="G6301" s="8" t="s">
        <v>842</v>
      </c>
      <c r="H6301" s="8">
        <v>1.4623839999999999</v>
      </c>
    </row>
    <row r="6302" spans="1:8">
      <c r="A6302" s="8" t="str">
        <f t="shared" si="138"/>
        <v>40.05.002310.01.0006</v>
      </c>
      <c r="B6302" s="8" t="s">
        <v>32</v>
      </c>
      <c r="C6302" s="8" t="s">
        <v>2062</v>
      </c>
      <c r="D6302" s="8" t="s">
        <v>450</v>
      </c>
      <c r="E6302" s="8" t="s">
        <v>845</v>
      </c>
      <c r="F6302" s="8" t="s">
        <v>452</v>
      </c>
      <c r="G6302" s="8" t="s">
        <v>846</v>
      </c>
      <c r="H6302" s="8">
        <v>1.0967880000000001</v>
      </c>
    </row>
    <row r="6303" spans="1:8">
      <c r="A6303" s="8" t="str">
        <f t="shared" si="138"/>
        <v>40.05.002310.02.0003</v>
      </c>
      <c r="B6303" s="8" t="s">
        <v>32</v>
      </c>
      <c r="C6303" s="8" t="s">
        <v>2062</v>
      </c>
      <c r="D6303" s="8" t="s">
        <v>450</v>
      </c>
      <c r="E6303" s="8" t="s">
        <v>523</v>
      </c>
      <c r="F6303" s="8" t="s">
        <v>452</v>
      </c>
      <c r="G6303" s="8" t="s">
        <v>524</v>
      </c>
      <c r="H6303" s="8">
        <v>0.248808</v>
      </c>
    </row>
    <row r="6304" spans="1:8">
      <c r="A6304" s="8" t="str">
        <f t="shared" si="138"/>
        <v>40.05.002310.02.0026</v>
      </c>
      <c r="B6304" s="8" t="s">
        <v>32</v>
      </c>
      <c r="C6304" s="8" t="s">
        <v>2062</v>
      </c>
      <c r="D6304" s="8" t="s">
        <v>450</v>
      </c>
      <c r="E6304" s="8" t="s">
        <v>1333</v>
      </c>
      <c r="F6304" s="8" t="s">
        <v>452</v>
      </c>
      <c r="G6304" s="8" t="s">
        <v>1334</v>
      </c>
      <c r="H6304" s="8">
        <v>0.106632</v>
      </c>
    </row>
    <row r="6305" spans="1:8">
      <c r="A6305" s="8" t="str">
        <f t="shared" si="138"/>
        <v>40.05.002310.07.0002</v>
      </c>
      <c r="B6305" s="8" t="s">
        <v>32</v>
      </c>
      <c r="C6305" s="8" t="s">
        <v>2062</v>
      </c>
      <c r="D6305" s="8" t="s">
        <v>450</v>
      </c>
      <c r="E6305" s="8" t="s">
        <v>454</v>
      </c>
      <c r="F6305" s="8" t="s">
        <v>452</v>
      </c>
      <c r="G6305" s="8" t="s">
        <v>455</v>
      </c>
      <c r="H6305" s="8">
        <v>2.2341980000000001</v>
      </c>
    </row>
    <row r="6306" spans="1:8">
      <c r="A6306" s="8" t="str">
        <f t="shared" si="138"/>
        <v>40.05.002310.04.0007</v>
      </c>
      <c r="B6306" s="8" t="s">
        <v>32</v>
      </c>
      <c r="C6306" s="8" t="s">
        <v>2062</v>
      </c>
      <c r="D6306" s="8" t="s">
        <v>450</v>
      </c>
      <c r="E6306" s="8" t="s">
        <v>535</v>
      </c>
      <c r="F6306" s="8" t="s">
        <v>452</v>
      </c>
      <c r="G6306" s="8" t="s">
        <v>536</v>
      </c>
      <c r="H6306" s="8">
        <v>0.72387999999999997</v>
      </c>
    </row>
    <row r="6307" spans="1:8">
      <c r="A6307" s="8" t="str">
        <f t="shared" si="138"/>
        <v>40.05.002320.07.0013</v>
      </c>
      <c r="B6307" s="8" t="s">
        <v>32</v>
      </c>
      <c r="C6307" s="8" t="s">
        <v>2062</v>
      </c>
      <c r="D6307" s="8" t="s">
        <v>450</v>
      </c>
      <c r="E6307" s="8" t="s">
        <v>2088</v>
      </c>
      <c r="F6307" s="8" t="s">
        <v>452</v>
      </c>
      <c r="G6307" s="8" t="s">
        <v>2089</v>
      </c>
      <c r="H6307" s="8">
        <v>0.11448999999999999</v>
      </c>
    </row>
    <row r="6308" spans="1:8">
      <c r="A6308" s="8" t="str">
        <f t="shared" si="138"/>
        <v>40.05.002320.03.0008</v>
      </c>
      <c r="B6308" s="8" t="s">
        <v>32</v>
      </c>
      <c r="C6308" s="8" t="s">
        <v>2062</v>
      </c>
      <c r="D6308" s="8" t="s">
        <v>450</v>
      </c>
      <c r="E6308" s="8" t="s">
        <v>826</v>
      </c>
      <c r="F6308" s="8" t="s">
        <v>508</v>
      </c>
      <c r="G6308" s="8" t="s">
        <v>827</v>
      </c>
      <c r="H6308" s="8">
        <v>1</v>
      </c>
    </row>
    <row r="6309" spans="1:8">
      <c r="A6309" s="8" t="str">
        <f t="shared" si="138"/>
        <v>40.05.002435.05.0054</v>
      </c>
      <c r="B6309" s="8" t="s">
        <v>59</v>
      </c>
      <c r="C6309" s="8" t="s">
        <v>2090</v>
      </c>
      <c r="D6309" s="8" t="s">
        <v>505</v>
      </c>
      <c r="E6309" s="8" t="s">
        <v>1708</v>
      </c>
      <c r="F6309" s="8" t="s">
        <v>452</v>
      </c>
      <c r="G6309" s="8" t="s">
        <v>1709</v>
      </c>
      <c r="H6309" s="8">
        <v>10</v>
      </c>
    </row>
    <row r="6310" spans="1:8">
      <c r="A6310" s="8" t="str">
        <f t="shared" si="138"/>
        <v>40.05.002430.05.0018</v>
      </c>
      <c r="B6310" s="8" t="s">
        <v>59</v>
      </c>
      <c r="C6310" s="8" t="s">
        <v>2090</v>
      </c>
      <c r="D6310" s="8" t="s">
        <v>505</v>
      </c>
      <c r="E6310" s="8" t="s">
        <v>1366</v>
      </c>
      <c r="F6310" s="8" t="s">
        <v>452</v>
      </c>
      <c r="G6310" s="8" t="s">
        <v>1345</v>
      </c>
      <c r="H6310" s="8">
        <v>10</v>
      </c>
    </row>
    <row r="6311" spans="1:8">
      <c r="A6311" s="8" t="str">
        <f t="shared" si="138"/>
        <v>40.05.002410.09.0003</v>
      </c>
      <c r="B6311" s="8" t="s">
        <v>59</v>
      </c>
      <c r="C6311" s="8" t="s">
        <v>2090</v>
      </c>
      <c r="D6311" s="8" t="s">
        <v>505</v>
      </c>
      <c r="E6311" s="8" t="s">
        <v>824</v>
      </c>
      <c r="F6311" s="8" t="s">
        <v>452</v>
      </c>
      <c r="G6311" s="8" t="s">
        <v>825</v>
      </c>
      <c r="H6311" s="8">
        <v>1.4894350000000001</v>
      </c>
    </row>
    <row r="6312" spans="1:8">
      <c r="A6312" s="8" t="str">
        <f t="shared" si="138"/>
        <v>40.05.002410.06.0020</v>
      </c>
      <c r="B6312" s="8" t="s">
        <v>59</v>
      </c>
      <c r="C6312" s="8" t="s">
        <v>2090</v>
      </c>
      <c r="D6312" s="8" t="s">
        <v>505</v>
      </c>
      <c r="E6312" s="8" t="s">
        <v>456</v>
      </c>
      <c r="F6312" s="8" t="s">
        <v>452</v>
      </c>
      <c r="G6312" s="8" t="s">
        <v>457</v>
      </c>
      <c r="H6312" s="8">
        <v>0.110207</v>
      </c>
    </row>
    <row r="6313" spans="1:8">
      <c r="A6313" s="8" t="str">
        <f t="shared" si="138"/>
        <v>40.05.002410.04.0004</v>
      </c>
      <c r="B6313" s="8" t="s">
        <v>59</v>
      </c>
      <c r="C6313" s="8" t="s">
        <v>2090</v>
      </c>
      <c r="D6313" s="8" t="s">
        <v>505</v>
      </c>
      <c r="E6313" s="8" t="s">
        <v>776</v>
      </c>
      <c r="F6313" s="8" t="s">
        <v>452</v>
      </c>
      <c r="G6313" s="8" t="s">
        <v>777</v>
      </c>
      <c r="H6313" s="8">
        <v>0.12963</v>
      </c>
    </row>
    <row r="6314" spans="1:8">
      <c r="A6314" s="8" t="str">
        <f t="shared" si="138"/>
        <v>40.05.002410.04.0005</v>
      </c>
      <c r="B6314" s="8" t="s">
        <v>59</v>
      </c>
      <c r="C6314" s="8" t="s">
        <v>2090</v>
      </c>
      <c r="D6314" s="8" t="s">
        <v>505</v>
      </c>
      <c r="E6314" s="8" t="s">
        <v>475</v>
      </c>
      <c r="F6314" s="8" t="s">
        <v>452</v>
      </c>
      <c r="G6314" s="8" t="s">
        <v>476</v>
      </c>
      <c r="H6314" s="8">
        <v>6.547E-2</v>
      </c>
    </row>
    <row r="6315" spans="1:8">
      <c r="A6315" s="8" t="str">
        <f t="shared" si="138"/>
        <v>40.05.002440.03.1380</v>
      </c>
      <c r="B6315" s="8" t="s">
        <v>59</v>
      </c>
      <c r="C6315" s="8" t="s">
        <v>2090</v>
      </c>
      <c r="D6315" s="8" t="s">
        <v>505</v>
      </c>
      <c r="E6315" s="8" t="s">
        <v>835</v>
      </c>
      <c r="F6315" s="8" t="s">
        <v>498</v>
      </c>
      <c r="G6315" s="8" t="s">
        <v>836</v>
      </c>
      <c r="H6315" s="8">
        <v>2.1604990000000002</v>
      </c>
    </row>
    <row r="6316" spans="1:8">
      <c r="A6316" s="8" t="str">
        <f t="shared" si="138"/>
        <v>40.05.002410.02.0025</v>
      </c>
      <c r="B6316" s="8" t="s">
        <v>59</v>
      </c>
      <c r="C6316" s="8" t="s">
        <v>2090</v>
      </c>
      <c r="D6316" s="8" t="s">
        <v>505</v>
      </c>
      <c r="E6316" s="8" t="s">
        <v>739</v>
      </c>
      <c r="F6316" s="8" t="s">
        <v>498</v>
      </c>
      <c r="G6316" s="8" t="s">
        <v>740</v>
      </c>
      <c r="H6316" s="8">
        <v>0.32734799999999997</v>
      </c>
    </row>
    <row r="6317" spans="1:8">
      <c r="A6317" s="8" t="str">
        <f t="shared" si="138"/>
        <v>40.05.002430.06.0012</v>
      </c>
      <c r="B6317" s="8" t="s">
        <v>59</v>
      </c>
      <c r="C6317" s="8" t="s">
        <v>2090</v>
      </c>
      <c r="D6317" s="8" t="s">
        <v>505</v>
      </c>
      <c r="E6317" s="8" t="s">
        <v>1367</v>
      </c>
      <c r="F6317" s="8" t="s">
        <v>452</v>
      </c>
      <c r="G6317" s="8" t="s">
        <v>1368</v>
      </c>
      <c r="H6317" s="8">
        <v>5.7589399999999999</v>
      </c>
    </row>
    <row r="6318" spans="1:8">
      <c r="A6318" s="8" t="str">
        <f t="shared" si="138"/>
        <v>40.05.002410.01.0010</v>
      </c>
      <c r="B6318" s="8" t="s">
        <v>59</v>
      </c>
      <c r="C6318" s="8" t="s">
        <v>2090</v>
      </c>
      <c r="D6318" s="8" t="s">
        <v>505</v>
      </c>
      <c r="E6318" s="8" t="s">
        <v>843</v>
      </c>
      <c r="F6318" s="8" t="s">
        <v>452</v>
      </c>
      <c r="G6318" s="8" t="s">
        <v>844</v>
      </c>
      <c r="H6318" s="8">
        <v>0.64735500000000001</v>
      </c>
    </row>
    <row r="6319" spans="1:8">
      <c r="A6319" s="8" t="str">
        <f t="shared" si="138"/>
        <v>40.05.002410.01.0019</v>
      </c>
      <c r="B6319" s="8" t="s">
        <v>59</v>
      </c>
      <c r="C6319" s="8" t="s">
        <v>2090</v>
      </c>
      <c r="D6319" s="8" t="s">
        <v>505</v>
      </c>
      <c r="E6319" s="8" t="s">
        <v>1343</v>
      </c>
      <c r="F6319" s="8" t="s">
        <v>452</v>
      </c>
      <c r="G6319" s="8" t="s">
        <v>842</v>
      </c>
      <c r="H6319" s="8">
        <v>1.2947090000000001</v>
      </c>
    </row>
    <row r="6320" spans="1:8">
      <c r="A6320" s="8" t="str">
        <f t="shared" si="138"/>
        <v>40.05.002410.01.0006</v>
      </c>
      <c r="B6320" s="8" t="s">
        <v>59</v>
      </c>
      <c r="C6320" s="8" t="s">
        <v>2090</v>
      </c>
      <c r="D6320" s="8" t="s">
        <v>505</v>
      </c>
      <c r="E6320" s="8" t="s">
        <v>845</v>
      </c>
      <c r="F6320" s="8" t="s">
        <v>452</v>
      </c>
      <c r="G6320" s="8" t="s">
        <v>846</v>
      </c>
      <c r="H6320" s="8">
        <v>1.2947090000000001</v>
      </c>
    </row>
    <row r="6321" spans="1:8">
      <c r="A6321" s="8" t="str">
        <f t="shared" si="138"/>
        <v>40.05.002410.02.0003</v>
      </c>
      <c r="B6321" s="8" t="s">
        <v>59</v>
      </c>
      <c r="C6321" s="8" t="s">
        <v>2090</v>
      </c>
      <c r="D6321" s="8" t="s">
        <v>505</v>
      </c>
      <c r="E6321" s="8" t="s">
        <v>523</v>
      </c>
      <c r="F6321" s="8" t="s">
        <v>452</v>
      </c>
      <c r="G6321" s="8" t="s">
        <v>524</v>
      </c>
      <c r="H6321" s="8">
        <v>0.22028</v>
      </c>
    </row>
    <row r="6322" spans="1:8">
      <c r="A6322" s="8" t="str">
        <f t="shared" si="138"/>
        <v>40.05.002410.02.0026</v>
      </c>
      <c r="B6322" s="8" t="s">
        <v>59</v>
      </c>
      <c r="C6322" s="8" t="s">
        <v>2090</v>
      </c>
      <c r="D6322" s="8" t="s">
        <v>505</v>
      </c>
      <c r="E6322" s="8" t="s">
        <v>1333</v>
      </c>
      <c r="F6322" s="8" t="s">
        <v>452</v>
      </c>
      <c r="G6322" s="8" t="s">
        <v>1334</v>
      </c>
      <c r="H6322" s="8">
        <v>9.4406000000000004E-2</v>
      </c>
    </row>
    <row r="6323" spans="1:8">
      <c r="A6323" s="8" t="str">
        <f t="shared" si="138"/>
        <v>40.05.002410.07.0002</v>
      </c>
      <c r="B6323" s="8" t="s">
        <v>59</v>
      </c>
      <c r="C6323" s="8" t="s">
        <v>2090</v>
      </c>
      <c r="D6323" s="8" t="s">
        <v>505</v>
      </c>
      <c r="E6323" s="8" t="s">
        <v>454</v>
      </c>
      <c r="F6323" s="8" t="s">
        <v>452</v>
      </c>
      <c r="G6323" s="8" t="s">
        <v>455</v>
      </c>
      <c r="H6323" s="8">
        <v>1.7982070000000001</v>
      </c>
    </row>
    <row r="6324" spans="1:8">
      <c r="A6324" s="8" t="str">
        <f t="shared" si="138"/>
        <v>40.05.002410.04.0007</v>
      </c>
      <c r="B6324" s="8" t="s">
        <v>59</v>
      </c>
      <c r="C6324" s="8" t="s">
        <v>2090</v>
      </c>
      <c r="D6324" s="8" t="s">
        <v>505</v>
      </c>
      <c r="E6324" s="8" t="s">
        <v>535</v>
      </c>
      <c r="F6324" s="8" t="s">
        <v>452</v>
      </c>
      <c r="G6324" s="8" t="s">
        <v>536</v>
      </c>
      <c r="H6324" s="8">
        <v>0.64088100000000003</v>
      </c>
    </row>
    <row r="6325" spans="1:8">
      <c r="A6325" s="8" t="str">
        <f t="shared" si="138"/>
        <v>40.05.002420.07.0027</v>
      </c>
      <c r="B6325" s="8" t="s">
        <v>59</v>
      </c>
      <c r="C6325" s="8" t="s">
        <v>2090</v>
      </c>
      <c r="D6325" s="8" t="s">
        <v>505</v>
      </c>
      <c r="E6325" s="8" t="s">
        <v>2091</v>
      </c>
      <c r="F6325" s="8" t="s">
        <v>498</v>
      </c>
      <c r="G6325" s="8" t="s">
        <v>2092</v>
      </c>
      <c r="H6325" s="8">
        <v>0.11448999999999999</v>
      </c>
    </row>
    <row r="6326" spans="1:8">
      <c r="A6326" s="8" t="str">
        <f t="shared" si="138"/>
        <v>40.05.002420.03.0011</v>
      </c>
      <c r="B6326" s="8" t="s">
        <v>59</v>
      </c>
      <c r="C6326" s="8" t="s">
        <v>2090</v>
      </c>
      <c r="D6326" s="8" t="s">
        <v>505</v>
      </c>
      <c r="E6326" s="8" t="s">
        <v>2093</v>
      </c>
      <c r="F6326" s="8" t="s">
        <v>463</v>
      </c>
      <c r="G6326" s="8" t="s">
        <v>2094</v>
      </c>
      <c r="H6326" s="8">
        <v>1</v>
      </c>
    </row>
    <row r="6327" spans="1:8">
      <c r="A6327" s="8" t="str">
        <f t="shared" si="138"/>
        <v>40.05.002535.05.0054</v>
      </c>
      <c r="B6327" s="8" t="s">
        <v>23</v>
      </c>
      <c r="C6327" s="8" t="s">
        <v>2062</v>
      </c>
      <c r="D6327" s="8" t="s">
        <v>505</v>
      </c>
      <c r="E6327" s="8" t="s">
        <v>1708</v>
      </c>
      <c r="F6327" s="8" t="s">
        <v>452</v>
      </c>
      <c r="G6327" s="8" t="s">
        <v>1709</v>
      </c>
      <c r="H6327" s="8">
        <v>9.9</v>
      </c>
    </row>
    <row r="6328" spans="1:8">
      <c r="A6328" s="8" t="str">
        <f t="shared" si="138"/>
        <v>40.05.002530.05.0018</v>
      </c>
      <c r="B6328" s="8" t="s">
        <v>23</v>
      </c>
      <c r="C6328" s="8" t="s">
        <v>2062</v>
      </c>
      <c r="D6328" s="8" t="s">
        <v>505</v>
      </c>
      <c r="E6328" s="8" t="s">
        <v>1366</v>
      </c>
      <c r="F6328" s="8" t="s">
        <v>452</v>
      </c>
      <c r="G6328" s="8" t="s">
        <v>1345</v>
      </c>
      <c r="H6328" s="8">
        <v>9.9</v>
      </c>
    </row>
    <row r="6329" spans="1:8">
      <c r="A6329" s="8" t="str">
        <f t="shared" si="138"/>
        <v>40.05.002510.09.0003</v>
      </c>
      <c r="B6329" s="8" t="s">
        <v>23</v>
      </c>
      <c r="C6329" s="8" t="s">
        <v>2062</v>
      </c>
      <c r="D6329" s="8" t="s">
        <v>505</v>
      </c>
      <c r="E6329" s="8" t="s">
        <v>824</v>
      </c>
      <c r="F6329" s="8" t="s">
        <v>452</v>
      </c>
      <c r="G6329" s="8" t="s">
        <v>825</v>
      </c>
      <c r="H6329" s="8">
        <v>1.4745410000000001</v>
      </c>
    </row>
    <row r="6330" spans="1:8">
      <c r="A6330" s="8" t="str">
        <f t="shared" si="138"/>
        <v>40.05.002510.06.0020</v>
      </c>
      <c r="B6330" s="8" t="s">
        <v>23</v>
      </c>
      <c r="C6330" s="8" t="s">
        <v>2062</v>
      </c>
      <c r="D6330" s="8" t="s">
        <v>505</v>
      </c>
      <c r="E6330" s="8" t="s">
        <v>456</v>
      </c>
      <c r="F6330" s="8" t="s">
        <v>452</v>
      </c>
      <c r="G6330" s="8" t="s">
        <v>457</v>
      </c>
      <c r="H6330" s="8">
        <v>0.10910499999999999</v>
      </c>
    </row>
    <row r="6331" spans="1:8">
      <c r="A6331" s="8" t="str">
        <f t="shared" si="138"/>
        <v>40.05.002510.04.0004</v>
      </c>
      <c r="B6331" s="8" t="s">
        <v>23</v>
      </c>
      <c r="C6331" s="8" t="s">
        <v>2062</v>
      </c>
      <c r="D6331" s="8" t="s">
        <v>505</v>
      </c>
      <c r="E6331" s="8" t="s">
        <v>776</v>
      </c>
      <c r="F6331" s="8" t="s">
        <v>452</v>
      </c>
      <c r="G6331" s="8" t="s">
        <v>777</v>
      </c>
      <c r="H6331" s="8">
        <v>0.128334</v>
      </c>
    </row>
    <row r="6332" spans="1:8">
      <c r="A6332" s="8" t="str">
        <f t="shared" si="138"/>
        <v>40.05.002510.04.0005</v>
      </c>
      <c r="B6332" s="8" t="s">
        <v>23</v>
      </c>
      <c r="C6332" s="8" t="s">
        <v>2062</v>
      </c>
      <c r="D6332" s="8" t="s">
        <v>505</v>
      </c>
      <c r="E6332" s="8" t="s">
        <v>475</v>
      </c>
      <c r="F6332" s="8" t="s">
        <v>452</v>
      </c>
      <c r="G6332" s="8" t="s">
        <v>476</v>
      </c>
      <c r="H6332" s="8">
        <v>6.4814999999999998E-2</v>
      </c>
    </row>
    <row r="6333" spans="1:8">
      <c r="A6333" s="8" t="str">
        <f t="shared" si="138"/>
        <v>40.05.002540.03.1380</v>
      </c>
      <c r="B6333" s="8" t="s">
        <v>23</v>
      </c>
      <c r="C6333" s="8" t="s">
        <v>2062</v>
      </c>
      <c r="D6333" s="8" t="s">
        <v>505</v>
      </c>
      <c r="E6333" s="8" t="s">
        <v>835</v>
      </c>
      <c r="F6333" s="8" t="s">
        <v>498</v>
      </c>
      <c r="G6333" s="8" t="s">
        <v>836</v>
      </c>
      <c r="H6333" s="8">
        <v>2.1388940000000001</v>
      </c>
    </row>
    <row r="6334" spans="1:8">
      <c r="A6334" s="8" t="str">
        <f t="shared" si="138"/>
        <v>40.05.002510.02.0025</v>
      </c>
      <c r="B6334" s="8" t="s">
        <v>23</v>
      </c>
      <c r="C6334" s="8" t="s">
        <v>2062</v>
      </c>
      <c r="D6334" s="8" t="s">
        <v>505</v>
      </c>
      <c r="E6334" s="8" t="s">
        <v>739</v>
      </c>
      <c r="F6334" s="8" t="s">
        <v>498</v>
      </c>
      <c r="G6334" s="8" t="s">
        <v>740</v>
      </c>
      <c r="H6334" s="8">
        <v>0.324075</v>
      </c>
    </row>
    <row r="6335" spans="1:8">
      <c r="A6335" s="8" t="str">
        <f t="shared" si="138"/>
        <v>40.05.002530.06.0012</v>
      </c>
      <c r="B6335" s="8" t="s">
        <v>23</v>
      </c>
      <c r="C6335" s="8" t="s">
        <v>2062</v>
      </c>
      <c r="D6335" s="8" t="s">
        <v>505</v>
      </c>
      <c r="E6335" s="8" t="s">
        <v>1367</v>
      </c>
      <c r="F6335" s="8" t="s">
        <v>452</v>
      </c>
      <c r="G6335" s="8" t="s">
        <v>1368</v>
      </c>
      <c r="H6335" s="8">
        <v>5.7013509999999998</v>
      </c>
    </row>
    <row r="6336" spans="1:8">
      <c r="A6336" s="8" t="str">
        <f t="shared" si="138"/>
        <v>40.05.002510.01.0010</v>
      </c>
      <c r="B6336" s="8" t="s">
        <v>23</v>
      </c>
      <c r="C6336" s="8" t="s">
        <v>2062</v>
      </c>
      <c r="D6336" s="8" t="s">
        <v>505</v>
      </c>
      <c r="E6336" s="8" t="s">
        <v>843</v>
      </c>
      <c r="F6336" s="8" t="s">
        <v>452</v>
      </c>
      <c r="G6336" s="8" t="s">
        <v>844</v>
      </c>
      <c r="H6336" s="8">
        <v>0.64088100000000003</v>
      </c>
    </row>
    <row r="6337" spans="1:8">
      <c r="A6337" s="8" t="str">
        <f t="shared" si="138"/>
        <v>40.05.002510.01.0019</v>
      </c>
      <c r="B6337" s="8" t="s">
        <v>23</v>
      </c>
      <c r="C6337" s="8" t="s">
        <v>2062</v>
      </c>
      <c r="D6337" s="8" t="s">
        <v>505</v>
      </c>
      <c r="E6337" s="8" t="s">
        <v>1343</v>
      </c>
      <c r="F6337" s="8" t="s">
        <v>452</v>
      </c>
      <c r="G6337" s="8" t="s">
        <v>842</v>
      </c>
      <c r="H6337" s="8">
        <v>1.2817620000000001</v>
      </c>
    </row>
    <row r="6338" spans="1:8">
      <c r="A6338" s="8" t="str">
        <f t="shared" si="138"/>
        <v>40.05.002510.01.0006</v>
      </c>
      <c r="B6338" s="8" t="s">
        <v>23</v>
      </c>
      <c r="C6338" s="8" t="s">
        <v>2062</v>
      </c>
      <c r="D6338" s="8" t="s">
        <v>505</v>
      </c>
      <c r="E6338" s="8" t="s">
        <v>845</v>
      </c>
      <c r="F6338" s="8" t="s">
        <v>452</v>
      </c>
      <c r="G6338" s="8" t="s">
        <v>846</v>
      </c>
      <c r="H6338" s="8">
        <v>1.2817620000000001</v>
      </c>
    </row>
    <row r="6339" spans="1:8">
      <c r="A6339" s="8" t="str">
        <f t="shared" si="138"/>
        <v>---------------  - FMEN031 - V:</v>
      </c>
      <c r="B6339" s="8" t="s">
        <v>427</v>
      </c>
      <c r="C6339" s="8" t="e">
        <f>------------------------------DAT</f>
        <v>#NAME?</v>
      </c>
      <c r="D6339" s="8" t="s">
        <v>1238</v>
      </c>
      <c r="E6339" s="8" t="s">
        <v>526</v>
      </c>
      <c r="F6339" s="8" t="s">
        <v>527</v>
      </c>
      <c r="G6339" s="8" t="s">
        <v>528</v>
      </c>
      <c r="H6339" s="8"/>
    </row>
    <row r="6340" spans="1:8">
      <c r="A6340" s="8" t="str">
        <f t="shared" si="138"/>
        <v>_x000C_------------------------------</v>
      </c>
      <c r="B6340" s="8" t="s">
        <v>529</v>
      </c>
      <c r="C6340" s="8" t="s">
        <v>1227</v>
      </c>
      <c r="D6340" s="8" t="s">
        <v>1228</v>
      </c>
      <c r="E6340" s="8" t="s">
        <v>430</v>
      </c>
      <c r="F6340" s="8" t="s">
        <v>429</v>
      </c>
      <c r="G6340" s="8" t="s">
        <v>431</v>
      </c>
      <c r="H6340" s="8" t="s">
        <v>431</v>
      </c>
    </row>
    <row r="6341" spans="1:8">
      <c r="A6341" s="8" t="str">
        <f t="shared" si="138"/>
        <v>FORNO DE MINASrutura de Atual P</v>
      </c>
      <c r="B6341" s="8" t="s">
        <v>433</v>
      </c>
      <c r="C6341" s="8" t="s">
        <v>434</v>
      </c>
      <c r="D6341" s="8" t="s">
        <v>435</v>
      </c>
      <c r="E6341" s="8" t="s">
        <v>436</v>
      </c>
      <c r="F6341" s="8" t="s">
        <v>437</v>
      </c>
      <c r="G6341" s="8" t="s">
        <v>438</v>
      </c>
      <c r="H6341" s="8" t="s">
        <v>2095</v>
      </c>
    </row>
    <row r="6342" spans="1:8">
      <c r="A6342" s="8" t="str">
        <f t="shared" si="138"/>
        <v>-------------------------------</v>
      </c>
      <c r="B6342" s="8" t="s">
        <v>427</v>
      </c>
      <c r="C6342" s="8" t="s">
        <v>1227</v>
      </c>
      <c r="D6342" s="8" t="s">
        <v>1228</v>
      </c>
      <c r="E6342" s="8" t="s">
        <v>430</v>
      </c>
      <c r="F6342" s="8" t="s">
        <v>429</v>
      </c>
      <c r="G6342" s="8" t="s">
        <v>431</v>
      </c>
      <c r="H6342" s="8" t="s">
        <v>2076</v>
      </c>
    </row>
    <row r="6343" spans="1:8">
      <c r="A6343" s="8" t="str">
        <f t="shared" si="138"/>
        <v/>
      </c>
      <c r="B6343" s="8"/>
      <c r="C6343" s="8"/>
      <c r="D6343" s="8"/>
      <c r="E6343" s="8"/>
      <c r="F6343" s="8"/>
      <c r="G6343" s="8"/>
      <c r="H6343" s="8"/>
    </row>
    <row r="6344" spans="1:8">
      <c r="A6344" s="8" t="str">
        <f t="shared" si="138"/>
        <v>Item PaiItem Filho</v>
      </c>
      <c r="B6344" s="8" t="s">
        <v>441</v>
      </c>
      <c r="C6344" s="8" t="s">
        <v>442</v>
      </c>
      <c r="D6344" s="8" t="s">
        <v>443</v>
      </c>
      <c r="E6344" s="8" t="s">
        <v>444</v>
      </c>
      <c r="F6344" s="8" t="s">
        <v>443</v>
      </c>
      <c r="G6344" s="8" t="s">
        <v>445</v>
      </c>
      <c r="H6344" s="8" t="s">
        <v>446</v>
      </c>
    </row>
    <row r="6345" spans="1:8">
      <c r="A6345" s="8" t="str">
        <f t="shared" si="138"/>
        <v>------------------------------</v>
      </c>
      <c r="B6345" s="8" t="s">
        <v>427</v>
      </c>
      <c r="C6345" s="8" t="s">
        <v>447</v>
      </c>
      <c r="D6345" s="8" t="s">
        <v>448</v>
      </c>
      <c r="E6345" s="8" t="s">
        <v>449</v>
      </c>
      <c r="F6345" s="8" t="s">
        <v>448</v>
      </c>
      <c r="G6345" s="8" t="s">
        <v>431</v>
      </c>
      <c r="H6345" s="8" t="s">
        <v>427</v>
      </c>
    </row>
    <row r="6346" spans="1:8">
      <c r="A6346" s="8" t="str">
        <f t="shared" si="138"/>
        <v>40.05.002510.02.0003</v>
      </c>
      <c r="B6346" s="8" t="s">
        <v>23</v>
      </c>
      <c r="C6346" s="8" t="s">
        <v>2062</v>
      </c>
      <c r="D6346" s="8" t="s">
        <v>505</v>
      </c>
      <c r="E6346" s="8" t="s">
        <v>523</v>
      </c>
      <c r="F6346" s="8" t="s">
        <v>452</v>
      </c>
      <c r="G6346" s="8" t="s">
        <v>524</v>
      </c>
      <c r="H6346" s="8">
        <v>0.21807799999999999</v>
      </c>
    </row>
    <row r="6347" spans="1:8">
      <c r="A6347" s="8" t="str">
        <f t="shared" si="138"/>
        <v>40.05.002510.02.0026</v>
      </c>
      <c r="B6347" s="8" t="s">
        <v>23</v>
      </c>
      <c r="C6347" s="8" t="s">
        <v>2062</v>
      </c>
      <c r="D6347" s="8" t="s">
        <v>505</v>
      </c>
      <c r="E6347" s="8" t="s">
        <v>1333</v>
      </c>
      <c r="F6347" s="8" t="s">
        <v>452</v>
      </c>
      <c r="G6347" s="8" t="s">
        <v>1334</v>
      </c>
      <c r="H6347" s="8">
        <v>9.3462000000000003E-2</v>
      </c>
    </row>
    <row r="6348" spans="1:8">
      <c r="A6348" s="8" t="str">
        <f t="shared" si="138"/>
        <v>40.05.002510.07.0002</v>
      </c>
      <c r="B6348" s="8" t="s">
        <v>23</v>
      </c>
      <c r="C6348" s="8" t="s">
        <v>2062</v>
      </c>
      <c r="D6348" s="8" t="s">
        <v>505</v>
      </c>
      <c r="E6348" s="8" t="s">
        <v>454</v>
      </c>
      <c r="F6348" s="8" t="s">
        <v>452</v>
      </c>
      <c r="G6348" s="8" t="s">
        <v>455</v>
      </c>
      <c r="H6348" s="8">
        <v>1.7802249999999999</v>
      </c>
    </row>
    <row r="6349" spans="1:8">
      <c r="A6349" s="8" t="str">
        <f t="shared" si="138"/>
        <v>40.05.002510.04.0007</v>
      </c>
      <c r="B6349" s="8" t="s">
        <v>23</v>
      </c>
      <c r="C6349" s="8" t="s">
        <v>2062</v>
      </c>
      <c r="D6349" s="8" t="s">
        <v>505</v>
      </c>
      <c r="E6349" s="8" t="s">
        <v>535</v>
      </c>
      <c r="F6349" s="8" t="s">
        <v>452</v>
      </c>
      <c r="G6349" s="8" t="s">
        <v>536</v>
      </c>
      <c r="H6349" s="8">
        <v>0.63447200000000004</v>
      </c>
    </row>
    <row r="6350" spans="1:8">
      <c r="A6350" s="8" t="str">
        <f t="shared" si="138"/>
        <v>40.05.002520.03.0001</v>
      </c>
      <c r="B6350" s="8" t="s">
        <v>23</v>
      </c>
      <c r="C6350" s="8" t="s">
        <v>2062</v>
      </c>
      <c r="D6350" s="8" t="s">
        <v>505</v>
      </c>
      <c r="E6350" s="8" t="s">
        <v>815</v>
      </c>
      <c r="F6350" s="8" t="s">
        <v>463</v>
      </c>
      <c r="G6350" s="8" t="s">
        <v>816</v>
      </c>
      <c r="H6350" s="8">
        <v>1</v>
      </c>
    </row>
    <row r="6351" spans="1:8">
      <c r="A6351" s="8" t="str">
        <f t="shared" ref="A6351:A6414" si="139">B6351&amp;E6351</f>
        <v>40.05.002520.07.0028</v>
      </c>
      <c r="B6351" s="8" t="s">
        <v>23</v>
      </c>
      <c r="C6351" s="8" t="s">
        <v>2062</v>
      </c>
      <c r="D6351" s="8" t="s">
        <v>505</v>
      </c>
      <c r="E6351" s="8" t="s">
        <v>2051</v>
      </c>
      <c r="F6351" s="8" t="s">
        <v>498</v>
      </c>
      <c r="G6351" s="8" t="s">
        <v>2052</v>
      </c>
      <c r="H6351" s="8">
        <v>0.14306099999999999</v>
      </c>
    </row>
    <row r="6352" spans="1:8">
      <c r="A6352" s="8" t="str">
        <f t="shared" si="139"/>
        <v>40.05.002635.05.0056</v>
      </c>
      <c r="B6352" s="8" t="s">
        <v>24</v>
      </c>
      <c r="C6352" s="8" t="s">
        <v>2096</v>
      </c>
      <c r="D6352" s="8" t="s">
        <v>505</v>
      </c>
      <c r="E6352" s="8" t="s">
        <v>1713</v>
      </c>
      <c r="F6352" s="8" t="s">
        <v>452</v>
      </c>
      <c r="G6352" s="8" t="s">
        <v>1714</v>
      </c>
      <c r="H6352" s="8">
        <v>9.9</v>
      </c>
    </row>
    <row r="6353" spans="1:8">
      <c r="A6353" s="8" t="str">
        <f t="shared" si="139"/>
        <v>40.05.002630.05.0015</v>
      </c>
      <c r="B6353" s="8" t="s">
        <v>24</v>
      </c>
      <c r="C6353" s="8" t="s">
        <v>2096</v>
      </c>
      <c r="D6353" s="8" t="s">
        <v>505</v>
      </c>
      <c r="E6353" s="8" t="s">
        <v>1352</v>
      </c>
      <c r="F6353" s="8" t="s">
        <v>452</v>
      </c>
      <c r="G6353" s="8" t="s">
        <v>1345</v>
      </c>
      <c r="H6353" s="8">
        <v>9.9</v>
      </c>
    </row>
    <row r="6354" spans="1:8">
      <c r="A6354" s="8" t="str">
        <f t="shared" si="139"/>
        <v>40.05.002610.09.0003</v>
      </c>
      <c r="B6354" s="8" t="s">
        <v>24</v>
      </c>
      <c r="C6354" s="8" t="s">
        <v>2096</v>
      </c>
      <c r="D6354" s="8" t="s">
        <v>505</v>
      </c>
      <c r="E6354" s="8" t="s">
        <v>824</v>
      </c>
      <c r="F6354" s="8" t="s">
        <v>452</v>
      </c>
      <c r="G6354" s="8" t="s">
        <v>825</v>
      </c>
      <c r="H6354" s="8">
        <v>1.672515</v>
      </c>
    </row>
    <row r="6355" spans="1:8">
      <c r="A6355" s="8" t="str">
        <f t="shared" si="139"/>
        <v>40.05.002610.06.0020</v>
      </c>
      <c r="B6355" s="8" t="s">
        <v>24</v>
      </c>
      <c r="C6355" s="8" t="s">
        <v>2096</v>
      </c>
      <c r="D6355" s="8" t="s">
        <v>505</v>
      </c>
      <c r="E6355" s="8" t="s">
        <v>456</v>
      </c>
      <c r="F6355" s="8" t="s">
        <v>452</v>
      </c>
      <c r="G6355" s="8" t="s">
        <v>457</v>
      </c>
      <c r="H6355" s="8">
        <v>0.15464600000000001</v>
      </c>
    </row>
    <row r="6356" spans="1:8">
      <c r="A6356" s="8" t="str">
        <f t="shared" si="139"/>
        <v>40.05.002610.04.0005</v>
      </c>
      <c r="B6356" s="8" t="s">
        <v>24</v>
      </c>
      <c r="C6356" s="8" t="s">
        <v>2096</v>
      </c>
      <c r="D6356" s="8" t="s">
        <v>505</v>
      </c>
      <c r="E6356" s="8" t="s">
        <v>475</v>
      </c>
      <c r="F6356" s="8" t="s">
        <v>452</v>
      </c>
      <c r="G6356" s="8" t="s">
        <v>476</v>
      </c>
      <c r="H6356" s="8">
        <v>0.28589999999999999</v>
      </c>
    </row>
    <row r="6357" spans="1:8">
      <c r="A6357" s="8" t="str">
        <f t="shared" si="139"/>
        <v>40.05.002640.03.1380</v>
      </c>
      <c r="B6357" s="8" t="s">
        <v>24</v>
      </c>
      <c r="C6357" s="8" t="s">
        <v>2096</v>
      </c>
      <c r="D6357" s="8" t="s">
        <v>505</v>
      </c>
      <c r="E6357" s="8" t="s">
        <v>835</v>
      </c>
      <c r="F6357" s="8" t="s">
        <v>498</v>
      </c>
      <c r="G6357" s="8" t="s">
        <v>836</v>
      </c>
      <c r="H6357" s="8">
        <v>0.519818</v>
      </c>
    </row>
    <row r="6358" spans="1:8">
      <c r="A6358" s="8" t="str">
        <f t="shared" si="139"/>
        <v>40.05.002610.06.0024</v>
      </c>
      <c r="B6358" s="8" t="s">
        <v>24</v>
      </c>
      <c r="C6358" s="8" t="s">
        <v>2096</v>
      </c>
      <c r="D6358" s="8" t="s">
        <v>505</v>
      </c>
      <c r="E6358" s="8" t="s">
        <v>1353</v>
      </c>
      <c r="F6358" s="8" t="s">
        <v>498</v>
      </c>
      <c r="G6358" s="8" t="s">
        <v>1354</v>
      </c>
      <c r="H6358" s="8">
        <v>5.4580000000000002E-3</v>
      </c>
    </row>
    <row r="6359" spans="1:8">
      <c r="A6359" s="8" t="str">
        <f t="shared" si="139"/>
        <v>40.05.002630.06.0006</v>
      </c>
      <c r="B6359" s="8" t="s">
        <v>24</v>
      </c>
      <c r="C6359" s="8" t="s">
        <v>2096</v>
      </c>
      <c r="D6359" s="8" t="s">
        <v>505</v>
      </c>
      <c r="E6359" s="8" t="s">
        <v>1337</v>
      </c>
      <c r="F6359" s="8" t="s">
        <v>452</v>
      </c>
      <c r="G6359" s="8" t="s">
        <v>1338</v>
      </c>
      <c r="H6359" s="8">
        <v>7.2880469999999997</v>
      </c>
    </row>
    <row r="6360" spans="1:8">
      <c r="A6360" s="8" t="str">
        <f t="shared" si="139"/>
        <v>40.05.002610.01.0010</v>
      </c>
      <c r="B6360" s="8" t="s">
        <v>24</v>
      </c>
      <c r="C6360" s="8" t="s">
        <v>2096</v>
      </c>
      <c r="D6360" s="8" t="s">
        <v>505</v>
      </c>
      <c r="E6360" s="8" t="s">
        <v>843</v>
      </c>
      <c r="F6360" s="8" t="s">
        <v>452</v>
      </c>
      <c r="G6360" s="8" t="s">
        <v>844</v>
      </c>
      <c r="H6360" s="8">
        <v>0.78061800000000003</v>
      </c>
    </row>
    <row r="6361" spans="1:8">
      <c r="A6361" s="8" t="str">
        <f t="shared" si="139"/>
        <v>40.05.002610.01.0011</v>
      </c>
      <c r="B6361" s="8" t="s">
        <v>24</v>
      </c>
      <c r="C6361" s="8" t="s">
        <v>2096</v>
      </c>
      <c r="D6361" s="8" t="s">
        <v>505</v>
      </c>
      <c r="E6361" s="8" t="s">
        <v>1051</v>
      </c>
      <c r="F6361" s="8" t="s">
        <v>452</v>
      </c>
      <c r="G6361" s="8" t="s">
        <v>1052</v>
      </c>
      <c r="H6361" s="8">
        <v>1.5612360000000001</v>
      </c>
    </row>
    <row r="6362" spans="1:8">
      <c r="A6362" s="8" t="str">
        <f t="shared" si="139"/>
        <v>40.05.002610.01.0006</v>
      </c>
      <c r="B6362" s="8" t="s">
        <v>24</v>
      </c>
      <c r="C6362" s="8" t="s">
        <v>2096</v>
      </c>
      <c r="D6362" s="8" t="s">
        <v>505</v>
      </c>
      <c r="E6362" s="8" t="s">
        <v>845</v>
      </c>
      <c r="F6362" s="8" t="s">
        <v>452</v>
      </c>
      <c r="G6362" s="8" t="s">
        <v>846</v>
      </c>
      <c r="H6362" s="8">
        <v>1.5612360000000001</v>
      </c>
    </row>
    <row r="6363" spans="1:8">
      <c r="A6363" s="8" t="str">
        <f t="shared" si="139"/>
        <v>40.05.002610.02.0003</v>
      </c>
      <c r="B6363" s="8" t="s">
        <v>24</v>
      </c>
      <c r="C6363" s="8" t="s">
        <v>2096</v>
      </c>
      <c r="D6363" s="8" t="s">
        <v>505</v>
      </c>
      <c r="E6363" s="8" t="s">
        <v>523</v>
      </c>
      <c r="F6363" s="8" t="s">
        <v>452</v>
      </c>
      <c r="G6363" s="8" t="s">
        <v>524</v>
      </c>
      <c r="H6363" s="8">
        <v>0.162629</v>
      </c>
    </row>
    <row r="6364" spans="1:8">
      <c r="A6364" s="8" t="str">
        <f t="shared" si="139"/>
        <v>40.05.002610.02.0026</v>
      </c>
      <c r="B6364" s="8" t="s">
        <v>24</v>
      </c>
      <c r="C6364" s="8" t="s">
        <v>2096</v>
      </c>
      <c r="D6364" s="8" t="s">
        <v>505</v>
      </c>
      <c r="E6364" s="8" t="s">
        <v>1333</v>
      </c>
      <c r="F6364" s="8" t="s">
        <v>452</v>
      </c>
      <c r="G6364" s="8" t="s">
        <v>1334</v>
      </c>
      <c r="H6364" s="8">
        <v>0.162629</v>
      </c>
    </row>
    <row r="6365" spans="1:8">
      <c r="A6365" s="8" t="str">
        <f t="shared" si="139"/>
        <v>40.05.002610.07.0002</v>
      </c>
      <c r="B6365" s="8" t="s">
        <v>24</v>
      </c>
      <c r="C6365" s="8" t="s">
        <v>2096</v>
      </c>
      <c r="D6365" s="8" t="s">
        <v>505</v>
      </c>
      <c r="E6365" s="8" t="s">
        <v>454</v>
      </c>
      <c r="F6365" s="8" t="s">
        <v>452</v>
      </c>
      <c r="G6365" s="8" t="s">
        <v>455</v>
      </c>
      <c r="H6365" s="8">
        <v>2.5803769999999999</v>
      </c>
    </row>
    <row r="6366" spans="1:8">
      <c r="A6366" s="8" t="str">
        <f t="shared" si="139"/>
        <v>40.05.002610.04.0007</v>
      </c>
      <c r="B6366" s="8" t="s">
        <v>24</v>
      </c>
      <c r="C6366" s="8" t="s">
        <v>2096</v>
      </c>
      <c r="D6366" s="8" t="s">
        <v>505</v>
      </c>
      <c r="E6366" s="8" t="s">
        <v>535</v>
      </c>
      <c r="F6366" s="8" t="s">
        <v>452</v>
      </c>
      <c r="G6366" s="8" t="s">
        <v>536</v>
      </c>
      <c r="H6366" s="8">
        <v>0.78061800000000003</v>
      </c>
    </row>
    <row r="6367" spans="1:8">
      <c r="A6367" s="8" t="str">
        <f t="shared" si="139"/>
        <v>40.05.002620.07.0062</v>
      </c>
      <c r="B6367" s="8" t="s">
        <v>24</v>
      </c>
      <c r="C6367" s="8" t="s">
        <v>2096</v>
      </c>
      <c r="D6367" s="8" t="s">
        <v>505</v>
      </c>
      <c r="E6367" s="8" t="s">
        <v>2097</v>
      </c>
      <c r="F6367" s="8" t="s">
        <v>579</v>
      </c>
      <c r="G6367" s="8" t="s">
        <v>2098</v>
      </c>
      <c r="H6367" s="8">
        <v>0.13806099999999999</v>
      </c>
    </row>
    <row r="6368" spans="1:8">
      <c r="A6368" s="8" t="str">
        <f t="shared" si="139"/>
        <v>40.05.002620.03.0002</v>
      </c>
      <c r="B6368" s="8" t="s">
        <v>24</v>
      </c>
      <c r="C6368" s="8" t="s">
        <v>2096</v>
      </c>
      <c r="D6368" s="8" t="s">
        <v>505</v>
      </c>
      <c r="E6368" s="8" t="s">
        <v>1060</v>
      </c>
      <c r="F6368" s="8" t="s">
        <v>463</v>
      </c>
      <c r="G6368" s="8" t="s">
        <v>1061</v>
      </c>
      <c r="H6368" s="8">
        <v>1</v>
      </c>
    </row>
    <row r="6369" spans="1:8">
      <c r="A6369" s="8" t="str">
        <f t="shared" si="139"/>
        <v>40.05.002735.05.0064</v>
      </c>
      <c r="B6369" s="8" t="s">
        <v>2099</v>
      </c>
      <c r="C6369" s="8" t="s">
        <v>2100</v>
      </c>
      <c r="D6369" s="8" t="s">
        <v>505</v>
      </c>
      <c r="E6369" s="8" t="s">
        <v>1731</v>
      </c>
      <c r="F6369" s="8" t="s">
        <v>452</v>
      </c>
      <c r="G6369" s="8" t="s">
        <v>1732</v>
      </c>
      <c r="H6369" s="8">
        <v>10</v>
      </c>
    </row>
    <row r="6370" spans="1:8">
      <c r="A6370" s="8" t="str">
        <f t="shared" si="139"/>
        <v>40.05.002730.05.0023</v>
      </c>
      <c r="B6370" s="8" t="s">
        <v>2099</v>
      </c>
      <c r="C6370" s="8" t="s">
        <v>2100</v>
      </c>
      <c r="D6370" s="8" t="s">
        <v>505</v>
      </c>
      <c r="E6370" s="8" t="s">
        <v>1379</v>
      </c>
      <c r="F6370" s="8" t="s">
        <v>452</v>
      </c>
      <c r="G6370" s="8" t="s">
        <v>1345</v>
      </c>
      <c r="H6370" s="8">
        <v>10</v>
      </c>
    </row>
    <row r="6371" spans="1:8">
      <c r="A6371" s="8" t="str">
        <f t="shared" si="139"/>
        <v>40.05.002710.09.0002</v>
      </c>
      <c r="B6371" s="8" t="s">
        <v>2099</v>
      </c>
      <c r="C6371" s="8" t="s">
        <v>2100</v>
      </c>
      <c r="D6371" s="8" t="s">
        <v>505</v>
      </c>
      <c r="E6371" s="8" t="s">
        <v>502</v>
      </c>
      <c r="F6371" s="8" t="s">
        <v>452</v>
      </c>
      <c r="G6371" s="8" t="s">
        <v>503</v>
      </c>
      <c r="H6371" s="8">
        <v>1.5252049999999999</v>
      </c>
    </row>
    <row r="6372" spans="1:8">
      <c r="A6372" s="8" t="str">
        <f t="shared" si="139"/>
        <v>40.05.002710.06.0020</v>
      </c>
      <c r="B6372" s="8" t="s">
        <v>2099</v>
      </c>
      <c r="C6372" s="8" t="s">
        <v>2100</v>
      </c>
      <c r="D6372" s="8" t="s">
        <v>505</v>
      </c>
      <c r="E6372" s="8" t="s">
        <v>456</v>
      </c>
      <c r="F6372" s="8" t="s">
        <v>452</v>
      </c>
      <c r="G6372" s="8" t="s">
        <v>457</v>
      </c>
      <c r="H6372" s="8">
        <v>0.111098</v>
      </c>
    </row>
    <row r="6373" spans="1:8">
      <c r="A6373" s="8" t="str">
        <f t="shared" si="139"/>
        <v>40.05.002710.04.0005</v>
      </c>
      <c r="B6373" s="8" t="s">
        <v>2099</v>
      </c>
      <c r="C6373" s="8" t="s">
        <v>2100</v>
      </c>
      <c r="D6373" s="8" t="s">
        <v>505</v>
      </c>
      <c r="E6373" s="8" t="s">
        <v>475</v>
      </c>
      <c r="F6373" s="8" t="s">
        <v>452</v>
      </c>
      <c r="G6373" s="8" t="s">
        <v>476</v>
      </c>
      <c r="H6373" s="8">
        <v>0.28486800000000001</v>
      </c>
    </row>
    <row r="6374" spans="1:8">
      <c r="A6374" s="8" t="str">
        <f t="shared" si="139"/>
        <v>40.05.002710.06.0024</v>
      </c>
      <c r="B6374" s="8" t="s">
        <v>2099</v>
      </c>
      <c r="C6374" s="8" t="s">
        <v>2100</v>
      </c>
      <c r="D6374" s="8" t="s">
        <v>505</v>
      </c>
      <c r="E6374" s="8" t="s">
        <v>1353</v>
      </c>
      <c r="F6374" s="8" t="s">
        <v>498</v>
      </c>
      <c r="G6374" s="8" t="s">
        <v>1354</v>
      </c>
      <c r="H6374" s="8">
        <v>4.2444999999999997E-2</v>
      </c>
    </row>
    <row r="6375" spans="1:8">
      <c r="A6375" s="8" t="str">
        <f t="shared" si="139"/>
        <v>40.05.002740.03.1310</v>
      </c>
      <c r="B6375" s="8" t="s">
        <v>2099</v>
      </c>
      <c r="C6375" s="8" t="s">
        <v>2100</v>
      </c>
      <c r="D6375" s="8" t="s">
        <v>505</v>
      </c>
      <c r="E6375" s="8" t="s">
        <v>519</v>
      </c>
      <c r="F6375" s="8" t="s">
        <v>498</v>
      </c>
      <c r="G6375" s="8" t="s">
        <v>520</v>
      </c>
      <c r="H6375" s="8">
        <v>0.17092099999999999</v>
      </c>
    </row>
    <row r="6376" spans="1:8">
      <c r="A6376" s="8" t="str">
        <f t="shared" si="139"/>
        <v>40.05.002740.03.5010</v>
      </c>
      <c r="B6376" s="8" t="s">
        <v>2099</v>
      </c>
      <c r="C6376" s="8" t="s">
        <v>2100</v>
      </c>
      <c r="D6376" s="8" t="s">
        <v>505</v>
      </c>
      <c r="E6376" s="8" t="s">
        <v>763</v>
      </c>
      <c r="F6376" s="8" t="s">
        <v>498</v>
      </c>
      <c r="G6376" s="8" t="s">
        <v>764</v>
      </c>
      <c r="H6376" s="8">
        <v>5.6973999999999997E-2</v>
      </c>
    </row>
    <row r="6377" spans="1:8">
      <c r="A6377" s="8" t="str">
        <f t="shared" si="139"/>
        <v>40.05.002730.06.0009</v>
      </c>
      <c r="B6377" s="8" t="s">
        <v>2099</v>
      </c>
      <c r="C6377" s="8" t="s">
        <v>2100</v>
      </c>
      <c r="D6377" s="8" t="s">
        <v>505</v>
      </c>
      <c r="E6377" s="8" t="s">
        <v>1380</v>
      </c>
      <c r="F6377" s="8" t="s">
        <v>452</v>
      </c>
      <c r="G6377" s="8" t="s">
        <v>1381</v>
      </c>
      <c r="H6377" s="8">
        <v>7.8456570000000001</v>
      </c>
    </row>
    <row r="6378" spans="1:8">
      <c r="A6378" s="8" t="str">
        <f t="shared" si="139"/>
        <v>40.05.002710.01.0010</v>
      </c>
      <c r="B6378" s="8" t="s">
        <v>2099</v>
      </c>
      <c r="C6378" s="8" t="s">
        <v>2100</v>
      </c>
      <c r="D6378" s="8" t="s">
        <v>505</v>
      </c>
      <c r="E6378" s="8" t="s">
        <v>843</v>
      </c>
      <c r="F6378" s="8" t="s">
        <v>452</v>
      </c>
      <c r="G6378" s="8" t="s">
        <v>844</v>
      </c>
      <c r="H6378" s="8">
        <v>1.2306280000000001</v>
      </c>
    </row>
    <row r="6379" spans="1:8">
      <c r="A6379" s="8" t="str">
        <f t="shared" si="139"/>
        <v>40.05.002710.01.0014</v>
      </c>
      <c r="B6379" s="8" t="s">
        <v>2099</v>
      </c>
      <c r="C6379" s="8" t="s">
        <v>2100</v>
      </c>
      <c r="D6379" s="8" t="s">
        <v>505</v>
      </c>
      <c r="E6379" s="8" t="s">
        <v>841</v>
      </c>
      <c r="F6379" s="8" t="s">
        <v>452</v>
      </c>
      <c r="G6379" s="8" t="s">
        <v>842</v>
      </c>
      <c r="H6379" s="8">
        <v>1.2306280000000001</v>
      </c>
    </row>
    <row r="6380" spans="1:8">
      <c r="A6380" s="8" t="str">
        <f t="shared" si="139"/>
        <v>40.05.002710.01.0006</v>
      </c>
      <c r="B6380" s="8" t="s">
        <v>2099</v>
      </c>
      <c r="C6380" s="8" t="s">
        <v>2100</v>
      </c>
      <c r="D6380" s="8" t="s">
        <v>505</v>
      </c>
      <c r="E6380" s="8" t="s">
        <v>845</v>
      </c>
      <c r="F6380" s="8" t="s">
        <v>452</v>
      </c>
      <c r="G6380" s="8" t="s">
        <v>846</v>
      </c>
      <c r="H6380" s="8">
        <v>1.640838</v>
      </c>
    </row>
    <row r="6381" spans="1:8">
      <c r="A6381" s="8" t="str">
        <f t="shared" si="139"/>
        <v>40.05.002710.02.0003</v>
      </c>
      <c r="B6381" s="8" t="s">
        <v>2099</v>
      </c>
      <c r="C6381" s="8" t="s">
        <v>2100</v>
      </c>
      <c r="D6381" s="8" t="s">
        <v>505</v>
      </c>
      <c r="E6381" s="8" t="s">
        <v>523</v>
      </c>
      <c r="F6381" s="8" t="s">
        <v>452</v>
      </c>
      <c r="G6381" s="8" t="s">
        <v>524</v>
      </c>
      <c r="H6381" s="8">
        <v>0.18160100000000001</v>
      </c>
    </row>
    <row r="6382" spans="1:8">
      <c r="A6382" s="8" t="str">
        <f t="shared" si="139"/>
        <v>40.05.002710.02.0026</v>
      </c>
      <c r="B6382" s="8" t="s">
        <v>2099</v>
      </c>
      <c r="C6382" s="8" t="s">
        <v>2100</v>
      </c>
      <c r="D6382" s="8" t="s">
        <v>505</v>
      </c>
      <c r="E6382" s="8" t="s">
        <v>1333</v>
      </c>
      <c r="F6382" s="8" t="s">
        <v>452</v>
      </c>
      <c r="G6382" s="8" t="s">
        <v>1334</v>
      </c>
      <c r="H6382" s="8">
        <v>0.14243400000000001</v>
      </c>
    </row>
    <row r="6383" spans="1:8">
      <c r="A6383" s="8" t="str">
        <f t="shared" si="139"/>
        <v>40.05.002710.07.0002</v>
      </c>
      <c r="B6383" s="8" t="s">
        <v>2099</v>
      </c>
      <c r="C6383" s="8" t="s">
        <v>2100</v>
      </c>
      <c r="D6383" s="8" t="s">
        <v>505</v>
      </c>
      <c r="E6383" s="8" t="s">
        <v>454</v>
      </c>
      <c r="F6383" s="8" t="s">
        <v>452</v>
      </c>
      <c r="G6383" s="8" t="s">
        <v>455</v>
      </c>
      <c r="H6383" s="8">
        <v>2.9626239999999999</v>
      </c>
    </row>
    <row r="6384" spans="1:8">
      <c r="A6384" s="8" t="str">
        <f t="shared" si="139"/>
        <v>40.05.002710.04.0007</v>
      </c>
      <c r="B6384" s="8" t="s">
        <v>2099</v>
      </c>
      <c r="C6384" s="8" t="s">
        <v>2100</v>
      </c>
      <c r="D6384" s="8" t="s">
        <v>505</v>
      </c>
      <c r="E6384" s="8" t="s">
        <v>535</v>
      </c>
      <c r="F6384" s="8" t="s">
        <v>452</v>
      </c>
      <c r="G6384" s="8" t="s">
        <v>536</v>
      </c>
      <c r="H6384" s="8">
        <v>0.81221500000000002</v>
      </c>
    </row>
    <row r="6385" spans="1:8">
      <c r="A6385" s="8" t="str">
        <f t="shared" si="139"/>
        <v>40.05.002720.07.0065</v>
      </c>
      <c r="B6385" s="8" t="s">
        <v>2099</v>
      </c>
      <c r="C6385" s="8" t="s">
        <v>2100</v>
      </c>
      <c r="D6385" s="8" t="s">
        <v>505</v>
      </c>
      <c r="E6385" s="8" t="s">
        <v>2101</v>
      </c>
      <c r="F6385" s="8" t="s">
        <v>498</v>
      </c>
      <c r="G6385" s="8" t="s">
        <v>2102</v>
      </c>
      <c r="H6385" s="8">
        <v>0.11448999999999999</v>
      </c>
    </row>
    <row r="6386" spans="1:8">
      <c r="A6386" s="8" t="str">
        <f t="shared" si="139"/>
        <v>40.05.002720.03.0026</v>
      </c>
      <c r="B6386" s="8" t="s">
        <v>2099</v>
      </c>
      <c r="C6386" s="8" t="s">
        <v>2100</v>
      </c>
      <c r="D6386" s="8" t="s">
        <v>505</v>
      </c>
      <c r="E6386" s="8" t="s">
        <v>2060</v>
      </c>
      <c r="F6386" s="8" t="s">
        <v>463</v>
      </c>
      <c r="G6386" s="8" t="s">
        <v>2061</v>
      </c>
      <c r="H6386" s="8">
        <v>1</v>
      </c>
    </row>
    <row r="6387" spans="1:8">
      <c r="A6387" s="8" t="str">
        <f t="shared" si="139"/>
        <v>40.05.002830.05.0001</v>
      </c>
      <c r="B6387" s="8" t="s">
        <v>2103</v>
      </c>
      <c r="C6387" s="8" t="s">
        <v>2104</v>
      </c>
      <c r="D6387" s="8" t="s">
        <v>450</v>
      </c>
      <c r="E6387" s="8" t="s">
        <v>1050</v>
      </c>
      <c r="F6387" s="8" t="s">
        <v>498</v>
      </c>
      <c r="G6387" s="8" t="s">
        <v>844</v>
      </c>
      <c r="H6387" s="8">
        <v>1.6425110000000001</v>
      </c>
    </row>
    <row r="6388" spans="1:8">
      <c r="A6388" s="8" t="str">
        <f t="shared" si="139"/>
        <v>40.05.002810.01.0006</v>
      </c>
      <c r="B6388" s="8" t="s">
        <v>2103</v>
      </c>
      <c r="C6388" s="8" t="s">
        <v>2104</v>
      </c>
      <c r="D6388" s="8" t="s">
        <v>450</v>
      </c>
      <c r="E6388" s="8" t="s">
        <v>845</v>
      </c>
      <c r="F6388" s="8" t="s">
        <v>452</v>
      </c>
      <c r="G6388" s="8" t="s">
        <v>846</v>
      </c>
      <c r="H6388" s="8">
        <v>1.766141</v>
      </c>
    </row>
    <row r="6389" spans="1:8">
      <c r="A6389" s="8" t="str">
        <f t="shared" si="139"/>
        <v>40.05.002810.01.0011</v>
      </c>
      <c r="B6389" s="8" t="s">
        <v>2103</v>
      </c>
      <c r="C6389" s="8" t="s">
        <v>2104</v>
      </c>
      <c r="D6389" s="8" t="s">
        <v>450</v>
      </c>
      <c r="E6389" s="8" t="s">
        <v>1051</v>
      </c>
      <c r="F6389" s="8" t="s">
        <v>452</v>
      </c>
      <c r="G6389" s="8" t="s">
        <v>1052</v>
      </c>
      <c r="H6389" s="8">
        <v>1.231935</v>
      </c>
    </row>
    <row r="6390" spans="1:8">
      <c r="A6390" s="8" t="str">
        <f t="shared" si="139"/>
        <v>40.05.002810.02.0003</v>
      </c>
      <c r="B6390" s="8" t="s">
        <v>2103</v>
      </c>
      <c r="C6390" s="8" t="s">
        <v>2104</v>
      </c>
      <c r="D6390" s="8" t="s">
        <v>450</v>
      </c>
      <c r="E6390" s="8" t="s">
        <v>523</v>
      </c>
      <c r="F6390" s="8" t="s">
        <v>452</v>
      </c>
      <c r="G6390" s="8" t="s">
        <v>524</v>
      </c>
      <c r="H6390" s="8">
        <v>0.28512500000000002</v>
      </c>
    </row>
    <row r="6391" spans="1:8">
      <c r="A6391" s="8" t="str">
        <f t="shared" si="139"/>
        <v>40.05.002810.07.0002</v>
      </c>
      <c r="B6391" s="8" t="s">
        <v>2103</v>
      </c>
      <c r="C6391" s="8" t="s">
        <v>2104</v>
      </c>
      <c r="D6391" s="8" t="s">
        <v>450</v>
      </c>
      <c r="E6391" s="8" t="s">
        <v>454</v>
      </c>
      <c r="F6391" s="8" t="s">
        <v>452</v>
      </c>
      <c r="G6391" s="8" t="s">
        <v>455</v>
      </c>
      <c r="H6391" s="8">
        <v>2.6099909999999999</v>
      </c>
    </row>
    <row r="6392" spans="1:8">
      <c r="A6392" s="8" t="str">
        <f t="shared" si="139"/>
        <v>40.05.002810.04.0007</v>
      </c>
      <c r="B6392" s="8" t="s">
        <v>2103</v>
      </c>
      <c r="C6392" s="8" t="s">
        <v>2104</v>
      </c>
      <c r="D6392" s="8" t="s">
        <v>450</v>
      </c>
      <c r="E6392" s="8" t="s">
        <v>535</v>
      </c>
      <c r="F6392" s="8" t="s">
        <v>452</v>
      </c>
      <c r="G6392" s="8" t="s">
        <v>536</v>
      </c>
      <c r="H6392" s="8">
        <v>0.82418499999999995</v>
      </c>
    </row>
    <row r="6393" spans="1:8">
      <c r="A6393" s="8" t="str">
        <f t="shared" si="139"/>
        <v>40.05.002810.09.0002</v>
      </c>
      <c r="B6393" s="8" t="s">
        <v>2103</v>
      </c>
      <c r="C6393" s="8" t="s">
        <v>2104</v>
      </c>
      <c r="D6393" s="8" t="s">
        <v>450</v>
      </c>
      <c r="E6393" s="8" t="s">
        <v>502</v>
      </c>
      <c r="F6393" s="8" t="s">
        <v>452</v>
      </c>
      <c r="G6393" s="8" t="s">
        <v>503</v>
      </c>
      <c r="H6393" s="8">
        <v>1.6531149999999999</v>
      </c>
    </row>
    <row r="6394" spans="1:8">
      <c r="A6394" s="8" t="str">
        <f t="shared" si="139"/>
        <v>40.05.002810.09.0006</v>
      </c>
      <c r="B6394" s="8" t="s">
        <v>2103</v>
      </c>
      <c r="C6394" s="8" t="s">
        <v>2104</v>
      </c>
      <c r="D6394" s="8" t="s">
        <v>450</v>
      </c>
      <c r="E6394" s="8" t="s">
        <v>504</v>
      </c>
      <c r="F6394" s="8" t="s">
        <v>505</v>
      </c>
      <c r="G6394" s="8" t="s">
        <v>506</v>
      </c>
      <c r="H6394" s="8">
        <v>9.4464000000000006E-2</v>
      </c>
    </row>
    <row r="6395" spans="1:8">
      <c r="A6395" s="8" t="str">
        <f t="shared" si="139"/>
        <v>40.05.002810.06.0020</v>
      </c>
      <c r="B6395" s="8" t="s">
        <v>2103</v>
      </c>
      <c r="C6395" s="8" t="s">
        <v>2104</v>
      </c>
      <c r="D6395" s="8" t="s">
        <v>450</v>
      </c>
      <c r="E6395" s="8" t="s">
        <v>456</v>
      </c>
      <c r="F6395" s="8" t="s">
        <v>452</v>
      </c>
      <c r="G6395" s="8" t="s">
        <v>457</v>
      </c>
      <c r="H6395" s="8">
        <v>5.6996999999999999E-2</v>
      </c>
    </row>
    <row r="6396" spans="1:8">
      <c r="A6396" s="8" t="str">
        <f t="shared" si="139"/>
        <v>40.05.002810.07.0028</v>
      </c>
      <c r="B6396" s="8" t="s">
        <v>2103</v>
      </c>
      <c r="C6396" s="8" t="s">
        <v>2104</v>
      </c>
      <c r="D6396" s="8" t="s">
        <v>450</v>
      </c>
      <c r="E6396" s="8" t="s">
        <v>1348</v>
      </c>
      <c r="F6396" s="8" t="s">
        <v>498</v>
      </c>
      <c r="G6396" s="8" t="s">
        <v>1349</v>
      </c>
      <c r="H6396" s="8">
        <v>5.4136999999999998E-2</v>
      </c>
    </row>
    <row r="6397" spans="1:8">
      <c r="A6397" s="8" t="str">
        <f t="shared" si="139"/>
        <v>40.05.002810.04.0005</v>
      </c>
      <c r="B6397" s="8" t="s">
        <v>2103</v>
      </c>
      <c r="C6397" s="8" t="s">
        <v>2104</v>
      </c>
      <c r="D6397" s="8" t="s">
        <v>450</v>
      </c>
      <c r="E6397" s="8" t="s">
        <v>475</v>
      </c>
      <c r="F6397" s="8" t="s">
        <v>452</v>
      </c>
      <c r="G6397" s="8" t="s">
        <v>476</v>
      </c>
      <c r="H6397" s="8">
        <v>0.28498499999999999</v>
      </c>
    </row>
    <row r="6398" spans="1:8">
      <c r="A6398" s="8" t="str">
        <f t="shared" si="139"/>
        <v>40.05.002840.03.1310</v>
      </c>
      <c r="B6398" s="8" t="s">
        <v>2103</v>
      </c>
      <c r="C6398" s="8" t="s">
        <v>2104</v>
      </c>
      <c r="D6398" s="8" t="s">
        <v>450</v>
      </c>
      <c r="E6398" s="8" t="s">
        <v>519</v>
      </c>
      <c r="F6398" s="8" t="s">
        <v>498</v>
      </c>
      <c r="G6398" s="8" t="s">
        <v>520</v>
      </c>
      <c r="H6398" s="8">
        <v>0.427477</v>
      </c>
    </row>
    <row r="6399" spans="1:8">
      <c r="A6399" s="8" t="str">
        <f t="shared" si="139"/>
        <v>40.05.002820.09.1002</v>
      </c>
      <c r="B6399" s="8" t="s">
        <v>2103</v>
      </c>
      <c r="C6399" s="8" t="s">
        <v>2104</v>
      </c>
      <c r="D6399" s="8" t="s">
        <v>450</v>
      </c>
      <c r="E6399" s="8" t="s">
        <v>923</v>
      </c>
      <c r="F6399" s="8" t="s">
        <v>508</v>
      </c>
      <c r="G6399" s="8" t="s">
        <v>924</v>
      </c>
      <c r="H6399" s="8">
        <v>1.023E-3</v>
      </c>
    </row>
    <row r="6400" spans="1:8">
      <c r="A6400" s="8" t="str">
        <f t="shared" si="139"/>
        <v>40.05.002820.15.1002</v>
      </c>
      <c r="B6400" s="8" t="s">
        <v>2103</v>
      </c>
      <c r="C6400" s="8" t="s">
        <v>2104</v>
      </c>
      <c r="D6400" s="8" t="s">
        <v>450</v>
      </c>
      <c r="E6400" s="8" t="s">
        <v>921</v>
      </c>
      <c r="F6400" s="8" t="s">
        <v>508</v>
      </c>
      <c r="G6400" s="8" t="s">
        <v>922</v>
      </c>
      <c r="H6400" s="8">
        <v>2.0209999999999998E-3</v>
      </c>
    </row>
    <row r="6401" spans="1:8">
      <c r="A6401" s="8" t="str">
        <f t="shared" si="139"/>
        <v>40.05.002820.07.1001</v>
      </c>
      <c r="B6401" s="8" t="s">
        <v>2103</v>
      </c>
      <c r="C6401" s="8" t="s">
        <v>2104</v>
      </c>
      <c r="D6401" s="8" t="s">
        <v>450</v>
      </c>
      <c r="E6401" s="8" t="s">
        <v>925</v>
      </c>
      <c r="F6401" s="8" t="s">
        <v>452</v>
      </c>
      <c r="G6401" s="8" t="s">
        <v>926</v>
      </c>
      <c r="H6401" s="8">
        <v>2.2800000000000001E-4</v>
      </c>
    </row>
    <row r="6402" spans="1:8">
      <c r="A6402" s="8" t="str">
        <f t="shared" si="139"/>
        <v>40.05.002835.03.1310</v>
      </c>
      <c r="B6402" s="8" t="s">
        <v>2103</v>
      </c>
      <c r="C6402" s="8" t="s">
        <v>2104</v>
      </c>
      <c r="D6402" s="8" t="s">
        <v>450</v>
      </c>
      <c r="E6402" s="8" t="s">
        <v>1053</v>
      </c>
      <c r="F6402" s="8" t="s">
        <v>498</v>
      </c>
      <c r="G6402" s="8" t="s">
        <v>1054</v>
      </c>
      <c r="H6402" s="8">
        <v>0.427477</v>
      </c>
    </row>
    <row r="6403" spans="1:8">
      <c r="A6403" s="8" t="str">
        <f t="shared" si="139"/>
        <v>---------------  - FMEN031 - V:</v>
      </c>
      <c r="B6403" s="8" t="s">
        <v>427</v>
      </c>
      <c r="C6403" s="8" t="e">
        <f>------------------------------DAT</f>
        <v>#NAME?</v>
      </c>
      <c r="D6403" s="8" t="s">
        <v>1238</v>
      </c>
      <c r="E6403" s="8" t="s">
        <v>526</v>
      </c>
      <c r="F6403" s="8" t="s">
        <v>527</v>
      </c>
      <c r="G6403" s="8" t="s">
        <v>528</v>
      </c>
      <c r="H6403" s="8"/>
    </row>
    <row r="6404" spans="1:8">
      <c r="A6404" s="8" t="str">
        <f t="shared" si="139"/>
        <v>_x000C_------------------------------</v>
      </c>
      <c r="B6404" s="8" t="s">
        <v>529</v>
      </c>
      <c r="C6404" s="8" t="s">
        <v>1227</v>
      </c>
      <c r="D6404" s="8" t="s">
        <v>1228</v>
      </c>
      <c r="E6404" s="8" t="s">
        <v>430</v>
      </c>
      <c r="F6404" s="8" t="s">
        <v>429</v>
      </c>
      <c r="G6404" s="8" t="s">
        <v>431</v>
      </c>
      <c r="H6404" s="8" t="s">
        <v>431</v>
      </c>
    </row>
    <row r="6405" spans="1:8">
      <c r="A6405" s="8" t="str">
        <f t="shared" si="139"/>
        <v>FORNO DE MINASrutura de Atual P</v>
      </c>
      <c r="B6405" s="8" t="s">
        <v>433</v>
      </c>
      <c r="C6405" s="8" t="s">
        <v>434</v>
      </c>
      <c r="D6405" s="8" t="s">
        <v>435</v>
      </c>
      <c r="E6405" s="8" t="s">
        <v>436</v>
      </c>
      <c r="F6405" s="8" t="s">
        <v>437</v>
      </c>
      <c r="G6405" s="8" t="s">
        <v>438</v>
      </c>
      <c r="H6405" s="8" t="s">
        <v>2105</v>
      </c>
    </row>
    <row r="6406" spans="1:8">
      <c r="A6406" s="8" t="str">
        <f t="shared" si="139"/>
        <v>-------------------------------</v>
      </c>
      <c r="B6406" s="8" t="s">
        <v>427</v>
      </c>
      <c r="C6406" s="8" t="s">
        <v>1227</v>
      </c>
      <c r="D6406" s="8" t="s">
        <v>1228</v>
      </c>
      <c r="E6406" s="8" t="s">
        <v>430</v>
      </c>
      <c r="F6406" s="8" t="s">
        <v>429</v>
      </c>
      <c r="G6406" s="8" t="s">
        <v>431</v>
      </c>
      <c r="H6406" s="8" t="s">
        <v>2076</v>
      </c>
    </row>
    <row r="6407" spans="1:8">
      <c r="A6407" s="8" t="str">
        <f t="shared" si="139"/>
        <v/>
      </c>
      <c r="B6407" s="8"/>
      <c r="C6407" s="8"/>
      <c r="D6407" s="8"/>
      <c r="E6407" s="8"/>
      <c r="F6407" s="8"/>
      <c r="G6407" s="8"/>
      <c r="H6407" s="8"/>
    </row>
    <row r="6408" spans="1:8">
      <c r="A6408" s="8" t="str">
        <f t="shared" si="139"/>
        <v>Item PaiItem Filho</v>
      </c>
      <c r="B6408" s="8" t="s">
        <v>441</v>
      </c>
      <c r="C6408" s="8" t="s">
        <v>442</v>
      </c>
      <c r="D6408" s="8" t="s">
        <v>443</v>
      </c>
      <c r="E6408" s="8" t="s">
        <v>444</v>
      </c>
      <c r="F6408" s="8" t="s">
        <v>443</v>
      </c>
      <c r="G6408" s="8" t="s">
        <v>445</v>
      </c>
      <c r="H6408" s="8" t="s">
        <v>446</v>
      </c>
    </row>
    <row r="6409" spans="1:8">
      <c r="A6409" s="8" t="str">
        <f t="shared" si="139"/>
        <v>------------------------------</v>
      </c>
      <c r="B6409" s="8" t="s">
        <v>427</v>
      </c>
      <c r="C6409" s="8" t="s">
        <v>447</v>
      </c>
      <c r="D6409" s="8" t="s">
        <v>448</v>
      </c>
      <c r="E6409" s="8" t="s">
        <v>449</v>
      </c>
      <c r="F6409" s="8" t="s">
        <v>448</v>
      </c>
      <c r="G6409" s="8" t="s">
        <v>431</v>
      </c>
      <c r="H6409" s="8" t="s">
        <v>427</v>
      </c>
    </row>
    <row r="6410" spans="1:8">
      <c r="A6410" s="8" t="str">
        <f t="shared" si="139"/>
        <v>40.05.002820.10.1014</v>
      </c>
      <c r="B6410" s="8" t="s">
        <v>2103</v>
      </c>
      <c r="C6410" s="8" t="s">
        <v>2104</v>
      </c>
      <c r="D6410" s="8" t="s">
        <v>450</v>
      </c>
      <c r="E6410" s="8" t="s">
        <v>1055</v>
      </c>
      <c r="F6410" s="8" t="s">
        <v>508</v>
      </c>
      <c r="G6410" s="8" t="s">
        <v>1056</v>
      </c>
      <c r="H6410" s="8">
        <v>2.137E-3</v>
      </c>
    </row>
    <row r="6411" spans="1:8">
      <c r="A6411" s="8" t="str">
        <f t="shared" si="139"/>
        <v>40.05.002820.06.1027</v>
      </c>
      <c r="B6411" s="8" t="s">
        <v>2103</v>
      </c>
      <c r="C6411" s="8" t="s">
        <v>2104</v>
      </c>
      <c r="D6411" s="8" t="s">
        <v>450</v>
      </c>
      <c r="E6411" s="8" t="s">
        <v>1057</v>
      </c>
      <c r="F6411" s="8" t="s">
        <v>463</v>
      </c>
      <c r="G6411" s="8" t="s">
        <v>1058</v>
      </c>
      <c r="H6411" s="8">
        <v>2.1374000000000001E-2</v>
      </c>
    </row>
    <row r="6412" spans="1:8">
      <c r="A6412" s="8" t="str">
        <f t="shared" si="139"/>
        <v>40.05.002840.03.1510</v>
      </c>
      <c r="B6412" s="8" t="s">
        <v>2103</v>
      </c>
      <c r="C6412" s="8" t="s">
        <v>2104</v>
      </c>
      <c r="D6412" s="8" t="s">
        <v>450</v>
      </c>
      <c r="E6412" s="8" t="s">
        <v>837</v>
      </c>
      <c r="F6412" s="8" t="s">
        <v>498</v>
      </c>
      <c r="G6412" s="8" t="s">
        <v>838</v>
      </c>
      <c r="H6412" s="8">
        <v>0.113994</v>
      </c>
    </row>
    <row r="6413" spans="1:8">
      <c r="A6413" s="8" t="str">
        <f t="shared" si="139"/>
        <v>40.05.002835.03.1510</v>
      </c>
      <c r="B6413" s="8" t="s">
        <v>2103</v>
      </c>
      <c r="C6413" s="8" t="s">
        <v>2104</v>
      </c>
      <c r="D6413" s="8" t="s">
        <v>450</v>
      </c>
      <c r="E6413" s="8" t="s">
        <v>1244</v>
      </c>
      <c r="F6413" s="8" t="s">
        <v>498</v>
      </c>
      <c r="G6413" s="8" t="s">
        <v>838</v>
      </c>
      <c r="H6413" s="8">
        <v>0.113994</v>
      </c>
    </row>
    <row r="6414" spans="1:8">
      <c r="A6414" s="8" t="str">
        <f t="shared" si="139"/>
        <v>40.05.002820.10.1011</v>
      </c>
      <c r="B6414" s="8" t="s">
        <v>2103</v>
      </c>
      <c r="C6414" s="8" t="s">
        <v>2104</v>
      </c>
      <c r="D6414" s="8" t="s">
        <v>450</v>
      </c>
      <c r="E6414" s="8" t="s">
        <v>908</v>
      </c>
      <c r="F6414" s="8" t="s">
        <v>508</v>
      </c>
      <c r="G6414" s="8" t="s">
        <v>909</v>
      </c>
      <c r="H6414" s="8">
        <v>2.2799E-2</v>
      </c>
    </row>
    <row r="6415" spans="1:8">
      <c r="A6415" s="8" t="str">
        <f t="shared" ref="A6415:A6478" si="140">B6415&amp;E6415</f>
        <v>40.05.002820.06.1011</v>
      </c>
      <c r="B6415" s="8" t="s">
        <v>2103</v>
      </c>
      <c r="C6415" s="8" t="s">
        <v>2104</v>
      </c>
      <c r="D6415" s="8" t="s">
        <v>450</v>
      </c>
      <c r="E6415" s="8" t="s">
        <v>1245</v>
      </c>
      <c r="F6415" s="8" t="s">
        <v>508</v>
      </c>
      <c r="G6415" s="8" t="s">
        <v>1246</v>
      </c>
      <c r="H6415" s="8">
        <v>2.2799E-2</v>
      </c>
    </row>
    <row r="6416" spans="1:8">
      <c r="A6416" s="8" t="str">
        <f t="shared" si="140"/>
        <v>40.05.002820.03.1014</v>
      </c>
      <c r="B6416" s="8" t="s">
        <v>2103</v>
      </c>
      <c r="C6416" s="8" t="s">
        <v>2104</v>
      </c>
      <c r="D6416" s="8" t="s">
        <v>450</v>
      </c>
      <c r="E6416" s="8" t="s">
        <v>912</v>
      </c>
      <c r="F6416" s="8" t="s">
        <v>508</v>
      </c>
      <c r="G6416" s="8" t="s">
        <v>913</v>
      </c>
      <c r="H6416" s="8">
        <v>1.1398999999999999E-2</v>
      </c>
    </row>
    <row r="6417" spans="1:8">
      <c r="A6417" s="8" t="str">
        <f t="shared" si="140"/>
        <v>40.05.002820.06.1005</v>
      </c>
      <c r="B6417" s="8" t="s">
        <v>2103</v>
      </c>
      <c r="C6417" s="8" t="s">
        <v>2104</v>
      </c>
      <c r="D6417" s="8" t="s">
        <v>450</v>
      </c>
      <c r="E6417" s="8" t="s">
        <v>914</v>
      </c>
      <c r="F6417" s="8" t="s">
        <v>508</v>
      </c>
      <c r="G6417" s="8" t="s">
        <v>915</v>
      </c>
      <c r="H6417" s="8">
        <v>1.1398999999999999E-2</v>
      </c>
    </row>
    <row r="6418" spans="1:8">
      <c r="A6418" s="8" t="str">
        <f t="shared" si="140"/>
        <v>40.05.002820.06.1001</v>
      </c>
      <c r="B6418" s="8" t="s">
        <v>2103</v>
      </c>
      <c r="C6418" s="8" t="s">
        <v>2104</v>
      </c>
      <c r="D6418" s="8" t="s">
        <v>450</v>
      </c>
      <c r="E6418" s="8" t="s">
        <v>917</v>
      </c>
      <c r="F6418" s="8" t="s">
        <v>508</v>
      </c>
      <c r="G6418" s="8" t="s">
        <v>918</v>
      </c>
      <c r="H6418" s="8">
        <v>1.1398999999999999E-2</v>
      </c>
    </row>
    <row r="6419" spans="1:8">
      <c r="A6419" s="8" t="str">
        <f t="shared" si="140"/>
        <v>40.05.002820.08.1001</v>
      </c>
      <c r="B6419" s="8" t="s">
        <v>2103</v>
      </c>
      <c r="C6419" s="8" t="s">
        <v>2104</v>
      </c>
      <c r="D6419" s="8" t="s">
        <v>450</v>
      </c>
      <c r="E6419" s="8" t="s">
        <v>919</v>
      </c>
      <c r="F6419" s="8" t="s">
        <v>920</v>
      </c>
      <c r="G6419" s="8" t="s">
        <v>542</v>
      </c>
      <c r="H6419" s="8">
        <v>1.1398999999999999E-2</v>
      </c>
    </row>
    <row r="6420" spans="1:8">
      <c r="A6420" s="8" t="str">
        <f t="shared" si="140"/>
        <v>40.05.002820.07.0067</v>
      </c>
      <c r="B6420" s="8" t="s">
        <v>2103</v>
      </c>
      <c r="C6420" s="8" t="s">
        <v>2104</v>
      </c>
      <c r="D6420" s="8" t="s">
        <v>450</v>
      </c>
      <c r="E6420" s="8" t="s">
        <v>2106</v>
      </c>
      <c r="F6420" s="8" t="s">
        <v>498</v>
      </c>
      <c r="G6420" s="8" t="s">
        <v>2107</v>
      </c>
      <c r="H6420" s="8">
        <v>0.112764</v>
      </c>
    </row>
    <row r="6421" spans="1:8">
      <c r="A6421" s="8" t="str">
        <f t="shared" si="140"/>
        <v>40.05.002820.03.0027</v>
      </c>
      <c r="B6421" s="8" t="s">
        <v>2103</v>
      </c>
      <c r="C6421" s="8" t="s">
        <v>2104</v>
      </c>
      <c r="D6421" s="8" t="s">
        <v>450</v>
      </c>
      <c r="E6421" s="8" t="s">
        <v>2031</v>
      </c>
      <c r="F6421" s="8" t="s">
        <v>463</v>
      </c>
      <c r="G6421" s="8" t="s">
        <v>2032</v>
      </c>
      <c r="H6421" s="8">
        <v>1.0050250000000001</v>
      </c>
    </row>
    <row r="6422" spans="1:8">
      <c r="A6422" s="8" t="str">
        <f t="shared" si="140"/>
        <v>40.05.002820.07.0025</v>
      </c>
      <c r="B6422" s="8" t="s">
        <v>2103</v>
      </c>
      <c r="C6422" s="8" t="s">
        <v>2104</v>
      </c>
      <c r="D6422" s="8" t="s">
        <v>450</v>
      </c>
      <c r="E6422" s="8" t="s">
        <v>1062</v>
      </c>
      <c r="F6422" s="8" t="s">
        <v>452</v>
      </c>
      <c r="G6422" s="8" t="s">
        <v>1063</v>
      </c>
      <c r="H6422" s="8">
        <v>4.1508000000000003E-2</v>
      </c>
    </row>
    <row r="6423" spans="1:8">
      <c r="A6423" s="8" t="str">
        <f t="shared" si="140"/>
        <v>40.05.002935.05.0054</v>
      </c>
      <c r="B6423" s="8" t="s">
        <v>60</v>
      </c>
      <c r="C6423" s="8" t="s">
        <v>2108</v>
      </c>
      <c r="D6423" s="8" t="s">
        <v>450</v>
      </c>
      <c r="E6423" s="8" t="s">
        <v>1708</v>
      </c>
      <c r="F6423" s="8" t="s">
        <v>452</v>
      </c>
      <c r="G6423" s="8" t="s">
        <v>1709</v>
      </c>
      <c r="H6423" s="8">
        <v>10</v>
      </c>
    </row>
    <row r="6424" spans="1:8">
      <c r="A6424" s="8" t="str">
        <f t="shared" si="140"/>
        <v>40.05.002930.05.0018</v>
      </c>
      <c r="B6424" s="8" t="s">
        <v>60</v>
      </c>
      <c r="C6424" s="8" t="s">
        <v>2108</v>
      </c>
      <c r="D6424" s="8" t="s">
        <v>450</v>
      </c>
      <c r="E6424" s="8" t="s">
        <v>1366</v>
      </c>
      <c r="F6424" s="8" t="s">
        <v>452</v>
      </c>
      <c r="G6424" s="8" t="s">
        <v>1345</v>
      </c>
      <c r="H6424" s="8">
        <v>10</v>
      </c>
    </row>
    <row r="6425" spans="1:8">
      <c r="A6425" s="8" t="str">
        <f t="shared" si="140"/>
        <v>40.05.002910.09.0003</v>
      </c>
      <c r="B6425" s="8" t="s">
        <v>60</v>
      </c>
      <c r="C6425" s="8" t="s">
        <v>2108</v>
      </c>
      <c r="D6425" s="8" t="s">
        <v>450</v>
      </c>
      <c r="E6425" s="8" t="s">
        <v>824</v>
      </c>
      <c r="F6425" s="8" t="s">
        <v>452</v>
      </c>
      <c r="G6425" s="8" t="s">
        <v>825</v>
      </c>
      <c r="H6425" s="8">
        <v>1.4894350000000001</v>
      </c>
    </row>
    <row r="6426" spans="1:8">
      <c r="A6426" s="8" t="str">
        <f t="shared" si="140"/>
        <v>40.05.002910.06.0020</v>
      </c>
      <c r="B6426" s="8" t="s">
        <v>60</v>
      </c>
      <c r="C6426" s="8" t="s">
        <v>2108</v>
      </c>
      <c r="D6426" s="8" t="s">
        <v>450</v>
      </c>
      <c r="E6426" s="8" t="s">
        <v>456</v>
      </c>
      <c r="F6426" s="8" t="s">
        <v>452</v>
      </c>
      <c r="G6426" s="8" t="s">
        <v>457</v>
      </c>
      <c r="H6426" s="8">
        <v>0.110207</v>
      </c>
    </row>
    <row r="6427" spans="1:8">
      <c r="A6427" s="8" t="str">
        <f t="shared" si="140"/>
        <v>40.05.002910.04.0004</v>
      </c>
      <c r="B6427" s="8" t="s">
        <v>60</v>
      </c>
      <c r="C6427" s="8" t="s">
        <v>2108</v>
      </c>
      <c r="D6427" s="8" t="s">
        <v>450</v>
      </c>
      <c r="E6427" s="8" t="s">
        <v>776</v>
      </c>
      <c r="F6427" s="8" t="s">
        <v>452</v>
      </c>
      <c r="G6427" s="8" t="s">
        <v>777</v>
      </c>
      <c r="H6427" s="8">
        <v>0.12963</v>
      </c>
    </row>
    <row r="6428" spans="1:8">
      <c r="A6428" s="8" t="str">
        <f t="shared" si="140"/>
        <v>40.05.002910.04.0005</v>
      </c>
      <c r="B6428" s="8" t="s">
        <v>60</v>
      </c>
      <c r="C6428" s="8" t="s">
        <v>2108</v>
      </c>
      <c r="D6428" s="8" t="s">
        <v>450</v>
      </c>
      <c r="E6428" s="8" t="s">
        <v>475</v>
      </c>
      <c r="F6428" s="8" t="s">
        <v>452</v>
      </c>
      <c r="G6428" s="8" t="s">
        <v>476</v>
      </c>
      <c r="H6428" s="8">
        <v>6.547E-2</v>
      </c>
    </row>
    <row r="6429" spans="1:8">
      <c r="A6429" s="8" t="str">
        <f t="shared" si="140"/>
        <v>40.05.002940.03.1380</v>
      </c>
      <c r="B6429" s="8" t="s">
        <v>60</v>
      </c>
      <c r="C6429" s="8" t="s">
        <v>2108</v>
      </c>
      <c r="D6429" s="8" t="s">
        <v>450</v>
      </c>
      <c r="E6429" s="8" t="s">
        <v>835</v>
      </c>
      <c r="F6429" s="8" t="s">
        <v>498</v>
      </c>
      <c r="G6429" s="8" t="s">
        <v>836</v>
      </c>
      <c r="H6429" s="8">
        <v>2.1604990000000002</v>
      </c>
    </row>
    <row r="6430" spans="1:8">
      <c r="A6430" s="8" t="str">
        <f t="shared" si="140"/>
        <v>40.05.002910.02.0025</v>
      </c>
      <c r="B6430" s="8" t="s">
        <v>60</v>
      </c>
      <c r="C6430" s="8" t="s">
        <v>2108</v>
      </c>
      <c r="D6430" s="8" t="s">
        <v>450</v>
      </c>
      <c r="E6430" s="8" t="s">
        <v>739</v>
      </c>
      <c r="F6430" s="8" t="s">
        <v>498</v>
      </c>
      <c r="G6430" s="8" t="s">
        <v>740</v>
      </c>
      <c r="H6430" s="8">
        <v>0.32734799999999997</v>
      </c>
    </row>
    <row r="6431" spans="1:8">
      <c r="A6431" s="8" t="str">
        <f t="shared" si="140"/>
        <v>40.05.002930.06.0012</v>
      </c>
      <c r="B6431" s="8" t="s">
        <v>60</v>
      </c>
      <c r="C6431" s="8" t="s">
        <v>2108</v>
      </c>
      <c r="D6431" s="8" t="s">
        <v>450</v>
      </c>
      <c r="E6431" s="8" t="s">
        <v>1367</v>
      </c>
      <c r="F6431" s="8" t="s">
        <v>452</v>
      </c>
      <c r="G6431" s="8" t="s">
        <v>1368</v>
      </c>
      <c r="H6431" s="8">
        <v>5.7589399999999999</v>
      </c>
    </row>
    <row r="6432" spans="1:8">
      <c r="A6432" s="8" t="str">
        <f t="shared" si="140"/>
        <v>40.05.002910.01.0010</v>
      </c>
      <c r="B6432" s="8" t="s">
        <v>60</v>
      </c>
      <c r="C6432" s="8" t="s">
        <v>2108</v>
      </c>
      <c r="D6432" s="8" t="s">
        <v>450</v>
      </c>
      <c r="E6432" s="8" t="s">
        <v>843</v>
      </c>
      <c r="F6432" s="8" t="s">
        <v>452</v>
      </c>
      <c r="G6432" s="8" t="s">
        <v>844</v>
      </c>
      <c r="H6432" s="8">
        <v>0.64735500000000001</v>
      </c>
    </row>
    <row r="6433" spans="1:8">
      <c r="A6433" s="8" t="str">
        <f t="shared" si="140"/>
        <v>40.05.002910.01.0019</v>
      </c>
      <c r="B6433" s="8" t="s">
        <v>60</v>
      </c>
      <c r="C6433" s="8" t="s">
        <v>2108</v>
      </c>
      <c r="D6433" s="8" t="s">
        <v>450</v>
      </c>
      <c r="E6433" s="8" t="s">
        <v>1343</v>
      </c>
      <c r="F6433" s="8" t="s">
        <v>452</v>
      </c>
      <c r="G6433" s="8" t="s">
        <v>842</v>
      </c>
      <c r="H6433" s="8">
        <v>1.2947090000000001</v>
      </c>
    </row>
    <row r="6434" spans="1:8">
      <c r="A6434" s="8" t="str">
        <f t="shared" si="140"/>
        <v>40.05.002910.01.0006</v>
      </c>
      <c r="B6434" s="8" t="s">
        <v>60</v>
      </c>
      <c r="C6434" s="8" t="s">
        <v>2108</v>
      </c>
      <c r="D6434" s="8" t="s">
        <v>450</v>
      </c>
      <c r="E6434" s="8" t="s">
        <v>845</v>
      </c>
      <c r="F6434" s="8" t="s">
        <v>452</v>
      </c>
      <c r="G6434" s="8" t="s">
        <v>846</v>
      </c>
      <c r="H6434" s="8">
        <v>1.2947090000000001</v>
      </c>
    </row>
    <row r="6435" spans="1:8">
      <c r="A6435" s="8" t="str">
        <f t="shared" si="140"/>
        <v>40.05.002910.02.0003</v>
      </c>
      <c r="B6435" s="8" t="s">
        <v>60</v>
      </c>
      <c r="C6435" s="8" t="s">
        <v>2108</v>
      </c>
      <c r="D6435" s="8" t="s">
        <v>450</v>
      </c>
      <c r="E6435" s="8" t="s">
        <v>523</v>
      </c>
      <c r="F6435" s="8" t="s">
        <v>452</v>
      </c>
      <c r="G6435" s="8" t="s">
        <v>524</v>
      </c>
      <c r="H6435" s="8">
        <v>0.22028</v>
      </c>
    </row>
    <row r="6436" spans="1:8">
      <c r="A6436" s="8" t="str">
        <f t="shared" si="140"/>
        <v>40.05.002910.02.0026</v>
      </c>
      <c r="B6436" s="8" t="s">
        <v>60</v>
      </c>
      <c r="C6436" s="8" t="s">
        <v>2108</v>
      </c>
      <c r="D6436" s="8" t="s">
        <v>450</v>
      </c>
      <c r="E6436" s="8" t="s">
        <v>1333</v>
      </c>
      <c r="F6436" s="8" t="s">
        <v>452</v>
      </c>
      <c r="G6436" s="8" t="s">
        <v>1334</v>
      </c>
      <c r="H6436" s="8">
        <v>9.4406000000000004E-2</v>
      </c>
    </row>
    <row r="6437" spans="1:8">
      <c r="A6437" s="8" t="str">
        <f t="shared" si="140"/>
        <v>40.05.002910.07.0002</v>
      </c>
      <c r="B6437" s="8" t="s">
        <v>60</v>
      </c>
      <c r="C6437" s="8" t="s">
        <v>2108</v>
      </c>
      <c r="D6437" s="8" t="s">
        <v>450</v>
      </c>
      <c r="E6437" s="8" t="s">
        <v>454</v>
      </c>
      <c r="F6437" s="8" t="s">
        <v>452</v>
      </c>
      <c r="G6437" s="8" t="s">
        <v>455</v>
      </c>
      <c r="H6437" s="8">
        <v>1.7982070000000001</v>
      </c>
    </row>
    <row r="6438" spans="1:8">
      <c r="A6438" s="8" t="str">
        <f t="shared" si="140"/>
        <v>40.05.002910.04.0007</v>
      </c>
      <c r="B6438" s="8" t="s">
        <v>60</v>
      </c>
      <c r="C6438" s="8" t="s">
        <v>2108</v>
      </c>
      <c r="D6438" s="8" t="s">
        <v>450</v>
      </c>
      <c r="E6438" s="8" t="s">
        <v>535</v>
      </c>
      <c r="F6438" s="8" t="s">
        <v>452</v>
      </c>
      <c r="G6438" s="8" t="s">
        <v>536</v>
      </c>
      <c r="H6438" s="8">
        <v>0.64088100000000003</v>
      </c>
    </row>
    <row r="6439" spans="1:8">
      <c r="A6439" s="8" t="str">
        <f t="shared" si="140"/>
        <v>40.05.002920.03.0011</v>
      </c>
      <c r="B6439" s="8" t="s">
        <v>60</v>
      </c>
      <c r="C6439" s="8" t="s">
        <v>2108</v>
      </c>
      <c r="D6439" s="8" t="s">
        <v>450</v>
      </c>
      <c r="E6439" s="8" t="s">
        <v>2093</v>
      </c>
      <c r="F6439" s="8" t="s">
        <v>463</v>
      </c>
      <c r="G6439" s="8" t="s">
        <v>2094</v>
      </c>
      <c r="H6439" s="8">
        <v>1</v>
      </c>
    </row>
    <row r="6440" spans="1:8">
      <c r="A6440" s="8" t="str">
        <f t="shared" si="140"/>
        <v>40.05.002920.07.0101</v>
      </c>
      <c r="B6440" s="8" t="s">
        <v>60</v>
      </c>
      <c r="C6440" s="8" t="s">
        <v>2108</v>
      </c>
      <c r="D6440" s="8" t="s">
        <v>450</v>
      </c>
      <c r="E6440" s="8" t="s">
        <v>2109</v>
      </c>
      <c r="F6440" s="8" t="s">
        <v>498</v>
      </c>
      <c r="G6440" s="8" t="s">
        <v>2052</v>
      </c>
      <c r="H6440" s="8">
        <v>6.9082000000000005E-2</v>
      </c>
    </row>
    <row r="6441" spans="1:8">
      <c r="A6441" s="8" t="str">
        <f t="shared" si="140"/>
        <v>40.05.003135.05.0052</v>
      </c>
      <c r="B6441" s="8" t="s">
        <v>9</v>
      </c>
      <c r="C6441" s="8" t="s">
        <v>2062</v>
      </c>
      <c r="D6441" s="8" t="s">
        <v>450</v>
      </c>
      <c r="E6441" s="8" t="s">
        <v>1704</v>
      </c>
      <c r="F6441" s="8" t="s">
        <v>452</v>
      </c>
      <c r="G6441" s="8" t="s">
        <v>1705</v>
      </c>
      <c r="H6441" s="8">
        <v>10</v>
      </c>
    </row>
    <row r="6442" spans="1:8">
      <c r="A6442" s="8" t="str">
        <f t="shared" si="140"/>
        <v>40.05.003130.05.0014</v>
      </c>
      <c r="B6442" s="8" t="s">
        <v>9</v>
      </c>
      <c r="C6442" s="8" t="s">
        <v>2062</v>
      </c>
      <c r="D6442" s="8" t="s">
        <v>450</v>
      </c>
      <c r="E6442" s="8" t="s">
        <v>1351</v>
      </c>
      <c r="F6442" s="8" t="s">
        <v>452</v>
      </c>
      <c r="G6442" s="8" t="s">
        <v>1320</v>
      </c>
      <c r="H6442" s="8">
        <v>10</v>
      </c>
    </row>
    <row r="6443" spans="1:8">
      <c r="A6443" s="8" t="str">
        <f t="shared" si="140"/>
        <v>40.05.003110.09.0003</v>
      </c>
      <c r="B6443" s="8" t="s">
        <v>9</v>
      </c>
      <c r="C6443" s="8" t="s">
        <v>2062</v>
      </c>
      <c r="D6443" s="8" t="s">
        <v>450</v>
      </c>
      <c r="E6443" s="8" t="s">
        <v>824</v>
      </c>
      <c r="F6443" s="8" t="s">
        <v>452</v>
      </c>
      <c r="G6443" s="8" t="s">
        <v>825</v>
      </c>
      <c r="H6443" s="8">
        <v>1.5293600000000001</v>
      </c>
    </row>
    <row r="6444" spans="1:8">
      <c r="A6444" s="8" t="str">
        <f t="shared" si="140"/>
        <v>40.05.003110.06.0020</v>
      </c>
      <c r="B6444" s="8" t="s">
        <v>9</v>
      </c>
      <c r="C6444" s="8" t="s">
        <v>2062</v>
      </c>
      <c r="D6444" s="8" t="s">
        <v>450</v>
      </c>
      <c r="E6444" s="8" t="s">
        <v>456</v>
      </c>
      <c r="F6444" s="8" t="s">
        <v>452</v>
      </c>
      <c r="G6444" s="8" t="s">
        <v>457</v>
      </c>
      <c r="H6444" s="8">
        <v>0.132823</v>
      </c>
    </row>
    <row r="6445" spans="1:8">
      <c r="A6445" s="8" t="str">
        <f t="shared" si="140"/>
        <v>40.05.003110.04.0004</v>
      </c>
      <c r="B6445" s="8" t="s">
        <v>9</v>
      </c>
      <c r="C6445" s="8" t="s">
        <v>2062</v>
      </c>
      <c r="D6445" s="8" t="s">
        <v>450</v>
      </c>
      <c r="E6445" s="8" t="s">
        <v>776</v>
      </c>
      <c r="F6445" s="8" t="s">
        <v>452</v>
      </c>
      <c r="G6445" s="8" t="s">
        <v>777</v>
      </c>
      <c r="H6445" s="8">
        <v>7.5898999999999994E-2</v>
      </c>
    </row>
    <row r="6446" spans="1:8">
      <c r="A6446" s="8" t="str">
        <f t="shared" si="140"/>
        <v>40.05.003110.04.0005</v>
      </c>
      <c r="B6446" s="8" t="s">
        <v>9</v>
      </c>
      <c r="C6446" s="8" t="s">
        <v>2062</v>
      </c>
      <c r="D6446" s="8" t="s">
        <v>450</v>
      </c>
      <c r="E6446" s="8" t="s">
        <v>475</v>
      </c>
      <c r="F6446" s="8" t="s">
        <v>452</v>
      </c>
      <c r="G6446" s="8" t="s">
        <v>476</v>
      </c>
      <c r="H6446" s="8">
        <v>0.101198</v>
      </c>
    </row>
    <row r="6447" spans="1:8">
      <c r="A6447" s="8" t="str">
        <f t="shared" si="140"/>
        <v>40.05.003140.03.1380</v>
      </c>
      <c r="B6447" s="8" t="s">
        <v>9</v>
      </c>
      <c r="C6447" s="8" t="s">
        <v>2062</v>
      </c>
      <c r="D6447" s="8" t="s">
        <v>450</v>
      </c>
      <c r="E6447" s="8" t="s">
        <v>835</v>
      </c>
      <c r="F6447" s="8" t="s">
        <v>498</v>
      </c>
      <c r="G6447" s="8" t="s">
        <v>836</v>
      </c>
      <c r="H6447" s="8">
        <v>1.5179750000000001</v>
      </c>
    </row>
    <row r="6448" spans="1:8">
      <c r="A6448" s="8" t="str">
        <f t="shared" si="140"/>
        <v>40.05.003130.06.0001</v>
      </c>
      <c r="B6448" s="8" t="s">
        <v>9</v>
      </c>
      <c r="C6448" s="8" t="s">
        <v>2062</v>
      </c>
      <c r="D6448" s="8" t="s">
        <v>450</v>
      </c>
      <c r="E6448" s="8" t="s">
        <v>1331</v>
      </c>
      <c r="F6448" s="8" t="s">
        <v>452</v>
      </c>
      <c r="G6448" s="8" t="s">
        <v>1332</v>
      </c>
      <c r="H6448" s="8">
        <v>6.6763180000000002</v>
      </c>
    </row>
    <row r="6449" spans="1:8">
      <c r="A6449" s="8" t="str">
        <f t="shared" si="140"/>
        <v>40.05.003110.01.0010</v>
      </c>
      <c r="B6449" s="8" t="s">
        <v>9</v>
      </c>
      <c r="C6449" s="8" t="s">
        <v>2062</v>
      </c>
      <c r="D6449" s="8" t="s">
        <v>450</v>
      </c>
      <c r="E6449" s="8" t="s">
        <v>843</v>
      </c>
      <c r="F6449" s="8" t="s">
        <v>452</v>
      </c>
      <c r="G6449" s="8" t="s">
        <v>844</v>
      </c>
      <c r="H6449" s="8">
        <v>1.0929420000000001</v>
      </c>
    </row>
    <row r="6450" spans="1:8">
      <c r="A6450" s="8" t="str">
        <f t="shared" si="140"/>
        <v>40.05.003110.01.0014</v>
      </c>
      <c r="B6450" s="8" t="s">
        <v>9</v>
      </c>
      <c r="C6450" s="8" t="s">
        <v>2062</v>
      </c>
      <c r="D6450" s="8" t="s">
        <v>450</v>
      </c>
      <c r="E6450" s="8" t="s">
        <v>841</v>
      </c>
      <c r="F6450" s="8" t="s">
        <v>452</v>
      </c>
      <c r="G6450" s="8" t="s">
        <v>842</v>
      </c>
      <c r="H6450" s="8">
        <v>1.4572560000000001</v>
      </c>
    </row>
    <row r="6451" spans="1:8">
      <c r="A6451" s="8" t="str">
        <f t="shared" si="140"/>
        <v>40.05.003110.01.0006</v>
      </c>
      <c r="B6451" s="8" t="s">
        <v>9</v>
      </c>
      <c r="C6451" s="8" t="s">
        <v>2062</v>
      </c>
      <c r="D6451" s="8" t="s">
        <v>450</v>
      </c>
      <c r="E6451" s="8" t="s">
        <v>845</v>
      </c>
      <c r="F6451" s="8" t="s">
        <v>452</v>
      </c>
      <c r="G6451" s="8" t="s">
        <v>846</v>
      </c>
      <c r="H6451" s="8">
        <v>1.0929420000000001</v>
      </c>
    </row>
    <row r="6452" spans="1:8">
      <c r="A6452" s="8" t="str">
        <f t="shared" si="140"/>
        <v>40.05.003110.02.0003</v>
      </c>
      <c r="B6452" s="8" t="s">
        <v>9</v>
      </c>
      <c r="C6452" s="8" t="s">
        <v>2062</v>
      </c>
      <c r="D6452" s="8" t="s">
        <v>450</v>
      </c>
      <c r="E6452" s="8" t="s">
        <v>523</v>
      </c>
      <c r="F6452" s="8" t="s">
        <v>452</v>
      </c>
      <c r="G6452" s="8" t="s">
        <v>524</v>
      </c>
      <c r="H6452" s="8">
        <v>0.24793599999999999</v>
      </c>
    </row>
    <row r="6453" spans="1:8">
      <c r="A6453" s="8" t="str">
        <f t="shared" si="140"/>
        <v>40.05.003110.02.0026</v>
      </c>
      <c r="B6453" s="8" t="s">
        <v>9</v>
      </c>
      <c r="C6453" s="8" t="s">
        <v>2062</v>
      </c>
      <c r="D6453" s="8" t="s">
        <v>450</v>
      </c>
      <c r="E6453" s="8" t="s">
        <v>1333</v>
      </c>
      <c r="F6453" s="8" t="s">
        <v>452</v>
      </c>
      <c r="G6453" s="8" t="s">
        <v>1334</v>
      </c>
      <c r="H6453" s="8">
        <v>0.10625800000000001</v>
      </c>
    </row>
    <row r="6454" spans="1:8">
      <c r="A6454" s="8" t="str">
        <f t="shared" si="140"/>
        <v>40.05.003110.07.0002</v>
      </c>
      <c r="B6454" s="8" t="s">
        <v>9</v>
      </c>
      <c r="C6454" s="8" t="s">
        <v>2062</v>
      </c>
      <c r="D6454" s="8" t="s">
        <v>450</v>
      </c>
      <c r="E6454" s="8" t="s">
        <v>454</v>
      </c>
      <c r="F6454" s="8" t="s">
        <v>452</v>
      </c>
      <c r="G6454" s="8" t="s">
        <v>455</v>
      </c>
      <c r="H6454" s="8">
        <v>2.2263630000000001</v>
      </c>
    </row>
    <row r="6455" spans="1:8">
      <c r="A6455" s="8" t="str">
        <f t="shared" si="140"/>
        <v>40.05.003110.04.0007</v>
      </c>
      <c r="B6455" s="8" t="s">
        <v>9</v>
      </c>
      <c r="C6455" s="8" t="s">
        <v>2062</v>
      </c>
      <c r="D6455" s="8" t="s">
        <v>450</v>
      </c>
      <c r="E6455" s="8" t="s">
        <v>535</v>
      </c>
      <c r="F6455" s="8" t="s">
        <v>452</v>
      </c>
      <c r="G6455" s="8" t="s">
        <v>536</v>
      </c>
      <c r="H6455" s="8">
        <v>0.72134200000000004</v>
      </c>
    </row>
    <row r="6456" spans="1:8">
      <c r="A6456" s="8" t="str">
        <f t="shared" si="140"/>
        <v>40.05.003120.03.0001</v>
      </c>
      <c r="B6456" s="8" t="s">
        <v>9</v>
      </c>
      <c r="C6456" s="8" t="s">
        <v>2062</v>
      </c>
      <c r="D6456" s="8" t="s">
        <v>450</v>
      </c>
      <c r="E6456" s="8" t="s">
        <v>815</v>
      </c>
      <c r="F6456" s="8" t="s">
        <v>463</v>
      </c>
      <c r="G6456" s="8" t="s">
        <v>816</v>
      </c>
      <c r="H6456" s="8">
        <v>1</v>
      </c>
    </row>
    <row r="6457" spans="1:8">
      <c r="A6457" s="8" t="str">
        <f t="shared" si="140"/>
        <v>40.05.003120.07.0089</v>
      </c>
      <c r="B6457" s="8" t="s">
        <v>9</v>
      </c>
      <c r="C6457" s="8" t="s">
        <v>2062</v>
      </c>
      <c r="D6457" s="8" t="s">
        <v>450</v>
      </c>
      <c r="E6457" s="8" t="s">
        <v>2110</v>
      </c>
      <c r="F6457" s="8" t="s">
        <v>452</v>
      </c>
      <c r="G6457" s="8" t="s">
        <v>2111</v>
      </c>
      <c r="H6457" s="8">
        <v>6.9082000000000005E-2</v>
      </c>
    </row>
    <row r="6458" spans="1:8">
      <c r="A6458" s="8" t="str">
        <f t="shared" si="140"/>
        <v>40.05.003235.05.0053</v>
      </c>
      <c r="B6458" s="8" t="s">
        <v>340</v>
      </c>
      <c r="C6458" s="8" t="s">
        <v>2062</v>
      </c>
      <c r="D6458" s="8" t="s">
        <v>450</v>
      </c>
      <c r="E6458" s="8" t="s">
        <v>1706</v>
      </c>
      <c r="F6458" s="8" t="s">
        <v>452</v>
      </c>
      <c r="G6458" s="8" t="s">
        <v>1707</v>
      </c>
      <c r="H6458" s="8">
        <v>10</v>
      </c>
    </row>
    <row r="6459" spans="1:8">
      <c r="A6459" s="8" t="str">
        <f t="shared" si="140"/>
        <v>40.05.003230.05.0013</v>
      </c>
      <c r="B6459" s="8" t="s">
        <v>340</v>
      </c>
      <c r="C6459" s="8" t="s">
        <v>2062</v>
      </c>
      <c r="D6459" s="8" t="s">
        <v>450</v>
      </c>
      <c r="E6459" s="8" t="s">
        <v>1350</v>
      </c>
      <c r="F6459" s="8" t="s">
        <v>452</v>
      </c>
      <c r="G6459" s="8" t="s">
        <v>1345</v>
      </c>
      <c r="H6459" s="8">
        <v>10</v>
      </c>
    </row>
    <row r="6460" spans="1:8">
      <c r="A6460" s="8" t="str">
        <f t="shared" si="140"/>
        <v>40.05.003210.09.0002</v>
      </c>
      <c r="B6460" s="8" t="s">
        <v>340</v>
      </c>
      <c r="C6460" s="8" t="s">
        <v>2062</v>
      </c>
      <c r="D6460" s="8" t="s">
        <v>450</v>
      </c>
      <c r="E6460" s="8" t="s">
        <v>502</v>
      </c>
      <c r="F6460" s="8" t="s">
        <v>452</v>
      </c>
      <c r="G6460" s="8" t="s">
        <v>503</v>
      </c>
      <c r="H6460" s="8">
        <v>1.4786459999999999</v>
      </c>
    </row>
    <row r="6461" spans="1:8">
      <c r="A6461" s="8" t="str">
        <f t="shared" si="140"/>
        <v>40.05.003210.06.0020</v>
      </c>
      <c r="B6461" s="8" t="s">
        <v>340</v>
      </c>
      <c r="C6461" s="8" t="s">
        <v>2062</v>
      </c>
      <c r="D6461" s="8" t="s">
        <v>450</v>
      </c>
      <c r="E6461" s="8" t="s">
        <v>456</v>
      </c>
      <c r="F6461" s="8" t="s">
        <v>452</v>
      </c>
      <c r="G6461" s="8" t="s">
        <v>457</v>
      </c>
      <c r="H6461" s="8">
        <v>9.3375E-2</v>
      </c>
    </row>
    <row r="6462" spans="1:8">
      <c r="A6462" s="8" t="str">
        <f t="shared" si="140"/>
        <v>40.05.003210.04.0004</v>
      </c>
      <c r="B6462" s="8" t="s">
        <v>340</v>
      </c>
      <c r="C6462" s="8" t="s">
        <v>2062</v>
      </c>
      <c r="D6462" s="8" t="s">
        <v>450</v>
      </c>
      <c r="E6462" s="8" t="s">
        <v>776</v>
      </c>
      <c r="F6462" s="8" t="s">
        <v>452</v>
      </c>
      <c r="G6462" s="8" t="s">
        <v>777</v>
      </c>
      <c r="H6462" s="8">
        <v>7.5708999999999999E-2</v>
      </c>
    </row>
    <row r="6463" spans="1:8">
      <c r="A6463" s="8" t="str">
        <f t="shared" si="140"/>
        <v>40.05.003210.04.0005</v>
      </c>
      <c r="B6463" s="8" t="s">
        <v>340</v>
      </c>
      <c r="C6463" s="8" t="s">
        <v>2062</v>
      </c>
      <c r="D6463" s="8" t="s">
        <v>450</v>
      </c>
      <c r="E6463" s="8" t="s">
        <v>475</v>
      </c>
      <c r="F6463" s="8" t="s">
        <v>452</v>
      </c>
      <c r="G6463" s="8" t="s">
        <v>476</v>
      </c>
      <c r="H6463" s="8">
        <v>0.10094500000000001</v>
      </c>
    </row>
    <row r="6464" spans="1:8">
      <c r="A6464" s="8" t="str">
        <f t="shared" si="140"/>
        <v>40.05.003240.03.5010</v>
      </c>
      <c r="B6464" s="8" t="s">
        <v>340</v>
      </c>
      <c r="C6464" s="8" t="s">
        <v>2062</v>
      </c>
      <c r="D6464" s="8" t="s">
        <v>450</v>
      </c>
      <c r="E6464" s="8" t="s">
        <v>763</v>
      </c>
      <c r="F6464" s="8" t="s">
        <v>498</v>
      </c>
      <c r="G6464" s="8" t="s">
        <v>764</v>
      </c>
      <c r="H6464" s="8">
        <v>0.12618199999999999</v>
      </c>
    </row>
    <row r="6465" spans="1:8">
      <c r="A6465" s="8" t="str">
        <f t="shared" si="140"/>
        <v>40.05.003240.03.1380</v>
      </c>
      <c r="B6465" s="8" t="s">
        <v>340</v>
      </c>
      <c r="C6465" s="8" t="s">
        <v>2062</v>
      </c>
      <c r="D6465" s="8" t="s">
        <v>450</v>
      </c>
      <c r="E6465" s="8" t="s">
        <v>835</v>
      </c>
      <c r="F6465" s="8" t="s">
        <v>498</v>
      </c>
      <c r="G6465" s="8" t="s">
        <v>836</v>
      </c>
      <c r="H6465" s="8">
        <v>1.5141819999999999</v>
      </c>
    </row>
    <row r="6466" spans="1:8">
      <c r="A6466" s="8" t="str">
        <f t="shared" si="140"/>
        <v>40.05.003230.06.0001</v>
      </c>
      <c r="B6466" s="8" t="s">
        <v>340</v>
      </c>
      <c r="C6466" s="8" t="s">
        <v>2062</v>
      </c>
      <c r="D6466" s="8" t="s">
        <v>450</v>
      </c>
      <c r="E6466" s="8" t="s">
        <v>1331</v>
      </c>
      <c r="F6466" s="8" t="s">
        <v>452</v>
      </c>
      <c r="G6466" s="8" t="s">
        <v>1332</v>
      </c>
      <c r="H6466" s="8">
        <v>6.6596380000000002</v>
      </c>
    </row>
    <row r="6467" spans="1:8">
      <c r="A6467" s="8" t="str">
        <f t="shared" si="140"/>
        <v>---------------  - FMEN031 - V:</v>
      </c>
      <c r="B6467" s="8" t="s">
        <v>427</v>
      </c>
      <c r="C6467" s="8" t="e">
        <f>------------------------------DAT</f>
        <v>#NAME?</v>
      </c>
      <c r="D6467" s="8" t="s">
        <v>1238</v>
      </c>
      <c r="E6467" s="8" t="s">
        <v>526</v>
      </c>
      <c r="F6467" s="8" t="s">
        <v>527</v>
      </c>
      <c r="G6467" s="8" t="s">
        <v>528</v>
      </c>
      <c r="H6467" s="8"/>
    </row>
    <row r="6468" spans="1:8">
      <c r="A6468" s="8" t="str">
        <f t="shared" si="140"/>
        <v>_x000C_------------------------------</v>
      </c>
      <c r="B6468" s="8" t="s">
        <v>529</v>
      </c>
      <c r="C6468" s="8" t="s">
        <v>1227</v>
      </c>
      <c r="D6468" s="8" t="s">
        <v>1228</v>
      </c>
      <c r="E6468" s="8" t="s">
        <v>430</v>
      </c>
      <c r="F6468" s="8" t="s">
        <v>429</v>
      </c>
      <c r="G6468" s="8" t="s">
        <v>431</v>
      </c>
      <c r="H6468" s="8" t="s">
        <v>431</v>
      </c>
    </row>
    <row r="6469" spans="1:8">
      <c r="A6469" s="8" t="str">
        <f t="shared" si="140"/>
        <v>FORNO DE MINASrutura de Atual P</v>
      </c>
      <c r="B6469" s="8" t="s">
        <v>433</v>
      </c>
      <c r="C6469" s="8" t="s">
        <v>434</v>
      </c>
      <c r="D6469" s="8" t="s">
        <v>435</v>
      </c>
      <c r="E6469" s="8" t="s">
        <v>436</v>
      </c>
      <c r="F6469" s="8" t="s">
        <v>437</v>
      </c>
      <c r="G6469" s="8" t="s">
        <v>438</v>
      </c>
      <c r="H6469" s="8" t="s">
        <v>2112</v>
      </c>
    </row>
    <row r="6470" spans="1:8">
      <c r="A6470" s="8" t="str">
        <f t="shared" si="140"/>
        <v>-------------------------------</v>
      </c>
      <c r="B6470" s="8" t="s">
        <v>427</v>
      </c>
      <c r="C6470" s="8" t="s">
        <v>1227</v>
      </c>
      <c r="D6470" s="8" t="s">
        <v>1228</v>
      </c>
      <c r="E6470" s="8" t="s">
        <v>430</v>
      </c>
      <c r="F6470" s="8" t="s">
        <v>429</v>
      </c>
      <c r="G6470" s="8" t="s">
        <v>431</v>
      </c>
      <c r="H6470" s="8" t="s">
        <v>2076</v>
      </c>
    </row>
    <row r="6471" spans="1:8">
      <c r="A6471" s="8" t="str">
        <f t="shared" si="140"/>
        <v/>
      </c>
      <c r="B6471" s="8"/>
      <c r="C6471" s="8"/>
      <c r="D6471" s="8"/>
      <c r="E6471" s="8"/>
      <c r="F6471" s="8"/>
      <c r="G6471" s="8"/>
      <c r="H6471" s="8"/>
    </row>
    <row r="6472" spans="1:8">
      <c r="A6472" s="8" t="str">
        <f t="shared" si="140"/>
        <v>Item PaiItem Filho</v>
      </c>
      <c r="B6472" s="8" t="s">
        <v>441</v>
      </c>
      <c r="C6472" s="8" t="s">
        <v>442</v>
      </c>
      <c r="D6472" s="8" t="s">
        <v>443</v>
      </c>
      <c r="E6472" s="8" t="s">
        <v>444</v>
      </c>
      <c r="F6472" s="8" t="s">
        <v>443</v>
      </c>
      <c r="G6472" s="8" t="s">
        <v>445</v>
      </c>
      <c r="H6472" s="8" t="s">
        <v>446</v>
      </c>
    </row>
    <row r="6473" spans="1:8">
      <c r="A6473" s="8" t="str">
        <f t="shared" si="140"/>
        <v>------------------------------</v>
      </c>
      <c r="B6473" s="8" t="s">
        <v>427</v>
      </c>
      <c r="C6473" s="8" t="s">
        <v>447</v>
      </c>
      <c r="D6473" s="8" t="s">
        <v>448</v>
      </c>
      <c r="E6473" s="8" t="s">
        <v>449</v>
      </c>
      <c r="F6473" s="8" t="s">
        <v>448</v>
      </c>
      <c r="G6473" s="8" t="s">
        <v>431</v>
      </c>
      <c r="H6473" s="8" t="s">
        <v>427</v>
      </c>
    </row>
    <row r="6474" spans="1:8">
      <c r="A6474" s="8" t="str">
        <f t="shared" si="140"/>
        <v>40.05.003210.01.0010</v>
      </c>
      <c r="B6474" s="8" t="s">
        <v>340</v>
      </c>
      <c r="C6474" s="8" t="s">
        <v>2062</v>
      </c>
      <c r="D6474" s="8" t="s">
        <v>450</v>
      </c>
      <c r="E6474" s="8" t="s">
        <v>843</v>
      </c>
      <c r="F6474" s="8" t="s">
        <v>452</v>
      </c>
      <c r="G6474" s="8" t="s">
        <v>844</v>
      </c>
      <c r="H6474" s="8">
        <v>1.090211</v>
      </c>
    </row>
    <row r="6475" spans="1:8">
      <c r="A6475" s="8" t="str">
        <f t="shared" si="140"/>
        <v>40.05.003210.01.0014</v>
      </c>
      <c r="B6475" s="8" t="s">
        <v>340</v>
      </c>
      <c r="C6475" s="8" t="s">
        <v>2062</v>
      </c>
      <c r="D6475" s="8" t="s">
        <v>450</v>
      </c>
      <c r="E6475" s="8" t="s">
        <v>841</v>
      </c>
      <c r="F6475" s="8" t="s">
        <v>452</v>
      </c>
      <c r="G6475" s="8" t="s">
        <v>842</v>
      </c>
      <c r="H6475" s="8">
        <v>1.4536150000000001</v>
      </c>
    </row>
    <row r="6476" spans="1:8">
      <c r="A6476" s="8" t="str">
        <f t="shared" si="140"/>
        <v>40.05.003210.01.0006</v>
      </c>
      <c r="B6476" s="8" t="s">
        <v>340</v>
      </c>
      <c r="C6476" s="8" t="s">
        <v>2062</v>
      </c>
      <c r="D6476" s="8" t="s">
        <v>450</v>
      </c>
      <c r="E6476" s="8" t="s">
        <v>845</v>
      </c>
      <c r="F6476" s="8" t="s">
        <v>452</v>
      </c>
      <c r="G6476" s="8" t="s">
        <v>846</v>
      </c>
      <c r="H6476" s="8">
        <v>1.090211</v>
      </c>
    </row>
    <row r="6477" spans="1:8">
      <c r="A6477" s="8" t="str">
        <f t="shared" si="140"/>
        <v>40.05.003210.02.0003</v>
      </c>
      <c r="B6477" s="8" t="s">
        <v>340</v>
      </c>
      <c r="C6477" s="8" t="s">
        <v>2062</v>
      </c>
      <c r="D6477" s="8" t="s">
        <v>450</v>
      </c>
      <c r="E6477" s="8" t="s">
        <v>523</v>
      </c>
      <c r="F6477" s="8" t="s">
        <v>452</v>
      </c>
      <c r="G6477" s="8" t="s">
        <v>524</v>
      </c>
      <c r="H6477" s="8">
        <v>0.24731600000000001</v>
      </c>
    </row>
    <row r="6478" spans="1:8">
      <c r="A6478" s="8" t="str">
        <f t="shared" si="140"/>
        <v>40.05.003210.02.0026</v>
      </c>
      <c r="B6478" s="8" t="s">
        <v>340</v>
      </c>
      <c r="C6478" s="8" t="s">
        <v>2062</v>
      </c>
      <c r="D6478" s="8" t="s">
        <v>450</v>
      </c>
      <c r="E6478" s="8" t="s">
        <v>1333</v>
      </c>
      <c r="F6478" s="8" t="s">
        <v>452</v>
      </c>
      <c r="G6478" s="8" t="s">
        <v>1334</v>
      </c>
      <c r="H6478" s="8">
        <v>0.105993</v>
      </c>
    </row>
    <row r="6479" spans="1:8">
      <c r="A6479" s="8" t="str">
        <f t="shared" ref="A6479:A6542" si="141">B6479&amp;E6479</f>
        <v>40.05.003210.07.0002</v>
      </c>
      <c r="B6479" s="8" t="s">
        <v>340</v>
      </c>
      <c r="C6479" s="8" t="s">
        <v>2062</v>
      </c>
      <c r="D6479" s="8" t="s">
        <v>450</v>
      </c>
      <c r="E6479" s="8" t="s">
        <v>454</v>
      </c>
      <c r="F6479" s="8" t="s">
        <v>452</v>
      </c>
      <c r="G6479" s="8" t="s">
        <v>455</v>
      </c>
      <c r="H6479" s="8">
        <v>2.2208009999999998</v>
      </c>
    </row>
    <row r="6480" spans="1:8">
      <c r="A6480" s="8" t="str">
        <f t="shared" si="141"/>
        <v>40.05.003210.04.0007</v>
      </c>
      <c r="B6480" s="8" t="s">
        <v>340</v>
      </c>
      <c r="C6480" s="8" t="s">
        <v>2062</v>
      </c>
      <c r="D6480" s="8" t="s">
        <v>450</v>
      </c>
      <c r="E6480" s="8" t="s">
        <v>535</v>
      </c>
      <c r="F6480" s="8" t="s">
        <v>452</v>
      </c>
      <c r="G6480" s="8" t="s">
        <v>536</v>
      </c>
      <c r="H6480" s="8">
        <v>0.71953900000000004</v>
      </c>
    </row>
    <row r="6481" spans="1:8">
      <c r="A6481" s="8" t="str">
        <f t="shared" si="141"/>
        <v>40.05.003220.07.0082</v>
      </c>
      <c r="B6481" s="8" t="s">
        <v>340</v>
      </c>
      <c r="C6481" s="8" t="s">
        <v>2062</v>
      </c>
      <c r="D6481" s="8" t="s">
        <v>450</v>
      </c>
      <c r="E6481" s="8" t="s">
        <v>2113</v>
      </c>
      <c r="F6481" s="8" t="s">
        <v>452</v>
      </c>
      <c r="G6481" s="8" t="s">
        <v>2089</v>
      </c>
      <c r="H6481" s="8">
        <v>0.11448999999999999</v>
      </c>
    </row>
    <row r="6482" spans="1:8">
      <c r="A6482" s="8" t="str">
        <f t="shared" si="141"/>
        <v>40.05.003220.03.0001</v>
      </c>
      <c r="B6482" s="8" t="s">
        <v>340</v>
      </c>
      <c r="C6482" s="8" t="s">
        <v>2062</v>
      </c>
      <c r="D6482" s="8" t="s">
        <v>450</v>
      </c>
      <c r="E6482" s="8" t="s">
        <v>815</v>
      </c>
      <c r="F6482" s="8" t="s">
        <v>463</v>
      </c>
      <c r="G6482" s="8" t="s">
        <v>816</v>
      </c>
      <c r="H6482" s="8">
        <v>1</v>
      </c>
    </row>
    <row r="6483" spans="1:8">
      <c r="A6483" s="8" t="str">
        <f t="shared" si="141"/>
        <v>40.05.003335.05.0061</v>
      </c>
      <c r="B6483" s="8" t="s">
        <v>341</v>
      </c>
      <c r="C6483" s="8" t="s">
        <v>2062</v>
      </c>
      <c r="D6483" s="8" t="s">
        <v>450</v>
      </c>
      <c r="E6483" s="8" t="s">
        <v>1724</v>
      </c>
      <c r="F6483" s="8" t="s">
        <v>452</v>
      </c>
      <c r="G6483" s="8" t="s">
        <v>1725</v>
      </c>
      <c r="H6483" s="8">
        <v>10</v>
      </c>
    </row>
    <row r="6484" spans="1:8">
      <c r="A6484" s="8" t="str">
        <f t="shared" si="141"/>
        <v>40.05.003330.05.0016</v>
      </c>
      <c r="B6484" s="8" t="s">
        <v>341</v>
      </c>
      <c r="C6484" s="8" t="s">
        <v>2062</v>
      </c>
      <c r="D6484" s="8" t="s">
        <v>450</v>
      </c>
      <c r="E6484" s="8" t="s">
        <v>1355</v>
      </c>
      <c r="F6484" s="8" t="s">
        <v>452</v>
      </c>
      <c r="G6484" s="8" t="s">
        <v>1356</v>
      </c>
      <c r="H6484" s="8">
        <v>10</v>
      </c>
    </row>
    <row r="6485" spans="1:8">
      <c r="A6485" s="8" t="str">
        <f t="shared" si="141"/>
        <v>40.05.003310.09.0003</v>
      </c>
      <c r="B6485" s="8" t="s">
        <v>341</v>
      </c>
      <c r="C6485" s="8" t="s">
        <v>2062</v>
      </c>
      <c r="D6485" s="8" t="s">
        <v>450</v>
      </c>
      <c r="E6485" s="8" t="s">
        <v>824</v>
      </c>
      <c r="F6485" s="8" t="s">
        <v>452</v>
      </c>
      <c r="G6485" s="8" t="s">
        <v>825</v>
      </c>
      <c r="H6485" s="8">
        <v>1.4852339999999999</v>
      </c>
    </row>
    <row r="6486" spans="1:8">
      <c r="A6486" s="8" t="str">
        <f t="shared" si="141"/>
        <v>40.05.003310.06.0020</v>
      </c>
      <c r="B6486" s="8" t="s">
        <v>341</v>
      </c>
      <c r="C6486" s="8" t="s">
        <v>2062</v>
      </c>
      <c r="D6486" s="8" t="s">
        <v>450</v>
      </c>
      <c r="E6486" s="8" t="s">
        <v>456</v>
      </c>
      <c r="F6486" s="8" t="s">
        <v>452</v>
      </c>
      <c r="G6486" s="8" t="s">
        <v>457</v>
      </c>
      <c r="H6486" s="8">
        <v>0.121865</v>
      </c>
    </row>
    <row r="6487" spans="1:8">
      <c r="A6487" s="8" t="str">
        <f t="shared" si="141"/>
        <v>40.05.003310.04.0004</v>
      </c>
      <c r="B6487" s="8" t="s">
        <v>341</v>
      </c>
      <c r="C6487" s="8" t="s">
        <v>2062</v>
      </c>
      <c r="D6487" s="8" t="s">
        <v>450</v>
      </c>
      <c r="E6487" s="8" t="s">
        <v>776</v>
      </c>
      <c r="F6487" s="8" t="s">
        <v>452</v>
      </c>
      <c r="G6487" s="8" t="s">
        <v>777</v>
      </c>
      <c r="H6487" s="8">
        <v>0.20310900000000001</v>
      </c>
    </row>
    <row r="6488" spans="1:8">
      <c r="A6488" s="8" t="str">
        <f t="shared" si="141"/>
        <v>40.05.003340.03.1380</v>
      </c>
      <c r="B6488" s="8" t="s">
        <v>341</v>
      </c>
      <c r="C6488" s="8" t="s">
        <v>2062</v>
      </c>
      <c r="D6488" s="8" t="s">
        <v>450</v>
      </c>
      <c r="E6488" s="8" t="s">
        <v>835</v>
      </c>
      <c r="F6488" s="8" t="s">
        <v>498</v>
      </c>
      <c r="G6488" s="8" t="s">
        <v>836</v>
      </c>
      <c r="H6488" s="8">
        <v>1.5233159999999999</v>
      </c>
    </row>
    <row r="6489" spans="1:8">
      <c r="A6489" s="8" t="str">
        <f t="shared" si="141"/>
        <v>40.05.003330.06.0001</v>
      </c>
      <c r="B6489" s="8" t="s">
        <v>341</v>
      </c>
      <c r="C6489" s="8" t="s">
        <v>2062</v>
      </c>
      <c r="D6489" s="8" t="s">
        <v>450</v>
      </c>
      <c r="E6489" s="8" t="s">
        <v>1331</v>
      </c>
      <c r="F6489" s="8" t="s">
        <v>452</v>
      </c>
      <c r="G6489" s="8" t="s">
        <v>1332</v>
      </c>
      <c r="H6489" s="8">
        <v>6.6998110000000004</v>
      </c>
    </row>
    <row r="6490" spans="1:8">
      <c r="A6490" s="8" t="str">
        <f t="shared" si="141"/>
        <v>40.05.003310.01.0010</v>
      </c>
      <c r="B6490" s="8" t="s">
        <v>341</v>
      </c>
      <c r="C6490" s="8" t="s">
        <v>2062</v>
      </c>
      <c r="D6490" s="8" t="s">
        <v>450</v>
      </c>
      <c r="E6490" s="8" t="s">
        <v>843</v>
      </c>
      <c r="F6490" s="8" t="s">
        <v>452</v>
      </c>
      <c r="G6490" s="8" t="s">
        <v>844</v>
      </c>
      <c r="H6490" s="8">
        <v>1.0967880000000001</v>
      </c>
    </row>
    <row r="6491" spans="1:8">
      <c r="A6491" s="8" t="str">
        <f t="shared" si="141"/>
        <v>40.05.003310.01.0014</v>
      </c>
      <c r="B6491" s="8" t="s">
        <v>341</v>
      </c>
      <c r="C6491" s="8" t="s">
        <v>2062</v>
      </c>
      <c r="D6491" s="8" t="s">
        <v>450</v>
      </c>
      <c r="E6491" s="8" t="s">
        <v>841</v>
      </c>
      <c r="F6491" s="8" t="s">
        <v>452</v>
      </c>
      <c r="G6491" s="8" t="s">
        <v>842</v>
      </c>
      <c r="H6491" s="8">
        <v>1.4623839999999999</v>
      </c>
    </row>
    <row r="6492" spans="1:8">
      <c r="A6492" s="8" t="str">
        <f t="shared" si="141"/>
        <v>40.05.003310.01.0006</v>
      </c>
      <c r="B6492" s="8" t="s">
        <v>341</v>
      </c>
      <c r="C6492" s="8" t="s">
        <v>2062</v>
      </c>
      <c r="D6492" s="8" t="s">
        <v>450</v>
      </c>
      <c r="E6492" s="8" t="s">
        <v>845</v>
      </c>
      <c r="F6492" s="8" t="s">
        <v>452</v>
      </c>
      <c r="G6492" s="8" t="s">
        <v>846</v>
      </c>
      <c r="H6492" s="8">
        <v>1.0967880000000001</v>
      </c>
    </row>
    <row r="6493" spans="1:8">
      <c r="A6493" s="8" t="str">
        <f t="shared" si="141"/>
        <v>40.05.003310.02.0003</v>
      </c>
      <c r="B6493" s="8" t="s">
        <v>341</v>
      </c>
      <c r="C6493" s="8" t="s">
        <v>2062</v>
      </c>
      <c r="D6493" s="8" t="s">
        <v>450</v>
      </c>
      <c r="E6493" s="8" t="s">
        <v>523</v>
      </c>
      <c r="F6493" s="8" t="s">
        <v>452</v>
      </c>
      <c r="G6493" s="8" t="s">
        <v>524</v>
      </c>
      <c r="H6493" s="8">
        <v>0.248808</v>
      </c>
    </row>
    <row r="6494" spans="1:8">
      <c r="A6494" s="8" t="str">
        <f t="shared" si="141"/>
        <v>40.05.003310.02.0026</v>
      </c>
      <c r="B6494" s="8" t="s">
        <v>341</v>
      </c>
      <c r="C6494" s="8" t="s">
        <v>2062</v>
      </c>
      <c r="D6494" s="8" t="s">
        <v>450</v>
      </c>
      <c r="E6494" s="8" t="s">
        <v>1333</v>
      </c>
      <c r="F6494" s="8" t="s">
        <v>452</v>
      </c>
      <c r="G6494" s="8" t="s">
        <v>1334</v>
      </c>
      <c r="H6494" s="8">
        <v>0.106632</v>
      </c>
    </row>
    <row r="6495" spans="1:8">
      <c r="A6495" s="8" t="str">
        <f t="shared" si="141"/>
        <v>40.05.003310.07.0002</v>
      </c>
      <c r="B6495" s="8" t="s">
        <v>341</v>
      </c>
      <c r="C6495" s="8" t="s">
        <v>2062</v>
      </c>
      <c r="D6495" s="8" t="s">
        <v>450</v>
      </c>
      <c r="E6495" s="8" t="s">
        <v>454</v>
      </c>
      <c r="F6495" s="8" t="s">
        <v>452</v>
      </c>
      <c r="G6495" s="8" t="s">
        <v>455</v>
      </c>
      <c r="H6495" s="8">
        <v>2.2341980000000001</v>
      </c>
    </row>
    <row r="6496" spans="1:8">
      <c r="A6496" s="8" t="str">
        <f t="shared" si="141"/>
        <v>40.05.003310.04.0007</v>
      </c>
      <c r="B6496" s="8" t="s">
        <v>341</v>
      </c>
      <c r="C6496" s="8" t="s">
        <v>2062</v>
      </c>
      <c r="D6496" s="8" t="s">
        <v>450</v>
      </c>
      <c r="E6496" s="8" t="s">
        <v>535</v>
      </c>
      <c r="F6496" s="8" t="s">
        <v>452</v>
      </c>
      <c r="G6496" s="8" t="s">
        <v>536</v>
      </c>
      <c r="H6496" s="8">
        <v>0.72387999999999997</v>
      </c>
    </row>
    <row r="6497" spans="1:8">
      <c r="A6497" s="8" t="str">
        <f t="shared" si="141"/>
        <v>40.05.003320.07.0083</v>
      </c>
      <c r="B6497" s="8" t="s">
        <v>341</v>
      </c>
      <c r="C6497" s="8" t="s">
        <v>2062</v>
      </c>
      <c r="D6497" s="8" t="s">
        <v>450</v>
      </c>
      <c r="E6497" s="8" t="s">
        <v>2114</v>
      </c>
      <c r="F6497" s="8" t="s">
        <v>452</v>
      </c>
      <c r="G6497" s="8" t="s">
        <v>2089</v>
      </c>
      <c r="H6497" s="8">
        <v>0.11448999999999999</v>
      </c>
    </row>
    <row r="6498" spans="1:8">
      <c r="A6498" s="8" t="str">
        <f t="shared" si="141"/>
        <v>40.05.003320.03.0008</v>
      </c>
      <c r="B6498" s="8" t="s">
        <v>341</v>
      </c>
      <c r="C6498" s="8" t="s">
        <v>2062</v>
      </c>
      <c r="D6498" s="8" t="s">
        <v>450</v>
      </c>
      <c r="E6498" s="8" t="s">
        <v>826</v>
      </c>
      <c r="F6498" s="8" t="s">
        <v>508</v>
      </c>
      <c r="G6498" s="8" t="s">
        <v>827</v>
      </c>
      <c r="H6498" s="8">
        <v>1</v>
      </c>
    </row>
    <row r="6499" spans="1:8">
      <c r="A6499" s="8" t="str">
        <f t="shared" si="141"/>
        <v>40.05.003430.05.0001</v>
      </c>
      <c r="B6499" s="8" t="s">
        <v>2115</v>
      </c>
      <c r="C6499" s="8" t="s">
        <v>2116</v>
      </c>
      <c r="D6499" s="8" t="s">
        <v>450</v>
      </c>
      <c r="E6499" s="8" t="s">
        <v>1050</v>
      </c>
      <c r="F6499" s="8" t="s">
        <v>498</v>
      </c>
      <c r="G6499" s="8" t="s">
        <v>844</v>
      </c>
      <c r="H6499" s="8">
        <v>1.6006089999999999</v>
      </c>
    </row>
    <row r="6500" spans="1:8">
      <c r="A6500" s="8" t="str">
        <f t="shared" si="141"/>
        <v>40.05.003410.01.0006</v>
      </c>
      <c r="B6500" s="8" t="s">
        <v>2115</v>
      </c>
      <c r="C6500" s="8" t="s">
        <v>2116</v>
      </c>
      <c r="D6500" s="8" t="s">
        <v>450</v>
      </c>
      <c r="E6500" s="8" t="s">
        <v>845</v>
      </c>
      <c r="F6500" s="8" t="s">
        <v>452</v>
      </c>
      <c r="G6500" s="8" t="s">
        <v>846</v>
      </c>
      <c r="H6500" s="8">
        <v>1.721085</v>
      </c>
    </row>
    <row r="6501" spans="1:8">
      <c r="A6501" s="8" t="str">
        <f t="shared" si="141"/>
        <v>40.05.003410.01.0011</v>
      </c>
      <c r="B6501" s="8" t="s">
        <v>2115</v>
      </c>
      <c r="C6501" s="8" t="s">
        <v>2116</v>
      </c>
      <c r="D6501" s="8" t="s">
        <v>450</v>
      </c>
      <c r="E6501" s="8" t="s">
        <v>1051</v>
      </c>
      <c r="F6501" s="8" t="s">
        <v>452</v>
      </c>
      <c r="G6501" s="8" t="s">
        <v>1052</v>
      </c>
      <c r="H6501" s="8">
        <v>1.2004060000000001</v>
      </c>
    </row>
    <row r="6502" spans="1:8">
      <c r="A6502" s="8" t="str">
        <f t="shared" si="141"/>
        <v>40.05.003410.02.0003</v>
      </c>
      <c r="B6502" s="8" t="s">
        <v>2115</v>
      </c>
      <c r="C6502" s="8" t="s">
        <v>2116</v>
      </c>
      <c r="D6502" s="8" t="s">
        <v>450</v>
      </c>
      <c r="E6502" s="8" t="s">
        <v>523</v>
      </c>
      <c r="F6502" s="8" t="s">
        <v>452</v>
      </c>
      <c r="G6502" s="8" t="s">
        <v>524</v>
      </c>
      <c r="H6502" s="8">
        <v>0.277868</v>
      </c>
    </row>
    <row r="6503" spans="1:8">
      <c r="A6503" s="8" t="str">
        <f t="shared" si="141"/>
        <v>40.05.003410.07.0002</v>
      </c>
      <c r="B6503" s="8" t="s">
        <v>2115</v>
      </c>
      <c r="C6503" s="8" t="s">
        <v>2116</v>
      </c>
      <c r="D6503" s="8" t="s">
        <v>450</v>
      </c>
      <c r="E6503" s="8" t="s">
        <v>454</v>
      </c>
      <c r="F6503" s="8" t="s">
        <v>452</v>
      </c>
      <c r="G6503" s="8" t="s">
        <v>455</v>
      </c>
      <c r="H6503" s="8">
        <v>2.6957550000000001</v>
      </c>
    </row>
    <row r="6504" spans="1:8">
      <c r="A6504" s="8" t="str">
        <f t="shared" si="141"/>
        <v>40.05.003410.04.0007</v>
      </c>
      <c r="B6504" s="8" t="s">
        <v>2115</v>
      </c>
      <c r="C6504" s="8" t="s">
        <v>2116</v>
      </c>
      <c r="D6504" s="8" t="s">
        <v>450</v>
      </c>
      <c r="E6504" s="8" t="s">
        <v>535</v>
      </c>
      <c r="F6504" s="8" t="s">
        <v>452</v>
      </c>
      <c r="G6504" s="8" t="s">
        <v>536</v>
      </c>
      <c r="H6504" s="8">
        <v>0.81550199999999995</v>
      </c>
    </row>
    <row r="6505" spans="1:8">
      <c r="A6505" s="8" t="str">
        <f t="shared" si="141"/>
        <v>40.05.003410.09.0002</v>
      </c>
      <c r="B6505" s="8" t="s">
        <v>2115</v>
      </c>
      <c r="C6505" s="8" t="s">
        <v>2116</v>
      </c>
      <c r="D6505" s="8" t="s">
        <v>450</v>
      </c>
      <c r="E6505" s="8" t="s">
        <v>502</v>
      </c>
      <c r="F6505" s="8" t="s">
        <v>452</v>
      </c>
      <c r="G6505" s="8" t="s">
        <v>503</v>
      </c>
      <c r="H6505" s="8">
        <v>1.625685</v>
      </c>
    </row>
    <row r="6506" spans="1:8">
      <c r="A6506" s="8" t="str">
        <f t="shared" si="141"/>
        <v>40.05.003410.09.0006</v>
      </c>
      <c r="B6506" s="8" t="s">
        <v>2115</v>
      </c>
      <c r="C6506" s="8" t="s">
        <v>2116</v>
      </c>
      <c r="D6506" s="8" t="s">
        <v>450</v>
      </c>
      <c r="E6506" s="8" t="s">
        <v>504</v>
      </c>
      <c r="F6506" s="8" t="s">
        <v>505</v>
      </c>
      <c r="G6506" s="8" t="s">
        <v>506</v>
      </c>
      <c r="H6506" s="8">
        <v>9.2896000000000006E-2</v>
      </c>
    </row>
    <row r="6507" spans="1:8">
      <c r="A6507" s="8" t="str">
        <f t="shared" si="141"/>
        <v>40.05.003410.06.0020</v>
      </c>
      <c r="B6507" s="8" t="s">
        <v>2115</v>
      </c>
      <c r="C6507" s="8" t="s">
        <v>2116</v>
      </c>
      <c r="D6507" s="8" t="s">
        <v>450</v>
      </c>
      <c r="E6507" s="8" t="s">
        <v>456</v>
      </c>
      <c r="F6507" s="8" t="s">
        <v>452</v>
      </c>
      <c r="G6507" s="8" t="s">
        <v>457</v>
      </c>
      <c r="H6507" s="8">
        <v>0.10934000000000001</v>
      </c>
    </row>
    <row r="6508" spans="1:8">
      <c r="A6508" s="8" t="str">
        <f t="shared" si="141"/>
        <v>40.05.003410.04.0005</v>
      </c>
      <c r="B6508" s="8" t="s">
        <v>2115</v>
      </c>
      <c r="C6508" s="8" t="s">
        <v>2116</v>
      </c>
      <c r="D6508" s="8" t="s">
        <v>450</v>
      </c>
      <c r="E6508" s="8" t="s">
        <v>475</v>
      </c>
      <c r="F6508" s="8" t="s">
        <v>452</v>
      </c>
      <c r="G6508" s="8" t="s">
        <v>476</v>
      </c>
      <c r="H6508" s="8">
        <v>0.28030500000000003</v>
      </c>
    </row>
    <row r="6509" spans="1:8">
      <c r="A6509" s="8" t="str">
        <f t="shared" si="141"/>
        <v>40.05.003440.03.1310</v>
      </c>
      <c r="B6509" s="8" t="s">
        <v>2115</v>
      </c>
      <c r="C6509" s="8" t="s">
        <v>2116</v>
      </c>
      <c r="D6509" s="8" t="s">
        <v>450</v>
      </c>
      <c r="E6509" s="8" t="s">
        <v>519</v>
      </c>
      <c r="F6509" s="8" t="s">
        <v>498</v>
      </c>
      <c r="G6509" s="8" t="s">
        <v>520</v>
      </c>
      <c r="H6509" s="8">
        <v>0.420406</v>
      </c>
    </row>
    <row r="6510" spans="1:8">
      <c r="A6510" s="8" t="str">
        <f t="shared" si="141"/>
        <v>40.05.003420.09.1002</v>
      </c>
      <c r="B6510" s="8" t="s">
        <v>2115</v>
      </c>
      <c r="C6510" s="8" t="s">
        <v>2116</v>
      </c>
      <c r="D6510" s="8" t="s">
        <v>450</v>
      </c>
      <c r="E6510" s="8" t="s">
        <v>923</v>
      </c>
      <c r="F6510" s="8" t="s">
        <v>508</v>
      </c>
      <c r="G6510" s="8" t="s">
        <v>924</v>
      </c>
      <c r="H6510" s="8">
        <v>1.0059999999999999E-3</v>
      </c>
    </row>
    <row r="6511" spans="1:8">
      <c r="A6511" s="8" t="str">
        <f t="shared" si="141"/>
        <v>40.05.003420.15.1002</v>
      </c>
      <c r="B6511" s="8" t="s">
        <v>2115</v>
      </c>
      <c r="C6511" s="8" t="s">
        <v>2116</v>
      </c>
      <c r="D6511" s="8" t="s">
        <v>450</v>
      </c>
      <c r="E6511" s="8" t="s">
        <v>921</v>
      </c>
      <c r="F6511" s="8" t="s">
        <v>508</v>
      </c>
      <c r="G6511" s="8" t="s">
        <v>922</v>
      </c>
      <c r="H6511" s="8">
        <v>1.9870000000000001E-3</v>
      </c>
    </row>
    <row r="6512" spans="1:8">
      <c r="A6512" s="8" t="str">
        <f t="shared" si="141"/>
        <v>40.05.003420.07.1001</v>
      </c>
      <c r="B6512" s="8" t="s">
        <v>2115</v>
      </c>
      <c r="C6512" s="8" t="s">
        <v>2116</v>
      </c>
      <c r="D6512" s="8" t="s">
        <v>450</v>
      </c>
      <c r="E6512" s="8" t="s">
        <v>925</v>
      </c>
      <c r="F6512" s="8" t="s">
        <v>452</v>
      </c>
      <c r="G6512" s="8" t="s">
        <v>926</v>
      </c>
      <c r="H6512" s="8">
        <v>2.24E-4</v>
      </c>
    </row>
    <row r="6513" spans="1:8">
      <c r="A6513" s="8" t="str">
        <f t="shared" si="141"/>
        <v>40.05.003435.03.1310</v>
      </c>
      <c r="B6513" s="8" t="s">
        <v>2115</v>
      </c>
      <c r="C6513" s="8" t="s">
        <v>2116</v>
      </c>
      <c r="D6513" s="8" t="s">
        <v>450</v>
      </c>
      <c r="E6513" s="8" t="s">
        <v>1053</v>
      </c>
      <c r="F6513" s="8" t="s">
        <v>498</v>
      </c>
      <c r="G6513" s="8" t="s">
        <v>1054</v>
      </c>
      <c r="H6513" s="8">
        <v>0.420406</v>
      </c>
    </row>
    <row r="6514" spans="1:8">
      <c r="A6514" s="8" t="str">
        <f t="shared" si="141"/>
        <v>40.05.003420.10.1014</v>
      </c>
      <c r="B6514" s="8" t="s">
        <v>2115</v>
      </c>
      <c r="C6514" s="8" t="s">
        <v>2116</v>
      </c>
      <c r="D6514" s="8" t="s">
        <v>450</v>
      </c>
      <c r="E6514" s="8" t="s">
        <v>1055</v>
      </c>
      <c r="F6514" s="8" t="s">
        <v>508</v>
      </c>
      <c r="G6514" s="8" t="s">
        <v>1056</v>
      </c>
      <c r="H6514" s="8">
        <v>2.1020000000000001E-3</v>
      </c>
    </row>
    <row r="6515" spans="1:8">
      <c r="A6515" s="8" t="str">
        <f t="shared" si="141"/>
        <v>40.05.003420.06.1027</v>
      </c>
      <c r="B6515" s="8" t="s">
        <v>2115</v>
      </c>
      <c r="C6515" s="8" t="s">
        <v>2116</v>
      </c>
      <c r="D6515" s="8" t="s">
        <v>450</v>
      </c>
      <c r="E6515" s="8" t="s">
        <v>1057</v>
      </c>
      <c r="F6515" s="8" t="s">
        <v>463</v>
      </c>
      <c r="G6515" s="8" t="s">
        <v>1058</v>
      </c>
      <c r="H6515" s="8">
        <v>2.102E-2</v>
      </c>
    </row>
    <row r="6516" spans="1:8">
      <c r="A6516" s="8" t="str">
        <f t="shared" si="141"/>
        <v>40.05.003440.03.1510</v>
      </c>
      <c r="B6516" s="8" t="s">
        <v>2115</v>
      </c>
      <c r="C6516" s="8" t="s">
        <v>2116</v>
      </c>
      <c r="D6516" s="8" t="s">
        <v>450</v>
      </c>
      <c r="E6516" s="8" t="s">
        <v>837</v>
      </c>
      <c r="F6516" s="8" t="s">
        <v>498</v>
      </c>
      <c r="G6516" s="8" t="s">
        <v>838</v>
      </c>
      <c r="H6516" s="8">
        <v>0.112081</v>
      </c>
    </row>
    <row r="6517" spans="1:8">
      <c r="A6517" s="8" t="str">
        <f t="shared" si="141"/>
        <v>40.05.003435.03.1510</v>
      </c>
      <c r="B6517" s="8" t="s">
        <v>2115</v>
      </c>
      <c r="C6517" s="8" t="s">
        <v>2116</v>
      </c>
      <c r="D6517" s="8" t="s">
        <v>450</v>
      </c>
      <c r="E6517" s="8" t="s">
        <v>1244</v>
      </c>
      <c r="F6517" s="8" t="s">
        <v>498</v>
      </c>
      <c r="G6517" s="8" t="s">
        <v>838</v>
      </c>
      <c r="H6517" s="8">
        <v>0.112081</v>
      </c>
    </row>
    <row r="6518" spans="1:8">
      <c r="A6518" s="8" t="str">
        <f t="shared" si="141"/>
        <v>40.05.003420.10.1011</v>
      </c>
      <c r="B6518" s="8" t="s">
        <v>2115</v>
      </c>
      <c r="C6518" s="8" t="s">
        <v>2116</v>
      </c>
      <c r="D6518" s="8" t="s">
        <v>450</v>
      </c>
      <c r="E6518" s="8" t="s">
        <v>908</v>
      </c>
      <c r="F6518" s="8" t="s">
        <v>508</v>
      </c>
      <c r="G6518" s="8" t="s">
        <v>909</v>
      </c>
      <c r="H6518" s="8">
        <v>2.2415999999999998E-2</v>
      </c>
    </row>
    <row r="6519" spans="1:8">
      <c r="A6519" s="8" t="str">
        <f t="shared" si="141"/>
        <v>40.05.003420.06.1011</v>
      </c>
      <c r="B6519" s="8" t="s">
        <v>2115</v>
      </c>
      <c r="C6519" s="8" t="s">
        <v>2116</v>
      </c>
      <c r="D6519" s="8" t="s">
        <v>450</v>
      </c>
      <c r="E6519" s="8" t="s">
        <v>1245</v>
      </c>
      <c r="F6519" s="8" t="s">
        <v>508</v>
      </c>
      <c r="G6519" s="8" t="s">
        <v>1246</v>
      </c>
      <c r="H6519" s="8">
        <v>2.2415999999999998E-2</v>
      </c>
    </row>
    <row r="6520" spans="1:8">
      <c r="A6520" s="8" t="str">
        <f t="shared" si="141"/>
        <v>40.05.003420.03.1014</v>
      </c>
      <c r="B6520" s="8" t="s">
        <v>2115</v>
      </c>
      <c r="C6520" s="8" t="s">
        <v>2116</v>
      </c>
      <c r="D6520" s="8" t="s">
        <v>450</v>
      </c>
      <c r="E6520" s="8" t="s">
        <v>912</v>
      </c>
      <c r="F6520" s="8" t="s">
        <v>508</v>
      </c>
      <c r="G6520" s="8" t="s">
        <v>913</v>
      </c>
      <c r="H6520" s="8">
        <v>1.1207999999999999E-2</v>
      </c>
    </row>
    <row r="6521" spans="1:8">
      <c r="A6521" s="8" t="str">
        <f t="shared" si="141"/>
        <v>40.05.003420.06.1005</v>
      </c>
      <c r="B6521" s="8" t="s">
        <v>2115</v>
      </c>
      <c r="C6521" s="8" t="s">
        <v>2116</v>
      </c>
      <c r="D6521" s="8" t="s">
        <v>450</v>
      </c>
      <c r="E6521" s="8" t="s">
        <v>914</v>
      </c>
      <c r="F6521" s="8" t="s">
        <v>508</v>
      </c>
      <c r="G6521" s="8" t="s">
        <v>915</v>
      </c>
      <c r="H6521" s="8">
        <v>1.1207999999999999E-2</v>
      </c>
    </row>
    <row r="6522" spans="1:8">
      <c r="A6522" s="8" t="str">
        <f t="shared" si="141"/>
        <v>40.05.003420.06.1001</v>
      </c>
      <c r="B6522" s="8" t="s">
        <v>2115</v>
      </c>
      <c r="C6522" s="8" t="s">
        <v>2116</v>
      </c>
      <c r="D6522" s="8" t="s">
        <v>450</v>
      </c>
      <c r="E6522" s="8" t="s">
        <v>917</v>
      </c>
      <c r="F6522" s="8" t="s">
        <v>508</v>
      </c>
      <c r="G6522" s="8" t="s">
        <v>918</v>
      </c>
      <c r="H6522" s="8">
        <v>1.1207999999999999E-2</v>
      </c>
    </row>
    <row r="6523" spans="1:8">
      <c r="A6523" s="8" t="str">
        <f t="shared" si="141"/>
        <v>40.05.003420.08.1001</v>
      </c>
      <c r="B6523" s="8" t="s">
        <v>2115</v>
      </c>
      <c r="C6523" s="8" t="s">
        <v>2116</v>
      </c>
      <c r="D6523" s="8" t="s">
        <v>450</v>
      </c>
      <c r="E6523" s="8" t="s">
        <v>919</v>
      </c>
      <c r="F6523" s="8" t="s">
        <v>920</v>
      </c>
      <c r="G6523" s="8" t="s">
        <v>542</v>
      </c>
      <c r="H6523" s="8">
        <v>1.1207999999999999E-2</v>
      </c>
    </row>
    <row r="6524" spans="1:8">
      <c r="A6524" s="8" t="str">
        <f t="shared" si="141"/>
        <v>40.05.003420.07.0008</v>
      </c>
      <c r="B6524" s="8" t="s">
        <v>2115</v>
      </c>
      <c r="C6524" s="8" t="s">
        <v>2116</v>
      </c>
      <c r="D6524" s="8" t="s">
        <v>450</v>
      </c>
      <c r="E6524" s="8" t="s">
        <v>2009</v>
      </c>
      <c r="F6524" s="8" t="s">
        <v>452</v>
      </c>
      <c r="G6524" s="8" t="s">
        <v>2010</v>
      </c>
      <c r="H6524" s="8">
        <v>6.9082000000000005E-2</v>
      </c>
    </row>
    <row r="6525" spans="1:8">
      <c r="A6525" s="8" t="str">
        <f t="shared" si="141"/>
        <v>40.05.003420.03.0002</v>
      </c>
      <c r="B6525" s="8" t="s">
        <v>2115</v>
      </c>
      <c r="C6525" s="8" t="s">
        <v>2116</v>
      </c>
      <c r="D6525" s="8" t="s">
        <v>450</v>
      </c>
      <c r="E6525" s="8" t="s">
        <v>1060</v>
      </c>
      <c r="F6525" s="8" t="s">
        <v>463</v>
      </c>
      <c r="G6525" s="8" t="s">
        <v>1061</v>
      </c>
      <c r="H6525" s="8">
        <v>1.0050250000000001</v>
      </c>
    </row>
    <row r="6526" spans="1:8">
      <c r="A6526" s="8" t="str">
        <f t="shared" si="141"/>
        <v>40.05.003420.07.0025</v>
      </c>
      <c r="B6526" s="8" t="s">
        <v>2115</v>
      </c>
      <c r="C6526" s="8" t="s">
        <v>2116</v>
      </c>
      <c r="D6526" s="8" t="s">
        <v>450</v>
      </c>
      <c r="E6526" s="8" t="s">
        <v>1062</v>
      </c>
      <c r="F6526" s="8" t="s">
        <v>452</v>
      </c>
      <c r="G6526" s="8" t="s">
        <v>1063</v>
      </c>
      <c r="H6526" s="8">
        <v>3.6223999999999999E-2</v>
      </c>
    </row>
    <row r="6527" spans="1:8">
      <c r="A6527" s="8" t="str">
        <f t="shared" si="141"/>
        <v>40.05.003420.06.0001</v>
      </c>
      <c r="B6527" s="8" t="s">
        <v>2115</v>
      </c>
      <c r="C6527" s="8" t="s">
        <v>2116</v>
      </c>
      <c r="D6527" s="8" t="s">
        <v>450</v>
      </c>
      <c r="E6527" s="8" t="s">
        <v>573</v>
      </c>
      <c r="F6527" s="8" t="s">
        <v>508</v>
      </c>
      <c r="G6527" s="8" t="s">
        <v>574</v>
      </c>
      <c r="H6527" s="8">
        <v>1.0050250000000001</v>
      </c>
    </row>
    <row r="6528" spans="1:8">
      <c r="A6528" s="8" t="str">
        <f t="shared" si="141"/>
        <v>40.05.003535.05.0073</v>
      </c>
      <c r="B6528" s="8" t="s">
        <v>10</v>
      </c>
      <c r="C6528" s="8" t="s">
        <v>2062</v>
      </c>
      <c r="D6528" s="8" t="s">
        <v>450</v>
      </c>
      <c r="E6528" s="8" t="s">
        <v>1749</v>
      </c>
      <c r="F6528" s="8" t="s">
        <v>452</v>
      </c>
      <c r="G6528" s="8" t="s">
        <v>1750</v>
      </c>
      <c r="H6528" s="8">
        <v>4.5</v>
      </c>
    </row>
    <row r="6529" spans="1:8">
      <c r="A6529" s="8" t="str">
        <f t="shared" si="141"/>
        <v>40.05.003530.05.0014</v>
      </c>
      <c r="B6529" s="8" t="s">
        <v>10</v>
      </c>
      <c r="C6529" s="8" t="s">
        <v>2062</v>
      </c>
      <c r="D6529" s="8" t="s">
        <v>450</v>
      </c>
      <c r="E6529" s="8" t="s">
        <v>1351</v>
      </c>
      <c r="F6529" s="8" t="s">
        <v>452</v>
      </c>
      <c r="G6529" s="8" t="s">
        <v>1320</v>
      </c>
      <c r="H6529" s="8">
        <v>5.625</v>
      </c>
    </row>
    <row r="6530" spans="1:8">
      <c r="A6530" s="8" t="str">
        <f t="shared" si="141"/>
        <v>40.05.003510.09.0003</v>
      </c>
      <c r="B6530" s="8" t="s">
        <v>10</v>
      </c>
      <c r="C6530" s="8" t="s">
        <v>2062</v>
      </c>
      <c r="D6530" s="8" t="s">
        <v>450</v>
      </c>
      <c r="E6530" s="8" t="s">
        <v>824</v>
      </c>
      <c r="F6530" s="8" t="s">
        <v>452</v>
      </c>
      <c r="G6530" s="8" t="s">
        <v>825</v>
      </c>
      <c r="H6530" s="8">
        <v>0.86026499999999995</v>
      </c>
    </row>
    <row r="6531" spans="1:8">
      <c r="A6531" s="8" t="str">
        <f t="shared" si="141"/>
        <v>---------------  - FMEN031 - V:</v>
      </c>
      <c r="B6531" s="8" t="s">
        <v>427</v>
      </c>
      <c r="C6531" s="8" t="e">
        <f>------------------------------DAT</f>
        <v>#NAME?</v>
      </c>
      <c r="D6531" s="8" t="s">
        <v>1238</v>
      </c>
      <c r="E6531" s="8" t="s">
        <v>526</v>
      </c>
      <c r="F6531" s="8" t="s">
        <v>527</v>
      </c>
      <c r="G6531" s="8" t="s">
        <v>528</v>
      </c>
      <c r="H6531" s="8"/>
    </row>
    <row r="6532" spans="1:8">
      <c r="A6532" s="8" t="str">
        <f t="shared" si="141"/>
        <v>_x000C_------------------------------</v>
      </c>
      <c r="B6532" s="8" t="s">
        <v>529</v>
      </c>
      <c r="C6532" s="8" t="s">
        <v>1227</v>
      </c>
      <c r="D6532" s="8" t="s">
        <v>1228</v>
      </c>
      <c r="E6532" s="8" t="s">
        <v>430</v>
      </c>
      <c r="F6532" s="8" t="s">
        <v>429</v>
      </c>
      <c r="G6532" s="8" t="s">
        <v>431</v>
      </c>
      <c r="H6532" s="8" t="s">
        <v>431</v>
      </c>
    </row>
    <row r="6533" spans="1:8">
      <c r="A6533" s="8" t="str">
        <f t="shared" si="141"/>
        <v>FORNO DE MINASrutura de Atual P</v>
      </c>
      <c r="B6533" s="8" t="s">
        <v>433</v>
      </c>
      <c r="C6533" s="8" t="s">
        <v>434</v>
      </c>
      <c r="D6533" s="8" t="s">
        <v>435</v>
      </c>
      <c r="E6533" s="8" t="s">
        <v>436</v>
      </c>
      <c r="F6533" s="8" t="s">
        <v>437</v>
      </c>
      <c r="G6533" s="8" t="s">
        <v>438</v>
      </c>
      <c r="H6533" s="8" t="s">
        <v>2117</v>
      </c>
    </row>
    <row r="6534" spans="1:8">
      <c r="A6534" s="8" t="str">
        <f t="shared" si="141"/>
        <v>-------------------------------</v>
      </c>
      <c r="B6534" s="8" t="s">
        <v>427</v>
      </c>
      <c r="C6534" s="8" t="s">
        <v>1227</v>
      </c>
      <c r="D6534" s="8" t="s">
        <v>1228</v>
      </c>
      <c r="E6534" s="8" t="s">
        <v>430</v>
      </c>
      <c r="F6534" s="8" t="s">
        <v>429</v>
      </c>
      <c r="G6534" s="8" t="s">
        <v>431</v>
      </c>
      <c r="H6534" s="8" t="s">
        <v>2076</v>
      </c>
    </row>
    <row r="6535" spans="1:8">
      <c r="A6535" s="8" t="str">
        <f t="shared" si="141"/>
        <v/>
      </c>
      <c r="B6535" s="8"/>
      <c r="C6535" s="8"/>
      <c r="D6535" s="8"/>
      <c r="E6535" s="8"/>
      <c r="F6535" s="8"/>
      <c r="G6535" s="8"/>
      <c r="H6535" s="8"/>
    </row>
    <row r="6536" spans="1:8">
      <c r="A6536" s="8" t="str">
        <f t="shared" si="141"/>
        <v>Item PaiItem Filho</v>
      </c>
      <c r="B6536" s="8" t="s">
        <v>441</v>
      </c>
      <c r="C6536" s="8" t="s">
        <v>442</v>
      </c>
      <c r="D6536" s="8" t="s">
        <v>443</v>
      </c>
      <c r="E6536" s="8" t="s">
        <v>444</v>
      </c>
      <c r="F6536" s="8" t="s">
        <v>443</v>
      </c>
      <c r="G6536" s="8" t="s">
        <v>445</v>
      </c>
      <c r="H6536" s="8" t="s">
        <v>446</v>
      </c>
    </row>
    <row r="6537" spans="1:8">
      <c r="A6537" s="8" t="str">
        <f t="shared" si="141"/>
        <v>------------------------------</v>
      </c>
      <c r="B6537" s="8" t="s">
        <v>427</v>
      </c>
      <c r="C6537" s="8" t="s">
        <v>447</v>
      </c>
      <c r="D6537" s="8" t="s">
        <v>448</v>
      </c>
      <c r="E6537" s="8" t="s">
        <v>449</v>
      </c>
      <c r="F6537" s="8" t="s">
        <v>448</v>
      </c>
      <c r="G6537" s="8" t="s">
        <v>431</v>
      </c>
      <c r="H6537" s="8" t="s">
        <v>427</v>
      </c>
    </row>
    <row r="6538" spans="1:8">
      <c r="A6538" s="8" t="str">
        <f t="shared" si="141"/>
        <v>40.05.003510.06.0020</v>
      </c>
      <c r="B6538" s="8" t="s">
        <v>10</v>
      </c>
      <c r="C6538" s="8" t="s">
        <v>2062</v>
      </c>
      <c r="D6538" s="8" t="s">
        <v>450</v>
      </c>
      <c r="E6538" s="8" t="s">
        <v>456</v>
      </c>
      <c r="F6538" s="8" t="s">
        <v>452</v>
      </c>
      <c r="G6538" s="8" t="s">
        <v>457</v>
      </c>
      <c r="H6538" s="8">
        <v>7.4713000000000002E-2</v>
      </c>
    </row>
    <row r="6539" spans="1:8">
      <c r="A6539" s="8" t="str">
        <f t="shared" si="141"/>
        <v>40.05.003510.04.0004</v>
      </c>
      <c r="B6539" s="8" t="s">
        <v>10</v>
      </c>
      <c r="C6539" s="8" t="s">
        <v>2062</v>
      </c>
      <c r="D6539" s="8" t="s">
        <v>450</v>
      </c>
      <c r="E6539" s="8" t="s">
        <v>776</v>
      </c>
      <c r="F6539" s="8" t="s">
        <v>452</v>
      </c>
      <c r="G6539" s="8" t="s">
        <v>777</v>
      </c>
      <c r="H6539" s="8">
        <v>4.2693000000000002E-2</v>
      </c>
    </row>
    <row r="6540" spans="1:8">
      <c r="A6540" s="8" t="str">
        <f t="shared" si="141"/>
        <v>40.05.003510.04.0005</v>
      </c>
      <c r="B6540" s="8" t="s">
        <v>10</v>
      </c>
      <c r="C6540" s="8" t="s">
        <v>2062</v>
      </c>
      <c r="D6540" s="8" t="s">
        <v>450</v>
      </c>
      <c r="E6540" s="8" t="s">
        <v>475</v>
      </c>
      <c r="F6540" s="8" t="s">
        <v>452</v>
      </c>
      <c r="G6540" s="8" t="s">
        <v>476</v>
      </c>
      <c r="H6540" s="8">
        <v>5.6924000000000002E-2</v>
      </c>
    </row>
    <row r="6541" spans="1:8">
      <c r="A6541" s="8" t="str">
        <f t="shared" si="141"/>
        <v>40.05.003540.03.1380</v>
      </c>
      <c r="B6541" s="8" t="s">
        <v>10</v>
      </c>
      <c r="C6541" s="8" t="s">
        <v>2062</v>
      </c>
      <c r="D6541" s="8" t="s">
        <v>450</v>
      </c>
      <c r="E6541" s="8" t="s">
        <v>835</v>
      </c>
      <c r="F6541" s="8" t="s">
        <v>498</v>
      </c>
      <c r="G6541" s="8" t="s">
        <v>836</v>
      </c>
      <c r="H6541" s="8">
        <v>0.85386099999999998</v>
      </c>
    </row>
    <row r="6542" spans="1:8">
      <c r="A6542" s="8" t="str">
        <f t="shared" si="141"/>
        <v>40.05.003530.06.0001</v>
      </c>
      <c r="B6542" s="8" t="s">
        <v>10</v>
      </c>
      <c r="C6542" s="8" t="s">
        <v>2062</v>
      </c>
      <c r="D6542" s="8" t="s">
        <v>450</v>
      </c>
      <c r="E6542" s="8" t="s">
        <v>1331</v>
      </c>
      <c r="F6542" s="8" t="s">
        <v>452</v>
      </c>
      <c r="G6542" s="8" t="s">
        <v>1332</v>
      </c>
      <c r="H6542" s="8">
        <v>3.7554289999999999</v>
      </c>
    </row>
    <row r="6543" spans="1:8">
      <c r="A6543" s="8" t="str">
        <f t="shared" ref="A6543:A6606" si="142">B6543&amp;E6543</f>
        <v>40.05.003510.01.0010</v>
      </c>
      <c r="B6543" s="8" t="s">
        <v>10</v>
      </c>
      <c r="C6543" s="8" t="s">
        <v>2062</v>
      </c>
      <c r="D6543" s="8" t="s">
        <v>450</v>
      </c>
      <c r="E6543" s="8" t="s">
        <v>843</v>
      </c>
      <c r="F6543" s="8" t="s">
        <v>452</v>
      </c>
      <c r="G6543" s="8" t="s">
        <v>844</v>
      </c>
      <c r="H6543" s="8">
        <v>0.61477999999999999</v>
      </c>
    </row>
    <row r="6544" spans="1:8">
      <c r="A6544" s="8" t="str">
        <f t="shared" si="142"/>
        <v>40.05.003510.01.0014</v>
      </c>
      <c r="B6544" s="8" t="s">
        <v>10</v>
      </c>
      <c r="C6544" s="8" t="s">
        <v>2062</v>
      </c>
      <c r="D6544" s="8" t="s">
        <v>450</v>
      </c>
      <c r="E6544" s="8" t="s">
        <v>841</v>
      </c>
      <c r="F6544" s="8" t="s">
        <v>452</v>
      </c>
      <c r="G6544" s="8" t="s">
        <v>842</v>
      </c>
      <c r="H6544" s="8">
        <v>0.81970600000000005</v>
      </c>
    </row>
    <row r="6545" spans="1:8">
      <c r="A6545" s="8" t="str">
        <f t="shared" si="142"/>
        <v>40.05.003510.01.0006</v>
      </c>
      <c r="B6545" s="8" t="s">
        <v>10</v>
      </c>
      <c r="C6545" s="8" t="s">
        <v>2062</v>
      </c>
      <c r="D6545" s="8" t="s">
        <v>450</v>
      </c>
      <c r="E6545" s="8" t="s">
        <v>845</v>
      </c>
      <c r="F6545" s="8" t="s">
        <v>452</v>
      </c>
      <c r="G6545" s="8" t="s">
        <v>846</v>
      </c>
      <c r="H6545" s="8">
        <v>0.61477999999999999</v>
      </c>
    </row>
    <row r="6546" spans="1:8">
      <c r="A6546" s="8" t="str">
        <f t="shared" si="142"/>
        <v>40.05.003510.02.0003</v>
      </c>
      <c r="B6546" s="8" t="s">
        <v>10</v>
      </c>
      <c r="C6546" s="8" t="s">
        <v>2062</v>
      </c>
      <c r="D6546" s="8" t="s">
        <v>450</v>
      </c>
      <c r="E6546" s="8" t="s">
        <v>523</v>
      </c>
      <c r="F6546" s="8" t="s">
        <v>452</v>
      </c>
      <c r="G6546" s="8" t="s">
        <v>524</v>
      </c>
      <c r="H6546" s="8">
        <v>0.139464</v>
      </c>
    </row>
    <row r="6547" spans="1:8">
      <c r="A6547" s="8" t="str">
        <f t="shared" si="142"/>
        <v>40.05.003510.02.0026</v>
      </c>
      <c r="B6547" s="8" t="s">
        <v>10</v>
      </c>
      <c r="C6547" s="8" t="s">
        <v>2062</v>
      </c>
      <c r="D6547" s="8" t="s">
        <v>450</v>
      </c>
      <c r="E6547" s="8" t="s">
        <v>1333</v>
      </c>
      <c r="F6547" s="8" t="s">
        <v>452</v>
      </c>
      <c r="G6547" s="8" t="s">
        <v>1334</v>
      </c>
      <c r="H6547" s="8">
        <v>5.9769999999999997E-2</v>
      </c>
    </row>
    <row r="6548" spans="1:8">
      <c r="A6548" s="8" t="str">
        <f t="shared" si="142"/>
        <v>40.05.003510.07.0002</v>
      </c>
      <c r="B6548" s="8" t="s">
        <v>10</v>
      </c>
      <c r="C6548" s="8" t="s">
        <v>2062</v>
      </c>
      <c r="D6548" s="8" t="s">
        <v>450</v>
      </c>
      <c r="E6548" s="8" t="s">
        <v>454</v>
      </c>
      <c r="F6548" s="8" t="s">
        <v>452</v>
      </c>
      <c r="G6548" s="8" t="s">
        <v>455</v>
      </c>
      <c r="H6548" s="8">
        <v>1.252329</v>
      </c>
    </row>
    <row r="6549" spans="1:8">
      <c r="A6549" s="8" t="str">
        <f t="shared" si="142"/>
        <v>40.05.003510.04.0007</v>
      </c>
      <c r="B6549" s="8" t="s">
        <v>10</v>
      </c>
      <c r="C6549" s="8" t="s">
        <v>2062</v>
      </c>
      <c r="D6549" s="8" t="s">
        <v>450</v>
      </c>
      <c r="E6549" s="8" t="s">
        <v>535</v>
      </c>
      <c r="F6549" s="8" t="s">
        <v>452</v>
      </c>
      <c r="G6549" s="8" t="s">
        <v>536</v>
      </c>
      <c r="H6549" s="8">
        <v>0.40575499999999998</v>
      </c>
    </row>
    <row r="6550" spans="1:8">
      <c r="A6550" s="8" t="str">
        <f t="shared" si="142"/>
        <v>40.05.003520.07.0085</v>
      </c>
      <c r="B6550" s="8" t="s">
        <v>10</v>
      </c>
      <c r="C6550" s="8" t="s">
        <v>2062</v>
      </c>
      <c r="D6550" s="8" t="s">
        <v>450</v>
      </c>
      <c r="E6550" s="8" t="s">
        <v>2118</v>
      </c>
      <c r="F6550" s="8" t="s">
        <v>452</v>
      </c>
      <c r="G6550" s="8" t="s">
        <v>2119</v>
      </c>
      <c r="H6550" s="8">
        <v>8.1429000000000001E-2</v>
      </c>
    </row>
    <row r="6551" spans="1:8">
      <c r="A6551" s="8" t="str">
        <f t="shared" si="142"/>
        <v>40.05.003520.03.0039</v>
      </c>
      <c r="B6551" s="8" t="s">
        <v>10</v>
      </c>
      <c r="C6551" s="8" t="s">
        <v>2062</v>
      </c>
      <c r="D6551" s="8" t="s">
        <v>450</v>
      </c>
      <c r="E6551" s="8" t="s">
        <v>1082</v>
      </c>
      <c r="F6551" s="8" t="s">
        <v>463</v>
      </c>
      <c r="G6551" s="8" t="s">
        <v>1083</v>
      </c>
      <c r="H6551" s="8">
        <v>1</v>
      </c>
    </row>
    <row r="6552" spans="1:8">
      <c r="A6552" s="8" t="str">
        <f t="shared" si="142"/>
        <v>40.05.003635.05.0056</v>
      </c>
      <c r="B6552" s="8" t="s">
        <v>11</v>
      </c>
      <c r="C6552" s="8" t="s">
        <v>2120</v>
      </c>
      <c r="D6552" s="8" t="s">
        <v>450</v>
      </c>
      <c r="E6552" s="8" t="s">
        <v>1713</v>
      </c>
      <c r="F6552" s="8" t="s">
        <v>452</v>
      </c>
      <c r="G6552" s="8" t="s">
        <v>1714</v>
      </c>
      <c r="H6552" s="8">
        <v>10</v>
      </c>
    </row>
    <row r="6553" spans="1:8">
      <c r="A6553" s="8" t="str">
        <f t="shared" si="142"/>
        <v>40.05.003630.05.0015</v>
      </c>
      <c r="B6553" s="8" t="s">
        <v>11</v>
      </c>
      <c r="C6553" s="8" t="s">
        <v>2120</v>
      </c>
      <c r="D6553" s="8" t="s">
        <v>450</v>
      </c>
      <c r="E6553" s="8" t="s">
        <v>1352</v>
      </c>
      <c r="F6553" s="8" t="s">
        <v>452</v>
      </c>
      <c r="G6553" s="8" t="s">
        <v>1345</v>
      </c>
      <c r="H6553" s="8">
        <v>10</v>
      </c>
    </row>
    <row r="6554" spans="1:8">
      <c r="A6554" s="8" t="str">
        <f t="shared" si="142"/>
        <v>40.05.003610.09.0003</v>
      </c>
      <c r="B6554" s="8" t="s">
        <v>11</v>
      </c>
      <c r="C6554" s="8" t="s">
        <v>2120</v>
      </c>
      <c r="D6554" s="8" t="s">
        <v>450</v>
      </c>
      <c r="E6554" s="8" t="s">
        <v>824</v>
      </c>
      <c r="F6554" s="8" t="s">
        <v>452</v>
      </c>
      <c r="G6554" s="8" t="s">
        <v>825</v>
      </c>
      <c r="H6554" s="8">
        <v>1.6894089999999999</v>
      </c>
    </row>
    <row r="6555" spans="1:8">
      <c r="A6555" s="8" t="str">
        <f t="shared" si="142"/>
        <v>40.05.003610.06.0020</v>
      </c>
      <c r="B6555" s="8" t="s">
        <v>11</v>
      </c>
      <c r="C6555" s="8" t="s">
        <v>2120</v>
      </c>
      <c r="D6555" s="8" t="s">
        <v>450</v>
      </c>
      <c r="E6555" s="8" t="s">
        <v>456</v>
      </c>
      <c r="F6555" s="8" t="s">
        <v>452</v>
      </c>
      <c r="G6555" s="8" t="s">
        <v>457</v>
      </c>
      <c r="H6555" s="8">
        <v>0.15620800000000001</v>
      </c>
    </row>
    <row r="6556" spans="1:8">
      <c r="A6556" s="8" t="str">
        <f t="shared" si="142"/>
        <v>40.05.003610.04.0005</v>
      </c>
      <c r="B6556" s="8" t="s">
        <v>11</v>
      </c>
      <c r="C6556" s="8" t="s">
        <v>2120</v>
      </c>
      <c r="D6556" s="8" t="s">
        <v>450</v>
      </c>
      <c r="E6556" s="8" t="s">
        <v>475</v>
      </c>
      <c r="F6556" s="8" t="s">
        <v>452</v>
      </c>
      <c r="G6556" s="8" t="s">
        <v>476</v>
      </c>
      <c r="H6556" s="8">
        <v>0.28878799999999999</v>
      </c>
    </row>
    <row r="6557" spans="1:8">
      <c r="A6557" s="8" t="str">
        <f t="shared" si="142"/>
        <v>40.05.003640.03.1380</v>
      </c>
      <c r="B6557" s="8" t="s">
        <v>11</v>
      </c>
      <c r="C6557" s="8" t="s">
        <v>2120</v>
      </c>
      <c r="D6557" s="8" t="s">
        <v>450</v>
      </c>
      <c r="E6557" s="8" t="s">
        <v>835</v>
      </c>
      <c r="F6557" s="8" t="s">
        <v>498</v>
      </c>
      <c r="G6557" s="8" t="s">
        <v>836</v>
      </c>
      <c r="H6557" s="8">
        <v>0.52506900000000001</v>
      </c>
    </row>
    <row r="6558" spans="1:8">
      <c r="A6558" s="8" t="str">
        <f t="shared" si="142"/>
        <v>40.05.003610.06.0024</v>
      </c>
      <c r="B6558" s="8" t="s">
        <v>11</v>
      </c>
      <c r="C6558" s="8" t="s">
        <v>2120</v>
      </c>
      <c r="D6558" s="8" t="s">
        <v>450</v>
      </c>
      <c r="E6558" s="8" t="s">
        <v>1353</v>
      </c>
      <c r="F6558" s="8" t="s">
        <v>498</v>
      </c>
      <c r="G6558" s="8" t="s">
        <v>1354</v>
      </c>
      <c r="H6558" s="8">
        <v>5.5129999999999997E-3</v>
      </c>
    </row>
    <row r="6559" spans="1:8">
      <c r="A6559" s="8" t="str">
        <f t="shared" si="142"/>
        <v>40.05.003630.06.0006</v>
      </c>
      <c r="B6559" s="8" t="s">
        <v>11</v>
      </c>
      <c r="C6559" s="8" t="s">
        <v>2120</v>
      </c>
      <c r="D6559" s="8" t="s">
        <v>450</v>
      </c>
      <c r="E6559" s="8" t="s">
        <v>1337</v>
      </c>
      <c r="F6559" s="8" t="s">
        <v>452</v>
      </c>
      <c r="G6559" s="8" t="s">
        <v>1338</v>
      </c>
      <c r="H6559" s="8">
        <v>7.3616630000000001</v>
      </c>
    </row>
    <row r="6560" spans="1:8">
      <c r="A6560" s="8" t="str">
        <f t="shared" si="142"/>
        <v>40.05.003610.01.0010</v>
      </c>
      <c r="B6560" s="8" t="s">
        <v>11</v>
      </c>
      <c r="C6560" s="8" t="s">
        <v>2120</v>
      </c>
      <c r="D6560" s="8" t="s">
        <v>450</v>
      </c>
      <c r="E6560" s="8" t="s">
        <v>843</v>
      </c>
      <c r="F6560" s="8" t="s">
        <v>452</v>
      </c>
      <c r="G6560" s="8" t="s">
        <v>844</v>
      </c>
      <c r="H6560" s="8">
        <v>0.78850299999999995</v>
      </c>
    </row>
    <row r="6561" spans="1:8">
      <c r="A6561" s="8" t="str">
        <f t="shared" si="142"/>
        <v>40.05.003610.01.0011</v>
      </c>
      <c r="B6561" s="8" t="s">
        <v>11</v>
      </c>
      <c r="C6561" s="8" t="s">
        <v>2120</v>
      </c>
      <c r="D6561" s="8" t="s">
        <v>450</v>
      </c>
      <c r="E6561" s="8" t="s">
        <v>1051</v>
      </c>
      <c r="F6561" s="8" t="s">
        <v>452</v>
      </c>
      <c r="G6561" s="8" t="s">
        <v>1052</v>
      </c>
      <c r="H6561" s="8">
        <v>1.5770059999999999</v>
      </c>
    </row>
    <row r="6562" spans="1:8">
      <c r="A6562" s="8" t="str">
        <f t="shared" si="142"/>
        <v>40.05.003610.01.0006</v>
      </c>
      <c r="B6562" s="8" t="s">
        <v>11</v>
      </c>
      <c r="C6562" s="8" t="s">
        <v>2120</v>
      </c>
      <c r="D6562" s="8" t="s">
        <v>450</v>
      </c>
      <c r="E6562" s="8" t="s">
        <v>845</v>
      </c>
      <c r="F6562" s="8" t="s">
        <v>452</v>
      </c>
      <c r="G6562" s="8" t="s">
        <v>846</v>
      </c>
      <c r="H6562" s="8">
        <v>1.5770059999999999</v>
      </c>
    </row>
    <row r="6563" spans="1:8">
      <c r="A6563" s="8" t="str">
        <f t="shared" si="142"/>
        <v>40.05.003610.02.0003</v>
      </c>
      <c r="B6563" s="8" t="s">
        <v>11</v>
      </c>
      <c r="C6563" s="8" t="s">
        <v>2120</v>
      </c>
      <c r="D6563" s="8" t="s">
        <v>450</v>
      </c>
      <c r="E6563" s="8" t="s">
        <v>523</v>
      </c>
      <c r="F6563" s="8" t="s">
        <v>452</v>
      </c>
      <c r="G6563" s="8" t="s">
        <v>524</v>
      </c>
      <c r="H6563" s="8">
        <v>0.164272</v>
      </c>
    </row>
    <row r="6564" spans="1:8">
      <c r="A6564" s="8" t="str">
        <f t="shared" si="142"/>
        <v>40.05.003610.02.0026</v>
      </c>
      <c r="B6564" s="8" t="s">
        <v>11</v>
      </c>
      <c r="C6564" s="8" t="s">
        <v>2120</v>
      </c>
      <c r="D6564" s="8" t="s">
        <v>450</v>
      </c>
      <c r="E6564" s="8" t="s">
        <v>1333</v>
      </c>
      <c r="F6564" s="8" t="s">
        <v>452</v>
      </c>
      <c r="G6564" s="8" t="s">
        <v>1334</v>
      </c>
      <c r="H6564" s="8">
        <v>0.164272</v>
      </c>
    </row>
    <row r="6565" spans="1:8">
      <c r="A6565" s="8" t="str">
        <f t="shared" si="142"/>
        <v>40.05.003610.07.0002</v>
      </c>
      <c r="B6565" s="8" t="s">
        <v>11</v>
      </c>
      <c r="C6565" s="8" t="s">
        <v>2120</v>
      </c>
      <c r="D6565" s="8" t="s">
        <v>450</v>
      </c>
      <c r="E6565" s="8" t="s">
        <v>454</v>
      </c>
      <c r="F6565" s="8" t="s">
        <v>452</v>
      </c>
      <c r="G6565" s="8" t="s">
        <v>455</v>
      </c>
      <c r="H6565" s="8">
        <v>2.6064409999999998</v>
      </c>
    </row>
    <row r="6566" spans="1:8">
      <c r="A6566" s="8" t="str">
        <f t="shared" si="142"/>
        <v>40.05.003610.04.0007</v>
      </c>
      <c r="B6566" s="8" t="s">
        <v>11</v>
      </c>
      <c r="C6566" s="8" t="s">
        <v>2120</v>
      </c>
      <c r="D6566" s="8" t="s">
        <v>450</v>
      </c>
      <c r="E6566" s="8" t="s">
        <v>535</v>
      </c>
      <c r="F6566" s="8" t="s">
        <v>452</v>
      </c>
      <c r="G6566" s="8" t="s">
        <v>536</v>
      </c>
      <c r="H6566" s="8">
        <v>0.78850299999999995</v>
      </c>
    </row>
    <row r="6567" spans="1:8">
      <c r="A6567" s="8" t="str">
        <f t="shared" si="142"/>
        <v>40.05.003620.07.0088</v>
      </c>
      <c r="B6567" s="8" t="s">
        <v>11</v>
      </c>
      <c r="C6567" s="8" t="s">
        <v>2120</v>
      </c>
      <c r="D6567" s="8" t="s">
        <v>450</v>
      </c>
      <c r="E6567" s="8" t="s">
        <v>2121</v>
      </c>
      <c r="F6567" s="8" t="s">
        <v>452</v>
      </c>
      <c r="G6567" s="8" t="s">
        <v>2122</v>
      </c>
      <c r="H6567" s="8">
        <v>6.9082000000000005E-2</v>
      </c>
    </row>
    <row r="6568" spans="1:8">
      <c r="A6568" s="8" t="str">
        <f t="shared" si="142"/>
        <v>40.05.003620.03.0002</v>
      </c>
      <c r="B6568" s="8" t="s">
        <v>11</v>
      </c>
      <c r="C6568" s="8" t="s">
        <v>2120</v>
      </c>
      <c r="D6568" s="8" t="s">
        <v>450</v>
      </c>
      <c r="E6568" s="8" t="s">
        <v>1060</v>
      </c>
      <c r="F6568" s="8" t="s">
        <v>463</v>
      </c>
      <c r="G6568" s="8" t="s">
        <v>1061</v>
      </c>
      <c r="H6568" s="8">
        <v>1</v>
      </c>
    </row>
    <row r="6569" spans="1:8">
      <c r="A6569" s="8" t="str">
        <f t="shared" si="142"/>
        <v>40.05.003735.05.0073</v>
      </c>
      <c r="B6569" s="8" t="s">
        <v>25</v>
      </c>
      <c r="C6569" s="8" t="s">
        <v>2062</v>
      </c>
      <c r="D6569" s="8" t="s">
        <v>450</v>
      </c>
      <c r="E6569" s="8" t="s">
        <v>1749</v>
      </c>
      <c r="F6569" s="8" t="s">
        <v>452</v>
      </c>
      <c r="G6569" s="8" t="s">
        <v>1750</v>
      </c>
      <c r="H6569" s="8">
        <v>4.8</v>
      </c>
    </row>
    <row r="6570" spans="1:8">
      <c r="A6570" s="8" t="str">
        <f t="shared" si="142"/>
        <v>40.05.003730.05.0014</v>
      </c>
      <c r="B6570" s="8" t="s">
        <v>25</v>
      </c>
      <c r="C6570" s="8" t="s">
        <v>2062</v>
      </c>
      <c r="D6570" s="8" t="s">
        <v>450</v>
      </c>
      <c r="E6570" s="8" t="s">
        <v>1351</v>
      </c>
      <c r="F6570" s="8" t="s">
        <v>452</v>
      </c>
      <c r="G6570" s="8" t="s">
        <v>1320</v>
      </c>
      <c r="H6570" s="8">
        <v>6</v>
      </c>
    </row>
    <row r="6571" spans="1:8">
      <c r="A6571" s="8" t="str">
        <f t="shared" si="142"/>
        <v>40.05.003710.09.0003</v>
      </c>
      <c r="B6571" s="8" t="s">
        <v>25</v>
      </c>
      <c r="C6571" s="8" t="s">
        <v>2062</v>
      </c>
      <c r="D6571" s="8" t="s">
        <v>450</v>
      </c>
      <c r="E6571" s="8" t="s">
        <v>824</v>
      </c>
      <c r="F6571" s="8" t="s">
        <v>452</v>
      </c>
      <c r="G6571" s="8" t="s">
        <v>825</v>
      </c>
      <c r="H6571" s="8">
        <v>0.91761599999999999</v>
      </c>
    </row>
    <row r="6572" spans="1:8">
      <c r="A6572" s="8" t="str">
        <f t="shared" si="142"/>
        <v>40.05.003710.06.0020</v>
      </c>
      <c r="B6572" s="8" t="s">
        <v>25</v>
      </c>
      <c r="C6572" s="8" t="s">
        <v>2062</v>
      </c>
      <c r="D6572" s="8" t="s">
        <v>450</v>
      </c>
      <c r="E6572" s="8" t="s">
        <v>456</v>
      </c>
      <c r="F6572" s="8" t="s">
        <v>452</v>
      </c>
      <c r="G6572" s="8" t="s">
        <v>457</v>
      </c>
      <c r="H6572" s="8">
        <v>7.9694000000000001E-2</v>
      </c>
    </row>
    <row r="6573" spans="1:8">
      <c r="A6573" s="8" t="str">
        <f t="shared" si="142"/>
        <v>40.05.003710.04.0004</v>
      </c>
      <c r="B6573" s="8" t="s">
        <v>25</v>
      </c>
      <c r="C6573" s="8" t="s">
        <v>2062</v>
      </c>
      <c r="D6573" s="8" t="s">
        <v>450</v>
      </c>
      <c r="E6573" s="8" t="s">
        <v>776</v>
      </c>
      <c r="F6573" s="8" t="s">
        <v>452</v>
      </c>
      <c r="G6573" s="8" t="s">
        <v>777</v>
      </c>
      <c r="H6573" s="8">
        <v>4.5539000000000003E-2</v>
      </c>
    </row>
    <row r="6574" spans="1:8">
      <c r="A6574" s="8" t="str">
        <f t="shared" si="142"/>
        <v>40.05.003710.04.0005</v>
      </c>
      <c r="B6574" s="8" t="s">
        <v>25</v>
      </c>
      <c r="C6574" s="8" t="s">
        <v>2062</v>
      </c>
      <c r="D6574" s="8" t="s">
        <v>450</v>
      </c>
      <c r="E6574" s="8" t="s">
        <v>475</v>
      </c>
      <c r="F6574" s="8" t="s">
        <v>452</v>
      </c>
      <c r="G6574" s="8" t="s">
        <v>476</v>
      </c>
      <c r="H6574" s="8">
        <v>6.0719000000000002E-2</v>
      </c>
    </row>
    <row r="6575" spans="1:8">
      <c r="A6575" s="8" t="str">
        <f t="shared" si="142"/>
        <v>40.05.003740.03.1380</v>
      </c>
      <c r="B6575" s="8" t="s">
        <v>25</v>
      </c>
      <c r="C6575" s="8" t="s">
        <v>2062</v>
      </c>
      <c r="D6575" s="8" t="s">
        <v>450</v>
      </c>
      <c r="E6575" s="8" t="s">
        <v>835</v>
      </c>
      <c r="F6575" s="8" t="s">
        <v>498</v>
      </c>
      <c r="G6575" s="8" t="s">
        <v>836</v>
      </c>
      <c r="H6575" s="8">
        <v>0.91078499999999996</v>
      </c>
    </row>
    <row r="6576" spans="1:8">
      <c r="A6576" s="8" t="str">
        <f t="shared" si="142"/>
        <v>40.05.003730.06.0001</v>
      </c>
      <c r="B6576" s="8" t="s">
        <v>25</v>
      </c>
      <c r="C6576" s="8" t="s">
        <v>2062</v>
      </c>
      <c r="D6576" s="8" t="s">
        <v>450</v>
      </c>
      <c r="E6576" s="8" t="s">
        <v>1331</v>
      </c>
      <c r="F6576" s="8" t="s">
        <v>452</v>
      </c>
      <c r="G6576" s="8" t="s">
        <v>1332</v>
      </c>
      <c r="H6576" s="8">
        <v>4.0057910000000003</v>
      </c>
    </row>
    <row r="6577" spans="1:8">
      <c r="A6577" s="8" t="str">
        <f t="shared" si="142"/>
        <v>40.05.003710.01.0010</v>
      </c>
      <c r="B6577" s="8" t="s">
        <v>25</v>
      </c>
      <c r="C6577" s="8" t="s">
        <v>2062</v>
      </c>
      <c r="D6577" s="8" t="s">
        <v>450</v>
      </c>
      <c r="E6577" s="8" t="s">
        <v>843</v>
      </c>
      <c r="F6577" s="8" t="s">
        <v>452</v>
      </c>
      <c r="G6577" s="8" t="s">
        <v>844</v>
      </c>
      <c r="H6577" s="8">
        <v>0.65576500000000004</v>
      </c>
    </row>
    <row r="6578" spans="1:8">
      <c r="A6578" s="8" t="str">
        <f t="shared" si="142"/>
        <v>40.05.003710.01.0014</v>
      </c>
      <c r="B6578" s="8" t="s">
        <v>25</v>
      </c>
      <c r="C6578" s="8" t="s">
        <v>2062</v>
      </c>
      <c r="D6578" s="8" t="s">
        <v>450</v>
      </c>
      <c r="E6578" s="8" t="s">
        <v>841</v>
      </c>
      <c r="F6578" s="8" t="s">
        <v>452</v>
      </c>
      <c r="G6578" s="8" t="s">
        <v>842</v>
      </c>
      <c r="H6578" s="8">
        <v>0.87435399999999996</v>
      </c>
    </row>
    <row r="6579" spans="1:8">
      <c r="A6579" s="8" t="str">
        <f t="shared" si="142"/>
        <v>40.05.003710.01.0006</v>
      </c>
      <c r="B6579" s="8" t="s">
        <v>25</v>
      </c>
      <c r="C6579" s="8" t="s">
        <v>2062</v>
      </c>
      <c r="D6579" s="8" t="s">
        <v>450</v>
      </c>
      <c r="E6579" s="8" t="s">
        <v>845</v>
      </c>
      <c r="F6579" s="8" t="s">
        <v>452</v>
      </c>
      <c r="G6579" s="8" t="s">
        <v>846</v>
      </c>
      <c r="H6579" s="8">
        <v>0.65576500000000004</v>
      </c>
    </row>
    <row r="6580" spans="1:8">
      <c r="A6580" s="8" t="str">
        <f t="shared" si="142"/>
        <v>40.05.003710.02.0003</v>
      </c>
      <c r="B6580" s="8" t="s">
        <v>25</v>
      </c>
      <c r="C6580" s="8" t="s">
        <v>2062</v>
      </c>
      <c r="D6580" s="8" t="s">
        <v>450</v>
      </c>
      <c r="E6580" s="8" t="s">
        <v>523</v>
      </c>
      <c r="F6580" s="8" t="s">
        <v>452</v>
      </c>
      <c r="G6580" s="8" t="s">
        <v>524</v>
      </c>
      <c r="H6580" s="8">
        <v>0.14876200000000001</v>
      </c>
    </row>
    <row r="6581" spans="1:8">
      <c r="A6581" s="8" t="str">
        <f t="shared" si="142"/>
        <v>40.05.003710.02.0026</v>
      </c>
      <c r="B6581" s="8" t="s">
        <v>25</v>
      </c>
      <c r="C6581" s="8" t="s">
        <v>2062</v>
      </c>
      <c r="D6581" s="8" t="s">
        <v>450</v>
      </c>
      <c r="E6581" s="8" t="s">
        <v>1333</v>
      </c>
      <c r="F6581" s="8" t="s">
        <v>452</v>
      </c>
      <c r="G6581" s="8" t="s">
        <v>1334</v>
      </c>
      <c r="H6581" s="8">
        <v>6.3755000000000006E-2</v>
      </c>
    </row>
    <row r="6582" spans="1:8">
      <c r="A6582" s="8" t="str">
        <f t="shared" si="142"/>
        <v>40.05.003710.07.0002</v>
      </c>
      <c r="B6582" s="8" t="s">
        <v>25</v>
      </c>
      <c r="C6582" s="8" t="s">
        <v>2062</v>
      </c>
      <c r="D6582" s="8" t="s">
        <v>450</v>
      </c>
      <c r="E6582" s="8" t="s">
        <v>454</v>
      </c>
      <c r="F6582" s="8" t="s">
        <v>452</v>
      </c>
      <c r="G6582" s="8" t="s">
        <v>455</v>
      </c>
      <c r="H6582" s="8">
        <v>1.3358179999999999</v>
      </c>
    </row>
    <row r="6583" spans="1:8">
      <c r="A6583" s="8" t="str">
        <f t="shared" si="142"/>
        <v>40.05.003710.04.0007</v>
      </c>
      <c r="B6583" s="8" t="s">
        <v>25</v>
      </c>
      <c r="C6583" s="8" t="s">
        <v>2062</v>
      </c>
      <c r="D6583" s="8" t="s">
        <v>450</v>
      </c>
      <c r="E6583" s="8" t="s">
        <v>535</v>
      </c>
      <c r="F6583" s="8" t="s">
        <v>452</v>
      </c>
      <c r="G6583" s="8" t="s">
        <v>536</v>
      </c>
      <c r="H6583" s="8">
        <v>0.432805</v>
      </c>
    </row>
    <row r="6584" spans="1:8">
      <c r="A6584" s="8" t="str">
        <f t="shared" si="142"/>
        <v>40.05.003720.07.0092</v>
      </c>
      <c r="B6584" s="8" t="s">
        <v>25</v>
      </c>
      <c r="C6584" s="8" t="s">
        <v>2062</v>
      </c>
      <c r="D6584" s="8" t="s">
        <v>450</v>
      </c>
      <c r="E6584" s="8" t="s">
        <v>2123</v>
      </c>
      <c r="F6584" s="8" t="s">
        <v>452</v>
      </c>
      <c r="G6584" s="8" t="s">
        <v>2124</v>
      </c>
      <c r="H6584" s="8">
        <v>0.23591799999999999</v>
      </c>
    </row>
    <row r="6585" spans="1:8">
      <c r="A6585" s="8" t="str">
        <f t="shared" si="142"/>
        <v>40.05.003720.03.0039</v>
      </c>
      <c r="B6585" s="8" t="s">
        <v>25</v>
      </c>
      <c r="C6585" s="8" t="s">
        <v>2062</v>
      </c>
      <c r="D6585" s="8" t="s">
        <v>450</v>
      </c>
      <c r="E6585" s="8" t="s">
        <v>1082</v>
      </c>
      <c r="F6585" s="8" t="s">
        <v>463</v>
      </c>
      <c r="G6585" s="8" t="s">
        <v>1083</v>
      </c>
      <c r="H6585" s="8">
        <v>1</v>
      </c>
    </row>
    <row r="6586" spans="1:8">
      <c r="A6586" s="8" t="str">
        <f t="shared" si="142"/>
        <v>40.05.003835.05.0074</v>
      </c>
      <c r="B6586" s="8" t="s">
        <v>2125</v>
      </c>
      <c r="C6586" s="8" t="s">
        <v>2126</v>
      </c>
      <c r="D6586" s="8" t="s">
        <v>450</v>
      </c>
      <c r="E6586" s="8" t="s">
        <v>1751</v>
      </c>
      <c r="F6586" s="8" t="s">
        <v>452</v>
      </c>
      <c r="G6586" s="8" t="s">
        <v>1750</v>
      </c>
      <c r="H6586" s="8">
        <v>3.2</v>
      </c>
    </row>
    <row r="6587" spans="1:8">
      <c r="A6587" s="8" t="str">
        <f t="shared" si="142"/>
        <v>40.05.003830.05.0015</v>
      </c>
      <c r="B6587" s="8" t="s">
        <v>2125</v>
      </c>
      <c r="C6587" s="8" t="s">
        <v>2126</v>
      </c>
      <c r="D6587" s="8" t="s">
        <v>450</v>
      </c>
      <c r="E6587" s="8" t="s">
        <v>1352</v>
      </c>
      <c r="F6587" s="8" t="s">
        <v>452</v>
      </c>
      <c r="G6587" s="8" t="s">
        <v>1345</v>
      </c>
      <c r="H6587" s="8">
        <v>3.2</v>
      </c>
    </row>
    <row r="6588" spans="1:8">
      <c r="A6588" s="8" t="str">
        <f t="shared" si="142"/>
        <v>40.05.003810.09.0003</v>
      </c>
      <c r="B6588" s="8" t="s">
        <v>2125</v>
      </c>
      <c r="C6588" s="8" t="s">
        <v>2126</v>
      </c>
      <c r="D6588" s="8" t="s">
        <v>450</v>
      </c>
      <c r="E6588" s="8" t="s">
        <v>824</v>
      </c>
      <c r="F6588" s="8" t="s">
        <v>452</v>
      </c>
      <c r="G6588" s="8" t="s">
        <v>825</v>
      </c>
      <c r="H6588" s="8">
        <v>0.54061099999999995</v>
      </c>
    </row>
    <row r="6589" spans="1:8">
      <c r="A6589" s="8" t="str">
        <f t="shared" si="142"/>
        <v>40.05.003810.06.0020</v>
      </c>
      <c r="B6589" s="8" t="s">
        <v>2125</v>
      </c>
      <c r="C6589" s="8" t="s">
        <v>2126</v>
      </c>
      <c r="D6589" s="8" t="s">
        <v>450</v>
      </c>
      <c r="E6589" s="8" t="s">
        <v>456</v>
      </c>
      <c r="F6589" s="8" t="s">
        <v>452</v>
      </c>
      <c r="G6589" s="8" t="s">
        <v>457</v>
      </c>
      <c r="H6589" s="8">
        <v>4.9986999999999997E-2</v>
      </c>
    </row>
    <row r="6590" spans="1:8">
      <c r="A6590" s="8" t="str">
        <f t="shared" si="142"/>
        <v>40.05.003810.04.0005</v>
      </c>
      <c r="B6590" s="8" t="s">
        <v>2125</v>
      </c>
      <c r="C6590" s="8" t="s">
        <v>2126</v>
      </c>
      <c r="D6590" s="8" t="s">
        <v>450</v>
      </c>
      <c r="E6590" s="8" t="s">
        <v>475</v>
      </c>
      <c r="F6590" s="8" t="s">
        <v>452</v>
      </c>
      <c r="G6590" s="8" t="s">
        <v>476</v>
      </c>
      <c r="H6590" s="8">
        <v>9.2411999999999994E-2</v>
      </c>
    </row>
    <row r="6591" spans="1:8">
      <c r="A6591" s="8" t="str">
        <f t="shared" si="142"/>
        <v>40.05.003840.03.1380</v>
      </c>
      <c r="B6591" s="8" t="s">
        <v>2125</v>
      </c>
      <c r="C6591" s="8" t="s">
        <v>2126</v>
      </c>
      <c r="D6591" s="8" t="s">
        <v>450</v>
      </c>
      <c r="E6591" s="8" t="s">
        <v>835</v>
      </c>
      <c r="F6591" s="8" t="s">
        <v>498</v>
      </c>
      <c r="G6591" s="8" t="s">
        <v>836</v>
      </c>
      <c r="H6591" s="8">
        <v>0.168022</v>
      </c>
    </row>
    <row r="6592" spans="1:8">
      <c r="A6592" s="8" t="str">
        <f t="shared" si="142"/>
        <v>40.05.003810.06.0024</v>
      </c>
      <c r="B6592" s="8" t="s">
        <v>2125</v>
      </c>
      <c r="C6592" s="8" t="s">
        <v>2126</v>
      </c>
      <c r="D6592" s="8" t="s">
        <v>450</v>
      </c>
      <c r="E6592" s="8" t="s">
        <v>1353</v>
      </c>
      <c r="F6592" s="8" t="s">
        <v>498</v>
      </c>
      <c r="G6592" s="8" t="s">
        <v>1354</v>
      </c>
      <c r="H6592" s="8">
        <v>1.7639999999999999E-3</v>
      </c>
    </row>
    <row r="6593" spans="1:8">
      <c r="A6593" s="8" t="str">
        <f t="shared" si="142"/>
        <v>40.05.003830.06.0006</v>
      </c>
      <c r="B6593" s="8" t="s">
        <v>2125</v>
      </c>
      <c r="C6593" s="8" t="s">
        <v>2126</v>
      </c>
      <c r="D6593" s="8" t="s">
        <v>450</v>
      </c>
      <c r="E6593" s="8" t="s">
        <v>1337</v>
      </c>
      <c r="F6593" s="8" t="s">
        <v>452</v>
      </c>
      <c r="G6593" s="8" t="s">
        <v>1338</v>
      </c>
      <c r="H6593" s="8">
        <v>2.3557320000000002</v>
      </c>
    </row>
    <row r="6594" spans="1:8">
      <c r="A6594" s="8" t="str">
        <f t="shared" si="142"/>
        <v>40.05.003810.01.0010</v>
      </c>
      <c r="B6594" s="8" t="s">
        <v>2125</v>
      </c>
      <c r="C6594" s="8" t="s">
        <v>2126</v>
      </c>
      <c r="D6594" s="8" t="s">
        <v>450</v>
      </c>
      <c r="E6594" s="8" t="s">
        <v>843</v>
      </c>
      <c r="F6594" s="8" t="s">
        <v>452</v>
      </c>
      <c r="G6594" s="8" t="s">
        <v>844</v>
      </c>
      <c r="H6594" s="8">
        <v>0.25232100000000002</v>
      </c>
    </row>
    <row r="6595" spans="1:8">
      <c r="A6595" s="8" t="str">
        <f t="shared" si="142"/>
        <v>---------------  - FMEN031 - V:</v>
      </c>
      <c r="B6595" s="8" t="s">
        <v>427</v>
      </c>
      <c r="C6595" s="8" t="e">
        <f>------------------------------DAT</f>
        <v>#NAME?</v>
      </c>
      <c r="D6595" s="8" t="s">
        <v>1238</v>
      </c>
      <c r="E6595" s="8" t="s">
        <v>526</v>
      </c>
      <c r="F6595" s="8" t="s">
        <v>527</v>
      </c>
      <c r="G6595" s="8" t="s">
        <v>528</v>
      </c>
      <c r="H6595" s="8"/>
    </row>
    <row r="6596" spans="1:8">
      <c r="A6596" s="8" t="str">
        <f t="shared" si="142"/>
        <v>_x000C_------------------------------</v>
      </c>
      <c r="B6596" s="8" t="s">
        <v>529</v>
      </c>
      <c r="C6596" s="8" t="s">
        <v>1227</v>
      </c>
      <c r="D6596" s="8" t="s">
        <v>1228</v>
      </c>
      <c r="E6596" s="8" t="s">
        <v>430</v>
      </c>
      <c r="F6596" s="8" t="s">
        <v>429</v>
      </c>
      <c r="G6596" s="8" t="s">
        <v>431</v>
      </c>
      <c r="H6596" s="8" t="s">
        <v>431</v>
      </c>
    </row>
    <row r="6597" spans="1:8">
      <c r="A6597" s="8" t="str">
        <f t="shared" si="142"/>
        <v>FORNO DE MINASrutura de Atual P</v>
      </c>
      <c r="B6597" s="8" t="s">
        <v>433</v>
      </c>
      <c r="C6597" s="8" t="s">
        <v>434</v>
      </c>
      <c r="D6597" s="8" t="s">
        <v>435</v>
      </c>
      <c r="E6597" s="8" t="s">
        <v>436</v>
      </c>
      <c r="F6597" s="8" t="s">
        <v>437</v>
      </c>
      <c r="G6597" s="8" t="s">
        <v>438</v>
      </c>
      <c r="H6597" s="8" t="s">
        <v>2127</v>
      </c>
    </row>
    <row r="6598" spans="1:8">
      <c r="A6598" s="8" t="str">
        <f t="shared" si="142"/>
        <v>-------------------------------</v>
      </c>
      <c r="B6598" s="8" t="s">
        <v>427</v>
      </c>
      <c r="C6598" s="8" t="s">
        <v>1227</v>
      </c>
      <c r="D6598" s="8" t="s">
        <v>1228</v>
      </c>
      <c r="E6598" s="8" t="s">
        <v>430</v>
      </c>
      <c r="F6598" s="8" t="s">
        <v>429</v>
      </c>
      <c r="G6598" s="8" t="s">
        <v>431</v>
      </c>
      <c r="H6598" s="8" t="s">
        <v>2076</v>
      </c>
    </row>
    <row r="6599" spans="1:8">
      <c r="A6599" s="8" t="str">
        <f t="shared" si="142"/>
        <v/>
      </c>
      <c r="B6599" s="8"/>
      <c r="C6599" s="8"/>
      <c r="D6599" s="8"/>
      <c r="E6599" s="8"/>
      <c r="F6599" s="8"/>
      <c r="G6599" s="8"/>
      <c r="H6599" s="8"/>
    </row>
    <row r="6600" spans="1:8">
      <c r="A6600" s="8" t="str">
        <f t="shared" si="142"/>
        <v>Item PaiItem Filho</v>
      </c>
      <c r="B6600" s="8" t="s">
        <v>441</v>
      </c>
      <c r="C6600" s="8" t="s">
        <v>442</v>
      </c>
      <c r="D6600" s="8" t="s">
        <v>443</v>
      </c>
      <c r="E6600" s="8" t="s">
        <v>444</v>
      </c>
      <c r="F6600" s="8" t="s">
        <v>443</v>
      </c>
      <c r="G6600" s="8" t="s">
        <v>445</v>
      </c>
      <c r="H6600" s="8" t="s">
        <v>446</v>
      </c>
    </row>
    <row r="6601" spans="1:8">
      <c r="A6601" s="8" t="str">
        <f t="shared" si="142"/>
        <v>------------------------------</v>
      </c>
      <c r="B6601" s="8" t="s">
        <v>427</v>
      </c>
      <c r="C6601" s="8" t="s">
        <v>447</v>
      </c>
      <c r="D6601" s="8" t="s">
        <v>448</v>
      </c>
      <c r="E6601" s="8" t="s">
        <v>449</v>
      </c>
      <c r="F6601" s="8" t="s">
        <v>448</v>
      </c>
      <c r="G6601" s="8" t="s">
        <v>431</v>
      </c>
      <c r="H6601" s="8" t="s">
        <v>427</v>
      </c>
    </row>
    <row r="6602" spans="1:8">
      <c r="A6602" s="8" t="str">
        <f t="shared" si="142"/>
        <v>40.05.003810.01.0011</v>
      </c>
      <c r="B6602" s="8" t="s">
        <v>2125</v>
      </c>
      <c r="C6602" s="8" t="s">
        <v>2126</v>
      </c>
      <c r="D6602" s="8" t="s">
        <v>450</v>
      </c>
      <c r="E6602" s="8" t="s">
        <v>1051</v>
      </c>
      <c r="F6602" s="8" t="s">
        <v>452</v>
      </c>
      <c r="G6602" s="8" t="s">
        <v>1052</v>
      </c>
      <c r="H6602" s="8">
        <v>0.50464200000000003</v>
      </c>
    </row>
    <row r="6603" spans="1:8">
      <c r="A6603" s="8" t="str">
        <f t="shared" si="142"/>
        <v>40.05.003810.01.0006</v>
      </c>
      <c r="B6603" s="8" t="s">
        <v>2125</v>
      </c>
      <c r="C6603" s="8" t="s">
        <v>2126</v>
      </c>
      <c r="D6603" s="8" t="s">
        <v>450</v>
      </c>
      <c r="E6603" s="8" t="s">
        <v>845</v>
      </c>
      <c r="F6603" s="8" t="s">
        <v>452</v>
      </c>
      <c r="G6603" s="8" t="s">
        <v>846</v>
      </c>
      <c r="H6603" s="8">
        <v>0.50464200000000003</v>
      </c>
    </row>
    <row r="6604" spans="1:8">
      <c r="A6604" s="8" t="str">
        <f t="shared" si="142"/>
        <v>40.05.003810.02.0003</v>
      </c>
      <c r="B6604" s="8" t="s">
        <v>2125</v>
      </c>
      <c r="C6604" s="8" t="s">
        <v>2126</v>
      </c>
      <c r="D6604" s="8" t="s">
        <v>450</v>
      </c>
      <c r="E6604" s="8" t="s">
        <v>523</v>
      </c>
      <c r="F6604" s="8" t="s">
        <v>452</v>
      </c>
      <c r="G6604" s="8" t="s">
        <v>524</v>
      </c>
      <c r="H6604" s="8">
        <v>5.2567000000000003E-2</v>
      </c>
    </row>
    <row r="6605" spans="1:8">
      <c r="A6605" s="8" t="str">
        <f t="shared" si="142"/>
        <v>40.05.003810.02.0026</v>
      </c>
      <c r="B6605" s="8" t="s">
        <v>2125</v>
      </c>
      <c r="C6605" s="8" t="s">
        <v>2126</v>
      </c>
      <c r="D6605" s="8" t="s">
        <v>450</v>
      </c>
      <c r="E6605" s="8" t="s">
        <v>1333</v>
      </c>
      <c r="F6605" s="8" t="s">
        <v>452</v>
      </c>
      <c r="G6605" s="8" t="s">
        <v>1334</v>
      </c>
      <c r="H6605" s="8">
        <v>5.2567000000000003E-2</v>
      </c>
    </row>
    <row r="6606" spans="1:8">
      <c r="A6606" s="8" t="str">
        <f t="shared" si="142"/>
        <v>40.05.003810.07.0002</v>
      </c>
      <c r="B6606" s="8" t="s">
        <v>2125</v>
      </c>
      <c r="C6606" s="8" t="s">
        <v>2126</v>
      </c>
      <c r="D6606" s="8" t="s">
        <v>450</v>
      </c>
      <c r="E6606" s="8" t="s">
        <v>454</v>
      </c>
      <c r="F6606" s="8" t="s">
        <v>452</v>
      </c>
      <c r="G6606" s="8" t="s">
        <v>455</v>
      </c>
      <c r="H6606" s="8">
        <v>0.83406100000000005</v>
      </c>
    </row>
    <row r="6607" spans="1:8">
      <c r="A6607" s="8" t="str">
        <f t="shared" ref="A6607:A6670" si="143">B6607&amp;E6607</f>
        <v>40.05.003810.04.0007</v>
      </c>
      <c r="B6607" s="8" t="s">
        <v>2125</v>
      </c>
      <c r="C6607" s="8" t="s">
        <v>2126</v>
      </c>
      <c r="D6607" s="8" t="s">
        <v>450</v>
      </c>
      <c r="E6607" s="8" t="s">
        <v>535</v>
      </c>
      <c r="F6607" s="8" t="s">
        <v>452</v>
      </c>
      <c r="G6607" s="8" t="s">
        <v>536</v>
      </c>
      <c r="H6607" s="8">
        <v>0.25232100000000002</v>
      </c>
    </row>
    <row r="6608" spans="1:8">
      <c r="A6608" s="8" t="str">
        <f t="shared" si="143"/>
        <v>40.05.003820.07.0081</v>
      </c>
      <c r="B6608" s="8" t="s">
        <v>2125</v>
      </c>
      <c r="C6608" s="8" t="s">
        <v>2126</v>
      </c>
      <c r="D6608" s="8" t="s">
        <v>450</v>
      </c>
      <c r="E6608" s="8" t="s">
        <v>1194</v>
      </c>
      <c r="F6608" s="8" t="s">
        <v>452</v>
      </c>
      <c r="G6608" s="8" t="s">
        <v>1195</v>
      </c>
      <c r="H6608" s="8">
        <v>0.122249</v>
      </c>
    </row>
    <row r="6609" spans="1:8">
      <c r="A6609" s="8" t="str">
        <f t="shared" si="143"/>
        <v>40.05.003820.03.0039</v>
      </c>
      <c r="B6609" s="8" t="s">
        <v>2125</v>
      </c>
      <c r="C6609" s="8" t="s">
        <v>2126</v>
      </c>
      <c r="D6609" s="8" t="s">
        <v>450</v>
      </c>
      <c r="E6609" s="8" t="s">
        <v>1082</v>
      </c>
      <c r="F6609" s="8" t="s">
        <v>463</v>
      </c>
      <c r="G6609" s="8" t="s">
        <v>1083</v>
      </c>
      <c r="H6609" s="8">
        <v>1</v>
      </c>
    </row>
    <row r="6610" spans="1:8">
      <c r="A6610" s="8" t="str">
        <f t="shared" si="143"/>
        <v>40.05.003935.05.0083</v>
      </c>
      <c r="B6610" s="8" t="s">
        <v>33</v>
      </c>
      <c r="C6610" s="8" t="s">
        <v>2128</v>
      </c>
      <c r="D6610" s="8" t="s">
        <v>450</v>
      </c>
      <c r="E6610" s="8" t="s">
        <v>1758</v>
      </c>
      <c r="F6610" s="8" t="s">
        <v>452</v>
      </c>
      <c r="G6610" s="8" t="s">
        <v>1759</v>
      </c>
      <c r="H6610" s="8">
        <v>10</v>
      </c>
    </row>
    <row r="6611" spans="1:8">
      <c r="A6611" s="8" t="str">
        <f t="shared" si="143"/>
        <v>40.05.003930.05.0015</v>
      </c>
      <c r="B6611" s="8" t="s">
        <v>33</v>
      </c>
      <c r="C6611" s="8" t="s">
        <v>2128</v>
      </c>
      <c r="D6611" s="8" t="s">
        <v>450</v>
      </c>
      <c r="E6611" s="8" t="s">
        <v>1352</v>
      </c>
      <c r="F6611" s="8" t="s">
        <v>452</v>
      </c>
      <c r="G6611" s="8" t="s">
        <v>1345</v>
      </c>
      <c r="H6611" s="8">
        <v>10</v>
      </c>
    </row>
    <row r="6612" spans="1:8">
      <c r="A6612" s="8" t="str">
        <f t="shared" si="143"/>
        <v>40.05.003910.09.0003</v>
      </c>
      <c r="B6612" s="8" t="s">
        <v>33</v>
      </c>
      <c r="C6612" s="8" t="s">
        <v>2128</v>
      </c>
      <c r="D6612" s="8" t="s">
        <v>450</v>
      </c>
      <c r="E6612" s="8" t="s">
        <v>824</v>
      </c>
      <c r="F6612" s="8" t="s">
        <v>452</v>
      </c>
      <c r="G6612" s="8" t="s">
        <v>825</v>
      </c>
      <c r="H6612" s="8">
        <v>1.6894089999999999</v>
      </c>
    </row>
    <row r="6613" spans="1:8">
      <c r="A6613" s="8" t="str">
        <f t="shared" si="143"/>
        <v>40.05.003910.06.0020</v>
      </c>
      <c r="B6613" s="8" t="s">
        <v>33</v>
      </c>
      <c r="C6613" s="8" t="s">
        <v>2128</v>
      </c>
      <c r="D6613" s="8" t="s">
        <v>450</v>
      </c>
      <c r="E6613" s="8" t="s">
        <v>456</v>
      </c>
      <c r="F6613" s="8" t="s">
        <v>452</v>
      </c>
      <c r="G6613" s="8" t="s">
        <v>457</v>
      </c>
      <c r="H6613" s="8">
        <v>0.15620800000000001</v>
      </c>
    </row>
    <row r="6614" spans="1:8">
      <c r="A6614" s="8" t="str">
        <f t="shared" si="143"/>
        <v>40.05.003910.04.0005</v>
      </c>
      <c r="B6614" s="8" t="s">
        <v>33</v>
      </c>
      <c r="C6614" s="8" t="s">
        <v>2128</v>
      </c>
      <c r="D6614" s="8" t="s">
        <v>450</v>
      </c>
      <c r="E6614" s="8" t="s">
        <v>475</v>
      </c>
      <c r="F6614" s="8" t="s">
        <v>452</v>
      </c>
      <c r="G6614" s="8" t="s">
        <v>476</v>
      </c>
      <c r="H6614" s="8">
        <v>0.28878799999999999</v>
      </c>
    </row>
    <row r="6615" spans="1:8">
      <c r="A6615" s="8" t="str">
        <f t="shared" si="143"/>
        <v>40.05.003940.03.1380</v>
      </c>
      <c r="B6615" s="8" t="s">
        <v>33</v>
      </c>
      <c r="C6615" s="8" t="s">
        <v>2128</v>
      </c>
      <c r="D6615" s="8" t="s">
        <v>450</v>
      </c>
      <c r="E6615" s="8" t="s">
        <v>835</v>
      </c>
      <c r="F6615" s="8" t="s">
        <v>498</v>
      </c>
      <c r="G6615" s="8" t="s">
        <v>836</v>
      </c>
      <c r="H6615" s="8">
        <v>0.52506900000000001</v>
      </c>
    </row>
    <row r="6616" spans="1:8">
      <c r="A6616" s="8" t="str">
        <f t="shared" si="143"/>
        <v>40.05.003910.06.0024</v>
      </c>
      <c r="B6616" s="8" t="s">
        <v>33</v>
      </c>
      <c r="C6616" s="8" t="s">
        <v>2128</v>
      </c>
      <c r="D6616" s="8" t="s">
        <v>450</v>
      </c>
      <c r="E6616" s="8" t="s">
        <v>1353</v>
      </c>
      <c r="F6616" s="8" t="s">
        <v>498</v>
      </c>
      <c r="G6616" s="8" t="s">
        <v>1354</v>
      </c>
      <c r="H6616" s="8">
        <v>5.5129999999999997E-3</v>
      </c>
    </row>
    <row r="6617" spans="1:8">
      <c r="A6617" s="8" t="str">
        <f t="shared" si="143"/>
        <v>40.05.003930.06.0006</v>
      </c>
      <c r="B6617" s="8" t="s">
        <v>33</v>
      </c>
      <c r="C6617" s="8" t="s">
        <v>2128</v>
      </c>
      <c r="D6617" s="8" t="s">
        <v>450</v>
      </c>
      <c r="E6617" s="8" t="s">
        <v>1337</v>
      </c>
      <c r="F6617" s="8" t="s">
        <v>452</v>
      </c>
      <c r="G6617" s="8" t="s">
        <v>1338</v>
      </c>
      <c r="H6617" s="8">
        <v>7.3616630000000001</v>
      </c>
    </row>
    <row r="6618" spans="1:8">
      <c r="A6618" s="8" t="str">
        <f t="shared" si="143"/>
        <v>40.05.003910.01.0010</v>
      </c>
      <c r="B6618" s="8" t="s">
        <v>33</v>
      </c>
      <c r="C6618" s="8" t="s">
        <v>2128</v>
      </c>
      <c r="D6618" s="8" t="s">
        <v>450</v>
      </c>
      <c r="E6618" s="8" t="s">
        <v>843</v>
      </c>
      <c r="F6618" s="8" t="s">
        <v>452</v>
      </c>
      <c r="G6618" s="8" t="s">
        <v>844</v>
      </c>
      <c r="H6618" s="8">
        <v>0.78850299999999995</v>
      </c>
    </row>
    <row r="6619" spans="1:8">
      <c r="A6619" s="8" t="str">
        <f t="shared" si="143"/>
        <v>40.05.003910.01.0011</v>
      </c>
      <c r="B6619" s="8" t="s">
        <v>33</v>
      </c>
      <c r="C6619" s="8" t="s">
        <v>2128</v>
      </c>
      <c r="D6619" s="8" t="s">
        <v>450</v>
      </c>
      <c r="E6619" s="8" t="s">
        <v>1051</v>
      </c>
      <c r="F6619" s="8" t="s">
        <v>452</v>
      </c>
      <c r="G6619" s="8" t="s">
        <v>1052</v>
      </c>
      <c r="H6619" s="8">
        <v>1.5770059999999999</v>
      </c>
    </row>
    <row r="6620" spans="1:8">
      <c r="A6620" s="8" t="str">
        <f t="shared" si="143"/>
        <v>40.05.003910.01.0006</v>
      </c>
      <c r="B6620" s="8" t="s">
        <v>33</v>
      </c>
      <c r="C6620" s="8" t="s">
        <v>2128</v>
      </c>
      <c r="D6620" s="8" t="s">
        <v>450</v>
      </c>
      <c r="E6620" s="8" t="s">
        <v>845</v>
      </c>
      <c r="F6620" s="8" t="s">
        <v>452</v>
      </c>
      <c r="G6620" s="8" t="s">
        <v>846</v>
      </c>
      <c r="H6620" s="8">
        <v>1.5770059999999999</v>
      </c>
    </row>
    <row r="6621" spans="1:8">
      <c r="A6621" s="8" t="str">
        <f t="shared" si="143"/>
        <v>40.05.003910.02.0003</v>
      </c>
      <c r="B6621" s="8" t="s">
        <v>33</v>
      </c>
      <c r="C6621" s="8" t="s">
        <v>2128</v>
      </c>
      <c r="D6621" s="8" t="s">
        <v>450</v>
      </c>
      <c r="E6621" s="8" t="s">
        <v>523</v>
      </c>
      <c r="F6621" s="8" t="s">
        <v>452</v>
      </c>
      <c r="G6621" s="8" t="s">
        <v>524</v>
      </c>
      <c r="H6621" s="8">
        <v>0.164272</v>
      </c>
    </row>
    <row r="6622" spans="1:8">
      <c r="A6622" s="8" t="str">
        <f t="shared" si="143"/>
        <v>40.05.003910.02.0026</v>
      </c>
      <c r="B6622" s="8" t="s">
        <v>33</v>
      </c>
      <c r="C6622" s="8" t="s">
        <v>2128</v>
      </c>
      <c r="D6622" s="8" t="s">
        <v>450</v>
      </c>
      <c r="E6622" s="8" t="s">
        <v>1333</v>
      </c>
      <c r="F6622" s="8" t="s">
        <v>452</v>
      </c>
      <c r="G6622" s="8" t="s">
        <v>1334</v>
      </c>
      <c r="H6622" s="8">
        <v>0.164272</v>
      </c>
    </row>
    <row r="6623" spans="1:8">
      <c r="A6623" s="8" t="str">
        <f t="shared" si="143"/>
        <v>40.05.003910.07.0002</v>
      </c>
      <c r="B6623" s="8" t="s">
        <v>33</v>
      </c>
      <c r="C6623" s="8" t="s">
        <v>2128</v>
      </c>
      <c r="D6623" s="8" t="s">
        <v>450</v>
      </c>
      <c r="E6623" s="8" t="s">
        <v>454</v>
      </c>
      <c r="F6623" s="8" t="s">
        <v>452</v>
      </c>
      <c r="G6623" s="8" t="s">
        <v>455</v>
      </c>
      <c r="H6623" s="8">
        <v>2.6064409999999998</v>
      </c>
    </row>
    <row r="6624" spans="1:8">
      <c r="A6624" s="8" t="str">
        <f t="shared" si="143"/>
        <v>40.05.003910.04.0007</v>
      </c>
      <c r="B6624" s="8" t="s">
        <v>33</v>
      </c>
      <c r="C6624" s="8" t="s">
        <v>2128</v>
      </c>
      <c r="D6624" s="8" t="s">
        <v>450</v>
      </c>
      <c r="E6624" s="8" t="s">
        <v>535</v>
      </c>
      <c r="F6624" s="8" t="s">
        <v>452</v>
      </c>
      <c r="G6624" s="8" t="s">
        <v>536</v>
      </c>
      <c r="H6624" s="8">
        <v>0.78850299999999995</v>
      </c>
    </row>
    <row r="6625" spans="1:8">
      <c r="A6625" s="8" t="str">
        <f t="shared" si="143"/>
        <v>40.05.003920.07.0081</v>
      </c>
      <c r="B6625" s="8" t="s">
        <v>33</v>
      </c>
      <c r="C6625" s="8" t="s">
        <v>2128</v>
      </c>
      <c r="D6625" s="8" t="s">
        <v>450</v>
      </c>
      <c r="E6625" s="8" t="s">
        <v>1194</v>
      </c>
      <c r="F6625" s="8" t="s">
        <v>452</v>
      </c>
      <c r="G6625" s="8" t="s">
        <v>1195</v>
      </c>
      <c r="H6625" s="8">
        <v>6.9082000000000005E-2</v>
      </c>
    </row>
    <row r="6626" spans="1:8">
      <c r="A6626" s="8" t="str">
        <f t="shared" si="143"/>
        <v>40.05.003920.03.0001</v>
      </c>
      <c r="B6626" s="8" t="s">
        <v>33</v>
      </c>
      <c r="C6626" s="8" t="s">
        <v>2128</v>
      </c>
      <c r="D6626" s="8" t="s">
        <v>450</v>
      </c>
      <c r="E6626" s="8" t="s">
        <v>815</v>
      </c>
      <c r="F6626" s="8" t="s">
        <v>463</v>
      </c>
      <c r="G6626" s="8" t="s">
        <v>816</v>
      </c>
      <c r="H6626" s="8">
        <v>1</v>
      </c>
    </row>
    <row r="6627" spans="1:8">
      <c r="A6627" s="8" t="str">
        <f t="shared" si="143"/>
        <v>40.05.004035.05.0056</v>
      </c>
      <c r="B6627" s="8" t="s">
        <v>342</v>
      </c>
      <c r="C6627" s="8" t="s">
        <v>2129</v>
      </c>
      <c r="D6627" s="8" t="s">
        <v>450</v>
      </c>
      <c r="E6627" s="8" t="s">
        <v>1713</v>
      </c>
      <c r="F6627" s="8" t="s">
        <v>452</v>
      </c>
      <c r="G6627" s="8" t="s">
        <v>1714</v>
      </c>
      <c r="H6627" s="8">
        <v>10</v>
      </c>
    </row>
    <row r="6628" spans="1:8">
      <c r="A6628" s="8" t="str">
        <f t="shared" si="143"/>
        <v>40.05.004030.05.0015</v>
      </c>
      <c r="B6628" s="8" t="s">
        <v>342</v>
      </c>
      <c r="C6628" s="8" t="s">
        <v>2129</v>
      </c>
      <c r="D6628" s="8" t="s">
        <v>450</v>
      </c>
      <c r="E6628" s="8" t="s">
        <v>1352</v>
      </c>
      <c r="F6628" s="8" t="s">
        <v>452</v>
      </c>
      <c r="G6628" s="8" t="s">
        <v>1345</v>
      </c>
      <c r="H6628" s="8">
        <v>10</v>
      </c>
    </row>
    <row r="6629" spans="1:8">
      <c r="A6629" s="8" t="str">
        <f t="shared" si="143"/>
        <v>40.05.004010.09.0003</v>
      </c>
      <c r="B6629" s="8" t="s">
        <v>342</v>
      </c>
      <c r="C6629" s="8" t="s">
        <v>2129</v>
      </c>
      <c r="D6629" s="8" t="s">
        <v>450</v>
      </c>
      <c r="E6629" s="8" t="s">
        <v>824</v>
      </c>
      <c r="F6629" s="8" t="s">
        <v>452</v>
      </c>
      <c r="G6629" s="8" t="s">
        <v>825</v>
      </c>
      <c r="H6629" s="8">
        <v>1.6894089999999999</v>
      </c>
    </row>
    <row r="6630" spans="1:8">
      <c r="A6630" s="8" t="str">
        <f t="shared" si="143"/>
        <v>40.05.004010.06.0020</v>
      </c>
      <c r="B6630" s="8" t="s">
        <v>342</v>
      </c>
      <c r="C6630" s="8" t="s">
        <v>2129</v>
      </c>
      <c r="D6630" s="8" t="s">
        <v>450</v>
      </c>
      <c r="E6630" s="8" t="s">
        <v>456</v>
      </c>
      <c r="F6630" s="8" t="s">
        <v>452</v>
      </c>
      <c r="G6630" s="8" t="s">
        <v>457</v>
      </c>
      <c r="H6630" s="8">
        <v>0.15620800000000001</v>
      </c>
    </row>
    <row r="6631" spans="1:8">
      <c r="A6631" s="8" t="str">
        <f t="shared" si="143"/>
        <v>40.05.004010.04.0005</v>
      </c>
      <c r="B6631" s="8" t="s">
        <v>342</v>
      </c>
      <c r="C6631" s="8" t="s">
        <v>2129</v>
      </c>
      <c r="D6631" s="8" t="s">
        <v>450</v>
      </c>
      <c r="E6631" s="8" t="s">
        <v>475</v>
      </c>
      <c r="F6631" s="8" t="s">
        <v>452</v>
      </c>
      <c r="G6631" s="8" t="s">
        <v>476</v>
      </c>
      <c r="H6631" s="8">
        <v>0.28878799999999999</v>
      </c>
    </row>
    <row r="6632" spans="1:8">
      <c r="A6632" s="8" t="str">
        <f t="shared" si="143"/>
        <v>40.05.004040.03.1380</v>
      </c>
      <c r="B6632" s="8" t="s">
        <v>342</v>
      </c>
      <c r="C6632" s="8" t="s">
        <v>2129</v>
      </c>
      <c r="D6632" s="8" t="s">
        <v>450</v>
      </c>
      <c r="E6632" s="8" t="s">
        <v>835</v>
      </c>
      <c r="F6632" s="8" t="s">
        <v>498</v>
      </c>
      <c r="G6632" s="8" t="s">
        <v>836</v>
      </c>
      <c r="H6632" s="8">
        <v>0.52506900000000001</v>
      </c>
    </row>
    <row r="6633" spans="1:8">
      <c r="A6633" s="8" t="str">
        <f t="shared" si="143"/>
        <v>40.05.004010.06.0024</v>
      </c>
      <c r="B6633" s="8" t="s">
        <v>342</v>
      </c>
      <c r="C6633" s="8" t="s">
        <v>2129</v>
      </c>
      <c r="D6633" s="8" t="s">
        <v>450</v>
      </c>
      <c r="E6633" s="8" t="s">
        <v>1353</v>
      </c>
      <c r="F6633" s="8" t="s">
        <v>498</v>
      </c>
      <c r="G6633" s="8" t="s">
        <v>1354</v>
      </c>
      <c r="H6633" s="8">
        <v>5.5129999999999997E-3</v>
      </c>
    </row>
    <row r="6634" spans="1:8">
      <c r="A6634" s="8" t="str">
        <f t="shared" si="143"/>
        <v>40.05.004030.06.0006</v>
      </c>
      <c r="B6634" s="8" t="s">
        <v>342</v>
      </c>
      <c r="C6634" s="8" t="s">
        <v>2129</v>
      </c>
      <c r="D6634" s="8" t="s">
        <v>450</v>
      </c>
      <c r="E6634" s="8" t="s">
        <v>1337</v>
      </c>
      <c r="F6634" s="8" t="s">
        <v>452</v>
      </c>
      <c r="G6634" s="8" t="s">
        <v>1338</v>
      </c>
      <c r="H6634" s="8">
        <v>7.3616630000000001</v>
      </c>
    </row>
    <row r="6635" spans="1:8">
      <c r="A6635" s="8" t="str">
        <f t="shared" si="143"/>
        <v>40.05.004010.01.0010</v>
      </c>
      <c r="B6635" s="8" t="s">
        <v>342</v>
      </c>
      <c r="C6635" s="8" t="s">
        <v>2129</v>
      </c>
      <c r="D6635" s="8" t="s">
        <v>450</v>
      </c>
      <c r="E6635" s="8" t="s">
        <v>843</v>
      </c>
      <c r="F6635" s="8" t="s">
        <v>452</v>
      </c>
      <c r="G6635" s="8" t="s">
        <v>844</v>
      </c>
      <c r="H6635" s="8">
        <v>0.78850299999999995</v>
      </c>
    </row>
    <row r="6636" spans="1:8">
      <c r="A6636" s="8" t="str">
        <f t="shared" si="143"/>
        <v>40.05.004010.01.0011</v>
      </c>
      <c r="B6636" s="8" t="s">
        <v>342</v>
      </c>
      <c r="C6636" s="8" t="s">
        <v>2129</v>
      </c>
      <c r="D6636" s="8" t="s">
        <v>450</v>
      </c>
      <c r="E6636" s="8" t="s">
        <v>1051</v>
      </c>
      <c r="F6636" s="8" t="s">
        <v>452</v>
      </c>
      <c r="G6636" s="8" t="s">
        <v>1052</v>
      </c>
      <c r="H6636" s="8">
        <v>1.5770059999999999</v>
      </c>
    </row>
    <row r="6637" spans="1:8">
      <c r="A6637" s="8" t="str">
        <f t="shared" si="143"/>
        <v>40.05.004010.01.0006</v>
      </c>
      <c r="B6637" s="8" t="s">
        <v>342</v>
      </c>
      <c r="C6637" s="8" t="s">
        <v>2129</v>
      </c>
      <c r="D6637" s="8" t="s">
        <v>450</v>
      </c>
      <c r="E6637" s="8" t="s">
        <v>845</v>
      </c>
      <c r="F6637" s="8" t="s">
        <v>452</v>
      </c>
      <c r="G6637" s="8" t="s">
        <v>846</v>
      </c>
      <c r="H6637" s="8">
        <v>1.5770059999999999</v>
      </c>
    </row>
    <row r="6638" spans="1:8">
      <c r="A6638" s="8" t="str">
        <f t="shared" si="143"/>
        <v>40.05.004010.02.0003</v>
      </c>
      <c r="B6638" s="8" t="s">
        <v>342</v>
      </c>
      <c r="C6638" s="8" t="s">
        <v>2129</v>
      </c>
      <c r="D6638" s="8" t="s">
        <v>450</v>
      </c>
      <c r="E6638" s="8" t="s">
        <v>523</v>
      </c>
      <c r="F6638" s="8" t="s">
        <v>452</v>
      </c>
      <c r="G6638" s="8" t="s">
        <v>524</v>
      </c>
      <c r="H6638" s="8">
        <v>0.164272</v>
      </c>
    </row>
    <row r="6639" spans="1:8">
      <c r="A6639" s="8" t="str">
        <f t="shared" si="143"/>
        <v>40.05.004010.02.0026</v>
      </c>
      <c r="B6639" s="8" t="s">
        <v>342</v>
      </c>
      <c r="C6639" s="8" t="s">
        <v>2129</v>
      </c>
      <c r="D6639" s="8" t="s">
        <v>450</v>
      </c>
      <c r="E6639" s="8" t="s">
        <v>1333</v>
      </c>
      <c r="F6639" s="8" t="s">
        <v>452</v>
      </c>
      <c r="G6639" s="8" t="s">
        <v>1334</v>
      </c>
      <c r="H6639" s="8">
        <v>0.164272</v>
      </c>
    </row>
    <row r="6640" spans="1:8">
      <c r="A6640" s="8" t="str">
        <f t="shared" si="143"/>
        <v>40.05.004010.07.0002</v>
      </c>
      <c r="B6640" s="8" t="s">
        <v>342</v>
      </c>
      <c r="C6640" s="8" t="s">
        <v>2129</v>
      </c>
      <c r="D6640" s="8" t="s">
        <v>450</v>
      </c>
      <c r="E6640" s="8" t="s">
        <v>454</v>
      </c>
      <c r="F6640" s="8" t="s">
        <v>452</v>
      </c>
      <c r="G6640" s="8" t="s">
        <v>455</v>
      </c>
      <c r="H6640" s="8">
        <v>2.6064409999999998</v>
      </c>
    </row>
    <row r="6641" spans="1:8">
      <c r="A6641" s="8" t="str">
        <f t="shared" si="143"/>
        <v>40.05.004010.04.0007</v>
      </c>
      <c r="B6641" s="8" t="s">
        <v>342</v>
      </c>
      <c r="C6641" s="8" t="s">
        <v>2129</v>
      </c>
      <c r="D6641" s="8" t="s">
        <v>450</v>
      </c>
      <c r="E6641" s="8" t="s">
        <v>535</v>
      </c>
      <c r="F6641" s="8" t="s">
        <v>452</v>
      </c>
      <c r="G6641" s="8" t="s">
        <v>536</v>
      </c>
      <c r="H6641" s="8">
        <v>0.78850299999999995</v>
      </c>
    </row>
    <row r="6642" spans="1:8">
      <c r="A6642" s="8" t="str">
        <f t="shared" si="143"/>
        <v>40.05.004020.07.1008</v>
      </c>
      <c r="B6642" s="8" t="s">
        <v>342</v>
      </c>
      <c r="C6642" s="8" t="s">
        <v>2129</v>
      </c>
      <c r="D6642" s="8" t="s">
        <v>450</v>
      </c>
      <c r="E6642" s="8" t="s">
        <v>2130</v>
      </c>
      <c r="F6642" s="8" t="s">
        <v>498</v>
      </c>
      <c r="G6642" s="8" t="s">
        <v>2131</v>
      </c>
      <c r="H6642" s="8">
        <v>6.9082000000000005E-2</v>
      </c>
    </row>
    <row r="6643" spans="1:8">
      <c r="A6643" s="8" t="str">
        <f t="shared" si="143"/>
        <v>40.05.004020.03.0042</v>
      </c>
      <c r="B6643" s="8" t="s">
        <v>342</v>
      </c>
      <c r="C6643" s="8" t="s">
        <v>2129</v>
      </c>
      <c r="D6643" s="8" t="s">
        <v>450</v>
      </c>
      <c r="E6643" s="8" t="s">
        <v>2132</v>
      </c>
      <c r="F6643" s="8" t="s">
        <v>463</v>
      </c>
      <c r="G6643" s="8" t="s">
        <v>1083</v>
      </c>
      <c r="H6643" s="8">
        <v>1</v>
      </c>
    </row>
    <row r="6644" spans="1:8">
      <c r="A6644" s="8" t="str">
        <f t="shared" si="143"/>
        <v>40.05.004135.05.0063</v>
      </c>
      <c r="B6644" s="8" t="s">
        <v>26</v>
      </c>
      <c r="C6644" s="8" t="s">
        <v>2133</v>
      </c>
      <c r="D6644" s="8" t="s">
        <v>450</v>
      </c>
      <c r="E6644" s="8" t="s">
        <v>1728</v>
      </c>
      <c r="F6644" s="8" t="s">
        <v>452</v>
      </c>
      <c r="G6644" s="8" t="s">
        <v>1729</v>
      </c>
      <c r="H6644" s="8">
        <v>10</v>
      </c>
    </row>
    <row r="6645" spans="1:8">
      <c r="A6645" s="8" t="str">
        <f t="shared" si="143"/>
        <v>40.05.004130.05.0019</v>
      </c>
      <c r="B6645" s="8" t="s">
        <v>26</v>
      </c>
      <c r="C6645" s="8" t="s">
        <v>2133</v>
      </c>
      <c r="D6645" s="8" t="s">
        <v>450</v>
      </c>
      <c r="E6645" s="8" t="s">
        <v>1369</v>
      </c>
      <c r="F6645" s="8" t="s">
        <v>452</v>
      </c>
      <c r="G6645" s="8" t="s">
        <v>1370</v>
      </c>
      <c r="H6645" s="8">
        <v>10</v>
      </c>
    </row>
    <row r="6646" spans="1:8">
      <c r="A6646" s="8" t="str">
        <f t="shared" si="143"/>
        <v>40.05.004110.09.0003</v>
      </c>
      <c r="B6646" s="8" t="s">
        <v>26</v>
      </c>
      <c r="C6646" s="8" t="s">
        <v>2133</v>
      </c>
      <c r="D6646" s="8" t="s">
        <v>450</v>
      </c>
      <c r="E6646" s="8" t="s">
        <v>824</v>
      </c>
      <c r="F6646" s="8" t="s">
        <v>452</v>
      </c>
      <c r="G6646" s="8" t="s">
        <v>825</v>
      </c>
      <c r="H6646" s="8">
        <v>1.452574</v>
      </c>
    </row>
    <row r="6647" spans="1:8">
      <c r="A6647" s="8" t="str">
        <f t="shared" si="143"/>
        <v>40.05.004110.06.0020</v>
      </c>
      <c r="B6647" s="8" t="s">
        <v>26</v>
      </c>
      <c r="C6647" s="8" t="s">
        <v>2133</v>
      </c>
      <c r="D6647" s="8" t="s">
        <v>450</v>
      </c>
      <c r="E6647" s="8" t="s">
        <v>456</v>
      </c>
      <c r="F6647" s="8" t="s">
        <v>452</v>
      </c>
      <c r="G6647" s="8" t="s">
        <v>457</v>
      </c>
      <c r="H6647" s="8">
        <v>0.134072</v>
      </c>
    </row>
    <row r="6648" spans="1:8">
      <c r="A6648" s="8" t="str">
        <f t="shared" si="143"/>
        <v>40.05.004110.04.0004</v>
      </c>
      <c r="B6648" s="8" t="s">
        <v>26</v>
      </c>
      <c r="C6648" s="8" t="s">
        <v>2133</v>
      </c>
      <c r="D6648" s="8" t="s">
        <v>450</v>
      </c>
      <c r="E6648" s="8" t="s">
        <v>776</v>
      </c>
      <c r="F6648" s="8" t="s">
        <v>452</v>
      </c>
      <c r="G6648" s="8" t="s">
        <v>777</v>
      </c>
      <c r="H6648" s="8">
        <v>7.8405000000000002E-2</v>
      </c>
    </row>
    <row r="6649" spans="1:8">
      <c r="A6649" s="8" t="str">
        <f t="shared" si="143"/>
        <v>40.05.004110.04.0005</v>
      </c>
      <c r="B6649" s="8" t="s">
        <v>26</v>
      </c>
      <c r="C6649" s="8" t="s">
        <v>2133</v>
      </c>
      <c r="D6649" s="8" t="s">
        <v>450</v>
      </c>
      <c r="E6649" s="8" t="s">
        <v>475</v>
      </c>
      <c r="F6649" s="8" t="s">
        <v>452</v>
      </c>
      <c r="G6649" s="8" t="s">
        <v>476</v>
      </c>
      <c r="H6649" s="8">
        <v>0.10453900000000001</v>
      </c>
    </row>
    <row r="6650" spans="1:8">
      <c r="A6650" s="8" t="str">
        <f t="shared" si="143"/>
        <v>40.05.004140.03.1380</v>
      </c>
      <c r="B6650" s="8" t="s">
        <v>26</v>
      </c>
      <c r="C6650" s="8" t="s">
        <v>2133</v>
      </c>
      <c r="D6650" s="8" t="s">
        <v>450</v>
      </c>
      <c r="E6650" s="8" t="s">
        <v>835</v>
      </c>
      <c r="F6650" s="8" t="s">
        <v>498</v>
      </c>
      <c r="G6650" s="8" t="s">
        <v>836</v>
      </c>
      <c r="H6650" s="8">
        <v>1.56809</v>
      </c>
    </row>
    <row r="6651" spans="1:8">
      <c r="A6651" s="8" t="str">
        <f t="shared" si="143"/>
        <v>40.05.004130.06.0012</v>
      </c>
      <c r="B6651" s="8" t="s">
        <v>26</v>
      </c>
      <c r="C6651" s="8" t="s">
        <v>2133</v>
      </c>
      <c r="D6651" s="8" t="s">
        <v>450</v>
      </c>
      <c r="E6651" s="8" t="s">
        <v>1367</v>
      </c>
      <c r="F6651" s="8" t="s">
        <v>452</v>
      </c>
      <c r="G6651" s="8" t="s">
        <v>1368</v>
      </c>
      <c r="H6651" s="8">
        <v>6.6959549999999997</v>
      </c>
    </row>
    <row r="6652" spans="1:8">
      <c r="A6652" s="8" t="str">
        <f t="shared" si="143"/>
        <v>40.05.004110.01.0010</v>
      </c>
      <c r="B6652" s="8" t="s">
        <v>26</v>
      </c>
      <c r="C6652" s="8" t="s">
        <v>2133</v>
      </c>
      <c r="D6652" s="8" t="s">
        <v>450</v>
      </c>
      <c r="E6652" s="8" t="s">
        <v>843</v>
      </c>
      <c r="F6652" s="8" t="s">
        <v>452</v>
      </c>
      <c r="G6652" s="8" t="s">
        <v>844</v>
      </c>
      <c r="H6652" s="8">
        <v>0.75268299999999999</v>
      </c>
    </row>
    <row r="6653" spans="1:8">
      <c r="A6653" s="8" t="str">
        <f t="shared" si="143"/>
        <v>40.05.004110.01.0019</v>
      </c>
      <c r="B6653" s="8" t="s">
        <v>26</v>
      </c>
      <c r="C6653" s="8" t="s">
        <v>2133</v>
      </c>
      <c r="D6653" s="8" t="s">
        <v>450</v>
      </c>
      <c r="E6653" s="8" t="s">
        <v>1343</v>
      </c>
      <c r="F6653" s="8" t="s">
        <v>452</v>
      </c>
      <c r="G6653" s="8" t="s">
        <v>842</v>
      </c>
      <c r="H6653" s="8">
        <v>1.5053669999999999</v>
      </c>
    </row>
    <row r="6654" spans="1:8">
      <c r="A6654" s="8" t="str">
        <f t="shared" si="143"/>
        <v>40.05.004110.01.0006</v>
      </c>
      <c r="B6654" s="8" t="s">
        <v>26</v>
      </c>
      <c r="C6654" s="8" t="s">
        <v>2133</v>
      </c>
      <c r="D6654" s="8" t="s">
        <v>450</v>
      </c>
      <c r="E6654" s="8" t="s">
        <v>845</v>
      </c>
      <c r="F6654" s="8" t="s">
        <v>452</v>
      </c>
      <c r="G6654" s="8" t="s">
        <v>846</v>
      </c>
      <c r="H6654" s="8">
        <v>1.5053669999999999</v>
      </c>
    </row>
    <row r="6655" spans="1:8">
      <c r="A6655" s="8" t="str">
        <f t="shared" si="143"/>
        <v>40.05.004110.02.0003</v>
      </c>
      <c r="B6655" s="8" t="s">
        <v>26</v>
      </c>
      <c r="C6655" s="8" t="s">
        <v>2133</v>
      </c>
      <c r="D6655" s="8" t="s">
        <v>450</v>
      </c>
      <c r="E6655" s="8" t="s">
        <v>523</v>
      </c>
      <c r="F6655" s="8" t="s">
        <v>452</v>
      </c>
      <c r="G6655" s="8" t="s">
        <v>524</v>
      </c>
      <c r="H6655" s="8">
        <v>0.25612099999999999</v>
      </c>
    </row>
    <row r="6656" spans="1:8">
      <c r="A6656" s="8" t="str">
        <f t="shared" si="143"/>
        <v>40.05.004110.02.0026</v>
      </c>
      <c r="B6656" s="8" t="s">
        <v>26</v>
      </c>
      <c r="C6656" s="8" t="s">
        <v>2133</v>
      </c>
      <c r="D6656" s="8" t="s">
        <v>450</v>
      </c>
      <c r="E6656" s="8" t="s">
        <v>1333</v>
      </c>
      <c r="F6656" s="8" t="s">
        <v>452</v>
      </c>
      <c r="G6656" s="8" t="s">
        <v>1334</v>
      </c>
      <c r="H6656" s="8">
        <v>0.109766</v>
      </c>
    </row>
    <row r="6657" spans="1:8">
      <c r="A6657" s="8" t="str">
        <f t="shared" si="143"/>
        <v>40.05.004110.07.0002</v>
      </c>
      <c r="B6657" s="8" t="s">
        <v>26</v>
      </c>
      <c r="C6657" s="8" t="s">
        <v>2133</v>
      </c>
      <c r="D6657" s="8" t="s">
        <v>450</v>
      </c>
      <c r="E6657" s="8" t="s">
        <v>454</v>
      </c>
      <c r="F6657" s="8" t="s">
        <v>452</v>
      </c>
      <c r="G6657" s="8" t="s">
        <v>455</v>
      </c>
      <c r="H6657" s="8">
        <v>2.0907870000000002</v>
      </c>
    </row>
    <row r="6658" spans="1:8">
      <c r="A6658" s="8" t="str">
        <f t="shared" si="143"/>
        <v>40.05.004110.04.0007</v>
      </c>
      <c r="B6658" s="8" t="s">
        <v>26</v>
      </c>
      <c r="C6658" s="8" t="s">
        <v>2133</v>
      </c>
      <c r="D6658" s="8" t="s">
        <v>450</v>
      </c>
      <c r="E6658" s="8" t="s">
        <v>535</v>
      </c>
      <c r="F6658" s="8" t="s">
        <v>452</v>
      </c>
      <c r="G6658" s="8" t="s">
        <v>536</v>
      </c>
      <c r="H6658" s="8">
        <v>0.74515600000000004</v>
      </c>
    </row>
    <row r="6659" spans="1:8">
      <c r="A6659" s="8" t="str">
        <f t="shared" si="143"/>
        <v>---------------  - FMEN031 - V:</v>
      </c>
      <c r="B6659" s="8" t="s">
        <v>427</v>
      </c>
      <c r="C6659" s="8" t="e">
        <f>------------------------------DAT</f>
        <v>#NAME?</v>
      </c>
      <c r="D6659" s="8" t="s">
        <v>1238</v>
      </c>
      <c r="E6659" s="8" t="s">
        <v>526</v>
      </c>
      <c r="F6659" s="8" t="s">
        <v>527</v>
      </c>
      <c r="G6659" s="8" t="s">
        <v>528</v>
      </c>
      <c r="H6659" s="8"/>
    </row>
    <row r="6660" spans="1:8">
      <c r="A6660" s="8" t="str">
        <f t="shared" si="143"/>
        <v>_x000C_------------------------------</v>
      </c>
      <c r="B6660" s="8" t="s">
        <v>529</v>
      </c>
      <c r="C6660" s="8" t="s">
        <v>1227</v>
      </c>
      <c r="D6660" s="8" t="s">
        <v>1228</v>
      </c>
      <c r="E6660" s="8" t="s">
        <v>430</v>
      </c>
      <c r="F6660" s="8" t="s">
        <v>429</v>
      </c>
      <c r="G6660" s="8" t="s">
        <v>431</v>
      </c>
      <c r="H6660" s="8" t="s">
        <v>431</v>
      </c>
    </row>
    <row r="6661" spans="1:8">
      <c r="A6661" s="8" t="str">
        <f t="shared" si="143"/>
        <v>FORNO DE MINASrutura de Atual P</v>
      </c>
      <c r="B6661" s="8" t="s">
        <v>433</v>
      </c>
      <c r="C6661" s="8" t="s">
        <v>434</v>
      </c>
      <c r="D6661" s="8" t="s">
        <v>435</v>
      </c>
      <c r="E6661" s="8" t="s">
        <v>436</v>
      </c>
      <c r="F6661" s="8" t="s">
        <v>437</v>
      </c>
      <c r="G6661" s="8" t="s">
        <v>438</v>
      </c>
      <c r="H6661" s="8" t="s">
        <v>2134</v>
      </c>
    </row>
    <row r="6662" spans="1:8">
      <c r="A6662" s="8" t="str">
        <f t="shared" si="143"/>
        <v>-------------------------------</v>
      </c>
      <c r="B6662" s="8" t="s">
        <v>427</v>
      </c>
      <c r="C6662" s="8" t="s">
        <v>1227</v>
      </c>
      <c r="D6662" s="8" t="s">
        <v>1228</v>
      </c>
      <c r="E6662" s="8" t="s">
        <v>430</v>
      </c>
      <c r="F6662" s="8" t="s">
        <v>429</v>
      </c>
      <c r="G6662" s="8" t="s">
        <v>431</v>
      </c>
      <c r="H6662" s="8" t="s">
        <v>2076</v>
      </c>
    </row>
    <row r="6663" spans="1:8">
      <c r="A6663" s="8" t="str">
        <f t="shared" si="143"/>
        <v/>
      </c>
      <c r="B6663" s="8"/>
      <c r="C6663" s="8"/>
      <c r="D6663" s="8"/>
      <c r="E6663" s="8"/>
      <c r="F6663" s="8"/>
      <c r="G6663" s="8"/>
      <c r="H6663" s="8"/>
    </row>
    <row r="6664" spans="1:8">
      <c r="A6664" s="8" t="str">
        <f t="shared" si="143"/>
        <v>Item PaiItem Filho</v>
      </c>
      <c r="B6664" s="8" t="s">
        <v>441</v>
      </c>
      <c r="C6664" s="8" t="s">
        <v>442</v>
      </c>
      <c r="D6664" s="8" t="s">
        <v>443</v>
      </c>
      <c r="E6664" s="8" t="s">
        <v>444</v>
      </c>
      <c r="F6664" s="8" t="s">
        <v>443</v>
      </c>
      <c r="G6664" s="8" t="s">
        <v>445</v>
      </c>
      <c r="H6664" s="8" t="s">
        <v>446</v>
      </c>
    </row>
    <row r="6665" spans="1:8">
      <c r="A6665" s="8" t="str">
        <f t="shared" si="143"/>
        <v>------------------------------</v>
      </c>
      <c r="B6665" s="8" t="s">
        <v>427</v>
      </c>
      <c r="C6665" s="8" t="s">
        <v>447</v>
      </c>
      <c r="D6665" s="8" t="s">
        <v>448</v>
      </c>
      <c r="E6665" s="8" t="s">
        <v>449</v>
      </c>
      <c r="F6665" s="8" t="s">
        <v>448</v>
      </c>
      <c r="G6665" s="8" t="s">
        <v>431</v>
      </c>
      <c r="H6665" s="8" t="s">
        <v>427</v>
      </c>
    </row>
    <row r="6666" spans="1:8">
      <c r="A6666" s="8" t="str">
        <f t="shared" si="143"/>
        <v>40.05.004120.07.0004</v>
      </c>
      <c r="B6666" s="8" t="s">
        <v>26</v>
      </c>
      <c r="C6666" s="8" t="s">
        <v>2133</v>
      </c>
      <c r="D6666" s="8" t="s">
        <v>450</v>
      </c>
      <c r="E6666" s="8" t="s">
        <v>2135</v>
      </c>
      <c r="F6666" s="8" t="s">
        <v>452</v>
      </c>
      <c r="G6666" s="8" t="s">
        <v>2136</v>
      </c>
      <c r="H6666" s="8">
        <v>6.9082000000000005E-2</v>
      </c>
    </row>
    <row r="6667" spans="1:8">
      <c r="A6667" s="8" t="str">
        <f t="shared" si="143"/>
        <v>40.05.004120.03.0001</v>
      </c>
      <c r="B6667" s="8" t="s">
        <v>26</v>
      </c>
      <c r="C6667" s="8" t="s">
        <v>2133</v>
      </c>
      <c r="D6667" s="8" t="s">
        <v>450</v>
      </c>
      <c r="E6667" s="8" t="s">
        <v>815</v>
      </c>
      <c r="F6667" s="8" t="s">
        <v>463</v>
      </c>
      <c r="G6667" s="8" t="s">
        <v>816</v>
      </c>
      <c r="H6667" s="8">
        <v>1</v>
      </c>
    </row>
    <row r="6668" spans="1:8">
      <c r="A6668" s="8" t="str">
        <f t="shared" si="143"/>
        <v>40.05.004230.05.0001</v>
      </c>
      <c r="B6668" s="8" t="s">
        <v>2137</v>
      </c>
      <c r="C6668" s="8" t="s">
        <v>2138</v>
      </c>
      <c r="D6668" s="8" t="s">
        <v>450</v>
      </c>
      <c r="E6668" s="8" t="s">
        <v>1050</v>
      </c>
      <c r="F6668" s="8" t="s">
        <v>498</v>
      </c>
      <c r="G6668" s="8" t="s">
        <v>844</v>
      </c>
      <c r="H6668" s="8">
        <v>1.6425110000000001</v>
      </c>
    </row>
    <row r="6669" spans="1:8">
      <c r="A6669" s="8" t="str">
        <f t="shared" si="143"/>
        <v>40.05.004210.01.0006</v>
      </c>
      <c r="B6669" s="8" t="s">
        <v>2137</v>
      </c>
      <c r="C6669" s="8" t="s">
        <v>2138</v>
      </c>
      <c r="D6669" s="8" t="s">
        <v>450</v>
      </c>
      <c r="E6669" s="8" t="s">
        <v>845</v>
      </c>
      <c r="F6669" s="8" t="s">
        <v>452</v>
      </c>
      <c r="G6669" s="8" t="s">
        <v>846</v>
      </c>
      <c r="H6669" s="8">
        <v>1.766141</v>
      </c>
    </row>
    <row r="6670" spans="1:8">
      <c r="A6670" s="8" t="str">
        <f t="shared" si="143"/>
        <v>40.05.004210.01.0011</v>
      </c>
      <c r="B6670" s="8" t="s">
        <v>2137</v>
      </c>
      <c r="C6670" s="8" t="s">
        <v>2138</v>
      </c>
      <c r="D6670" s="8" t="s">
        <v>450</v>
      </c>
      <c r="E6670" s="8" t="s">
        <v>1051</v>
      </c>
      <c r="F6670" s="8" t="s">
        <v>452</v>
      </c>
      <c r="G6670" s="8" t="s">
        <v>1052</v>
      </c>
      <c r="H6670" s="8">
        <v>1.231935</v>
      </c>
    </row>
    <row r="6671" spans="1:8">
      <c r="A6671" s="8" t="str">
        <f t="shared" ref="A6671:A6734" si="144">B6671&amp;E6671</f>
        <v>40.05.004210.02.0003</v>
      </c>
      <c r="B6671" s="8" t="s">
        <v>2137</v>
      </c>
      <c r="C6671" s="8" t="s">
        <v>2138</v>
      </c>
      <c r="D6671" s="8" t="s">
        <v>450</v>
      </c>
      <c r="E6671" s="8" t="s">
        <v>523</v>
      </c>
      <c r="F6671" s="8" t="s">
        <v>452</v>
      </c>
      <c r="G6671" s="8" t="s">
        <v>524</v>
      </c>
      <c r="H6671" s="8">
        <v>0.28512500000000002</v>
      </c>
    </row>
    <row r="6672" spans="1:8">
      <c r="A6672" s="8" t="str">
        <f t="shared" si="144"/>
        <v>40.05.004210.07.0002</v>
      </c>
      <c r="B6672" s="8" t="s">
        <v>2137</v>
      </c>
      <c r="C6672" s="8" t="s">
        <v>2138</v>
      </c>
      <c r="D6672" s="8" t="s">
        <v>450</v>
      </c>
      <c r="E6672" s="8" t="s">
        <v>454</v>
      </c>
      <c r="F6672" s="8" t="s">
        <v>452</v>
      </c>
      <c r="G6672" s="8" t="s">
        <v>455</v>
      </c>
      <c r="H6672" s="8">
        <v>2.6099909999999999</v>
      </c>
    </row>
    <row r="6673" spans="1:8">
      <c r="A6673" s="8" t="str">
        <f t="shared" si="144"/>
        <v>40.05.004210.04.0007</v>
      </c>
      <c r="B6673" s="8" t="s">
        <v>2137</v>
      </c>
      <c r="C6673" s="8" t="s">
        <v>2138</v>
      </c>
      <c r="D6673" s="8" t="s">
        <v>450</v>
      </c>
      <c r="E6673" s="8" t="s">
        <v>535</v>
      </c>
      <c r="F6673" s="8" t="s">
        <v>452</v>
      </c>
      <c r="G6673" s="8" t="s">
        <v>536</v>
      </c>
      <c r="H6673" s="8">
        <v>0.82418499999999995</v>
      </c>
    </row>
    <row r="6674" spans="1:8">
      <c r="A6674" s="8" t="str">
        <f t="shared" si="144"/>
        <v>40.05.004210.09.0002</v>
      </c>
      <c r="B6674" s="8" t="s">
        <v>2137</v>
      </c>
      <c r="C6674" s="8" t="s">
        <v>2138</v>
      </c>
      <c r="D6674" s="8" t="s">
        <v>450</v>
      </c>
      <c r="E6674" s="8" t="s">
        <v>502</v>
      </c>
      <c r="F6674" s="8" t="s">
        <v>452</v>
      </c>
      <c r="G6674" s="8" t="s">
        <v>503</v>
      </c>
      <c r="H6674" s="8">
        <v>1.6531149999999999</v>
      </c>
    </row>
    <row r="6675" spans="1:8">
      <c r="A6675" s="8" t="str">
        <f t="shared" si="144"/>
        <v>40.05.004210.09.0006</v>
      </c>
      <c r="B6675" s="8" t="s">
        <v>2137</v>
      </c>
      <c r="C6675" s="8" t="s">
        <v>2138</v>
      </c>
      <c r="D6675" s="8" t="s">
        <v>450</v>
      </c>
      <c r="E6675" s="8" t="s">
        <v>504</v>
      </c>
      <c r="F6675" s="8" t="s">
        <v>505</v>
      </c>
      <c r="G6675" s="8" t="s">
        <v>506</v>
      </c>
      <c r="H6675" s="8">
        <v>9.4464000000000006E-2</v>
      </c>
    </row>
    <row r="6676" spans="1:8">
      <c r="A6676" s="8" t="str">
        <f t="shared" si="144"/>
        <v>40.05.004210.06.0020</v>
      </c>
      <c r="B6676" s="8" t="s">
        <v>2137</v>
      </c>
      <c r="C6676" s="8" t="s">
        <v>2138</v>
      </c>
      <c r="D6676" s="8" t="s">
        <v>450</v>
      </c>
      <c r="E6676" s="8" t="s">
        <v>456</v>
      </c>
      <c r="F6676" s="8" t="s">
        <v>452</v>
      </c>
      <c r="G6676" s="8" t="s">
        <v>457</v>
      </c>
      <c r="H6676" s="8">
        <v>5.6996999999999999E-2</v>
      </c>
    </row>
    <row r="6677" spans="1:8">
      <c r="A6677" s="8" t="str">
        <f t="shared" si="144"/>
        <v>40.05.004210.07.0028</v>
      </c>
      <c r="B6677" s="8" t="s">
        <v>2137</v>
      </c>
      <c r="C6677" s="8" t="s">
        <v>2138</v>
      </c>
      <c r="D6677" s="8" t="s">
        <v>450</v>
      </c>
      <c r="E6677" s="8" t="s">
        <v>1348</v>
      </c>
      <c r="F6677" s="8" t="s">
        <v>498</v>
      </c>
      <c r="G6677" s="8" t="s">
        <v>1349</v>
      </c>
      <c r="H6677" s="8">
        <v>5.4136999999999998E-2</v>
      </c>
    </row>
    <row r="6678" spans="1:8">
      <c r="A6678" s="8" t="str">
        <f t="shared" si="144"/>
        <v>40.05.004210.04.0005</v>
      </c>
      <c r="B6678" s="8" t="s">
        <v>2137</v>
      </c>
      <c r="C6678" s="8" t="s">
        <v>2138</v>
      </c>
      <c r="D6678" s="8" t="s">
        <v>450</v>
      </c>
      <c r="E6678" s="8" t="s">
        <v>475</v>
      </c>
      <c r="F6678" s="8" t="s">
        <v>452</v>
      </c>
      <c r="G6678" s="8" t="s">
        <v>476</v>
      </c>
      <c r="H6678" s="8">
        <v>0.28498499999999999</v>
      </c>
    </row>
    <row r="6679" spans="1:8">
      <c r="A6679" s="8" t="str">
        <f t="shared" si="144"/>
        <v>40.05.004240.03.1310</v>
      </c>
      <c r="B6679" s="8" t="s">
        <v>2137</v>
      </c>
      <c r="C6679" s="8" t="s">
        <v>2138</v>
      </c>
      <c r="D6679" s="8" t="s">
        <v>450</v>
      </c>
      <c r="E6679" s="8" t="s">
        <v>519</v>
      </c>
      <c r="F6679" s="8" t="s">
        <v>498</v>
      </c>
      <c r="G6679" s="8" t="s">
        <v>520</v>
      </c>
      <c r="H6679" s="8">
        <v>0.427477</v>
      </c>
    </row>
    <row r="6680" spans="1:8">
      <c r="A6680" s="8" t="str">
        <f t="shared" si="144"/>
        <v>40.05.004220.09.1002</v>
      </c>
      <c r="B6680" s="8" t="s">
        <v>2137</v>
      </c>
      <c r="C6680" s="8" t="s">
        <v>2138</v>
      </c>
      <c r="D6680" s="8" t="s">
        <v>450</v>
      </c>
      <c r="E6680" s="8" t="s">
        <v>923</v>
      </c>
      <c r="F6680" s="8" t="s">
        <v>508</v>
      </c>
      <c r="G6680" s="8" t="s">
        <v>924</v>
      </c>
      <c r="H6680" s="8">
        <v>1.023E-3</v>
      </c>
    </row>
    <row r="6681" spans="1:8">
      <c r="A6681" s="8" t="str">
        <f t="shared" si="144"/>
        <v>40.05.004220.15.1002</v>
      </c>
      <c r="B6681" s="8" t="s">
        <v>2137</v>
      </c>
      <c r="C6681" s="8" t="s">
        <v>2138</v>
      </c>
      <c r="D6681" s="8" t="s">
        <v>450</v>
      </c>
      <c r="E6681" s="8" t="s">
        <v>921</v>
      </c>
      <c r="F6681" s="8" t="s">
        <v>508</v>
      </c>
      <c r="G6681" s="8" t="s">
        <v>922</v>
      </c>
      <c r="H6681" s="8">
        <v>2.0209999999999998E-3</v>
      </c>
    </row>
    <row r="6682" spans="1:8">
      <c r="A6682" s="8" t="str">
        <f t="shared" si="144"/>
        <v>40.05.004220.07.1001</v>
      </c>
      <c r="B6682" s="8" t="s">
        <v>2137</v>
      </c>
      <c r="C6682" s="8" t="s">
        <v>2138</v>
      </c>
      <c r="D6682" s="8" t="s">
        <v>450</v>
      </c>
      <c r="E6682" s="8" t="s">
        <v>925</v>
      </c>
      <c r="F6682" s="8" t="s">
        <v>452</v>
      </c>
      <c r="G6682" s="8" t="s">
        <v>926</v>
      </c>
      <c r="H6682" s="8">
        <v>2.2800000000000001E-4</v>
      </c>
    </row>
    <row r="6683" spans="1:8">
      <c r="A6683" s="8" t="str">
        <f t="shared" si="144"/>
        <v>40.05.004235.03.1310</v>
      </c>
      <c r="B6683" s="8" t="s">
        <v>2137</v>
      </c>
      <c r="C6683" s="8" t="s">
        <v>2138</v>
      </c>
      <c r="D6683" s="8" t="s">
        <v>450</v>
      </c>
      <c r="E6683" s="8" t="s">
        <v>1053</v>
      </c>
      <c r="F6683" s="8" t="s">
        <v>498</v>
      </c>
      <c r="G6683" s="8" t="s">
        <v>1054</v>
      </c>
      <c r="H6683" s="8">
        <v>0.427477</v>
      </c>
    </row>
    <row r="6684" spans="1:8">
      <c r="A6684" s="8" t="str">
        <f t="shared" si="144"/>
        <v>40.05.004220.10.1014</v>
      </c>
      <c r="B6684" s="8" t="s">
        <v>2137</v>
      </c>
      <c r="C6684" s="8" t="s">
        <v>2138</v>
      </c>
      <c r="D6684" s="8" t="s">
        <v>450</v>
      </c>
      <c r="E6684" s="8" t="s">
        <v>1055</v>
      </c>
      <c r="F6684" s="8" t="s">
        <v>508</v>
      </c>
      <c r="G6684" s="8" t="s">
        <v>1056</v>
      </c>
      <c r="H6684" s="8">
        <v>2.137E-3</v>
      </c>
    </row>
    <row r="6685" spans="1:8">
      <c r="A6685" s="8" t="str">
        <f t="shared" si="144"/>
        <v>40.05.004220.06.1027</v>
      </c>
      <c r="B6685" s="8" t="s">
        <v>2137</v>
      </c>
      <c r="C6685" s="8" t="s">
        <v>2138</v>
      </c>
      <c r="D6685" s="8" t="s">
        <v>450</v>
      </c>
      <c r="E6685" s="8" t="s">
        <v>1057</v>
      </c>
      <c r="F6685" s="8" t="s">
        <v>463</v>
      </c>
      <c r="G6685" s="8" t="s">
        <v>1058</v>
      </c>
      <c r="H6685" s="8">
        <v>2.1374000000000001E-2</v>
      </c>
    </row>
    <row r="6686" spans="1:8">
      <c r="A6686" s="8" t="str">
        <f t="shared" si="144"/>
        <v>40.05.004240.03.1510</v>
      </c>
      <c r="B6686" s="8" t="s">
        <v>2137</v>
      </c>
      <c r="C6686" s="8" t="s">
        <v>2138</v>
      </c>
      <c r="D6686" s="8" t="s">
        <v>450</v>
      </c>
      <c r="E6686" s="8" t="s">
        <v>837</v>
      </c>
      <c r="F6686" s="8" t="s">
        <v>498</v>
      </c>
      <c r="G6686" s="8" t="s">
        <v>838</v>
      </c>
      <c r="H6686" s="8">
        <v>0.113994</v>
      </c>
    </row>
    <row r="6687" spans="1:8">
      <c r="A6687" s="8" t="str">
        <f t="shared" si="144"/>
        <v>40.05.004235.03.1510</v>
      </c>
      <c r="B6687" s="8" t="s">
        <v>2137</v>
      </c>
      <c r="C6687" s="8" t="s">
        <v>2138</v>
      </c>
      <c r="D6687" s="8" t="s">
        <v>450</v>
      </c>
      <c r="E6687" s="8" t="s">
        <v>1244</v>
      </c>
      <c r="F6687" s="8" t="s">
        <v>498</v>
      </c>
      <c r="G6687" s="8" t="s">
        <v>838</v>
      </c>
      <c r="H6687" s="8">
        <v>0.113994</v>
      </c>
    </row>
    <row r="6688" spans="1:8">
      <c r="A6688" s="8" t="str">
        <f t="shared" si="144"/>
        <v>40.05.004220.10.1011</v>
      </c>
      <c r="B6688" s="8" t="s">
        <v>2137</v>
      </c>
      <c r="C6688" s="8" t="s">
        <v>2138</v>
      </c>
      <c r="D6688" s="8" t="s">
        <v>450</v>
      </c>
      <c r="E6688" s="8" t="s">
        <v>908</v>
      </c>
      <c r="F6688" s="8" t="s">
        <v>508</v>
      </c>
      <c r="G6688" s="8" t="s">
        <v>909</v>
      </c>
      <c r="H6688" s="8">
        <v>2.2799E-2</v>
      </c>
    </row>
    <row r="6689" spans="1:8">
      <c r="A6689" s="8" t="str">
        <f t="shared" si="144"/>
        <v>40.05.004220.06.1011</v>
      </c>
      <c r="B6689" s="8" t="s">
        <v>2137</v>
      </c>
      <c r="C6689" s="8" t="s">
        <v>2138</v>
      </c>
      <c r="D6689" s="8" t="s">
        <v>450</v>
      </c>
      <c r="E6689" s="8" t="s">
        <v>1245</v>
      </c>
      <c r="F6689" s="8" t="s">
        <v>508</v>
      </c>
      <c r="G6689" s="8" t="s">
        <v>1246</v>
      </c>
      <c r="H6689" s="8">
        <v>2.2799E-2</v>
      </c>
    </row>
    <row r="6690" spans="1:8">
      <c r="A6690" s="8" t="str">
        <f t="shared" si="144"/>
        <v>40.05.004220.03.1014</v>
      </c>
      <c r="B6690" s="8" t="s">
        <v>2137</v>
      </c>
      <c r="C6690" s="8" t="s">
        <v>2138</v>
      </c>
      <c r="D6690" s="8" t="s">
        <v>450</v>
      </c>
      <c r="E6690" s="8" t="s">
        <v>912</v>
      </c>
      <c r="F6690" s="8" t="s">
        <v>508</v>
      </c>
      <c r="G6690" s="8" t="s">
        <v>913</v>
      </c>
      <c r="H6690" s="8">
        <v>1.1398999999999999E-2</v>
      </c>
    </row>
    <row r="6691" spans="1:8">
      <c r="A6691" s="8" t="str">
        <f t="shared" si="144"/>
        <v>40.05.004220.06.1005</v>
      </c>
      <c r="B6691" s="8" t="s">
        <v>2137</v>
      </c>
      <c r="C6691" s="8" t="s">
        <v>2138</v>
      </c>
      <c r="D6691" s="8" t="s">
        <v>450</v>
      </c>
      <c r="E6691" s="8" t="s">
        <v>914</v>
      </c>
      <c r="F6691" s="8" t="s">
        <v>508</v>
      </c>
      <c r="G6691" s="8" t="s">
        <v>915</v>
      </c>
      <c r="H6691" s="8">
        <v>1.1398999999999999E-2</v>
      </c>
    </row>
    <row r="6692" spans="1:8">
      <c r="A6692" s="8" t="str">
        <f t="shared" si="144"/>
        <v>40.05.004220.06.1001</v>
      </c>
      <c r="B6692" s="8" t="s">
        <v>2137</v>
      </c>
      <c r="C6692" s="8" t="s">
        <v>2138</v>
      </c>
      <c r="D6692" s="8" t="s">
        <v>450</v>
      </c>
      <c r="E6692" s="8" t="s">
        <v>917</v>
      </c>
      <c r="F6692" s="8" t="s">
        <v>508</v>
      </c>
      <c r="G6692" s="8" t="s">
        <v>918</v>
      </c>
      <c r="H6692" s="8">
        <v>1.1398999999999999E-2</v>
      </c>
    </row>
    <row r="6693" spans="1:8">
      <c r="A6693" s="8" t="str">
        <f t="shared" si="144"/>
        <v>40.05.004220.08.1001</v>
      </c>
      <c r="B6693" s="8" t="s">
        <v>2137</v>
      </c>
      <c r="C6693" s="8" t="s">
        <v>2138</v>
      </c>
      <c r="D6693" s="8" t="s">
        <v>450</v>
      </c>
      <c r="E6693" s="8" t="s">
        <v>919</v>
      </c>
      <c r="F6693" s="8" t="s">
        <v>920</v>
      </c>
      <c r="G6693" s="8" t="s">
        <v>542</v>
      </c>
      <c r="H6693" s="8">
        <v>1.1398999999999999E-2</v>
      </c>
    </row>
    <row r="6694" spans="1:8">
      <c r="A6694" s="8" t="str">
        <f t="shared" si="144"/>
        <v>40.05.004220.07.0068</v>
      </c>
      <c r="B6694" s="8" t="s">
        <v>2137</v>
      </c>
      <c r="C6694" s="8" t="s">
        <v>2138</v>
      </c>
      <c r="D6694" s="8" t="s">
        <v>450</v>
      </c>
      <c r="E6694" s="8" t="s">
        <v>2139</v>
      </c>
      <c r="F6694" s="8" t="s">
        <v>498</v>
      </c>
      <c r="G6694" s="8" t="s">
        <v>2140</v>
      </c>
      <c r="H6694" s="8">
        <v>0.112764</v>
      </c>
    </row>
    <row r="6695" spans="1:8">
      <c r="A6695" s="8" t="str">
        <f t="shared" si="144"/>
        <v>40.05.004220.03.0027</v>
      </c>
      <c r="B6695" s="8" t="s">
        <v>2137</v>
      </c>
      <c r="C6695" s="8" t="s">
        <v>2138</v>
      </c>
      <c r="D6695" s="8" t="s">
        <v>450</v>
      </c>
      <c r="E6695" s="8" t="s">
        <v>2031</v>
      </c>
      <c r="F6695" s="8" t="s">
        <v>463</v>
      </c>
      <c r="G6695" s="8" t="s">
        <v>2032</v>
      </c>
      <c r="H6695" s="8">
        <v>1.0050250000000001</v>
      </c>
    </row>
    <row r="6696" spans="1:8">
      <c r="A6696" s="8" t="str">
        <f t="shared" si="144"/>
        <v>40.05.004220.07.0025</v>
      </c>
      <c r="B6696" s="8" t="s">
        <v>2137</v>
      </c>
      <c r="C6696" s="8" t="s">
        <v>2138</v>
      </c>
      <c r="D6696" s="8" t="s">
        <v>450</v>
      </c>
      <c r="E6696" s="8" t="s">
        <v>1062</v>
      </c>
      <c r="F6696" s="8" t="s">
        <v>452</v>
      </c>
      <c r="G6696" s="8" t="s">
        <v>1063</v>
      </c>
      <c r="H6696" s="8">
        <v>4.1508000000000003E-2</v>
      </c>
    </row>
    <row r="6697" spans="1:8">
      <c r="A6697" s="8" t="str">
        <f t="shared" si="144"/>
        <v>40.05.004335.05.0088</v>
      </c>
      <c r="B6697" s="8" t="s">
        <v>2141</v>
      </c>
      <c r="C6697" s="8" t="s">
        <v>2142</v>
      </c>
      <c r="D6697" s="8" t="s">
        <v>450</v>
      </c>
      <c r="E6697" s="8" t="s">
        <v>1763</v>
      </c>
      <c r="F6697" s="8" t="s">
        <v>452</v>
      </c>
      <c r="G6697" s="8" t="s">
        <v>1764</v>
      </c>
      <c r="H6697" s="8">
        <v>5.625</v>
      </c>
    </row>
    <row r="6698" spans="1:8">
      <c r="A6698" s="8" t="str">
        <f t="shared" si="144"/>
        <v>40.05.004340.03.5580</v>
      </c>
      <c r="B6698" s="8" t="s">
        <v>2141</v>
      </c>
      <c r="C6698" s="8" t="s">
        <v>2142</v>
      </c>
      <c r="D6698" s="8" t="s">
        <v>450</v>
      </c>
      <c r="E6698" s="8" t="s">
        <v>757</v>
      </c>
      <c r="F6698" s="8" t="s">
        <v>498</v>
      </c>
      <c r="G6698" s="8" t="s">
        <v>758</v>
      </c>
      <c r="H6698" s="8">
        <v>1.434949</v>
      </c>
    </row>
    <row r="6699" spans="1:8">
      <c r="A6699" s="8" t="str">
        <f t="shared" si="144"/>
        <v>40.05.004330.05.0014</v>
      </c>
      <c r="B6699" s="8" t="s">
        <v>2141</v>
      </c>
      <c r="C6699" s="8" t="s">
        <v>2142</v>
      </c>
      <c r="D6699" s="8" t="s">
        <v>450</v>
      </c>
      <c r="E6699" s="8" t="s">
        <v>1351</v>
      </c>
      <c r="F6699" s="8" t="s">
        <v>452</v>
      </c>
      <c r="G6699" s="8" t="s">
        <v>1320</v>
      </c>
      <c r="H6699" s="8">
        <v>4.21875</v>
      </c>
    </row>
    <row r="6700" spans="1:8">
      <c r="A6700" s="8" t="str">
        <f t="shared" si="144"/>
        <v>40.05.004310.09.0003</v>
      </c>
      <c r="B6700" s="8" t="s">
        <v>2141</v>
      </c>
      <c r="C6700" s="8" t="s">
        <v>2142</v>
      </c>
      <c r="D6700" s="8" t="s">
        <v>450</v>
      </c>
      <c r="E6700" s="8" t="s">
        <v>824</v>
      </c>
      <c r="F6700" s="8" t="s">
        <v>452</v>
      </c>
      <c r="G6700" s="8" t="s">
        <v>825</v>
      </c>
      <c r="H6700" s="8">
        <v>0.64519899999999997</v>
      </c>
    </row>
    <row r="6701" spans="1:8">
      <c r="A6701" s="8" t="str">
        <f t="shared" si="144"/>
        <v>40.05.004310.06.0020</v>
      </c>
      <c r="B6701" s="8" t="s">
        <v>2141</v>
      </c>
      <c r="C6701" s="8" t="s">
        <v>2142</v>
      </c>
      <c r="D6701" s="8" t="s">
        <v>450</v>
      </c>
      <c r="E6701" s="8" t="s">
        <v>456</v>
      </c>
      <c r="F6701" s="8" t="s">
        <v>452</v>
      </c>
      <c r="G6701" s="8" t="s">
        <v>457</v>
      </c>
      <c r="H6701" s="8">
        <v>5.6035000000000001E-2</v>
      </c>
    </row>
    <row r="6702" spans="1:8">
      <c r="A6702" s="8" t="str">
        <f t="shared" si="144"/>
        <v>40.05.004310.04.0004</v>
      </c>
      <c r="B6702" s="8" t="s">
        <v>2141</v>
      </c>
      <c r="C6702" s="8" t="s">
        <v>2142</v>
      </c>
      <c r="D6702" s="8" t="s">
        <v>450</v>
      </c>
      <c r="E6702" s="8" t="s">
        <v>776</v>
      </c>
      <c r="F6702" s="8" t="s">
        <v>452</v>
      </c>
      <c r="G6702" s="8" t="s">
        <v>777</v>
      </c>
      <c r="H6702" s="8">
        <v>3.202E-2</v>
      </c>
    </row>
    <row r="6703" spans="1:8">
      <c r="A6703" s="8" t="str">
        <f t="shared" si="144"/>
        <v>40.05.004310.04.0005</v>
      </c>
      <c r="B6703" s="8" t="s">
        <v>2141</v>
      </c>
      <c r="C6703" s="8" t="s">
        <v>2142</v>
      </c>
      <c r="D6703" s="8" t="s">
        <v>450</v>
      </c>
      <c r="E6703" s="8" t="s">
        <v>475</v>
      </c>
      <c r="F6703" s="8" t="s">
        <v>452</v>
      </c>
      <c r="G6703" s="8" t="s">
        <v>476</v>
      </c>
      <c r="H6703" s="8">
        <v>4.2693000000000002E-2</v>
      </c>
    </row>
    <row r="6704" spans="1:8">
      <c r="A6704" s="8" t="str">
        <f t="shared" si="144"/>
        <v>40.05.004340.03.1380</v>
      </c>
      <c r="B6704" s="8" t="s">
        <v>2141</v>
      </c>
      <c r="C6704" s="8" t="s">
        <v>2142</v>
      </c>
      <c r="D6704" s="8" t="s">
        <v>450</v>
      </c>
      <c r="E6704" s="8" t="s">
        <v>835</v>
      </c>
      <c r="F6704" s="8" t="s">
        <v>498</v>
      </c>
      <c r="G6704" s="8" t="s">
        <v>836</v>
      </c>
      <c r="H6704" s="8">
        <v>0.64039599999999997</v>
      </c>
    </row>
    <row r="6705" spans="1:8">
      <c r="A6705" s="8" t="str">
        <f t="shared" si="144"/>
        <v>40.05.004330.06.0001</v>
      </c>
      <c r="B6705" s="8" t="s">
        <v>2141</v>
      </c>
      <c r="C6705" s="8" t="s">
        <v>2142</v>
      </c>
      <c r="D6705" s="8" t="s">
        <v>450</v>
      </c>
      <c r="E6705" s="8" t="s">
        <v>1331</v>
      </c>
      <c r="F6705" s="8" t="s">
        <v>452</v>
      </c>
      <c r="G6705" s="8" t="s">
        <v>1332</v>
      </c>
      <c r="H6705" s="8">
        <v>2.8165719999999999</v>
      </c>
    </row>
    <row r="6706" spans="1:8">
      <c r="A6706" s="8" t="str">
        <f t="shared" si="144"/>
        <v>40.05.004310.01.0010</v>
      </c>
      <c r="B6706" s="8" t="s">
        <v>2141</v>
      </c>
      <c r="C6706" s="8" t="s">
        <v>2142</v>
      </c>
      <c r="D6706" s="8" t="s">
        <v>450</v>
      </c>
      <c r="E6706" s="8" t="s">
        <v>843</v>
      </c>
      <c r="F6706" s="8" t="s">
        <v>452</v>
      </c>
      <c r="G6706" s="8" t="s">
        <v>844</v>
      </c>
      <c r="H6706" s="8">
        <v>0.46108500000000002</v>
      </c>
    </row>
    <row r="6707" spans="1:8">
      <c r="A6707" s="8" t="str">
        <f t="shared" si="144"/>
        <v>40.05.004310.01.0014</v>
      </c>
      <c r="B6707" s="8" t="s">
        <v>2141</v>
      </c>
      <c r="C6707" s="8" t="s">
        <v>2142</v>
      </c>
      <c r="D6707" s="8" t="s">
        <v>450</v>
      </c>
      <c r="E6707" s="8" t="s">
        <v>841</v>
      </c>
      <c r="F6707" s="8" t="s">
        <v>452</v>
      </c>
      <c r="G6707" s="8" t="s">
        <v>842</v>
      </c>
      <c r="H6707" s="8">
        <v>0.61477999999999999</v>
      </c>
    </row>
    <row r="6708" spans="1:8">
      <c r="A6708" s="8" t="str">
        <f t="shared" si="144"/>
        <v>40.05.004310.01.0006</v>
      </c>
      <c r="B6708" s="8" t="s">
        <v>2141</v>
      </c>
      <c r="C6708" s="8" t="s">
        <v>2142</v>
      </c>
      <c r="D6708" s="8" t="s">
        <v>450</v>
      </c>
      <c r="E6708" s="8" t="s">
        <v>845</v>
      </c>
      <c r="F6708" s="8" t="s">
        <v>452</v>
      </c>
      <c r="G6708" s="8" t="s">
        <v>846</v>
      </c>
      <c r="H6708" s="8">
        <v>0.46108500000000002</v>
      </c>
    </row>
    <row r="6709" spans="1:8">
      <c r="A6709" s="8" t="str">
        <f t="shared" si="144"/>
        <v>40.05.004310.02.0003</v>
      </c>
      <c r="B6709" s="8" t="s">
        <v>2141</v>
      </c>
      <c r="C6709" s="8" t="s">
        <v>2142</v>
      </c>
      <c r="D6709" s="8" t="s">
        <v>450</v>
      </c>
      <c r="E6709" s="8" t="s">
        <v>523</v>
      </c>
      <c r="F6709" s="8" t="s">
        <v>452</v>
      </c>
      <c r="G6709" s="8" t="s">
        <v>524</v>
      </c>
      <c r="H6709" s="8">
        <v>0.104598</v>
      </c>
    </row>
    <row r="6710" spans="1:8">
      <c r="A6710" s="8" t="str">
        <f t="shared" si="144"/>
        <v>40.05.004310.02.0026</v>
      </c>
      <c r="B6710" s="8" t="s">
        <v>2141</v>
      </c>
      <c r="C6710" s="8" t="s">
        <v>2142</v>
      </c>
      <c r="D6710" s="8" t="s">
        <v>450</v>
      </c>
      <c r="E6710" s="8" t="s">
        <v>1333</v>
      </c>
      <c r="F6710" s="8" t="s">
        <v>452</v>
      </c>
      <c r="G6710" s="8" t="s">
        <v>1334</v>
      </c>
      <c r="H6710" s="8">
        <v>4.4828E-2</v>
      </c>
    </row>
    <row r="6711" spans="1:8">
      <c r="A6711" s="8" t="str">
        <f t="shared" si="144"/>
        <v>40.05.004310.07.0002</v>
      </c>
      <c r="B6711" s="8" t="s">
        <v>2141</v>
      </c>
      <c r="C6711" s="8" t="s">
        <v>2142</v>
      </c>
      <c r="D6711" s="8" t="s">
        <v>450</v>
      </c>
      <c r="E6711" s="8" t="s">
        <v>454</v>
      </c>
      <c r="F6711" s="8" t="s">
        <v>452</v>
      </c>
      <c r="G6711" s="8" t="s">
        <v>455</v>
      </c>
      <c r="H6711" s="8">
        <v>0.93924700000000005</v>
      </c>
    </row>
    <row r="6712" spans="1:8">
      <c r="A6712" s="8" t="str">
        <f t="shared" si="144"/>
        <v>40.05.004310.04.0007</v>
      </c>
      <c r="B6712" s="8" t="s">
        <v>2141</v>
      </c>
      <c r="C6712" s="8" t="s">
        <v>2142</v>
      </c>
      <c r="D6712" s="8" t="s">
        <v>450</v>
      </c>
      <c r="E6712" s="8" t="s">
        <v>535</v>
      </c>
      <c r="F6712" s="8" t="s">
        <v>452</v>
      </c>
      <c r="G6712" s="8" t="s">
        <v>536</v>
      </c>
      <c r="H6712" s="8">
        <v>0.30431599999999998</v>
      </c>
    </row>
    <row r="6713" spans="1:8">
      <c r="A6713" s="8" t="str">
        <f t="shared" si="144"/>
        <v>40.05.004320.07.0085</v>
      </c>
      <c r="B6713" s="8" t="s">
        <v>2141</v>
      </c>
      <c r="C6713" s="8" t="s">
        <v>2142</v>
      </c>
      <c r="D6713" s="8" t="s">
        <v>450</v>
      </c>
      <c r="E6713" s="8" t="s">
        <v>2118</v>
      </c>
      <c r="F6713" s="8" t="s">
        <v>452</v>
      </c>
      <c r="G6713" s="8" t="s">
        <v>2119</v>
      </c>
      <c r="H6713" s="8">
        <v>8.1429000000000001E-2</v>
      </c>
    </row>
    <row r="6714" spans="1:8">
      <c r="A6714" s="8" t="str">
        <f t="shared" si="144"/>
        <v>40.05.004320.03.0039</v>
      </c>
      <c r="B6714" s="8" t="s">
        <v>2141</v>
      </c>
      <c r="C6714" s="8" t="s">
        <v>2142</v>
      </c>
      <c r="D6714" s="8" t="s">
        <v>450</v>
      </c>
      <c r="E6714" s="8" t="s">
        <v>1082</v>
      </c>
      <c r="F6714" s="8" t="s">
        <v>463</v>
      </c>
      <c r="G6714" s="8" t="s">
        <v>1083</v>
      </c>
      <c r="H6714" s="8">
        <v>1.0050250000000001</v>
      </c>
    </row>
    <row r="6715" spans="1:8">
      <c r="A6715" s="8" t="str">
        <f t="shared" si="144"/>
        <v>40.05.004435.05.0089</v>
      </c>
      <c r="B6715" s="8" t="s">
        <v>2143</v>
      </c>
      <c r="C6715" s="8" t="s">
        <v>2142</v>
      </c>
      <c r="D6715" s="8" t="s">
        <v>450</v>
      </c>
      <c r="E6715" s="8" t="s">
        <v>1765</v>
      </c>
      <c r="F6715" s="8" t="s">
        <v>452</v>
      </c>
      <c r="G6715" s="8" t="s">
        <v>1764</v>
      </c>
      <c r="H6715" s="8">
        <v>5.625</v>
      </c>
    </row>
    <row r="6716" spans="1:8">
      <c r="A6716" s="8" t="str">
        <f t="shared" si="144"/>
        <v>40.05.004410.02.0002</v>
      </c>
      <c r="B6716" s="8" t="s">
        <v>2143</v>
      </c>
      <c r="C6716" s="8" t="s">
        <v>2142</v>
      </c>
      <c r="D6716" s="8" t="s">
        <v>450</v>
      </c>
      <c r="E6716" s="8" t="s">
        <v>1766</v>
      </c>
      <c r="F6716" s="8" t="s">
        <v>452</v>
      </c>
      <c r="G6716" s="8" t="s">
        <v>1767</v>
      </c>
      <c r="H6716" s="8">
        <v>1.434949</v>
      </c>
    </row>
    <row r="6717" spans="1:8">
      <c r="A6717" s="8" t="str">
        <f t="shared" si="144"/>
        <v>40.05.004430.05.0015</v>
      </c>
      <c r="B6717" s="8" t="s">
        <v>2143</v>
      </c>
      <c r="C6717" s="8" t="s">
        <v>2142</v>
      </c>
      <c r="D6717" s="8" t="s">
        <v>450</v>
      </c>
      <c r="E6717" s="8" t="s">
        <v>1352</v>
      </c>
      <c r="F6717" s="8" t="s">
        <v>452</v>
      </c>
      <c r="G6717" s="8" t="s">
        <v>1345</v>
      </c>
      <c r="H6717" s="8">
        <v>4.21875</v>
      </c>
    </row>
    <row r="6718" spans="1:8">
      <c r="A6718" s="8" t="str">
        <f t="shared" si="144"/>
        <v>40.05.004410.09.0003</v>
      </c>
      <c r="B6718" s="8" t="s">
        <v>2143</v>
      </c>
      <c r="C6718" s="8" t="s">
        <v>2142</v>
      </c>
      <c r="D6718" s="8" t="s">
        <v>450</v>
      </c>
      <c r="E6718" s="8" t="s">
        <v>824</v>
      </c>
      <c r="F6718" s="8" t="s">
        <v>452</v>
      </c>
      <c r="G6718" s="8" t="s">
        <v>825</v>
      </c>
      <c r="H6718" s="8">
        <v>0.71271899999999999</v>
      </c>
    </row>
    <row r="6719" spans="1:8">
      <c r="A6719" s="8" t="str">
        <f t="shared" si="144"/>
        <v>40.05.004410.06.0020</v>
      </c>
      <c r="B6719" s="8" t="s">
        <v>2143</v>
      </c>
      <c r="C6719" s="8" t="s">
        <v>2142</v>
      </c>
      <c r="D6719" s="8" t="s">
        <v>450</v>
      </c>
      <c r="E6719" s="8" t="s">
        <v>456</v>
      </c>
      <c r="F6719" s="8" t="s">
        <v>452</v>
      </c>
      <c r="G6719" s="8" t="s">
        <v>457</v>
      </c>
      <c r="H6719" s="8">
        <v>6.59E-2</v>
      </c>
    </row>
    <row r="6720" spans="1:8">
      <c r="A6720" s="8" t="str">
        <f t="shared" si="144"/>
        <v>40.05.004410.04.0005</v>
      </c>
      <c r="B6720" s="8" t="s">
        <v>2143</v>
      </c>
      <c r="C6720" s="8" t="s">
        <v>2142</v>
      </c>
      <c r="D6720" s="8" t="s">
        <v>450</v>
      </c>
      <c r="E6720" s="8" t="s">
        <v>475</v>
      </c>
      <c r="F6720" s="8" t="s">
        <v>452</v>
      </c>
      <c r="G6720" s="8" t="s">
        <v>476</v>
      </c>
      <c r="H6720" s="8">
        <v>0.121832</v>
      </c>
    </row>
    <row r="6721" spans="1:8">
      <c r="A6721" s="8" t="str">
        <f t="shared" si="144"/>
        <v>40.05.004440.03.1380</v>
      </c>
      <c r="B6721" s="8" t="s">
        <v>2143</v>
      </c>
      <c r="C6721" s="8" t="s">
        <v>2142</v>
      </c>
      <c r="D6721" s="8" t="s">
        <v>450</v>
      </c>
      <c r="E6721" s="8" t="s">
        <v>835</v>
      </c>
      <c r="F6721" s="8" t="s">
        <v>498</v>
      </c>
      <c r="G6721" s="8" t="s">
        <v>836</v>
      </c>
      <c r="H6721" s="8">
        <v>0.22151299999999999</v>
      </c>
    </row>
    <row r="6722" spans="1:8">
      <c r="A6722" s="8" t="str">
        <f t="shared" si="144"/>
        <v>40.05.004410.06.0024</v>
      </c>
      <c r="B6722" s="8" t="s">
        <v>2143</v>
      </c>
      <c r="C6722" s="8" t="s">
        <v>2142</v>
      </c>
      <c r="D6722" s="8" t="s">
        <v>450</v>
      </c>
      <c r="E6722" s="8" t="s">
        <v>1353</v>
      </c>
      <c r="F6722" s="8" t="s">
        <v>498</v>
      </c>
      <c r="G6722" s="8" t="s">
        <v>1354</v>
      </c>
      <c r="H6722" s="8">
        <v>2.3259999999999999E-3</v>
      </c>
    </row>
    <row r="6723" spans="1:8">
      <c r="A6723" s="8" t="str">
        <f t="shared" si="144"/>
        <v>---------------  - FMEN031 - V:</v>
      </c>
      <c r="B6723" s="8" t="s">
        <v>427</v>
      </c>
      <c r="C6723" s="8" t="e">
        <f>------------------------------DAT</f>
        <v>#NAME?</v>
      </c>
      <c r="D6723" s="8" t="s">
        <v>1238</v>
      </c>
      <c r="E6723" s="8" t="s">
        <v>526</v>
      </c>
      <c r="F6723" s="8" t="s">
        <v>527</v>
      </c>
      <c r="G6723" s="8" t="s">
        <v>528</v>
      </c>
      <c r="H6723" s="8"/>
    </row>
    <row r="6724" spans="1:8">
      <c r="A6724" s="8" t="str">
        <f t="shared" si="144"/>
        <v>_x000C_------------------------------</v>
      </c>
      <c r="B6724" s="8" t="s">
        <v>529</v>
      </c>
      <c r="C6724" s="8" t="s">
        <v>1227</v>
      </c>
      <c r="D6724" s="8" t="s">
        <v>1228</v>
      </c>
      <c r="E6724" s="8" t="s">
        <v>430</v>
      </c>
      <c r="F6724" s="8" t="s">
        <v>429</v>
      </c>
      <c r="G6724" s="8" t="s">
        <v>431</v>
      </c>
      <c r="H6724" s="8" t="s">
        <v>431</v>
      </c>
    </row>
    <row r="6725" spans="1:8">
      <c r="A6725" s="8" t="str">
        <f t="shared" si="144"/>
        <v>FORNO DE MINASrutura de Atual P</v>
      </c>
      <c r="B6725" s="8" t="s">
        <v>433</v>
      </c>
      <c r="C6725" s="8" t="s">
        <v>434</v>
      </c>
      <c r="D6725" s="8" t="s">
        <v>435</v>
      </c>
      <c r="E6725" s="8" t="s">
        <v>436</v>
      </c>
      <c r="F6725" s="8" t="s">
        <v>437</v>
      </c>
      <c r="G6725" s="8" t="s">
        <v>438</v>
      </c>
      <c r="H6725" s="8" t="s">
        <v>2144</v>
      </c>
    </row>
    <row r="6726" spans="1:8">
      <c r="A6726" s="8" t="str">
        <f t="shared" si="144"/>
        <v>-------------------------------</v>
      </c>
      <c r="B6726" s="8" t="s">
        <v>427</v>
      </c>
      <c r="C6726" s="8" t="s">
        <v>1227</v>
      </c>
      <c r="D6726" s="8" t="s">
        <v>1228</v>
      </c>
      <c r="E6726" s="8" t="s">
        <v>430</v>
      </c>
      <c r="F6726" s="8" t="s">
        <v>429</v>
      </c>
      <c r="G6726" s="8" t="s">
        <v>431</v>
      </c>
      <c r="H6726" s="8" t="s">
        <v>2076</v>
      </c>
    </row>
    <row r="6727" spans="1:8">
      <c r="A6727" s="8" t="str">
        <f t="shared" si="144"/>
        <v/>
      </c>
      <c r="B6727" s="8"/>
      <c r="C6727" s="8"/>
      <c r="D6727" s="8"/>
      <c r="E6727" s="8"/>
      <c r="F6727" s="8"/>
      <c r="G6727" s="8"/>
      <c r="H6727" s="8"/>
    </row>
    <row r="6728" spans="1:8">
      <c r="A6728" s="8" t="str">
        <f t="shared" si="144"/>
        <v>Item PaiItem Filho</v>
      </c>
      <c r="B6728" s="8" t="s">
        <v>441</v>
      </c>
      <c r="C6728" s="8" t="s">
        <v>442</v>
      </c>
      <c r="D6728" s="8" t="s">
        <v>443</v>
      </c>
      <c r="E6728" s="8" t="s">
        <v>444</v>
      </c>
      <c r="F6728" s="8" t="s">
        <v>443</v>
      </c>
      <c r="G6728" s="8" t="s">
        <v>445</v>
      </c>
      <c r="H6728" s="8" t="s">
        <v>446</v>
      </c>
    </row>
    <row r="6729" spans="1:8">
      <c r="A6729" s="8" t="str">
        <f t="shared" si="144"/>
        <v>------------------------------</v>
      </c>
      <c r="B6729" s="8" t="s">
        <v>427</v>
      </c>
      <c r="C6729" s="8" t="s">
        <v>447</v>
      </c>
      <c r="D6729" s="8" t="s">
        <v>448</v>
      </c>
      <c r="E6729" s="8" t="s">
        <v>449</v>
      </c>
      <c r="F6729" s="8" t="s">
        <v>448</v>
      </c>
      <c r="G6729" s="8" t="s">
        <v>431</v>
      </c>
      <c r="H6729" s="8" t="s">
        <v>427</v>
      </c>
    </row>
    <row r="6730" spans="1:8">
      <c r="A6730" s="8" t="str">
        <f t="shared" si="144"/>
        <v>40.05.004430.06.0006</v>
      </c>
      <c r="B6730" s="8" t="s">
        <v>2143</v>
      </c>
      <c r="C6730" s="8" t="s">
        <v>2142</v>
      </c>
      <c r="D6730" s="8" t="s">
        <v>450</v>
      </c>
      <c r="E6730" s="8" t="s">
        <v>1337</v>
      </c>
      <c r="F6730" s="8" t="s">
        <v>452</v>
      </c>
      <c r="G6730" s="8" t="s">
        <v>1338</v>
      </c>
      <c r="H6730" s="8">
        <v>3.105702</v>
      </c>
    </row>
    <row r="6731" spans="1:8">
      <c r="A6731" s="8" t="str">
        <f t="shared" si="144"/>
        <v>40.05.004410.01.0010</v>
      </c>
      <c r="B6731" s="8" t="s">
        <v>2143</v>
      </c>
      <c r="C6731" s="8" t="s">
        <v>2142</v>
      </c>
      <c r="D6731" s="8" t="s">
        <v>450</v>
      </c>
      <c r="E6731" s="8" t="s">
        <v>843</v>
      </c>
      <c r="F6731" s="8" t="s">
        <v>452</v>
      </c>
      <c r="G6731" s="8" t="s">
        <v>844</v>
      </c>
      <c r="H6731" s="8">
        <v>0.33265</v>
      </c>
    </row>
    <row r="6732" spans="1:8">
      <c r="A6732" s="8" t="str">
        <f t="shared" si="144"/>
        <v>40.05.004410.01.0011</v>
      </c>
      <c r="B6732" s="8" t="s">
        <v>2143</v>
      </c>
      <c r="C6732" s="8" t="s">
        <v>2142</v>
      </c>
      <c r="D6732" s="8" t="s">
        <v>450</v>
      </c>
      <c r="E6732" s="8" t="s">
        <v>1051</v>
      </c>
      <c r="F6732" s="8" t="s">
        <v>452</v>
      </c>
      <c r="G6732" s="8" t="s">
        <v>1052</v>
      </c>
      <c r="H6732" s="8">
        <v>0.6653</v>
      </c>
    </row>
    <row r="6733" spans="1:8">
      <c r="A6733" s="8" t="str">
        <f t="shared" si="144"/>
        <v>40.05.004410.01.0006</v>
      </c>
      <c r="B6733" s="8" t="s">
        <v>2143</v>
      </c>
      <c r="C6733" s="8" t="s">
        <v>2142</v>
      </c>
      <c r="D6733" s="8" t="s">
        <v>450</v>
      </c>
      <c r="E6733" s="8" t="s">
        <v>845</v>
      </c>
      <c r="F6733" s="8" t="s">
        <v>452</v>
      </c>
      <c r="G6733" s="8" t="s">
        <v>846</v>
      </c>
      <c r="H6733" s="8">
        <v>0.6653</v>
      </c>
    </row>
    <row r="6734" spans="1:8">
      <c r="A6734" s="8" t="str">
        <f t="shared" si="144"/>
        <v>40.05.004410.02.0003</v>
      </c>
      <c r="B6734" s="8" t="s">
        <v>2143</v>
      </c>
      <c r="C6734" s="8" t="s">
        <v>2142</v>
      </c>
      <c r="D6734" s="8" t="s">
        <v>450</v>
      </c>
      <c r="E6734" s="8" t="s">
        <v>523</v>
      </c>
      <c r="F6734" s="8" t="s">
        <v>452</v>
      </c>
      <c r="G6734" s="8" t="s">
        <v>524</v>
      </c>
      <c r="H6734" s="8">
        <v>6.9302000000000002E-2</v>
      </c>
    </row>
    <row r="6735" spans="1:8">
      <c r="A6735" s="8" t="str">
        <f t="shared" ref="A6735:A6798" si="145">B6735&amp;E6735</f>
        <v>40.05.004410.02.0026</v>
      </c>
      <c r="B6735" s="8" t="s">
        <v>2143</v>
      </c>
      <c r="C6735" s="8" t="s">
        <v>2142</v>
      </c>
      <c r="D6735" s="8" t="s">
        <v>450</v>
      </c>
      <c r="E6735" s="8" t="s">
        <v>1333</v>
      </c>
      <c r="F6735" s="8" t="s">
        <v>452</v>
      </c>
      <c r="G6735" s="8" t="s">
        <v>1334</v>
      </c>
      <c r="H6735" s="8">
        <v>6.9302000000000002E-2</v>
      </c>
    </row>
    <row r="6736" spans="1:8">
      <c r="A6736" s="8" t="str">
        <f t="shared" si="145"/>
        <v>40.05.004410.07.0002</v>
      </c>
      <c r="B6736" s="8" t="s">
        <v>2143</v>
      </c>
      <c r="C6736" s="8" t="s">
        <v>2142</v>
      </c>
      <c r="D6736" s="8" t="s">
        <v>450</v>
      </c>
      <c r="E6736" s="8" t="s">
        <v>454</v>
      </c>
      <c r="F6736" s="8" t="s">
        <v>452</v>
      </c>
      <c r="G6736" s="8" t="s">
        <v>455</v>
      </c>
      <c r="H6736" s="8">
        <v>1.0995919999999999</v>
      </c>
    </row>
    <row r="6737" spans="1:8">
      <c r="A6737" s="8" t="str">
        <f t="shared" si="145"/>
        <v>40.05.004410.04.0007</v>
      </c>
      <c r="B6737" s="8" t="s">
        <v>2143</v>
      </c>
      <c r="C6737" s="8" t="s">
        <v>2142</v>
      </c>
      <c r="D6737" s="8" t="s">
        <v>450</v>
      </c>
      <c r="E6737" s="8" t="s">
        <v>535</v>
      </c>
      <c r="F6737" s="8" t="s">
        <v>452</v>
      </c>
      <c r="G6737" s="8" t="s">
        <v>536</v>
      </c>
      <c r="H6737" s="8">
        <v>0.33265</v>
      </c>
    </row>
    <row r="6738" spans="1:8">
      <c r="A6738" s="8" t="str">
        <f t="shared" si="145"/>
        <v>40.05.004420.07.0085</v>
      </c>
      <c r="B6738" s="8" t="s">
        <v>2143</v>
      </c>
      <c r="C6738" s="8" t="s">
        <v>2142</v>
      </c>
      <c r="D6738" s="8" t="s">
        <v>450</v>
      </c>
      <c r="E6738" s="8" t="s">
        <v>2118</v>
      </c>
      <c r="F6738" s="8" t="s">
        <v>452</v>
      </c>
      <c r="G6738" s="8" t="s">
        <v>2119</v>
      </c>
      <c r="H6738" s="8">
        <v>8.1429000000000001E-2</v>
      </c>
    </row>
    <row r="6739" spans="1:8">
      <c r="A6739" s="8" t="str">
        <f t="shared" si="145"/>
        <v>40.05.004420.03.0039</v>
      </c>
      <c r="B6739" s="8" t="s">
        <v>2143</v>
      </c>
      <c r="C6739" s="8" t="s">
        <v>2142</v>
      </c>
      <c r="D6739" s="8" t="s">
        <v>450</v>
      </c>
      <c r="E6739" s="8" t="s">
        <v>1082</v>
      </c>
      <c r="F6739" s="8" t="s">
        <v>463</v>
      </c>
      <c r="G6739" s="8" t="s">
        <v>1083</v>
      </c>
      <c r="H6739" s="8">
        <v>1</v>
      </c>
    </row>
    <row r="6740" spans="1:8">
      <c r="A6740" s="8" t="str">
        <f t="shared" si="145"/>
        <v>40.05.004535.05.0090</v>
      </c>
      <c r="B6740" s="8" t="s">
        <v>2145</v>
      </c>
      <c r="C6740" s="8" t="s">
        <v>2142</v>
      </c>
      <c r="D6740" s="8" t="s">
        <v>450</v>
      </c>
      <c r="E6740" s="8" t="s">
        <v>1768</v>
      </c>
      <c r="F6740" s="8" t="s">
        <v>452</v>
      </c>
      <c r="G6740" s="8" t="s">
        <v>1764</v>
      </c>
      <c r="H6740" s="8">
        <v>5.625</v>
      </c>
    </row>
    <row r="6741" spans="1:8">
      <c r="A6741" s="8" t="str">
        <f t="shared" si="145"/>
        <v>40.05.004530.02.0004</v>
      </c>
      <c r="B6741" s="8" t="s">
        <v>2145</v>
      </c>
      <c r="C6741" s="8" t="s">
        <v>2142</v>
      </c>
      <c r="D6741" s="8" t="s">
        <v>450</v>
      </c>
      <c r="E6741" s="8" t="s">
        <v>207</v>
      </c>
      <c r="F6741" s="8" t="s">
        <v>452</v>
      </c>
      <c r="G6741" s="8" t="s">
        <v>512</v>
      </c>
      <c r="H6741" s="8">
        <v>1.434949</v>
      </c>
    </row>
    <row r="6742" spans="1:8">
      <c r="A6742" s="8" t="str">
        <f t="shared" si="145"/>
        <v>40.05.004530.05.0016</v>
      </c>
      <c r="B6742" s="8" t="s">
        <v>2145</v>
      </c>
      <c r="C6742" s="8" t="s">
        <v>2142</v>
      </c>
      <c r="D6742" s="8" t="s">
        <v>450</v>
      </c>
      <c r="E6742" s="8" t="s">
        <v>1355</v>
      </c>
      <c r="F6742" s="8" t="s">
        <v>452</v>
      </c>
      <c r="G6742" s="8" t="s">
        <v>1356</v>
      </c>
      <c r="H6742" s="8">
        <v>4.21875</v>
      </c>
    </row>
    <row r="6743" spans="1:8">
      <c r="A6743" s="8" t="str">
        <f t="shared" si="145"/>
        <v>40.05.004510.09.0003</v>
      </c>
      <c r="B6743" s="8" t="s">
        <v>2145</v>
      </c>
      <c r="C6743" s="8" t="s">
        <v>2142</v>
      </c>
      <c r="D6743" s="8" t="s">
        <v>450</v>
      </c>
      <c r="E6743" s="8" t="s">
        <v>824</v>
      </c>
      <c r="F6743" s="8" t="s">
        <v>452</v>
      </c>
      <c r="G6743" s="8" t="s">
        <v>825</v>
      </c>
      <c r="H6743" s="8">
        <v>0.626583</v>
      </c>
    </row>
    <row r="6744" spans="1:8">
      <c r="A6744" s="8" t="str">
        <f t="shared" si="145"/>
        <v>40.05.004510.06.0020</v>
      </c>
      <c r="B6744" s="8" t="s">
        <v>2145</v>
      </c>
      <c r="C6744" s="8" t="s">
        <v>2142</v>
      </c>
      <c r="D6744" s="8" t="s">
        <v>450</v>
      </c>
      <c r="E6744" s="8" t="s">
        <v>456</v>
      </c>
      <c r="F6744" s="8" t="s">
        <v>452</v>
      </c>
      <c r="G6744" s="8" t="s">
        <v>457</v>
      </c>
      <c r="H6744" s="8">
        <v>5.1411999999999999E-2</v>
      </c>
    </row>
    <row r="6745" spans="1:8">
      <c r="A6745" s="8" t="str">
        <f t="shared" si="145"/>
        <v>40.05.004510.04.0004</v>
      </c>
      <c r="B6745" s="8" t="s">
        <v>2145</v>
      </c>
      <c r="C6745" s="8" t="s">
        <v>2142</v>
      </c>
      <c r="D6745" s="8" t="s">
        <v>450</v>
      </c>
      <c r="E6745" s="8" t="s">
        <v>776</v>
      </c>
      <c r="F6745" s="8" t="s">
        <v>452</v>
      </c>
      <c r="G6745" s="8" t="s">
        <v>777</v>
      </c>
      <c r="H6745" s="8">
        <v>8.5686999999999999E-2</v>
      </c>
    </row>
    <row r="6746" spans="1:8">
      <c r="A6746" s="8" t="str">
        <f t="shared" si="145"/>
        <v>40.05.004540.03.1380</v>
      </c>
      <c r="B6746" s="8" t="s">
        <v>2145</v>
      </c>
      <c r="C6746" s="8" t="s">
        <v>2142</v>
      </c>
      <c r="D6746" s="8" t="s">
        <v>450</v>
      </c>
      <c r="E6746" s="8" t="s">
        <v>835</v>
      </c>
      <c r="F6746" s="8" t="s">
        <v>498</v>
      </c>
      <c r="G6746" s="8" t="s">
        <v>836</v>
      </c>
      <c r="H6746" s="8">
        <v>0.64264900000000003</v>
      </c>
    </row>
    <row r="6747" spans="1:8">
      <c r="A6747" s="8" t="str">
        <f t="shared" si="145"/>
        <v>40.05.004530.06.0001</v>
      </c>
      <c r="B6747" s="8" t="s">
        <v>2145</v>
      </c>
      <c r="C6747" s="8" t="s">
        <v>2142</v>
      </c>
      <c r="D6747" s="8" t="s">
        <v>450</v>
      </c>
      <c r="E6747" s="8" t="s">
        <v>1331</v>
      </c>
      <c r="F6747" s="8" t="s">
        <v>452</v>
      </c>
      <c r="G6747" s="8" t="s">
        <v>1332</v>
      </c>
      <c r="H6747" s="8">
        <v>2.8264830000000001</v>
      </c>
    </row>
    <row r="6748" spans="1:8">
      <c r="A6748" s="8" t="str">
        <f t="shared" si="145"/>
        <v>40.05.004510.01.0010</v>
      </c>
      <c r="B6748" s="8" t="s">
        <v>2145</v>
      </c>
      <c r="C6748" s="8" t="s">
        <v>2142</v>
      </c>
      <c r="D6748" s="8" t="s">
        <v>450</v>
      </c>
      <c r="E6748" s="8" t="s">
        <v>843</v>
      </c>
      <c r="F6748" s="8" t="s">
        <v>452</v>
      </c>
      <c r="G6748" s="8" t="s">
        <v>844</v>
      </c>
      <c r="H6748" s="8">
        <v>0.46270699999999998</v>
      </c>
    </row>
    <row r="6749" spans="1:8">
      <c r="A6749" s="8" t="str">
        <f t="shared" si="145"/>
        <v>40.05.004510.01.0014</v>
      </c>
      <c r="B6749" s="8" t="s">
        <v>2145</v>
      </c>
      <c r="C6749" s="8" t="s">
        <v>2142</v>
      </c>
      <c r="D6749" s="8" t="s">
        <v>450</v>
      </c>
      <c r="E6749" s="8" t="s">
        <v>841</v>
      </c>
      <c r="F6749" s="8" t="s">
        <v>452</v>
      </c>
      <c r="G6749" s="8" t="s">
        <v>842</v>
      </c>
      <c r="H6749" s="8">
        <v>0.61694300000000002</v>
      </c>
    </row>
    <row r="6750" spans="1:8">
      <c r="A6750" s="8" t="str">
        <f t="shared" si="145"/>
        <v>40.05.004510.01.0006</v>
      </c>
      <c r="B6750" s="8" t="s">
        <v>2145</v>
      </c>
      <c r="C6750" s="8" t="s">
        <v>2142</v>
      </c>
      <c r="D6750" s="8" t="s">
        <v>450</v>
      </c>
      <c r="E6750" s="8" t="s">
        <v>845</v>
      </c>
      <c r="F6750" s="8" t="s">
        <v>452</v>
      </c>
      <c r="G6750" s="8" t="s">
        <v>846</v>
      </c>
      <c r="H6750" s="8">
        <v>0.46270699999999998</v>
      </c>
    </row>
    <row r="6751" spans="1:8">
      <c r="A6751" s="8" t="str">
        <f t="shared" si="145"/>
        <v>40.05.004510.02.0003</v>
      </c>
      <c r="B6751" s="8" t="s">
        <v>2145</v>
      </c>
      <c r="C6751" s="8" t="s">
        <v>2142</v>
      </c>
      <c r="D6751" s="8" t="s">
        <v>450</v>
      </c>
      <c r="E6751" s="8" t="s">
        <v>523</v>
      </c>
      <c r="F6751" s="8" t="s">
        <v>452</v>
      </c>
      <c r="G6751" s="8" t="s">
        <v>524</v>
      </c>
      <c r="H6751" s="8">
        <v>0.104966</v>
      </c>
    </row>
    <row r="6752" spans="1:8">
      <c r="A6752" s="8" t="str">
        <f t="shared" si="145"/>
        <v>40.05.004510.02.0026</v>
      </c>
      <c r="B6752" s="8" t="s">
        <v>2145</v>
      </c>
      <c r="C6752" s="8" t="s">
        <v>2142</v>
      </c>
      <c r="D6752" s="8" t="s">
        <v>450</v>
      </c>
      <c r="E6752" s="8" t="s">
        <v>1333</v>
      </c>
      <c r="F6752" s="8" t="s">
        <v>452</v>
      </c>
      <c r="G6752" s="8" t="s">
        <v>1334</v>
      </c>
      <c r="H6752" s="8">
        <v>4.4984999999999997E-2</v>
      </c>
    </row>
    <row r="6753" spans="1:8">
      <c r="A6753" s="8" t="str">
        <f t="shared" si="145"/>
        <v>40.05.004510.07.0002</v>
      </c>
      <c r="B6753" s="8" t="s">
        <v>2145</v>
      </c>
      <c r="C6753" s="8" t="s">
        <v>2142</v>
      </c>
      <c r="D6753" s="8" t="s">
        <v>450</v>
      </c>
      <c r="E6753" s="8" t="s">
        <v>454</v>
      </c>
      <c r="F6753" s="8" t="s">
        <v>452</v>
      </c>
      <c r="G6753" s="8" t="s">
        <v>455</v>
      </c>
      <c r="H6753" s="8">
        <v>0.94255199999999995</v>
      </c>
    </row>
    <row r="6754" spans="1:8">
      <c r="A6754" s="8" t="str">
        <f t="shared" si="145"/>
        <v>40.05.004510.04.0007</v>
      </c>
      <c r="B6754" s="8" t="s">
        <v>2145</v>
      </c>
      <c r="C6754" s="8" t="s">
        <v>2142</v>
      </c>
      <c r="D6754" s="8" t="s">
        <v>450</v>
      </c>
      <c r="E6754" s="8" t="s">
        <v>535</v>
      </c>
      <c r="F6754" s="8" t="s">
        <v>452</v>
      </c>
      <c r="G6754" s="8" t="s">
        <v>536</v>
      </c>
      <c r="H6754" s="8">
        <v>0.30538700000000002</v>
      </c>
    </row>
    <row r="6755" spans="1:8">
      <c r="A6755" s="8" t="str">
        <f t="shared" si="145"/>
        <v>40.05.004520.07.0085</v>
      </c>
      <c r="B6755" s="8" t="s">
        <v>2145</v>
      </c>
      <c r="C6755" s="8" t="s">
        <v>2142</v>
      </c>
      <c r="D6755" s="8" t="s">
        <v>450</v>
      </c>
      <c r="E6755" s="8" t="s">
        <v>2118</v>
      </c>
      <c r="F6755" s="8" t="s">
        <v>452</v>
      </c>
      <c r="G6755" s="8" t="s">
        <v>2119</v>
      </c>
      <c r="H6755" s="8">
        <v>8.1429000000000001E-2</v>
      </c>
    </row>
    <row r="6756" spans="1:8">
      <c r="A6756" s="8" t="str">
        <f t="shared" si="145"/>
        <v>40.05.004520.03.0039</v>
      </c>
      <c r="B6756" s="8" t="s">
        <v>2145</v>
      </c>
      <c r="C6756" s="8" t="s">
        <v>2142</v>
      </c>
      <c r="D6756" s="8" t="s">
        <v>450</v>
      </c>
      <c r="E6756" s="8" t="s">
        <v>1082</v>
      </c>
      <c r="F6756" s="8" t="s">
        <v>463</v>
      </c>
      <c r="G6756" s="8" t="s">
        <v>1083</v>
      </c>
      <c r="H6756" s="8">
        <v>1</v>
      </c>
    </row>
    <row r="6757" spans="1:8">
      <c r="A6757" s="8" t="str">
        <f t="shared" si="145"/>
        <v>40.05.004835.05.0094</v>
      </c>
      <c r="B6757" s="8" t="s">
        <v>34</v>
      </c>
      <c r="C6757" s="8" t="s">
        <v>2133</v>
      </c>
      <c r="D6757" s="8" t="s">
        <v>450</v>
      </c>
      <c r="E6757" s="8" t="s">
        <v>1771</v>
      </c>
      <c r="F6757" s="8" t="s">
        <v>452</v>
      </c>
      <c r="G6757" s="8" t="s">
        <v>1772</v>
      </c>
      <c r="H6757" s="8">
        <v>10</v>
      </c>
    </row>
    <row r="6758" spans="1:8">
      <c r="A6758" s="8" t="str">
        <f t="shared" si="145"/>
        <v>40.05.004830.05.0039</v>
      </c>
      <c r="B6758" s="8" t="s">
        <v>34</v>
      </c>
      <c r="C6758" s="8" t="s">
        <v>2133</v>
      </c>
      <c r="D6758" s="8" t="s">
        <v>450</v>
      </c>
      <c r="E6758" s="8" t="s">
        <v>1399</v>
      </c>
      <c r="F6758" s="8" t="s">
        <v>452</v>
      </c>
      <c r="G6758" s="8" t="s">
        <v>1370</v>
      </c>
      <c r="H6758" s="8">
        <v>10</v>
      </c>
    </row>
    <row r="6759" spans="1:8">
      <c r="A6759" s="8" t="str">
        <f t="shared" si="145"/>
        <v>40.05.004810.09.0003</v>
      </c>
      <c r="B6759" s="8" t="s">
        <v>34</v>
      </c>
      <c r="C6759" s="8" t="s">
        <v>2133</v>
      </c>
      <c r="D6759" s="8" t="s">
        <v>450</v>
      </c>
      <c r="E6759" s="8" t="s">
        <v>824</v>
      </c>
      <c r="F6759" s="8" t="s">
        <v>452</v>
      </c>
      <c r="G6759" s="8" t="s">
        <v>825</v>
      </c>
      <c r="H6759" s="8">
        <v>1.452574</v>
      </c>
    </row>
    <row r="6760" spans="1:8">
      <c r="A6760" s="8" t="str">
        <f t="shared" si="145"/>
        <v>40.05.004810.06.0020</v>
      </c>
      <c r="B6760" s="8" t="s">
        <v>34</v>
      </c>
      <c r="C6760" s="8" t="s">
        <v>2133</v>
      </c>
      <c r="D6760" s="8" t="s">
        <v>450</v>
      </c>
      <c r="E6760" s="8" t="s">
        <v>456</v>
      </c>
      <c r="F6760" s="8" t="s">
        <v>452</v>
      </c>
      <c r="G6760" s="8" t="s">
        <v>457</v>
      </c>
      <c r="H6760" s="8">
        <v>0.133941</v>
      </c>
    </row>
    <row r="6761" spans="1:8">
      <c r="A6761" s="8" t="str">
        <f t="shared" si="145"/>
        <v>40.05.004810.04.0004</v>
      </c>
      <c r="B6761" s="8" t="s">
        <v>34</v>
      </c>
      <c r="C6761" s="8" t="s">
        <v>2133</v>
      </c>
      <c r="D6761" s="8" t="s">
        <v>450</v>
      </c>
      <c r="E6761" s="8" t="s">
        <v>776</v>
      </c>
      <c r="F6761" s="8" t="s">
        <v>452</v>
      </c>
      <c r="G6761" s="8" t="s">
        <v>777</v>
      </c>
      <c r="H6761" s="8">
        <v>7.8405000000000002E-2</v>
      </c>
    </row>
    <row r="6762" spans="1:8">
      <c r="A6762" s="8" t="str">
        <f t="shared" si="145"/>
        <v>40.05.004810.04.0005</v>
      </c>
      <c r="B6762" s="8" t="s">
        <v>34</v>
      </c>
      <c r="C6762" s="8" t="s">
        <v>2133</v>
      </c>
      <c r="D6762" s="8" t="s">
        <v>450</v>
      </c>
      <c r="E6762" s="8" t="s">
        <v>475</v>
      </c>
      <c r="F6762" s="8" t="s">
        <v>452</v>
      </c>
      <c r="G6762" s="8" t="s">
        <v>476</v>
      </c>
      <c r="H6762" s="8">
        <v>0.10453900000000001</v>
      </c>
    </row>
    <row r="6763" spans="1:8">
      <c r="A6763" s="8" t="str">
        <f t="shared" si="145"/>
        <v>40.05.004840.03.1380</v>
      </c>
      <c r="B6763" s="8" t="s">
        <v>34</v>
      </c>
      <c r="C6763" s="8" t="s">
        <v>2133</v>
      </c>
      <c r="D6763" s="8" t="s">
        <v>450</v>
      </c>
      <c r="E6763" s="8" t="s">
        <v>835</v>
      </c>
      <c r="F6763" s="8" t="s">
        <v>498</v>
      </c>
      <c r="G6763" s="8" t="s">
        <v>836</v>
      </c>
      <c r="H6763" s="8">
        <v>1.56809</v>
      </c>
    </row>
    <row r="6764" spans="1:8">
      <c r="A6764" s="8" t="str">
        <f t="shared" si="145"/>
        <v>40.05.004830.06.0012</v>
      </c>
      <c r="B6764" s="8" t="s">
        <v>34</v>
      </c>
      <c r="C6764" s="8" t="s">
        <v>2133</v>
      </c>
      <c r="D6764" s="8" t="s">
        <v>450</v>
      </c>
      <c r="E6764" s="8" t="s">
        <v>1367</v>
      </c>
      <c r="F6764" s="8" t="s">
        <v>452</v>
      </c>
      <c r="G6764" s="8" t="s">
        <v>1368</v>
      </c>
      <c r="H6764" s="8">
        <v>6.6959549999999997</v>
      </c>
    </row>
    <row r="6765" spans="1:8">
      <c r="A6765" s="8" t="str">
        <f t="shared" si="145"/>
        <v>40.05.004810.01.0010</v>
      </c>
      <c r="B6765" s="8" t="s">
        <v>34</v>
      </c>
      <c r="C6765" s="8" t="s">
        <v>2133</v>
      </c>
      <c r="D6765" s="8" t="s">
        <v>450</v>
      </c>
      <c r="E6765" s="8" t="s">
        <v>843</v>
      </c>
      <c r="F6765" s="8" t="s">
        <v>452</v>
      </c>
      <c r="G6765" s="8" t="s">
        <v>844</v>
      </c>
      <c r="H6765" s="8">
        <v>0.75268299999999999</v>
      </c>
    </row>
    <row r="6766" spans="1:8">
      <c r="A6766" s="8" t="str">
        <f t="shared" si="145"/>
        <v>40.05.004810.01.0019</v>
      </c>
      <c r="B6766" s="8" t="s">
        <v>34</v>
      </c>
      <c r="C6766" s="8" t="s">
        <v>2133</v>
      </c>
      <c r="D6766" s="8" t="s">
        <v>450</v>
      </c>
      <c r="E6766" s="8" t="s">
        <v>1343</v>
      </c>
      <c r="F6766" s="8" t="s">
        <v>452</v>
      </c>
      <c r="G6766" s="8" t="s">
        <v>842</v>
      </c>
      <c r="H6766" s="8">
        <v>1.5053669999999999</v>
      </c>
    </row>
    <row r="6767" spans="1:8">
      <c r="A6767" s="8" t="str">
        <f t="shared" si="145"/>
        <v>40.05.004810.01.0006</v>
      </c>
      <c r="B6767" s="8" t="s">
        <v>34</v>
      </c>
      <c r="C6767" s="8" t="s">
        <v>2133</v>
      </c>
      <c r="D6767" s="8" t="s">
        <v>450</v>
      </c>
      <c r="E6767" s="8" t="s">
        <v>845</v>
      </c>
      <c r="F6767" s="8" t="s">
        <v>452</v>
      </c>
      <c r="G6767" s="8" t="s">
        <v>846</v>
      </c>
      <c r="H6767" s="8">
        <v>1.5053669999999999</v>
      </c>
    </row>
    <row r="6768" spans="1:8">
      <c r="A6768" s="8" t="str">
        <f t="shared" si="145"/>
        <v>40.05.004810.02.0003</v>
      </c>
      <c r="B6768" s="8" t="s">
        <v>34</v>
      </c>
      <c r="C6768" s="8" t="s">
        <v>2133</v>
      </c>
      <c r="D6768" s="8" t="s">
        <v>450</v>
      </c>
      <c r="E6768" s="8" t="s">
        <v>523</v>
      </c>
      <c r="F6768" s="8" t="s">
        <v>452</v>
      </c>
      <c r="G6768" s="8" t="s">
        <v>524</v>
      </c>
      <c r="H6768" s="8">
        <v>0.25612099999999999</v>
      </c>
    </row>
    <row r="6769" spans="1:8">
      <c r="A6769" s="8" t="str">
        <f t="shared" si="145"/>
        <v>40.05.004810.02.0026</v>
      </c>
      <c r="B6769" s="8" t="s">
        <v>34</v>
      </c>
      <c r="C6769" s="8" t="s">
        <v>2133</v>
      </c>
      <c r="D6769" s="8" t="s">
        <v>450</v>
      </c>
      <c r="E6769" s="8" t="s">
        <v>1333</v>
      </c>
      <c r="F6769" s="8" t="s">
        <v>452</v>
      </c>
      <c r="G6769" s="8" t="s">
        <v>1334</v>
      </c>
      <c r="H6769" s="8">
        <v>0.109766</v>
      </c>
    </row>
    <row r="6770" spans="1:8">
      <c r="A6770" s="8" t="str">
        <f t="shared" si="145"/>
        <v>40.05.004810.07.0002</v>
      </c>
      <c r="B6770" s="8" t="s">
        <v>34</v>
      </c>
      <c r="C6770" s="8" t="s">
        <v>2133</v>
      </c>
      <c r="D6770" s="8" t="s">
        <v>450</v>
      </c>
      <c r="E6770" s="8" t="s">
        <v>454</v>
      </c>
      <c r="F6770" s="8" t="s">
        <v>452</v>
      </c>
      <c r="G6770" s="8" t="s">
        <v>455</v>
      </c>
      <c r="H6770" s="8">
        <v>2.0907870000000002</v>
      </c>
    </row>
    <row r="6771" spans="1:8">
      <c r="A6771" s="8" t="str">
        <f t="shared" si="145"/>
        <v>40.05.004810.04.0007</v>
      </c>
      <c r="B6771" s="8" t="s">
        <v>34</v>
      </c>
      <c r="C6771" s="8" t="s">
        <v>2133</v>
      </c>
      <c r="D6771" s="8" t="s">
        <v>450</v>
      </c>
      <c r="E6771" s="8" t="s">
        <v>535</v>
      </c>
      <c r="F6771" s="8" t="s">
        <v>452</v>
      </c>
      <c r="G6771" s="8" t="s">
        <v>536</v>
      </c>
      <c r="H6771" s="8">
        <v>0.74515600000000004</v>
      </c>
    </row>
    <row r="6772" spans="1:8">
      <c r="A6772" s="8" t="str">
        <f t="shared" si="145"/>
        <v>40.05.004820.07.0004</v>
      </c>
      <c r="B6772" s="8" t="s">
        <v>34</v>
      </c>
      <c r="C6772" s="8" t="s">
        <v>2133</v>
      </c>
      <c r="D6772" s="8" t="s">
        <v>450</v>
      </c>
      <c r="E6772" s="8" t="s">
        <v>2135</v>
      </c>
      <c r="F6772" s="8" t="s">
        <v>452</v>
      </c>
      <c r="G6772" s="8" t="s">
        <v>2136</v>
      </c>
      <c r="H6772" s="8">
        <v>6.9082000000000005E-2</v>
      </c>
    </row>
    <row r="6773" spans="1:8">
      <c r="A6773" s="8" t="str">
        <f t="shared" si="145"/>
        <v>40.05.004820.03.0008</v>
      </c>
      <c r="B6773" s="8" t="s">
        <v>34</v>
      </c>
      <c r="C6773" s="8" t="s">
        <v>2133</v>
      </c>
      <c r="D6773" s="8" t="s">
        <v>450</v>
      </c>
      <c r="E6773" s="8" t="s">
        <v>826</v>
      </c>
      <c r="F6773" s="8" t="s">
        <v>508</v>
      </c>
      <c r="G6773" s="8" t="s">
        <v>827</v>
      </c>
      <c r="H6773" s="8">
        <v>1</v>
      </c>
    </row>
    <row r="6774" spans="1:8">
      <c r="A6774" s="8" t="str">
        <f t="shared" si="145"/>
        <v>40.05.004820.06.0032</v>
      </c>
      <c r="B6774" s="8" t="s">
        <v>34</v>
      </c>
      <c r="C6774" s="8" t="s">
        <v>2133</v>
      </c>
      <c r="D6774" s="8" t="s">
        <v>450</v>
      </c>
      <c r="E6774" s="8" t="s">
        <v>2146</v>
      </c>
      <c r="F6774" s="8" t="s">
        <v>463</v>
      </c>
      <c r="G6774" s="8" t="s">
        <v>2147</v>
      </c>
      <c r="H6774" s="8">
        <v>10</v>
      </c>
    </row>
    <row r="6775" spans="1:8">
      <c r="A6775" s="8" t="str">
        <f t="shared" si="145"/>
        <v>40.05.005035.05.0059</v>
      </c>
      <c r="B6775" s="8" t="s">
        <v>12</v>
      </c>
      <c r="C6775" s="8" t="s">
        <v>2148</v>
      </c>
      <c r="D6775" s="8" t="s">
        <v>450</v>
      </c>
      <c r="E6775" s="8" t="s">
        <v>1719</v>
      </c>
      <c r="F6775" s="8" t="s">
        <v>452</v>
      </c>
      <c r="G6775" s="8" t="s">
        <v>1720</v>
      </c>
      <c r="H6775" s="8">
        <v>10</v>
      </c>
    </row>
    <row r="6776" spans="1:8">
      <c r="A6776" s="8" t="str">
        <f t="shared" si="145"/>
        <v>40.05.005030.05.0011</v>
      </c>
      <c r="B6776" s="8" t="s">
        <v>12</v>
      </c>
      <c r="C6776" s="8" t="s">
        <v>2148</v>
      </c>
      <c r="D6776" s="8" t="s">
        <v>450</v>
      </c>
      <c r="E6776" s="8" t="s">
        <v>1339</v>
      </c>
      <c r="F6776" s="8" t="s">
        <v>452</v>
      </c>
      <c r="G6776" s="8" t="s">
        <v>1340</v>
      </c>
      <c r="H6776" s="8">
        <v>10</v>
      </c>
    </row>
    <row r="6777" spans="1:8">
      <c r="A6777" s="8" t="str">
        <f t="shared" si="145"/>
        <v>40.05.005010.09.0003</v>
      </c>
      <c r="B6777" s="8" t="s">
        <v>12</v>
      </c>
      <c r="C6777" s="8" t="s">
        <v>2148</v>
      </c>
      <c r="D6777" s="8" t="s">
        <v>450</v>
      </c>
      <c r="E6777" s="8" t="s">
        <v>824</v>
      </c>
      <c r="F6777" s="8" t="s">
        <v>452</v>
      </c>
      <c r="G6777" s="8" t="s">
        <v>825</v>
      </c>
      <c r="H6777" s="8">
        <v>1.6310579999999999</v>
      </c>
    </row>
    <row r="6778" spans="1:8">
      <c r="A6778" s="8" t="str">
        <f t="shared" si="145"/>
        <v>40.05.005010.06.0020</v>
      </c>
      <c r="B6778" s="8" t="s">
        <v>12</v>
      </c>
      <c r="C6778" s="8" t="s">
        <v>2148</v>
      </c>
      <c r="D6778" s="8" t="s">
        <v>450</v>
      </c>
      <c r="E6778" s="8" t="s">
        <v>456</v>
      </c>
      <c r="F6778" s="8" t="s">
        <v>452</v>
      </c>
      <c r="G6778" s="8" t="s">
        <v>457</v>
      </c>
      <c r="H6778" s="8">
        <v>0.16144600000000001</v>
      </c>
    </row>
    <row r="6779" spans="1:8">
      <c r="A6779" s="8" t="str">
        <f t="shared" si="145"/>
        <v>40.05.005010.04.0005</v>
      </c>
      <c r="B6779" s="8" t="s">
        <v>12</v>
      </c>
      <c r="C6779" s="8" t="s">
        <v>2148</v>
      </c>
      <c r="D6779" s="8" t="s">
        <v>450</v>
      </c>
      <c r="E6779" s="8" t="s">
        <v>475</v>
      </c>
      <c r="F6779" s="8" t="s">
        <v>452</v>
      </c>
      <c r="G6779" s="8" t="s">
        <v>476</v>
      </c>
      <c r="H6779" s="8">
        <v>0.238983</v>
      </c>
    </row>
    <row r="6780" spans="1:8">
      <c r="A6780" s="8" t="str">
        <f t="shared" si="145"/>
        <v>40.05.005040.03.1380</v>
      </c>
      <c r="B6780" s="8" t="s">
        <v>12</v>
      </c>
      <c r="C6780" s="8" t="s">
        <v>2148</v>
      </c>
      <c r="D6780" s="8" t="s">
        <v>450</v>
      </c>
      <c r="E6780" s="8" t="s">
        <v>835</v>
      </c>
      <c r="F6780" s="8" t="s">
        <v>498</v>
      </c>
      <c r="G6780" s="8" t="s">
        <v>836</v>
      </c>
      <c r="H6780" s="8">
        <v>0.98248500000000005</v>
      </c>
    </row>
    <row r="6781" spans="1:8">
      <c r="A6781" s="8" t="str">
        <f t="shared" si="145"/>
        <v>40.05.005040.03.1510</v>
      </c>
      <c r="B6781" s="8" t="s">
        <v>12</v>
      </c>
      <c r="C6781" s="8" t="s">
        <v>2148</v>
      </c>
      <c r="D6781" s="8" t="s">
        <v>450</v>
      </c>
      <c r="E6781" s="8" t="s">
        <v>837</v>
      </c>
      <c r="F6781" s="8" t="s">
        <v>498</v>
      </c>
      <c r="G6781" s="8" t="s">
        <v>838</v>
      </c>
      <c r="H6781" s="8">
        <v>0.132768</v>
      </c>
    </row>
    <row r="6782" spans="1:8">
      <c r="A6782" s="8" t="str">
        <f t="shared" si="145"/>
        <v>40.05.005030.06.0010</v>
      </c>
      <c r="B6782" s="8" t="s">
        <v>12</v>
      </c>
      <c r="C6782" s="8" t="s">
        <v>2148</v>
      </c>
      <c r="D6782" s="8" t="s">
        <v>450</v>
      </c>
      <c r="E6782" s="8" t="s">
        <v>1341</v>
      </c>
      <c r="F6782" s="8" t="s">
        <v>452</v>
      </c>
      <c r="G6782" s="8" t="s">
        <v>1342</v>
      </c>
      <c r="H6782" s="8">
        <v>6.8848580000000004</v>
      </c>
    </row>
    <row r="6783" spans="1:8">
      <c r="A6783" s="8" t="str">
        <f t="shared" si="145"/>
        <v>40.05.005010.07.0002</v>
      </c>
      <c r="B6783" s="8" t="s">
        <v>12</v>
      </c>
      <c r="C6783" s="8" t="s">
        <v>2148</v>
      </c>
      <c r="D6783" s="8" t="s">
        <v>450</v>
      </c>
      <c r="E6783" s="8" t="s">
        <v>454</v>
      </c>
      <c r="F6783" s="8" t="s">
        <v>452</v>
      </c>
      <c r="G6783" s="8" t="s">
        <v>455</v>
      </c>
      <c r="H6783" s="8">
        <v>2.1242920000000001</v>
      </c>
    </row>
    <row r="6784" spans="1:8">
      <c r="A6784" s="8" t="str">
        <f t="shared" si="145"/>
        <v>40.05.005010.04.0007</v>
      </c>
      <c r="B6784" s="8" t="s">
        <v>12</v>
      </c>
      <c r="C6784" s="8" t="s">
        <v>2148</v>
      </c>
      <c r="D6784" s="8" t="s">
        <v>450</v>
      </c>
      <c r="E6784" s="8" t="s">
        <v>535</v>
      </c>
      <c r="F6784" s="8" t="s">
        <v>452</v>
      </c>
      <c r="G6784" s="8" t="s">
        <v>536</v>
      </c>
      <c r="H6784" s="8">
        <v>0.84971699999999994</v>
      </c>
    </row>
    <row r="6785" spans="1:8">
      <c r="A6785" s="8" t="str">
        <f t="shared" si="145"/>
        <v>40.05.005010.01.0010</v>
      </c>
      <c r="B6785" s="8" t="s">
        <v>12</v>
      </c>
      <c r="C6785" s="8" t="s">
        <v>2148</v>
      </c>
      <c r="D6785" s="8" t="s">
        <v>450</v>
      </c>
      <c r="E6785" s="8" t="s">
        <v>843</v>
      </c>
      <c r="F6785" s="8" t="s">
        <v>452</v>
      </c>
      <c r="G6785" s="8" t="s">
        <v>844</v>
      </c>
      <c r="H6785" s="8">
        <v>1.1471180000000001</v>
      </c>
    </row>
    <row r="6786" spans="1:8">
      <c r="A6786" s="8" t="str">
        <f t="shared" si="145"/>
        <v>40.05.005010.01.0019</v>
      </c>
      <c r="B6786" s="8" t="s">
        <v>12</v>
      </c>
      <c r="C6786" s="8" t="s">
        <v>2148</v>
      </c>
      <c r="D6786" s="8" t="s">
        <v>450</v>
      </c>
      <c r="E6786" s="8" t="s">
        <v>1343</v>
      </c>
      <c r="F6786" s="8" t="s">
        <v>452</v>
      </c>
      <c r="G6786" s="8" t="s">
        <v>842</v>
      </c>
      <c r="H6786" s="8">
        <v>1.52949</v>
      </c>
    </row>
    <row r="6787" spans="1:8">
      <c r="A6787" s="8" t="str">
        <f t="shared" si="145"/>
        <v>---------------  - FMEN031 - V:</v>
      </c>
      <c r="B6787" s="8" t="s">
        <v>427</v>
      </c>
      <c r="C6787" s="8" t="e">
        <f>------------------------------DAT</f>
        <v>#NAME?</v>
      </c>
      <c r="D6787" s="8" t="s">
        <v>1238</v>
      </c>
      <c r="E6787" s="8" t="s">
        <v>526</v>
      </c>
      <c r="F6787" s="8" t="s">
        <v>527</v>
      </c>
      <c r="G6787" s="8" t="s">
        <v>528</v>
      </c>
      <c r="H6787" s="8"/>
    </row>
    <row r="6788" spans="1:8">
      <c r="A6788" s="8" t="str">
        <f t="shared" si="145"/>
        <v>_x000C_------------------------------</v>
      </c>
      <c r="B6788" s="8" t="s">
        <v>529</v>
      </c>
      <c r="C6788" s="8" t="s">
        <v>1227</v>
      </c>
      <c r="D6788" s="8" t="s">
        <v>1228</v>
      </c>
      <c r="E6788" s="8" t="s">
        <v>430</v>
      </c>
      <c r="F6788" s="8" t="s">
        <v>429</v>
      </c>
      <c r="G6788" s="8" t="s">
        <v>431</v>
      </c>
      <c r="H6788" s="8" t="s">
        <v>431</v>
      </c>
    </row>
    <row r="6789" spans="1:8">
      <c r="A6789" s="8" t="str">
        <f t="shared" si="145"/>
        <v>FORNO DE MINASrutura de Atual P</v>
      </c>
      <c r="B6789" s="8" t="s">
        <v>433</v>
      </c>
      <c r="C6789" s="8" t="s">
        <v>434</v>
      </c>
      <c r="D6789" s="8" t="s">
        <v>435</v>
      </c>
      <c r="E6789" s="8" t="s">
        <v>436</v>
      </c>
      <c r="F6789" s="8" t="s">
        <v>437</v>
      </c>
      <c r="G6789" s="8" t="s">
        <v>438</v>
      </c>
      <c r="H6789" s="8" t="s">
        <v>2149</v>
      </c>
    </row>
    <row r="6790" spans="1:8">
      <c r="A6790" s="8" t="str">
        <f t="shared" si="145"/>
        <v>-------------------------------</v>
      </c>
      <c r="B6790" s="8" t="s">
        <v>427</v>
      </c>
      <c r="C6790" s="8" t="s">
        <v>1227</v>
      </c>
      <c r="D6790" s="8" t="s">
        <v>1228</v>
      </c>
      <c r="E6790" s="8" t="s">
        <v>430</v>
      </c>
      <c r="F6790" s="8" t="s">
        <v>429</v>
      </c>
      <c r="G6790" s="8" t="s">
        <v>431</v>
      </c>
      <c r="H6790" s="8" t="s">
        <v>2076</v>
      </c>
    </row>
    <row r="6791" spans="1:8">
      <c r="A6791" s="8" t="str">
        <f t="shared" si="145"/>
        <v/>
      </c>
      <c r="B6791" s="8"/>
      <c r="C6791" s="8"/>
      <c r="D6791" s="8"/>
      <c r="E6791" s="8"/>
      <c r="F6791" s="8"/>
      <c r="G6791" s="8"/>
      <c r="H6791" s="8"/>
    </row>
    <row r="6792" spans="1:8">
      <c r="A6792" s="8" t="str">
        <f t="shared" si="145"/>
        <v>Item PaiItem Filho</v>
      </c>
      <c r="B6792" s="8" t="s">
        <v>441</v>
      </c>
      <c r="C6792" s="8" t="s">
        <v>442</v>
      </c>
      <c r="D6792" s="8" t="s">
        <v>443</v>
      </c>
      <c r="E6792" s="8" t="s">
        <v>444</v>
      </c>
      <c r="F6792" s="8" t="s">
        <v>443</v>
      </c>
      <c r="G6792" s="8" t="s">
        <v>445</v>
      </c>
      <c r="H6792" s="8" t="s">
        <v>446</v>
      </c>
    </row>
    <row r="6793" spans="1:8">
      <c r="A6793" s="8" t="str">
        <f t="shared" si="145"/>
        <v>------------------------------</v>
      </c>
      <c r="B6793" s="8" t="s">
        <v>427</v>
      </c>
      <c r="C6793" s="8" t="s">
        <v>447</v>
      </c>
      <c r="D6793" s="8" t="s">
        <v>448</v>
      </c>
      <c r="E6793" s="8" t="s">
        <v>449</v>
      </c>
      <c r="F6793" s="8" t="s">
        <v>448</v>
      </c>
      <c r="G6793" s="8" t="s">
        <v>431</v>
      </c>
      <c r="H6793" s="8" t="s">
        <v>427</v>
      </c>
    </row>
    <row r="6794" spans="1:8">
      <c r="A6794" s="8" t="str">
        <f t="shared" si="145"/>
        <v>40.05.005010.01.0006</v>
      </c>
      <c r="B6794" s="8" t="s">
        <v>12</v>
      </c>
      <c r="C6794" s="8" t="s">
        <v>2148</v>
      </c>
      <c r="D6794" s="8" t="s">
        <v>450</v>
      </c>
      <c r="E6794" s="8" t="s">
        <v>845</v>
      </c>
      <c r="F6794" s="8" t="s">
        <v>452</v>
      </c>
      <c r="G6794" s="8" t="s">
        <v>846</v>
      </c>
      <c r="H6794" s="8">
        <v>1.1471180000000001</v>
      </c>
    </row>
    <row r="6795" spans="1:8">
      <c r="A6795" s="8" t="str">
        <f t="shared" si="145"/>
        <v>40.05.005010.02.0003</v>
      </c>
      <c r="B6795" s="8" t="s">
        <v>12</v>
      </c>
      <c r="C6795" s="8" t="s">
        <v>2148</v>
      </c>
      <c r="D6795" s="8" t="s">
        <v>450</v>
      </c>
      <c r="E6795" s="8" t="s">
        <v>523</v>
      </c>
      <c r="F6795" s="8" t="s">
        <v>452</v>
      </c>
      <c r="G6795" s="8" t="s">
        <v>524</v>
      </c>
      <c r="H6795" s="8">
        <v>0.29740100000000003</v>
      </c>
    </row>
    <row r="6796" spans="1:8">
      <c r="A6796" s="8" t="str">
        <f t="shared" si="145"/>
        <v>40.05.005010.02.0026</v>
      </c>
      <c r="B6796" s="8" t="s">
        <v>12</v>
      </c>
      <c r="C6796" s="8" t="s">
        <v>2148</v>
      </c>
      <c r="D6796" s="8" t="s">
        <v>450</v>
      </c>
      <c r="E6796" s="8" t="s">
        <v>1333</v>
      </c>
      <c r="F6796" s="8" t="s">
        <v>452</v>
      </c>
      <c r="G6796" s="8" t="s">
        <v>1334</v>
      </c>
      <c r="H6796" s="8">
        <v>7.4349999999999999E-2</v>
      </c>
    </row>
    <row r="6797" spans="1:8">
      <c r="A6797" s="8" t="str">
        <f t="shared" si="145"/>
        <v>40.05.005020.03.0001</v>
      </c>
      <c r="B6797" s="8" t="s">
        <v>12</v>
      </c>
      <c r="C6797" s="8" t="s">
        <v>2148</v>
      </c>
      <c r="D6797" s="8" t="s">
        <v>450</v>
      </c>
      <c r="E6797" s="8" t="s">
        <v>815</v>
      </c>
      <c r="F6797" s="8" t="s">
        <v>463</v>
      </c>
      <c r="G6797" s="8" t="s">
        <v>816</v>
      </c>
      <c r="H6797" s="8">
        <v>1</v>
      </c>
    </row>
    <row r="6798" spans="1:8">
      <c r="A6798" s="8" t="str">
        <f t="shared" si="145"/>
        <v>40.05.005020.07.0131</v>
      </c>
      <c r="B6798" s="8" t="s">
        <v>12</v>
      </c>
      <c r="C6798" s="8" t="s">
        <v>2148</v>
      </c>
      <c r="D6798" s="8" t="s">
        <v>450</v>
      </c>
      <c r="E6798" s="8" t="s">
        <v>2150</v>
      </c>
      <c r="F6798" s="8" t="s">
        <v>452</v>
      </c>
      <c r="G6798" s="8" t="s">
        <v>2151</v>
      </c>
      <c r="H6798" s="8">
        <v>6.9082000000000005E-2</v>
      </c>
    </row>
    <row r="6799" spans="1:8">
      <c r="A6799" s="8" t="str">
        <f t="shared" ref="A6799:A6862" si="146">B6799&amp;E6799</f>
        <v>40.05.006135.05.0059</v>
      </c>
      <c r="B6799" s="8" t="s">
        <v>13</v>
      </c>
      <c r="C6799" s="8" t="s">
        <v>2152</v>
      </c>
      <c r="D6799" s="8" t="s">
        <v>450</v>
      </c>
      <c r="E6799" s="8" t="s">
        <v>1719</v>
      </c>
      <c r="F6799" s="8" t="s">
        <v>452</v>
      </c>
      <c r="G6799" s="8" t="s">
        <v>1720</v>
      </c>
      <c r="H6799" s="8">
        <v>10</v>
      </c>
    </row>
    <row r="6800" spans="1:8">
      <c r="A6800" s="8" t="str">
        <f t="shared" si="146"/>
        <v>40.05.006130.05.0011</v>
      </c>
      <c r="B6800" s="8" t="s">
        <v>13</v>
      </c>
      <c r="C6800" s="8" t="s">
        <v>2152</v>
      </c>
      <c r="D6800" s="8" t="s">
        <v>450</v>
      </c>
      <c r="E6800" s="8" t="s">
        <v>1339</v>
      </c>
      <c r="F6800" s="8" t="s">
        <v>452</v>
      </c>
      <c r="G6800" s="8" t="s">
        <v>1340</v>
      </c>
      <c r="H6800" s="8">
        <v>10</v>
      </c>
    </row>
    <row r="6801" spans="1:8">
      <c r="A6801" s="8" t="str">
        <f t="shared" si="146"/>
        <v>40.05.006110.09.0003</v>
      </c>
      <c r="B6801" s="8" t="s">
        <v>13</v>
      </c>
      <c r="C6801" s="8" t="s">
        <v>2152</v>
      </c>
      <c r="D6801" s="8" t="s">
        <v>450</v>
      </c>
      <c r="E6801" s="8" t="s">
        <v>824</v>
      </c>
      <c r="F6801" s="8" t="s">
        <v>452</v>
      </c>
      <c r="G6801" s="8" t="s">
        <v>825</v>
      </c>
      <c r="H6801" s="8">
        <v>1.6310579999999999</v>
      </c>
    </row>
    <row r="6802" spans="1:8">
      <c r="A6802" s="8" t="str">
        <f t="shared" si="146"/>
        <v>40.05.006110.06.0020</v>
      </c>
      <c r="B6802" s="8" t="s">
        <v>13</v>
      </c>
      <c r="C6802" s="8" t="s">
        <v>2152</v>
      </c>
      <c r="D6802" s="8" t="s">
        <v>450</v>
      </c>
      <c r="E6802" s="8" t="s">
        <v>456</v>
      </c>
      <c r="F6802" s="8" t="s">
        <v>452</v>
      </c>
      <c r="G6802" s="8" t="s">
        <v>457</v>
      </c>
      <c r="H6802" s="8">
        <v>0.16144600000000001</v>
      </c>
    </row>
    <row r="6803" spans="1:8">
      <c r="A6803" s="8" t="str">
        <f t="shared" si="146"/>
        <v>40.05.006110.04.0005</v>
      </c>
      <c r="B6803" s="8" t="s">
        <v>13</v>
      </c>
      <c r="C6803" s="8" t="s">
        <v>2152</v>
      </c>
      <c r="D6803" s="8" t="s">
        <v>450</v>
      </c>
      <c r="E6803" s="8" t="s">
        <v>475</v>
      </c>
      <c r="F6803" s="8" t="s">
        <v>452</v>
      </c>
      <c r="G6803" s="8" t="s">
        <v>476</v>
      </c>
      <c r="H6803" s="8">
        <v>0.238983</v>
      </c>
    </row>
    <row r="6804" spans="1:8">
      <c r="A6804" s="8" t="str">
        <f t="shared" si="146"/>
        <v>40.05.006140.03.1380</v>
      </c>
      <c r="B6804" s="8" t="s">
        <v>13</v>
      </c>
      <c r="C6804" s="8" t="s">
        <v>2152</v>
      </c>
      <c r="D6804" s="8" t="s">
        <v>450</v>
      </c>
      <c r="E6804" s="8" t="s">
        <v>835</v>
      </c>
      <c r="F6804" s="8" t="s">
        <v>498</v>
      </c>
      <c r="G6804" s="8" t="s">
        <v>836</v>
      </c>
      <c r="H6804" s="8">
        <v>0.98248500000000005</v>
      </c>
    </row>
    <row r="6805" spans="1:8">
      <c r="A6805" s="8" t="str">
        <f t="shared" si="146"/>
        <v>40.05.006140.03.1510</v>
      </c>
      <c r="B6805" s="8" t="s">
        <v>13</v>
      </c>
      <c r="C6805" s="8" t="s">
        <v>2152</v>
      </c>
      <c r="D6805" s="8" t="s">
        <v>450</v>
      </c>
      <c r="E6805" s="8" t="s">
        <v>837</v>
      </c>
      <c r="F6805" s="8" t="s">
        <v>498</v>
      </c>
      <c r="G6805" s="8" t="s">
        <v>838</v>
      </c>
      <c r="H6805" s="8">
        <v>0.132768</v>
      </c>
    </row>
    <row r="6806" spans="1:8">
      <c r="A6806" s="8" t="str">
        <f t="shared" si="146"/>
        <v>40.05.006130.06.0010</v>
      </c>
      <c r="B6806" s="8" t="s">
        <v>13</v>
      </c>
      <c r="C6806" s="8" t="s">
        <v>2152</v>
      </c>
      <c r="D6806" s="8" t="s">
        <v>450</v>
      </c>
      <c r="E6806" s="8" t="s">
        <v>1341</v>
      </c>
      <c r="F6806" s="8" t="s">
        <v>452</v>
      </c>
      <c r="G6806" s="8" t="s">
        <v>1342</v>
      </c>
      <c r="H6806" s="8">
        <v>6.8848580000000004</v>
      </c>
    </row>
    <row r="6807" spans="1:8">
      <c r="A6807" s="8" t="str">
        <f t="shared" si="146"/>
        <v>40.05.006110.07.0002</v>
      </c>
      <c r="B6807" s="8" t="s">
        <v>13</v>
      </c>
      <c r="C6807" s="8" t="s">
        <v>2152</v>
      </c>
      <c r="D6807" s="8" t="s">
        <v>450</v>
      </c>
      <c r="E6807" s="8" t="s">
        <v>454</v>
      </c>
      <c r="F6807" s="8" t="s">
        <v>452</v>
      </c>
      <c r="G6807" s="8" t="s">
        <v>455</v>
      </c>
      <c r="H6807" s="8">
        <v>2.1242920000000001</v>
      </c>
    </row>
    <row r="6808" spans="1:8">
      <c r="A6808" s="8" t="str">
        <f t="shared" si="146"/>
        <v>40.05.006110.04.0007</v>
      </c>
      <c r="B6808" s="8" t="s">
        <v>13</v>
      </c>
      <c r="C6808" s="8" t="s">
        <v>2152</v>
      </c>
      <c r="D6808" s="8" t="s">
        <v>450</v>
      </c>
      <c r="E6808" s="8" t="s">
        <v>535</v>
      </c>
      <c r="F6808" s="8" t="s">
        <v>452</v>
      </c>
      <c r="G6808" s="8" t="s">
        <v>536</v>
      </c>
      <c r="H6808" s="8">
        <v>0.84971699999999994</v>
      </c>
    </row>
    <row r="6809" spans="1:8">
      <c r="A6809" s="8" t="str">
        <f t="shared" si="146"/>
        <v>40.05.006110.01.0010</v>
      </c>
      <c r="B6809" s="8" t="s">
        <v>13</v>
      </c>
      <c r="C6809" s="8" t="s">
        <v>2152</v>
      </c>
      <c r="D6809" s="8" t="s">
        <v>450</v>
      </c>
      <c r="E6809" s="8" t="s">
        <v>843</v>
      </c>
      <c r="F6809" s="8" t="s">
        <v>452</v>
      </c>
      <c r="G6809" s="8" t="s">
        <v>844</v>
      </c>
      <c r="H6809" s="8">
        <v>1.1471180000000001</v>
      </c>
    </row>
    <row r="6810" spans="1:8">
      <c r="A6810" s="8" t="str">
        <f t="shared" si="146"/>
        <v>40.05.006110.01.0019</v>
      </c>
      <c r="B6810" s="8" t="s">
        <v>13</v>
      </c>
      <c r="C6810" s="8" t="s">
        <v>2152</v>
      </c>
      <c r="D6810" s="8" t="s">
        <v>450</v>
      </c>
      <c r="E6810" s="8" t="s">
        <v>1343</v>
      </c>
      <c r="F6810" s="8" t="s">
        <v>452</v>
      </c>
      <c r="G6810" s="8" t="s">
        <v>842</v>
      </c>
      <c r="H6810" s="8">
        <v>1.52949</v>
      </c>
    </row>
    <row r="6811" spans="1:8">
      <c r="A6811" s="8" t="str">
        <f t="shared" si="146"/>
        <v>40.05.006110.01.0006</v>
      </c>
      <c r="B6811" s="8" t="s">
        <v>13</v>
      </c>
      <c r="C6811" s="8" t="s">
        <v>2152</v>
      </c>
      <c r="D6811" s="8" t="s">
        <v>450</v>
      </c>
      <c r="E6811" s="8" t="s">
        <v>845</v>
      </c>
      <c r="F6811" s="8" t="s">
        <v>452</v>
      </c>
      <c r="G6811" s="8" t="s">
        <v>846</v>
      </c>
      <c r="H6811" s="8">
        <v>1.1471180000000001</v>
      </c>
    </row>
    <row r="6812" spans="1:8">
      <c r="A6812" s="8" t="str">
        <f t="shared" si="146"/>
        <v>40.05.006110.02.0003</v>
      </c>
      <c r="B6812" s="8" t="s">
        <v>13</v>
      </c>
      <c r="C6812" s="8" t="s">
        <v>2152</v>
      </c>
      <c r="D6812" s="8" t="s">
        <v>450</v>
      </c>
      <c r="E6812" s="8" t="s">
        <v>523</v>
      </c>
      <c r="F6812" s="8" t="s">
        <v>452</v>
      </c>
      <c r="G6812" s="8" t="s">
        <v>524</v>
      </c>
      <c r="H6812" s="8">
        <v>0.29740100000000003</v>
      </c>
    </row>
    <row r="6813" spans="1:8">
      <c r="A6813" s="8" t="str">
        <f t="shared" si="146"/>
        <v>40.05.006110.02.0026</v>
      </c>
      <c r="B6813" s="8" t="s">
        <v>13</v>
      </c>
      <c r="C6813" s="8" t="s">
        <v>2152</v>
      </c>
      <c r="D6813" s="8" t="s">
        <v>450</v>
      </c>
      <c r="E6813" s="8" t="s">
        <v>1333</v>
      </c>
      <c r="F6813" s="8" t="s">
        <v>452</v>
      </c>
      <c r="G6813" s="8" t="s">
        <v>1334</v>
      </c>
      <c r="H6813" s="8">
        <v>7.4349999999999999E-2</v>
      </c>
    </row>
    <row r="6814" spans="1:8">
      <c r="A6814" s="8" t="str">
        <f t="shared" si="146"/>
        <v>40.05.006120.07.0005</v>
      </c>
      <c r="B6814" s="8" t="s">
        <v>13</v>
      </c>
      <c r="C6814" s="8" t="s">
        <v>2152</v>
      </c>
      <c r="D6814" s="8" t="s">
        <v>450</v>
      </c>
      <c r="E6814" s="8" t="s">
        <v>2153</v>
      </c>
      <c r="F6814" s="8" t="s">
        <v>452</v>
      </c>
      <c r="G6814" s="8" t="s">
        <v>2154</v>
      </c>
      <c r="H6814" s="8">
        <v>6.9082000000000005E-2</v>
      </c>
    </row>
    <row r="6815" spans="1:8">
      <c r="A6815" s="8" t="str">
        <f t="shared" si="146"/>
        <v>40.05.006120.03.0001</v>
      </c>
      <c r="B6815" s="8" t="s">
        <v>13</v>
      </c>
      <c r="C6815" s="8" t="s">
        <v>2152</v>
      </c>
      <c r="D6815" s="8" t="s">
        <v>450</v>
      </c>
      <c r="E6815" s="8" t="s">
        <v>815</v>
      </c>
      <c r="F6815" s="8" t="s">
        <v>463</v>
      </c>
      <c r="G6815" s="8" t="s">
        <v>816</v>
      </c>
      <c r="H6815" s="8">
        <v>1</v>
      </c>
    </row>
    <row r="6816" spans="1:8">
      <c r="A6816" s="8" t="str">
        <f t="shared" si="146"/>
        <v>40.05.006235.05.0058</v>
      </c>
      <c r="B6816" s="8" t="s">
        <v>14</v>
      </c>
      <c r="C6816" s="8" t="s">
        <v>2155</v>
      </c>
      <c r="D6816" s="8" t="s">
        <v>450</v>
      </c>
      <c r="E6816" s="8" t="s">
        <v>1717</v>
      </c>
      <c r="F6816" s="8" t="s">
        <v>452</v>
      </c>
      <c r="G6816" s="8" t="s">
        <v>1718</v>
      </c>
      <c r="H6816" s="8">
        <v>10.199999999999999</v>
      </c>
    </row>
    <row r="6817" spans="1:8">
      <c r="A6817" s="8" t="str">
        <f t="shared" si="146"/>
        <v>40.05.006230.05.0022</v>
      </c>
      <c r="B6817" s="8" t="s">
        <v>14</v>
      </c>
      <c r="C6817" s="8" t="s">
        <v>2155</v>
      </c>
      <c r="D6817" s="8" t="s">
        <v>450</v>
      </c>
      <c r="E6817" s="8" t="s">
        <v>1376</v>
      </c>
      <c r="F6817" s="8" t="s">
        <v>452</v>
      </c>
      <c r="G6817" s="8" t="s">
        <v>1358</v>
      </c>
      <c r="H6817" s="8">
        <v>10.199999999999999</v>
      </c>
    </row>
    <row r="6818" spans="1:8">
      <c r="A6818" s="8" t="str">
        <f t="shared" si="146"/>
        <v>40.05.006210.09.0003</v>
      </c>
      <c r="B6818" s="8" t="s">
        <v>14</v>
      </c>
      <c r="C6818" s="8" t="s">
        <v>2155</v>
      </c>
      <c r="D6818" s="8" t="s">
        <v>450</v>
      </c>
      <c r="E6818" s="8" t="s">
        <v>824</v>
      </c>
      <c r="F6818" s="8" t="s">
        <v>452</v>
      </c>
      <c r="G6818" s="8" t="s">
        <v>825</v>
      </c>
      <c r="H6818" s="8">
        <v>1.739735</v>
      </c>
    </row>
    <row r="6819" spans="1:8">
      <c r="A6819" s="8" t="str">
        <f t="shared" si="146"/>
        <v>40.05.006210.06.0020</v>
      </c>
      <c r="B6819" s="8" t="s">
        <v>14</v>
      </c>
      <c r="C6819" s="8" t="s">
        <v>2155</v>
      </c>
      <c r="D6819" s="8" t="s">
        <v>450</v>
      </c>
      <c r="E6819" s="8" t="s">
        <v>456</v>
      </c>
      <c r="F6819" s="8" t="s">
        <v>452</v>
      </c>
      <c r="G6819" s="8" t="s">
        <v>457</v>
      </c>
      <c r="H6819" s="8">
        <v>0.15684999999999999</v>
      </c>
    </row>
    <row r="6820" spans="1:8">
      <c r="A6820" s="8" t="str">
        <f t="shared" si="146"/>
        <v>40.05.006210.04.0005</v>
      </c>
      <c r="B6820" s="8" t="s">
        <v>14</v>
      </c>
      <c r="C6820" s="8" t="s">
        <v>2155</v>
      </c>
      <c r="D6820" s="8" t="s">
        <v>450</v>
      </c>
      <c r="E6820" s="8" t="s">
        <v>475</v>
      </c>
      <c r="F6820" s="8" t="s">
        <v>452</v>
      </c>
      <c r="G6820" s="8" t="s">
        <v>476</v>
      </c>
      <c r="H6820" s="8">
        <v>0.201458</v>
      </c>
    </row>
    <row r="6821" spans="1:8">
      <c r="A6821" s="8" t="str">
        <f t="shared" si="146"/>
        <v>40.05.006210.06.0024</v>
      </c>
      <c r="B6821" s="8" t="s">
        <v>14</v>
      </c>
      <c r="C6821" s="8" t="s">
        <v>2155</v>
      </c>
      <c r="D6821" s="8" t="s">
        <v>450</v>
      </c>
      <c r="E6821" s="8" t="s">
        <v>1353</v>
      </c>
      <c r="F6821" s="8" t="s">
        <v>498</v>
      </c>
      <c r="G6821" s="8" t="s">
        <v>1354</v>
      </c>
      <c r="H6821" s="8">
        <v>5.1799999999999997E-3</v>
      </c>
    </row>
    <row r="6822" spans="1:8">
      <c r="A6822" s="8" t="str">
        <f t="shared" si="146"/>
        <v>40.05.006240.03.1380</v>
      </c>
      <c r="B6822" s="8" t="s">
        <v>14</v>
      </c>
      <c r="C6822" s="8" t="s">
        <v>2155</v>
      </c>
      <c r="D6822" s="8" t="s">
        <v>450</v>
      </c>
      <c r="E6822" s="8" t="s">
        <v>835</v>
      </c>
      <c r="F6822" s="8" t="s">
        <v>498</v>
      </c>
      <c r="G6822" s="8" t="s">
        <v>836</v>
      </c>
      <c r="H6822" s="8">
        <v>0.77705299999999999</v>
      </c>
    </row>
    <row r="6823" spans="1:8">
      <c r="A6823" s="8" t="str">
        <f t="shared" si="146"/>
        <v>40.05.006210.02.0025</v>
      </c>
      <c r="B6823" s="8" t="s">
        <v>14</v>
      </c>
      <c r="C6823" s="8" t="s">
        <v>2155</v>
      </c>
      <c r="D6823" s="8" t="s">
        <v>450</v>
      </c>
      <c r="E6823" s="8" t="s">
        <v>739</v>
      </c>
      <c r="F6823" s="8" t="s">
        <v>498</v>
      </c>
      <c r="G6823" s="8" t="s">
        <v>740</v>
      </c>
      <c r="H6823" s="8">
        <v>8.6338999999999999E-2</v>
      </c>
    </row>
    <row r="6824" spans="1:8">
      <c r="A6824" s="8" t="str">
        <f t="shared" si="146"/>
        <v>40.05.006230.06.0007</v>
      </c>
      <c r="B6824" s="8" t="s">
        <v>14</v>
      </c>
      <c r="C6824" s="8" t="s">
        <v>2155</v>
      </c>
      <c r="D6824" s="8" t="s">
        <v>450</v>
      </c>
      <c r="E6824" s="8" t="s">
        <v>1377</v>
      </c>
      <c r="F6824" s="8" t="s">
        <v>452</v>
      </c>
      <c r="G6824" s="8" t="s">
        <v>1378</v>
      </c>
      <c r="H6824" s="8">
        <v>7.2630509999999999</v>
      </c>
    </row>
    <row r="6825" spans="1:8">
      <c r="A6825" s="8" t="str">
        <f t="shared" si="146"/>
        <v>40.05.006210.07.0002</v>
      </c>
      <c r="B6825" s="8" t="s">
        <v>14</v>
      </c>
      <c r="C6825" s="8" t="s">
        <v>2155</v>
      </c>
      <c r="D6825" s="8" t="s">
        <v>450</v>
      </c>
      <c r="E6825" s="8" t="s">
        <v>454</v>
      </c>
      <c r="F6825" s="8" t="s">
        <v>452</v>
      </c>
      <c r="G6825" s="8" t="s">
        <v>455</v>
      </c>
      <c r="H6825" s="8">
        <v>2.3023790000000002</v>
      </c>
    </row>
    <row r="6826" spans="1:8">
      <c r="A6826" s="8" t="str">
        <f t="shared" si="146"/>
        <v>40.05.006210.04.0007</v>
      </c>
      <c r="B6826" s="8" t="s">
        <v>14</v>
      </c>
      <c r="C6826" s="8" t="s">
        <v>2155</v>
      </c>
      <c r="D6826" s="8" t="s">
        <v>450</v>
      </c>
      <c r="E6826" s="8" t="s">
        <v>535</v>
      </c>
      <c r="F6826" s="8" t="s">
        <v>452</v>
      </c>
      <c r="G6826" s="8" t="s">
        <v>536</v>
      </c>
      <c r="H6826" s="8">
        <v>0.82885600000000004</v>
      </c>
    </row>
    <row r="6827" spans="1:8">
      <c r="A6827" s="8" t="str">
        <f t="shared" si="146"/>
        <v>40.05.006230.05.0001</v>
      </c>
      <c r="B6827" s="8" t="s">
        <v>14</v>
      </c>
      <c r="C6827" s="8" t="s">
        <v>2155</v>
      </c>
      <c r="D6827" s="8" t="s">
        <v>450</v>
      </c>
      <c r="E6827" s="8" t="s">
        <v>1050</v>
      </c>
      <c r="F6827" s="8" t="s">
        <v>498</v>
      </c>
      <c r="G6827" s="8" t="s">
        <v>844</v>
      </c>
      <c r="H6827" s="8">
        <v>1.243285</v>
      </c>
    </row>
    <row r="6828" spans="1:8">
      <c r="A6828" s="8" t="str">
        <f t="shared" si="146"/>
        <v>40.05.006210.01.0019</v>
      </c>
      <c r="B6828" s="8" t="s">
        <v>14</v>
      </c>
      <c r="C6828" s="8" t="s">
        <v>2155</v>
      </c>
      <c r="D6828" s="8" t="s">
        <v>450</v>
      </c>
      <c r="E6828" s="8" t="s">
        <v>1343</v>
      </c>
      <c r="F6828" s="8" t="s">
        <v>452</v>
      </c>
      <c r="G6828" s="8" t="s">
        <v>842</v>
      </c>
      <c r="H6828" s="8">
        <v>1.657713</v>
      </c>
    </row>
    <row r="6829" spans="1:8">
      <c r="A6829" s="8" t="str">
        <f t="shared" si="146"/>
        <v>40.05.006210.01.0006</v>
      </c>
      <c r="B6829" s="8" t="s">
        <v>14</v>
      </c>
      <c r="C6829" s="8" t="s">
        <v>2155</v>
      </c>
      <c r="D6829" s="8" t="s">
        <v>450</v>
      </c>
      <c r="E6829" s="8" t="s">
        <v>845</v>
      </c>
      <c r="F6829" s="8" t="s">
        <v>452</v>
      </c>
      <c r="G6829" s="8" t="s">
        <v>846</v>
      </c>
      <c r="H6829" s="8">
        <v>1.243285</v>
      </c>
    </row>
    <row r="6830" spans="1:8">
      <c r="A6830" s="8" t="str">
        <f t="shared" si="146"/>
        <v>40.05.006210.02.0003</v>
      </c>
      <c r="B6830" s="8" t="s">
        <v>14</v>
      </c>
      <c r="C6830" s="8" t="s">
        <v>2155</v>
      </c>
      <c r="D6830" s="8" t="s">
        <v>450</v>
      </c>
      <c r="E6830" s="8" t="s">
        <v>523</v>
      </c>
      <c r="F6830" s="8" t="s">
        <v>452</v>
      </c>
      <c r="G6830" s="8" t="s">
        <v>524</v>
      </c>
      <c r="H6830" s="8">
        <v>0.230238</v>
      </c>
    </row>
    <row r="6831" spans="1:8">
      <c r="A6831" s="8" t="str">
        <f t="shared" si="146"/>
        <v>40.05.006210.02.0026</v>
      </c>
      <c r="B6831" s="8" t="s">
        <v>14</v>
      </c>
      <c r="C6831" s="8" t="s">
        <v>2155</v>
      </c>
      <c r="D6831" s="8" t="s">
        <v>450</v>
      </c>
      <c r="E6831" s="8" t="s">
        <v>1333</v>
      </c>
      <c r="F6831" s="8" t="s">
        <v>452</v>
      </c>
      <c r="G6831" s="8" t="s">
        <v>1334</v>
      </c>
      <c r="H6831" s="8">
        <v>5.7558999999999999E-2</v>
      </c>
    </row>
    <row r="6832" spans="1:8">
      <c r="A6832" s="8" t="str">
        <f t="shared" si="146"/>
        <v>40.05.006220.07.0010</v>
      </c>
      <c r="B6832" s="8" t="s">
        <v>14</v>
      </c>
      <c r="C6832" s="8" t="s">
        <v>2155</v>
      </c>
      <c r="D6832" s="8" t="s">
        <v>450</v>
      </c>
      <c r="E6832" s="8" t="s">
        <v>2156</v>
      </c>
      <c r="F6832" s="8" t="s">
        <v>452</v>
      </c>
      <c r="G6832" s="8" t="s">
        <v>2157</v>
      </c>
      <c r="H6832" s="8">
        <v>6.9082000000000005E-2</v>
      </c>
    </row>
    <row r="6833" spans="1:8">
      <c r="A6833" s="8" t="str">
        <f t="shared" si="146"/>
        <v>40.05.006220.03.0002</v>
      </c>
      <c r="B6833" s="8" t="s">
        <v>14</v>
      </c>
      <c r="C6833" s="8" t="s">
        <v>2155</v>
      </c>
      <c r="D6833" s="8" t="s">
        <v>450</v>
      </c>
      <c r="E6833" s="8" t="s">
        <v>1060</v>
      </c>
      <c r="F6833" s="8" t="s">
        <v>463</v>
      </c>
      <c r="G6833" s="8" t="s">
        <v>1061</v>
      </c>
      <c r="H6833" s="8">
        <v>1</v>
      </c>
    </row>
    <row r="6834" spans="1:8">
      <c r="A6834" s="8" t="str">
        <f t="shared" si="146"/>
        <v>40.05.006335.05.0052</v>
      </c>
      <c r="B6834" s="8" t="s">
        <v>2158</v>
      </c>
      <c r="C6834" s="8" t="s">
        <v>2062</v>
      </c>
      <c r="D6834" s="8" t="s">
        <v>450</v>
      </c>
      <c r="E6834" s="8" t="s">
        <v>1704</v>
      </c>
      <c r="F6834" s="8" t="s">
        <v>452</v>
      </c>
      <c r="G6834" s="8" t="s">
        <v>1705</v>
      </c>
      <c r="H6834" s="8">
        <v>10</v>
      </c>
    </row>
    <row r="6835" spans="1:8">
      <c r="A6835" s="8" t="str">
        <f t="shared" si="146"/>
        <v>40.05.006330.05.0014</v>
      </c>
      <c r="B6835" s="8" t="s">
        <v>2158</v>
      </c>
      <c r="C6835" s="8" t="s">
        <v>2062</v>
      </c>
      <c r="D6835" s="8" t="s">
        <v>450</v>
      </c>
      <c r="E6835" s="8" t="s">
        <v>1351</v>
      </c>
      <c r="F6835" s="8" t="s">
        <v>452</v>
      </c>
      <c r="G6835" s="8" t="s">
        <v>1320</v>
      </c>
      <c r="H6835" s="8">
        <v>10</v>
      </c>
    </row>
    <row r="6836" spans="1:8">
      <c r="A6836" s="8" t="str">
        <f t="shared" si="146"/>
        <v>40.05.006310.09.0003</v>
      </c>
      <c r="B6836" s="8" t="s">
        <v>2158</v>
      </c>
      <c r="C6836" s="8" t="s">
        <v>2062</v>
      </c>
      <c r="D6836" s="8" t="s">
        <v>450</v>
      </c>
      <c r="E6836" s="8" t="s">
        <v>824</v>
      </c>
      <c r="F6836" s="8" t="s">
        <v>452</v>
      </c>
      <c r="G6836" s="8" t="s">
        <v>825</v>
      </c>
      <c r="H6836" s="8">
        <v>1.5293600000000001</v>
      </c>
    </row>
    <row r="6837" spans="1:8">
      <c r="A6837" s="8" t="str">
        <f t="shared" si="146"/>
        <v>40.05.006310.06.0020</v>
      </c>
      <c r="B6837" s="8" t="s">
        <v>2158</v>
      </c>
      <c r="C6837" s="8" t="s">
        <v>2062</v>
      </c>
      <c r="D6837" s="8" t="s">
        <v>450</v>
      </c>
      <c r="E6837" s="8" t="s">
        <v>456</v>
      </c>
      <c r="F6837" s="8" t="s">
        <v>452</v>
      </c>
      <c r="G6837" s="8" t="s">
        <v>457</v>
      </c>
      <c r="H6837" s="8">
        <v>0.132823</v>
      </c>
    </row>
    <row r="6838" spans="1:8">
      <c r="A6838" s="8" t="str">
        <f t="shared" si="146"/>
        <v>40.05.006310.04.0004</v>
      </c>
      <c r="B6838" s="8" t="s">
        <v>2158</v>
      </c>
      <c r="C6838" s="8" t="s">
        <v>2062</v>
      </c>
      <c r="D6838" s="8" t="s">
        <v>450</v>
      </c>
      <c r="E6838" s="8" t="s">
        <v>776</v>
      </c>
      <c r="F6838" s="8" t="s">
        <v>452</v>
      </c>
      <c r="G6838" s="8" t="s">
        <v>777</v>
      </c>
      <c r="H6838" s="8">
        <v>7.5898999999999994E-2</v>
      </c>
    </row>
    <row r="6839" spans="1:8">
      <c r="A6839" s="8" t="str">
        <f t="shared" si="146"/>
        <v>40.05.006310.04.0005</v>
      </c>
      <c r="B6839" s="8" t="s">
        <v>2158</v>
      </c>
      <c r="C6839" s="8" t="s">
        <v>2062</v>
      </c>
      <c r="D6839" s="8" t="s">
        <v>450</v>
      </c>
      <c r="E6839" s="8" t="s">
        <v>475</v>
      </c>
      <c r="F6839" s="8" t="s">
        <v>452</v>
      </c>
      <c r="G6839" s="8" t="s">
        <v>476</v>
      </c>
      <c r="H6839" s="8">
        <v>0.101198</v>
      </c>
    </row>
    <row r="6840" spans="1:8">
      <c r="A6840" s="8" t="str">
        <f t="shared" si="146"/>
        <v>40.05.006340.03.1380</v>
      </c>
      <c r="B6840" s="8" t="s">
        <v>2158</v>
      </c>
      <c r="C6840" s="8" t="s">
        <v>2062</v>
      </c>
      <c r="D6840" s="8" t="s">
        <v>450</v>
      </c>
      <c r="E6840" s="8" t="s">
        <v>835</v>
      </c>
      <c r="F6840" s="8" t="s">
        <v>498</v>
      </c>
      <c r="G6840" s="8" t="s">
        <v>836</v>
      </c>
      <c r="H6840" s="8">
        <v>1.5179750000000001</v>
      </c>
    </row>
    <row r="6841" spans="1:8">
      <c r="A6841" s="8" t="str">
        <f t="shared" si="146"/>
        <v>40.05.006330.06.0001</v>
      </c>
      <c r="B6841" s="8" t="s">
        <v>2158</v>
      </c>
      <c r="C6841" s="8" t="s">
        <v>2062</v>
      </c>
      <c r="D6841" s="8" t="s">
        <v>450</v>
      </c>
      <c r="E6841" s="8" t="s">
        <v>1331</v>
      </c>
      <c r="F6841" s="8" t="s">
        <v>452</v>
      </c>
      <c r="G6841" s="8" t="s">
        <v>1332</v>
      </c>
      <c r="H6841" s="8">
        <v>6.6763180000000002</v>
      </c>
    </row>
    <row r="6842" spans="1:8">
      <c r="A6842" s="8" t="str">
        <f t="shared" si="146"/>
        <v>40.05.006310.01.0010</v>
      </c>
      <c r="B6842" s="8" t="s">
        <v>2158</v>
      </c>
      <c r="C6842" s="8" t="s">
        <v>2062</v>
      </c>
      <c r="D6842" s="8" t="s">
        <v>450</v>
      </c>
      <c r="E6842" s="8" t="s">
        <v>843</v>
      </c>
      <c r="F6842" s="8" t="s">
        <v>452</v>
      </c>
      <c r="G6842" s="8" t="s">
        <v>844</v>
      </c>
      <c r="H6842" s="8">
        <v>1.0929420000000001</v>
      </c>
    </row>
    <row r="6843" spans="1:8">
      <c r="A6843" s="8" t="str">
        <f t="shared" si="146"/>
        <v>40.05.006310.01.0014</v>
      </c>
      <c r="B6843" s="8" t="s">
        <v>2158</v>
      </c>
      <c r="C6843" s="8" t="s">
        <v>2062</v>
      </c>
      <c r="D6843" s="8" t="s">
        <v>450</v>
      </c>
      <c r="E6843" s="8" t="s">
        <v>841</v>
      </c>
      <c r="F6843" s="8" t="s">
        <v>452</v>
      </c>
      <c r="G6843" s="8" t="s">
        <v>842</v>
      </c>
      <c r="H6843" s="8">
        <v>1.4572560000000001</v>
      </c>
    </row>
    <row r="6844" spans="1:8">
      <c r="A6844" s="8" t="str">
        <f t="shared" si="146"/>
        <v>40.05.006310.01.0006</v>
      </c>
      <c r="B6844" s="8" t="s">
        <v>2158</v>
      </c>
      <c r="C6844" s="8" t="s">
        <v>2062</v>
      </c>
      <c r="D6844" s="8" t="s">
        <v>450</v>
      </c>
      <c r="E6844" s="8" t="s">
        <v>845</v>
      </c>
      <c r="F6844" s="8" t="s">
        <v>452</v>
      </c>
      <c r="G6844" s="8" t="s">
        <v>846</v>
      </c>
      <c r="H6844" s="8">
        <v>1.0929420000000001</v>
      </c>
    </row>
    <row r="6845" spans="1:8">
      <c r="A6845" s="8" t="str">
        <f t="shared" si="146"/>
        <v>40.05.006310.02.0003</v>
      </c>
      <c r="B6845" s="8" t="s">
        <v>2158</v>
      </c>
      <c r="C6845" s="8" t="s">
        <v>2062</v>
      </c>
      <c r="D6845" s="8" t="s">
        <v>450</v>
      </c>
      <c r="E6845" s="8" t="s">
        <v>523</v>
      </c>
      <c r="F6845" s="8" t="s">
        <v>452</v>
      </c>
      <c r="G6845" s="8" t="s">
        <v>524</v>
      </c>
      <c r="H6845" s="8">
        <v>0.24793599999999999</v>
      </c>
    </row>
    <row r="6846" spans="1:8">
      <c r="A6846" s="8" t="str">
        <f t="shared" si="146"/>
        <v>40.05.006310.02.0026</v>
      </c>
      <c r="B6846" s="8" t="s">
        <v>2158</v>
      </c>
      <c r="C6846" s="8" t="s">
        <v>2062</v>
      </c>
      <c r="D6846" s="8" t="s">
        <v>450</v>
      </c>
      <c r="E6846" s="8" t="s">
        <v>1333</v>
      </c>
      <c r="F6846" s="8" t="s">
        <v>452</v>
      </c>
      <c r="G6846" s="8" t="s">
        <v>1334</v>
      </c>
      <c r="H6846" s="8">
        <v>0.10625800000000001</v>
      </c>
    </row>
    <row r="6847" spans="1:8">
      <c r="A6847" s="8" t="str">
        <f t="shared" si="146"/>
        <v>40.05.006310.07.0002</v>
      </c>
      <c r="B6847" s="8" t="s">
        <v>2158</v>
      </c>
      <c r="C6847" s="8" t="s">
        <v>2062</v>
      </c>
      <c r="D6847" s="8" t="s">
        <v>450</v>
      </c>
      <c r="E6847" s="8" t="s">
        <v>454</v>
      </c>
      <c r="F6847" s="8" t="s">
        <v>452</v>
      </c>
      <c r="G6847" s="8" t="s">
        <v>455</v>
      </c>
      <c r="H6847" s="8">
        <v>2.2263630000000001</v>
      </c>
    </row>
    <row r="6848" spans="1:8">
      <c r="A6848" s="8" t="str">
        <f t="shared" si="146"/>
        <v>40.05.006310.04.0007</v>
      </c>
      <c r="B6848" s="8" t="s">
        <v>2158</v>
      </c>
      <c r="C6848" s="8" t="s">
        <v>2062</v>
      </c>
      <c r="D6848" s="8" t="s">
        <v>450</v>
      </c>
      <c r="E6848" s="8" t="s">
        <v>535</v>
      </c>
      <c r="F6848" s="8" t="s">
        <v>452</v>
      </c>
      <c r="G6848" s="8" t="s">
        <v>536</v>
      </c>
      <c r="H6848" s="8">
        <v>0.72134200000000004</v>
      </c>
    </row>
    <row r="6849" spans="1:8">
      <c r="A6849" s="8" t="str">
        <f t="shared" si="146"/>
        <v>40.05.006320.07.0066</v>
      </c>
      <c r="B6849" s="8" t="s">
        <v>2158</v>
      </c>
      <c r="C6849" s="8" t="s">
        <v>2062</v>
      </c>
      <c r="D6849" s="8" t="s">
        <v>450</v>
      </c>
      <c r="E6849" s="8" t="s">
        <v>2159</v>
      </c>
      <c r="F6849" s="8" t="s">
        <v>498</v>
      </c>
      <c r="G6849" s="8" t="s">
        <v>2160</v>
      </c>
      <c r="H6849" s="8">
        <v>6.9082000000000005E-2</v>
      </c>
    </row>
    <row r="6850" spans="1:8">
      <c r="A6850" s="8" t="str">
        <f t="shared" si="146"/>
        <v>40.05.006320.03.0001</v>
      </c>
      <c r="B6850" s="8" t="s">
        <v>2158</v>
      </c>
      <c r="C6850" s="8" t="s">
        <v>2062</v>
      </c>
      <c r="D6850" s="8" t="s">
        <v>450</v>
      </c>
      <c r="E6850" s="8" t="s">
        <v>815</v>
      </c>
      <c r="F6850" s="8" t="s">
        <v>463</v>
      </c>
      <c r="G6850" s="8" t="s">
        <v>816</v>
      </c>
      <c r="H6850" s="8">
        <v>1</v>
      </c>
    </row>
    <row r="6851" spans="1:8">
      <c r="A6851" s="8" t="str">
        <f t="shared" si="146"/>
        <v>---------------  - FMEN031 - V:</v>
      </c>
      <c r="B6851" s="8" t="s">
        <v>427</v>
      </c>
      <c r="C6851" s="8" t="e">
        <f>------------------------------DAT</f>
        <v>#NAME?</v>
      </c>
      <c r="D6851" s="8" t="s">
        <v>1238</v>
      </c>
      <c r="E6851" s="8" t="s">
        <v>526</v>
      </c>
      <c r="F6851" s="8" t="s">
        <v>527</v>
      </c>
      <c r="G6851" s="8" t="s">
        <v>528</v>
      </c>
      <c r="H6851" s="8"/>
    </row>
    <row r="6852" spans="1:8">
      <c r="A6852" s="8" t="str">
        <f t="shared" si="146"/>
        <v>_x000C_------------------------------</v>
      </c>
      <c r="B6852" s="8" t="s">
        <v>529</v>
      </c>
      <c r="C6852" s="8" t="s">
        <v>1227</v>
      </c>
      <c r="D6852" s="8" t="s">
        <v>1228</v>
      </c>
      <c r="E6852" s="8" t="s">
        <v>430</v>
      </c>
      <c r="F6852" s="8" t="s">
        <v>429</v>
      </c>
      <c r="G6852" s="8" t="s">
        <v>431</v>
      </c>
      <c r="H6852" s="8" t="s">
        <v>431</v>
      </c>
    </row>
    <row r="6853" spans="1:8">
      <c r="A6853" s="8" t="str">
        <f t="shared" si="146"/>
        <v>FORNO DE MINASrutura de Atual P</v>
      </c>
      <c r="B6853" s="8" t="s">
        <v>433</v>
      </c>
      <c r="C6853" s="8" t="s">
        <v>434</v>
      </c>
      <c r="D6853" s="8" t="s">
        <v>435</v>
      </c>
      <c r="E6853" s="8" t="s">
        <v>436</v>
      </c>
      <c r="F6853" s="8" t="s">
        <v>437</v>
      </c>
      <c r="G6853" s="8" t="s">
        <v>438</v>
      </c>
      <c r="H6853" s="8" t="s">
        <v>2161</v>
      </c>
    </row>
    <row r="6854" spans="1:8">
      <c r="A6854" s="8" t="str">
        <f t="shared" si="146"/>
        <v>-------------------------------</v>
      </c>
      <c r="B6854" s="8" t="s">
        <v>427</v>
      </c>
      <c r="C6854" s="8" t="s">
        <v>1227</v>
      </c>
      <c r="D6854" s="8" t="s">
        <v>1228</v>
      </c>
      <c r="E6854" s="8" t="s">
        <v>430</v>
      </c>
      <c r="F6854" s="8" t="s">
        <v>429</v>
      </c>
      <c r="G6854" s="8" t="s">
        <v>431</v>
      </c>
      <c r="H6854" s="8" t="s">
        <v>2076</v>
      </c>
    </row>
    <row r="6855" spans="1:8">
      <c r="A6855" s="8" t="str">
        <f t="shared" si="146"/>
        <v/>
      </c>
      <c r="B6855" s="8"/>
      <c r="C6855" s="8"/>
      <c r="D6855" s="8"/>
      <c r="E6855" s="8"/>
      <c r="F6855" s="8"/>
      <c r="G6855" s="8"/>
      <c r="H6855" s="8"/>
    </row>
    <row r="6856" spans="1:8">
      <c r="A6856" s="8" t="str">
        <f t="shared" si="146"/>
        <v>Item PaiItem Filho</v>
      </c>
      <c r="B6856" s="8" t="s">
        <v>441</v>
      </c>
      <c r="C6856" s="8" t="s">
        <v>442</v>
      </c>
      <c r="D6856" s="8" t="s">
        <v>443</v>
      </c>
      <c r="E6856" s="8" t="s">
        <v>444</v>
      </c>
      <c r="F6856" s="8" t="s">
        <v>443</v>
      </c>
      <c r="G6856" s="8" t="s">
        <v>445</v>
      </c>
      <c r="H6856" s="8" t="s">
        <v>446</v>
      </c>
    </row>
    <row r="6857" spans="1:8">
      <c r="A6857" s="8" t="str">
        <f t="shared" si="146"/>
        <v>------------------------------</v>
      </c>
      <c r="B6857" s="8" t="s">
        <v>427</v>
      </c>
      <c r="C6857" s="8" t="s">
        <v>447</v>
      </c>
      <c r="D6857" s="8" t="s">
        <v>448</v>
      </c>
      <c r="E6857" s="8" t="s">
        <v>449</v>
      </c>
      <c r="F6857" s="8" t="s">
        <v>448</v>
      </c>
      <c r="G6857" s="8" t="s">
        <v>431</v>
      </c>
      <c r="H6857" s="8" t="s">
        <v>427</v>
      </c>
    </row>
    <row r="6858" spans="1:8">
      <c r="A6858" s="8" t="str">
        <f t="shared" si="146"/>
        <v>40.05.006435.05.0059</v>
      </c>
      <c r="B6858" s="8" t="s">
        <v>15</v>
      </c>
      <c r="C6858" s="8" t="s">
        <v>2152</v>
      </c>
      <c r="D6858" s="8" t="s">
        <v>450</v>
      </c>
      <c r="E6858" s="8" t="s">
        <v>1719</v>
      </c>
      <c r="F6858" s="8" t="s">
        <v>452</v>
      </c>
      <c r="G6858" s="8" t="s">
        <v>1720</v>
      </c>
      <c r="H6858" s="8">
        <v>5.6</v>
      </c>
    </row>
    <row r="6859" spans="1:8">
      <c r="A6859" s="8" t="str">
        <f t="shared" si="146"/>
        <v>40.05.006430.05.0011</v>
      </c>
      <c r="B6859" s="8" t="s">
        <v>15</v>
      </c>
      <c r="C6859" s="8" t="s">
        <v>2152</v>
      </c>
      <c r="D6859" s="8" t="s">
        <v>450</v>
      </c>
      <c r="E6859" s="8" t="s">
        <v>1339</v>
      </c>
      <c r="F6859" s="8" t="s">
        <v>452</v>
      </c>
      <c r="G6859" s="8" t="s">
        <v>1340</v>
      </c>
      <c r="H6859" s="8">
        <v>5.6</v>
      </c>
    </row>
    <row r="6860" spans="1:8">
      <c r="A6860" s="8" t="str">
        <f t="shared" si="146"/>
        <v>40.05.006410.09.0003</v>
      </c>
      <c r="B6860" s="8" t="s">
        <v>15</v>
      </c>
      <c r="C6860" s="8" t="s">
        <v>2152</v>
      </c>
      <c r="D6860" s="8" t="s">
        <v>450</v>
      </c>
      <c r="E6860" s="8" t="s">
        <v>824</v>
      </c>
      <c r="F6860" s="8" t="s">
        <v>452</v>
      </c>
      <c r="G6860" s="8" t="s">
        <v>825</v>
      </c>
      <c r="H6860" s="8">
        <v>0.91339300000000001</v>
      </c>
    </row>
    <row r="6861" spans="1:8">
      <c r="A6861" s="8" t="str">
        <f t="shared" si="146"/>
        <v>40.05.006410.06.0020</v>
      </c>
      <c r="B6861" s="8" t="s">
        <v>15</v>
      </c>
      <c r="C6861" s="8" t="s">
        <v>2152</v>
      </c>
      <c r="D6861" s="8" t="s">
        <v>450</v>
      </c>
      <c r="E6861" s="8" t="s">
        <v>456</v>
      </c>
      <c r="F6861" s="8" t="s">
        <v>452</v>
      </c>
      <c r="G6861" s="8" t="s">
        <v>457</v>
      </c>
      <c r="H6861" s="8">
        <v>9.0410000000000004E-2</v>
      </c>
    </row>
    <row r="6862" spans="1:8">
      <c r="A6862" s="8" t="str">
        <f t="shared" si="146"/>
        <v>40.05.006410.04.0005</v>
      </c>
      <c r="B6862" s="8" t="s">
        <v>15</v>
      </c>
      <c r="C6862" s="8" t="s">
        <v>2152</v>
      </c>
      <c r="D6862" s="8" t="s">
        <v>450</v>
      </c>
      <c r="E6862" s="8" t="s">
        <v>475</v>
      </c>
      <c r="F6862" s="8" t="s">
        <v>452</v>
      </c>
      <c r="G6862" s="8" t="s">
        <v>476</v>
      </c>
      <c r="H6862" s="8">
        <v>0.13383</v>
      </c>
    </row>
    <row r="6863" spans="1:8">
      <c r="A6863" s="8" t="str">
        <f t="shared" ref="A6863:A6926" si="147">B6863&amp;E6863</f>
        <v>40.05.006440.03.1380</v>
      </c>
      <c r="B6863" s="8" t="s">
        <v>15</v>
      </c>
      <c r="C6863" s="8" t="s">
        <v>2152</v>
      </c>
      <c r="D6863" s="8" t="s">
        <v>450</v>
      </c>
      <c r="E6863" s="8" t="s">
        <v>835</v>
      </c>
      <c r="F6863" s="8" t="s">
        <v>498</v>
      </c>
      <c r="G6863" s="8" t="s">
        <v>836</v>
      </c>
      <c r="H6863" s="8">
        <v>0.55019200000000001</v>
      </c>
    </row>
    <row r="6864" spans="1:8">
      <c r="A6864" s="8" t="str">
        <f t="shared" si="147"/>
        <v>40.05.006440.03.1510</v>
      </c>
      <c r="B6864" s="8" t="s">
        <v>15</v>
      </c>
      <c r="C6864" s="8" t="s">
        <v>2152</v>
      </c>
      <c r="D6864" s="8" t="s">
        <v>450</v>
      </c>
      <c r="E6864" s="8" t="s">
        <v>837</v>
      </c>
      <c r="F6864" s="8" t="s">
        <v>498</v>
      </c>
      <c r="G6864" s="8" t="s">
        <v>838</v>
      </c>
      <c r="H6864" s="8">
        <v>7.4349999999999999E-2</v>
      </c>
    </row>
    <row r="6865" spans="1:8">
      <c r="A6865" s="8" t="str">
        <f t="shared" si="147"/>
        <v>40.05.006430.06.0010</v>
      </c>
      <c r="B6865" s="8" t="s">
        <v>15</v>
      </c>
      <c r="C6865" s="8" t="s">
        <v>2152</v>
      </c>
      <c r="D6865" s="8" t="s">
        <v>450</v>
      </c>
      <c r="E6865" s="8" t="s">
        <v>1341</v>
      </c>
      <c r="F6865" s="8" t="s">
        <v>452</v>
      </c>
      <c r="G6865" s="8" t="s">
        <v>1342</v>
      </c>
      <c r="H6865" s="8">
        <v>3.855521</v>
      </c>
    </row>
    <row r="6866" spans="1:8">
      <c r="A6866" s="8" t="str">
        <f t="shared" si="147"/>
        <v>40.05.006410.07.0002</v>
      </c>
      <c r="B6866" s="8" t="s">
        <v>15</v>
      </c>
      <c r="C6866" s="8" t="s">
        <v>2152</v>
      </c>
      <c r="D6866" s="8" t="s">
        <v>450</v>
      </c>
      <c r="E6866" s="8" t="s">
        <v>454</v>
      </c>
      <c r="F6866" s="8" t="s">
        <v>452</v>
      </c>
      <c r="G6866" s="8" t="s">
        <v>455</v>
      </c>
      <c r="H6866" s="8">
        <v>1.1896040000000001</v>
      </c>
    </row>
    <row r="6867" spans="1:8">
      <c r="A6867" s="8" t="str">
        <f t="shared" si="147"/>
        <v>40.05.006410.04.0007</v>
      </c>
      <c r="B6867" s="8" t="s">
        <v>15</v>
      </c>
      <c r="C6867" s="8" t="s">
        <v>2152</v>
      </c>
      <c r="D6867" s="8" t="s">
        <v>450</v>
      </c>
      <c r="E6867" s="8" t="s">
        <v>535</v>
      </c>
      <c r="F6867" s="8" t="s">
        <v>452</v>
      </c>
      <c r="G6867" s="8" t="s">
        <v>536</v>
      </c>
      <c r="H6867" s="8">
        <v>0.47584100000000001</v>
      </c>
    </row>
    <row r="6868" spans="1:8">
      <c r="A6868" s="8" t="str">
        <f t="shared" si="147"/>
        <v>40.05.006410.01.0010</v>
      </c>
      <c r="B6868" s="8" t="s">
        <v>15</v>
      </c>
      <c r="C6868" s="8" t="s">
        <v>2152</v>
      </c>
      <c r="D6868" s="8" t="s">
        <v>450</v>
      </c>
      <c r="E6868" s="8" t="s">
        <v>843</v>
      </c>
      <c r="F6868" s="8" t="s">
        <v>452</v>
      </c>
      <c r="G6868" s="8" t="s">
        <v>844</v>
      </c>
      <c r="H6868" s="8">
        <v>0.64238600000000001</v>
      </c>
    </row>
    <row r="6869" spans="1:8">
      <c r="A6869" s="8" t="str">
        <f t="shared" si="147"/>
        <v>40.05.006410.01.0019</v>
      </c>
      <c r="B6869" s="8" t="s">
        <v>15</v>
      </c>
      <c r="C6869" s="8" t="s">
        <v>2152</v>
      </c>
      <c r="D6869" s="8" t="s">
        <v>450</v>
      </c>
      <c r="E6869" s="8" t="s">
        <v>1343</v>
      </c>
      <c r="F6869" s="8" t="s">
        <v>452</v>
      </c>
      <c r="G6869" s="8" t="s">
        <v>842</v>
      </c>
      <c r="H6869" s="8">
        <v>0.85651500000000003</v>
      </c>
    </row>
    <row r="6870" spans="1:8">
      <c r="A6870" s="8" t="str">
        <f t="shared" si="147"/>
        <v>40.05.006410.01.0006</v>
      </c>
      <c r="B6870" s="8" t="s">
        <v>15</v>
      </c>
      <c r="C6870" s="8" t="s">
        <v>2152</v>
      </c>
      <c r="D6870" s="8" t="s">
        <v>450</v>
      </c>
      <c r="E6870" s="8" t="s">
        <v>845</v>
      </c>
      <c r="F6870" s="8" t="s">
        <v>452</v>
      </c>
      <c r="G6870" s="8" t="s">
        <v>846</v>
      </c>
      <c r="H6870" s="8">
        <v>0.64238600000000001</v>
      </c>
    </row>
    <row r="6871" spans="1:8">
      <c r="A6871" s="8" t="str">
        <f t="shared" si="147"/>
        <v>40.05.006410.02.0003</v>
      </c>
      <c r="B6871" s="8" t="s">
        <v>15</v>
      </c>
      <c r="C6871" s="8" t="s">
        <v>2152</v>
      </c>
      <c r="D6871" s="8" t="s">
        <v>450</v>
      </c>
      <c r="E6871" s="8" t="s">
        <v>523</v>
      </c>
      <c r="F6871" s="8" t="s">
        <v>452</v>
      </c>
      <c r="G6871" s="8" t="s">
        <v>524</v>
      </c>
      <c r="H6871" s="8">
        <v>0.166545</v>
      </c>
    </row>
    <row r="6872" spans="1:8">
      <c r="A6872" s="8" t="str">
        <f t="shared" si="147"/>
        <v>40.05.006410.02.0026</v>
      </c>
      <c r="B6872" s="8" t="s">
        <v>15</v>
      </c>
      <c r="C6872" s="8" t="s">
        <v>2152</v>
      </c>
      <c r="D6872" s="8" t="s">
        <v>450</v>
      </c>
      <c r="E6872" s="8" t="s">
        <v>1333</v>
      </c>
      <c r="F6872" s="8" t="s">
        <v>452</v>
      </c>
      <c r="G6872" s="8" t="s">
        <v>1334</v>
      </c>
      <c r="H6872" s="8">
        <v>4.1635999999999999E-2</v>
      </c>
    </row>
    <row r="6873" spans="1:8">
      <c r="A6873" s="8" t="str">
        <f t="shared" si="147"/>
        <v>40.05.006420.07.0087</v>
      </c>
      <c r="B6873" s="8" t="s">
        <v>15</v>
      </c>
      <c r="C6873" s="8" t="s">
        <v>2152</v>
      </c>
      <c r="D6873" s="8" t="s">
        <v>450</v>
      </c>
      <c r="E6873" s="8" t="s">
        <v>2162</v>
      </c>
      <c r="F6873" s="8" t="s">
        <v>452</v>
      </c>
      <c r="G6873" s="8" t="s">
        <v>2163</v>
      </c>
      <c r="H6873" s="8">
        <v>9.0509999999999993E-2</v>
      </c>
    </row>
    <row r="6874" spans="1:8">
      <c r="A6874" s="8" t="str">
        <f t="shared" si="147"/>
        <v>40.05.006420.03.0039</v>
      </c>
      <c r="B6874" s="8" t="s">
        <v>15</v>
      </c>
      <c r="C6874" s="8" t="s">
        <v>2152</v>
      </c>
      <c r="D6874" s="8" t="s">
        <v>450</v>
      </c>
      <c r="E6874" s="8" t="s">
        <v>1082</v>
      </c>
      <c r="F6874" s="8" t="s">
        <v>463</v>
      </c>
      <c r="G6874" s="8" t="s">
        <v>1083</v>
      </c>
      <c r="H6874" s="8">
        <v>1</v>
      </c>
    </row>
    <row r="6875" spans="1:8">
      <c r="A6875" s="8" t="str">
        <f t="shared" si="147"/>
        <v>40.05.006535.05.0066</v>
      </c>
      <c r="B6875" s="8" t="s">
        <v>2164</v>
      </c>
      <c r="C6875" s="8" t="s">
        <v>2165</v>
      </c>
      <c r="D6875" s="8" t="s">
        <v>450</v>
      </c>
      <c r="E6875" s="8" t="s">
        <v>1735</v>
      </c>
      <c r="F6875" s="8" t="s">
        <v>452</v>
      </c>
      <c r="G6875" s="8" t="s">
        <v>1736</v>
      </c>
      <c r="H6875" s="8">
        <v>10</v>
      </c>
    </row>
    <row r="6876" spans="1:8">
      <c r="A6876" s="8" t="str">
        <f t="shared" si="147"/>
        <v>40.05.006530.05.0024</v>
      </c>
      <c r="B6876" s="8" t="s">
        <v>2164</v>
      </c>
      <c r="C6876" s="8" t="s">
        <v>2165</v>
      </c>
      <c r="D6876" s="8" t="s">
        <v>450</v>
      </c>
      <c r="E6876" s="8" t="s">
        <v>1382</v>
      </c>
      <c r="F6876" s="8" t="s">
        <v>452</v>
      </c>
      <c r="G6876" s="8" t="s">
        <v>1358</v>
      </c>
      <c r="H6876" s="8">
        <v>10</v>
      </c>
    </row>
    <row r="6877" spans="1:8">
      <c r="A6877" s="8" t="str">
        <f t="shared" si="147"/>
        <v>40.05.006510.09.0002</v>
      </c>
      <c r="B6877" s="8" t="s">
        <v>2164</v>
      </c>
      <c r="C6877" s="8" t="s">
        <v>2165</v>
      </c>
      <c r="D6877" s="8" t="s">
        <v>450</v>
      </c>
      <c r="E6877" s="8" t="s">
        <v>502</v>
      </c>
      <c r="F6877" s="8" t="s">
        <v>452</v>
      </c>
      <c r="G6877" s="8" t="s">
        <v>503</v>
      </c>
      <c r="H6877" s="8">
        <v>1.824668</v>
      </c>
    </row>
    <row r="6878" spans="1:8">
      <c r="A6878" s="8" t="str">
        <f t="shared" si="147"/>
        <v>40.05.006510.06.0020</v>
      </c>
      <c r="B6878" s="8" t="s">
        <v>2164</v>
      </c>
      <c r="C6878" s="8" t="s">
        <v>2165</v>
      </c>
      <c r="D6878" s="8" t="s">
        <v>450</v>
      </c>
      <c r="E6878" s="8" t="s">
        <v>456</v>
      </c>
      <c r="F6878" s="8" t="s">
        <v>452</v>
      </c>
      <c r="G6878" s="8" t="s">
        <v>457</v>
      </c>
      <c r="H6878" s="8">
        <v>0.133247</v>
      </c>
    </row>
    <row r="6879" spans="1:8">
      <c r="A6879" s="8" t="str">
        <f t="shared" si="147"/>
        <v>40.05.006510.04.0005</v>
      </c>
      <c r="B6879" s="8" t="s">
        <v>2164</v>
      </c>
      <c r="C6879" s="8" t="s">
        <v>2165</v>
      </c>
      <c r="D6879" s="8" t="s">
        <v>450</v>
      </c>
      <c r="E6879" s="8" t="s">
        <v>475</v>
      </c>
      <c r="F6879" s="8" t="s">
        <v>452</v>
      </c>
      <c r="G6879" s="8" t="s">
        <v>476</v>
      </c>
      <c r="H6879" s="8">
        <v>0.26649400000000001</v>
      </c>
    </row>
    <row r="6880" spans="1:8">
      <c r="A6880" s="8" t="str">
        <f t="shared" si="147"/>
        <v>40.05.006510.06.0024</v>
      </c>
      <c r="B6880" s="8" t="s">
        <v>2164</v>
      </c>
      <c r="C6880" s="8" t="s">
        <v>2165</v>
      </c>
      <c r="D6880" s="8" t="s">
        <v>450</v>
      </c>
      <c r="E6880" s="8" t="s">
        <v>1353</v>
      </c>
      <c r="F6880" s="8" t="s">
        <v>498</v>
      </c>
      <c r="G6880" s="8" t="s">
        <v>1354</v>
      </c>
      <c r="H6880" s="8">
        <v>4.4119999999999999E-2</v>
      </c>
    </row>
    <row r="6881" spans="1:8">
      <c r="A6881" s="8" t="str">
        <f t="shared" si="147"/>
        <v>40.05.006540.03.1310</v>
      </c>
      <c r="B6881" s="8" t="s">
        <v>2164</v>
      </c>
      <c r="C6881" s="8" t="s">
        <v>2165</v>
      </c>
      <c r="D6881" s="8" t="s">
        <v>450</v>
      </c>
      <c r="E6881" s="8" t="s">
        <v>519</v>
      </c>
      <c r="F6881" s="8" t="s">
        <v>498</v>
      </c>
      <c r="G6881" s="8" t="s">
        <v>520</v>
      </c>
      <c r="H6881" s="8">
        <v>0.23688400000000001</v>
      </c>
    </row>
    <row r="6882" spans="1:8">
      <c r="A6882" s="8" t="str">
        <f t="shared" si="147"/>
        <v>40.05.006540.03.5010</v>
      </c>
      <c r="B6882" s="8" t="s">
        <v>2164</v>
      </c>
      <c r="C6882" s="8" t="s">
        <v>2165</v>
      </c>
      <c r="D6882" s="8" t="s">
        <v>450</v>
      </c>
      <c r="E6882" s="8" t="s">
        <v>763</v>
      </c>
      <c r="F6882" s="8" t="s">
        <v>498</v>
      </c>
      <c r="G6882" s="8" t="s">
        <v>764</v>
      </c>
      <c r="H6882" s="8">
        <v>8.8830999999999993E-2</v>
      </c>
    </row>
    <row r="6883" spans="1:8">
      <c r="A6883" s="8" t="str">
        <f t="shared" si="147"/>
        <v>40.05.006530.06.0008</v>
      </c>
      <c r="B6883" s="8" t="s">
        <v>2164</v>
      </c>
      <c r="C6883" s="8" t="s">
        <v>2165</v>
      </c>
      <c r="D6883" s="8" t="s">
        <v>450</v>
      </c>
      <c r="E6883" s="8" t="s">
        <v>1383</v>
      </c>
      <c r="F6883" s="8" t="s">
        <v>452</v>
      </c>
      <c r="G6883" s="8" t="s">
        <v>1384</v>
      </c>
      <c r="H6883" s="8">
        <v>7.4499459999999997</v>
      </c>
    </row>
    <row r="6884" spans="1:8">
      <c r="A6884" s="8" t="str">
        <f t="shared" si="147"/>
        <v>40.05.006510.01.0010</v>
      </c>
      <c r="B6884" s="8" t="s">
        <v>2164</v>
      </c>
      <c r="C6884" s="8" t="s">
        <v>2165</v>
      </c>
      <c r="D6884" s="8" t="s">
        <v>450</v>
      </c>
      <c r="E6884" s="8" t="s">
        <v>843</v>
      </c>
      <c r="F6884" s="8" t="s">
        <v>452</v>
      </c>
      <c r="G6884" s="8" t="s">
        <v>844</v>
      </c>
      <c r="H6884" s="8">
        <v>1.7055610000000001</v>
      </c>
    </row>
    <row r="6885" spans="1:8">
      <c r="A6885" s="8" t="str">
        <f t="shared" si="147"/>
        <v>40.05.006510.01.0014</v>
      </c>
      <c r="B6885" s="8" t="s">
        <v>2164</v>
      </c>
      <c r="C6885" s="8" t="s">
        <v>2165</v>
      </c>
      <c r="D6885" s="8" t="s">
        <v>450</v>
      </c>
      <c r="E6885" s="8" t="s">
        <v>841</v>
      </c>
      <c r="F6885" s="8" t="s">
        <v>452</v>
      </c>
      <c r="G6885" s="8" t="s">
        <v>842</v>
      </c>
      <c r="H6885" s="8">
        <v>1.7055610000000001</v>
      </c>
    </row>
    <row r="6886" spans="1:8">
      <c r="A6886" s="8" t="str">
        <f t="shared" si="147"/>
        <v>40.05.006510.01.0006</v>
      </c>
      <c r="B6886" s="8" t="s">
        <v>2164</v>
      </c>
      <c r="C6886" s="8" t="s">
        <v>2165</v>
      </c>
      <c r="D6886" s="8" t="s">
        <v>450</v>
      </c>
      <c r="E6886" s="8" t="s">
        <v>845</v>
      </c>
      <c r="F6886" s="8" t="s">
        <v>452</v>
      </c>
      <c r="G6886" s="8" t="s">
        <v>846</v>
      </c>
      <c r="H6886" s="8">
        <v>0.85278100000000001</v>
      </c>
    </row>
    <row r="6887" spans="1:8">
      <c r="A6887" s="8" t="str">
        <f t="shared" si="147"/>
        <v>40.05.006510.02.0003</v>
      </c>
      <c r="B6887" s="8" t="s">
        <v>2164</v>
      </c>
      <c r="C6887" s="8" t="s">
        <v>2165</v>
      </c>
      <c r="D6887" s="8" t="s">
        <v>450</v>
      </c>
      <c r="E6887" s="8" t="s">
        <v>523</v>
      </c>
      <c r="F6887" s="8" t="s">
        <v>452</v>
      </c>
      <c r="G6887" s="8" t="s">
        <v>524</v>
      </c>
      <c r="H6887" s="8">
        <v>0.41454600000000003</v>
      </c>
    </row>
    <row r="6888" spans="1:8">
      <c r="A6888" s="8" t="str">
        <f t="shared" si="147"/>
        <v>40.05.006510.07.0002</v>
      </c>
      <c r="B6888" s="8" t="s">
        <v>2164</v>
      </c>
      <c r="C6888" s="8" t="s">
        <v>2165</v>
      </c>
      <c r="D6888" s="8" t="s">
        <v>450</v>
      </c>
      <c r="E6888" s="8" t="s">
        <v>454</v>
      </c>
      <c r="F6888" s="8" t="s">
        <v>452</v>
      </c>
      <c r="G6888" s="8" t="s">
        <v>455</v>
      </c>
      <c r="H6888" s="8">
        <v>2.1319520000000001</v>
      </c>
    </row>
    <row r="6889" spans="1:8">
      <c r="A6889" s="8" t="str">
        <f t="shared" si="147"/>
        <v>40.05.006510.04.0007</v>
      </c>
      <c r="B6889" s="8" t="s">
        <v>2164</v>
      </c>
      <c r="C6889" s="8" t="s">
        <v>2165</v>
      </c>
      <c r="D6889" s="8" t="s">
        <v>450</v>
      </c>
      <c r="E6889" s="8" t="s">
        <v>535</v>
      </c>
      <c r="F6889" s="8" t="s">
        <v>452</v>
      </c>
      <c r="G6889" s="8" t="s">
        <v>536</v>
      </c>
      <c r="H6889" s="8">
        <v>0.93805899999999998</v>
      </c>
    </row>
    <row r="6890" spans="1:8">
      <c r="A6890" s="8" t="str">
        <f t="shared" si="147"/>
        <v>40.05.006520.07.0080</v>
      </c>
      <c r="B6890" s="8" t="s">
        <v>2164</v>
      </c>
      <c r="C6890" s="8" t="s">
        <v>2165</v>
      </c>
      <c r="D6890" s="8" t="s">
        <v>450</v>
      </c>
      <c r="E6890" s="8" t="s">
        <v>2166</v>
      </c>
      <c r="F6890" s="8" t="s">
        <v>452</v>
      </c>
      <c r="G6890" s="8" t="s">
        <v>2167</v>
      </c>
      <c r="H6890" s="8">
        <v>6.9082000000000005E-2</v>
      </c>
    </row>
    <row r="6891" spans="1:8">
      <c r="A6891" s="8" t="str">
        <f t="shared" si="147"/>
        <v>40.05.006520.03.0026</v>
      </c>
      <c r="B6891" s="8" t="s">
        <v>2164</v>
      </c>
      <c r="C6891" s="8" t="s">
        <v>2165</v>
      </c>
      <c r="D6891" s="8" t="s">
        <v>450</v>
      </c>
      <c r="E6891" s="8" t="s">
        <v>2060</v>
      </c>
      <c r="F6891" s="8" t="s">
        <v>463</v>
      </c>
      <c r="G6891" s="8" t="s">
        <v>2061</v>
      </c>
      <c r="H6891" s="8">
        <v>1</v>
      </c>
    </row>
    <row r="6892" spans="1:8">
      <c r="A6892" s="8" t="str">
        <f t="shared" si="147"/>
        <v>40.05.006635.05.0069</v>
      </c>
      <c r="B6892" s="8" t="s">
        <v>2168</v>
      </c>
      <c r="C6892" s="8" t="s">
        <v>2169</v>
      </c>
      <c r="D6892" s="8" t="s">
        <v>450</v>
      </c>
      <c r="E6892" s="8" t="s">
        <v>1740</v>
      </c>
      <c r="F6892" s="8" t="s">
        <v>452</v>
      </c>
      <c r="G6892" s="8" t="s">
        <v>1741</v>
      </c>
      <c r="H6892" s="8">
        <v>10</v>
      </c>
    </row>
    <row r="6893" spans="1:8">
      <c r="A6893" s="8" t="str">
        <f t="shared" si="147"/>
        <v>40.05.006630.05.0026</v>
      </c>
      <c r="B6893" s="8" t="s">
        <v>2168</v>
      </c>
      <c r="C6893" s="8" t="s">
        <v>2169</v>
      </c>
      <c r="D6893" s="8" t="s">
        <v>450</v>
      </c>
      <c r="E6893" s="8" t="s">
        <v>1385</v>
      </c>
      <c r="F6893" s="8" t="s">
        <v>452</v>
      </c>
      <c r="G6893" s="8" t="s">
        <v>1358</v>
      </c>
      <c r="H6893" s="8">
        <v>10</v>
      </c>
    </row>
    <row r="6894" spans="1:8">
      <c r="A6894" s="8" t="str">
        <f t="shared" si="147"/>
        <v>40.05.006610.09.0002</v>
      </c>
      <c r="B6894" s="8" t="s">
        <v>2168</v>
      </c>
      <c r="C6894" s="8" t="s">
        <v>2169</v>
      </c>
      <c r="D6894" s="8" t="s">
        <v>450</v>
      </c>
      <c r="E6894" s="8" t="s">
        <v>502</v>
      </c>
      <c r="F6894" s="8" t="s">
        <v>452</v>
      </c>
      <c r="G6894" s="8" t="s">
        <v>503</v>
      </c>
      <c r="H6894" s="8">
        <v>1.824668</v>
      </c>
    </row>
    <row r="6895" spans="1:8">
      <c r="A6895" s="8" t="str">
        <f t="shared" si="147"/>
        <v>40.05.006610.06.0020</v>
      </c>
      <c r="B6895" s="8" t="s">
        <v>2168</v>
      </c>
      <c r="C6895" s="8" t="s">
        <v>2169</v>
      </c>
      <c r="D6895" s="8" t="s">
        <v>450</v>
      </c>
      <c r="E6895" s="8" t="s">
        <v>456</v>
      </c>
      <c r="F6895" s="8" t="s">
        <v>452</v>
      </c>
      <c r="G6895" s="8" t="s">
        <v>457</v>
      </c>
      <c r="H6895" s="8">
        <v>0.133247</v>
      </c>
    </row>
    <row r="6896" spans="1:8">
      <c r="A6896" s="8" t="str">
        <f t="shared" si="147"/>
        <v>40.05.006610.04.0005</v>
      </c>
      <c r="B6896" s="8" t="s">
        <v>2168</v>
      </c>
      <c r="C6896" s="8" t="s">
        <v>2169</v>
      </c>
      <c r="D6896" s="8" t="s">
        <v>450</v>
      </c>
      <c r="E6896" s="8" t="s">
        <v>475</v>
      </c>
      <c r="F6896" s="8" t="s">
        <v>452</v>
      </c>
      <c r="G6896" s="8" t="s">
        <v>476</v>
      </c>
      <c r="H6896" s="8">
        <v>0.26649400000000001</v>
      </c>
    </row>
    <row r="6897" spans="1:8">
      <c r="A6897" s="8" t="str">
        <f t="shared" si="147"/>
        <v>40.05.006610.06.0024</v>
      </c>
      <c r="B6897" s="8" t="s">
        <v>2168</v>
      </c>
      <c r="C6897" s="8" t="s">
        <v>2169</v>
      </c>
      <c r="D6897" s="8" t="s">
        <v>450</v>
      </c>
      <c r="E6897" s="8" t="s">
        <v>1353</v>
      </c>
      <c r="F6897" s="8" t="s">
        <v>498</v>
      </c>
      <c r="G6897" s="8" t="s">
        <v>1354</v>
      </c>
      <c r="H6897" s="8">
        <v>4.4119999999999999E-2</v>
      </c>
    </row>
    <row r="6898" spans="1:8">
      <c r="A6898" s="8" t="str">
        <f t="shared" si="147"/>
        <v>40.05.006640.03.1310</v>
      </c>
      <c r="B6898" s="8" t="s">
        <v>2168</v>
      </c>
      <c r="C6898" s="8" t="s">
        <v>2169</v>
      </c>
      <c r="D6898" s="8" t="s">
        <v>450</v>
      </c>
      <c r="E6898" s="8" t="s">
        <v>519</v>
      </c>
      <c r="F6898" s="8" t="s">
        <v>498</v>
      </c>
      <c r="G6898" s="8" t="s">
        <v>520</v>
      </c>
      <c r="H6898" s="8">
        <v>0.23688400000000001</v>
      </c>
    </row>
    <row r="6899" spans="1:8">
      <c r="A6899" s="8" t="str">
        <f t="shared" si="147"/>
        <v>40.05.006640.03.5010</v>
      </c>
      <c r="B6899" s="8" t="s">
        <v>2168</v>
      </c>
      <c r="C6899" s="8" t="s">
        <v>2169</v>
      </c>
      <c r="D6899" s="8" t="s">
        <v>450</v>
      </c>
      <c r="E6899" s="8" t="s">
        <v>763</v>
      </c>
      <c r="F6899" s="8" t="s">
        <v>498</v>
      </c>
      <c r="G6899" s="8" t="s">
        <v>764</v>
      </c>
      <c r="H6899" s="8">
        <v>8.8830999999999993E-2</v>
      </c>
    </row>
    <row r="6900" spans="1:8">
      <c r="A6900" s="8" t="str">
        <f t="shared" si="147"/>
        <v>40.05.006630.06.0008</v>
      </c>
      <c r="B6900" s="8" t="s">
        <v>2168</v>
      </c>
      <c r="C6900" s="8" t="s">
        <v>2169</v>
      </c>
      <c r="D6900" s="8" t="s">
        <v>450</v>
      </c>
      <c r="E6900" s="8" t="s">
        <v>1383</v>
      </c>
      <c r="F6900" s="8" t="s">
        <v>452</v>
      </c>
      <c r="G6900" s="8" t="s">
        <v>1384</v>
      </c>
      <c r="H6900" s="8">
        <v>7.4499459999999997</v>
      </c>
    </row>
    <row r="6901" spans="1:8">
      <c r="A6901" s="8" t="str">
        <f t="shared" si="147"/>
        <v>40.05.006610.01.0010</v>
      </c>
      <c r="B6901" s="8" t="s">
        <v>2168</v>
      </c>
      <c r="C6901" s="8" t="s">
        <v>2169</v>
      </c>
      <c r="D6901" s="8" t="s">
        <v>450</v>
      </c>
      <c r="E6901" s="8" t="s">
        <v>843</v>
      </c>
      <c r="F6901" s="8" t="s">
        <v>452</v>
      </c>
      <c r="G6901" s="8" t="s">
        <v>844</v>
      </c>
      <c r="H6901" s="8">
        <v>1.7055610000000001</v>
      </c>
    </row>
    <row r="6902" spans="1:8">
      <c r="A6902" s="8" t="str">
        <f t="shared" si="147"/>
        <v>40.05.006610.01.0014</v>
      </c>
      <c r="B6902" s="8" t="s">
        <v>2168</v>
      </c>
      <c r="C6902" s="8" t="s">
        <v>2169</v>
      </c>
      <c r="D6902" s="8" t="s">
        <v>450</v>
      </c>
      <c r="E6902" s="8" t="s">
        <v>841</v>
      </c>
      <c r="F6902" s="8" t="s">
        <v>452</v>
      </c>
      <c r="G6902" s="8" t="s">
        <v>842</v>
      </c>
      <c r="H6902" s="8">
        <v>1.7055610000000001</v>
      </c>
    </row>
    <row r="6903" spans="1:8">
      <c r="A6903" s="8" t="str">
        <f t="shared" si="147"/>
        <v>40.05.006610.01.0006</v>
      </c>
      <c r="B6903" s="8" t="s">
        <v>2168</v>
      </c>
      <c r="C6903" s="8" t="s">
        <v>2169</v>
      </c>
      <c r="D6903" s="8" t="s">
        <v>450</v>
      </c>
      <c r="E6903" s="8" t="s">
        <v>845</v>
      </c>
      <c r="F6903" s="8" t="s">
        <v>452</v>
      </c>
      <c r="G6903" s="8" t="s">
        <v>846</v>
      </c>
      <c r="H6903" s="8">
        <v>0.85278100000000001</v>
      </c>
    </row>
    <row r="6904" spans="1:8">
      <c r="A6904" s="8" t="str">
        <f t="shared" si="147"/>
        <v>40.05.006610.02.0003</v>
      </c>
      <c r="B6904" s="8" t="s">
        <v>2168</v>
      </c>
      <c r="C6904" s="8" t="s">
        <v>2169</v>
      </c>
      <c r="D6904" s="8" t="s">
        <v>450</v>
      </c>
      <c r="E6904" s="8" t="s">
        <v>523</v>
      </c>
      <c r="F6904" s="8" t="s">
        <v>452</v>
      </c>
      <c r="G6904" s="8" t="s">
        <v>524</v>
      </c>
      <c r="H6904" s="8">
        <v>0.41454600000000003</v>
      </c>
    </row>
    <row r="6905" spans="1:8">
      <c r="A6905" s="8" t="str">
        <f t="shared" si="147"/>
        <v>40.05.006610.07.0002</v>
      </c>
      <c r="B6905" s="8" t="s">
        <v>2168</v>
      </c>
      <c r="C6905" s="8" t="s">
        <v>2169</v>
      </c>
      <c r="D6905" s="8" t="s">
        <v>450</v>
      </c>
      <c r="E6905" s="8" t="s">
        <v>454</v>
      </c>
      <c r="F6905" s="8" t="s">
        <v>452</v>
      </c>
      <c r="G6905" s="8" t="s">
        <v>455</v>
      </c>
      <c r="H6905" s="8">
        <v>2.1319520000000001</v>
      </c>
    </row>
    <row r="6906" spans="1:8">
      <c r="A6906" s="8" t="str">
        <f t="shared" si="147"/>
        <v>40.05.006610.04.0007</v>
      </c>
      <c r="B6906" s="8" t="s">
        <v>2168</v>
      </c>
      <c r="C6906" s="8" t="s">
        <v>2169</v>
      </c>
      <c r="D6906" s="8" t="s">
        <v>450</v>
      </c>
      <c r="E6906" s="8" t="s">
        <v>535</v>
      </c>
      <c r="F6906" s="8" t="s">
        <v>452</v>
      </c>
      <c r="G6906" s="8" t="s">
        <v>536</v>
      </c>
      <c r="H6906" s="8">
        <v>0.93805899999999998</v>
      </c>
    </row>
    <row r="6907" spans="1:8">
      <c r="A6907" s="8" t="str">
        <f t="shared" si="147"/>
        <v>40.05.006620.07.0091</v>
      </c>
      <c r="B6907" s="8" t="s">
        <v>2168</v>
      </c>
      <c r="C6907" s="8" t="s">
        <v>2169</v>
      </c>
      <c r="D6907" s="8" t="s">
        <v>450</v>
      </c>
      <c r="E6907" s="8" t="s">
        <v>2170</v>
      </c>
      <c r="F6907" s="8" t="s">
        <v>452</v>
      </c>
      <c r="G6907" s="8" t="s">
        <v>2171</v>
      </c>
      <c r="H6907" s="8">
        <v>6.9082000000000005E-2</v>
      </c>
    </row>
    <row r="6908" spans="1:8">
      <c r="A6908" s="8" t="str">
        <f t="shared" si="147"/>
        <v>40.05.006620.03.0036</v>
      </c>
      <c r="B6908" s="8" t="s">
        <v>2168</v>
      </c>
      <c r="C6908" s="8" t="s">
        <v>2169</v>
      </c>
      <c r="D6908" s="8" t="s">
        <v>450</v>
      </c>
      <c r="E6908" s="8" t="s">
        <v>2070</v>
      </c>
      <c r="F6908" s="8" t="s">
        <v>463</v>
      </c>
      <c r="G6908" s="8" t="s">
        <v>2071</v>
      </c>
      <c r="H6908" s="8">
        <v>1</v>
      </c>
    </row>
    <row r="6909" spans="1:8">
      <c r="A6909" s="8" t="str">
        <f t="shared" si="147"/>
        <v>40.05.006835.05.0059</v>
      </c>
      <c r="B6909" s="8" t="s">
        <v>35</v>
      </c>
      <c r="C6909" s="8" t="s">
        <v>2172</v>
      </c>
      <c r="D6909" s="8" t="s">
        <v>450</v>
      </c>
      <c r="E6909" s="8" t="s">
        <v>1719</v>
      </c>
      <c r="F6909" s="8" t="s">
        <v>452</v>
      </c>
      <c r="G6909" s="8" t="s">
        <v>1720</v>
      </c>
      <c r="H6909" s="8">
        <v>5.6</v>
      </c>
    </row>
    <row r="6910" spans="1:8">
      <c r="A6910" s="8" t="str">
        <f t="shared" si="147"/>
        <v>40.05.006830.05.0011</v>
      </c>
      <c r="B6910" s="8" t="s">
        <v>35</v>
      </c>
      <c r="C6910" s="8" t="s">
        <v>2172</v>
      </c>
      <c r="D6910" s="8" t="s">
        <v>450</v>
      </c>
      <c r="E6910" s="8" t="s">
        <v>1339</v>
      </c>
      <c r="F6910" s="8" t="s">
        <v>452</v>
      </c>
      <c r="G6910" s="8" t="s">
        <v>1340</v>
      </c>
      <c r="H6910" s="8">
        <v>5.6</v>
      </c>
    </row>
    <row r="6911" spans="1:8">
      <c r="A6911" s="8" t="str">
        <f t="shared" si="147"/>
        <v>40.05.006810.09.0003</v>
      </c>
      <c r="B6911" s="8" t="s">
        <v>35</v>
      </c>
      <c r="C6911" s="8" t="s">
        <v>2172</v>
      </c>
      <c r="D6911" s="8" t="s">
        <v>450</v>
      </c>
      <c r="E6911" s="8" t="s">
        <v>824</v>
      </c>
      <c r="F6911" s="8" t="s">
        <v>452</v>
      </c>
      <c r="G6911" s="8" t="s">
        <v>825</v>
      </c>
      <c r="H6911" s="8">
        <v>0.91339300000000001</v>
      </c>
    </row>
    <row r="6912" spans="1:8">
      <c r="A6912" s="8" t="str">
        <f t="shared" si="147"/>
        <v>40.05.006810.06.0020</v>
      </c>
      <c r="B6912" s="8" t="s">
        <v>35</v>
      </c>
      <c r="C6912" s="8" t="s">
        <v>2172</v>
      </c>
      <c r="D6912" s="8" t="s">
        <v>450</v>
      </c>
      <c r="E6912" s="8" t="s">
        <v>456</v>
      </c>
      <c r="F6912" s="8" t="s">
        <v>452</v>
      </c>
      <c r="G6912" s="8" t="s">
        <v>457</v>
      </c>
      <c r="H6912" s="8">
        <v>9.0410000000000004E-2</v>
      </c>
    </row>
    <row r="6913" spans="1:8">
      <c r="A6913" s="8" t="str">
        <f t="shared" si="147"/>
        <v>40.05.006810.04.0005</v>
      </c>
      <c r="B6913" s="8" t="s">
        <v>35</v>
      </c>
      <c r="C6913" s="8" t="s">
        <v>2172</v>
      </c>
      <c r="D6913" s="8" t="s">
        <v>450</v>
      </c>
      <c r="E6913" s="8" t="s">
        <v>475</v>
      </c>
      <c r="F6913" s="8" t="s">
        <v>452</v>
      </c>
      <c r="G6913" s="8" t="s">
        <v>476</v>
      </c>
      <c r="H6913" s="8">
        <v>0.13383</v>
      </c>
    </row>
    <row r="6914" spans="1:8">
      <c r="A6914" s="8" t="str">
        <f t="shared" si="147"/>
        <v>40.05.006840.03.1380</v>
      </c>
      <c r="B6914" s="8" t="s">
        <v>35</v>
      </c>
      <c r="C6914" s="8" t="s">
        <v>2172</v>
      </c>
      <c r="D6914" s="8" t="s">
        <v>450</v>
      </c>
      <c r="E6914" s="8" t="s">
        <v>835</v>
      </c>
      <c r="F6914" s="8" t="s">
        <v>498</v>
      </c>
      <c r="G6914" s="8" t="s">
        <v>836</v>
      </c>
      <c r="H6914" s="8">
        <v>0.55019200000000001</v>
      </c>
    </row>
    <row r="6915" spans="1:8">
      <c r="A6915" s="8" t="str">
        <f t="shared" si="147"/>
        <v>---------------  - FMEN031 - V:</v>
      </c>
      <c r="B6915" s="8" t="s">
        <v>427</v>
      </c>
      <c r="C6915" s="8" t="e">
        <f>------------------------------DAT</f>
        <v>#NAME?</v>
      </c>
      <c r="D6915" s="8" t="s">
        <v>1238</v>
      </c>
      <c r="E6915" s="8" t="s">
        <v>526</v>
      </c>
      <c r="F6915" s="8" t="s">
        <v>527</v>
      </c>
      <c r="G6915" s="8" t="s">
        <v>528</v>
      </c>
      <c r="H6915" s="8"/>
    </row>
    <row r="6916" spans="1:8">
      <c r="A6916" s="8" t="str">
        <f t="shared" si="147"/>
        <v>_x000C_------------------------------</v>
      </c>
      <c r="B6916" s="8" t="s">
        <v>529</v>
      </c>
      <c r="C6916" s="8" t="s">
        <v>1227</v>
      </c>
      <c r="D6916" s="8" t="s">
        <v>1228</v>
      </c>
      <c r="E6916" s="8" t="s">
        <v>430</v>
      </c>
      <c r="F6916" s="8" t="s">
        <v>429</v>
      </c>
      <c r="G6916" s="8" t="s">
        <v>431</v>
      </c>
      <c r="H6916" s="8" t="s">
        <v>431</v>
      </c>
    </row>
    <row r="6917" spans="1:8">
      <c r="A6917" s="8" t="str">
        <f t="shared" si="147"/>
        <v>FORNO DE MINASrutura de Atual P</v>
      </c>
      <c r="B6917" s="8" t="s">
        <v>433</v>
      </c>
      <c r="C6917" s="8" t="s">
        <v>434</v>
      </c>
      <c r="D6917" s="8" t="s">
        <v>435</v>
      </c>
      <c r="E6917" s="8" t="s">
        <v>436</v>
      </c>
      <c r="F6917" s="8" t="s">
        <v>437</v>
      </c>
      <c r="G6917" s="8" t="s">
        <v>438</v>
      </c>
      <c r="H6917" s="8" t="s">
        <v>2173</v>
      </c>
    </row>
    <row r="6918" spans="1:8">
      <c r="A6918" s="8" t="str">
        <f t="shared" si="147"/>
        <v>-------------------------------</v>
      </c>
      <c r="B6918" s="8" t="s">
        <v>427</v>
      </c>
      <c r="C6918" s="8" t="s">
        <v>1227</v>
      </c>
      <c r="D6918" s="8" t="s">
        <v>1228</v>
      </c>
      <c r="E6918" s="8" t="s">
        <v>430</v>
      </c>
      <c r="F6918" s="8" t="s">
        <v>429</v>
      </c>
      <c r="G6918" s="8" t="s">
        <v>431</v>
      </c>
      <c r="H6918" s="8" t="s">
        <v>2076</v>
      </c>
    </row>
    <row r="6919" spans="1:8">
      <c r="A6919" s="8" t="str">
        <f t="shared" si="147"/>
        <v/>
      </c>
      <c r="B6919" s="8"/>
      <c r="C6919" s="8"/>
      <c r="D6919" s="8"/>
      <c r="E6919" s="8"/>
      <c r="F6919" s="8"/>
      <c r="G6919" s="8"/>
      <c r="H6919" s="8"/>
    </row>
    <row r="6920" spans="1:8">
      <c r="A6920" s="8" t="str">
        <f t="shared" si="147"/>
        <v>Item PaiItem Filho</v>
      </c>
      <c r="B6920" s="8" t="s">
        <v>441</v>
      </c>
      <c r="C6920" s="8" t="s">
        <v>442</v>
      </c>
      <c r="D6920" s="8" t="s">
        <v>443</v>
      </c>
      <c r="E6920" s="8" t="s">
        <v>444</v>
      </c>
      <c r="F6920" s="8" t="s">
        <v>443</v>
      </c>
      <c r="G6920" s="8" t="s">
        <v>445</v>
      </c>
      <c r="H6920" s="8" t="s">
        <v>446</v>
      </c>
    </row>
    <row r="6921" spans="1:8">
      <c r="A6921" s="8" t="str">
        <f t="shared" si="147"/>
        <v>------------------------------</v>
      </c>
      <c r="B6921" s="8" t="s">
        <v>427</v>
      </c>
      <c r="C6921" s="8" t="s">
        <v>447</v>
      </c>
      <c r="D6921" s="8" t="s">
        <v>448</v>
      </c>
      <c r="E6921" s="8" t="s">
        <v>449</v>
      </c>
      <c r="F6921" s="8" t="s">
        <v>448</v>
      </c>
      <c r="G6921" s="8" t="s">
        <v>431</v>
      </c>
      <c r="H6921" s="8" t="s">
        <v>427</v>
      </c>
    </row>
    <row r="6922" spans="1:8">
      <c r="A6922" s="8" t="str">
        <f t="shared" si="147"/>
        <v>40.05.006840.03.1510</v>
      </c>
      <c r="B6922" s="8" t="s">
        <v>35</v>
      </c>
      <c r="C6922" s="8" t="s">
        <v>2172</v>
      </c>
      <c r="D6922" s="8" t="s">
        <v>450</v>
      </c>
      <c r="E6922" s="8" t="s">
        <v>837</v>
      </c>
      <c r="F6922" s="8" t="s">
        <v>498</v>
      </c>
      <c r="G6922" s="8" t="s">
        <v>838</v>
      </c>
      <c r="H6922" s="8">
        <v>7.4349999999999999E-2</v>
      </c>
    </row>
    <row r="6923" spans="1:8">
      <c r="A6923" s="8" t="str">
        <f t="shared" si="147"/>
        <v>40.05.006830.06.0010</v>
      </c>
      <c r="B6923" s="8" t="s">
        <v>35</v>
      </c>
      <c r="C6923" s="8" t="s">
        <v>2172</v>
      </c>
      <c r="D6923" s="8" t="s">
        <v>450</v>
      </c>
      <c r="E6923" s="8" t="s">
        <v>1341</v>
      </c>
      <c r="F6923" s="8" t="s">
        <v>452</v>
      </c>
      <c r="G6923" s="8" t="s">
        <v>1342</v>
      </c>
      <c r="H6923" s="8">
        <v>3.855521</v>
      </c>
    </row>
    <row r="6924" spans="1:8">
      <c r="A6924" s="8" t="str">
        <f t="shared" si="147"/>
        <v>40.05.006810.07.0002</v>
      </c>
      <c r="B6924" s="8" t="s">
        <v>35</v>
      </c>
      <c r="C6924" s="8" t="s">
        <v>2172</v>
      </c>
      <c r="D6924" s="8" t="s">
        <v>450</v>
      </c>
      <c r="E6924" s="8" t="s">
        <v>454</v>
      </c>
      <c r="F6924" s="8" t="s">
        <v>452</v>
      </c>
      <c r="G6924" s="8" t="s">
        <v>455</v>
      </c>
      <c r="H6924" s="8">
        <v>1.1896040000000001</v>
      </c>
    </row>
    <row r="6925" spans="1:8">
      <c r="A6925" s="8" t="str">
        <f t="shared" si="147"/>
        <v>40.05.006810.04.0007</v>
      </c>
      <c r="B6925" s="8" t="s">
        <v>35</v>
      </c>
      <c r="C6925" s="8" t="s">
        <v>2172</v>
      </c>
      <c r="D6925" s="8" t="s">
        <v>450</v>
      </c>
      <c r="E6925" s="8" t="s">
        <v>535</v>
      </c>
      <c r="F6925" s="8" t="s">
        <v>452</v>
      </c>
      <c r="G6925" s="8" t="s">
        <v>536</v>
      </c>
      <c r="H6925" s="8">
        <v>0.47584100000000001</v>
      </c>
    </row>
    <row r="6926" spans="1:8">
      <c r="A6926" s="8" t="str">
        <f t="shared" si="147"/>
        <v>40.05.006810.01.0010</v>
      </c>
      <c r="B6926" s="8" t="s">
        <v>35</v>
      </c>
      <c r="C6926" s="8" t="s">
        <v>2172</v>
      </c>
      <c r="D6926" s="8" t="s">
        <v>450</v>
      </c>
      <c r="E6926" s="8" t="s">
        <v>843</v>
      </c>
      <c r="F6926" s="8" t="s">
        <v>452</v>
      </c>
      <c r="G6926" s="8" t="s">
        <v>844</v>
      </c>
      <c r="H6926" s="8">
        <v>0.64238600000000001</v>
      </c>
    </row>
    <row r="6927" spans="1:8">
      <c r="A6927" s="8" t="str">
        <f t="shared" ref="A6927:A6990" si="148">B6927&amp;E6927</f>
        <v>40.05.006810.01.0019</v>
      </c>
      <c r="B6927" s="8" t="s">
        <v>35</v>
      </c>
      <c r="C6927" s="8" t="s">
        <v>2172</v>
      </c>
      <c r="D6927" s="8" t="s">
        <v>450</v>
      </c>
      <c r="E6927" s="8" t="s">
        <v>1343</v>
      </c>
      <c r="F6927" s="8" t="s">
        <v>452</v>
      </c>
      <c r="G6927" s="8" t="s">
        <v>842</v>
      </c>
      <c r="H6927" s="8">
        <v>0.85651500000000003</v>
      </c>
    </row>
    <row r="6928" spans="1:8">
      <c r="A6928" s="8" t="str">
        <f t="shared" si="148"/>
        <v>40.05.006810.01.0006</v>
      </c>
      <c r="B6928" s="8" t="s">
        <v>35</v>
      </c>
      <c r="C6928" s="8" t="s">
        <v>2172</v>
      </c>
      <c r="D6928" s="8" t="s">
        <v>450</v>
      </c>
      <c r="E6928" s="8" t="s">
        <v>845</v>
      </c>
      <c r="F6928" s="8" t="s">
        <v>452</v>
      </c>
      <c r="G6928" s="8" t="s">
        <v>846</v>
      </c>
      <c r="H6928" s="8">
        <v>0.64238600000000001</v>
      </c>
    </row>
    <row r="6929" spans="1:8">
      <c r="A6929" s="8" t="str">
        <f t="shared" si="148"/>
        <v>40.05.006810.02.0003</v>
      </c>
      <c r="B6929" s="8" t="s">
        <v>35</v>
      </c>
      <c r="C6929" s="8" t="s">
        <v>2172</v>
      </c>
      <c r="D6929" s="8" t="s">
        <v>450</v>
      </c>
      <c r="E6929" s="8" t="s">
        <v>523</v>
      </c>
      <c r="F6929" s="8" t="s">
        <v>452</v>
      </c>
      <c r="G6929" s="8" t="s">
        <v>524</v>
      </c>
      <c r="H6929" s="8">
        <v>0.166545</v>
      </c>
    </row>
    <row r="6930" spans="1:8">
      <c r="A6930" s="8" t="str">
        <f t="shared" si="148"/>
        <v>40.05.006810.02.0026</v>
      </c>
      <c r="B6930" s="8" t="s">
        <v>35</v>
      </c>
      <c r="C6930" s="8" t="s">
        <v>2172</v>
      </c>
      <c r="D6930" s="8" t="s">
        <v>450</v>
      </c>
      <c r="E6930" s="8" t="s">
        <v>1333</v>
      </c>
      <c r="F6930" s="8" t="s">
        <v>452</v>
      </c>
      <c r="G6930" s="8" t="s">
        <v>1334</v>
      </c>
      <c r="H6930" s="8">
        <v>4.1635999999999999E-2</v>
      </c>
    </row>
    <row r="6931" spans="1:8">
      <c r="A6931" s="8" t="str">
        <f t="shared" si="148"/>
        <v>40.05.006820.07.0087</v>
      </c>
      <c r="B6931" s="8" t="s">
        <v>35</v>
      </c>
      <c r="C6931" s="8" t="s">
        <v>2172</v>
      </c>
      <c r="D6931" s="8" t="s">
        <v>450</v>
      </c>
      <c r="E6931" s="8" t="s">
        <v>2162</v>
      </c>
      <c r="F6931" s="8" t="s">
        <v>452</v>
      </c>
      <c r="G6931" s="8" t="s">
        <v>2163</v>
      </c>
      <c r="H6931" s="8">
        <v>9.0509999999999993E-2</v>
      </c>
    </row>
    <row r="6932" spans="1:8">
      <c r="A6932" s="8" t="str">
        <f t="shared" si="148"/>
        <v>40.05.006820.03.0039</v>
      </c>
      <c r="B6932" s="8" t="s">
        <v>35</v>
      </c>
      <c r="C6932" s="8" t="s">
        <v>2172</v>
      </c>
      <c r="D6932" s="8" t="s">
        <v>450</v>
      </c>
      <c r="E6932" s="8" t="s">
        <v>1082</v>
      </c>
      <c r="F6932" s="8" t="s">
        <v>463</v>
      </c>
      <c r="G6932" s="8" t="s">
        <v>1083</v>
      </c>
      <c r="H6932" s="8">
        <v>1</v>
      </c>
    </row>
    <row r="6933" spans="1:8">
      <c r="A6933" s="8" t="str">
        <f t="shared" si="148"/>
        <v>40.05.006820.06.0030</v>
      </c>
      <c r="B6933" s="8" t="s">
        <v>35</v>
      </c>
      <c r="C6933" s="8" t="s">
        <v>2172</v>
      </c>
      <c r="D6933" s="8" t="s">
        <v>450</v>
      </c>
      <c r="E6933" s="8" t="s">
        <v>2174</v>
      </c>
      <c r="F6933" s="8" t="s">
        <v>463</v>
      </c>
      <c r="G6933" s="8" t="s">
        <v>2175</v>
      </c>
      <c r="H6933" s="8">
        <v>1</v>
      </c>
    </row>
    <row r="6934" spans="1:8">
      <c r="A6934" s="8" t="str">
        <f t="shared" si="148"/>
        <v>40.05.006935.05.0059</v>
      </c>
      <c r="B6934" s="8" t="s">
        <v>36</v>
      </c>
      <c r="C6934" s="8" t="s">
        <v>2152</v>
      </c>
      <c r="D6934" s="8" t="s">
        <v>450</v>
      </c>
      <c r="E6934" s="8" t="s">
        <v>1719</v>
      </c>
      <c r="F6934" s="8" t="s">
        <v>452</v>
      </c>
      <c r="G6934" s="8" t="s">
        <v>1720</v>
      </c>
      <c r="H6934" s="8">
        <v>10</v>
      </c>
    </row>
    <row r="6935" spans="1:8">
      <c r="A6935" s="8" t="str">
        <f t="shared" si="148"/>
        <v>40.05.006930.05.0011</v>
      </c>
      <c r="B6935" s="8" t="s">
        <v>36</v>
      </c>
      <c r="C6935" s="8" t="s">
        <v>2152</v>
      </c>
      <c r="D6935" s="8" t="s">
        <v>450</v>
      </c>
      <c r="E6935" s="8" t="s">
        <v>1339</v>
      </c>
      <c r="F6935" s="8" t="s">
        <v>452</v>
      </c>
      <c r="G6935" s="8" t="s">
        <v>1340</v>
      </c>
      <c r="H6935" s="8">
        <v>10</v>
      </c>
    </row>
    <row r="6936" spans="1:8">
      <c r="A6936" s="8" t="str">
        <f t="shared" si="148"/>
        <v>40.05.006910.09.0003</v>
      </c>
      <c r="B6936" s="8" t="s">
        <v>36</v>
      </c>
      <c r="C6936" s="8" t="s">
        <v>2152</v>
      </c>
      <c r="D6936" s="8" t="s">
        <v>450</v>
      </c>
      <c r="E6936" s="8" t="s">
        <v>824</v>
      </c>
      <c r="F6936" s="8" t="s">
        <v>452</v>
      </c>
      <c r="G6936" s="8" t="s">
        <v>825</v>
      </c>
      <c r="H6936" s="8">
        <v>1.6310579999999999</v>
      </c>
    </row>
    <row r="6937" spans="1:8">
      <c r="A6937" s="8" t="str">
        <f t="shared" si="148"/>
        <v>40.05.006910.06.0020</v>
      </c>
      <c r="B6937" s="8" t="s">
        <v>36</v>
      </c>
      <c r="C6937" s="8" t="s">
        <v>2152</v>
      </c>
      <c r="D6937" s="8" t="s">
        <v>450</v>
      </c>
      <c r="E6937" s="8" t="s">
        <v>456</v>
      </c>
      <c r="F6937" s="8" t="s">
        <v>452</v>
      </c>
      <c r="G6937" s="8" t="s">
        <v>457</v>
      </c>
      <c r="H6937" s="8">
        <v>0.16144600000000001</v>
      </c>
    </row>
    <row r="6938" spans="1:8">
      <c r="A6938" s="8" t="str">
        <f t="shared" si="148"/>
        <v>40.05.006910.04.0005</v>
      </c>
      <c r="B6938" s="8" t="s">
        <v>36</v>
      </c>
      <c r="C6938" s="8" t="s">
        <v>2152</v>
      </c>
      <c r="D6938" s="8" t="s">
        <v>450</v>
      </c>
      <c r="E6938" s="8" t="s">
        <v>475</v>
      </c>
      <c r="F6938" s="8" t="s">
        <v>452</v>
      </c>
      <c r="G6938" s="8" t="s">
        <v>476</v>
      </c>
      <c r="H6938" s="8">
        <v>0.238983</v>
      </c>
    </row>
    <row r="6939" spans="1:8">
      <c r="A6939" s="8" t="str">
        <f t="shared" si="148"/>
        <v>40.05.006940.03.1380</v>
      </c>
      <c r="B6939" s="8" t="s">
        <v>36</v>
      </c>
      <c r="C6939" s="8" t="s">
        <v>2152</v>
      </c>
      <c r="D6939" s="8" t="s">
        <v>450</v>
      </c>
      <c r="E6939" s="8" t="s">
        <v>835</v>
      </c>
      <c r="F6939" s="8" t="s">
        <v>498</v>
      </c>
      <c r="G6939" s="8" t="s">
        <v>836</v>
      </c>
      <c r="H6939" s="8">
        <v>0.98248500000000005</v>
      </c>
    </row>
    <row r="6940" spans="1:8">
      <c r="A6940" s="8" t="str">
        <f t="shared" si="148"/>
        <v>40.05.006940.03.1510</v>
      </c>
      <c r="B6940" s="8" t="s">
        <v>36</v>
      </c>
      <c r="C6940" s="8" t="s">
        <v>2152</v>
      </c>
      <c r="D6940" s="8" t="s">
        <v>450</v>
      </c>
      <c r="E6940" s="8" t="s">
        <v>837</v>
      </c>
      <c r="F6940" s="8" t="s">
        <v>498</v>
      </c>
      <c r="G6940" s="8" t="s">
        <v>838</v>
      </c>
      <c r="H6940" s="8">
        <v>0.132768</v>
      </c>
    </row>
    <row r="6941" spans="1:8">
      <c r="A6941" s="8" t="str">
        <f t="shared" si="148"/>
        <v>40.05.006930.06.0010</v>
      </c>
      <c r="B6941" s="8" t="s">
        <v>36</v>
      </c>
      <c r="C6941" s="8" t="s">
        <v>2152</v>
      </c>
      <c r="D6941" s="8" t="s">
        <v>450</v>
      </c>
      <c r="E6941" s="8" t="s">
        <v>1341</v>
      </c>
      <c r="F6941" s="8" t="s">
        <v>452</v>
      </c>
      <c r="G6941" s="8" t="s">
        <v>1342</v>
      </c>
      <c r="H6941" s="8">
        <v>6.8848580000000004</v>
      </c>
    </row>
    <row r="6942" spans="1:8">
      <c r="A6942" s="8" t="str">
        <f t="shared" si="148"/>
        <v>40.05.006910.07.0002</v>
      </c>
      <c r="B6942" s="8" t="s">
        <v>36</v>
      </c>
      <c r="C6942" s="8" t="s">
        <v>2152</v>
      </c>
      <c r="D6942" s="8" t="s">
        <v>450</v>
      </c>
      <c r="E6942" s="8" t="s">
        <v>454</v>
      </c>
      <c r="F6942" s="8" t="s">
        <v>452</v>
      </c>
      <c r="G6942" s="8" t="s">
        <v>455</v>
      </c>
      <c r="H6942" s="8">
        <v>2.1242920000000001</v>
      </c>
    </row>
    <row r="6943" spans="1:8">
      <c r="A6943" s="8" t="str">
        <f t="shared" si="148"/>
        <v>40.05.006910.04.0007</v>
      </c>
      <c r="B6943" s="8" t="s">
        <v>36</v>
      </c>
      <c r="C6943" s="8" t="s">
        <v>2152</v>
      </c>
      <c r="D6943" s="8" t="s">
        <v>450</v>
      </c>
      <c r="E6943" s="8" t="s">
        <v>535</v>
      </c>
      <c r="F6943" s="8" t="s">
        <v>452</v>
      </c>
      <c r="G6943" s="8" t="s">
        <v>536</v>
      </c>
      <c r="H6943" s="8">
        <v>0.84971699999999994</v>
      </c>
    </row>
    <row r="6944" spans="1:8">
      <c r="A6944" s="8" t="str">
        <f t="shared" si="148"/>
        <v>40.05.006910.01.0010</v>
      </c>
      <c r="B6944" s="8" t="s">
        <v>36</v>
      </c>
      <c r="C6944" s="8" t="s">
        <v>2152</v>
      </c>
      <c r="D6944" s="8" t="s">
        <v>450</v>
      </c>
      <c r="E6944" s="8" t="s">
        <v>843</v>
      </c>
      <c r="F6944" s="8" t="s">
        <v>452</v>
      </c>
      <c r="G6944" s="8" t="s">
        <v>844</v>
      </c>
      <c r="H6944" s="8">
        <v>1.1471180000000001</v>
      </c>
    </row>
    <row r="6945" spans="1:8">
      <c r="A6945" s="8" t="str">
        <f t="shared" si="148"/>
        <v>40.05.006910.01.0019</v>
      </c>
      <c r="B6945" s="8" t="s">
        <v>36</v>
      </c>
      <c r="C6945" s="8" t="s">
        <v>2152</v>
      </c>
      <c r="D6945" s="8" t="s">
        <v>450</v>
      </c>
      <c r="E6945" s="8" t="s">
        <v>1343</v>
      </c>
      <c r="F6945" s="8" t="s">
        <v>452</v>
      </c>
      <c r="G6945" s="8" t="s">
        <v>842</v>
      </c>
      <c r="H6945" s="8">
        <v>1.52949</v>
      </c>
    </row>
    <row r="6946" spans="1:8">
      <c r="A6946" s="8" t="str">
        <f t="shared" si="148"/>
        <v>40.05.006910.01.0006</v>
      </c>
      <c r="B6946" s="8" t="s">
        <v>36</v>
      </c>
      <c r="C6946" s="8" t="s">
        <v>2152</v>
      </c>
      <c r="D6946" s="8" t="s">
        <v>450</v>
      </c>
      <c r="E6946" s="8" t="s">
        <v>845</v>
      </c>
      <c r="F6946" s="8" t="s">
        <v>452</v>
      </c>
      <c r="G6946" s="8" t="s">
        <v>846</v>
      </c>
      <c r="H6946" s="8">
        <v>1.1471180000000001</v>
      </c>
    </row>
    <row r="6947" spans="1:8">
      <c r="A6947" s="8" t="str">
        <f t="shared" si="148"/>
        <v>40.05.006910.02.0003</v>
      </c>
      <c r="B6947" s="8" t="s">
        <v>36</v>
      </c>
      <c r="C6947" s="8" t="s">
        <v>2152</v>
      </c>
      <c r="D6947" s="8" t="s">
        <v>450</v>
      </c>
      <c r="E6947" s="8" t="s">
        <v>523</v>
      </c>
      <c r="F6947" s="8" t="s">
        <v>452</v>
      </c>
      <c r="G6947" s="8" t="s">
        <v>524</v>
      </c>
      <c r="H6947" s="8">
        <v>0.29740100000000003</v>
      </c>
    </row>
    <row r="6948" spans="1:8">
      <c r="A6948" s="8" t="str">
        <f t="shared" si="148"/>
        <v>40.05.006910.02.0026</v>
      </c>
      <c r="B6948" s="8" t="s">
        <v>36</v>
      </c>
      <c r="C6948" s="8" t="s">
        <v>2152</v>
      </c>
      <c r="D6948" s="8" t="s">
        <v>450</v>
      </c>
      <c r="E6948" s="8" t="s">
        <v>1333</v>
      </c>
      <c r="F6948" s="8" t="s">
        <v>452</v>
      </c>
      <c r="G6948" s="8" t="s">
        <v>1334</v>
      </c>
      <c r="H6948" s="8">
        <v>7.4349999999999999E-2</v>
      </c>
    </row>
    <row r="6949" spans="1:8">
      <c r="A6949" s="8" t="str">
        <f t="shared" si="148"/>
        <v>40.05.006920.07.0005</v>
      </c>
      <c r="B6949" s="8" t="s">
        <v>36</v>
      </c>
      <c r="C6949" s="8" t="s">
        <v>2152</v>
      </c>
      <c r="D6949" s="8" t="s">
        <v>450</v>
      </c>
      <c r="E6949" s="8" t="s">
        <v>2153</v>
      </c>
      <c r="F6949" s="8" t="s">
        <v>452</v>
      </c>
      <c r="G6949" s="8" t="s">
        <v>2154</v>
      </c>
      <c r="H6949" s="8">
        <v>6.9082000000000005E-2</v>
      </c>
    </row>
    <row r="6950" spans="1:8">
      <c r="A6950" s="8" t="str">
        <f t="shared" si="148"/>
        <v>40.05.006920.03.0001</v>
      </c>
      <c r="B6950" s="8" t="s">
        <v>36</v>
      </c>
      <c r="C6950" s="8" t="s">
        <v>2152</v>
      </c>
      <c r="D6950" s="8" t="s">
        <v>450</v>
      </c>
      <c r="E6950" s="8" t="s">
        <v>815</v>
      </c>
      <c r="F6950" s="8" t="s">
        <v>463</v>
      </c>
      <c r="G6950" s="8" t="s">
        <v>816</v>
      </c>
      <c r="H6950" s="8">
        <v>1</v>
      </c>
    </row>
    <row r="6951" spans="1:8">
      <c r="A6951" s="8" t="str">
        <f t="shared" si="148"/>
        <v>40.05.006920.06.0043</v>
      </c>
      <c r="B6951" s="8" t="s">
        <v>36</v>
      </c>
      <c r="C6951" s="8" t="s">
        <v>2152</v>
      </c>
      <c r="D6951" s="8" t="s">
        <v>450</v>
      </c>
      <c r="E6951" s="8" t="s">
        <v>2176</v>
      </c>
      <c r="F6951" s="8" t="s">
        <v>463</v>
      </c>
      <c r="G6951" s="8" t="s">
        <v>2177</v>
      </c>
      <c r="H6951" s="8">
        <v>10</v>
      </c>
    </row>
    <row r="6952" spans="1:8">
      <c r="A6952" s="8" t="str">
        <f t="shared" si="148"/>
        <v>40.05.008035.05.0059</v>
      </c>
      <c r="B6952" s="8" t="s">
        <v>343</v>
      </c>
      <c r="C6952" s="8" t="s">
        <v>2178</v>
      </c>
      <c r="D6952" s="8" t="s">
        <v>450</v>
      </c>
      <c r="E6952" s="8" t="s">
        <v>1719</v>
      </c>
      <c r="F6952" s="8" t="s">
        <v>452</v>
      </c>
      <c r="G6952" s="8" t="s">
        <v>1720</v>
      </c>
      <c r="H6952" s="8">
        <v>9.18</v>
      </c>
    </row>
    <row r="6953" spans="1:8">
      <c r="A6953" s="8" t="str">
        <f t="shared" si="148"/>
        <v>40.05.008030.05.0011</v>
      </c>
      <c r="B6953" s="8" t="s">
        <v>343</v>
      </c>
      <c r="C6953" s="8" t="s">
        <v>2178</v>
      </c>
      <c r="D6953" s="8" t="s">
        <v>450</v>
      </c>
      <c r="E6953" s="8" t="s">
        <v>1339</v>
      </c>
      <c r="F6953" s="8" t="s">
        <v>452</v>
      </c>
      <c r="G6953" s="8" t="s">
        <v>1340</v>
      </c>
      <c r="H6953" s="8">
        <v>9.18</v>
      </c>
    </row>
    <row r="6954" spans="1:8">
      <c r="A6954" s="8" t="str">
        <f t="shared" si="148"/>
        <v>40.05.008010.09.0003</v>
      </c>
      <c r="B6954" s="8" t="s">
        <v>343</v>
      </c>
      <c r="C6954" s="8" t="s">
        <v>2178</v>
      </c>
      <c r="D6954" s="8" t="s">
        <v>450</v>
      </c>
      <c r="E6954" s="8" t="s">
        <v>824</v>
      </c>
      <c r="F6954" s="8" t="s">
        <v>452</v>
      </c>
      <c r="G6954" s="8" t="s">
        <v>825</v>
      </c>
      <c r="H6954" s="8">
        <v>1.4973110000000001</v>
      </c>
    </row>
    <row r="6955" spans="1:8">
      <c r="A6955" s="8" t="str">
        <f t="shared" si="148"/>
        <v>40.05.008010.06.0020</v>
      </c>
      <c r="B6955" s="8" t="s">
        <v>343</v>
      </c>
      <c r="C6955" s="8" t="s">
        <v>2178</v>
      </c>
      <c r="D6955" s="8" t="s">
        <v>450</v>
      </c>
      <c r="E6955" s="8" t="s">
        <v>456</v>
      </c>
      <c r="F6955" s="8" t="s">
        <v>452</v>
      </c>
      <c r="G6955" s="8" t="s">
        <v>457</v>
      </c>
      <c r="H6955" s="8">
        <v>0.14820800000000001</v>
      </c>
    </row>
    <row r="6956" spans="1:8">
      <c r="A6956" s="8" t="str">
        <f t="shared" si="148"/>
        <v>40.05.008010.04.0005</v>
      </c>
      <c r="B6956" s="8" t="s">
        <v>343</v>
      </c>
      <c r="C6956" s="8" t="s">
        <v>2178</v>
      </c>
      <c r="D6956" s="8" t="s">
        <v>450</v>
      </c>
      <c r="E6956" s="8" t="s">
        <v>475</v>
      </c>
      <c r="F6956" s="8" t="s">
        <v>452</v>
      </c>
      <c r="G6956" s="8" t="s">
        <v>476</v>
      </c>
      <c r="H6956" s="8">
        <v>0.219386</v>
      </c>
    </row>
    <row r="6957" spans="1:8">
      <c r="A6957" s="8" t="str">
        <f t="shared" si="148"/>
        <v>40.05.008040.03.1380</v>
      </c>
      <c r="B6957" s="8" t="s">
        <v>343</v>
      </c>
      <c r="C6957" s="8" t="s">
        <v>2178</v>
      </c>
      <c r="D6957" s="8" t="s">
        <v>450</v>
      </c>
      <c r="E6957" s="8" t="s">
        <v>835</v>
      </c>
      <c r="F6957" s="8" t="s">
        <v>498</v>
      </c>
      <c r="G6957" s="8" t="s">
        <v>836</v>
      </c>
      <c r="H6957" s="8">
        <v>0.90192099999999997</v>
      </c>
    </row>
    <row r="6958" spans="1:8">
      <c r="A6958" s="8" t="str">
        <f t="shared" si="148"/>
        <v>40.05.008040.03.1510</v>
      </c>
      <c r="B6958" s="8" t="s">
        <v>343</v>
      </c>
      <c r="C6958" s="8" t="s">
        <v>2178</v>
      </c>
      <c r="D6958" s="8" t="s">
        <v>450</v>
      </c>
      <c r="E6958" s="8" t="s">
        <v>837</v>
      </c>
      <c r="F6958" s="8" t="s">
        <v>498</v>
      </c>
      <c r="G6958" s="8" t="s">
        <v>838</v>
      </c>
      <c r="H6958" s="8">
        <v>0.121881</v>
      </c>
    </row>
    <row r="6959" spans="1:8">
      <c r="A6959" s="8" t="str">
        <f t="shared" si="148"/>
        <v>40.05.008030.06.0010</v>
      </c>
      <c r="B6959" s="8" t="s">
        <v>343</v>
      </c>
      <c r="C6959" s="8" t="s">
        <v>2178</v>
      </c>
      <c r="D6959" s="8" t="s">
        <v>450</v>
      </c>
      <c r="E6959" s="8" t="s">
        <v>1341</v>
      </c>
      <c r="F6959" s="8" t="s">
        <v>452</v>
      </c>
      <c r="G6959" s="8" t="s">
        <v>1342</v>
      </c>
      <c r="H6959" s="8">
        <v>6.3202999999999996</v>
      </c>
    </row>
    <row r="6960" spans="1:8">
      <c r="A6960" s="8" t="str">
        <f t="shared" si="148"/>
        <v>40.05.008010.07.0002</v>
      </c>
      <c r="B6960" s="8" t="s">
        <v>343</v>
      </c>
      <c r="C6960" s="8" t="s">
        <v>2178</v>
      </c>
      <c r="D6960" s="8" t="s">
        <v>450</v>
      </c>
      <c r="E6960" s="8" t="s">
        <v>454</v>
      </c>
      <c r="F6960" s="8" t="s">
        <v>452</v>
      </c>
      <c r="G6960" s="8" t="s">
        <v>455</v>
      </c>
      <c r="H6960" s="8">
        <v>1.9500999999999999</v>
      </c>
    </row>
    <row r="6961" spans="1:8">
      <c r="A6961" s="8" t="str">
        <f t="shared" si="148"/>
        <v>40.05.008010.04.0007</v>
      </c>
      <c r="B6961" s="8" t="s">
        <v>343</v>
      </c>
      <c r="C6961" s="8" t="s">
        <v>2178</v>
      </c>
      <c r="D6961" s="8" t="s">
        <v>450</v>
      </c>
      <c r="E6961" s="8" t="s">
        <v>535</v>
      </c>
      <c r="F6961" s="8" t="s">
        <v>452</v>
      </c>
      <c r="G6961" s="8" t="s">
        <v>536</v>
      </c>
      <c r="H6961" s="8">
        <v>0.78003999999999996</v>
      </c>
    </row>
    <row r="6962" spans="1:8">
      <c r="A6962" s="8" t="str">
        <f t="shared" si="148"/>
        <v>40.05.008010.01.0010</v>
      </c>
      <c r="B6962" s="8" t="s">
        <v>343</v>
      </c>
      <c r="C6962" s="8" t="s">
        <v>2178</v>
      </c>
      <c r="D6962" s="8" t="s">
        <v>450</v>
      </c>
      <c r="E6962" s="8" t="s">
        <v>843</v>
      </c>
      <c r="F6962" s="8" t="s">
        <v>452</v>
      </c>
      <c r="G6962" s="8" t="s">
        <v>844</v>
      </c>
      <c r="H6962" s="8">
        <v>1.0530539999999999</v>
      </c>
    </row>
    <row r="6963" spans="1:8">
      <c r="A6963" s="8" t="str">
        <f t="shared" si="148"/>
        <v>40.05.008010.01.0019</v>
      </c>
      <c r="B6963" s="8" t="s">
        <v>343</v>
      </c>
      <c r="C6963" s="8" t="s">
        <v>2178</v>
      </c>
      <c r="D6963" s="8" t="s">
        <v>450</v>
      </c>
      <c r="E6963" s="8" t="s">
        <v>1343</v>
      </c>
      <c r="F6963" s="8" t="s">
        <v>452</v>
      </c>
      <c r="G6963" s="8" t="s">
        <v>842</v>
      </c>
      <c r="H6963" s="8">
        <v>1.404072</v>
      </c>
    </row>
    <row r="6964" spans="1:8">
      <c r="A6964" s="8" t="str">
        <f t="shared" si="148"/>
        <v>40.05.008010.01.0006</v>
      </c>
      <c r="B6964" s="8" t="s">
        <v>343</v>
      </c>
      <c r="C6964" s="8" t="s">
        <v>2178</v>
      </c>
      <c r="D6964" s="8" t="s">
        <v>450</v>
      </c>
      <c r="E6964" s="8" t="s">
        <v>845</v>
      </c>
      <c r="F6964" s="8" t="s">
        <v>452</v>
      </c>
      <c r="G6964" s="8" t="s">
        <v>846</v>
      </c>
      <c r="H6964" s="8">
        <v>1.0530539999999999</v>
      </c>
    </row>
    <row r="6965" spans="1:8">
      <c r="A6965" s="8" t="str">
        <f t="shared" si="148"/>
        <v>40.05.008010.02.0003</v>
      </c>
      <c r="B6965" s="8" t="s">
        <v>343</v>
      </c>
      <c r="C6965" s="8" t="s">
        <v>2178</v>
      </c>
      <c r="D6965" s="8" t="s">
        <v>450</v>
      </c>
      <c r="E6965" s="8" t="s">
        <v>523</v>
      </c>
      <c r="F6965" s="8" t="s">
        <v>452</v>
      </c>
      <c r="G6965" s="8" t="s">
        <v>524</v>
      </c>
      <c r="H6965" s="8">
        <v>0.27301399999999998</v>
      </c>
    </row>
    <row r="6966" spans="1:8">
      <c r="A6966" s="8" t="str">
        <f t="shared" si="148"/>
        <v>40.05.008010.02.0026</v>
      </c>
      <c r="B6966" s="8" t="s">
        <v>343</v>
      </c>
      <c r="C6966" s="8" t="s">
        <v>2178</v>
      </c>
      <c r="D6966" s="8" t="s">
        <v>450</v>
      </c>
      <c r="E6966" s="8" t="s">
        <v>1333</v>
      </c>
      <c r="F6966" s="8" t="s">
        <v>452</v>
      </c>
      <c r="G6966" s="8" t="s">
        <v>1334</v>
      </c>
      <c r="H6966" s="8">
        <v>6.8253999999999995E-2</v>
      </c>
    </row>
    <row r="6967" spans="1:8">
      <c r="A6967" s="8" t="str">
        <f t="shared" si="148"/>
        <v>40.05.008020.07.0011</v>
      </c>
      <c r="B6967" s="8" t="s">
        <v>343</v>
      </c>
      <c r="C6967" s="8" t="s">
        <v>2178</v>
      </c>
      <c r="D6967" s="8" t="s">
        <v>450</v>
      </c>
      <c r="E6967" s="8" t="s">
        <v>2179</v>
      </c>
      <c r="F6967" s="8" t="s">
        <v>452</v>
      </c>
      <c r="G6967" s="8" t="s">
        <v>2180</v>
      </c>
      <c r="H6967" s="8">
        <v>6.3265000000000002E-2</v>
      </c>
    </row>
    <row r="6968" spans="1:8">
      <c r="A6968" s="8" t="str">
        <f t="shared" si="148"/>
        <v>40.05.008020.03.0002</v>
      </c>
      <c r="B6968" s="8" t="s">
        <v>343</v>
      </c>
      <c r="C6968" s="8" t="s">
        <v>2178</v>
      </c>
      <c r="D6968" s="8" t="s">
        <v>450</v>
      </c>
      <c r="E6968" s="8" t="s">
        <v>1060</v>
      </c>
      <c r="F6968" s="8" t="s">
        <v>463</v>
      </c>
      <c r="G6968" s="8" t="s">
        <v>1061</v>
      </c>
      <c r="H6968" s="8">
        <v>1</v>
      </c>
    </row>
    <row r="6969" spans="1:8">
      <c r="A6969" s="8" t="str">
        <f t="shared" si="148"/>
        <v>40.05.008135.05.0058</v>
      </c>
      <c r="B6969" s="8" t="s">
        <v>344</v>
      </c>
      <c r="C6969" s="8" t="s">
        <v>2181</v>
      </c>
      <c r="D6969" s="8" t="s">
        <v>505</v>
      </c>
      <c r="E6969" s="8" t="s">
        <v>1717</v>
      </c>
      <c r="F6969" s="8" t="s">
        <v>452</v>
      </c>
      <c r="G6969" s="8" t="s">
        <v>1718</v>
      </c>
      <c r="H6969" s="8">
        <v>10.199999999999999</v>
      </c>
    </row>
    <row r="6970" spans="1:8">
      <c r="A6970" s="8" t="str">
        <f t="shared" si="148"/>
        <v>40.05.008130.05.0022</v>
      </c>
      <c r="B6970" s="8" t="s">
        <v>344</v>
      </c>
      <c r="C6970" s="8" t="s">
        <v>2181</v>
      </c>
      <c r="D6970" s="8" t="s">
        <v>505</v>
      </c>
      <c r="E6970" s="8" t="s">
        <v>1376</v>
      </c>
      <c r="F6970" s="8" t="s">
        <v>452</v>
      </c>
      <c r="G6970" s="8" t="s">
        <v>1358</v>
      </c>
      <c r="H6970" s="8">
        <v>10.199999999999999</v>
      </c>
    </row>
    <row r="6971" spans="1:8">
      <c r="A6971" s="8" t="str">
        <f t="shared" si="148"/>
        <v>40.05.008110.09.0003</v>
      </c>
      <c r="B6971" s="8" t="s">
        <v>344</v>
      </c>
      <c r="C6971" s="8" t="s">
        <v>2181</v>
      </c>
      <c r="D6971" s="8" t="s">
        <v>505</v>
      </c>
      <c r="E6971" s="8" t="s">
        <v>824</v>
      </c>
      <c r="F6971" s="8" t="s">
        <v>452</v>
      </c>
      <c r="G6971" s="8" t="s">
        <v>825</v>
      </c>
      <c r="H6971" s="8">
        <v>1.739735</v>
      </c>
    </row>
    <row r="6972" spans="1:8">
      <c r="A6972" s="8" t="str">
        <f t="shared" si="148"/>
        <v>40.05.008110.06.0020</v>
      </c>
      <c r="B6972" s="8" t="s">
        <v>344</v>
      </c>
      <c r="C6972" s="8" t="s">
        <v>2181</v>
      </c>
      <c r="D6972" s="8" t="s">
        <v>505</v>
      </c>
      <c r="E6972" s="8" t="s">
        <v>456</v>
      </c>
      <c r="F6972" s="8" t="s">
        <v>452</v>
      </c>
      <c r="G6972" s="8" t="s">
        <v>457</v>
      </c>
      <c r="H6972" s="8">
        <v>0.15684999999999999</v>
      </c>
    </row>
    <row r="6973" spans="1:8">
      <c r="A6973" s="8" t="str">
        <f t="shared" si="148"/>
        <v>40.05.008110.04.0005</v>
      </c>
      <c r="B6973" s="8" t="s">
        <v>344</v>
      </c>
      <c r="C6973" s="8" t="s">
        <v>2181</v>
      </c>
      <c r="D6973" s="8" t="s">
        <v>505</v>
      </c>
      <c r="E6973" s="8" t="s">
        <v>475</v>
      </c>
      <c r="F6973" s="8" t="s">
        <v>452</v>
      </c>
      <c r="G6973" s="8" t="s">
        <v>476</v>
      </c>
      <c r="H6973" s="8">
        <v>0.201458</v>
      </c>
    </row>
    <row r="6974" spans="1:8">
      <c r="A6974" s="8" t="str">
        <f t="shared" si="148"/>
        <v>40.05.008110.06.0024</v>
      </c>
      <c r="B6974" s="8" t="s">
        <v>344</v>
      </c>
      <c r="C6974" s="8" t="s">
        <v>2181</v>
      </c>
      <c r="D6974" s="8" t="s">
        <v>505</v>
      </c>
      <c r="E6974" s="8" t="s">
        <v>1353</v>
      </c>
      <c r="F6974" s="8" t="s">
        <v>498</v>
      </c>
      <c r="G6974" s="8" t="s">
        <v>1354</v>
      </c>
      <c r="H6974" s="8">
        <v>5.1799999999999997E-3</v>
      </c>
    </row>
    <row r="6975" spans="1:8">
      <c r="A6975" s="8" t="str">
        <f t="shared" si="148"/>
        <v>40.05.008140.03.1380</v>
      </c>
      <c r="B6975" s="8" t="s">
        <v>344</v>
      </c>
      <c r="C6975" s="8" t="s">
        <v>2181</v>
      </c>
      <c r="D6975" s="8" t="s">
        <v>505</v>
      </c>
      <c r="E6975" s="8" t="s">
        <v>835</v>
      </c>
      <c r="F6975" s="8" t="s">
        <v>498</v>
      </c>
      <c r="G6975" s="8" t="s">
        <v>836</v>
      </c>
      <c r="H6975" s="8">
        <v>0.77705299999999999</v>
      </c>
    </row>
    <row r="6976" spans="1:8">
      <c r="A6976" s="8" t="str">
        <f t="shared" si="148"/>
        <v>40.05.008110.02.0025</v>
      </c>
      <c r="B6976" s="8" t="s">
        <v>344</v>
      </c>
      <c r="C6976" s="8" t="s">
        <v>2181</v>
      </c>
      <c r="D6976" s="8" t="s">
        <v>505</v>
      </c>
      <c r="E6976" s="8" t="s">
        <v>739</v>
      </c>
      <c r="F6976" s="8" t="s">
        <v>498</v>
      </c>
      <c r="G6976" s="8" t="s">
        <v>740</v>
      </c>
      <c r="H6976" s="8">
        <v>8.6338999999999999E-2</v>
      </c>
    </row>
    <row r="6977" spans="1:8">
      <c r="A6977" s="8" t="str">
        <f t="shared" si="148"/>
        <v>40.05.008130.06.0007</v>
      </c>
      <c r="B6977" s="8" t="s">
        <v>344</v>
      </c>
      <c r="C6977" s="8" t="s">
        <v>2181</v>
      </c>
      <c r="D6977" s="8" t="s">
        <v>505</v>
      </c>
      <c r="E6977" s="8" t="s">
        <v>1377</v>
      </c>
      <c r="F6977" s="8" t="s">
        <v>452</v>
      </c>
      <c r="G6977" s="8" t="s">
        <v>1378</v>
      </c>
      <c r="H6977" s="8">
        <v>7.2630509999999999</v>
      </c>
    </row>
    <row r="6978" spans="1:8">
      <c r="A6978" s="8" t="str">
        <f t="shared" si="148"/>
        <v>40.05.008110.07.0002</v>
      </c>
      <c r="B6978" s="8" t="s">
        <v>344</v>
      </c>
      <c r="C6978" s="8" t="s">
        <v>2181</v>
      </c>
      <c r="D6978" s="8" t="s">
        <v>505</v>
      </c>
      <c r="E6978" s="8" t="s">
        <v>454</v>
      </c>
      <c r="F6978" s="8" t="s">
        <v>452</v>
      </c>
      <c r="G6978" s="8" t="s">
        <v>455</v>
      </c>
      <c r="H6978" s="8">
        <v>2.3023790000000002</v>
      </c>
    </row>
    <row r="6979" spans="1:8">
      <c r="A6979" s="8" t="str">
        <f t="shared" si="148"/>
        <v>---------------  - FMEN031 - V:</v>
      </c>
      <c r="B6979" s="8" t="s">
        <v>427</v>
      </c>
      <c r="C6979" s="8" t="e">
        <f>------------------------------DAT</f>
        <v>#NAME?</v>
      </c>
      <c r="D6979" s="8" t="s">
        <v>1238</v>
      </c>
      <c r="E6979" s="8" t="s">
        <v>526</v>
      </c>
      <c r="F6979" s="8" t="s">
        <v>527</v>
      </c>
      <c r="G6979" s="8" t="s">
        <v>528</v>
      </c>
      <c r="H6979" s="8"/>
    </row>
    <row r="6980" spans="1:8">
      <c r="A6980" s="8" t="str">
        <f t="shared" si="148"/>
        <v>_x000C_------------------------------</v>
      </c>
      <c r="B6980" s="8" t="s">
        <v>529</v>
      </c>
      <c r="C6980" s="8" t="s">
        <v>1227</v>
      </c>
      <c r="D6980" s="8" t="s">
        <v>1228</v>
      </c>
      <c r="E6980" s="8" t="s">
        <v>430</v>
      </c>
      <c r="F6980" s="8" t="s">
        <v>429</v>
      </c>
      <c r="G6980" s="8" t="s">
        <v>431</v>
      </c>
      <c r="H6980" s="8" t="s">
        <v>431</v>
      </c>
    </row>
    <row r="6981" spans="1:8">
      <c r="A6981" s="8" t="str">
        <f t="shared" si="148"/>
        <v>FORNO DE MINASrutura de Atual P</v>
      </c>
      <c r="B6981" s="8" t="s">
        <v>433</v>
      </c>
      <c r="C6981" s="8" t="s">
        <v>434</v>
      </c>
      <c r="D6981" s="8" t="s">
        <v>435</v>
      </c>
      <c r="E6981" s="8" t="s">
        <v>436</v>
      </c>
      <c r="F6981" s="8" t="s">
        <v>437</v>
      </c>
      <c r="G6981" s="8" t="s">
        <v>438</v>
      </c>
      <c r="H6981" s="8" t="s">
        <v>2182</v>
      </c>
    </row>
    <row r="6982" spans="1:8">
      <c r="A6982" s="8" t="str">
        <f t="shared" si="148"/>
        <v>-------------------------------</v>
      </c>
      <c r="B6982" s="8" t="s">
        <v>427</v>
      </c>
      <c r="C6982" s="8" t="s">
        <v>1227</v>
      </c>
      <c r="D6982" s="8" t="s">
        <v>1228</v>
      </c>
      <c r="E6982" s="8" t="s">
        <v>430</v>
      </c>
      <c r="F6982" s="8" t="s">
        <v>429</v>
      </c>
      <c r="G6982" s="8" t="s">
        <v>431</v>
      </c>
      <c r="H6982" s="8" t="s">
        <v>2076</v>
      </c>
    </row>
    <row r="6983" spans="1:8">
      <c r="A6983" s="8" t="str">
        <f t="shared" si="148"/>
        <v/>
      </c>
      <c r="B6983" s="8"/>
      <c r="C6983" s="8"/>
      <c r="D6983" s="8"/>
      <c r="E6983" s="8"/>
      <c r="F6983" s="8"/>
      <c r="G6983" s="8"/>
      <c r="H6983" s="8"/>
    </row>
    <row r="6984" spans="1:8">
      <c r="A6984" s="8" t="str">
        <f t="shared" si="148"/>
        <v>Item PaiItem Filho</v>
      </c>
      <c r="B6984" s="8" t="s">
        <v>441</v>
      </c>
      <c r="C6984" s="8" t="s">
        <v>442</v>
      </c>
      <c r="D6984" s="8" t="s">
        <v>443</v>
      </c>
      <c r="E6984" s="8" t="s">
        <v>444</v>
      </c>
      <c r="F6984" s="8" t="s">
        <v>443</v>
      </c>
      <c r="G6984" s="8" t="s">
        <v>445</v>
      </c>
      <c r="H6984" s="8" t="s">
        <v>446</v>
      </c>
    </row>
    <row r="6985" spans="1:8">
      <c r="A6985" s="8" t="str">
        <f t="shared" si="148"/>
        <v>------------------------------</v>
      </c>
      <c r="B6985" s="8" t="s">
        <v>427</v>
      </c>
      <c r="C6985" s="8" t="s">
        <v>447</v>
      </c>
      <c r="D6985" s="8" t="s">
        <v>448</v>
      </c>
      <c r="E6985" s="8" t="s">
        <v>449</v>
      </c>
      <c r="F6985" s="8" t="s">
        <v>448</v>
      </c>
      <c r="G6985" s="8" t="s">
        <v>431</v>
      </c>
      <c r="H6985" s="8" t="s">
        <v>427</v>
      </c>
    </row>
    <row r="6986" spans="1:8">
      <c r="A6986" s="8" t="str">
        <f t="shared" si="148"/>
        <v>40.05.008110.04.0007</v>
      </c>
      <c r="B6986" s="8" t="s">
        <v>344</v>
      </c>
      <c r="C6986" s="8" t="s">
        <v>2181</v>
      </c>
      <c r="D6986" s="8" t="s">
        <v>505</v>
      </c>
      <c r="E6986" s="8" t="s">
        <v>535</v>
      </c>
      <c r="F6986" s="8" t="s">
        <v>452</v>
      </c>
      <c r="G6986" s="8" t="s">
        <v>536</v>
      </c>
      <c r="H6986" s="8">
        <v>0.82885600000000004</v>
      </c>
    </row>
    <row r="6987" spans="1:8">
      <c r="A6987" s="8" t="str">
        <f t="shared" si="148"/>
        <v>40.05.008130.05.0001</v>
      </c>
      <c r="B6987" s="8" t="s">
        <v>344</v>
      </c>
      <c r="C6987" s="8" t="s">
        <v>2181</v>
      </c>
      <c r="D6987" s="8" t="s">
        <v>505</v>
      </c>
      <c r="E6987" s="8" t="s">
        <v>1050</v>
      </c>
      <c r="F6987" s="8" t="s">
        <v>498</v>
      </c>
      <c r="G6987" s="8" t="s">
        <v>844</v>
      </c>
      <c r="H6987" s="8">
        <v>1.243285</v>
      </c>
    </row>
    <row r="6988" spans="1:8">
      <c r="A6988" s="8" t="str">
        <f t="shared" si="148"/>
        <v>40.05.008110.01.0019</v>
      </c>
      <c r="B6988" s="8" t="s">
        <v>344</v>
      </c>
      <c r="C6988" s="8" t="s">
        <v>2181</v>
      </c>
      <c r="D6988" s="8" t="s">
        <v>505</v>
      </c>
      <c r="E6988" s="8" t="s">
        <v>1343</v>
      </c>
      <c r="F6988" s="8" t="s">
        <v>452</v>
      </c>
      <c r="G6988" s="8" t="s">
        <v>842</v>
      </c>
      <c r="H6988" s="8">
        <v>1.657713</v>
      </c>
    </row>
    <row r="6989" spans="1:8">
      <c r="A6989" s="8" t="str">
        <f t="shared" si="148"/>
        <v>40.05.008110.01.0006</v>
      </c>
      <c r="B6989" s="8" t="s">
        <v>344</v>
      </c>
      <c r="C6989" s="8" t="s">
        <v>2181</v>
      </c>
      <c r="D6989" s="8" t="s">
        <v>505</v>
      </c>
      <c r="E6989" s="8" t="s">
        <v>845</v>
      </c>
      <c r="F6989" s="8" t="s">
        <v>452</v>
      </c>
      <c r="G6989" s="8" t="s">
        <v>846</v>
      </c>
      <c r="H6989" s="8">
        <v>1.243285</v>
      </c>
    </row>
    <row r="6990" spans="1:8">
      <c r="A6990" s="8" t="str">
        <f t="shared" si="148"/>
        <v>40.05.008110.02.0003</v>
      </c>
      <c r="B6990" s="8" t="s">
        <v>344</v>
      </c>
      <c r="C6990" s="8" t="s">
        <v>2181</v>
      </c>
      <c r="D6990" s="8" t="s">
        <v>505</v>
      </c>
      <c r="E6990" s="8" t="s">
        <v>523</v>
      </c>
      <c r="F6990" s="8" t="s">
        <v>452</v>
      </c>
      <c r="G6990" s="8" t="s">
        <v>524</v>
      </c>
      <c r="H6990" s="8">
        <v>0.230238</v>
      </c>
    </row>
    <row r="6991" spans="1:8">
      <c r="A6991" s="8" t="str">
        <f t="shared" ref="A6991:A7054" si="149">B6991&amp;E6991</f>
        <v>40.05.008110.02.0026</v>
      </c>
      <c r="B6991" s="8" t="s">
        <v>344</v>
      </c>
      <c r="C6991" s="8" t="s">
        <v>2181</v>
      </c>
      <c r="D6991" s="8" t="s">
        <v>505</v>
      </c>
      <c r="E6991" s="8" t="s">
        <v>1333</v>
      </c>
      <c r="F6991" s="8" t="s">
        <v>452</v>
      </c>
      <c r="G6991" s="8" t="s">
        <v>1334</v>
      </c>
      <c r="H6991" s="8">
        <v>5.7558999999999999E-2</v>
      </c>
    </row>
    <row r="6992" spans="1:8">
      <c r="A6992" s="8" t="str">
        <f t="shared" si="149"/>
        <v>40.05.008120.07.1008</v>
      </c>
      <c r="B6992" s="8" t="s">
        <v>344</v>
      </c>
      <c r="C6992" s="8" t="s">
        <v>2181</v>
      </c>
      <c r="D6992" s="8" t="s">
        <v>505</v>
      </c>
      <c r="E6992" s="8" t="s">
        <v>2130</v>
      </c>
      <c r="F6992" s="8" t="s">
        <v>498</v>
      </c>
      <c r="G6992" s="8" t="s">
        <v>2131</v>
      </c>
      <c r="H6992" s="8">
        <v>6.9082000000000005E-2</v>
      </c>
    </row>
    <row r="6993" spans="1:8">
      <c r="A6993" s="8" t="str">
        <f t="shared" si="149"/>
        <v>40.05.008120.03.0042</v>
      </c>
      <c r="B6993" s="8" t="s">
        <v>344</v>
      </c>
      <c r="C6993" s="8" t="s">
        <v>2181</v>
      </c>
      <c r="D6993" s="8" t="s">
        <v>505</v>
      </c>
      <c r="E6993" s="8" t="s">
        <v>2132</v>
      </c>
      <c r="F6993" s="8" t="s">
        <v>463</v>
      </c>
      <c r="G6993" s="8" t="s">
        <v>1083</v>
      </c>
      <c r="H6993" s="8">
        <v>1</v>
      </c>
    </row>
    <row r="6994" spans="1:8">
      <c r="A6994" s="8" t="str">
        <f t="shared" si="149"/>
        <v>40.05.008235.05.0057</v>
      </c>
      <c r="B6994" s="8" t="s">
        <v>345</v>
      </c>
      <c r="C6994" s="8" t="s">
        <v>2183</v>
      </c>
      <c r="D6994" s="8" t="s">
        <v>450</v>
      </c>
      <c r="E6994" s="8" t="s">
        <v>1715</v>
      </c>
      <c r="F6994" s="8" t="s">
        <v>452</v>
      </c>
      <c r="G6994" s="8" t="s">
        <v>1716</v>
      </c>
      <c r="H6994" s="8">
        <v>10</v>
      </c>
    </row>
    <row r="6995" spans="1:8">
      <c r="A6995" s="8" t="str">
        <f t="shared" si="149"/>
        <v>40.05.008230.05.0015</v>
      </c>
      <c r="B6995" s="8" t="s">
        <v>345</v>
      </c>
      <c r="C6995" s="8" t="s">
        <v>2183</v>
      </c>
      <c r="D6995" s="8" t="s">
        <v>450</v>
      </c>
      <c r="E6995" s="8" t="s">
        <v>1352</v>
      </c>
      <c r="F6995" s="8" t="s">
        <v>452</v>
      </c>
      <c r="G6995" s="8" t="s">
        <v>1345</v>
      </c>
      <c r="H6995" s="8">
        <v>10</v>
      </c>
    </row>
    <row r="6996" spans="1:8">
      <c r="A6996" s="8" t="str">
        <f t="shared" si="149"/>
        <v>40.05.008210.09.0003</v>
      </c>
      <c r="B6996" s="8" t="s">
        <v>345</v>
      </c>
      <c r="C6996" s="8" t="s">
        <v>2183</v>
      </c>
      <c r="D6996" s="8" t="s">
        <v>450</v>
      </c>
      <c r="E6996" s="8" t="s">
        <v>824</v>
      </c>
      <c r="F6996" s="8" t="s">
        <v>452</v>
      </c>
      <c r="G6996" s="8" t="s">
        <v>825</v>
      </c>
      <c r="H6996" s="8">
        <v>1.6894089999999999</v>
      </c>
    </row>
    <row r="6997" spans="1:8">
      <c r="A6997" s="8" t="str">
        <f t="shared" si="149"/>
        <v>40.05.008210.06.0020</v>
      </c>
      <c r="B6997" s="8" t="s">
        <v>345</v>
      </c>
      <c r="C6997" s="8" t="s">
        <v>2183</v>
      </c>
      <c r="D6997" s="8" t="s">
        <v>450</v>
      </c>
      <c r="E6997" s="8" t="s">
        <v>456</v>
      </c>
      <c r="F6997" s="8" t="s">
        <v>452</v>
      </c>
      <c r="G6997" s="8" t="s">
        <v>457</v>
      </c>
      <c r="H6997" s="8">
        <v>0.15620800000000001</v>
      </c>
    </row>
    <row r="6998" spans="1:8">
      <c r="A6998" s="8" t="str">
        <f t="shared" si="149"/>
        <v>40.05.008210.04.0005</v>
      </c>
      <c r="B6998" s="8" t="s">
        <v>345</v>
      </c>
      <c r="C6998" s="8" t="s">
        <v>2183</v>
      </c>
      <c r="D6998" s="8" t="s">
        <v>450</v>
      </c>
      <c r="E6998" s="8" t="s">
        <v>475</v>
      </c>
      <c r="F6998" s="8" t="s">
        <v>452</v>
      </c>
      <c r="G6998" s="8" t="s">
        <v>476</v>
      </c>
      <c r="H6998" s="8">
        <v>0.28878799999999999</v>
      </c>
    </row>
    <row r="6999" spans="1:8">
      <c r="A6999" s="8" t="str">
        <f t="shared" si="149"/>
        <v>40.05.008240.03.1380</v>
      </c>
      <c r="B6999" s="8" t="s">
        <v>345</v>
      </c>
      <c r="C6999" s="8" t="s">
        <v>2183</v>
      </c>
      <c r="D6999" s="8" t="s">
        <v>450</v>
      </c>
      <c r="E6999" s="8" t="s">
        <v>835</v>
      </c>
      <c r="F6999" s="8" t="s">
        <v>498</v>
      </c>
      <c r="G6999" s="8" t="s">
        <v>836</v>
      </c>
      <c r="H6999" s="8">
        <v>0.52506900000000001</v>
      </c>
    </row>
    <row r="7000" spans="1:8">
      <c r="A7000" s="8" t="str">
        <f t="shared" si="149"/>
        <v>40.05.008210.06.0024</v>
      </c>
      <c r="B7000" s="8" t="s">
        <v>345</v>
      </c>
      <c r="C7000" s="8" t="s">
        <v>2183</v>
      </c>
      <c r="D7000" s="8" t="s">
        <v>450</v>
      </c>
      <c r="E7000" s="8" t="s">
        <v>1353</v>
      </c>
      <c r="F7000" s="8" t="s">
        <v>498</v>
      </c>
      <c r="G7000" s="8" t="s">
        <v>1354</v>
      </c>
      <c r="H7000" s="8">
        <v>5.5129999999999997E-3</v>
      </c>
    </row>
    <row r="7001" spans="1:8">
      <c r="A7001" s="8" t="str">
        <f t="shared" si="149"/>
        <v>40.05.008230.06.0006</v>
      </c>
      <c r="B7001" s="8" t="s">
        <v>345</v>
      </c>
      <c r="C7001" s="8" t="s">
        <v>2183</v>
      </c>
      <c r="D7001" s="8" t="s">
        <v>450</v>
      </c>
      <c r="E7001" s="8" t="s">
        <v>1337</v>
      </c>
      <c r="F7001" s="8" t="s">
        <v>452</v>
      </c>
      <c r="G7001" s="8" t="s">
        <v>1338</v>
      </c>
      <c r="H7001" s="8">
        <v>7.3616630000000001</v>
      </c>
    </row>
    <row r="7002" spans="1:8">
      <c r="A7002" s="8" t="str">
        <f t="shared" si="149"/>
        <v>40.05.008210.01.0010</v>
      </c>
      <c r="B7002" s="8" t="s">
        <v>345</v>
      </c>
      <c r="C7002" s="8" t="s">
        <v>2183</v>
      </c>
      <c r="D7002" s="8" t="s">
        <v>450</v>
      </c>
      <c r="E7002" s="8" t="s">
        <v>843</v>
      </c>
      <c r="F7002" s="8" t="s">
        <v>452</v>
      </c>
      <c r="G7002" s="8" t="s">
        <v>844</v>
      </c>
      <c r="H7002" s="8">
        <v>0.78850299999999995</v>
      </c>
    </row>
    <row r="7003" spans="1:8">
      <c r="A7003" s="8" t="str">
        <f t="shared" si="149"/>
        <v>40.05.008210.01.0011</v>
      </c>
      <c r="B7003" s="8" t="s">
        <v>345</v>
      </c>
      <c r="C7003" s="8" t="s">
        <v>2183</v>
      </c>
      <c r="D7003" s="8" t="s">
        <v>450</v>
      </c>
      <c r="E7003" s="8" t="s">
        <v>1051</v>
      </c>
      <c r="F7003" s="8" t="s">
        <v>452</v>
      </c>
      <c r="G7003" s="8" t="s">
        <v>1052</v>
      </c>
      <c r="H7003" s="8">
        <v>1.5770059999999999</v>
      </c>
    </row>
    <row r="7004" spans="1:8">
      <c r="A7004" s="8" t="str">
        <f t="shared" si="149"/>
        <v>40.05.008210.01.0006</v>
      </c>
      <c r="B7004" s="8" t="s">
        <v>345</v>
      </c>
      <c r="C7004" s="8" t="s">
        <v>2183</v>
      </c>
      <c r="D7004" s="8" t="s">
        <v>450</v>
      </c>
      <c r="E7004" s="8" t="s">
        <v>845</v>
      </c>
      <c r="F7004" s="8" t="s">
        <v>452</v>
      </c>
      <c r="G7004" s="8" t="s">
        <v>846</v>
      </c>
      <c r="H7004" s="8">
        <v>1.5770059999999999</v>
      </c>
    </row>
    <row r="7005" spans="1:8">
      <c r="A7005" s="8" t="str">
        <f t="shared" si="149"/>
        <v>40.05.008210.02.0003</v>
      </c>
      <c r="B7005" s="8" t="s">
        <v>345</v>
      </c>
      <c r="C7005" s="8" t="s">
        <v>2183</v>
      </c>
      <c r="D7005" s="8" t="s">
        <v>450</v>
      </c>
      <c r="E7005" s="8" t="s">
        <v>523</v>
      </c>
      <c r="F7005" s="8" t="s">
        <v>452</v>
      </c>
      <c r="G7005" s="8" t="s">
        <v>524</v>
      </c>
      <c r="H7005" s="8">
        <v>0.164272</v>
      </c>
    </row>
    <row r="7006" spans="1:8">
      <c r="A7006" s="8" t="str">
        <f t="shared" si="149"/>
        <v>40.05.008210.02.0026</v>
      </c>
      <c r="B7006" s="8" t="s">
        <v>345</v>
      </c>
      <c r="C7006" s="8" t="s">
        <v>2183</v>
      </c>
      <c r="D7006" s="8" t="s">
        <v>450</v>
      </c>
      <c r="E7006" s="8" t="s">
        <v>1333</v>
      </c>
      <c r="F7006" s="8" t="s">
        <v>452</v>
      </c>
      <c r="G7006" s="8" t="s">
        <v>1334</v>
      </c>
      <c r="H7006" s="8">
        <v>0.164272</v>
      </c>
    </row>
    <row r="7007" spans="1:8">
      <c r="A7007" s="8" t="str">
        <f t="shared" si="149"/>
        <v>40.05.008210.07.0002</v>
      </c>
      <c r="B7007" s="8" t="s">
        <v>345</v>
      </c>
      <c r="C7007" s="8" t="s">
        <v>2183</v>
      </c>
      <c r="D7007" s="8" t="s">
        <v>450</v>
      </c>
      <c r="E7007" s="8" t="s">
        <v>454</v>
      </c>
      <c r="F7007" s="8" t="s">
        <v>452</v>
      </c>
      <c r="G7007" s="8" t="s">
        <v>455</v>
      </c>
      <c r="H7007" s="8">
        <v>2.6064409999999998</v>
      </c>
    </row>
    <row r="7008" spans="1:8">
      <c r="A7008" s="8" t="str">
        <f t="shared" si="149"/>
        <v>40.05.008210.04.0007</v>
      </c>
      <c r="B7008" s="8" t="s">
        <v>345</v>
      </c>
      <c r="C7008" s="8" t="s">
        <v>2183</v>
      </c>
      <c r="D7008" s="8" t="s">
        <v>450</v>
      </c>
      <c r="E7008" s="8" t="s">
        <v>535</v>
      </c>
      <c r="F7008" s="8" t="s">
        <v>452</v>
      </c>
      <c r="G7008" s="8" t="s">
        <v>536</v>
      </c>
      <c r="H7008" s="8">
        <v>0.78850299999999995</v>
      </c>
    </row>
    <row r="7009" spans="1:8">
      <c r="A7009" s="8" t="str">
        <f t="shared" si="149"/>
        <v>40.05.008220.07.1008</v>
      </c>
      <c r="B7009" s="8" t="s">
        <v>345</v>
      </c>
      <c r="C7009" s="8" t="s">
        <v>2183</v>
      </c>
      <c r="D7009" s="8" t="s">
        <v>450</v>
      </c>
      <c r="E7009" s="8" t="s">
        <v>2130</v>
      </c>
      <c r="F7009" s="8" t="s">
        <v>498</v>
      </c>
      <c r="G7009" s="8" t="s">
        <v>2131</v>
      </c>
      <c r="H7009" s="8">
        <v>6.9082000000000005E-2</v>
      </c>
    </row>
    <row r="7010" spans="1:8">
      <c r="A7010" s="8" t="str">
        <f t="shared" si="149"/>
        <v>40.05.008220.03.0042</v>
      </c>
      <c r="B7010" s="8" t="s">
        <v>345</v>
      </c>
      <c r="C7010" s="8" t="s">
        <v>2183</v>
      </c>
      <c r="D7010" s="8" t="s">
        <v>450</v>
      </c>
      <c r="E7010" s="8" t="s">
        <v>2132</v>
      </c>
      <c r="F7010" s="8" t="s">
        <v>463</v>
      </c>
      <c r="G7010" s="8" t="s">
        <v>1083</v>
      </c>
      <c r="H7010" s="8">
        <v>1</v>
      </c>
    </row>
    <row r="7011" spans="1:8">
      <c r="A7011" s="8" t="str">
        <f t="shared" si="149"/>
        <v>40.05.008335.05.0054</v>
      </c>
      <c r="B7011" s="8" t="s">
        <v>16</v>
      </c>
      <c r="C7011" s="8" t="s">
        <v>2062</v>
      </c>
      <c r="D7011" s="8" t="s">
        <v>505</v>
      </c>
      <c r="E7011" s="8" t="s">
        <v>1708</v>
      </c>
      <c r="F7011" s="8" t="s">
        <v>452</v>
      </c>
      <c r="G7011" s="8" t="s">
        <v>1709</v>
      </c>
      <c r="H7011" s="8">
        <v>10</v>
      </c>
    </row>
    <row r="7012" spans="1:8">
      <c r="A7012" s="8" t="str">
        <f t="shared" si="149"/>
        <v>40.05.008330.05.0018</v>
      </c>
      <c r="B7012" s="8" t="s">
        <v>16</v>
      </c>
      <c r="C7012" s="8" t="s">
        <v>2062</v>
      </c>
      <c r="D7012" s="8" t="s">
        <v>505</v>
      </c>
      <c r="E7012" s="8" t="s">
        <v>1366</v>
      </c>
      <c r="F7012" s="8" t="s">
        <v>452</v>
      </c>
      <c r="G7012" s="8" t="s">
        <v>1345</v>
      </c>
      <c r="H7012" s="8">
        <v>10</v>
      </c>
    </row>
    <row r="7013" spans="1:8">
      <c r="A7013" s="8" t="str">
        <f t="shared" si="149"/>
        <v>40.05.008310.09.0003</v>
      </c>
      <c r="B7013" s="8" t="s">
        <v>16</v>
      </c>
      <c r="C7013" s="8" t="s">
        <v>2062</v>
      </c>
      <c r="D7013" s="8" t="s">
        <v>505</v>
      </c>
      <c r="E7013" s="8" t="s">
        <v>824</v>
      </c>
      <c r="F7013" s="8" t="s">
        <v>452</v>
      </c>
      <c r="G7013" s="8" t="s">
        <v>825</v>
      </c>
      <c r="H7013" s="8">
        <v>1.4894350000000001</v>
      </c>
    </row>
    <row r="7014" spans="1:8">
      <c r="A7014" s="8" t="str">
        <f t="shared" si="149"/>
        <v>40.05.008310.06.0020</v>
      </c>
      <c r="B7014" s="8" t="s">
        <v>16</v>
      </c>
      <c r="C7014" s="8" t="s">
        <v>2062</v>
      </c>
      <c r="D7014" s="8" t="s">
        <v>505</v>
      </c>
      <c r="E7014" s="8" t="s">
        <v>456</v>
      </c>
      <c r="F7014" s="8" t="s">
        <v>452</v>
      </c>
      <c r="G7014" s="8" t="s">
        <v>457</v>
      </c>
      <c r="H7014" s="8">
        <v>0.110207</v>
      </c>
    </row>
    <row r="7015" spans="1:8">
      <c r="A7015" s="8" t="str">
        <f t="shared" si="149"/>
        <v>40.05.008310.04.0004</v>
      </c>
      <c r="B7015" s="8" t="s">
        <v>16</v>
      </c>
      <c r="C7015" s="8" t="s">
        <v>2062</v>
      </c>
      <c r="D7015" s="8" t="s">
        <v>505</v>
      </c>
      <c r="E7015" s="8" t="s">
        <v>776</v>
      </c>
      <c r="F7015" s="8" t="s">
        <v>452</v>
      </c>
      <c r="G7015" s="8" t="s">
        <v>777</v>
      </c>
      <c r="H7015" s="8">
        <v>0.12963</v>
      </c>
    </row>
    <row r="7016" spans="1:8">
      <c r="A7016" s="8" t="str">
        <f t="shared" si="149"/>
        <v>40.05.008310.04.0005</v>
      </c>
      <c r="B7016" s="8" t="s">
        <v>16</v>
      </c>
      <c r="C7016" s="8" t="s">
        <v>2062</v>
      </c>
      <c r="D7016" s="8" t="s">
        <v>505</v>
      </c>
      <c r="E7016" s="8" t="s">
        <v>475</v>
      </c>
      <c r="F7016" s="8" t="s">
        <v>452</v>
      </c>
      <c r="G7016" s="8" t="s">
        <v>476</v>
      </c>
      <c r="H7016" s="8">
        <v>6.547E-2</v>
      </c>
    </row>
    <row r="7017" spans="1:8">
      <c r="A7017" s="8" t="str">
        <f t="shared" si="149"/>
        <v>40.05.008340.03.1380</v>
      </c>
      <c r="B7017" s="8" t="s">
        <v>16</v>
      </c>
      <c r="C7017" s="8" t="s">
        <v>2062</v>
      </c>
      <c r="D7017" s="8" t="s">
        <v>505</v>
      </c>
      <c r="E7017" s="8" t="s">
        <v>835</v>
      </c>
      <c r="F7017" s="8" t="s">
        <v>498</v>
      </c>
      <c r="G7017" s="8" t="s">
        <v>836</v>
      </c>
      <c r="H7017" s="8">
        <v>2.1604990000000002</v>
      </c>
    </row>
    <row r="7018" spans="1:8">
      <c r="A7018" s="8" t="str">
        <f t="shared" si="149"/>
        <v>40.05.008310.02.0025</v>
      </c>
      <c r="B7018" s="8" t="s">
        <v>16</v>
      </c>
      <c r="C7018" s="8" t="s">
        <v>2062</v>
      </c>
      <c r="D7018" s="8" t="s">
        <v>505</v>
      </c>
      <c r="E7018" s="8" t="s">
        <v>739</v>
      </c>
      <c r="F7018" s="8" t="s">
        <v>498</v>
      </c>
      <c r="G7018" s="8" t="s">
        <v>740</v>
      </c>
      <c r="H7018" s="8">
        <v>0.32734799999999997</v>
      </c>
    </row>
    <row r="7019" spans="1:8">
      <c r="A7019" s="8" t="str">
        <f t="shared" si="149"/>
        <v>40.05.008330.06.0012</v>
      </c>
      <c r="B7019" s="8" t="s">
        <v>16</v>
      </c>
      <c r="C7019" s="8" t="s">
        <v>2062</v>
      </c>
      <c r="D7019" s="8" t="s">
        <v>505</v>
      </c>
      <c r="E7019" s="8" t="s">
        <v>1367</v>
      </c>
      <c r="F7019" s="8" t="s">
        <v>452</v>
      </c>
      <c r="G7019" s="8" t="s">
        <v>1368</v>
      </c>
      <c r="H7019" s="8">
        <v>5.7589399999999999</v>
      </c>
    </row>
    <row r="7020" spans="1:8">
      <c r="A7020" s="8" t="str">
        <f t="shared" si="149"/>
        <v>40.05.008310.01.0010</v>
      </c>
      <c r="B7020" s="8" t="s">
        <v>16</v>
      </c>
      <c r="C7020" s="8" t="s">
        <v>2062</v>
      </c>
      <c r="D7020" s="8" t="s">
        <v>505</v>
      </c>
      <c r="E7020" s="8" t="s">
        <v>843</v>
      </c>
      <c r="F7020" s="8" t="s">
        <v>452</v>
      </c>
      <c r="G7020" s="8" t="s">
        <v>844</v>
      </c>
      <c r="H7020" s="8">
        <v>0.64735500000000001</v>
      </c>
    </row>
    <row r="7021" spans="1:8">
      <c r="A7021" s="8" t="str">
        <f t="shared" si="149"/>
        <v>40.05.008310.01.0019</v>
      </c>
      <c r="B7021" s="8" t="s">
        <v>16</v>
      </c>
      <c r="C7021" s="8" t="s">
        <v>2062</v>
      </c>
      <c r="D7021" s="8" t="s">
        <v>505</v>
      </c>
      <c r="E7021" s="8" t="s">
        <v>1343</v>
      </c>
      <c r="F7021" s="8" t="s">
        <v>452</v>
      </c>
      <c r="G7021" s="8" t="s">
        <v>842</v>
      </c>
      <c r="H7021" s="8">
        <v>1.2947090000000001</v>
      </c>
    </row>
    <row r="7022" spans="1:8">
      <c r="A7022" s="8" t="str">
        <f t="shared" si="149"/>
        <v>40.05.008310.01.0006</v>
      </c>
      <c r="B7022" s="8" t="s">
        <v>16</v>
      </c>
      <c r="C7022" s="8" t="s">
        <v>2062</v>
      </c>
      <c r="D7022" s="8" t="s">
        <v>505</v>
      </c>
      <c r="E7022" s="8" t="s">
        <v>845</v>
      </c>
      <c r="F7022" s="8" t="s">
        <v>452</v>
      </c>
      <c r="G7022" s="8" t="s">
        <v>846</v>
      </c>
      <c r="H7022" s="8">
        <v>1.2947090000000001</v>
      </c>
    </row>
    <row r="7023" spans="1:8">
      <c r="A7023" s="8" t="str">
        <f t="shared" si="149"/>
        <v>40.05.008310.02.0003</v>
      </c>
      <c r="B7023" s="8" t="s">
        <v>16</v>
      </c>
      <c r="C7023" s="8" t="s">
        <v>2062</v>
      </c>
      <c r="D7023" s="8" t="s">
        <v>505</v>
      </c>
      <c r="E7023" s="8" t="s">
        <v>523</v>
      </c>
      <c r="F7023" s="8" t="s">
        <v>452</v>
      </c>
      <c r="G7023" s="8" t="s">
        <v>524</v>
      </c>
      <c r="H7023" s="8">
        <v>0.22028</v>
      </c>
    </row>
    <row r="7024" spans="1:8">
      <c r="A7024" s="8" t="str">
        <f t="shared" si="149"/>
        <v>40.05.008310.02.0026</v>
      </c>
      <c r="B7024" s="8" t="s">
        <v>16</v>
      </c>
      <c r="C7024" s="8" t="s">
        <v>2062</v>
      </c>
      <c r="D7024" s="8" t="s">
        <v>505</v>
      </c>
      <c r="E7024" s="8" t="s">
        <v>1333</v>
      </c>
      <c r="F7024" s="8" t="s">
        <v>452</v>
      </c>
      <c r="G7024" s="8" t="s">
        <v>1334</v>
      </c>
      <c r="H7024" s="8">
        <v>9.4406000000000004E-2</v>
      </c>
    </row>
    <row r="7025" spans="1:8">
      <c r="A7025" s="8" t="str">
        <f t="shared" si="149"/>
        <v>40.05.008310.07.0002</v>
      </c>
      <c r="B7025" s="8" t="s">
        <v>16</v>
      </c>
      <c r="C7025" s="8" t="s">
        <v>2062</v>
      </c>
      <c r="D7025" s="8" t="s">
        <v>505</v>
      </c>
      <c r="E7025" s="8" t="s">
        <v>454</v>
      </c>
      <c r="F7025" s="8" t="s">
        <v>452</v>
      </c>
      <c r="G7025" s="8" t="s">
        <v>455</v>
      </c>
      <c r="H7025" s="8">
        <v>1.7982070000000001</v>
      </c>
    </row>
    <row r="7026" spans="1:8">
      <c r="A7026" s="8" t="str">
        <f t="shared" si="149"/>
        <v>40.05.008310.04.0007</v>
      </c>
      <c r="B7026" s="8" t="s">
        <v>16</v>
      </c>
      <c r="C7026" s="8" t="s">
        <v>2062</v>
      </c>
      <c r="D7026" s="8" t="s">
        <v>505</v>
      </c>
      <c r="E7026" s="8" t="s">
        <v>535</v>
      </c>
      <c r="F7026" s="8" t="s">
        <v>452</v>
      </c>
      <c r="G7026" s="8" t="s">
        <v>536</v>
      </c>
      <c r="H7026" s="8">
        <v>0.64088100000000003</v>
      </c>
    </row>
    <row r="7027" spans="1:8">
      <c r="A7027" s="8" t="str">
        <f t="shared" si="149"/>
        <v>40.05.008320.07.0101</v>
      </c>
      <c r="B7027" s="8" t="s">
        <v>16</v>
      </c>
      <c r="C7027" s="8" t="s">
        <v>2062</v>
      </c>
      <c r="D7027" s="8" t="s">
        <v>505</v>
      </c>
      <c r="E7027" s="8" t="s">
        <v>2109</v>
      </c>
      <c r="F7027" s="8" t="s">
        <v>498</v>
      </c>
      <c r="G7027" s="8" t="s">
        <v>2052</v>
      </c>
      <c r="H7027" s="8">
        <v>6.9082000000000005E-2</v>
      </c>
    </row>
    <row r="7028" spans="1:8">
      <c r="A7028" s="8" t="str">
        <f t="shared" si="149"/>
        <v>40.05.008320.03.0001</v>
      </c>
      <c r="B7028" s="8" t="s">
        <v>16</v>
      </c>
      <c r="C7028" s="8" t="s">
        <v>2062</v>
      </c>
      <c r="D7028" s="8" t="s">
        <v>505</v>
      </c>
      <c r="E7028" s="8" t="s">
        <v>815</v>
      </c>
      <c r="F7028" s="8" t="s">
        <v>463</v>
      </c>
      <c r="G7028" s="8" t="s">
        <v>816</v>
      </c>
      <c r="H7028" s="8">
        <v>1</v>
      </c>
    </row>
    <row r="7029" spans="1:8">
      <c r="A7029" s="8" t="str">
        <f t="shared" si="149"/>
        <v>40.05.008435.05.0057</v>
      </c>
      <c r="B7029" s="8" t="s">
        <v>61</v>
      </c>
      <c r="C7029" s="8" t="s">
        <v>2184</v>
      </c>
      <c r="D7029" s="8" t="s">
        <v>450</v>
      </c>
      <c r="E7029" s="8" t="s">
        <v>1715</v>
      </c>
      <c r="F7029" s="8" t="s">
        <v>452</v>
      </c>
      <c r="G7029" s="8" t="s">
        <v>1716</v>
      </c>
      <c r="H7029" s="8">
        <v>10</v>
      </c>
    </row>
    <row r="7030" spans="1:8">
      <c r="A7030" s="8" t="str">
        <f t="shared" si="149"/>
        <v>40.05.008430.05.0015</v>
      </c>
      <c r="B7030" s="8" t="s">
        <v>61</v>
      </c>
      <c r="C7030" s="8" t="s">
        <v>2184</v>
      </c>
      <c r="D7030" s="8" t="s">
        <v>450</v>
      </c>
      <c r="E7030" s="8" t="s">
        <v>1352</v>
      </c>
      <c r="F7030" s="8" t="s">
        <v>452</v>
      </c>
      <c r="G7030" s="8" t="s">
        <v>1345</v>
      </c>
      <c r="H7030" s="8">
        <v>10</v>
      </c>
    </row>
    <row r="7031" spans="1:8">
      <c r="A7031" s="8" t="str">
        <f t="shared" si="149"/>
        <v>40.05.008410.09.0003</v>
      </c>
      <c r="B7031" s="8" t="s">
        <v>61</v>
      </c>
      <c r="C7031" s="8" t="s">
        <v>2184</v>
      </c>
      <c r="D7031" s="8" t="s">
        <v>450</v>
      </c>
      <c r="E7031" s="8" t="s">
        <v>824</v>
      </c>
      <c r="F7031" s="8" t="s">
        <v>452</v>
      </c>
      <c r="G7031" s="8" t="s">
        <v>825</v>
      </c>
      <c r="H7031" s="8">
        <v>1.6894089999999999</v>
      </c>
    </row>
    <row r="7032" spans="1:8">
      <c r="A7032" s="8" t="str">
        <f t="shared" si="149"/>
        <v>40.05.008410.06.0020</v>
      </c>
      <c r="B7032" s="8" t="s">
        <v>61</v>
      </c>
      <c r="C7032" s="8" t="s">
        <v>2184</v>
      </c>
      <c r="D7032" s="8" t="s">
        <v>450</v>
      </c>
      <c r="E7032" s="8" t="s">
        <v>456</v>
      </c>
      <c r="F7032" s="8" t="s">
        <v>452</v>
      </c>
      <c r="G7032" s="8" t="s">
        <v>457</v>
      </c>
      <c r="H7032" s="8">
        <v>0.15620800000000001</v>
      </c>
    </row>
    <row r="7033" spans="1:8">
      <c r="A7033" s="8" t="str">
        <f t="shared" si="149"/>
        <v>40.05.008410.04.0005</v>
      </c>
      <c r="B7033" s="8" t="s">
        <v>61</v>
      </c>
      <c r="C7033" s="8" t="s">
        <v>2184</v>
      </c>
      <c r="D7033" s="8" t="s">
        <v>450</v>
      </c>
      <c r="E7033" s="8" t="s">
        <v>475</v>
      </c>
      <c r="F7033" s="8" t="s">
        <v>452</v>
      </c>
      <c r="G7033" s="8" t="s">
        <v>476</v>
      </c>
      <c r="H7033" s="8">
        <v>0.28878799999999999</v>
      </c>
    </row>
    <row r="7034" spans="1:8">
      <c r="A7034" s="8" t="str">
        <f t="shared" si="149"/>
        <v>40.05.008440.03.1380</v>
      </c>
      <c r="B7034" s="8" t="s">
        <v>61</v>
      </c>
      <c r="C7034" s="8" t="s">
        <v>2184</v>
      </c>
      <c r="D7034" s="8" t="s">
        <v>450</v>
      </c>
      <c r="E7034" s="8" t="s">
        <v>835</v>
      </c>
      <c r="F7034" s="8" t="s">
        <v>498</v>
      </c>
      <c r="G7034" s="8" t="s">
        <v>836</v>
      </c>
      <c r="H7034" s="8">
        <v>0.52506900000000001</v>
      </c>
    </row>
    <row r="7035" spans="1:8">
      <c r="A7035" s="8" t="str">
        <f t="shared" si="149"/>
        <v>40.05.008410.06.0024</v>
      </c>
      <c r="B7035" s="8" t="s">
        <v>61</v>
      </c>
      <c r="C7035" s="8" t="s">
        <v>2184</v>
      </c>
      <c r="D7035" s="8" t="s">
        <v>450</v>
      </c>
      <c r="E7035" s="8" t="s">
        <v>1353</v>
      </c>
      <c r="F7035" s="8" t="s">
        <v>498</v>
      </c>
      <c r="G7035" s="8" t="s">
        <v>1354</v>
      </c>
      <c r="H7035" s="8">
        <v>5.5129999999999997E-3</v>
      </c>
    </row>
    <row r="7036" spans="1:8">
      <c r="A7036" s="8" t="str">
        <f t="shared" si="149"/>
        <v>40.05.008430.06.0006</v>
      </c>
      <c r="B7036" s="8" t="s">
        <v>61</v>
      </c>
      <c r="C7036" s="8" t="s">
        <v>2184</v>
      </c>
      <c r="D7036" s="8" t="s">
        <v>450</v>
      </c>
      <c r="E7036" s="8" t="s">
        <v>1337</v>
      </c>
      <c r="F7036" s="8" t="s">
        <v>452</v>
      </c>
      <c r="G7036" s="8" t="s">
        <v>1338</v>
      </c>
      <c r="H7036" s="8">
        <v>7.3616630000000001</v>
      </c>
    </row>
    <row r="7037" spans="1:8">
      <c r="A7037" s="8" t="str">
        <f t="shared" si="149"/>
        <v>40.05.008410.01.0010</v>
      </c>
      <c r="B7037" s="8" t="s">
        <v>61</v>
      </c>
      <c r="C7037" s="8" t="s">
        <v>2184</v>
      </c>
      <c r="D7037" s="8" t="s">
        <v>450</v>
      </c>
      <c r="E7037" s="8" t="s">
        <v>843</v>
      </c>
      <c r="F7037" s="8" t="s">
        <v>452</v>
      </c>
      <c r="G7037" s="8" t="s">
        <v>844</v>
      </c>
      <c r="H7037" s="8">
        <v>0.78850299999999995</v>
      </c>
    </row>
    <row r="7038" spans="1:8">
      <c r="A7038" s="8" t="str">
        <f t="shared" si="149"/>
        <v>40.05.008410.01.0011</v>
      </c>
      <c r="B7038" s="8" t="s">
        <v>61</v>
      </c>
      <c r="C7038" s="8" t="s">
        <v>2184</v>
      </c>
      <c r="D7038" s="8" t="s">
        <v>450</v>
      </c>
      <c r="E7038" s="8" t="s">
        <v>1051</v>
      </c>
      <c r="F7038" s="8" t="s">
        <v>452</v>
      </c>
      <c r="G7038" s="8" t="s">
        <v>1052</v>
      </c>
      <c r="H7038" s="8">
        <v>1.5770059999999999</v>
      </c>
    </row>
    <row r="7039" spans="1:8">
      <c r="A7039" s="8" t="str">
        <f t="shared" si="149"/>
        <v>40.05.008410.01.0006</v>
      </c>
      <c r="B7039" s="8" t="s">
        <v>61</v>
      </c>
      <c r="C7039" s="8" t="s">
        <v>2184</v>
      </c>
      <c r="D7039" s="8" t="s">
        <v>450</v>
      </c>
      <c r="E7039" s="8" t="s">
        <v>845</v>
      </c>
      <c r="F7039" s="8" t="s">
        <v>452</v>
      </c>
      <c r="G7039" s="8" t="s">
        <v>846</v>
      </c>
      <c r="H7039" s="8">
        <v>1.5770059999999999</v>
      </c>
    </row>
    <row r="7040" spans="1:8">
      <c r="A7040" s="8" t="str">
        <f t="shared" si="149"/>
        <v>40.05.008410.02.0003</v>
      </c>
      <c r="B7040" s="8" t="s">
        <v>61</v>
      </c>
      <c r="C7040" s="8" t="s">
        <v>2184</v>
      </c>
      <c r="D7040" s="8" t="s">
        <v>450</v>
      </c>
      <c r="E7040" s="8" t="s">
        <v>523</v>
      </c>
      <c r="F7040" s="8" t="s">
        <v>452</v>
      </c>
      <c r="G7040" s="8" t="s">
        <v>524</v>
      </c>
      <c r="H7040" s="8">
        <v>0.164272</v>
      </c>
    </row>
    <row r="7041" spans="1:8">
      <c r="A7041" s="8" t="str">
        <f t="shared" si="149"/>
        <v>40.05.008410.02.0026</v>
      </c>
      <c r="B7041" s="8" t="s">
        <v>61</v>
      </c>
      <c r="C7041" s="8" t="s">
        <v>2184</v>
      </c>
      <c r="D7041" s="8" t="s">
        <v>450</v>
      </c>
      <c r="E7041" s="8" t="s">
        <v>1333</v>
      </c>
      <c r="F7041" s="8" t="s">
        <v>452</v>
      </c>
      <c r="G7041" s="8" t="s">
        <v>1334</v>
      </c>
      <c r="H7041" s="8">
        <v>0.164272</v>
      </c>
    </row>
    <row r="7042" spans="1:8">
      <c r="A7042" s="8" t="str">
        <f t="shared" si="149"/>
        <v>40.05.008410.07.0002</v>
      </c>
      <c r="B7042" s="8" t="s">
        <v>61</v>
      </c>
      <c r="C7042" s="8" t="s">
        <v>2184</v>
      </c>
      <c r="D7042" s="8" t="s">
        <v>450</v>
      </c>
      <c r="E7042" s="8" t="s">
        <v>454</v>
      </c>
      <c r="F7042" s="8" t="s">
        <v>452</v>
      </c>
      <c r="G7042" s="8" t="s">
        <v>455</v>
      </c>
      <c r="H7042" s="8">
        <v>2.6064409999999998</v>
      </c>
    </row>
    <row r="7043" spans="1:8">
      <c r="A7043" s="8" t="str">
        <f t="shared" si="149"/>
        <v>---------------  - FMEN031 - V:</v>
      </c>
      <c r="B7043" s="8" t="s">
        <v>427</v>
      </c>
      <c r="C7043" s="8" t="e">
        <f>------------------------------DAT</f>
        <v>#NAME?</v>
      </c>
      <c r="D7043" s="8" t="s">
        <v>1238</v>
      </c>
      <c r="E7043" s="8" t="s">
        <v>526</v>
      </c>
      <c r="F7043" s="8" t="s">
        <v>527</v>
      </c>
      <c r="G7043" s="8" t="s">
        <v>528</v>
      </c>
      <c r="H7043" s="8"/>
    </row>
    <row r="7044" spans="1:8">
      <c r="A7044" s="8" t="str">
        <f t="shared" si="149"/>
        <v>_x000C_------------------------------</v>
      </c>
      <c r="B7044" s="8" t="s">
        <v>529</v>
      </c>
      <c r="C7044" s="8" t="s">
        <v>1227</v>
      </c>
      <c r="D7044" s="8" t="s">
        <v>1228</v>
      </c>
      <c r="E7044" s="8" t="s">
        <v>430</v>
      </c>
      <c r="F7044" s="8" t="s">
        <v>429</v>
      </c>
      <c r="G7044" s="8" t="s">
        <v>431</v>
      </c>
      <c r="H7044" s="8" t="s">
        <v>431</v>
      </c>
    </row>
    <row r="7045" spans="1:8">
      <c r="A7045" s="8" t="str">
        <f t="shared" si="149"/>
        <v>FORNO DE MINASrutura de Atual P</v>
      </c>
      <c r="B7045" s="8" t="s">
        <v>433</v>
      </c>
      <c r="C7045" s="8" t="s">
        <v>434</v>
      </c>
      <c r="D7045" s="8" t="s">
        <v>435</v>
      </c>
      <c r="E7045" s="8" t="s">
        <v>436</v>
      </c>
      <c r="F7045" s="8" t="s">
        <v>437</v>
      </c>
      <c r="G7045" s="8" t="s">
        <v>438</v>
      </c>
      <c r="H7045" s="8" t="s">
        <v>2185</v>
      </c>
    </row>
    <row r="7046" spans="1:8">
      <c r="A7046" s="8" t="str">
        <f t="shared" si="149"/>
        <v>-------------------------------</v>
      </c>
      <c r="B7046" s="8" t="s">
        <v>427</v>
      </c>
      <c r="C7046" s="8" t="s">
        <v>1227</v>
      </c>
      <c r="D7046" s="8" t="s">
        <v>1228</v>
      </c>
      <c r="E7046" s="8" t="s">
        <v>430</v>
      </c>
      <c r="F7046" s="8" t="s">
        <v>429</v>
      </c>
      <c r="G7046" s="8" t="s">
        <v>431</v>
      </c>
      <c r="H7046" s="8" t="s">
        <v>2076</v>
      </c>
    </row>
    <row r="7047" spans="1:8">
      <c r="A7047" s="8" t="str">
        <f t="shared" si="149"/>
        <v/>
      </c>
      <c r="B7047" s="8"/>
      <c r="C7047" s="8"/>
      <c r="D7047" s="8"/>
      <c r="E7047" s="8"/>
      <c r="F7047" s="8"/>
      <c r="G7047" s="8"/>
      <c r="H7047" s="8"/>
    </row>
    <row r="7048" spans="1:8">
      <c r="A7048" s="8" t="str">
        <f t="shared" si="149"/>
        <v>Item PaiItem Filho</v>
      </c>
      <c r="B7048" s="8" t="s">
        <v>441</v>
      </c>
      <c r="C7048" s="8" t="s">
        <v>442</v>
      </c>
      <c r="D7048" s="8" t="s">
        <v>443</v>
      </c>
      <c r="E7048" s="8" t="s">
        <v>444</v>
      </c>
      <c r="F7048" s="8" t="s">
        <v>443</v>
      </c>
      <c r="G7048" s="8" t="s">
        <v>445</v>
      </c>
      <c r="H7048" s="8" t="s">
        <v>446</v>
      </c>
    </row>
    <row r="7049" spans="1:8">
      <c r="A7049" s="8" t="str">
        <f t="shared" si="149"/>
        <v>------------------------------</v>
      </c>
      <c r="B7049" s="8" t="s">
        <v>427</v>
      </c>
      <c r="C7049" s="8" t="s">
        <v>447</v>
      </c>
      <c r="D7049" s="8" t="s">
        <v>448</v>
      </c>
      <c r="E7049" s="8" t="s">
        <v>449</v>
      </c>
      <c r="F7049" s="8" t="s">
        <v>448</v>
      </c>
      <c r="G7049" s="8" t="s">
        <v>431</v>
      </c>
      <c r="H7049" s="8" t="s">
        <v>427</v>
      </c>
    </row>
    <row r="7050" spans="1:8">
      <c r="A7050" s="8" t="str">
        <f t="shared" si="149"/>
        <v>40.05.008410.04.0007</v>
      </c>
      <c r="B7050" s="8" t="s">
        <v>61</v>
      </c>
      <c r="C7050" s="8" t="s">
        <v>2184</v>
      </c>
      <c r="D7050" s="8" t="s">
        <v>450</v>
      </c>
      <c r="E7050" s="8" t="s">
        <v>535</v>
      </c>
      <c r="F7050" s="8" t="s">
        <v>452</v>
      </c>
      <c r="G7050" s="8" t="s">
        <v>536</v>
      </c>
      <c r="H7050" s="8">
        <v>0.78850299999999995</v>
      </c>
    </row>
    <row r="7051" spans="1:8">
      <c r="A7051" s="8" t="str">
        <f t="shared" si="149"/>
        <v>40.05.008420.07.0102</v>
      </c>
      <c r="B7051" s="8" t="s">
        <v>61</v>
      </c>
      <c r="C7051" s="8" t="s">
        <v>2184</v>
      </c>
      <c r="D7051" s="8" t="s">
        <v>450</v>
      </c>
      <c r="E7051" s="8" t="s">
        <v>2186</v>
      </c>
      <c r="F7051" s="8" t="s">
        <v>452</v>
      </c>
      <c r="G7051" s="8" t="s">
        <v>2187</v>
      </c>
      <c r="H7051" s="8">
        <v>6.9082000000000005E-2</v>
      </c>
    </row>
    <row r="7052" spans="1:8">
      <c r="A7052" s="8" t="str">
        <f t="shared" si="149"/>
        <v>40.05.008420.03.0043</v>
      </c>
      <c r="B7052" s="8" t="s">
        <v>61</v>
      </c>
      <c r="C7052" s="8" t="s">
        <v>2184</v>
      </c>
      <c r="D7052" s="8" t="s">
        <v>450</v>
      </c>
      <c r="E7052" s="8" t="s">
        <v>2188</v>
      </c>
      <c r="F7052" s="8" t="s">
        <v>463</v>
      </c>
      <c r="G7052" s="8" t="s">
        <v>1083</v>
      </c>
      <c r="H7052" s="8">
        <v>1</v>
      </c>
    </row>
    <row r="7053" spans="1:8">
      <c r="A7053" s="8" t="str">
        <f t="shared" si="149"/>
        <v>40.05.008535.05.0056</v>
      </c>
      <c r="B7053" s="8" t="s">
        <v>62</v>
      </c>
      <c r="C7053" s="8" t="s">
        <v>2189</v>
      </c>
      <c r="D7053" s="8" t="s">
        <v>450</v>
      </c>
      <c r="E7053" s="8" t="s">
        <v>1713</v>
      </c>
      <c r="F7053" s="8" t="s">
        <v>452</v>
      </c>
      <c r="G7053" s="8" t="s">
        <v>1714</v>
      </c>
      <c r="H7053" s="8">
        <v>10</v>
      </c>
    </row>
    <row r="7054" spans="1:8">
      <c r="A7054" s="8" t="str">
        <f t="shared" si="149"/>
        <v>40.05.008530.05.0015</v>
      </c>
      <c r="B7054" s="8" t="s">
        <v>62</v>
      </c>
      <c r="C7054" s="8" t="s">
        <v>2189</v>
      </c>
      <c r="D7054" s="8" t="s">
        <v>450</v>
      </c>
      <c r="E7054" s="8" t="s">
        <v>1352</v>
      </c>
      <c r="F7054" s="8" t="s">
        <v>452</v>
      </c>
      <c r="G7054" s="8" t="s">
        <v>1345</v>
      </c>
      <c r="H7054" s="8">
        <v>10</v>
      </c>
    </row>
    <row r="7055" spans="1:8">
      <c r="A7055" s="8" t="str">
        <f t="shared" ref="A7055:A7118" si="150">B7055&amp;E7055</f>
        <v>40.05.008510.09.0003</v>
      </c>
      <c r="B7055" s="8" t="s">
        <v>62</v>
      </c>
      <c r="C7055" s="8" t="s">
        <v>2189</v>
      </c>
      <c r="D7055" s="8" t="s">
        <v>450</v>
      </c>
      <c r="E7055" s="8" t="s">
        <v>824</v>
      </c>
      <c r="F7055" s="8" t="s">
        <v>452</v>
      </c>
      <c r="G7055" s="8" t="s">
        <v>825</v>
      </c>
      <c r="H7055" s="8">
        <v>1.6894089999999999</v>
      </c>
    </row>
    <row r="7056" spans="1:8">
      <c r="A7056" s="8" t="str">
        <f t="shared" si="150"/>
        <v>40.05.008510.06.0020</v>
      </c>
      <c r="B7056" s="8" t="s">
        <v>62</v>
      </c>
      <c r="C7056" s="8" t="s">
        <v>2189</v>
      </c>
      <c r="D7056" s="8" t="s">
        <v>450</v>
      </c>
      <c r="E7056" s="8" t="s">
        <v>456</v>
      </c>
      <c r="F7056" s="8" t="s">
        <v>452</v>
      </c>
      <c r="G7056" s="8" t="s">
        <v>457</v>
      </c>
      <c r="H7056" s="8">
        <v>0.15620800000000001</v>
      </c>
    </row>
    <row r="7057" spans="1:8">
      <c r="A7057" s="8" t="str">
        <f t="shared" si="150"/>
        <v>40.05.008510.04.0005</v>
      </c>
      <c r="B7057" s="8" t="s">
        <v>62</v>
      </c>
      <c r="C7057" s="8" t="s">
        <v>2189</v>
      </c>
      <c r="D7057" s="8" t="s">
        <v>450</v>
      </c>
      <c r="E7057" s="8" t="s">
        <v>475</v>
      </c>
      <c r="F7057" s="8" t="s">
        <v>452</v>
      </c>
      <c r="G7057" s="8" t="s">
        <v>476</v>
      </c>
      <c r="H7057" s="8">
        <v>0.28878799999999999</v>
      </c>
    </row>
    <row r="7058" spans="1:8">
      <c r="A7058" s="8" t="str">
        <f t="shared" si="150"/>
        <v>40.05.008540.03.1380</v>
      </c>
      <c r="B7058" s="8" t="s">
        <v>62</v>
      </c>
      <c r="C7058" s="8" t="s">
        <v>2189</v>
      </c>
      <c r="D7058" s="8" t="s">
        <v>450</v>
      </c>
      <c r="E7058" s="8" t="s">
        <v>835</v>
      </c>
      <c r="F7058" s="8" t="s">
        <v>498</v>
      </c>
      <c r="G7058" s="8" t="s">
        <v>836</v>
      </c>
      <c r="H7058" s="8">
        <v>0.52506900000000001</v>
      </c>
    </row>
    <row r="7059" spans="1:8">
      <c r="A7059" s="8" t="str">
        <f t="shared" si="150"/>
        <v>40.05.008510.06.0024</v>
      </c>
      <c r="B7059" s="8" t="s">
        <v>62</v>
      </c>
      <c r="C7059" s="8" t="s">
        <v>2189</v>
      </c>
      <c r="D7059" s="8" t="s">
        <v>450</v>
      </c>
      <c r="E7059" s="8" t="s">
        <v>1353</v>
      </c>
      <c r="F7059" s="8" t="s">
        <v>498</v>
      </c>
      <c r="G7059" s="8" t="s">
        <v>1354</v>
      </c>
      <c r="H7059" s="8">
        <v>5.5129999999999997E-3</v>
      </c>
    </row>
    <row r="7060" spans="1:8">
      <c r="A7060" s="8" t="str">
        <f t="shared" si="150"/>
        <v>40.05.008530.06.0006</v>
      </c>
      <c r="B7060" s="8" t="s">
        <v>62</v>
      </c>
      <c r="C7060" s="8" t="s">
        <v>2189</v>
      </c>
      <c r="D7060" s="8" t="s">
        <v>450</v>
      </c>
      <c r="E7060" s="8" t="s">
        <v>1337</v>
      </c>
      <c r="F7060" s="8" t="s">
        <v>452</v>
      </c>
      <c r="G7060" s="8" t="s">
        <v>1338</v>
      </c>
      <c r="H7060" s="8">
        <v>7.3616630000000001</v>
      </c>
    </row>
    <row r="7061" spans="1:8">
      <c r="A7061" s="8" t="str">
        <f t="shared" si="150"/>
        <v>40.05.008510.01.0010</v>
      </c>
      <c r="B7061" s="8" t="s">
        <v>62</v>
      </c>
      <c r="C7061" s="8" t="s">
        <v>2189</v>
      </c>
      <c r="D7061" s="8" t="s">
        <v>450</v>
      </c>
      <c r="E7061" s="8" t="s">
        <v>843</v>
      </c>
      <c r="F7061" s="8" t="s">
        <v>452</v>
      </c>
      <c r="G7061" s="8" t="s">
        <v>844</v>
      </c>
      <c r="H7061" s="8">
        <v>0.78850299999999995</v>
      </c>
    </row>
    <row r="7062" spans="1:8">
      <c r="A7062" s="8" t="str">
        <f t="shared" si="150"/>
        <v>40.05.008510.01.0011</v>
      </c>
      <c r="B7062" s="8" t="s">
        <v>62</v>
      </c>
      <c r="C7062" s="8" t="s">
        <v>2189</v>
      </c>
      <c r="D7062" s="8" t="s">
        <v>450</v>
      </c>
      <c r="E7062" s="8" t="s">
        <v>1051</v>
      </c>
      <c r="F7062" s="8" t="s">
        <v>452</v>
      </c>
      <c r="G7062" s="8" t="s">
        <v>1052</v>
      </c>
      <c r="H7062" s="8">
        <v>1.5770059999999999</v>
      </c>
    </row>
    <row r="7063" spans="1:8">
      <c r="A7063" s="8" t="str">
        <f t="shared" si="150"/>
        <v>40.05.008510.01.0006</v>
      </c>
      <c r="B7063" s="8" t="s">
        <v>62</v>
      </c>
      <c r="C7063" s="8" t="s">
        <v>2189</v>
      </c>
      <c r="D7063" s="8" t="s">
        <v>450</v>
      </c>
      <c r="E7063" s="8" t="s">
        <v>845</v>
      </c>
      <c r="F7063" s="8" t="s">
        <v>452</v>
      </c>
      <c r="G7063" s="8" t="s">
        <v>846</v>
      </c>
      <c r="H7063" s="8">
        <v>1.5770059999999999</v>
      </c>
    </row>
    <row r="7064" spans="1:8">
      <c r="A7064" s="8" t="str">
        <f t="shared" si="150"/>
        <v>40.05.008510.02.0003</v>
      </c>
      <c r="B7064" s="8" t="s">
        <v>62</v>
      </c>
      <c r="C7064" s="8" t="s">
        <v>2189</v>
      </c>
      <c r="D7064" s="8" t="s">
        <v>450</v>
      </c>
      <c r="E7064" s="8" t="s">
        <v>523</v>
      </c>
      <c r="F7064" s="8" t="s">
        <v>452</v>
      </c>
      <c r="G7064" s="8" t="s">
        <v>524</v>
      </c>
      <c r="H7064" s="8">
        <v>0.164272</v>
      </c>
    </row>
    <row r="7065" spans="1:8">
      <c r="A7065" s="8" t="str">
        <f t="shared" si="150"/>
        <v>40.05.008510.02.0026</v>
      </c>
      <c r="B7065" s="8" t="s">
        <v>62</v>
      </c>
      <c r="C7065" s="8" t="s">
        <v>2189</v>
      </c>
      <c r="D7065" s="8" t="s">
        <v>450</v>
      </c>
      <c r="E7065" s="8" t="s">
        <v>1333</v>
      </c>
      <c r="F7065" s="8" t="s">
        <v>452</v>
      </c>
      <c r="G7065" s="8" t="s">
        <v>1334</v>
      </c>
      <c r="H7065" s="8">
        <v>0.164272</v>
      </c>
    </row>
    <row r="7066" spans="1:8">
      <c r="A7066" s="8" t="str">
        <f t="shared" si="150"/>
        <v>40.05.008510.07.0002</v>
      </c>
      <c r="B7066" s="8" t="s">
        <v>62</v>
      </c>
      <c r="C7066" s="8" t="s">
        <v>2189</v>
      </c>
      <c r="D7066" s="8" t="s">
        <v>450</v>
      </c>
      <c r="E7066" s="8" t="s">
        <v>454</v>
      </c>
      <c r="F7066" s="8" t="s">
        <v>452</v>
      </c>
      <c r="G7066" s="8" t="s">
        <v>455</v>
      </c>
      <c r="H7066" s="8">
        <v>2.6064409999999998</v>
      </c>
    </row>
    <row r="7067" spans="1:8">
      <c r="A7067" s="8" t="str">
        <f t="shared" si="150"/>
        <v>40.05.008510.04.0007</v>
      </c>
      <c r="B7067" s="8" t="s">
        <v>62</v>
      </c>
      <c r="C7067" s="8" t="s">
        <v>2189</v>
      </c>
      <c r="D7067" s="8" t="s">
        <v>450</v>
      </c>
      <c r="E7067" s="8" t="s">
        <v>535</v>
      </c>
      <c r="F7067" s="8" t="s">
        <v>452</v>
      </c>
      <c r="G7067" s="8" t="s">
        <v>536</v>
      </c>
      <c r="H7067" s="8">
        <v>0.78850299999999995</v>
      </c>
    </row>
    <row r="7068" spans="1:8">
      <c r="A7068" s="8" t="str">
        <f t="shared" si="150"/>
        <v>40.05.008520.07.0103</v>
      </c>
      <c r="B7068" s="8" t="s">
        <v>62</v>
      </c>
      <c r="C7068" s="8" t="s">
        <v>2189</v>
      </c>
      <c r="D7068" s="8" t="s">
        <v>450</v>
      </c>
      <c r="E7068" s="8" t="s">
        <v>2190</v>
      </c>
      <c r="F7068" s="8" t="s">
        <v>452</v>
      </c>
      <c r="G7068" s="8" t="s">
        <v>2191</v>
      </c>
      <c r="H7068" s="8">
        <v>6.9082000000000005E-2</v>
      </c>
    </row>
    <row r="7069" spans="1:8">
      <c r="A7069" s="8" t="str">
        <f t="shared" si="150"/>
        <v>40.05.008520.03.0043</v>
      </c>
      <c r="B7069" s="8" t="s">
        <v>62</v>
      </c>
      <c r="C7069" s="8" t="s">
        <v>2189</v>
      </c>
      <c r="D7069" s="8" t="s">
        <v>450</v>
      </c>
      <c r="E7069" s="8" t="s">
        <v>2188</v>
      </c>
      <c r="F7069" s="8" t="s">
        <v>463</v>
      </c>
      <c r="G7069" s="8" t="s">
        <v>1083</v>
      </c>
      <c r="H7069" s="8">
        <v>1</v>
      </c>
    </row>
    <row r="7070" spans="1:8">
      <c r="A7070" s="8" t="str">
        <f t="shared" si="150"/>
        <v>40.05.008635.05.0058</v>
      </c>
      <c r="B7070" s="8" t="s">
        <v>63</v>
      </c>
      <c r="C7070" s="8" t="s">
        <v>2192</v>
      </c>
      <c r="D7070" s="8" t="s">
        <v>450</v>
      </c>
      <c r="E7070" s="8" t="s">
        <v>1717</v>
      </c>
      <c r="F7070" s="8" t="s">
        <v>452</v>
      </c>
      <c r="G7070" s="8" t="s">
        <v>1718</v>
      </c>
      <c r="H7070" s="8">
        <v>10</v>
      </c>
    </row>
    <row r="7071" spans="1:8">
      <c r="A7071" s="8" t="str">
        <f t="shared" si="150"/>
        <v>40.05.008630.05.0022</v>
      </c>
      <c r="B7071" s="8" t="s">
        <v>63</v>
      </c>
      <c r="C7071" s="8" t="s">
        <v>2192</v>
      </c>
      <c r="D7071" s="8" t="s">
        <v>450</v>
      </c>
      <c r="E7071" s="8" t="s">
        <v>1376</v>
      </c>
      <c r="F7071" s="8" t="s">
        <v>452</v>
      </c>
      <c r="G7071" s="8" t="s">
        <v>1358</v>
      </c>
      <c r="H7071" s="8">
        <v>10</v>
      </c>
    </row>
    <row r="7072" spans="1:8">
      <c r="A7072" s="8" t="str">
        <f t="shared" si="150"/>
        <v>40.05.008610.09.0003</v>
      </c>
      <c r="B7072" s="8" t="s">
        <v>63</v>
      </c>
      <c r="C7072" s="8" t="s">
        <v>2192</v>
      </c>
      <c r="D7072" s="8" t="s">
        <v>450</v>
      </c>
      <c r="E7072" s="8" t="s">
        <v>824</v>
      </c>
      <c r="F7072" s="8" t="s">
        <v>452</v>
      </c>
      <c r="G7072" s="8" t="s">
        <v>825</v>
      </c>
      <c r="H7072" s="8">
        <v>1.7056229999999999</v>
      </c>
    </row>
    <row r="7073" spans="1:8">
      <c r="A7073" s="8" t="str">
        <f t="shared" si="150"/>
        <v>40.05.008610.06.0020</v>
      </c>
      <c r="B7073" s="8" t="s">
        <v>63</v>
      </c>
      <c r="C7073" s="8" t="s">
        <v>2192</v>
      </c>
      <c r="D7073" s="8" t="s">
        <v>450</v>
      </c>
      <c r="E7073" s="8" t="s">
        <v>456</v>
      </c>
      <c r="F7073" s="8" t="s">
        <v>452</v>
      </c>
      <c r="G7073" s="8" t="s">
        <v>457</v>
      </c>
      <c r="H7073" s="8">
        <v>0.15377399999999999</v>
      </c>
    </row>
    <row r="7074" spans="1:8">
      <c r="A7074" s="8" t="str">
        <f t="shared" si="150"/>
        <v>40.05.008610.04.0005</v>
      </c>
      <c r="B7074" s="8" t="s">
        <v>63</v>
      </c>
      <c r="C7074" s="8" t="s">
        <v>2192</v>
      </c>
      <c r="D7074" s="8" t="s">
        <v>450</v>
      </c>
      <c r="E7074" s="8" t="s">
        <v>475</v>
      </c>
      <c r="F7074" s="8" t="s">
        <v>452</v>
      </c>
      <c r="G7074" s="8" t="s">
        <v>476</v>
      </c>
      <c r="H7074" s="8">
        <v>0.19750799999999999</v>
      </c>
    </row>
    <row r="7075" spans="1:8">
      <c r="A7075" s="8" t="str">
        <f t="shared" si="150"/>
        <v>40.05.008610.06.0024</v>
      </c>
      <c r="B7075" s="8" t="s">
        <v>63</v>
      </c>
      <c r="C7075" s="8" t="s">
        <v>2192</v>
      </c>
      <c r="D7075" s="8" t="s">
        <v>450</v>
      </c>
      <c r="E7075" s="8" t="s">
        <v>1353</v>
      </c>
      <c r="F7075" s="8" t="s">
        <v>498</v>
      </c>
      <c r="G7075" s="8" t="s">
        <v>1354</v>
      </c>
      <c r="H7075" s="8">
        <v>5.0790000000000002E-3</v>
      </c>
    </row>
    <row r="7076" spans="1:8">
      <c r="A7076" s="8" t="str">
        <f t="shared" si="150"/>
        <v>40.05.008640.03.1380</v>
      </c>
      <c r="B7076" s="8" t="s">
        <v>63</v>
      </c>
      <c r="C7076" s="8" t="s">
        <v>2192</v>
      </c>
      <c r="D7076" s="8" t="s">
        <v>450</v>
      </c>
      <c r="E7076" s="8" t="s">
        <v>835</v>
      </c>
      <c r="F7076" s="8" t="s">
        <v>498</v>
      </c>
      <c r="G7076" s="8" t="s">
        <v>836</v>
      </c>
      <c r="H7076" s="8">
        <v>0.76181699999999997</v>
      </c>
    </row>
    <row r="7077" spans="1:8">
      <c r="A7077" s="8" t="str">
        <f t="shared" si="150"/>
        <v>40.05.008610.02.0025</v>
      </c>
      <c r="B7077" s="8" t="s">
        <v>63</v>
      </c>
      <c r="C7077" s="8" t="s">
        <v>2192</v>
      </c>
      <c r="D7077" s="8" t="s">
        <v>450</v>
      </c>
      <c r="E7077" s="8" t="s">
        <v>739</v>
      </c>
      <c r="F7077" s="8" t="s">
        <v>498</v>
      </c>
      <c r="G7077" s="8" t="s">
        <v>740</v>
      </c>
      <c r="H7077" s="8">
        <v>8.4645999999999999E-2</v>
      </c>
    </row>
    <row r="7078" spans="1:8">
      <c r="A7078" s="8" t="str">
        <f t="shared" si="150"/>
        <v>40.05.008630.06.0007</v>
      </c>
      <c r="B7078" s="8" t="s">
        <v>63</v>
      </c>
      <c r="C7078" s="8" t="s">
        <v>2192</v>
      </c>
      <c r="D7078" s="8" t="s">
        <v>450</v>
      </c>
      <c r="E7078" s="8" t="s">
        <v>1377</v>
      </c>
      <c r="F7078" s="8" t="s">
        <v>452</v>
      </c>
      <c r="G7078" s="8" t="s">
        <v>1378</v>
      </c>
      <c r="H7078" s="8">
        <v>7.1206379999999996</v>
      </c>
    </row>
    <row r="7079" spans="1:8">
      <c r="A7079" s="8" t="str">
        <f t="shared" si="150"/>
        <v>40.05.008610.07.0002</v>
      </c>
      <c r="B7079" s="8" t="s">
        <v>63</v>
      </c>
      <c r="C7079" s="8" t="s">
        <v>2192</v>
      </c>
      <c r="D7079" s="8" t="s">
        <v>450</v>
      </c>
      <c r="E7079" s="8" t="s">
        <v>454</v>
      </c>
      <c r="F7079" s="8" t="s">
        <v>452</v>
      </c>
      <c r="G7079" s="8" t="s">
        <v>455</v>
      </c>
      <c r="H7079" s="8">
        <v>2.257234</v>
      </c>
    </row>
    <row r="7080" spans="1:8">
      <c r="A7080" s="8" t="str">
        <f t="shared" si="150"/>
        <v>40.05.008610.04.0007</v>
      </c>
      <c r="B7080" s="8" t="s">
        <v>63</v>
      </c>
      <c r="C7080" s="8" t="s">
        <v>2192</v>
      </c>
      <c r="D7080" s="8" t="s">
        <v>450</v>
      </c>
      <c r="E7080" s="8" t="s">
        <v>535</v>
      </c>
      <c r="F7080" s="8" t="s">
        <v>452</v>
      </c>
      <c r="G7080" s="8" t="s">
        <v>536</v>
      </c>
      <c r="H7080" s="8">
        <v>0.81260399999999999</v>
      </c>
    </row>
    <row r="7081" spans="1:8">
      <c r="A7081" s="8" t="str">
        <f t="shared" si="150"/>
        <v>40.05.008630.05.0001</v>
      </c>
      <c r="B7081" s="8" t="s">
        <v>63</v>
      </c>
      <c r="C7081" s="8" t="s">
        <v>2192</v>
      </c>
      <c r="D7081" s="8" t="s">
        <v>450</v>
      </c>
      <c r="E7081" s="8" t="s">
        <v>1050</v>
      </c>
      <c r="F7081" s="8" t="s">
        <v>498</v>
      </c>
      <c r="G7081" s="8" t="s">
        <v>844</v>
      </c>
      <c r="H7081" s="8">
        <v>1.218906</v>
      </c>
    </row>
    <row r="7082" spans="1:8">
      <c r="A7082" s="8" t="str">
        <f t="shared" si="150"/>
        <v>40.05.008610.01.0019</v>
      </c>
      <c r="B7082" s="8" t="s">
        <v>63</v>
      </c>
      <c r="C7082" s="8" t="s">
        <v>2192</v>
      </c>
      <c r="D7082" s="8" t="s">
        <v>450</v>
      </c>
      <c r="E7082" s="8" t="s">
        <v>1343</v>
      </c>
      <c r="F7082" s="8" t="s">
        <v>452</v>
      </c>
      <c r="G7082" s="8" t="s">
        <v>842</v>
      </c>
      <c r="H7082" s="8">
        <v>1.6252089999999999</v>
      </c>
    </row>
    <row r="7083" spans="1:8">
      <c r="A7083" s="8" t="str">
        <f t="shared" si="150"/>
        <v>40.05.008610.01.0006</v>
      </c>
      <c r="B7083" s="8" t="s">
        <v>63</v>
      </c>
      <c r="C7083" s="8" t="s">
        <v>2192</v>
      </c>
      <c r="D7083" s="8" t="s">
        <v>450</v>
      </c>
      <c r="E7083" s="8" t="s">
        <v>845</v>
      </c>
      <c r="F7083" s="8" t="s">
        <v>452</v>
      </c>
      <c r="G7083" s="8" t="s">
        <v>846</v>
      </c>
      <c r="H7083" s="8">
        <v>1.218906</v>
      </c>
    </row>
    <row r="7084" spans="1:8">
      <c r="A7084" s="8" t="str">
        <f t="shared" si="150"/>
        <v>40.05.008610.02.0003</v>
      </c>
      <c r="B7084" s="8" t="s">
        <v>63</v>
      </c>
      <c r="C7084" s="8" t="s">
        <v>2192</v>
      </c>
      <c r="D7084" s="8" t="s">
        <v>450</v>
      </c>
      <c r="E7084" s="8" t="s">
        <v>523</v>
      </c>
      <c r="F7084" s="8" t="s">
        <v>452</v>
      </c>
      <c r="G7084" s="8" t="s">
        <v>524</v>
      </c>
      <c r="H7084" s="8">
        <v>0.22572300000000001</v>
      </c>
    </row>
    <row r="7085" spans="1:8">
      <c r="A7085" s="8" t="str">
        <f t="shared" si="150"/>
        <v>40.05.008610.02.0026</v>
      </c>
      <c r="B7085" s="8" t="s">
        <v>63</v>
      </c>
      <c r="C7085" s="8" t="s">
        <v>2192</v>
      </c>
      <c r="D7085" s="8" t="s">
        <v>450</v>
      </c>
      <c r="E7085" s="8" t="s">
        <v>1333</v>
      </c>
      <c r="F7085" s="8" t="s">
        <v>452</v>
      </c>
      <c r="G7085" s="8" t="s">
        <v>1334</v>
      </c>
      <c r="H7085" s="8">
        <v>5.6431000000000002E-2</v>
      </c>
    </row>
    <row r="7086" spans="1:8">
      <c r="A7086" s="8" t="str">
        <f t="shared" si="150"/>
        <v>40.05.008620.07.0104</v>
      </c>
      <c r="B7086" s="8" t="s">
        <v>63</v>
      </c>
      <c r="C7086" s="8" t="s">
        <v>2192</v>
      </c>
      <c r="D7086" s="8" t="s">
        <v>450</v>
      </c>
      <c r="E7086" s="8" t="s">
        <v>2193</v>
      </c>
      <c r="F7086" s="8" t="s">
        <v>452</v>
      </c>
      <c r="G7086" s="8" t="s">
        <v>2194</v>
      </c>
      <c r="H7086" s="8">
        <v>6.9082000000000005E-2</v>
      </c>
    </row>
    <row r="7087" spans="1:8">
      <c r="A7087" s="8" t="str">
        <f t="shared" si="150"/>
        <v>40.05.008620.03.0043</v>
      </c>
      <c r="B7087" s="8" t="s">
        <v>63</v>
      </c>
      <c r="C7087" s="8" t="s">
        <v>2192</v>
      </c>
      <c r="D7087" s="8" t="s">
        <v>450</v>
      </c>
      <c r="E7087" s="8" t="s">
        <v>2188</v>
      </c>
      <c r="F7087" s="8" t="s">
        <v>463</v>
      </c>
      <c r="G7087" s="8" t="s">
        <v>1083</v>
      </c>
      <c r="H7087" s="8">
        <v>1</v>
      </c>
    </row>
    <row r="7088" spans="1:8">
      <c r="A7088" s="8" t="str">
        <f t="shared" si="150"/>
        <v>40.05.008735.05.0059</v>
      </c>
      <c r="B7088" s="8" t="s">
        <v>37</v>
      </c>
      <c r="C7088" s="8" t="s">
        <v>2195</v>
      </c>
      <c r="D7088" s="8" t="s">
        <v>505</v>
      </c>
      <c r="E7088" s="8" t="s">
        <v>1719</v>
      </c>
      <c r="F7088" s="8" t="s">
        <v>452</v>
      </c>
      <c r="G7088" s="8" t="s">
        <v>1720</v>
      </c>
      <c r="H7088" s="8">
        <v>10</v>
      </c>
    </row>
    <row r="7089" spans="1:8">
      <c r="A7089" s="8" t="str">
        <f t="shared" si="150"/>
        <v>40.05.008730.05.0011</v>
      </c>
      <c r="B7089" s="8" t="s">
        <v>37</v>
      </c>
      <c r="C7089" s="8" t="s">
        <v>2195</v>
      </c>
      <c r="D7089" s="8" t="s">
        <v>505</v>
      </c>
      <c r="E7089" s="8" t="s">
        <v>1339</v>
      </c>
      <c r="F7089" s="8" t="s">
        <v>452</v>
      </c>
      <c r="G7089" s="8" t="s">
        <v>1340</v>
      </c>
      <c r="H7089" s="8">
        <v>10</v>
      </c>
    </row>
    <row r="7090" spans="1:8">
      <c r="A7090" s="8" t="str">
        <f t="shared" si="150"/>
        <v>40.05.008710.09.0003</v>
      </c>
      <c r="B7090" s="8" t="s">
        <v>37</v>
      </c>
      <c r="C7090" s="8" t="s">
        <v>2195</v>
      </c>
      <c r="D7090" s="8" t="s">
        <v>505</v>
      </c>
      <c r="E7090" s="8" t="s">
        <v>824</v>
      </c>
      <c r="F7090" s="8" t="s">
        <v>452</v>
      </c>
      <c r="G7090" s="8" t="s">
        <v>825</v>
      </c>
      <c r="H7090" s="8">
        <v>1.6310579999999999</v>
      </c>
    </row>
    <row r="7091" spans="1:8">
      <c r="A7091" s="8" t="str">
        <f t="shared" si="150"/>
        <v>40.05.008710.06.0020</v>
      </c>
      <c r="B7091" s="8" t="s">
        <v>37</v>
      </c>
      <c r="C7091" s="8" t="s">
        <v>2195</v>
      </c>
      <c r="D7091" s="8" t="s">
        <v>505</v>
      </c>
      <c r="E7091" s="8" t="s">
        <v>456</v>
      </c>
      <c r="F7091" s="8" t="s">
        <v>452</v>
      </c>
      <c r="G7091" s="8" t="s">
        <v>457</v>
      </c>
      <c r="H7091" s="8">
        <v>0.16144600000000001</v>
      </c>
    </row>
    <row r="7092" spans="1:8">
      <c r="A7092" s="8" t="str">
        <f t="shared" si="150"/>
        <v>40.05.008710.04.0005</v>
      </c>
      <c r="B7092" s="8" t="s">
        <v>37</v>
      </c>
      <c r="C7092" s="8" t="s">
        <v>2195</v>
      </c>
      <c r="D7092" s="8" t="s">
        <v>505</v>
      </c>
      <c r="E7092" s="8" t="s">
        <v>475</v>
      </c>
      <c r="F7092" s="8" t="s">
        <v>452</v>
      </c>
      <c r="G7092" s="8" t="s">
        <v>476</v>
      </c>
      <c r="H7092" s="8">
        <v>0.238983</v>
      </c>
    </row>
    <row r="7093" spans="1:8">
      <c r="A7093" s="8" t="str">
        <f t="shared" si="150"/>
        <v>40.05.008740.03.1380</v>
      </c>
      <c r="B7093" s="8" t="s">
        <v>37</v>
      </c>
      <c r="C7093" s="8" t="s">
        <v>2195</v>
      </c>
      <c r="D7093" s="8" t="s">
        <v>505</v>
      </c>
      <c r="E7093" s="8" t="s">
        <v>835</v>
      </c>
      <c r="F7093" s="8" t="s">
        <v>498</v>
      </c>
      <c r="G7093" s="8" t="s">
        <v>836</v>
      </c>
      <c r="H7093" s="8">
        <v>0.98248500000000005</v>
      </c>
    </row>
    <row r="7094" spans="1:8">
      <c r="A7094" s="8" t="str">
        <f t="shared" si="150"/>
        <v>40.05.008740.03.1510</v>
      </c>
      <c r="B7094" s="8" t="s">
        <v>37</v>
      </c>
      <c r="C7094" s="8" t="s">
        <v>2195</v>
      </c>
      <c r="D7094" s="8" t="s">
        <v>505</v>
      </c>
      <c r="E7094" s="8" t="s">
        <v>837</v>
      </c>
      <c r="F7094" s="8" t="s">
        <v>498</v>
      </c>
      <c r="G7094" s="8" t="s">
        <v>838</v>
      </c>
      <c r="H7094" s="8">
        <v>0.132768</v>
      </c>
    </row>
    <row r="7095" spans="1:8">
      <c r="A7095" s="8" t="str">
        <f t="shared" si="150"/>
        <v>40.05.008730.06.0010</v>
      </c>
      <c r="B7095" s="8" t="s">
        <v>37</v>
      </c>
      <c r="C7095" s="8" t="s">
        <v>2195</v>
      </c>
      <c r="D7095" s="8" t="s">
        <v>505</v>
      </c>
      <c r="E7095" s="8" t="s">
        <v>1341</v>
      </c>
      <c r="F7095" s="8" t="s">
        <v>452</v>
      </c>
      <c r="G7095" s="8" t="s">
        <v>1342</v>
      </c>
      <c r="H7095" s="8">
        <v>6.8848580000000004</v>
      </c>
    </row>
    <row r="7096" spans="1:8">
      <c r="A7096" s="8" t="str">
        <f t="shared" si="150"/>
        <v>40.05.008710.07.0002</v>
      </c>
      <c r="B7096" s="8" t="s">
        <v>37</v>
      </c>
      <c r="C7096" s="8" t="s">
        <v>2195</v>
      </c>
      <c r="D7096" s="8" t="s">
        <v>505</v>
      </c>
      <c r="E7096" s="8" t="s">
        <v>454</v>
      </c>
      <c r="F7096" s="8" t="s">
        <v>452</v>
      </c>
      <c r="G7096" s="8" t="s">
        <v>455</v>
      </c>
      <c r="H7096" s="8">
        <v>2.1242920000000001</v>
      </c>
    </row>
    <row r="7097" spans="1:8">
      <c r="A7097" s="8" t="str">
        <f t="shared" si="150"/>
        <v>40.05.008710.04.0007</v>
      </c>
      <c r="B7097" s="8" t="s">
        <v>37</v>
      </c>
      <c r="C7097" s="8" t="s">
        <v>2195</v>
      </c>
      <c r="D7097" s="8" t="s">
        <v>505</v>
      </c>
      <c r="E7097" s="8" t="s">
        <v>535</v>
      </c>
      <c r="F7097" s="8" t="s">
        <v>452</v>
      </c>
      <c r="G7097" s="8" t="s">
        <v>536</v>
      </c>
      <c r="H7097" s="8">
        <v>0.84971699999999994</v>
      </c>
    </row>
    <row r="7098" spans="1:8">
      <c r="A7098" s="8" t="str">
        <f t="shared" si="150"/>
        <v>40.05.008710.01.0010</v>
      </c>
      <c r="B7098" s="8" t="s">
        <v>37</v>
      </c>
      <c r="C7098" s="8" t="s">
        <v>2195</v>
      </c>
      <c r="D7098" s="8" t="s">
        <v>505</v>
      </c>
      <c r="E7098" s="8" t="s">
        <v>843</v>
      </c>
      <c r="F7098" s="8" t="s">
        <v>452</v>
      </c>
      <c r="G7098" s="8" t="s">
        <v>844</v>
      </c>
      <c r="H7098" s="8">
        <v>1.1471180000000001</v>
      </c>
    </row>
    <row r="7099" spans="1:8">
      <c r="A7099" s="8" t="str">
        <f t="shared" si="150"/>
        <v>40.05.008710.01.0019</v>
      </c>
      <c r="B7099" s="8" t="s">
        <v>37</v>
      </c>
      <c r="C7099" s="8" t="s">
        <v>2195</v>
      </c>
      <c r="D7099" s="8" t="s">
        <v>505</v>
      </c>
      <c r="E7099" s="8" t="s">
        <v>1343</v>
      </c>
      <c r="F7099" s="8" t="s">
        <v>452</v>
      </c>
      <c r="G7099" s="8" t="s">
        <v>842</v>
      </c>
      <c r="H7099" s="8">
        <v>1.52949</v>
      </c>
    </row>
    <row r="7100" spans="1:8">
      <c r="A7100" s="8" t="str">
        <f t="shared" si="150"/>
        <v>40.05.008710.01.0006</v>
      </c>
      <c r="B7100" s="8" t="s">
        <v>37</v>
      </c>
      <c r="C7100" s="8" t="s">
        <v>2195</v>
      </c>
      <c r="D7100" s="8" t="s">
        <v>505</v>
      </c>
      <c r="E7100" s="8" t="s">
        <v>845</v>
      </c>
      <c r="F7100" s="8" t="s">
        <v>452</v>
      </c>
      <c r="G7100" s="8" t="s">
        <v>846</v>
      </c>
      <c r="H7100" s="8">
        <v>1.1471180000000001</v>
      </c>
    </row>
    <row r="7101" spans="1:8">
      <c r="A7101" s="8" t="str">
        <f t="shared" si="150"/>
        <v>40.05.008710.02.0003</v>
      </c>
      <c r="B7101" s="8" t="s">
        <v>37</v>
      </c>
      <c r="C7101" s="8" t="s">
        <v>2195</v>
      </c>
      <c r="D7101" s="8" t="s">
        <v>505</v>
      </c>
      <c r="E7101" s="8" t="s">
        <v>523</v>
      </c>
      <c r="F7101" s="8" t="s">
        <v>452</v>
      </c>
      <c r="G7101" s="8" t="s">
        <v>524</v>
      </c>
      <c r="H7101" s="8">
        <v>0.29740100000000003</v>
      </c>
    </row>
    <row r="7102" spans="1:8">
      <c r="A7102" s="8" t="str">
        <f t="shared" si="150"/>
        <v>40.05.008710.02.0026</v>
      </c>
      <c r="B7102" s="8" t="s">
        <v>37</v>
      </c>
      <c r="C7102" s="8" t="s">
        <v>2195</v>
      </c>
      <c r="D7102" s="8" t="s">
        <v>505</v>
      </c>
      <c r="E7102" s="8" t="s">
        <v>1333</v>
      </c>
      <c r="F7102" s="8" t="s">
        <v>452</v>
      </c>
      <c r="G7102" s="8" t="s">
        <v>1334</v>
      </c>
      <c r="H7102" s="8">
        <v>7.4349999999999999E-2</v>
      </c>
    </row>
    <row r="7103" spans="1:8">
      <c r="A7103" s="8" t="str">
        <f t="shared" si="150"/>
        <v>40.05.008720.07.0005</v>
      </c>
      <c r="B7103" s="8" t="s">
        <v>37</v>
      </c>
      <c r="C7103" s="8" t="s">
        <v>2195</v>
      </c>
      <c r="D7103" s="8" t="s">
        <v>505</v>
      </c>
      <c r="E7103" s="8" t="s">
        <v>2153</v>
      </c>
      <c r="F7103" s="8" t="s">
        <v>452</v>
      </c>
      <c r="G7103" s="8" t="s">
        <v>2154</v>
      </c>
      <c r="H7103" s="8">
        <v>6.9082000000000005E-2</v>
      </c>
    </row>
    <row r="7104" spans="1:8">
      <c r="A7104" s="8" t="str">
        <f t="shared" si="150"/>
        <v>40.05.008720.03.0008</v>
      </c>
      <c r="B7104" s="8" t="s">
        <v>37</v>
      </c>
      <c r="C7104" s="8" t="s">
        <v>2195</v>
      </c>
      <c r="D7104" s="8" t="s">
        <v>505</v>
      </c>
      <c r="E7104" s="8" t="s">
        <v>826</v>
      </c>
      <c r="F7104" s="8" t="s">
        <v>508</v>
      </c>
      <c r="G7104" s="8" t="s">
        <v>827</v>
      </c>
      <c r="H7104" s="8">
        <v>1</v>
      </c>
    </row>
    <row r="7105" spans="1:8">
      <c r="A7105" s="8" t="str">
        <f t="shared" si="150"/>
        <v>40.05.008720.06.0028</v>
      </c>
      <c r="B7105" s="8" t="s">
        <v>37</v>
      </c>
      <c r="C7105" s="8" t="s">
        <v>2195</v>
      </c>
      <c r="D7105" s="8" t="s">
        <v>505</v>
      </c>
      <c r="E7105" s="8" t="s">
        <v>2196</v>
      </c>
      <c r="F7105" s="8" t="s">
        <v>463</v>
      </c>
      <c r="G7105" s="8" t="s">
        <v>2197</v>
      </c>
      <c r="H7105" s="8">
        <v>10</v>
      </c>
    </row>
    <row r="7106" spans="1:8">
      <c r="A7106" s="8" t="str">
        <f t="shared" si="150"/>
        <v>40.05.008835.05.0073</v>
      </c>
      <c r="B7106" s="8" t="s">
        <v>38</v>
      </c>
      <c r="C7106" s="8" t="s">
        <v>2198</v>
      </c>
      <c r="D7106" s="8" t="s">
        <v>505</v>
      </c>
      <c r="E7106" s="8" t="s">
        <v>1749</v>
      </c>
      <c r="F7106" s="8" t="s">
        <v>452</v>
      </c>
      <c r="G7106" s="8" t="s">
        <v>1750</v>
      </c>
      <c r="H7106" s="8">
        <v>4.5</v>
      </c>
    </row>
    <row r="7107" spans="1:8">
      <c r="A7107" s="8" t="str">
        <f t="shared" si="150"/>
        <v>---------------  - FMEN031 - V:</v>
      </c>
      <c r="B7107" s="8" t="s">
        <v>427</v>
      </c>
      <c r="C7107" s="8" t="e">
        <f>------------------------------DAT</f>
        <v>#NAME?</v>
      </c>
      <c r="D7107" s="8" t="s">
        <v>1238</v>
      </c>
      <c r="E7107" s="8" t="s">
        <v>526</v>
      </c>
      <c r="F7107" s="8" t="s">
        <v>527</v>
      </c>
      <c r="G7107" s="8" t="s">
        <v>528</v>
      </c>
      <c r="H7107" s="8"/>
    </row>
    <row r="7108" spans="1:8">
      <c r="A7108" s="8" t="str">
        <f t="shared" si="150"/>
        <v>_x000C_------------------------------</v>
      </c>
      <c r="B7108" s="8" t="s">
        <v>529</v>
      </c>
      <c r="C7108" s="8" t="s">
        <v>1227</v>
      </c>
      <c r="D7108" s="8" t="s">
        <v>1228</v>
      </c>
      <c r="E7108" s="8" t="s">
        <v>430</v>
      </c>
      <c r="F7108" s="8" t="s">
        <v>429</v>
      </c>
      <c r="G7108" s="8" t="s">
        <v>431</v>
      </c>
      <c r="H7108" s="8" t="s">
        <v>431</v>
      </c>
    </row>
    <row r="7109" spans="1:8">
      <c r="A7109" s="8" t="str">
        <f t="shared" si="150"/>
        <v>FORNO DE MINASrutura de Atual P</v>
      </c>
      <c r="B7109" s="8" t="s">
        <v>433</v>
      </c>
      <c r="C7109" s="8" t="s">
        <v>434</v>
      </c>
      <c r="D7109" s="8" t="s">
        <v>435</v>
      </c>
      <c r="E7109" s="8" t="s">
        <v>436</v>
      </c>
      <c r="F7109" s="8" t="s">
        <v>437</v>
      </c>
      <c r="G7109" s="8" t="s">
        <v>438</v>
      </c>
      <c r="H7109" s="8" t="s">
        <v>2199</v>
      </c>
    </row>
    <row r="7110" spans="1:8">
      <c r="A7110" s="8" t="str">
        <f t="shared" si="150"/>
        <v>-------------------------------</v>
      </c>
      <c r="B7110" s="8" t="s">
        <v>427</v>
      </c>
      <c r="C7110" s="8" t="s">
        <v>1227</v>
      </c>
      <c r="D7110" s="8" t="s">
        <v>1228</v>
      </c>
      <c r="E7110" s="8" t="s">
        <v>430</v>
      </c>
      <c r="F7110" s="8" t="s">
        <v>429</v>
      </c>
      <c r="G7110" s="8" t="s">
        <v>431</v>
      </c>
      <c r="H7110" s="8" t="s">
        <v>2076</v>
      </c>
    </row>
    <row r="7111" spans="1:8">
      <c r="A7111" s="8" t="str">
        <f t="shared" si="150"/>
        <v/>
      </c>
      <c r="B7111" s="8"/>
      <c r="C7111" s="8"/>
      <c r="D7111" s="8"/>
      <c r="E7111" s="8"/>
      <c r="F7111" s="8"/>
      <c r="G7111" s="8"/>
      <c r="H7111" s="8"/>
    </row>
    <row r="7112" spans="1:8">
      <c r="A7112" s="8" t="str">
        <f t="shared" si="150"/>
        <v>Item PaiItem Filho</v>
      </c>
      <c r="B7112" s="8" t="s">
        <v>441</v>
      </c>
      <c r="C7112" s="8" t="s">
        <v>442</v>
      </c>
      <c r="D7112" s="8" t="s">
        <v>443</v>
      </c>
      <c r="E7112" s="8" t="s">
        <v>444</v>
      </c>
      <c r="F7112" s="8" t="s">
        <v>443</v>
      </c>
      <c r="G7112" s="8" t="s">
        <v>445</v>
      </c>
      <c r="H7112" s="8" t="s">
        <v>446</v>
      </c>
    </row>
    <row r="7113" spans="1:8">
      <c r="A7113" s="8" t="str">
        <f t="shared" si="150"/>
        <v>------------------------------</v>
      </c>
      <c r="B7113" s="8" t="s">
        <v>427</v>
      </c>
      <c r="C7113" s="8" t="s">
        <v>447</v>
      </c>
      <c r="D7113" s="8" t="s">
        <v>448</v>
      </c>
      <c r="E7113" s="8" t="s">
        <v>449</v>
      </c>
      <c r="F7113" s="8" t="s">
        <v>448</v>
      </c>
      <c r="G7113" s="8" t="s">
        <v>431</v>
      </c>
      <c r="H7113" s="8" t="s">
        <v>427</v>
      </c>
    </row>
    <row r="7114" spans="1:8">
      <c r="A7114" s="8" t="str">
        <f t="shared" si="150"/>
        <v>40.05.008830.05.0014</v>
      </c>
      <c r="B7114" s="8" t="s">
        <v>38</v>
      </c>
      <c r="C7114" s="8" t="s">
        <v>2198</v>
      </c>
      <c r="D7114" s="8" t="s">
        <v>505</v>
      </c>
      <c r="E7114" s="8" t="s">
        <v>1351</v>
      </c>
      <c r="F7114" s="8" t="s">
        <v>452</v>
      </c>
      <c r="G7114" s="8" t="s">
        <v>1320</v>
      </c>
      <c r="H7114" s="8">
        <v>5.625</v>
      </c>
    </row>
    <row r="7115" spans="1:8">
      <c r="A7115" s="8" t="str">
        <f t="shared" si="150"/>
        <v>40.05.008810.09.0003</v>
      </c>
      <c r="B7115" s="8" t="s">
        <v>38</v>
      </c>
      <c r="C7115" s="8" t="s">
        <v>2198</v>
      </c>
      <c r="D7115" s="8" t="s">
        <v>505</v>
      </c>
      <c r="E7115" s="8" t="s">
        <v>824</v>
      </c>
      <c r="F7115" s="8" t="s">
        <v>452</v>
      </c>
      <c r="G7115" s="8" t="s">
        <v>825</v>
      </c>
      <c r="H7115" s="8">
        <v>0.86026499999999995</v>
      </c>
    </row>
    <row r="7116" spans="1:8">
      <c r="A7116" s="8" t="str">
        <f t="shared" si="150"/>
        <v>40.05.008810.06.0020</v>
      </c>
      <c r="B7116" s="8" t="s">
        <v>38</v>
      </c>
      <c r="C7116" s="8" t="s">
        <v>2198</v>
      </c>
      <c r="D7116" s="8" t="s">
        <v>505</v>
      </c>
      <c r="E7116" s="8" t="s">
        <v>456</v>
      </c>
      <c r="F7116" s="8" t="s">
        <v>452</v>
      </c>
      <c r="G7116" s="8" t="s">
        <v>457</v>
      </c>
      <c r="H7116" s="8">
        <v>7.4713000000000002E-2</v>
      </c>
    </row>
    <row r="7117" spans="1:8">
      <c r="A7117" s="8" t="str">
        <f t="shared" si="150"/>
        <v>40.05.008810.04.0004</v>
      </c>
      <c r="B7117" s="8" t="s">
        <v>38</v>
      </c>
      <c r="C7117" s="8" t="s">
        <v>2198</v>
      </c>
      <c r="D7117" s="8" t="s">
        <v>505</v>
      </c>
      <c r="E7117" s="8" t="s">
        <v>776</v>
      </c>
      <c r="F7117" s="8" t="s">
        <v>452</v>
      </c>
      <c r="G7117" s="8" t="s">
        <v>777</v>
      </c>
      <c r="H7117" s="8">
        <v>4.2693000000000002E-2</v>
      </c>
    </row>
    <row r="7118" spans="1:8">
      <c r="A7118" s="8" t="str">
        <f t="shared" si="150"/>
        <v>40.05.008810.04.0005</v>
      </c>
      <c r="B7118" s="8" t="s">
        <v>38</v>
      </c>
      <c r="C7118" s="8" t="s">
        <v>2198</v>
      </c>
      <c r="D7118" s="8" t="s">
        <v>505</v>
      </c>
      <c r="E7118" s="8" t="s">
        <v>475</v>
      </c>
      <c r="F7118" s="8" t="s">
        <v>452</v>
      </c>
      <c r="G7118" s="8" t="s">
        <v>476</v>
      </c>
      <c r="H7118" s="8">
        <v>5.6924000000000002E-2</v>
      </c>
    </row>
    <row r="7119" spans="1:8">
      <c r="A7119" s="8" t="str">
        <f t="shared" ref="A7119:A7182" si="151">B7119&amp;E7119</f>
        <v>40.05.008840.03.1380</v>
      </c>
      <c r="B7119" s="8" t="s">
        <v>38</v>
      </c>
      <c r="C7119" s="8" t="s">
        <v>2198</v>
      </c>
      <c r="D7119" s="8" t="s">
        <v>505</v>
      </c>
      <c r="E7119" s="8" t="s">
        <v>835</v>
      </c>
      <c r="F7119" s="8" t="s">
        <v>498</v>
      </c>
      <c r="G7119" s="8" t="s">
        <v>836</v>
      </c>
      <c r="H7119" s="8">
        <v>0.85386099999999998</v>
      </c>
    </row>
    <row r="7120" spans="1:8">
      <c r="A7120" s="8" t="str">
        <f t="shared" si="151"/>
        <v>40.05.008830.06.0001</v>
      </c>
      <c r="B7120" s="8" t="s">
        <v>38</v>
      </c>
      <c r="C7120" s="8" t="s">
        <v>2198</v>
      </c>
      <c r="D7120" s="8" t="s">
        <v>505</v>
      </c>
      <c r="E7120" s="8" t="s">
        <v>1331</v>
      </c>
      <c r="F7120" s="8" t="s">
        <v>452</v>
      </c>
      <c r="G7120" s="8" t="s">
        <v>1332</v>
      </c>
      <c r="H7120" s="8">
        <v>3.7554289999999999</v>
      </c>
    </row>
    <row r="7121" spans="1:8">
      <c r="A7121" s="8" t="str">
        <f t="shared" si="151"/>
        <v>40.05.008810.01.0010</v>
      </c>
      <c r="B7121" s="8" t="s">
        <v>38</v>
      </c>
      <c r="C7121" s="8" t="s">
        <v>2198</v>
      </c>
      <c r="D7121" s="8" t="s">
        <v>505</v>
      </c>
      <c r="E7121" s="8" t="s">
        <v>843</v>
      </c>
      <c r="F7121" s="8" t="s">
        <v>452</v>
      </c>
      <c r="G7121" s="8" t="s">
        <v>844</v>
      </c>
      <c r="H7121" s="8">
        <v>0.61477999999999999</v>
      </c>
    </row>
    <row r="7122" spans="1:8">
      <c r="A7122" s="8" t="str">
        <f t="shared" si="151"/>
        <v>40.05.008810.01.0014</v>
      </c>
      <c r="B7122" s="8" t="s">
        <v>38</v>
      </c>
      <c r="C7122" s="8" t="s">
        <v>2198</v>
      </c>
      <c r="D7122" s="8" t="s">
        <v>505</v>
      </c>
      <c r="E7122" s="8" t="s">
        <v>841</v>
      </c>
      <c r="F7122" s="8" t="s">
        <v>452</v>
      </c>
      <c r="G7122" s="8" t="s">
        <v>842</v>
      </c>
      <c r="H7122" s="8">
        <v>0.81970600000000005</v>
      </c>
    </row>
    <row r="7123" spans="1:8">
      <c r="A7123" s="8" t="str">
        <f t="shared" si="151"/>
        <v>40.05.008810.01.0006</v>
      </c>
      <c r="B7123" s="8" t="s">
        <v>38</v>
      </c>
      <c r="C7123" s="8" t="s">
        <v>2198</v>
      </c>
      <c r="D7123" s="8" t="s">
        <v>505</v>
      </c>
      <c r="E7123" s="8" t="s">
        <v>845</v>
      </c>
      <c r="F7123" s="8" t="s">
        <v>452</v>
      </c>
      <c r="G7123" s="8" t="s">
        <v>846</v>
      </c>
      <c r="H7123" s="8">
        <v>0.61477999999999999</v>
      </c>
    </row>
    <row r="7124" spans="1:8">
      <c r="A7124" s="8" t="str">
        <f t="shared" si="151"/>
        <v>40.05.008810.02.0003</v>
      </c>
      <c r="B7124" s="8" t="s">
        <v>38</v>
      </c>
      <c r="C7124" s="8" t="s">
        <v>2198</v>
      </c>
      <c r="D7124" s="8" t="s">
        <v>505</v>
      </c>
      <c r="E7124" s="8" t="s">
        <v>523</v>
      </c>
      <c r="F7124" s="8" t="s">
        <v>452</v>
      </c>
      <c r="G7124" s="8" t="s">
        <v>524</v>
      </c>
      <c r="H7124" s="8">
        <v>0.139464</v>
      </c>
    </row>
    <row r="7125" spans="1:8">
      <c r="A7125" s="8" t="str">
        <f t="shared" si="151"/>
        <v>40.05.008810.02.0026</v>
      </c>
      <c r="B7125" s="8" t="s">
        <v>38</v>
      </c>
      <c r="C7125" s="8" t="s">
        <v>2198</v>
      </c>
      <c r="D7125" s="8" t="s">
        <v>505</v>
      </c>
      <c r="E7125" s="8" t="s">
        <v>1333</v>
      </c>
      <c r="F7125" s="8" t="s">
        <v>452</v>
      </c>
      <c r="G7125" s="8" t="s">
        <v>1334</v>
      </c>
      <c r="H7125" s="8">
        <v>5.9769999999999997E-2</v>
      </c>
    </row>
    <row r="7126" spans="1:8">
      <c r="A7126" s="8" t="str">
        <f t="shared" si="151"/>
        <v>40.05.008810.07.0002</v>
      </c>
      <c r="B7126" s="8" t="s">
        <v>38</v>
      </c>
      <c r="C7126" s="8" t="s">
        <v>2198</v>
      </c>
      <c r="D7126" s="8" t="s">
        <v>505</v>
      </c>
      <c r="E7126" s="8" t="s">
        <v>454</v>
      </c>
      <c r="F7126" s="8" t="s">
        <v>452</v>
      </c>
      <c r="G7126" s="8" t="s">
        <v>455</v>
      </c>
      <c r="H7126" s="8">
        <v>1.252329</v>
      </c>
    </row>
    <row r="7127" spans="1:8">
      <c r="A7127" s="8" t="str">
        <f t="shared" si="151"/>
        <v>40.05.008810.04.0007</v>
      </c>
      <c r="B7127" s="8" t="s">
        <v>38</v>
      </c>
      <c r="C7127" s="8" t="s">
        <v>2198</v>
      </c>
      <c r="D7127" s="8" t="s">
        <v>505</v>
      </c>
      <c r="E7127" s="8" t="s">
        <v>535</v>
      </c>
      <c r="F7127" s="8" t="s">
        <v>452</v>
      </c>
      <c r="G7127" s="8" t="s">
        <v>536</v>
      </c>
      <c r="H7127" s="8">
        <v>0.40575499999999998</v>
      </c>
    </row>
    <row r="7128" spans="1:8">
      <c r="A7128" s="8" t="str">
        <f t="shared" si="151"/>
        <v>40.05.008820.07.0085</v>
      </c>
      <c r="B7128" s="8" t="s">
        <v>38</v>
      </c>
      <c r="C7128" s="8" t="s">
        <v>2198</v>
      </c>
      <c r="D7128" s="8" t="s">
        <v>505</v>
      </c>
      <c r="E7128" s="8" t="s">
        <v>2118</v>
      </c>
      <c r="F7128" s="8" t="s">
        <v>452</v>
      </c>
      <c r="G7128" s="8" t="s">
        <v>2119</v>
      </c>
      <c r="H7128" s="8">
        <v>8.1429000000000001E-2</v>
      </c>
    </row>
    <row r="7129" spans="1:8">
      <c r="A7129" s="8" t="str">
        <f t="shared" si="151"/>
        <v>40.05.008820.03.0039</v>
      </c>
      <c r="B7129" s="8" t="s">
        <v>38</v>
      </c>
      <c r="C7129" s="8" t="s">
        <v>2198</v>
      </c>
      <c r="D7129" s="8" t="s">
        <v>505</v>
      </c>
      <c r="E7129" s="8" t="s">
        <v>1082</v>
      </c>
      <c r="F7129" s="8" t="s">
        <v>463</v>
      </c>
      <c r="G7129" s="8" t="s">
        <v>1083</v>
      </c>
      <c r="H7129" s="8">
        <v>1</v>
      </c>
    </row>
    <row r="7130" spans="1:8">
      <c r="A7130" s="8" t="str">
        <f t="shared" si="151"/>
        <v>40.05.008935.05.0071</v>
      </c>
      <c r="B7130" s="8" t="s">
        <v>39</v>
      </c>
      <c r="C7130" s="8" t="s">
        <v>2200</v>
      </c>
      <c r="D7130" s="8" t="s">
        <v>505</v>
      </c>
      <c r="E7130" s="8" t="s">
        <v>1744</v>
      </c>
      <c r="F7130" s="8" t="s">
        <v>452</v>
      </c>
      <c r="G7130" s="8" t="s">
        <v>1745</v>
      </c>
      <c r="H7130" s="8">
        <v>5.6</v>
      </c>
    </row>
    <row r="7131" spans="1:8">
      <c r="A7131" s="8" t="str">
        <f t="shared" si="151"/>
        <v>40.05.008930.05.0020</v>
      </c>
      <c r="B7131" s="8" t="s">
        <v>39</v>
      </c>
      <c r="C7131" s="8" t="s">
        <v>2200</v>
      </c>
      <c r="D7131" s="8" t="s">
        <v>505</v>
      </c>
      <c r="E7131" s="8" t="s">
        <v>1371</v>
      </c>
      <c r="F7131" s="8" t="s">
        <v>452</v>
      </c>
      <c r="G7131" s="8" t="s">
        <v>1358</v>
      </c>
      <c r="H7131" s="8">
        <v>6.7065869999999999</v>
      </c>
    </row>
    <row r="7132" spans="1:8">
      <c r="A7132" s="8" t="str">
        <f t="shared" si="151"/>
        <v>40.05.008910.09.0002</v>
      </c>
      <c r="B7132" s="8" t="s">
        <v>39</v>
      </c>
      <c r="C7132" s="8" t="s">
        <v>2200</v>
      </c>
      <c r="D7132" s="8" t="s">
        <v>505</v>
      </c>
      <c r="E7132" s="8" t="s">
        <v>502</v>
      </c>
      <c r="F7132" s="8" t="s">
        <v>452</v>
      </c>
      <c r="G7132" s="8" t="s">
        <v>503</v>
      </c>
      <c r="H7132" s="8">
        <v>1.087979</v>
      </c>
    </row>
    <row r="7133" spans="1:8">
      <c r="A7133" s="8" t="str">
        <f t="shared" si="151"/>
        <v>40.05.008910.06.0020</v>
      </c>
      <c r="B7133" s="8" t="s">
        <v>39</v>
      </c>
      <c r="C7133" s="8" t="s">
        <v>2200</v>
      </c>
      <c r="D7133" s="8" t="s">
        <v>505</v>
      </c>
      <c r="E7133" s="8" t="s">
        <v>456</v>
      </c>
      <c r="F7133" s="8" t="s">
        <v>452</v>
      </c>
      <c r="G7133" s="8" t="s">
        <v>457</v>
      </c>
      <c r="H7133" s="8">
        <v>6.2425000000000001E-2</v>
      </c>
    </row>
    <row r="7134" spans="1:8">
      <c r="A7134" s="8" t="str">
        <f t="shared" si="151"/>
        <v>40.05.008910.04.0005</v>
      </c>
      <c r="B7134" s="8" t="s">
        <v>39</v>
      </c>
      <c r="C7134" s="8" t="s">
        <v>2200</v>
      </c>
      <c r="D7134" s="8" t="s">
        <v>505</v>
      </c>
      <c r="E7134" s="8" t="s">
        <v>475</v>
      </c>
      <c r="F7134" s="8" t="s">
        <v>452</v>
      </c>
      <c r="G7134" s="8" t="s">
        <v>476</v>
      </c>
      <c r="H7134" s="8">
        <v>0.107014</v>
      </c>
    </row>
    <row r="7135" spans="1:8">
      <c r="A7135" s="8" t="str">
        <f t="shared" si="151"/>
        <v>40.05.008940.03.1380</v>
      </c>
      <c r="B7135" s="8" t="s">
        <v>39</v>
      </c>
      <c r="C7135" s="8" t="s">
        <v>2200</v>
      </c>
      <c r="D7135" s="8" t="s">
        <v>505</v>
      </c>
      <c r="E7135" s="8" t="s">
        <v>835</v>
      </c>
      <c r="F7135" s="8" t="s">
        <v>498</v>
      </c>
      <c r="G7135" s="8" t="s">
        <v>836</v>
      </c>
      <c r="H7135" s="8">
        <v>0.76693599999999995</v>
      </c>
    </row>
    <row r="7136" spans="1:8">
      <c r="A7136" s="8" t="str">
        <f t="shared" si="151"/>
        <v>40.05.008940.03.5010</v>
      </c>
      <c r="B7136" s="8" t="s">
        <v>39</v>
      </c>
      <c r="C7136" s="8" t="s">
        <v>2200</v>
      </c>
      <c r="D7136" s="8" t="s">
        <v>505</v>
      </c>
      <c r="E7136" s="8" t="s">
        <v>763</v>
      </c>
      <c r="F7136" s="8" t="s">
        <v>498</v>
      </c>
      <c r="G7136" s="8" t="s">
        <v>764</v>
      </c>
      <c r="H7136" s="8">
        <v>5.3506999999999999E-2</v>
      </c>
    </row>
    <row r="7137" spans="1:8">
      <c r="A7137" s="8" t="str">
        <f t="shared" si="151"/>
        <v>40.05.008910.02.0024</v>
      </c>
      <c r="B7137" s="8" t="s">
        <v>39</v>
      </c>
      <c r="C7137" s="8" t="s">
        <v>2200</v>
      </c>
      <c r="D7137" s="8" t="s">
        <v>505</v>
      </c>
      <c r="E7137" s="8" t="s">
        <v>1364</v>
      </c>
      <c r="F7137" s="8" t="s">
        <v>498</v>
      </c>
      <c r="G7137" s="8" t="s">
        <v>1365</v>
      </c>
      <c r="H7137" s="8">
        <v>3.5671000000000001E-2</v>
      </c>
    </row>
    <row r="7138" spans="1:8">
      <c r="A7138" s="8" t="str">
        <f t="shared" si="151"/>
        <v>40.05.008930.06.0005</v>
      </c>
      <c r="B7138" s="8" t="s">
        <v>39</v>
      </c>
      <c r="C7138" s="8" t="s">
        <v>2200</v>
      </c>
      <c r="D7138" s="8" t="s">
        <v>505</v>
      </c>
      <c r="E7138" s="8" t="s">
        <v>1372</v>
      </c>
      <c r="F7138" s="8" t="s">
        <v>452</v>
      </c>
      <c r="G7138" s="8" t="s">
        <v>1373</v>
      </c>
      <c r="H7138" s="8">
        <v>4.6141889999999997</v>
      </c>
    </row>
    <row r="7139" spans="1:8">
      <c r="A7139" s="8" t="str">
        <f t="shared" si="151"/>
        <v>40.05.008910.07.0002</v>
      </c>
      <c r="B7139" s="8" t="s">
        <v>39</v>
      </c>
      <c r="C7139" s="8" t="s">
        <v>2200</v>
      </c>
      <c r="D7139" s="8" t="s">
        <v>505</v>
      </c>
      <c r="E7139" s="8" t="s">
        <v>454</v>
      </c>
      <c r="F7139" s="8" t="s">
        <v>452</v>
      </c>
      <c r="G7139" s="8" t="s">
        <v>455</v>
      </c>
      <c r="H7139" s="8">
        <v>1.4450959999999999</v>
      </c>
    </row>
    <row r="7140" spans="1:8">
      <c r="A7140" s="8" t="str">
        <f t="shared" si="151"/>
        <v>40.05.008910.04.0007</v>
      </c>
      <c r="B7140" s="8" t="s">
        <v>39</v>
      </c>
      <c r="C7140" s="8" t="s">
        <v>2200</v>
      </c>
      <c r="D7140" s="8" t="s">
        <v>505</v>
      </c>
      <c r="E7140" s="8" t="s">
        <v>535</v>
      </c>
      <c r="F7140" s="8" t="s">
        <v>452</v>
      </c>
      <c r="G7140" s="8" t="s">
        <v>536</v>
      </c>
      <c r="H7140" s="8">
        <v>0.50578400000000001</v>
      </c>
    </row>
    <row r="7141" spans="1:8">
      <c r="A7141" s="8" t="str">
        <f t="shared" si="151"/>
        <v>40.05.008930.05.0001</v>
      </c>
      <c r="B7141" s="8" t="s">
        <v>39</v>
      </c>
      <c r="C7141" s="8" t="s">
        <v>2200</v>
      </c>
      <c r="D7141" s="8" t="s">
        <v>505</v>
      </c>
      <c r="E7141" s="8" t="s">
        <v>1050</v>
      </c>
      <c r="F7141" s="8" t="s">
        <v>498</v>
      </c>
      <c r="G7141" s="8" t="s">
        <v>844</v>
      </c>
      <c r="H7141" s="8">
        <v>0.78035200000000005</v>
      </c>
    </row>
    <row r="7142" spans="1:8">
      <c r="A7142" s="8" t="str">
        <f t="shared" si="151"/>
        <v>40.05.008910.01.0019</v>
      </c>
      <c r="B7142" s="8" t="s">
        <v>39</v>
      </c>
      <c r="C7142" s="8" t="s">
        <v>2200</v>
      </c>
      <c r="D7142" s="8" t="s">
        <v>505</v>
      </c>
      <c r="E7142" s="8" t="s">
        <v>1343</v>
      </c>
      <c r="F7142" s="8" t="s">
        <v>452</v>
      </c>
      <c r="G7142" s="8" t="s">
        <v>842</v>
      </c>
      <c r="H7142" s="8">
        <v>1.0404690000000001</v>
      </c>
    </row>
    <row r="7143" spans="1:8">
      <c r="A7143" s="8" t="str">
        <f t="shared" si="151"/>
        <v>40.05.008910.01.0006</v>
      </c>
      <c r="B7143" s="8" t="s">
        <v>39</v>
      </c>
      <c r="C7143" s="8" t="s">
        <v>2200</v>
      </c>
      <c r="D7143" s="8" t="s">
        <v>505</v>
      </c>
      <c r="E7143" s="8" t="s">
        <v>845</v>
      </c>
      <c r="F7143" s="8" t="s">
        <v>452</v>
      </c>
      <c r="G7143" s="8" t="s">
        <v>846</v>
      </c>
      <c r="H7143" s="8">
        <v>0.78035200000000005</v>
      </c>
    </row>
    <row r="7144" spans="1:8">
      <c r="A7144" s="8" t="str">
        <f t="shared" si="151"/>
        <v>40.05.008910.02.0003</v>
      </c>
      <c r="B7144" s="8" t="s">
        <v>39</v>
      </c>
      <c r="C7144" s="8" t="s">
        <v>2200</v>
      </c>
      <c r="D7144" s="8" t="s">
        <v>505</v>
      </c>
      <c r="E7144" s="8" t="s">
        <v>523</v>
      </c>
      <c r="F7144" s="8" t="s">
        <v>452</v>
      </c>
      <c r="G7144" s="8" t="s">
        <v>524</v>
      </c>
      <c r="H7144" s="8">
        <v>0.20231299999999999</v>
      </c>
    </row>
    <row r="7145" spans="1:8">
      <c r="A7145" s="8" t="str">
        <f t="shared" si="151"/>
        <v>40.05.008910.02.0026</v>
      </c>
      <c r="B7145" s="8" t="s">
        <v>39</v>
      </c>
      <c r="C7145" s="8" t="s">
        <v>2200</v>
      </c>
      <c r="D7145" s="8" t="s">
        <v>505</v>
      </c>
      <c r="E7145" s="8" t="s">
        <v>1333</v>
      </c>
      <c r="F7145" s="8" t="s">
        <v>452</v>
      </c>
      <c r="G7145" s="8" t="s">
        <v>1334</v>
      </c>
      <c r="H7145" s="8">
        <v>5.0577999999999998E-2</v>
      </c>
    </row>
    <row r="7146" spans="1:8">
      <c r="A7146" s="8" t="str">
        <f t="shared" si="151"/>
        <v>40.05.008920.07.0087</v>
      </c>
      <c r="B7146" s="8" t="s">
        <v>39</v>
      </c>
      <c r="C7146" s="8" t="s">
        <v>2200</v>
      </c>
      <c r="D7146" s="8" t="s">
        <v>505</v>
      </c>
      <c r="E7146" s="8" t="s">
        <v>2162</v>
      </c>
      <c r="F7146" s="8" t="s">
        <v>452</v>
      </c>
      <c r="G7146" s="8" t="s">
        <v>2163</v>
      </c>
      <c r="H7146" s="8">
        <v>9.0509999999999993E-2</v>
      </c>
    </row>
    <row r="7147" spans="1:8">
      <c r="A7147" s="8" t="str">
        <f t="shared" si="151"/>
        <v>40.05.008920.03.0039</v>
      </c>
      <c r="B7147" s="8" t="s">
        <v>39</v>
      </c>
      <c r="C7147" s="8" t="s">
        <v>2200</v>
      </c>
      <c r="D7147" s="8" t="s">
        <v>505</v>
      </c>
      <c r="E7147" s="8" t="s">
        <v>1082</v>
      </c>
      <c r="F7147" s="8" t="s">
        <v>463</v>
      </c>
      <c r="G7147" s="8" t="s">
        <v>1083</v>
      </c>
      <c r="H7147" s="8">
        <v>1</v>
      </c>
    </row>
    <row r="7148" spans="1:8">
      <c r="A7148" s="8" t="str">
        <f t="shared" si="151"/>
        <v>40.05.008920.06.0037</v>
      </c>
      <c r="B7148" s="8" t="s">
        <v>39</v>
      </c>
      <c r="C7148" s="8" t="s">
        <v>2200</v>
      </c>
      <c r="D7148" s="8" t="s">
        <v>505</v>
      </c>
      <c r="E7148" s="8" t="s">
        <v>2201</v>
      </c>
      <c r="F7148" s="8" t="s">
        <v>463</v>
      </c>
      <c r="G7148" s="8" t="s">
        <v>2175</v>
      </c>
      <c r="H7148" s="8">
        <v>10</v>
      </c>
    </row>
    <row r="7149" spans="1:8">
      <c r="A7149" s="8" t="str">
        <f t="shared" si="151"/>
        <v>40.05.009035.05.0052</v>
      </c>
      <c r="B7149" s="8" t="s">
        <v>40</v>
      </c>
      <c r="C7149" s="8" t="s">
        <v>2062</v>
      </c>
      <c r="D7149" s="8" t="s">
        <v>505</v>
      </c>
      <c r="E7149" s="8" t="s">
        <v>1704</v>
      </c>
      <c r="F7149" s="8" t="s">
        <v>452</v>
      </c>
      <c r="G7149" s="8" t="s">
        <v>1705</v>
      </c>
      <c r="H7149" s="8">
        <v>10</v>
      </c>
    </row>
    <row r="7150" spans="1:8">
      <c r="A7150" s="8" t="str">
        <f t="shared" si="151"/>
        <v>40.05.009030.05.0014</v>
      </c>
      <c r="B7150" s="8" t="s">
        <v>40</v>
      </c>
      <c r="C7150" s="8" t="s">
        <v>2062</v>
      </c>
      <c r="D7150" s="8" t="s">
        <v>505</v>
      </c>
      <c r="E7150" s="8" t="s">
        <v>1351</v>
      </c>
      <c r="F7150" s="8" t="s">
        <v>452</v>
      </c>
      <c r="G7150" s="8" t="s">
        <v>1320</v>
      </c>
      <c r="H7150" s="8">
        <v>10</v>
      </c>
    </row>
    <row r="7151" spans="1:8">
      <c r="A7151" s="8" t="str">
        <f t="shared" si="151"/>
        <v>40.05.009010.09.0003</v>
      </c>
      <c r="B7151" s="8" t="s">
        <v>40</v>
      </c>
      <c r="C7151" s="8" t="s">
        <v>2062</v>
      </c>
      <c r="D7151" s="8" t="s">
        <v>505</v>
      </c>
      <c r="E7151" s="8" t="s">
        <v>824</v>
      </c>
      <c r="F7151" s="8" t="s">
        <v>452</v>
      </c>
      <c r="G7151" s="8" t="s">
        <v>825</v>
      </c>
      <c r="H7151" s="8">
        <v>1.5293600000000001</v>
      </c>
    </row>
    <row r="7152" spans="1:8">
      <c r="A7152" s="8" t="str">
        <f t="shared" si="151"/>
        <v>40.05.009010.06.0020</v>
      </c>
      <c r="B7152" s="8" t="s">
        <v>40</v>
      </c>
      <c r="C7152" s="8" t="s">
        <v>2062</v>
      </c>
      <c r="D7152" s="8" t="s">
        <v>505</v>
      </c>
      <c r="E7152" s="8" t="s">
        <v>456</v>
      </c>
      <c r="F7152" s="8" t="s">
        <v>452</v>
      </c>
      <c r="G7152" s="8" t="s">
        <v>457</v>
      </c>
      <c r="H7152" s="8">
        <v>0.132823</v>
      </c>
    </row>
    <row r="7153" spans="1:8">
      <c r="A7153" s="8" t="str">
        <f t="shared" si="151"/>
        <v>40.05.009010.04.0004</v>
      </c>
      <c r="B7153" s="8" t="s">
        <v>40</v>
      </c>
      <c r="C7153" s="8" t="s">
        <v>2062</v>
      </c>
      <c r="D7153" s="8" t="s">
        <v>505</v>
      </c>
      <c r="E7153" s="8" t="s">
        <v>776</v>
      </c>
      <c r="F7153" s="8" t="s">
        <v>452</v>
      </c>
      <c r="G7153" s="8" t="s">
        <v>777</v>
      </c>
      <c r="H7153" s="8">
        <v>7.5898999999999994E-2</v>
      </c>
    </row>
    <row r="7154" spans="1:8">
      <c r="A7154" s="8" t="str">
        <f t="shared" si="151"/>
        <v>40.05.009010.04.0005</v>
      </c>
      <c r="B7154" s="8" t="s">
        <v>40</v>
      </c>
      <c r="C7154" s="8" t="s">
        <v>2062</v>
      </c>
      <c r="D7154" s="8" t="s">
        <v>505</v>
      </c>
      <c r="E7154" s="8" t="s">
        <v>475</v>
      </c>
      <c r="F7154" s="8" t="s">
        <v>452</v>
      </c>
      <c r="G7154" s="8" t="s">
        <v>476</v>
      </c>
      <c r="H7154" s="8">
        <v>0.101198</v>
      </c>
    </row>
    <row r="7155" spans="1:8">
      <c r="A7155" s="8" t="str">
        <f t="shared" si="151"/>
        <v>40.05.009040.03.1380</v>
      </c>
      <c r="B7155" s="8" t="s">
        <v>40</v>
      </c>
      <c r="C7155" s="8" t="s">
        <v>2062</v>
      </c>
      <c r="D7155" s="8" t="s">
        <v>505</v>
      </c>
      <c r="E7155" s="8" t="s">
        <v>835</v>
      </c>
      <c r="F7155" s="8" t="s">
        <v>498</v>
      </c>
      <c r="G7155" s="8" t="s">
        <v>836</v>
      </c>
      <c r="H7155" s="8">
        <v>1.5179750000000001</v>
      </c>
    </row>
    <row r="7156" spans="1:8">
      <c r="A7156" s="8" t="str">
        <f t="shared" si="151"/>
        <v>40.05.009030.06.0001</v>
      </c>
      <c r="B7156" s="8" t="s">
        <v>40</v>
      </c>
      <c r="C7156" s="8" t="s">
        <v>2062</v>
      </c>
      <c r="D7156" s="8" t="s">
        <v>505</v>
      </c>
      <c r="E7156" s="8" t="s">
        <v>1331</v>
      </c>
      <c r="F7156" s="8" t="s">
        <v>452</v>
      </c>
      <c r="G7156" s="8" t="s">
        <v>1332</v>
      </c>
      <c r="H7156" s="8">
        <v>6.6763180000000002</v>
      </c>
    </row>
    <row r="7157" spans="1:8">
      <c r="A7157" s="8" t="str">
        <f t="shared" si="151"/>
        <v>40.05.009010.01.0010</v>
      </c>
      <c r="B7157" s="8" t="s">
        <v>40</v>
      </c>
      <c r="C7157" s="8" t="s">
        <v>2062</v>
      </c>
      <c r="D7157" s="8" t="s">
        <v>505</v>
      </c>
      <c r="E7157" s="8" t="s">
        <v>843</v>
      </c>
      <c r="F7157" s="8" t="s">
        <v>452</v>
      </c>
      <c r="G7157" s="8" t="s">
        <v>844</v>
      </c>
      <c r="H7157" s="8">
        <v>1.0929420000000001</v>
      </c>
    </row>
    <row r="7158" spans="1:8">
      <c r="A7158" s="8" t="str">
        <f t="shared" si="151"/>
        <v>40.05.009010.01.0014</v>
      </c>
      <c r="B7158" s="8" t="s">
        <v>40</v>
      </c>
      <c r="C7158" s="8" t="s">
        <v>2062</v>
      </c>
      <c r="D7158" s="8" t="s">
        <v>505</v>
      </c>
      <c r="E7158" s="8" t="s">
        <v>841</v>
      </c>
      <c r="F7158" s="8" t="s">
        <v>452</v>
      </c>
      <c r="G7158" s="8" t="s">
        <v>842</v>
      </c>
      <c r="H7158" s="8">
        <v>1.4572560000000001</v>
      </c>
    </row>
    <row r="7159" spans="1:8">
      <c r="A7159" s="8" t="str">
        <f t="shared" si="151"/>
        <v>40.05.009010.01.0006</v>
      </c>
      <c r="B7159" s="8" t="s">
        <v>40</v>
      </c>
      <c r="C7159" s="8" t="s">
        <v>2062</v>
      </c>
      <c r="D7159" s="8" t="s">
        <v>505</v>
      </c>
      <c r="E7159" s="8" t="s">
        <v>845</v>
      </c>
      <c r="F7159" s="8" t="s">
        <v>452</v>
      </c>
      <c r="G7159" s="8" t="s">
        <v>846</v>
      </c>
      <c r="H7159" s="8">
        <v>1.0929420000000001</v>
      </c>
    </row>
    <row r="7160" spans="1:8">
      <c r="A7160" s="8" t="str">
        <f t="shared" si="151"/>
        <v>40.05.009010.02.0003</v>
      </c>
      <c r="B7160" s="8" t="s">
        <v>40</v>
      </c>
      <c r="C7160" s="8" t="s">
        <v>2062</v>
      </c>
      <c r="D7160" s="8" t="s">
        <v>505</v>
      </c>
      <c r="E7160" s="8" t="s">
        <v>523</v>
      </c>
      <c r="F7160" s="8" t="s">
        <v>452</v>
      </c>
      <c r="G7160" s="8" t="s">
        <v>524</v>
      </c>
      <c r="H7160" s="8">
        <v>0.24793599999999999</v>
      </c>
    </row>
    <row r="7161" spans="1:8">
      <c r="A7161" s="8" t="str">
        <f t="shared" si="151"/>
        <v>40.05.009010.02.0026</v>
      </c>
      <c r="B7161" s="8" t="s">
        <v>40</v>
      </c>
      <c r="C7161" s="8" t="s">
        <v>2062</v>
      </c>
      <c r="D7161" s="8" t="s">
        <v>505</v>
      </c>
      <c r="E7161" s="8" t="s">
        <v>1333</v>
      </c>
      <c r="F7161" s="8" t="s">
        <v>452</v>
      </c>
      <c r="G7161" s="8" t="s">
        <v>1334</v>
      </c>
      <c r="H7161" s="8">
        <v>0.10625800000000001</v>
      </c>
    </row>
    <row r="7162" spans="1:8">
      <c r="A7162" s="8" t="str">
        <f t="shared" si="151"/>
        <v>40.05.009010.07.0002</v>
      </c>
      <c r="B7162" s="8" t="s">
        <v>40</v>
      </c>
      <c r="C7162" s="8" t="s">
        <v>2062</v>
      </c>
      <c r="D7162" s="8" t="s">
        <v>505</v>
      </c>
      <c r="E7162" s="8" t="s">
        <v>454</v>
      </c>
      <c r="F7162" s="8" t="s">
        <v>452</v>
      </c>
      <c r="G7162" s="8" t="s">
        <v>455</v>
      </c>
      <c r="H7162" s="8">
        <v>2.2263630000000001</v>
      </c>
    </row>
    <row r="7163" spans="1:8">
      <c r="A7163" s="8" t="str">
        <f t="shared" si="151"/>
        <v>40.05.009010.04.0007</v>
      </c>
      <c r="B7163" s="8" t="s">
        <v>40</v>
      </c>
      <c r="C7163" s="8" t="s">
        <v>2062</v>
      </c>
      <c r="D7163" s="8" t="s">
        <v>505</v>
      </c>
      <c r="E7163" s="8" t="s">
        <v>535</v>
      </c>
      <c r="F7163" s="8" t="s">
        <v>452</v>
      </c>
      <c r="G7163" s="8" t="s">
        <v>536</v>
      </c>
      <c r="H7163" s="8">
        <v>0.72134200000000004</v>
      </c>
    </row>
    <row r="7164" spans="1:8">
      <c r="A7164" s="8" t="str">
        <f t="shared" si="151"/>
        <v>40.05.009020.07.0089</v>
      </c>
      <c r="B7164" s="8" t="s">
        <v>40</v>
      </c>
      <c r="C7164" s="8" t="s">
        <v>2062</v>
      </c>
      <c r="D7164" s="8" t="s">
        <v>505</v>
      </c>
      <c r="E7164" s="8" t="s">
        <v>2110</v>
      </c>
      <c r="F7164" s="8" t="s">
        <v>452</v>
      </c>
      <c r="G7164" s="8" t="s">
        <v>2111</v>
      </c>
      <c r="H7164" s="8">
        <v>6.9082000000000005E-2</v>
      </c>
    </row>
    <row r="7165" spans="1:8">
      <c r="A7165" s="8" t="str">
        <f t="shared" si="151"/>
        <v>40.05.009020.03.0008</v>
      </c>
      <c r="B7165" s="8" t="s">
        <v>40</v>
      </c>
      <c r="C7165" s="8" t="s">
        <v>2062</v>
      </c>
      <c r="D7165" s="8" t="s">
        <v>505</v>
      </c>
      <c r="E7165" s="8" t="s">
        <v>826</v>
      </c>
      <c r="F7165" s="8" t="s">
        <v>508</v>
      </c>
      <c r="G7165" s="8" t="s">
        <v>827</v>
      </c>
      <c r="H7165" s="8">
        <v>1</v>
      </c>
    </row>
    <row r="7166" spans="1:8">
      <c r="A7166" s="8" t="str">
        <f t="shared" si="151"/>
        <v>40.05.009135.05.0061</v>
      </c>
      <c r="B7166" s="8" t="s">
        <v>41</v>
      </c>
      <c r="C7166" s="8" t="s">
        <v>2202</v>
      </c>
      <c r="D7166" s="8" t="s">
        <v>450</v>
      </c>
      <c r="E7166" s="8" t="s">
        <v>1724</v>
      </c>
      <c r="F7166" s="8" t="s">
        <v>452</v>
      </c>
      <c r="G7166" s="8" t="s">
        <v>1725</v>
      </c>
      <c r="H7166" s="8">
        <v>10</v>
      </c>
    </row>
    <row r="7167" spans="1:8">
      <c r="A7167" s="8" t="str">
        <f t="shared" si="151"/>
        <v>40.05.009130.05.0016</v>
      </c>
      <c r="B7167" s="8" t="s">
        <v>41</v>
      </c>
      <c r="C7167" s="8" t="s">
        <v>2202</v>
      </c>
      <c r="D7167" s="8" t="s">
        <v>450</v>
      </c>
      <c r="E7167" s="8" t="s">
        <v>1355</v>
      </c>
      <c r="F7167" s="8" t="s">
        <v>452</v>
      </c>
      <c r="G7167" s="8" t="s">
        <v>1356</v>
      </c>
      <c r="H7167" s="8">
        <v>10</v>
      </c>
    </row>
    <row r="7168" spans="1:8">
      <c r="A7168" s="8" t="str">
        <f t="shared" si="151"/>
        <v>40.05.009110.09.0003</v>
      </c>
      <c r="B7168" s="8" t="s">
        <v>41</v>
      </c>
      <c r="C7168" s="8" t="s">
        <v>2202</v>
      </c>
      <c r="D7168" s="8" t="s">
        <v>450</v>
      </c>
      <c r="E7168" s="8" t="s">
        <v>824</v>
      </c>
      <c r="F7168" s="8" t="s">
        <v>452</v>
      </c>
      <c r="G7168" s="8" t="s">
        <v>825</v>
      </c>
      <c r="H7168" s="8">
        <v>1.4852339999999999</v>
      </c>
    </row>
    <row r="7169" spans="1:8">
      <c r="A7169" s="8" t="str">
        <f t="shared" si="151"/>
        <v>40.05.009110.06.0020</v>
      </c>
      <c r="B7169" s="8" t="s">
        <v>41</v>
      </c>
      <c r="C7169" s="8" t="s">
        <v>2202</v>
      </c>
      <c r="D7169" s="8" t="s">
        <v>450</v>
      </c>
      <c r="E7169" s="8" t="s">
        <v>456</v>
      </c>
      <c r="F7169" s="8" t="s">
        <v>452</v>
      </c>
      <c r="G7169" s="8" t="s">
        <v>457</v>
      </c>
      <c r="H7169" s="8">
        <v>0.121865</v>
      </c>
    </row>
    <row r="7170" spans="1:8">
      <c r="A7170" s="8" t="str">
        <f t="shared" si="151"/>
        <v>40.05.009110.04.0004</v>
      </c>
      <c r="B7170" s="8" t="s">
        <v>41</v>
      </c>
      <c r="C7170" s="8" t="s">
        <v>2202</v>
      </c>
      <c r="D7170" s="8" t="s">
        <v>450</v>
      </c>
      <c r="E7170" s="8" t="s">
        <v>776</v>
      </c>
      <c r="F7170" s="8" t="s">
        <v>452</v>
      </c>
      <c r="G7170" s="8" t="s">
        <v>777</v>
      </c>
      <c r="H7170" s="8">
        <v>0.20310900000000001</v>
      </c>
    </row>
    <row r="7171" spans="1:8">
      <c r="A7171" s="8" t="str">
        <f t="shared" si="151"/>
        <v>---------------  - FMEN031 - V:</v>
      </c>
      <c r="B7171" s="8" t="s">
        <v>427</v>
      </c>
      <c r="C7171" s="8" t="e">
        <f>------------------------------DAT</f>
        <v>#NAME?</v>
      </c>
      <c r="D7171" s="8" t="s">
        <v>1238</v>
      </c>
      <c r="E7171" s="8" t="s">
        <v>526</v>
      </c>
      <c r="F7171" s="8" t="s">
        <v>527</v>
      </c>
      <c r="G7171" s="8" t="s">
        <v>528</v>
      </c>
      <c r="H7171" s="8"/>
    </row>
    <row r="7172" spans="1:8">
      <c r="A7172" s="8" t="str">
        <f t="shared" si="151"/>
        <v>_x000C_------------------------------</v>
      </c>
      <c r="B7172" s="8" t="s">
        <v>529</v>
      </c>
      <c r="C7172" s="8" t="s">
        <v>1227</v>
      </c>
      <c r="D7172" s="8" t="s">
        <v>1228</v>
      </c>
      <c r="E7172" s="8" t="s">
        <v>430</v>
      </c>
      <c r="F7172" s="8" t="s">
        <v>429</v>
      </c>
      <c r="G7172" s="8" t="s">
        <v>431</v>
      </c>
      <c r="H7172" s="8" t="s">
        <v>431</v>
      </c>
    </row>
    <row r="7173" spans="1:8">
      <c r="A7173" s="8" t="str">
        <f t="shared" si="151"/>
        <v>FORNO DE MINASrutura de Atual P</v>
      </c>
      <c r="B7173" s="8" t="s">
        <v>433</v>
      </c>
      <c r="C7173" s="8" t="s">
        <v>434</v>
      </c>
      <c r="D7173" s="8" t="s">
        <v>435</v>
      </c>
      <c r="E7173" s="8" t="s">
        <v>436</v>
      </c>
      <c r="F7173" s="8" t="s">
        <v>437</v>
      </c>
      <c r="G7173" s="8" t="s">
        <v>438</v>
      </c>
      <c r="H7173" s="8" t="s">
        <v>2203</v>
      </c>
    </row>
    <row r="7174" spans="1:8">
      <c r="A7174" s="8" t="str">
        <f t="shared" si="151"/>
        <v>-------------------------------</v>
      </c>
      <c r="B7174" s="8" t="s">
        <v>427</v>
      </c>
      <c r="C7174" s="8" t="s">
        <v>1227</v>
      </c>
      <c r="D7174" s="8" t="s">
        <v>1228</v>
      </c>
      <c r="E7174" s="8" t="s">
        <v>430</v>
      </c>
      <c r="F7174" s="8" t="s">
        <v>429</v>
      </c>
      <c r="G7174" s="8" t="s">
        <v>431</v>
      </c>
      <c r="H7174" s="8" t="s">
        <v>2076</v>
      </c>
    </row>
    <row r="7175" spans="1:8">
      <c r="A7175" s="8" t="str">
        <f t="shared" si="151"/>
        <v/>
      </c>
      <c r="B7175" s="8"/>
      <c r="C7175" s="8"/>
      <c r="D7175" s="8"/>
      <c r="E7175" s="8"/>
      <c r="F7175" s="8"/>
      <c r="G7175" s="8"/>
      <c r="H7175" s="8"/>
    </row>
    <row r="7176" spans="1:8">
      <c r="A7176" s="8" t="str">
        <f t="shared" si="151"/>
        <v>Item PaiItem Filho</v>
      </c>
      <c r="B7176" s="8" t="s">
        <v>441</v>
      </c>
      <c r="C7176" s="8" t="s">
        <v>442</v>
      </c>
      <c r="D7176" s="8" t="s">
        <v>443</v>
      </c>
      <c r="E7176" s="8" t="s">
        <v>444</v>
      </c>
      <c r="F7176" s="8" t="s">
        <v>443</v>
      </c>
      <c r="G7176" s="8" t="s">
        <v>445</v>
      </c>
      <c r="H7176" s="8" t="s">
        <v>446</v>
      </c>
    </row>
    <row r="7177" spans="1:8">
      <c r="A7177" s="8" t="str">
        <f t="shared" si="151"/>
        <v>------------------------------</v>
      </c>
      <c r="B7177" s="8" t="s">
        <v>427</v>
      </c>
      <c r="C7177" s="8" t="s">
        <v>447</v>
      </c>
      <c r="D7177" s="8" t="s">
        <v>448</v>
      </c>
      <c r="E7177" s="8" t="s">
        <v>449</v>
      </c>
      <c r="F7177" s="8" t="s">
        <v>448</v>
      </c>
      <c r="G7177" s="8" t="s">
        <v>431</v>
      </c>
      <c r="H7177" s="8" t="s">
        <v>427</v>
      </c>
    </row>
    <row r="7178" spans="1:8">
      <c r="A7178" s="8" t="str">
        <f t="shared" si="151"/>
        <v>40.05.009140.03.1380</v>
      </c>
      <c r="B7178" s="8" t="s">
        <v>41</v>
      </c>
      <c r="C7178" s="8" t="s">
        <v>2202</v>
      </c>
      <c r="D7178" s="8" t="s">
        <v>450</v>
      </c>
      <c r="E7178" s="8" t="s">
        <v>835</v>
      </c>
      <c r="F7178" s="8" t="s">
        <v>498</v>
      </c>
      <c r="G7178" s="8" t="s">
        <v>836</v>
      </c>
      <c r="H7178" s="8">
        <v>1.5233159999999999</v>
      </c>
    </row>
    <row r="7179" spans="1:8">
      <c r="A7179" s="8" t="str">
        <f t="shared" si="151"/>
        <v>40.05.009130.06.0001</v>
      </c>
      <c r="B7179" s="8" t="s">
        <v>41</v>
      </c>
      <c r="C7179" s="8" t="s">
        <v>2202</v>
      </c>
      <c r="D7179" s="8" t="s">
        <v>450</v>
      </c>
      <c r="E7179" s="8" t="s">
        <v>1331</v>
      </c>
      <c r="F7179" s="8" t="s">
        <v>452</v>
      </c>
      <c r="G7179" s="8" t="s">
        <v>1332</v>
      </c>
      <c r="H7179" s="8">
        <v>6.6998110000000004</v>
      </c>
    </row>
    <row r="7180" spans="1:8">
      <c r="A7180" s="8" t="str">
        <f t="shared" si="151"/>
        <v>40.05.009110.01.0010</v>
      </c>
      <c r="B7180" s="8" t="s">
        <v>41</v>
      </c>
      <c r="C7180" s="8" t="s">
        <v>2202</v>
      </c>
      <c r="D7180" s="8" t="s">
        <v>450</v>
      </c>
      <c r="E7180" s="8" t="s">
        <v>843</v>
      </c>
      <c r="F7180" s="8" t="s">
        <v>452</v>
      </c>
      <c r="G7180" s="8" t="s">
        <v>844</v>
      </c>
      <c r="H7180" s="8">
        <v>1.0967880000000001</v>
      </c>
    </row>
    <row r="7181" spans="1:8">
      <c r="A7181" s="8" t="str">
        <f t="shared" si="151"/>
        <v>40.05.009110.01.0014</v>
      </c>
      <c r="B7181" s="8" t="s">
        <v>41</v>
      </c>
      <c r="C7181" s="8" t="s">
        <v>2202</v>
      </c>
      <c r="D7181" s="8" t="s">
        <v>450</v>
      </c>
      <c r="E7181" s="8" t="s">
        <v>841</v>
      </c>
      <c r="F7181" s="8" t="s">
        <v>452</v>
      </c>
      <c r="G7181" s="8" t="s">
        <v>842</v>
      </c>
      <c r="H7181" s="8">
        <v>1.4623839999999999</v>
      </c>
    </row>
    <row r="7182" spans="1:8">
      <c r="A7182" s="8" t="str">
        <f t="shared" si="151"/>
        <v>40.05.009110.01.0006</v>
      </c>
      <c r="B7182" s="8" t="s">
        <v>41</v>
      </c>
      <c r="C7182" s="8" t="s">
        <v>2202</v>
      </c>
      <c r="D7182" s="8" t="s">
        <v>450</v>
      </c>
      <c r="E7182" s="8" t="s">
        <v>845</v>
      </c>
      <c r="F7182" s="8" t="s">
        <v>452</v>
      </c>
      <c r="G7182" s="8" t="s">
        <v>846</v>
      </c>
      <c r="H7182" s="8">
        <v>1.0967880000000001</v>
      </c>
    </row>
    <row r="7183" spans="1:8">
      <c r="A7183" s="8" t="str">
        <f t="shared" ref="A7183:A7246" si="152">B7183&amp;E7183</f>
        <v>40.05.009110.02.0003</v>
      </c>
      <c r="B7183" s="8" t="s">
        <v>41</v>
      </c>
      <c r="C7183" s="8" t="s">
        <v>2202</v>
      </c>
      <c r="D7183" s="8" t="s">
        <v>450</v>
      </c>
      <c r="E7183" s="8" t="s">
        <v>523</v>
      </c>
      <c r="F7183" s="8" t="s">
        <v>452</v>
      </c>
      <c r="G7183" s="8" t="s">
        <v>524</v>
      </c>
      <c r="H7183" s="8">
        <v>0.248808</v>
      </c>
    </row>
    <row r="7184" spans="1:8">
      <c r="A7184" s="8" t="str">
        <f t="shared" si="152"/>
        <v>40.05.009110.02.0026</v>
      </c>
      <c r="B7184" s="8" t="s">
        <v>41</v>
      </c>
      <c r="C7184" s="8" t="s">
        <v>2202</v>
      </c>
      <c r="D7184" s="8" t="s">
        <v>450</v>
      </c>
      <c r="E7184" s="8" t="s">
        <v>1333</v>
      </c>
      <c r="F7184" s="8" t="s">
        <v>452</v>
      </c>
      <c r="G7184" s="8" t="s">
        <v>1334</v>
      </c>
      <c r="H7184" s="8">
        <v>0.106632</v>
      </c>
    </row>
    <row r="7185" spans="1:8">
      <c r="A7185" s="8" t="str">
        <f t="shared" si="152"/>
        <v>40.05.009110.07.0002</v>
      </c>
      <c r="B7185" s="8" t="s">
        <v>41</v>
      </c>
      <c r="C7185" s="8" t="s">
        <v>2202</v>
      </c>
      <c r="D7185" s="8" t="s">
        <v>450</v>
      </c>
      <c r="E7185" s="8" t="s">
        <v>454</v>
      </c>
      <c r="F7185" s="8" t="s">
        <v>452</v>
      </c>
      <c r="G7185" s="8" t="s">
        <v>455</v>
      </c>
      <c r="H7185" s="8">
        <v>2.2341980000000001</v>
      </c>
    </row>
    <row r="7186" spans="1:8">
      <c r="A7186" s="8" t="str">
        <f t="shared" si="152"/>
        <v>40.05.009110.04.0007</v>
      </c>
      <c r="B7186" s="8" t="s">
        <v>41</v>
      </c>
      <c r="C7186" s="8" t="s">
        <v>2202</v>
      </c>
      <c r="D7186" s="8" t="s">
        <v>450</v>
      </c>
      <c r="E7186" s="8" t="s">
        <v>535</v>
      </c>
      <c r="F7186" s="8" t="s">
        <v>452</v>
      </c>
      <c r="G7186" s="8" t="s">
        <v>536</v>
      </c>
      <c r="H7186" s="8">
        <v>0.72387999999999997</v>
      </c>
    </row>
    <row r="7187" spans="1:8">
      <c r="A7187" s="8" t="str">
        <f t="shared" si="152"/>
        <v>40.05.009120.07.0013</v>
      </c>
      <c r="B7187" s="8" t="s">
        <v>41</v>
      </c>
      <c r="C7187" s="8" t="s">
        <v>2202</v>
      </c>
      <c r="D7187" s="8" t="s">
        <v>450</v>
      </c>
      <c r="E7187" s="8" t="s">
        <v>2088</v>
      </c>
      <c r="F7187" s="8" t="s">
        <v>452</v>
      </c>
      <c r="G7187" s="8" t="s">
        <v>2089</v>
      </c>
      <c r="H7187" s="8">
        <v>0.11448999999999999</v>
      </c>
    </row>
    <row r="7188" spans="1:8">
      <c r="A7188" s="8" t="str">
        <f t="shared" si="152"/>
        <v>40.05.009120.03.0008</v>
      </c>
      <c r="B7188" s="8" t="s">
        <v>41</v>
      </c>
      <c r="C7188" s="8" t="s">
        <v>2202</v>
      </c>
      <c r="D7188" s="8" t="s">
        <v>450</v>
      </c>
      <c r="E7188" s="8" t="s">
        <v>826</v>
      </c>
      <c r="F7188" s="8" t="s">
        <v>508</v>
      </c>
      <c r="G7188" s="8" t="s">
        <v>827</v>
      </c>
      <c r="H7188" s="8">
        <v>1</v>
      </c>
    </row>
    <row r="7189" spans="1:8">
      <c r="A7189" s="8" t="str">
        <f t="shared" si="152"/>
        <v>40.05.009235.05.0062</v>
      </c>
      <c r="B7189" s="8" t="s">
        <v>42</v>
      </c>
      <c r="C7189" s="8" t="s">
        <v>2204</v>
      </c>
      <c r="D7189" s="8" t="s">
        <v>450</v>
      </c>
      <c r="E7189" s="8" t="s">
        <v>1726</v>
      </c>
      <c r="F7189" s="8" t="s">
        <v>452</v>
      </c>
      <c r="G7189" s="8" t="s">
        <v>1727</v>
      </c>
      <c r="H7189" s="8">
        <v>10</v>
      </c>
    </row>
    <row r="7190" spans="1:8">
      <c r="A7190" s="8" t="str">
        <f t="shared" si="152"/>
        <v>40.05.009230.05.0016</v>
      </c>
      <c r="B7190" s="8" t="s">
        <v>42</v>
      </c>
      <c r="C7190" s="8" t="s">
        <v>2204</v>
      </c>
      <c r="D7190" s="8" t="s">
        <v>450</v>
      </c>
      <c r="E7190" s="8" t="s">
        <v>1355</v>
      </c>
      <c r="F7190" s="8" t="s">
        <v>452</v>
      </c>
      <c r="G7190" s="8" t="s">
        <v>1356</v>
      </c>
      <c r="H7190" s="8">
        <v>10</v>
      </c>
    </row>
    <row r="7191" spans="1:8">
      <c r="A7191" s="8" t="str">
        <f t="shared" si="152"/>
        <v>40.05.009210.09.0003</v>
      </c>
      <c r="B7191" s="8" t="s">
        <v>42</v>
      </c>
      <c r="C7191" s="8" t="s">
        <v>2204</v>
      </c>
      <c r="D7191" s="8" t="s">
        <v>450</v>
      </c>
      <c r="E7191" s="8" t="s">
        <v>824</v>
      </c>
      <c r="F7191" s="8" t="s">
        <v>452</v>
      </c>
      <c r="G7191" s="8" t="s">
        <v>825</v>
      </c>
      <c r="H7191" s="8">
        <v>1.4852339999999999</v>
      </c>
    </row>
    <row r="7192" spans="1:8">
      <c r="A7192" s="8" t="str">
        <f t="shared" si="152"/>
        <v>40.05.009210.06.0020</v>
      </c>
      <c r="B7192" s="8" t="s">
        <v>42</v>
      </c>
      <c r="C7192" s="8" t="s">
        <v>2204</v>
      </c>
      <c r="D7192" s="8" t="s">
        <v>450</v>
      </c>
      <c r="E7192" s="8" t="s">
        <v>456</v>
      </c>
      <c r="F7192" s="8" t="s">
        <v>452</v>
      </c>
      <c r="G7192" s="8" t="s">
        <v>457</v>
      </c>
      <c r="H7192" s="8">
        <v>0.121865</v>
      </c>
    </row>
    <row r="7193" spans="1:8">
      <c r="A7193" s="8" t="str">
        <f t="shared" si="152"/>
        <v>40.05.009210.04.0004</v>
      </c>
      <c r="B7193" s="8" t="s">
        <v>42</v>
      </c>
      <c r="C7193" s="8" t="s">
        <v>2204</v>
      </c>
      <c r="D7193" s="8" t="s">
        <v>450</v>
      </c>
      <c r="E7193" s="8" t="s">
        <v>776</v>
      </c>
      <c r="F7193" s="8" t="s">
        <v>452</v>
      </c>
      <c r="G7193" s="8" t="s">
        <v>777</v>
      </c>
      <c r="H7193" s="8">
        <v>0.20310900000000001</v>
      </c>
    </row>
    <row r="7194" spans="1:8">
      <c r="A7194" s="8" t="str">
        <f t="shared" si="152"/>
        <v>40.05.009240.03.1380</v>
      </c>
      <c r="B7194" s="8" t="s">
        <v>42</v>
      </c>
      <c r="C7194" s="8" t="s">
        <v>2204</v>
      </c>
      <c r="D7194" s="8" t="s">
        <v>450</v>
      </c>
      <c r="E7194" s="8" t="s">
        <v>835</v>
      </c>
      <c r="F7194" s="8" t="s">
        <v>498</v>
      </c>
      <c r="G7194" s="8" t="s">
        <v>836</v>
      </c>
      <c r="H7194" s="8">
        <v>1.5233159999999999</v>
      </c>
    </row>
    <row r="7195" spans="1:8">
      <c r="A7195" s="8" t="str">
        <f t="shared" si="152"/>
        <v>40.05.009230.06.0001</v>
      </c>
      <c r="B7195" s="8" t="s">
        <v>42</v>
      </c>
      <c r="C7195" s="8" t="s">
        <v>2204</v>
      </c>
      <c r="D7195" s="8" t="s">
        <v>450</v>
      </c>
      <c r="E7195" s="8" t="s">
        <v>1331</v>
      </c>
      <c r="F7195" s="8" t="s">
        <v>452</v>
      </c>
      <c r="G7195" s="8" t="s">
        <v>1332</v>
      </c>
      <c r="H7195" s="8">
        <v>6.6998110000000004</v>
      </c>
    </row>
    <row r="7196" spans="1:8">
      <c r="A7196" s="8" t="str">
        <f t="shared" si="152"/>
        <v>40.05.009210.01.0010</v>
      </c>
      <c r="B7196" s="8" t="s">
        <v>42</v>
      </c>
      <c r="C7196" s="8" t="s">
        <v>2204</v>
      </c>
      <c r="D7196" s="8" t="s">
        <v>450</v>
      </c>
      <c r="E7196" s="8" t="s">
        <v>843</v>
      </c>
      <c r="F7196" s="8" t="s">
        <v>452</v>
      </c>
      <c r="G7196" s="8" t="s">
        <v>844</v>
      </c>
      <c r="H7196" s="8">
        <v>1.0967880000000001</v>
      </c>
    </row>
    <row r="7197" spans="1:8">
      <c r="A7197" s="8" t="str">
        <f t="shared" si="152"/>
        <v>40.05.009210.01.0014</v>
      </c>
      <c r="B7197" s="8" t="s">
        <v>42</v>
      </c>
      <c r="C7197" s="8" t="s">
        <v>2204</v>
      </c>
      <c r="D7197" s="8" t="s">
        <v>450</v>
      </c>
      <c r="E7197" s="8" t="s">
        <v>841</v>
      </c>
      <c r="F7197" s="8" t="s">
        <v>452</v>
      </c>
      <c r="G7197" s="8" t="s">
        <v>842</v>
      </c>
      <c r="H7197" s="8">
        <v>1.4623839999999999</v>
      </c>
    </row>
    <row r="7198" spans="1:8">
      <c r="A7198" s="8" t="str">
        <f t="shared" si="152"/>
        <v>40.05.009210.01.0006</v>
      </c>
      <c r="B7198" s="8" t="s">
        <v>42</v>
      </c>
      <c r="C7198" s="8" t="s">
        <v>2204</v>
      </c>
      <c r="D7198" s="8" t="s">
        <v>450</v>
      </c>
      <c r="E7198" s="8" t="s">
        <v>845</v>
      </c>
      <c r="F7198" s="8" t="s">
        <v>452</v>
      </c>
      <c r="G7198" s="8" t="s">
        <v>846</v>
      </c>
      <c r="H7198" s="8">
        <v>1.0967880000000001</v>
      </c>
    </row>
    <row r="7199" spans="1:8">
      <c r="A7199" s="8" t="str">
        <f t="shared" si="152"/>
        <v>40.05.009210.02.0003</v>
      </c>
      <c r="B7199" s="8" t="s">
        <v>42</v>
      </c>
      <c r="C7199" s="8" t="s">
        <v>2204</v>
      </c>
      <c r="D7199" s="8" t="s">
        <v>450</v>
      </c>
      <c r="E7199" s="8" t="s">
        <v>523</v>
      </c>
      <c r="F7199" s="8" t="s">
        <v>452</v>
      </c>
      <c r="G7199" s="8" t="s">
        <v>524</v>
      </c>
      <c r="H7199" s="8">
        <v>0.248808</v>
      </c>
    </row>
    <row r="7200" spans="1:8">
      <c r="A7200" s="8" t="str">
        <f t="shared" si="152"/>
        <v>40.05.009210.02.0026</v>
      </c>
      <c r="B7200" s="8" t="s">
        <v>42</v>
      </c>
      <c r="C7200" s="8" t="s">
        <v>2204</v>
      </c>
      <c r="D7200" s="8" t="s">
        <v>450</v>
      </c>
      <c r="E7200" s="8" t="s">
        <v>1333</v>
      </c>
      <c r="F7200" s="8" t="s">
        <v>452</v>
      </c>
      <c r="G7200" s="8" t="s">
        <v>1334</v>
      </c>
      <c r="H7200" s="8">
        <v>0.106632</v>
      </c>
    </row>
    <row r="7201" spans="1:8">
      <c r="A7201" s="8" t="str">
        <f t="shared" si="152"/>
        <v>40.05.009210.07.0002</v>
      </c>
      <c r="B7201" s="8" t="s">
        <v>42</v>
      </c>
      <c r="C7201" s="8" t="s">
        <v>2204</v>
      </c>
      <c r="D7201" s="8" t="s">
        <v>450</v>
      </c>
      <c r="E7201" s="8" t="s">
        <v>454</v>
      </c>
      <c r="F7201" s="8" t="s">
        <v>452</v>
      </c>
      <c r="G7201" s="8" t="s">
        <v>455</v>
      </c>
      <c r="H7201" s="8">
        <v>2.2341980000000001</v>
      </c>
    </row>
    <row r="7202" spans="1:8">
      <c r="A7202" s="8" t="str">
        <f t="shared" si="152"/>
        <v>40.05.009210.04.0007</v>
      </c>
      <c r="B7202" s="8" t="s">
        <v>42</v>
      </c>
      <c r="C7202" s="8" t="s">
        <v>2204</v>
      </c>
      <c r="D7202" s="8" t="s">
        <v>450</v>
      </c>
      <c r="E7202" s="8" t="s">
        <v>535</v>
      </c>
      <c r="F7202" s="8" t="s">
        <v>452</v>
      </c>
      <c r="G7202" s="8" t="s">
        <v>536</v>
      </c>
      <c r="H7202" s="8">
        <v>0.72387999999999997</v>
      </c>
    </row>
    <row r="7203" spans="1:8">
      <c r="A7203" s="8" t="str">
        <f t="shared" si="152"/>
        <v>40.05.009220.07.0014</v>
      </c>
      <c r="B7203" s="8" t="s">
        <v>42</v>
      </c>
      <c r="C7203" s="8" t="s">
        <v>2204</v>
      </c>
      <c r="D7203" s="8" t="s">
        <v>450</v>
      </c>
      <c r="E7203" s="8" t="s">
        <v>2020</v>
      </c>
      <c r="F7203" s="8" t="s">
        <v>452</v>
      </c>
      <c r="G7203" s="8" t="s">
        <v>2021</v>
      </c>
      <c r="H7203" s="8">
        <v>0.11448999999999999</v>
      </c>
    </row>
    <row r="7204" spans="1:8">
      <c r="A7204" s="8" t="str">
        <f t="shared" si="152"/>
        <v>40.05.009220.03.0008</v>
      </c>
      <c r="B7204" s="8" t="s">
        <v>42</v>
      </c>
      <c r="C7204" s="8" t="s">
        <v>2204</v>
      </c>
      <c r="D7204" s="8" t="s">
        <v>450</v>
      </c>
      <c r="E7204" s="8" t="s">
        <v>826</v>
      </c>
      <c r="F7204" s="8" t="s">
        <v>508</v>
      </c>
      <c r="G7204" s="8" t="s">
        <v>827</v>
      </c>
      <c r="H7204" s="8">
        <v>1</v>
      </c>
    </row>
    <row r="7205" spans="1:8">
      <c r="A7205" s="8" t="str">
        <f t="shared" si="152"/>
        <v>40.05.009335.05.0055</v>
      </c>
      <c r="B7205" s="8" t="s">
        <v>43</v>
      </c>
      <c r="C7205" s="8" t="s">
        <v>2205</v>
      </c>
      <c r="D7205" s="8" t="s">
        <v>450</v>
      </c>
      <c r="E7205" s="8" t="s">
        <v>1710</v>
      </c>
      <c r="F7205" s="8" t="s">
        <v>452</v>
      </c>
      <c r="G7205" s="8" t="s">
        <v>1711</v>
      </c>
      <c r="H7205" s="8">
        <v>10</v>
      </c>
    </row>
    <row r="7206" spans="1:8">
      <c r="A7206" s="8" t="str">
        <f t="shared" si="152"/>
        <v>40.05.009330.05.0014</v>
      </c>
      <c r="B7206" s="8" t="s">
        <v>43</v>
      </c>
      <c r="C7206" s="8" t="s">
        <v>2205</v>
      </c>
      <c r="D7206" s="8" t="s">
        <v>450</v>
      </c>
      <c r="E7206" s="8" t="s">
        <v>1351</v>
      </c>
      <c r="F7206" s="8" t="s">
        <v>452</v>
      </c>
      <c r="G7206" s="8" t="s">
        <v>1320</v>
      </c>
      <c r="H7206" s="8">
        <v>10</v>
      </c>
    </row>
    <row r="7207" spans="1:8">
      <c r="A7207" s="8" t="str">
        <f t="shared" si="152"/>
        <v>40.05.009310.09.0003</v>
      </c>
      <c r="B7207" s="8" t="s">
        <v>43</v>
      </c>
      <c r="C7207" s="8" t="s">
        <v>2205</v>
      </c>
      <c r="D7207" s="8" t="s">
        <v>450</v>
      </c>
      <c r="E7207" s="8" t="s">
        <v>824</v>
      </c>
      <c r="F7207" s="8" t="s">
        <v>452</v>
      </c>
      <c r="G7207" s="8" t="s">
        <v>825</v>
      </c>
      <c r="H7207" s="8">
        <v>1.5293600000000001</v>
      </c>
    </row>
    <row r="7208" spans="1:8">
      <c r="A7208" s="8" t="str">
        <f t="shared" si="152"/>
        <v>40.05.009310.06.0020</v>
      </c>
      <c r="B7208" s="8" t="s">
        <v>43</v>
      </c>
      <c r="C7208" s="8" t="s">
        <v>2205</v>
      </c>
      <c r="D7208" s="8" t="s">
        <v>450</v>
      </c>
      <c r="E7208" s="8" t="s">
        <v>456</v>
      </c>
      <c r="F7208" s="8" t="s">
        <v>452</v>
      </c>
      <c r="G7208" s="8" t="s">
        <v>457</v>
      </c>
      <c r="H7208" s="8">
        <v>0.132823</v>
      </c>
    </row>
    <row r="7209" spans="1:8">
      <c r="A7209" s="8" t="str">
        <f t="shared" si="152"/>
        <v>40.05.009310.04.0004</v>
      </c>
      <c r="B7209" s="8" t="s">
        <v>43</v>
      </c>
      <c r="C7209" s="8" t="s">
        <v>2205</v>
      </c>
      <c r="D7209" s="8" t="s">
        <v>450</v>
      </c>
      <c r="E7209" s="8" t="s">
        <v>776</v>
      </c>
      <c r="F7209" s="8" t="s">
        <v>452</v>
      </c>
      <c r="G7209" s="8" t="s">
        <v>777</v>
      </c>
      <c r="H7209" s="8">
        <v>7.5898999999999994E-2</v>
      </c>
    </row>
    <row r="7210" spans="1:8">
      <c r="A7210" s="8" t="str">
        <f t="shared" si="152"/>
        <v>40.05.009310.04.0005</v>
      </c>
      <c r="B7210" s="8" t="s">
        <v>43</v>
      </c>
      <c r="C7210" s="8" t="s">
        <v>2205</v>
      </c>
      <c r="D7210" s="8" t="s">
        <v>450</v>
      </c>
      <c r="E7210" s="8" t="s">
        <v>475</v>
      </c>
      <c r="F7210" s="8" t="s">
        <v>452</v>
      </c>
      <c r="G7210" s="8" t="s">
        <v>476</v>
      </c>
      <c r="H7210" s="8">
        <v>0.101198</v>
      </c>
    </row>
    <row r="7211" spans="1:8">
      <c r="A7211" s="8" t="str">
        <f t="shared" si="152"/>
        <v>40.05.009340.03.1380</v>
      </c>
      <c r="B7211" s="8" t="s">
        <v>43</v>
      </c>
      <c r="C7211" s="8" t="s">
        <v>2205</v>
      </c>
      <c r="D7211" s="8" t="s">
        <v>450</v>
      </c>
      <c r="E7211" s="8" t="s">
        <v>835</v>
      </c>
      <c r="F7211" s="8" t="s">
        <v>498</v>
      </c>
      <c r="G7211" s="8" t="s">
        <v>836</v>
      </c>
      <c r="H7211" s="8">
        <v>1.5179750000000001</v>
      </c>
    </row>
    <row r="7212" spans="1:8">
      <c r="A7212" s="8" t="str">
        <f t="shared" si="152"/>
        <v>40.05.009330.06.0001</v>
      </c>
      <c r="B7212" s="8" t="s">
        <v>43</v>
      </c>
      <c r="C7212" s="8" t="s">
        <v>2205</v>
      </c>
      <c r="D7212" s="8" t="s">
        <v>450</v>
      </c>
      <c r="E7212" s="8" t="s">
        <v>1331</v>
      </c>
      <c r="F7212" s="8" t="s">
        <v>452</v>
      </c>
      <c r="G7212" s="8" t="s">
        <v>1332</v>
      </c>
      <c r="H7212" s="8">
        <v>6.6763180000000002</v>
      </c>
    </row>
    <row r="7213" spans="1:8">
      <c r="A7213" s="8" t="str">
        <f t="shared" si="152"/>
        <v>40.05.009310.01.0010</v>
      </c>
      <c r="B7213" s="8" t="s">
        <v>43</v>
      </c>
      <c r="C7213" s="8" t="s">
        <v>2205</v>
      </c>
      <c r="D7213" s="8" t="s">
        <v>450</v>
      </c>
      <c r="E7213" s="8" t="s">
        <v>843</v>
      </c>
      <c r="F7213" s="8" t="s">
        <v>452</v>
      </c>
      <c r="G7213" s="8" t="s">
        <v>844</v>
      </c>
      <c r="H7213" s="8">
        <v>1.0929420000000001</v>
      </c>
    </row>
    <row r="7214" spans="1:8">
      <c r="A7214" s="8" t="str">
        <f t="shared" si="152"/>
        <v>40.05.009310.01.0014</v>
      </c>
      <c r="B7214" s="8" t="s">
        <v>43</v>
      </c>
      <c r="C7214" s="8" t="s">
        <v>2205</v>
      </c>
      <c r="D7214" s="8" t="s">
        <v>450</v>
      </c>
      <c r="E7214" s="8" t="s">
        <v>841</v>
      </c>
      <c r="F7214" s="8" t="s">
        <v>452</v>
      </c>
      <c r="G7214" s="8" t="s">
        <v>842</v>
      </c>
      <c r="H7214" s="8">
        <v>1.4572560000000001</v>
      </c>
    </row>
    <row r="7215" spans="1:8">
      <c r="A7215" s="8" t="str">
        <f t="shared" si="152"/>
        <v>40.05.009310.01.0006</v>
      </c>
      <c r="B7215" s="8" t="s">
        <v>43</v>
      </c>
      <c r="C7215" s="8" t="s">
        <v>2205</v>
      </c>
      <c r="D7215" s="8" t="s">
        <v>450</v>
      </c>
      <c r="E7215" s="8" t="s">
        <v>845</v>
      </c>
      <c r="F7215" s="8" t="s">
        <v>452</v>
      </c>
      <c r="G7215" s="8" t="s">
        <v>846</v>
      </c>
      <c r="H7215" s="8">
        <v>1.0929420000000001</v>
      </c>
    </row>
    <row r="7216" spans="1:8">
      <c r="A7216" s="8" t="str">
        <f t="shared" si="152"/>
        <v>40.05.009310.02.0003</v>
      </c>
      <c r="B7216" s="8" t="s">
        <v>43</v>
      </c>
      <c r="C7216" s="8" t="s">
        <v>2205</v>
      </c>
      <c r="D7216" s="8" t="s">
        <v>450</v>
      </c>
      <c r="E7216" s="8" t="s">
        <v>523</v>
      </c>
      <c r="F7216" s="8" t="s">
        <v>452</v>
      </c>
      <c r="G7216" s="8" t="s">
        <v>524</v>
      </c>
      <c r="H7216" s="8">
        <v>0.24793599999999999</v>
      </c>
    </row>
    <row r="7217" spans="1:8">
      <c r="A7217" s="8" t="str">
        <f t="shared" si="152"/>
        <v>40.05.009310.02.0026</v>
      </c>
      <c r="B7217" s="8" t="s">
        <v>43</v>
      </c>
      <c r="C7217" s="8" t="s">
        <v>2205</v>
      </c>
      <c r="D7217" s="8" t="s">
        <v>450</v>
      </c>
      <c r="E7217" s="8" t="s">
        <v>1333</v>
      </c>
      <c r="F7217" s="8" t="s">
        <v>452</v>
      </c>
      <c r="G7217" s="8" t="s">
        <v>1334</v>
      </c>
      <c r="H7217" s="8">
        <v>0.10625800000000001</v>
      </c>
    </row>
    <row r="7218" spans="1:8">
      <c r="A7218" s="8" t="str">
        <f t="shared" si="152"/>
        <v>40.05.009310.07.0002</v>
      </c>
      <c r="B7218" s="8" t="s">
        <v>43</v>
      </c>
      <c r="C7218" s="8" t="s">
        <v>2205</v>
      </c>
      <c r="D7218" s="8" t="s">
        <v>450</v>
      </c>
      <c r="E7218" s="8" t="s">
        <v>454</v>
      </c>
      <c r="F7218" s="8" t="s">
        <v>452</v>
      </c>
      <c r="G7218" s="8" t="s">
        <v>455</v>
      </c>
      <c r="H7218" s="8">
        <v>2.2263630000000001</v>
      </c>
    </row>
    <row r="7219" spans="1:8">
      <c r="A7219" s="8" t="str">
        <f t="shared" si="152"/>
        <v>40.05.009310.04.0007</v>
      </c>
      <c r="B7219" s="8" t="s">
        <v>43</v>
      </c>
      <c r="C7219" s="8" t="s">
        <v>2205</v>
      </c>
      <c r="D7219" s="8" t="s">
        <v>450</v>
      </c>
      <c r="E7219" s="8" t="s">
        <v>535</v>
      </c>
      <c r="F7219" s="8" t="s">
        <v>452</v>
      </c>
      <c r="G7219" s="8" t="s">
        <v>536</v>
      </c>
      <c r="H7219" s="8">
        <v>0.72134200000000004</v>
      </c>
    </row>
    <row r="7220" spans="1:8">
      <c r="A7220" s="8" t="str">
        <f t="shared" si="152"/>
        <v>40.05.009320.07.0003</v>
      </c>
      <c r="B7220" s="8" t="s">
        <v>43</v>
      </c>
      <c r="C7220" s="8" t="s">
        <v>2205</v>
      </c>
      <c r="D7220" s="8" t="s">
        <v>450</v>
      </c>
      <c r="E7220" s="8" t="s">
        <v>2002</v>
      </c>
      <c r="F7220" s="8" t="s">
        <v>452</v>
      </c>
      <c r="G7220" s="8" t="s">
        <v>2003</v>
      </c>
      <c r="H7220" s="8">
        <v>6.9082000000000005E-2</v>
      </c>
    </row>
    <row r="7221" spans="1:8">
      <c r="A7221" s="8" t="str">
        <f t="shared" si="152"/>
        <v>40.05.009320.03.0008</v>
      </c>
      <c r="B7221" s="8" t="s">
        <v>43</v>
      </c>
      <c r="C7221" s="8" t="s">
        <v>2205</v>
      </c>
      <c r="D7221" s="8" t="s">
        <v>450</v>
      </c>
      <c r="E7221" s="8" t="s">
        <v>826</v>
      </c>
      <c r="F7221" s="8" t="s">
        <v>508</v>
      </c>
      <c r="G7221" s="8" t="s">
        <v>827</v>
      </c>
      <c r="H7221" s="8">
        <v>1</v>
      </c>
    </row>
    <row r="7222" spans="1:8">
      <c r="A7222" s="8" t="str">
        <f t="shared" si="152"/>
        <v>40.05.009435.05.0073</v>
      </c>
      <c r="B7222" s="8" t="s">
        <v>44</v>
      </c>
      <c r="C7222" s="8" t="s">
        <v>2206</v>
      </c>
      <c r="D7222" s="8" t="s">
        <v>450</v>
      </c>
      <c r="E7222" s="8" t="s">
        <v>1749</v>
      </c>
      <c r="F7222" s="8" t="s">
        <v>452</v>
      </c>
      <c r="G7222" s="8" t="s">
        <v>1750</v>
      </c>
      <c r="H7222" s="8">
        <v>4.8</v>
      </c>
    </row>
    <row r="7223" spans="1:8">
      <c r="A7223" s="8" t="str">
        <f t="shared" si="152"/>
        <v>40.05.009430.05.0014</v>
      </c>
      <c r="B7223" s="8" t="s">
        <v>44</v>
      </c>
      <c r="C7223" s="8" t="s">
        <v>2206</v>
      </c>
      <c r="D7223" s="8" t="s">
        <v>450</v>
      </c>
      <c r="E7223" s="8" t="s">
        <v>1351</v>
      </c>
      <c r="F7223" s="8" t="s">
        <v>452</v>
      </c>
      <c r="G7223" s="8" t="s">
        <v>1320</v>
      </c>
      <c r="H7223" s="8">
        <v>6</v>
      </c>
    </row>
    <row r="7224" spans="1:8">
      <c r="A7224" s="8" t="str">
        <f t="shared" si="152"/>
        <v>40.05.009410.09.0003</v>
      </c>
      <c r="B7224" s="8" t="s">
        <v>44</v>
      </c>
      <c r="C7224" s="8" t="s">
        <v>2206</v>
      </c>
      <c r="D7224" s="8" t="s">
        <v>450</v>
      </c>
      <c r="E7224" s="8" t="s">
        <v>824</v>
      </c>
      <c r="F7224" s="8" t="s">
        <v>452</v>
      </c>
      <c r="G7224" s="8" t="s">
        <v>825</v>
      </c>
      <c r="H7224" s="8">
        <v>0.91761599999999999</v>
      </c>
    </row>
    <row r="7225" spans="1:8">
      <c r="A7225" s="8" t="str">
        <f t="shared" si="152"/>
        <v>40.05.009410.06.0020</v>
      </c>
      <c r="B7225" s="8" t="s">
        <v>44</v>
      </c>
      <c r="C7225" s="8" t="s">
        <v>2206</v>
      </c>
      <c r="D7225" s="8" t="s">
        <v>450</v>
      </c>
      <c r="E7225" s="8" t="s">
        <v>456</v>
      </c>
      <c r="F7225" s="8" t="s">
        <v>452</v>
      </c>
      <c r="G7225" s="8" t="s">
        <v>457</v>
      </c>
      <c r="H7225" s="8">
        <v>7.9694000000000001E-2</v>
      </c>
    </row>
    <row r="7226" spans="1:8">
      <c r="A7226" s="8" t="str">
        <f t="shared" si="152"/>
        <v>40.05.009410.04.0004</v>
      </c>
      <c r="B7226" s="8" t="s">
        <v>44</v>
      </c>
      <c r="C7226" s="8" t="s">
        <v>2206</v>
      </c>
      <c r="D7226" s="8" t="s">
        <v>450</v>
      </c>
      <c r="E7226" s="8" t="s">
        <v>776</v>
      </c>
      <c r="F7226" s="8" t="s">
        <v>452</v>
      </c>
      <c r="G7226" s="8" t="s">
        <v>777</v>
      </c>
      <c r="H7226" s="8">
        <v>4.5539000000000003E-2</v>
      </c>
    </row>
    <row r="7227" spans="1:8">
      <c r="A7227" s="8" t="str">
        <f t="shared" si="152"/>
        <v>40.05.009410.04.0005</v>
      </c>
      <c r="B7227" s="8" t="s">
        <v>44</v>
      </c>
      <c r="C7227" s="8" t="s">
        <v>2206</v>
      </c>
      <c r="D7227" s="8" t="s">
        <v>450</v>
      </c>
      <c r="E7227" s="8" t="s">
        <v>475</v>
      </c>
      <c r="F7227" s="8" t="s">
        <v>452</v>
      </c>
      <c r="G7227" s="8" t="s">
        <v>476</v>
      </c>
      <c r="H7227" s="8">
        <v>6.0719000000000002E-2</v>
      </c>
    </row>
    <row r="7228" spans="1:8">
      <c r="A7228" s="8" t="str">
        <f t="shared" si="152"/>
        <v>40.05.009440.03.1380</v>
      </c>
      <c r="B7228" s="8" t="s">
        <v>44</v>
      </c>
      <c r="C7228" s="8" t="s">
        <v>2206</v>
      </c>
      <c r="D7228" s="8" t="s">
        <v>450</v>
      </c>
      <c r="E7228" s="8" t="s">
        <v>835</v>
      </c>
      <c r="F7228" s="8" t="s">
        <v>498</v>
      </c>
      <c r="G7228" s="8" t="s">
        <v>836</v>
      </c>
      <c r="H7228" s="8">
        <v>0.91078499999999996</v>
      </c>
    </row>
    <row r="7229" spans="1:8">
      <c r="A7229" s="8" t="str">
        <f t="shared" si="152"/>
        <v>40.05.009430.06.0001</v>
      </c>
      <c r="B7229" s="8" t="s">
        <v>44</v>
      </c>
      <c r="C7229" s="8" t="s">
        <v>2206</v>
      </c>
      <c r="D7229" s="8" t="s">
        <v>450</v>
      </c>
      <c r="E7229" s="8" t="s">
        <v>1331</v>
      </c>
      <c r="F7229" s="8" t="s">
        <v>452</v>
      </c>
      <c r="G7229" s="8" t="s">
        <v>1332</v>
      </c>
      <c r="H7229" s="8">
        <v>4.0057910000000003</v>
      </c>
    </row>
    <row r="7230" spans="1:8">
      <c r="A7230" s="8" t="str">
        <f t="shared" si="152"/>
        <v>40.05.009410.01.0010</v>
      </c>
      <c r="B7230" s="8" t="s">
        <v>44</v>
      </c>
      <c r="C7230" s="8" t="s">
        <v>2206</v>
      </c>
      <c r="D7230" s="8" t="s">
        <v>450</v>
      </c>
      <c r="E7230" s="8" t="s">
        <v>843</v>
      </c>
      <c r="F7230" s="8" t="s">
        <v>452</v>
      </c>
      <c r="G7230" s="8" t="s">
        <v>844</v>
      </c>
      <c r="H7230" s="8">
        <v>0.65576500000000004</v>
      </c>
    </row>
    <row r="7231" spans="1:8">
      <c r="A7231" s="8" t="str">
        <f t="shared" si="152"/>
        <v>40.05.009410.01.0014</v>
      </c>
      <c r="B7231" s="8" t="s">
        <v>44</v>
      </c>
      <c r="C7231" s="8" t="s">
        <v>2206</v>
      </c>
      <c r="D7231" s="8" t="s">
        <v>450</v>
      </c>
      <c r="E7231" s="8" t="s">
        <v>841</v>
      </c>
      <c r="F7231" s="8" t="s">
        <v>452</v>
      </c>
      <c r="G7231" s="8" t="s">
        <v>842</v>
      </c>
      <c r="H7231" s="8">
        <v>0.87435399999999996</v>
      </c>
    </row>
    <row r="7232" spans="1:8">
      <c r="A7232" s="8" t="str">
        <f t="shared" si="152"/>
        <v>40.05.009410.01.0006</v>
      </c>
      <c r="B7232" s="8" t="s">
        <v>44</v>
      </c>
      <c r="C7232" s="8" t="s">
        <v>2206</v>
      </c>
      <c r="D7232" s="8" t="s">
        <v>450</v>
      </c>
      <c r="E7232" s="8" t="s">
        <v>845</v>
      </c>
      <c r="F7232" s="8" t="s">
        <v>452</v>
      </c>
      <c r="G7232" s="8" t="s">
        <v>846</v>
      </c>
      <c r="H7232" s="8">
        <v>0.65576500000000004</v>
      </c>
    </row>
    <row r="7233" spans="1:8">
      <c r="A7233" s="8" t="str">
        <f t="shared" si="152"/>
        <v>40.05.009410.02.0003</v>
      </c>
      <c r="B7233" s="8" t="s">
        <v>44</v>
      </c>
      <c r="C7233" s="8" t="s">
        <v>2206</v>
      </c>
      <c r="D7233" s="8" t="s">
        <v>450</v>
      </c>
      <c r="E7233" s="8" t="s">
        <v>523</v>
      </c>
      <c r="F7233" s="8" t="s">
        <v>452</v>
      </c>
      <c r="G7233" s="8" t="s">
        <v>524</v>
      </c>
      <c r="H7233" s="8">
        <v>0.14876200000000001</v>
      </c>
    </row>
    <row r="7234" spans="1:8">
      <c r="A7234" s="8" t="str">
        <f t="shared" si="152"/>
        <v>40.05.009410.02.0026</v>
      </c>
      <c r="B7234" s="8" t="s">
        <v>44</v>
      </c>
      <c r="C7234" s="8" t="s">
        <v>2206</v>
      </c>
      <c r="D7234" s="8" t="s">
        <v>450</v>
      </c>
      <c r="E7234" s="8" t="s">
        <v>1333</v>
      </c>
      <c r="F7234" s="8" t="s">
        <v>452</v>
      </c>
      <c r="G7234" s="8" t="s">
        <v>1334</v>
      </c>
      <c r="H7234" s="8">
        <v>6.3755000000000006E-2</v>
      </c>
    </row>
    <row r="7235" spans="1:8">
      <c r="A7235" s="8" t="str">
        <f t="shared" si="152"/>
        <v>---------------  - FMEN031 - V:</v>
      </c>
      <c r="B7235" s="8" t="s">
        <v>427</v>
      </c>
      <c r="C7235" s="8" t="e">
        <f>------------------------------DAT</f>
        <v>#NAME?</v>
      </c>
      <c r="D7235" s="8" t="s">
        <v>1238</v>
      </c>
      <c r="E7235" s="8" t="s">
        <v>526</v>
      </c>
      <c r="F7235" s="8" t="s">
        <v>527</v>
      </c>
      <c r="G7235" s="8" t="s">
        <v>528</v>
      </c>
      <c r="H7235" s="8"/>
    </row>
    <row r="7236" spans="1:8">
      <c r="A7236" s="8" t="str">
        <f t="shared" si="152"/>
        <v>_x000C_------------------------------</v>
      </c>
      <c r="B7236" s="8" t="s">
        <v>529</v>
      </c>
      <c r="C7236" s="8" t="s">
        <v>1227</v>
      </c>
      <c r="D7236" s="8" t="s">
        <v>1228</v>
      </c>
      <c r="E7236" s="8" t="s">
        <v>430</v>
      </c>
      <c r="F7236" s="8" t="s">
        <v>429</v>
      </c>
      <c r="G7236" s="8" t="s">
        <v>431</v>
      </c>
      <c r="H7236" s="8" t="s">
        <v>431</v>
      </c>
    </row>
    <row r="7237" spans="1:8">
      <c r="A7237" s="8" t="str">
        <f t="shared" si="152"/>
        <v>FORNO DE MINASrutura de Atual P</v>
      </c>
      <c r="B7237" s="8" t="s">
        <v>433</v>
      </c>
      <c r="C7237" s="8" t="s">
        <v>434</v>
      </c>
      <c r="D7237" s="8" t="s">
        <v>435</v>
      </c>
      <c r="E7237" s="8" t="s">
        <v>436</v>
      </c>
      <c r="F7237" s="8" t="s">
        <v>437</v>
      </c>
      <c r="G7237" s="8" t="s">
        <v>438</v>
      </c>
      <c r="H7237" s="8" t="s">
        <v>2207</v>
      </c>
    </row>
    <row r="7238" spans="1:8">
      <c r="A7238" s="8" t="str">
        <f t="shared" si="152"/>
        <v>-------------------------------</v>
      </c>
      <c r="B7238" s="8" t="s">
        <v>427</v>
      </c>
      <c r="C7238" s="8" t="s">
        <v>1227</v>
      </c>
      <c r="D7238" s="8" t="s">
        <v>1228</v>
      </c>
      <c r="E7238" s="8" t="s">
        <v>430</v>
      </c>
      <c r="F7238" s="8" t="s">
        <v>429</v>
      </c>
      <c r="G7238" s="8" t="s">
        <v>431</v>
      </c>
      <c r="H7238" s="8" t="s">
        <v>2208</v>
      </c>
    </row>
    <row r="7239" spans="1:8">
      <c r="A7239" s="8" t="str">
        <f t="shared" si="152"/>
        <v/>
      </c>
      <c r="B7239" s="8"/>
      <c r="C7239" s="8"/>
      <c r="D7239" s="8"/>
      <c r="E7239" s="8"/>
      <c r="F7239" s="8"/>
      <c r="G7239" s="8"/>
      <c r="H7239" s="8"/>
    </row>
    <row r="7240" spans="1:8">
      <c r="A7240" s="8" t="str">
        <f t="shared" si="152"/>
        <v>Item PaiItem Filho</v>
      </c>
      <c r="B7240" s="8" t="s">
        <v>441</v>
      </c>
      <c r="C7240" s="8" t="s">
        <v>442</v>
      </c>
      <c r="D7240" s="8" t="s">
        <v>443</v>
      </c>
      <c r="E7240" s="8" t="s">
        <v>444</v>
      </c>
      <c r="F7240" s="8" t="s">
        <v>443</v>
      </c>
      <c r="G7240" s="8" t="s">
        <v>445</v>
      </c>
      <c r="H7240" s="8" t="s">
        <v>446</v>
      </c>
    </row>
    <row r="7241" spans="1:8">
      <c r="A7241" s="8" t="str">
        <f t="shared" si="152"/>
        <v>------------------------------</v>
      </c>
      <c r="B7241" s="8" t="s">
        <v>427</v>
      </c>
      <c r="C7241" s="8" t="s">
        <v>447</v>
      </c>
      <c r="D7241" s="8" t="s">
        <v>448</v>
      </c>
      <c r="E7241" s="8" t="s">
        <v>449</v>
      </c>
      <c r="F7241" s="8" t="s">
        <v>448</v>
      </c>
      <c r="G7241" s="8" t="s">
        <v>431</v>
      </c>
      <c r="H7241" s="8" t="s">
        <v>427</v>
      </c>
    </row>
    <row r="7242" spans="1:8">
      <c r="A7242" s="8" t="str">
        <f t="shared" si="152"/>
        <v>40.05.009410.07.0002</v>
      </c>
      <c r="B7242" s="8" t="s">
        <v>44</v>
      </c>
      <c r="C7242" s="8" t="s">
        <v>2206</v>
      </c>
      <c r="D7242" s="8" t="s">
        <v>450</v>
      </c>
      <c r="E7242" s="8" t="s">
        <v>454</v>
      </c>
      <c r="F7242" s="8" t="s">
        <v>452</v>
      </c>
      <c r="G7242" s="8" t="s">
        <v>455</v>
      </c>
      <c r="H7242" s="8">
        <v>1.3358179999999999</v>
      </c>
    </row>
    <row r="7243" spans="1:8">
      <c r="A7243" s="8" t="str">
        <f t="shared" si="152"/>
        <v>40.05.009410.04.0007</v>
      </c>
      <c r="B7243" s="8" t="s">
        <v>44</v>
      </c>
      <c r="C7243" s="8" t="s">
        <v>2206</v>
      </c>
      <c r="D7243" s="8" t="s">
        <v>450</v>
      </c>
      <c r="E7243" s="8" t="s">
        <v>535</v>
      </c>
      <c r="F7243" s="8" t="s">
        <v>452</v>
      </c>
      <c r="G7243" s="8" t="s">
        <v>536</v>
      </c>
      <c r="H7243" s="8">
        <v>0.432805</v>
      </c>
    </row>
    <row r="7244" spans="1:8">
      <c r="A7244" s="8" t="str">
        <f t="shared" si="152"/>
        <v>40.05.009420.07.0092</v>
      </c>
      <c r="B7244" s="8" t="s">
        <v>44</v>
      </c>
      <c r="C7244" s="8" t="s">
        <v>2206</v>
      </c>
      <c r="D7244" s="8" t="s">
        <v>450</v>
      </c>
      <c r="E7244" s="8" t="s">
        <v>2123</v>
      </c>
      <c r="F7244" s="8" t="s">
        <v>452</v>
      </c>
      <c r="G7244" s="8" t="s">
        <v>2124</v>
      </c>
      <c r="H7244" s="8">
        <v>0.23591799999999999</v>
      </c>
    </row>
    <row r="7245" spans="1:8">
      <c r="A7245" s="8" t="str">
        <f t="shared" si="152"/>
        <v>40.05.009420.03.0039</v>
      </c>
      <c r="B7245" s="8" t="s">
        <v>44</v>
      </c>
      <c r="C7245" s="8" t="s">
        <v>2206</v>
      </c>
      <c r="D7245" s="8" t="s">
        <v>450</v>
      </c>
      <c r="E7245" s="8" t="s">
        <v>1082</v>
      </c>
      <c r="F7245" s="8" t="s">
        <v>463</v>
      </c>
      <c r="G7245" s="8" t="s">
        <v>1083</v>
      </c>
      <c r="H7245" s="8">
        <v>1</v>
      </c>
    </row>
    <row r="7246" spans="1:8">
      <c r="A7246" s="8" t="str">
        <f t="shared" si="152"/>
        <v>40.05.009420.06.0044</v>
      </c>
      <c r="B7246" s="8" t="s">
        <v>44</v>
      </c>
      <c r="C7246" s="8" t="s">
        <v>2206</v>
      </c>
      <c r="D7246" s="8" t="s">
        <v>450</v>
      </c>
      <c r="E7246" s="8" t="s">
        <v>2209</v>
      </c>
      <c r="F7246" s="8" t="s">
        <v>463</v>
      </c>
      <c r="G7246" s="8" t="s">
        <v>2210</v>
      </c>
      <c r="H7246" s="8">
        <v>20</v>
      </c>
    </row>
    <row r="7247" spans="1:8">
      <c r="A7247" s="8" t="str">
        <f t="shared" ref="A7247:A7310" si="153">B7247&amp;E7247</f>
        <v>40.05.009535.05.0052</v>
      </c>
      <c r="B7247" s="8" t="s">
        <v>27</v>
      </c>
      <c r="C7247" s="8" t="s">
        <v>2062</v>
      </c>
      <c r="D7247" s="8" t="s">
        <v>450</v>
      </c>
      <c r="E7247" s="8" t="s">
        <v>1704</v>
      </c>
      <c r="F7247" s="8" t="s">
        <v>452</v>
      </c>
      <c r="G7247" s="8" t="s">
        <v>1705</v>
      </c>
      <c r="H7247" s="8">
        <v>9.9</v>
      </c>
    </row>
    <row r="7248" spans="1:8">
      <c r="A7248" s="8" t="str">
        <f t="shared" si="153"/>
        <v>40.05.009530.05.0014</v>
      </c>
      <c r="B7248" s="8" t="s">
        <v>27</v>
      </c>
      <c r="C7248" s="8" t="s">
        <v>2062</v>
      </c>
      <c r="D7248" s="8" t="s">
        <v>450</v>
      </c>
      <c r="E7248" s="8" t="s">
        <v>1351</v>
      </c>
      <c r="F7248" s="8" t="s">
        <v>452</v>
      </c>
      <c r="G7248" s="8" t="s">
        <v>1320</v>
      </c>
      <c r="H7248" s="8">
        <v>9.9</v>
      </c>
    </row>
    <row r="7249" spans="1:8">
      <c r="A7249" s="8" t="str">
        <f t="shared" si="153"/>
        <v>40.05.009510.09.0003</v>
      </c>
      <c r="B7249" s="8" t="s">
        <v>27</v>
      </c>
      <c r="C7249" s="8" t="s">
        <v>2062</v>
      </c>
      <c r="D7249" s="8" t="s">
        <v>450</v>
      </c>
      <c r="E7249" s="8" t="s">
        <v>824</v>
      </c>
      <c r="F7249" s="8" t="s">
        <v>452</v>
      </c>
      <c r="G7249" s="8" t="s">
        <v>825</v>
      </c>
      <c r="H7249" s="8">
        <v>1.5140659999999999</v>
      </c>
    </row>
    <row r="7250" spans="1:8">
      <c r="A7250" s="8" t="str">
        <f t="shared" si="153"/>
        <v>40.05.009510.06.0020</v>
      </c>
      <c r="B7250" s="8" t="s">
        <v>27</v>
      </c>
      <c r="C7250" s="8" t="s">
        <v>2062</v>
      </c>
      <c r="D7250" s="8" t="s">
        <v>450</v>
      </c>
      <c r="E7250" s="8" t="s">
        <v>456</v>
      </c>
      <c r="F7250" s="8" t="s">
        <v>452</v>
      </c>
      <c r="G7250" s="8" t="s">
        <v>457</v>
      </c>
      <c r="H7250" s="8">
        <v>0.131495</v>
      </c>
    </row>
    <row r="7251" spans="1:8">
      <c r="A7251" s="8" t="str">
        <f t="shared" si="153"/>
        <v>40.05.009510.04.0004</v>
      </c>
      <c r="B7251" s="8" t="s">
        <v>27</v>
      </c>
      <c r="C7251" s="8" t="s">
        <v>2062</v>
      </c>
      <c r="D7251" s="8" t="s">
        <v>450</v>
      </c>
      <c r="E7251" s="8" t="s">
        <v>776</v>
      </c>
      <c r="F7251" s="8" t="s">
        <v>452</v>
      </c>
      <c r="G7251" s="8" t="s">
        <v>777</v>
      </c>
      <c r="H7251" s="8">
        <v>7.5139999999999998E-2</v>
      </c>
    </row>
    <row r="7252" spans="1:8">
      <c r="A7252" s="8" t="str">
        <f t="shared" si="153"/>
        <v>40.05.009510.04.0005</v>
      </c>
      <c r="B7252" s="8" t="s">
        <v>27</v>
      </c>
      <c r="C7252" s="8" t="s">
        <v>2062</v>
      </c>
      <c r="D7252" s="8" t="s">
        <v>450</v>
      </c>
      <c r="E7252" s="8" t="s">
        <v>475</v>
      </c>
      <c r="F7252" s="8" t="s">
        <v>452</v>
      </c>
      <c r="G7252" s="8" t="s">
        <v>476</v>
      </c>
      <c r="H7252" s="8">
        <v>0.100186</v>
      </c>
    </row>
    <row r="7253" spans="1:8">
      <c r="A7253" s="8" t="str">
        <f t="shared" si="153"/>
        <v>40.05.009540.03.1380</v>
      </c>
      <c r="B7253" s="8" t="s">
        <v>27</v>
      </c>
      <c r="C7253" s="8" t="s">
        <v>2062</v>
      </c>
      <c r="D7253" s="8" t="s">
        <v>450</v>
      </c>
      <c r="E7253" s="8" t="s">
        <v>835</v>
      </c>
      <c r="F7253" s="8" t="s">
        <v>498</v>
      </c>
      <c r="G7253" s="8" t="s">
        <v>836</v>
      </c>
      <c r="H7253" s="8">
        <v>1.5027950000000001</v>
      </c>
    </row>
    <row r="7254" spans="1:8">
      <c r="A7254" s="8" t="str">
        <f t="shared" si="153"/>
        <v>40.05.009530.06.0001</v>
      </c>
      <c r="B7254" s="8" t="s">
        <v>27</v>
      </c>
      <c r="C7254" s="8" t="s">
        <v>2062</v>
      </c>
      <c r="D7254" s="8" t="s">
        <v>450</v>
      </c>
      <c r="E7254" s="8" t="s">
        <v>1331</v>
      </c>
      <c r="F7254" s="8" t="s">
        <v>452</v>
      </c>
      <c r="G7254" s="8" t="s">
        <v>1332</v>
      </c>
      <c r="H7254" s="8">
        <v>6.6095550000000003</v>
      </c>
    </row>
    <row r="7255" spans="1:8">
      <c r="A7255" s="8" t="str">
        <f t="shared" si="153"/>
        <v>40.05.009510.01.0010</v>
      </c>
      <c r="B7255" s="8" t="s">
        <v>27</v>
      </c>
      <c r="C7255" s="8" t="s">
        <v>2062</v>
      </c>
      <c r="D7255" s="8" t="s">
        <v>450</v>
      </c>
      <c r="E7255" s="8" t="s">
        <v>843</v>
      </c>
      <c r="F7255" s="8" t="s">
        <v>452</v>
      </c>
      <c r="G7255" s="8" t="s">
        <v>844</v>
      </c>
      <c r="H7255" s="8">
        <v>1.0820129999999999</v>
      </c>
    </row>
    <row r="7256" spans="1:8">
      <c r="A7256" s="8" t="str">
        <f t="shared" si="153"/>
        <v>40.05.009510.01.0014</v>
      </c>
      <c r="B7256" s="8" t="s">
        <v>27</v>
      </c>
      <c r="C7256" s="8" t="s">
        <v>2062</v>
      </c>
      <c r="D7256" s="8" t="s">
        <v>450</v>
      </c>
      <c r="E7256" s="8" t="s">
        <v>841</v>
      </c>
      <c r="F7256" s="8" t="s">
        <v>452</v>
      </c>
      <c r="G7256" s="8" t="s">
        <v>842</v>
      </c>
      <c r="H7256" s="8">
        <v>1.4426829999999999</v>
      </c>
    </row>
    <row r="7257" spans="1:8">
      <c r="A7257" s="8" t="str">
        <f t="shared" si="153"/>
        <v>40.05.009510.01.0006</v>
      </c>
      <c r="B7257" s="8" t="s">
        <v>27</v>
      </c>
      <c r="C7257" s="8" t="s">
        <v>2062</v>
      </c>
      <c r="D7257" s="8" t="s">
        <v>450</v>
      </c>
      <c r="E7257" s="8" t="s">
        <v>845</v>
      </c>
      <c r="F7257" s="8" t="s">
        <v>452</v>
      </c>
      <c r="G7257" s="8" t="s">
        <v>846</v>
      </c>
      <c r="H7257" s="8">
        <v>1.0820129999999999</v>
      </c>
    </row>
    <row r="7258" spans="1:8">
      <c r="A7258" s="8" t="str">
        <f t="shared" si="153"/>
        <v>40.05.009510.02.0003</v>
      </c>
      <c r="B7258" s="8" t="s">
        <v>27</v>
      </c>
      <c r="C7258" s="8" t="s">
        <v>2062</v>
      </c>
      <c r="D7258" s="8" t="s">
        <v>450</v>
      </c>
      <c r="E7258" s="8" t="s">
        <v>523</v>
      </c>
      <c r="F7258" s="8" t="s">
        <v>452</v>
      </c>
      <c r="G7258" s="8" t="s">
        <v>524</v>
      </c>
      <c r="H7258" s="8">
        <v>0.24545700000000001</v>
      </c>
    </row>
    <row r="7259" spans="1:8">
      <c r="A7259" s="8" t="str">
        <f t="shared" si="153"/>
        <v>40.05.009510.02.0026</v>
      </c>
      <c r="B7259" s="8" t="s">
        <v>27</v>
      </c>
      <c r="C7259" s="8" t="s">
        <v>2062</v>
      </c>
      <c r="D7259" s="8" t="s">
        <v>450</v>
      </c>
      <c r="E7259" s="8" t="s">
        <v>1333</v>
      </c>
      <c r="F7259" s="8" t="s">
        <v>452</v>
      </c>
      <c r="G7259" s="8" t="s">
        <v>1334</v>
      </c>
      <c r="H7259" s="8">
        <v>0.105196</v>
      </c>
    </row>
    <row r="7260" spans="1:8">
      <c r="A7260" s="8" t="str">
        <f t="shared" si="153"/>
        <v>40.05.009510.07.0002</v>
      </c>
      <c r="B7260" s="8" t="s">
        <v>27</v>
      </c>
      <c r="C7260" s="8" t="s">
        <v>2062</v>
      </c>
      <c r="D7260" s="8" t="s">
        <v>450</v>
      </c>
      <c r="E7260" s="8" t="s">
        <v>454</v>
      </c>
      <c r="F7260" s="8" t="s">
        <v>452</v>
      </c>
      <c r="G7260" s="8" t="s">
        <v>455</v>
      </c>
      <c r="H7260" s="8">
        <v>2.2040999999999999</v>
      </c>
    </row>
    <row r="7261" spans="1:8">
      <c r="A7261" s="8" t="str">
        <f t="shared" si="153"/>
        <v>40.05.009510.04.0007</v>
      </c>
      <c r="B7261" s="8" t="s">
        <v>27</v>
      </c>
      <c r="C7261" s="8" t="s">
        <v>2062</v>
      </c>
      <c r="D7261" s="8" t="s">
        <v>450</v>
      </c>
      <c r="E7261" s="8" t="s">
        <v>535</v>
      </c>
      <c r="F7261" s="8" t="s">
        <v>452</v>
      </c>
      <c r="G7261" s="8" t="s">
        <v>536</v>
      </c>
      <c r="H7261" s="8">
        <v>0.71412799999999999</v>
      </c>
    </row>
    <row r="7262" spans="1:8">
      <c r="A7262" s="8" t="str">
        <f t="shared" si="153"/>
        <v>40.05.009520.03.0001</v>
      </c>
      <c r="B7262" s="8" t="s">
        <v>27</v>
      </c>
      <c r="C7262" s="8" t="s">
        <v>2062</v>
      </c>
      <c r="D7262" s="8" t="s">
        <v>450</v>
      </c>
      <c r="E7262" s="8" t="s">
        <v>815</v>
      </c>
      <c r="F7262" s="8" t="s">
        <v>463</v>
      </c>
      <c r="G7262" s="8" t="s">
        <v>816</v>
      </c>
      <c r="H7262" s="8">
        <v>1</v>
      </c>
    </row>
    <row r="7263" spans="1:8">
      <c r="A7263" s="8" t="str">
        <f t="shared" si="153"/>
        <v>40.05.009520.07.1011</v>
      </c>
      <c r="B7263" s="8" t="s">
        <v>27</v>
      </c>
      <c r="C7263" s="8" t="s">
        <v>2062</v>
      </c>
      <c r="D7263" s="8" t="s">
        <v>450</v>
      </c>
      <c r="E7263" s="8" t="s">
        <v>2211</v>
      </c>
      <c r="F7263" s="8" t="s">
        <v>452</v>
      </c>
      <c r="G7263" s="8" t="s">
        <v>2212</v>
      </c>
      <c r="H7263" s="8">
        <v>0.130102</v>
      </c>
    </row>
    <row r="7264" spans="1:8">
      <c r="A7264" s="8" t="str">
        <f t="shared" si="153"/>
        <v>40.05.009635.05.0073</v>
      </c>
      <c r="B7264" s="8" t="s">
        <v>45</v>
      </c>
      <c r="C7264" s="8" t="s">
        <v>2213</v>
      </c>
      <c r="D7264" s="8" t="s">
        <v>505</v>
      </c>
      <c r="E7264" s="8" t="s">
        <v>1749</v>
      </c>
      <c r="F7264" s="8" t="s">
        <v>452</v>
      </c>
      <c r="G7264" s="8" t="s">
        <v>1750</v>
      </c>
      <c r="H7264" s="8">
        <v>4.5</v>
      </c>
    </row>
    <row r="7265" spans="1:8">
      <c r="A7265" s="8" t="str">
        <f t="shared" si="153"/>
        <v>40.05.009630.05.0014</v>
      </c>
      <c r="B7265" s="8" t="s">
        <v>45</v>
      </c>
      <c r="C7265" s="8" t="s">
        <v>2213</v>
      </c>
      <c r="D7265" s="8" t="s">
        <v>505</v>
      </c>
      <c r="E7265" s="8" t="s">
        <v>1351</v>
      </c>
      <c r="F7265" s="8" t="s">
        <v>452</v>
      </c>
      <c r="G7265" s="8" t="s">
        <v>1320</v>
      </c>
      <c r="H7265" s="8">
        <v>5.625</v>
      </c>
    </row>
    <row r="7266" spans="1:8">
      <c r="A7266" s="8" t="str">
        <f t="shared" si="153"/>
        <v>40.05.009610.09.0003</v>
      </c>
      <c r="B7266" s="8" t="s">
        <v>45</v>
      </c>
      <c r="C7266" s="8" t="s">
        <v>2213</v>
      </c>
      <c r="D7266" s="8" t="s">
        <v>505</v>
      </c>
      <c r="E7266" s="8" t="s">
        <v>824</v>
      </c>
      <c r="F7266" s="8" t="s">
        <v>452</v>
      </c>
      <c r="G7266" s="8" t="s">
        <v>825</v>
      </c>
      <c r="H7266" s="8">
        <v>0.86026499999999995</v>
      </c>
    </row>
    <row r="7267" spans="1:8">
      <c r="A7267" s="8" t="str">
        <f t="shared" si="153"/>
        <v>40.05.009610.06.0020</v>
      </c>
      <c r="B7267" s="8" t="s">
        <v>45</v>
      </c>
      <c r="C7267" s="8" t="s">
        <v>2213</v>
      </c>
      <c r="D7267" s="8" t="s">
        <v>505</v>
      </c>
      <c r="E7267" s="8" t="s">
        <v>456</v>
      </c>
      <c r="F7267" s="8" t="s">
        <v>452</v>
      </c>
      <c r="G7267" s="8" t="s">
        <v>457</v>
      </c>
      <c r="H7267" s="8">
        <v>7.4713000000000002E-2</v>
      </c>
    </row>
    <row r="7268" spans="1:8">
      <c r="A7268" s="8" t="str">
        <f t="shared" si="153"/>
        <v>40.05.009610.04.0004</v>
      </c>
      <c r="B7268" s="8" t="s">
        <v>45</v>
      </c>
      <c r="C7268" s="8" t="s">
        <v>2213</v>
      </c>
      <c r="D7268" s="8" t="s">
        <v>505</v>
      </c>
      <c r="E7268" s="8" t="s">
        <v>776</v>
      </c>
      <c r="F7268" s="8" t="s">
        <v>452</v>
      </c>
      <c r="G7268" s="8" t="s">
        <v>777</v>
      </c>
      <c r="H7268" s="8">
        <v>4.2693000000000002E-2</v>
      </c>
    </row>
    <row r="7269" spans="1:8">
      <c r="A7269" s="8" t="str">
        <f t="shared" si="153"/>
        <v>40.05.009610.04.0005</v>
      </c>
      <c r="B7269" s="8" t="s">
        <v>45</v>
      </c>
      <c r="C7269" s="8" t="s">
        <v>2213</v>
      </c>
      <c r="D7269" s="8" t="s">
        <v>505</v>
      </c>
      <c r="E7269" s="8" t="s">
        <v>475</v>
      </c>
      <c r="F7269" s="8" t="s">
        <v>452</v>
      </c>
      <c r="G7269" s="8" t="s">
        <v>476</v>
      </c>
      <c r="H7269" s="8">
        <v>5.6924000000000002E-2</v>
      </c>
    </row>
    <row r="7270" spans="1:8">
      <c r="A7270" s="8" t="str">
        <f t="shared" si="153"/>
        <v>40.05.009640.03.1380</v>
      </c>
      <c r="B7270" s="8" t="s">
        <v>45</v>
      </c>
      <c r="C7270" s="8" t="s">
        <v>2213</v>
      </c>
      <c r="D7270" s="8" t="s">
        <v>505</v>
      </c>
      <c r="E7270" s="8" t="s">
        <v>835</v>
      </c>
      <c r="F7270" s="8" t="s">
        <v>498</v>
      </c>
      <c r="G7270" s="8" t="s">
        <v>836</v>
      </c>
      <c r="H7270" s="8">
        <v>0.85386099999999998</v>
      </c>
    </row>
    <row r="7271" spans="1:8">
      <c r="A7271" s="8" t="str">
        <f t="shared" si="153"/>
        <v>40.05.009630.06.0001</v>
      </c>
      <c r="B7271" s="8" t="s">
        <v>45</v>
      </c>
      <c r="C7271" s="8" t="s">
        <v>2213</v>
      </c>
      <c r="D7271" s="8" t="s">
        <v>505</v>
      </c>
      <c r="E7271" s="8" t="s">
        <v>1331</v>
      </c>
      <c r="F7271" s="8" t="s">
        <v>452</v>
      </c>
      <c r="G7271" s="8" t="s">
        <v>1332</v>
      </c>
      <c r="H7271" s="8">
        <v>3.7554289999999999</v>
      </c>
    </row>
    <row r="7272" spans="1:8">
      <c r="A7272" s="8" t="str">
        <f t="shared" si="153"/>
        <v>40.05.009610.01.0010</v>
      </c>
      <c r="B7272" s="8" t="s">
        <v>45</v>
      </c>
      <c r="C7272" s="8" t="s">
        <v>2213</v>
      </c>
      <c r="D7272" s="8" t="s">
        <v>505</v>
      </c>
      <c r="E7272" s="8" t="s">
        <v>843</v>
      </c>
      <c r="F7272" s="8" t="s">
        <v>452</v>
      </c>
      <c r="G7272" s="8" t="s">
        <v>844</v>
      </c>
      <c r="H7272" s="8">
        <v>0.61477999999999999</v>
      </c>
    </row>
    <row r="7273" spans="1:8">
      <c r="A7273" s="8" t="str">
        <f t="shared" si="153"/>
        <v>40.05.009610.01.0014</v>
      </c>
      <c r="B7273" s="8" t="s">
        <v>45</v>
      </c>
      <c r="C7273" s="8" t="s">
        <v>2213</v>
      </c>
      <c r="D7273" s="8" t="s">
        <v>505</v>
      </c>
      <c r="E7273" s="8" t="s">
        <v>841</v>
      </c>
      <c r="F7273" s="8" t="s">
        <v>452</v>
      </c>
      <c r="G7273" s="8" t="s">
        <v>842</v>
      </c>
      <c r="H7273" s="8">
        <v>0.81970600000000005</v>
      </c>
    </row>
    <row r="7274" spans="1:8">
      <c r="A7274" s="8" t="str">
        <f t="shared" si="153"/>
        <v>40.05.009610.01.0006</v>
      </c>
      <c r="B7274" s="8" t="s">
        <v>45</v>
      </c>
      <c r="C7274" s="8" t="s">
        <v>2213</v>
      </c>
      <c r="D7274" s="8" t="s">
        <v>505</v>
      </c>
      <c r="E7274" s="8" t="s">
        <v>845</v>
      </c>
      <c r="F7274" s="8" t="s">
        <v>452</v>
      </c>
      <c r="G7274" s="8" t="s">
        <v>846</v>
      </c>
      <c r="H7274" s="8">
        <v>0.61477999999999999</v>
      </c>
    </row>
    <row r="7275" spans="1:8">
      <c r="A7275" s="8" t="str">
        <f t="shared" si="153"/>
        <v>40.05.009610.02.0003</v>
      </c>
      <c r="B7275" s="8" t="s">
        <v>45</v>
      </c>
      <c r="C7275" s="8" t="s">
        <v>2213</v>
      </c>
      <c r="D7275" s="8" t="s">
        <v>505</v>
      </c>
      <c r="E7275" s="8" t="s">
        <v>523</v>
      </c>
      <c r="F7275" s="8" t="s">
        <v>452</v>
      </c>
      <c r="G7275" s="8" t="s">
        <v>524</v>
      </c>
      <c r="H7275" s="8">
        <v>0.139464</v>
      </c>
    </row>
    <row r="7276" spans="1:8">
      <c r="A7276" s="8" t="str">
        <f t="shared" si="153"/>
        <v>40.05.009610.02.0026</v>
      </c>
      <c r="B7276" s="8" t="s">
        <v>45</v>
      </c>
      <c r="C7276" s="8" t="s">
        <v>2213</v>
      </c>
      <c r="D7276" s="8" t="s">
        <v>505</v>
      </c>
      <c r="E7276" s="8" t="s">
        <v>1333</v>
      </c>
      <c r="F7276" s="8" t="s">
        <v>452</v>
      </c>
      <c r="G7276" s="8" t="s">
        <v>1334</v>
      </c>
      <c r="H7276" s="8">
        <v>5.9769999999999997E-2</v>
      </c>
    </row>
    <row r="7277" spans="1:8">
      <c r="A7277" s="8" t="str">
        <f t="shared" si="153"/>
        <v>40.05.009610.07.0002</v>
      </c>
      <c r="B7277" s="8" t="s">
        <v>45</v>
      </c>
      <c r="C7277" s="8" t="s">
        <v>2213</v>
      </c>
      <c r="D7277" s="8" t="s">
        <v>505</v>
      </c>
      <c r="E7277" s="8" t="s">
        <v>454</v>
      </c>
      <c r="F7277" s="8" t="s">
        <v>452</v>
      </c>
      <c r="G7277" s="8" t="s">
        <v>455</v>
      </c>
      <c r="H7277" s="8">
        <v>1.252329</v>
      </c>
    </row>
    <row r="7278" spans="1:8">
      <c r="A7278" s="8" t="str">
        <f t="shared" si="153"/>
        <v>40.05.009610.04.0007</v>
      </c>
      <c r="B7278" s="8" t="s">
        <v>45</v>
      </c>
      <c r="C7278" s="8" t="s">
        <v>2213</v>
      </c>
      <c r="D7278" s="8" t="s">
        <v>505</v>
      </c>
      <c r="E7278" s="8" t="s">
        <v>535</v>
      </c>
      <c r="F7278" s="8" t="s">
        <v>452</v>
      </c>
      <c r="G7278" s="8" t="s">
        <v>536</v>
      </c>
      <c r="H7278" s="8">
        <v>0.40575499999999998</v>
      </c>
    </row>
    <row r="7279" spans="1:8">
      <c r="A7279" s="8" t="str">
        <f t="shared" si="153"/>
        <v>40.05.009620.07.0085</v>
      </c>
      <c r="B7279" s="8" t="s">
        <v>45</v>
      </c>
      <c r="C7279" s="8" t="s">
        <v>2213</v>
      </c>
      <c r="D7279" s="8" t="s">
        <v>505</v>
      </c>
      <c r="E7279" s="8" t="s">
        <v>2118</v>
      </c>
      <c r="F7279" s="8" t="s">
        <v>452</v>
      </c>
      <c r="G7279" s="8" t="s">
        <v>2119</v>
      </c>
      <c r="H7279" s="8">
        <v>8.1429000000000001E-2</v>
      </c>
    </row>
    <row r="7280" spans="1:8">
      <c r="A7280" s="8" t="str">
        <f t="shared" si="153"/>
        <v>40.05.009620.03.0039</v>
      </c>
      <c r="B7280" s="8" t="s">
        <v>45</v>
      </c>
      <c r="C7280" s="8" t="s">
        <v>2213</v>
      </c>
      <c r="D7280" s="8" t="s">
        <v>505</v>
      </c>
      <c r="E7280" s="8" t="s">
        <v>1082</v>
      </c>
      <c r="F7280" s="8" t="s">
        <v>463</v>
      </c>
      <c r="G7280" s="8" t="s">
        <v>1083</v>
      </c>
      <c r="H7280" s="8">
        <v>1</v>
      </c>
    </row>
    <row r="7281" spans="1:8">
      <c r="A7281" s="8" t="str">
        <f t="shared" si="153"/>
        <v>40.05.009620.06.0020</v>
      </c>
      <c r="B7281" s="8" t="s">
        <v>45</v>
      </c>
      <c r="C7281" s="8" t="s">
        <v>2213</v>
      </c>
      <c r="D7281" s="8" t="s">
        <v>505</v>
      </c>
      <c r="E7281" s="8" t="s">
        <v>2214</v>
      </c>
      <c r="F7281" s="8" t="s">
        <v>463</v>
      </c>
      <c r="G7281" s="8" t="s">
        <v>2210</v>
      </c>
      <c r="H7281" s="8">
        <v>9</v>
      </c>
    </row>
    <row r="7282" spans="1:8">
      <c r="A7282" s="8" t="str">
        <f t="shared" si="153"/>
        <v>40.05.009735.05.0059</v>
      </c>
      <c r="B7282" s="8" t="s">
        <v>46</v>
      </c>
      <c r="C7282" s="8" t="s">
        <v>2215</v>
      </c>
      <c r="D7282" s="8" t="s">
        <v>505</v>
      </c>
      <c r="E7282" s="8" t="s">
        <v>1719</v>
      </c>
      <c r="F7282" s="8" t="s">
        <v>452</v>
      </c>
      <c r="G7282" s="8" t="s">
        <v>1720</v>
      </c>
      <c r="H7282" s="8">
        <v>5.6</v>
      </c>
    </row>
    <row r="7283" spans="1:8">
      <c r="A7283" s="8" t="str">
        <f t="shared" si="153"/>
        <v>40.05.009730.05.0011</v>
      </c>
      <c r="B7283" s="8" t="s">
        <v>46</v>
      </c>
      <c r="C7283" s="8" t="s">
        <v>2215</v>
      </c>
      <c r="D7283" s="8" t="s">
        <v>505</v>
      </c>
      <c r="E7283" s="8" t="s">
        <v>1339</v>
      </c>
      <c r="F7283" s="8" t="s">
        <v>452</v>
      </c>
      <c r="G7283" s="8" t="s">
        <v>1340</v>
      </c>
      <c r="H7283" s="8">
        <v>5.6</v>
      </c>
    </row>
    <row r="7284" spans="1:8">
      <c r="A7284" s="8" t="str">
        <f t="shared" si="153"/>
        <v>40.05.009710.09.0003</v>
      </c>
      <c r="B7284" s="8" t="s">
        <v>46</v>
      </c>
      <c r="C7284" s="8" t="s">
        <v>2215</v>
      </c>
      <c r="D7284" s="8" t="s">
        <v>505</v>
      </c>
      <c r="E7284" s="8" t="s">
        <v>824</v>
      </c>
      <c r="F7284" s="8" t="s">
        <v>452</v>
      </c>
      <c r="G7284" s="8" t="s">
        <v>825</v>
      </c>
      <c r="H7284" s="8">
        <v>0.91339300000000001</v>
      </c>
    </row>
    <row r="7285" spans="1:8">
      <c r="A7285" s="8" t="str">
        <f t="shared" si="153"/>
        <v>40.05.009710.06.0020</v>
      </c>
      <c r="B7285" s="8" t="s">
        <v>46</v>
      </c>
      <c r="C7285" s="8" t="s">
        <v>2215</v>
      </c>
      <c r="D7285" s="8" t="s">
        <v>505</v>
      </c>
      <c r="E7285" s="8" t="s">
        <v>456</v>
      </c>
      <c r="F7285" s="8" t="s">
        <v>452</v>
      </c>
      <c r="G7285" s="8" t="s">
        <v>457</v>
      </c>
      <c r="H7285" s="8">
        <v>9.0410000000000004E-2</v>
      </c>
    </row>
    <row r="7286" spans="1:8">
      <c r="A7286" s="8" t="str">
        <f t="shared" si="153"/>
        <v>40.05.009710.04.0005</v>
      </c>
      <c r="B7286" s="8" t="s">
        <v>46</v>
      </c>
      <c r="C7286" s="8" t="s">
        <v>2215</v>
      </c>
      <c r="D7286" s="8" t="s">
        <v>505</v>
      </c>
      <c r="E7286" s="8" t="s">
        <v>475</v>
      </c>
      <c r="F7286" s="8" t="s">
        <v>452</v>
      </c>
      <c r="G7286" s="8" t="s">
        <v>476</v>
      </c>
      <c r="H7286" s="8">
        <v>0.13383</v>
      </c>
    </row>
    <row r="7287" spans="1:8">
      <c r="A7287" s="8" t="str">
        <f t="shared" si="153"/>
        <v>40.05.009740.03.1380</v>
      </c>
      <c r="B7287" s="8" t="s">
        <v>46</v>
      </c>
      <c r="C7287" s="8" t="s">
        <v>2215</v>
      </c>
      <c r="D7287" s="8" t="s">
        <v>505</v>
      </c>
      <c r="E7287" s="8" t="s">
        <v>835</v>
      </c>
      <c r="F7287" s="8" t="s">
        <v>498</v>
      </c>
      <c r="G7287" s="8" t="s">
        <v>836</v>
      </c>
      <c r="H7287" s="8">
        <v>0.55019200000000001</v>
      </c>
    </row>
    <row r="7288" spans="1:8">
      <c r="A7288" s="8" t="str">
        <f t="shared" si="153"/>
        <v>40.05.009740.03.1510</v>
      </c>
      <c r="B7288" s="8" t="s">
        <v>46</v>
      </c>
      <c r="C7288" s="8" t="s">
        <v>2215</v>
      </c>
      <c r="D7288" s="8" t="s">
        <v>505</v>
      </c>
      <c r="E7288" s="8" t="s">
        <v>837</v>
      </c>
      <c r="F7288" s="8" t="s">
        <v>498</v>
      </c>
      <c r="G7288" s="8" t="s">
        <v>838</v>
      </c>
      <c r="H7288" s="8">
        <v>7.4349999999999999E-2</v>
      </c>
    </row>
    <row r="7289" spans="1:8">
      <c r="A7289" s="8" t="str">
        <f t="shared" si="153"/>
        <v>40.05.009730.06.0010</v>
      </c>
      <c r="B7289" s="8" t="s">
        <v>46</v>
      </c>
      <c r="C7289" s="8" t="s">
        <v>2215</v>
      </c>
      <c r="D7289" s="8" t="s">
        <v>505</v>
      </c>
      <c r="E7289" s="8" t="s">
        <v>1341</v>
      </c>
      <c r="F7289" s="8" t="s">
        <v>452</v>
      </c>
      <c r="G7289" s="8" t="s">
        <v>1342</v>
      </c>
      <c r="H7289" s="8">
        <v>3.855521</v>
      </c>
    </row>
    <row r="7290" spans="1:8">
      <c r="A7290" s="8" t="str">
        <f t="shared" si="153"/>
        <v>40.05.009710.07.0002</v>
      </c>
      <c r="B7290" s="8" t="s">
        <v>46</v>
      </c>
      <c r="C7290" s="8" t="s">
        <v>2215</v>
      </c>
      <c r="D7290" s="8" t="s">
        <v>505</v>
      </c>
      <c r="E7290" s="8" t="s">
        <v>454</v>
      </c>
      <c r="F7290" s="8" t="s">
        <v>452</v>
      </c>
      <c r="G7290" s="8" t="s">
        <v>455</v>
      </c>
      <c r="H7290" s="8">
        <v>1.1896040000000001</v>
      </c>
    </row>
    <row r="7291" spans="1:8">
      <c r="A7291" s="8" t="str">
        <f t="shared" si="153"/>
        <v>40.05.009710.04.0007</v>
      </c>
      <c r="B7291" s="8" t="s">
        <v>46</v>
      </c>
      <c r="C7291" s="8" t="s">
        <v>2215</v>
      </c>
      <c r="D7291" s="8" t="s">
        <v>505</v>
      </c>
      <c r="E7291" s="8" t="s">
        <v>535</v>
      </c>
      <c r="F7291" s="8" t="s">
        <v>452</v>
      </c>
      <c r="G7291" s="8" t="s">
        <v>536</v>
      </c>
      <c r="H7291" s="8">
        <v>0.47584100000000001</v>
      </c>
    </row>
    <row r="7292" spans="1:8">
      <c r="A7292" s="8" t="str">
        <f t="shared" si="153"/>
        <v>40.05.009710.01.0010</v>
      </c>
      <c r="B7292" s="8" t="s">
        <v>46</v>
      </c>
      <c r="C7292" s="8" t="s">
        <v>2215</v>
      </c>
      <c r="D7292" s="8" t="s">
        <v>505</v>
      </c>
      <c r="E7292" s="8" t="s">
        <v>843</v>
      </c>
      <c r="F7292" s="8" t="s">
        <v>452</v>
      </c>
      <c r="G7292" s="8" t="s">
        <v>844</v>
      </c>
      <c r="H7292" s="8">
        <v>0.64238600000000001</v>
      </c>
    </row>
    <row r="7293" spans="1:8">
      <c r="A7293" s="8" t="str">
        <f t="shared" si="153"/>
        <v>40.05.009710.01.0019</v>
      </c>
      <c r="B7293" s="8" t="s">
        <v>46</v>
      </c>
      <c r="C7293" s="8" t="s">
        <v>2215</v>
      </c>
      <c r="D7293" s="8" t="s">
        <v>505</v>
      </c>
      <c r="E7293" s="8" t="s">
        <v>1343</v>
      </c>
      <c r="F7293" s="8" t="s">
        <v>452</v>
      </c>
      <c r="G7293" s="8" t="s">
        <v>842</v>
      </c>
      <c r="H7293" s="8">
        <v>0.85651500000000003</v>
      </c>
    </row>
    <row r="7294" spans="1:8">
      <c r="A7294" s="8" t="str">
        <f t="shared" si="153"/>
        <v>40.05.009710.01.0006</v>
      </c>
      <c r="B7294" s="8" t="s">
        <v>46</v>
      </c>
      <c r="C7294" s="8" t="s">
        <v>2215</v>
      </c>
      <c r="D7294" s="8" t="s">
        <v>505</v>
      </c>
      <c r="E7294" s="8" t="s">
        <v>845</v>
      </c>
      <c r="F7294" s="8" t="s">
        <v>452</v>
      </c>
      <c r="G7294" s="8" t="s">
        <v>846</v>
      </c>
      <c r="H7294" s="8">
        <v>0.64238600000000001</v>
      </c>
    </row>
    <row r="7295" spans="1:8">
      <c r="A7295" s="8" t="str">
        <f t="shared" si="153"/>
        <v>40.05.009710.02.0003</v>
      </c>
      <c r="B7295" s="8" t="s">
        <v>46</v>
      </c>
      <c r="C7295" s="8" t="s">
        <v>2215</v>
      </c>
      <c r="D7295" s="8" t="s">
        <v>505</v>
      </c>
      <c r="E7295" s="8" t="s">
        <v>523</v>
      </c>
      <c r="F7295" s="8" t="s">
        <v>452</v>
      </c>
      <c r="G7295" s="8" t="s">
        <v>524</v>
      </c>
      <c r="H7295" s="8">
        <v>0.166545</v>
      </c>
    </row>
    <row r="7296" spans="1:8">
      <c r="A7296" s="8" t="str">
        <f t="shared" si="153"/>
        <v>40.05.009710.02.0026</v>
      </c>
      <c r="B7296" s="8" t="s">
        <v>46</v>
      </c>
      <c r="C7296" s="8" t="s">
        <v>2215</v>
      </c>
      <c r="D7296" s="8" t="s">
        <v>505</v>
      </c>
      <c r="E7296" s="8" t="s">
        <v>1333</v>
      </c>
      <c r="F7296" s="8" t="s">
        <v>452</v>
      </c>
      <c r="G7296" s="8" t="s">
        <v>1334</v>
      </c>
      <c r="H7296" s="8">
        <v>4.1635999999999999E-2</v>
      </c>
    </row>
    <row r="7297" spans="1:8">
      <c r="A7297" s="8" t="str">
        <f t="shared" si="153"/>
        <v>40.05.009720.07.0087</v>
      </c>
      <c r="B7297" s="8" t="s">
        <v>46</v>
      </c>
      <c r="C7297" s="8" t="s">
        <v>2215</v>
      </c>
      <c r="D7297" s="8" t="s">
        <v>505</v>
      </c>
      <c r="E7297" s="8" t="s">
        <v>2162</v>
      </c>
      <c r="F7297" s="8" t="s">
        <v>452</v>
      </c>
      <c r="G7297" s="8" t="s">
        <v>2163</v>
      </c>
      <c r="H7297" s="8">
        <v>9.0509999999999993E-2</v>
      </c>
    </row>
    <row r="7298" spans="1:8">
      <c r="A7298" s="8" t="str">
        <f t="shared" si="153"/>
        <v>40.05.009720.03.0039</v>
      </c>
      <c r="B7298" s="8" t="s">
        <v>46</v>
      </c>
      <c r="C7298" s="8" t="s">
        <v>2215</v>
      </c>
      <c r="D7298" s="8" t="s">
        <v>505</v>
      </c>
      <c r="E7298" s="8" t="s">
        <v>1082</v>
      </c>
      <c r="F7298" s="8" t="s">
        <v>463</v>
      </c>
      <c r="G7298" s="8" t="s">
        <v>1083</v>
      </c>
      <c r="H7298" s="8">
        <v>1</v>
      </c>
    </row>
    <row r="7299" spans="1:8">
      <c r="A7299" s="8" t="str">
        <f t="shared" si="153"/>
        <v>---------------  - FMEN031 - V:</v>
      </c>
      <c r="B7299" s="8" t="s">
        <v>427</v>
      </c>
      <c r="C7299" s="8" t="e">
        <f>------------------------------DAT</f>
        <v>#NAME?</v>
      </c>
      <c r="D7299" s="8" t="s">
        <v>1238</v>
      </c>
      <c r="E7299" s="8" t="s">
        <v>526</v>
      </c>
      <c r="F7299" s="8" t="s">
        <v>527</v>
      </c>
      <c r="G7299" s="8" t="s">
        <v>528</v>
      </c>
      <c r="H7299" s="8"/>
    </row>
    <row r="7300" spans="1:8">
      <c r="A7300" s="8" t="str">
        <f t="shared" si="153"/>
        <v>_x000C_------------------------------</v>
      </c>
      <c r="B7300" s="8" t="s">
        <v>529</v>
      </c>
      <c r="C7300" s="8" t="s">
        <v>1227</v>
      </c>
      <c r="D7300" s="8" t="s">
        <v>1228</v>
      </c>
      <c r="E7300" s="8" t="s">
        <v>430</v>
      </c>
      <c r="F7300" s="8" t="s">
        <v>429</v>
      </c>
      <c r="G7300" s="8" t="s">
        <v>431</v>
      </c>
      <c r="H7300" s="8" t="s">
        <v>431</v>
      </c>
    </row>
    <row r="7301" spans="1:8">
      <c r="A7301" s="8" t="str">
        <f t="shared" si="153"/>
        <v>FORNO DE MINASrutura de Atual P</v>
      </c>
      <c r="B7301" s="8" t="s">
        <v>433</v>
      </c>
      <c r="C7301" s="8" t="s">
        <v>434</v>
      </c>
      <c r="D7301" s="8" t="s">
        <v>435</v>
      </c>
      <c r="E7301" s="8" t="s">
        <v>436</v>
      </c>
      <c r="F7301" s="8" t="s">
        <v>437</v>
      </c>
      <c r="G7301" s="8" t="s">
        <v>438</v>
      </c>
      <c r="H7301" s="8" t="s">
        <v>2216</v>
      </c>
    </row>
    <row r="7302" spans="1:8">
      <c r="A7302" s="8" t="str">
        <f t="shared" si="153"/>
        <v>-------------------------------</v>
      </c>
      <c r="B7302" s="8" t="s">
        <v>427</v>
      </c>
      <c r="C7302" s="8" t="s">
        <v>1227</v>
      </c>
      <c r="D7302" s="8" t="s">
        <v>1228</v>
      </c>
      <c r="E7302" s="8" t="s">
        <v>430</v>
      </c>
      <c r="F7302" s="8" t="s">
        <v>429</v>
      </c>
      <c r="G7302" s="8" t="s">
        <v>431</v>
      </c>
      <c r="H7302" s="8" t="s">
        <v>2208</v>
      </c>
    </row>
    <row r="7303" spans="1:8">
      <c r="A7303" s="8" t="str">
        <f t="shared" si="153"/>
        <v/>
      </c>
      <c r="B7303" s="8"/>
      <c r="C7303" s="8"/>
      <c r="D7303" s="8"/>
      <c r="E7303" s="8"/>
      <c r="F7303" s="8"/>
      <c r="G7303" s="8"/>
      <c r="H7303" s="8"/>
    </row>
    <row r="7304" spans="1:8">
      <c r="A7304" s="8" t="str">
        <f t="shared" si="153"/>
        <v>Item PaiItem Filho</v>
      </c>
      <c r="B7304" s="8" t="s">
        <v>441</v>
      </c>
      <c r="C7304" s="8" t="s">
        <v>442</v>
      </c>
      <c r="D7304" s="8" t="s">
        <v>443</v>
      </c>
      <c r="E7304" s="8" t="s">
        <v>444</v>
      </c>
      <c r="F7304" s="8" t="s">
        <v>443</v>
      </c>
      <c r="G7304" s="8" t="s">
        <v>445</v>
      </c>
      <c r="H7304" s="8" t="s">
        <v>446</v>
      </c>
    </row>
    <row r="7305" spans="1:8">
      <c r="A7305" s="8" t="str">
        <f t="shared" si="153"/>
        <v>------------------------------</v>
      </c>
      <c r="B7305" s="8" t="s">
        <v>427</v>
      </c>
      <c r="C7305" s="8" t="s">
        <v>447</v>
      </c>
      <c r="D7305" s="8" t="s">
        <v>448</v>
      </c>
      <c r="E7305" s="8" t="s">
        <v>449</v>
      </c>
      <c r="F7305" s="8" t="s">
        <v>448</v>
      </c>
      <c r="G7305" s="8" t="s">
        <v>431</v>
      </c>
      <c r="H7305" s="8" t="s">
        <v>427</v>
      </c>
    </row>
    <row r="7306" spans="1:8">
      <c r="A7306" s="8" t="str">
        <f t="shared" si="153"/>
        <v>40.05.009720.06.0010</v>
      </c>
      <c r="B7306" s="8" t="s">
        <v>46</v>
      </c>
      <c r="C7306" s="8" t="s">
        <v>2215</v>
      </c>
      <c r="D7306" s="8" t="s">
        <v>505</v>
      </c>
      <c r="E7306" s="8" t="s">
        <v>668</v>
      </c>
      <c r="F7306" s="8" t="s">
        <v>463</v>
      </c>
      <c r="G7306" s="8" t="s">
        <v>669</v>
      </c>
      <c r="H7306" s="8">
        <v>10</v>
      </c>
    </row>
    <row r="7307" spans="1:8">
      <c r="A7307" s="8" t="str">
        <f t="shared" si="153"/>
        <v>40.05.009835.05.0052</v>
      </c>
      <c r="B7307" s="8" t="s">
        <v>47</v>
      </c>
      <c r="C7307" s="8" t="s">
        <v>2062</v>
      </c>
      <c r="D7307" s="8" t="s">
        <v>505</v>
      </c>
      <c r="E7307" s="8" t="s">
        <v>1704</v>
      </c>
      <c r="F7307" s="8" t="s">
        <v>452</v>
      </c>
      <c r="G7307" s="8" t="s">
        <v>1705</v>
      </c>
      <c r="H7307" s="8">
        <v>10</v>
      </c>
    </row>
    <row r="7308" spans="1:8">
      <c r="A7308" s="8" t="str">
        <f t="shared" si="153"/>
        <v>40.05.009830.05.0014</v>
      </c>
      <c r="B7308" s="8" t="s">
        <v>47</v>
      </c>
      <c r="C7308" s="8" t="s">
        <v>2062</v>
      </c>
      <c r="D7308" s="8" t="s">
        <v>505</v>
      </c>
      <c r="E7308" s="8" t="s">
        <v>1351</v>
      </c>
      <c r="F7308" s="8" t="s">
        <v>452</v>
      </c>
      <c r="G7308" s="8" t="s">
        <v>1320</v>
      </c>
      <c r="H7308" s="8">
        <v>10</v>
      </c>
    </row>
    <row r="7309" spans="1:8">
      <c r="A7309" s="8" t="str">
        <f t="shared" si="153"/>
        <v>40.05.009810.09.0003</v>
      </c>
      <c r="B7309" s="8" t="s">
        <v>47</v>
      </c>
      <c r="C7309" s="8" t="s">
        <v>2062</v>
      </c>
      <c r="D7309" s="8" t="s">
        <v>505</v>
      </c>
      <c r="E7309" s="8" t="s">
        <v>824</v>
      </c>
      <c r="F7309" s="8" t="s">
        <v>452</v>
      </c>
      <c r="G7309" s="8" t="s">
        <v>825</v>
      </c>
      <c r="H7309" s="8">
        <v>1.5293600000000001</v>
      </c>
    </row>
    <row r="7310" spans="1:8">
      <c r="A7310" s="8" t="str">
        <f t="shared" si="153"/>
        <v>40.05.009810.06.0020</v>
      </c>
      <c r="B7310" s="8" t="s">
        <v>47</v>
      </c>
      <c r="C7310" s="8" t="s">
        <v>2062</v>
      </c>
      <c r="D7310" s="8" t="s">
        <v>505</v>
      </c>
      <c r="E7310" s="8" t="s">
        <v>456</v>
      </c>
      <c r="F7310" s="8" t="s">
        <v>452</v>
      </c>
      <c r="G7310" s="8" t="s">
        <v>457</v>
      </c>
      <c r="H7310" s="8">
        <v>0.132823</v>
      </c>
    </row>
    <row r="7311" spans="1:8">
      <c r="A7311" s="8" t="str">
        <f t="shared" ref="A7311:A7374" si="154">B7311&amp;E7311</f>
        <v>40.05.009810.04.0004</v>
      </c>
      <c r="B7311" s="8" t="s">
        <v>47</v>
      </c>
      <c r="C7311" s="8" t="s">
        <v>2062</v>
      </c>
      <c r="D7311" s="8" t="s">
        <v>505</v>
      </c>
      <c r="E7311" s="8" t="s">
        <v>776</v>
      </c>
      <c r="F7311" s="8" t="s">
        <v>452</v>
      </c>
      <c r="G7311" s="8" t="s">
        <v>777</v>
      </c>
      <c r="H7311" s="8">
        <v>7.5898999999999994E-2</v>
      </c>
    </row>
    <row r="7312" spans="1:8">
      <c r="A7312" s="8" t="str">
        <f t="shared" si="154"/>
        <v>40.05.009810.04.0005</v>
      </c>
      <c r="B7312" s="8" t="s">
        <v>47</v>
      </c>
      <c r="C7312" s="8" t="s">
        <v>2062</v>
      </c>
      <c r="D7312" s="8" t="s">
        <v>505</v>
      </c>
      <c r="E7312" s="8" t="s">
        <v>475</v>
      </c>
      <c r="F7312" s="8" t="s">
        <v>452</v>
      </c>
      <c r="G7312" s="8" t="s">
        <v>476</v>
      </c>
      <c r="H7312" s="8">
        <v>0.101198</v>
      </c>
    </row>
    <row r="7313" spans="1:8">
      <c r="A7313" s="8" t="str">
        <f t="shared" si="154"/>
        <v>40.05.009840.03.1380</v>
      </c>
      <c r="B7313" s="8" t="s">
        <v>47</v>
      </c>
      <c r="C7313" s="8" t="s">
        <v>2062</v>
      </c>
      <c r="D7313" s="8" t="s">
        <v>505</v>
      </c>
      <c r="E7313" s="8" t="s">
        <v>835</v>
      </c>
      <c r="F7313" s="8" t="s">
        <v>498</v>
      </c>
      <c r="G7313" s="8" t="s">
        <v>836</v>
      </c>
      <c r="H7313" s="8">
        <v>1.5179750000000001</v>
      </c>
    </row>
    <row r="7314" spans="1:8">
      <c r="A7314" s="8" t="str">
        <f t="shared" si="154"/>
        <v>40.05.009830.06.0001</v>
      </c>
      <c r="B7314" s="8" t="s">
        <v>47</v>
      </c>
      <c r="C7314" s="8" t="s">
        <v>2062</v>
      </c>
      <c r="D7314" s="8" t="s">
        <v>505</v>
      </c>
      <c r="E7314" s="8" t="s">
        <v>1331</v>
      </c>
      <c r="F7314" s="8" t="s">
        <v>452</v>
      </c>
      <c r="G7314" s="8" t="s">
        <v>1332</v>
      </c>
      <c r="H7314" s="8">
        <v>6.6763180000000002</v>
      </c>
    </row>
    <row r="7315" spans="1:8">
      <c r="A7315" s="8" t="str">
        <f t="shared" si="154"/>
        <v>40.05.009810.01.0010</v>
      </c>
      <c r="B7315" s="8" t="s">
        <v>47</v>
      </c>
      <c r="C7315" s="8" t="s">
        <v>2062</v>
      </c>
      <c r="D7315" s="8" t="s">
        <v>505</v>
      </c>
      <c r="E7315" s="8" t="s">
        <v>843</v>
      </c>
      <c r="F7315" s="8" t="s">
        <v>452</v>
      </c>
      <c r="G7315" s="8" t="s">
        <v>844</v>
      </c>
      <c r="H7315" s="8">
        <v>1.0929420000000001</v>
      </c>
    </row>
    <row r="7316" spans="1:8">
      <c r="A7316" s="8" t="str">
        <f t="shared" si="154"/>
        <v>40.05.009810.01.0014</v>
      </c>
      <c r="B7316" s="8" t="s">
        <v>47</v>
      </c>
      <c r="C7316" s="8" t="s">
        <v>2062</v>
      </c>
      <c r="D7316" s="8" t="s">
        <v>505</v>
      </c>
      <c r="E7316" s="8" t="s">
        <v>841</v>
      </c>
      <c r="F7316" s="8" t="s">
        <v>452</v>
      </c>
      <c r="G7316" s="8" t="s">
        <v>842</v>
      </c>
      <c r="H7316" s="8">
        <v>1.4572560000000001</v>
      </c>
    </row>
    <row r="7317" spans="1:8">
      <c r="A7317" s="8" t="str">
        <f t="shared" si="154"/>
        <v>40.05.009810.01.0006</v>
      </c>
      <c r="B7317" s="8" t="s">
        <v>47</v>
      </c>
      <c r="C7317" s="8" t="s">
        <v>2062</v>
      </c>
      <c r="D7317" s="8" t="s">
        <v>505</v>
      </c>
      <c r="E7317" s="8" t="s">
        <v>845</v>
      </c>
      <c r="F7317" s="8" t="s">
        <v>452</v>
      </c>
      <c r="G7317" s="8" t="s">
        <v>846</v>
      </c>
      <c r="H7317" s="8">
        <v>1.0929420000000001</v>
      </c>
    </row>
    <row r="7318" spans="1:8">
      <c r="A7318" s="8" t="str">
        <f t="shared" si="154"/>
        <v>40.05.009810.02.0003</v>
      </c>
      <c r="B7318" s="8" t="s">
        <v>47</v>
      </c>
      <c r="C7318" s="8" t="s">
        <v>2062</v>
      </c>
      <c r="D7318" s="8" t="s">
        <v>505</v>
      </c>
      <c r="E7318" s="8" t="s">
        <v>523</v>
      </c>
      <c r="F7318" s="8" t="s">
        <v>452</v>
      </c>
      <c r="G7318" s="8" t="s">
        <v>524</v>
      </c>
      <c r="H7318" s="8">
        <v>0.24793599999999999</v>
      </c>
    </row>
    <row r="7319" spans="1:8">
      <c r="A7319" s="8" t="str">
        <f t="shared" si="154"/>
        <v>40.05.009810.02.0026</v>
      </c>
      <c r="B7319" s="8" t="s">
        <v>47</v>
      </c>
      <c r="C7319" s="8" t="s">
        <v>2062</v>
      </c>
      <c r="D7319" s="8" t="s">
        <v>505</v>
      </c>
      <c r="E7319" s="8" t="s">
        <v>1333</v>
      </c>
      <c r="F7319" s="8" t="s">
        <v>452</v>
      </c>
      <c r="G7319" s="8" t="s">
        <v>1334</v>
      </c>
      <c r="H7319" s="8">
        <v>0.10625800000000001</v>
      </c>
    </row>
    <row r="7320" spans="1:8">
      <c r="A7320" s="8" t="str">
        <f t="shared" si="154"/>
        <v>40.05.009810.07.0002</v>
      </c>
      <c r="B7320" s="8" t="s">
        <v>47</v>
      </c>
      <c r="C7320" s="8" t="s">
        <v>2062</v>
      </c>
      <c r="D7320" s="8" t="s">
        <v>505</v>
      </c>
      <c r="E7320" s="8" t="s">
        <v>454</v>
      </c>
      <c r="F7320" s="8" t="s">
        <v>452</v>
      </c>
      <c r="G7320" s="8" t="s">
        <v>455</v>
      </c>
      <c r="H7320" s="8">
        <v>2.2263630000000001</v>
      </c>
    </row>
    <row r="7321" spans="1:8">
      <c r="A7321" s="8" t="str">
        <f t="shared" si="154"/>
        <v>40.05.009810.04.0007</v>
      </c>
      <c r="B7321" s="8" t="s">
        <v>47</v>
      </c>
      <c r="C7321" s="8" t="s">
        <v>2062</v>
      </c>
      <c r="D7321" s="8" t="s">
        <v>505</v>
      </c>
      <c r="E7321" s="8" t="s">
        <v>535</v>
      </c>
      <c r="F7321" s="8" t="s">
        <v>452</v>
      </c>
      <c r="G7321" s="8" t="s">
        <v>536</v>
      </c>
      <c r="H7321" s="8">
        <v>0.72134200000000004</v>
      </c>
    </row>
    <row r="7322" spans="1:8">
      <c r="A7322" s="8" t="str">
        <f t="shared" si="154"/>
        <v>40.05.009820.07.0089</v>
      </c>
      <c r="B7322" s="8" t="s">
        <v>47</v>
      </c>
      <c r="C7322" s="8" t="s">
        <v>2062</v>
      </c>
      <c r="D7322" s="8" t="s">
        <v>505</v>
      </c>
      <c r="E7322" s="8" t="s">
        <v>2110</v>
      </c>
      <c r="F7322" s="8" t="s">
        <v>452</v>
      </c>
      <c r="G7322" s="8" t="s">
        <v>2111</v>
      </c>
      <c r="H7322" s="8">
        <v>6.9082000000000005E-2</v>
      </c>
    </row>
    <row r="7323" spans="1:8">
      <c r="A7323" s="8" t="str">
        <f t="shared" si="154"/>
        <v>40.05.009820.03.0008</v>
      </c>
      <c r="B7323" s="8" t="s">
        <v>47</v>
      </c>
      <c r="C7323" s="8" t="s">
        <v>2062</v>
      </c>
      <c r="D7323" s="8" t="s">
        <v>505</v>
      </c>
      <c r="E7323" s="8" t="s">
        <v>826</v>
      </c>
      <c r="F7323" s="8" t="s">
        <v>508</v>
      </c>
      <c r="G7323" s="8" t="s">
        <v>827</v>
      </c>
      <c r="H7323" s="8">
        <v>1</v>
      </c>
    </row>
    <row r="7324" spans="1:8">
      <c r="A7324" s="8" t="str">
        <f t="shared" si="154"/>
        <v>40.05.009820.06.0018</v>
      </c>
      <c r="B7324" s="8" t="s">
        <v>47</v>
      </c>
      <c r="C7324" s="8" t="s">
        <v>2062</v>
      </c>
      <c r="D7324" s="8" t="s">
        <v>505</v>
      </c>
      <c r="E7324" s="8" t="s">
        <v>2217</v>
      </c>
      <c r="F7324" s="8" t="s">
        <v>463</v>
      </c>
      <c r="G7324" s="8" t="s">
        <v>2218</v>
      </c>
      <c r="H7324" s="8">
        <v>10</v>
      </c>
    </row>
    <row r="7325" spans="1:8">
      <c r="A7325" s="8" t="str">
        <f t="shared" si="154"/>
        <v>40.05.009935.05.0063</v>
      </c>
      <c r="B7325" s="8" t="s">
        <v>2219</v>
      </c>
      <c r="C7325" s="8" t="s">
        <v>2133</v>
      </c>
      <c r="D7325" s="8" t="s">
        <v>450</v>
      </c>
      <c r="E7325" s="8" t="s">
        <v>1728</v>
      </c>
      <c r="F7325" s="8" t="s">
        <v>452</v>
      </c>
      <c r="G7325" s="8" t="s">
        <v>1729</v>
      </c>
      <c r="H7325" s="8">
        <v>10</v>
      </c>
    </row>
    <row r="7326" spans="1:8">
      <c r="A7326" s="8" t="str">
        <f t="shared" si="154"/>
        <v>40.05.009930.05.0019</v>
      </c>
      <c r="B7326" s="8" t="s">
        <v>2219</v>
      </c>
      <c r="C7326" s="8" t="s">
        <v>2133</v>
      </c>
      <c r="D7326" s="8" t="s">
        <v>450</v>
      </c>
      <c r="E7326" s="8" t="s">
        <v>1369</v>
      </c>
      <c r="F7326" s="8" t="s">
        <v>452</v>
      </c>
      <c r="G7326" s="8" t="s">
        <v>1370</v>
      </c>
      <c r="H7326" s="8">
        <v>10</v>
      </c>
    </row>
    <row r="7327" spans="1:8">
      <c r="A7327" s="8" t="str">
        <f t="shared" si="154"/>
        <v>40.05.009910.09.0003</v>
      </c>
      <c r="B7327" s="8" t="s">
        <v>2219</v>
      </c>
      <c r="C7327" s="8" t="s">
        <v>2133</v>
      </c>
      <c r="D7327" s="8" t="s">
        <v>450</v>
      </c>
      <c r="E7327" s="8" t="s">
        <v>824</v>
      </c>
      <c r="F7327" s="8" t="s">
        <v>452</v>
      </c>
      <c r="G7327" s="8" t="s">
        <v>825</v>
      </c>
      <c r="H7327" s="8">
        <v>1.452574</v>
      </c>
    </row>
    <row r="7328" spans="1:8">
      <c r="A7328" s="8" t="str">
        <f t="shared" si="154"/>
        <v>40.05.009910.06.0020</v>
      </c>
      <c r="B7328" s="8" t="s">
        <v>2219</v>
      </c>
      <c r="C7328" s="8" t="s">
        <v>2133</v>
      </c>
      <c r="D7328" s="8" t="s">
        <v>450</v>
      </c>
      <c r="E7328" s="8" t="s">
        <v>456</v>
      </c>
      <c r="F7328" s="8" t="s">
        <v>452</v>
      </c>
      <c r="G7328" s="8" t="s">
        <v>457</v>
      </c>
      <c r="H7328" s="8">
        <v>0.134072</v>
      </c>
    </row>
    <row r="7329" spans="1:8">
      <c r="A7329" s="8" t="str">
        <f t="shared" si="154"/>
        <v>40.05.009910.04.0004</v>
      </c>
      <c r="B7329" s="8" t="s">
        <v>2219</v>
      </c>
      <c r="C7329" s="8" t="s">
        <v>2133</v>
      </c>
      <c r="D7329" s="8" t="s">
        <v>450</v>
      </c>
      <c r="E7329" s="8" t="s">
        <v>776</v>
      </c>
      <c r="F7329" s="8" t="s">
        <v>452</v>
      </c>
      <c r="G7329" s="8" t="s">
        <v>777</v>
      </c>
      <c r="H7329" s="8">
        <v>7.8405000000000002E-2</v>
      </c>
    </row>
    <row r="7330" spans="1:8">
      <c r="A7330" s="8" t="str">
        <f t="shared" si="154"/>
        <v>40.05.009910.04.0005</v>
      </c>
      <c r="B7330" s="8" t="s">
        <v>2219</v>
      </c>
      <c r="C7330" s="8" t="s">
        <v>2133</v>
      </c>
      <c r="D7330" s="8" t="s">
        <v>450</v>
      </c>
      <c r="E7330" s="8" t="s">
        <v>475</v>
      </c>
      <c r="F7330" s="8" t="s">
        <v>452</v>
      </c>
      <c r="G7330" s="8" t="s">
        <v>476</v>
      </c>
      <c r="H7330" s="8">
        <v>0.10453900000000001</v>
      </c>
    </row>
    <row r="7331" spans="1:8">
      <c r="A7331" s="8" t="str">
        <f t="shared" si="154"/>
        <v>40.05.009940.03.1380</v>
      </c>
      <c r="B7331" s="8" t="s">
        <v>2219</v>
      </c>
      <c r="C7331" s="8" t="s">
        <v>2133</v>
      </c>
      <c r="D7331" s="8" t="s">
        <v>450</v>
      </c>
      <c r="E7331" s="8" t="s">
        <v>835</v>
      </c>
      <c r="F7331" s="8" t="s">
        <v>498</v>
      </c>
      <c r="G7331" s="8" t="s">
        <v>836</v>
      </c>
      <c r="H7331" s="8">
        <v>1.56809</v>
      </c>
    </row>
    <row r="7332" spans="1:8">
      <c r="A7332" s="8" t="str">
        <f t="shared" si="154"/>
        <v>40.05.009930.06.0012</v>
      </c>
      <c r="B7332" s="8" t="s">
        <v>2219</v>
      </c>
      <c r="C7332" s="8" t="s">
        <v>2133</v>
      </c>
      <c r="D7332" s="8" t="s">
        <v>450</v>
      </c>
      <c r="E7332" s="8" t="s">
        <v>1367</v>
      </c>
      <c r="F7332" s="8" t="s">
        <v>452</v>
      </c>
      <c r="G7332" s="8" t="s">
        <v>1368</v>
      </c>
      <c r="H7332" s="8">
        <v>6.6959549999999997</v>
      </c>
    </row>
    <row r="7333" spans="1:8">
      <c r="A7333" s="8" t="str">
        <f t="shared" si="154"/>
        <v>40.05.009910.01.0010</v>
      </c>
      <c r="B7333" s="8" t="s">
        <v>2219</v>
      </c>
      <c r="C7333" s="8" t="s">
        <v>2133</v>
      </c>
      <c r="D7333" s="8" t="s">
        <v>450</v>
      </c>
      <c r="E7333" s="8" t="s">
        <v>843</v>
      </c>
      <c r="F7333" s="8" t="s">
        <v>452</v>
      </c>
      <c r="G7333" s="8" t="s">
        <v>844</v>
      </c>
      <c r="H7333" s="8">
        <v>0.75268299999999999</v>
      </c>
    </row>
    <row r="7334" spans="1:8">
      <c r="A7334" s="8" t="str">
        <f t="shared" si="154"/>
        <v>40.05.009910.01.0019</v>
      </c>
      <c r="B7334" s="8" t="s">
        <v>2219</v>
      </c>
      <c r="C7334" s="8" t="s">
        <v>2133</v>
      </c>
      <c r="D7334" s="8" t="s">
        <v>450</v>
      </c>
      <c r="E7334" s="8" t="s">
        <v>1343</v>
      </c>
      <c r="F7334" s="8" t="s">
        <v>452</v>
      </c>
      <c r="G7334" s="8" t="s">
        <v>842</v>
      </c>
      <c r="H7334" s="8">
        <v>1.5053669999999999</v>
      </c>
    </row>
    <row r="7335" spans="1:8">
      <c r="A7335" s="8" t="str">
        <f t="shared" si="154"/>
        <v>40.05.009910.01.0006</v>
      </c>
      <c r="B7335" s="8" t="s">
        <v>2219</v>
      </c>
      <c r="C7335" s="8" t="s">
        <v>2133</v>
      </c>
      <c r="D7335" s="8" t="s">
        <v>450</v>
      </c>
      <c r="E7335" s="8" t="s">
        <v>845</v>
      </c>
      <c r="F7335" s="8" t="s">
        <v>452</v>
      </c>
      <c r="G7335" s="8" t="s">
        <v>846</v>
      </c>
      <c r="H7335" s="8">
        <v>1.5053669999999999</v>
      </c>
    </row>
    <row r="7336" spans="1:8">
      <c r="A7336" s="8" t="str">
        <f t="shared" si="154"/>
        <v>40.05.009910.02.0003</v>
      </c>
      <c r="B7336" s="8" t="s">
        <v>2219</v>
      </c>
      <c r="C7336" s="8" t="s">
        <v>2133</v>
      </c>
      <c r="D7336" s="8" t="s">
        <v>450</v>
      </c>
      <c r="E7336" s="8" t="s">
        <v>523</v>
      </c>
      <c r="F7336" s="8" t="s">
        <v>452</v>
      </c>
      <c r="G7336" s="8" t="s">
        <v>524</v>
      </c>
      <c r="H7336" s="8">
        <v>0.25612099999999999</v>
      </c>
    </row>
    <row r="7337" spans="1:8">
      <c r="A7337" s="8" t="str">
        <f t="shared" si="154"/>
        <v>40.05.009910.02.0026</v>
      </c>
      <c r="B7337" s="8" t="s">
        <v>2219</v>
      </c>
      <c r="C7337" s="8" t="s">
        <v>2133</v>
      </c>
      <c r="D7337" s="8" t="s">
        <v>450</v>
      </c>
      <c r="E7337" s="8" t="s">
        <v>1333</v>
      </c>
      <c r="F7337" s="8" t="s">
        <v>452</v>
      </c>
      <c r="G7337" s="8" t="s">
        <v>1334</v>
      </c>
      <c r="H7337" s="8">
        <v>0.109766</v>
      </c>
    </row>
    <row r="7338" spans="1:8">
      <c r="A7338" s="8" t="str">
        <f t="shared" si="154"/>
        <v>40.05.009910.07.0002</v>
      </c>
      <c r="B7338" s="8" t="s">
        <v>2219</v>
      </c>
      <c r="C7338" s="8" t="s">
        <v>2133</v>
      </c>
      <c r="D7338" s="8" t="s">
        <v>450</v>
      </c>
      <c r="E7338" s="8" t="s">
        <v>454</v>
      </c>
      <c r="F7338" s="8" t="s">
        <v>452</v>
      </c>
      <c r="G7338" s="8" t="s">
        <v>455</v>
      </c>
      <c r="H7338" s="8">
        <v>2.0907870000000002</v>
      </c>
    </row>
    <row r="7339" spans="1:8">
      <c r="A7339" s="8" t="str">
        <f t="shared" si="154"/>
        <v>40.05.009910.04.0007</v>
      </c>
      <c r="B7339" s="8" t="s">
        <v>2219</v>
      </c>
      <c r="C7339" s="8" t="s">
        <v>2133</v>
      </c>
      <c r="D7339" s="8" t="s">
        <v>450</v>
      </c>
      <c r="E7339" s="8" t="s">
        <v>535</v>
      </c>
      <c r="F7339" s="8" t="s">
        <v>452</v>
      </c>
      <c r="G7339" s="8" t="s">
        <v>536</v>
      </c>
      <c r="H7339" s="8">
        <v>0.74515600000000004</v>
      </c>
    </row>
    <row r="7340" spans="1:8">
      <c r="A7340" s="8" t="str">
        <f t="shared" si="154"/>
        <v>40.05.009920.07.0004</v>
      </c>
      <c r="B7340" s="8" t="s">
        <v>2219</v>
      </c>
      <c r="C7340" s="8" t="s">
        <v>2133</v>
      </c>
      <c r="D7340" s="8" t="s">
        <v>450</v>
      </c>
      <c r="E7340" s="8" t="s">
        <v>2135</v>
      </c>
      <c r="F7340" s="8" t="s">
        <v>452</v>
      </c>
      <c r="G7340" s="8" t="s">
        <v>2136</v>
      </c>
      <c r="H7340" s="8">
        <v>6.9082000000000005E-2</v>
      </c>
    </row>
    <row r="7341" spans="1:8">
      <c r="A7341" s="8" t="str">
        <f t="shared" si="154"/>
        <v>40.05.009920.03.0001</v>
      </c>
      <c r="B7341" s="8" t="s">
        <v>2219</v>
      </c>
      <c r="C7341" s="8" t="s">
        <v>2133</v>
      </c>
      <c r="D7341" s="8" t="s">
        <v>450</v>
      </c>
      <c r="E7341" s="8" t="s">
        <v>815</v>
      </c>
      <c r="F7341" s="8" t="s">
        <v>463</v>
      </c>
      <c r="G7341" s="8" t="s">
        <v>816</v>
      </c>
      <c r="H7341" s="8">
        <v>1</v>
      </c>
    </row>
    <row r="7342" spans="1:8">
      <c r="A7342" s="8" t="str">
        <f t="shared" si="154"/>
        <v>40.05.009920.06.0010</v>
      </c>
      <c r="B7342" s="8" t="s">
        <v>2219</v>
      </c>
      <c r="C7342" s="8" t="s">
        <v>2133</v>
      </c>
      <c r="D7342" s="8" t="s">
        <v>450</v>
      </c>
      <c r="E7342" s="8" t="s">
        <v>668</v>
      </c>
      <c r="F7342" s="8" t="s">
        <v>463</v>
      </c>
      <c r="G7342" s="8" t="s">
        <v>669</v>
      </c>
      <c r="H7342" s="8">
        <v>10</v>
      </c>
    </row>
    <row r="7343" spans="1:8">
      <c r="A7343" s="8" t="str">
        <f t="shared" si="154"/>
        <v>40.05.010035.05.0052</v>
      </c>
      <c r="B7343" s="8" t="s">
        <v>29</v>
      </c>
      <c r="C7343" s="8" t="s">
        <v>2062</v>
      </c>
      <c r="D7343" s="8" t="s">
        <v>450</v>
      </c>
      <c r="E7343" s="8" t="s">
        <v>1704</v>
      </c>
      <c r="F7343" s="8" t="s">
        <v>452</v>
      </c>
      <c r="G7343" s="8" t="s">
        <v>1705</v>
      </c>
      <c r="H7343" s="8">
        <v>9.6</v>
      </c>
    </row>
    <row r="7344" spans="1:8">
      <c r="A7344" s="8" t="str">
        <f t="shared" si="154"/>
        <v>40.05.010030.05.0014</v>
      </c>
      <c r="B7344" s="8" t="s">
        <v>29</v>
      </c>
      <c r="C7344" s="8" t="s">
        <v>2062</v>
      </c>
      <c r="D7344" s="8" t="s">
        <v>450</v>
      </c>
      <c r="E7344" s="8" t="s">
        <v>1351</v>
      </c>
      <c r="F7344" s="8" t="s">
        <v>452</v>
      </c>
      <c r="G7344" s="8" t="s">
        <v>1320</v>
      </c>
      <c r="H7344" s="8">
        <v>9.6</v>
      </c>
    </row>
    <row r="7345" spans="1:8">
      <c r="A7345" s="8" t="str">
        <f t="shared" si="154"/>
        <v>40.05.010010.09.0003</v>
      </c>
      <c r="B7345" s="8" t="s">
        <v>29</v>
      </c>
      <c r="C7345" s="8" t="s">
        <v>2062</v>
      </c>
      <c r="D7345" s="8" t="s">
        <v>450</v>
      </c>
      <c r="E7345" s="8" t="s">
        <v>824</v>
      </c>
      <c r="F7345" s="8" t="s">
        <v>452</v>
      </c>
      <c r="G7345" s="8" t="s">
        <v>825</v>
      </c>
      <c r="H7345" s="8">
        <v>1.4681850000000001</v>
      </c>
    </row>
    <row r="7346" spans="1:8">
      <c r="A7346" s="8" t="str">
        <f t="shared" si="154"/>
        <v>40.05.010010.06.0020</v>
      </c>
      <c r="B7346" s="8" t="s">
        <v>29</v>
      </c>
      <c r="C7346" s="8" t="s">
        <v>2062</v>
      </c>
      <c r="D7346" s="8" t="s">
        <v>450</v>
      </c>
      <c r="E7346" s="8" t="s">
        <v>456</v>
      </c>
      <c r="F7346" s="8" t="s">
        <v>452</v>
      </c>
      <c r="G7346" s="8" t="s">
        <v>457</v>
      </c>
      <c r="H7346" s="8">
        <v>0.12751000000000001</v>
      </c>
    </row>
    <row r="7347" spans="1:8">
      <c r="A7347" s="8" t="str">
        <f t="shared" si="154"/>
        <v>40.05.010010.04.0004</v>
      </c>
      <c r="B7347" s="8" t="s">
        <v>29</v>
      </c>
      <c r="C7347" s="8" t="s">
        <v>2062</v>
      </c>
      <c r="D7347" s="8" t="s">
        <v>450</v>
      </c>
      <c r="E7347" s="8" t="s">
        <v>776</v>
      </c>
      <c r="F7347" s="8" t="s">
        <v>452</v>
      </c>
      <c r="G7347" s="8" t="s">
        <v>777</v>
      </c>
      <c r="H7347" s="8">
        <v>7.2862999999999997E-2</v>
      </c>
    </row>
    <row r="7348" spans="1:8">
      <c r="A7348" s="8" t="str">
        <f t="shared" si="154"/>
        <v>40.05.010010.04.0005</v>
      </c>
      <c r="B7348" s="8" t="s">
        <v>29</v>
      </c>
      <c r="C7348" s="8" t="s">
        <v>2062</v>
      </c>
      <c r="D7348" s="8" t="s">
        <v>450</v>
      </c>
      <c r="E7348" s="8" t="s">
        <v>475</v>
      </c>
      <c r="F7348" s="8" t="s">
        <v>452</v>
      </c>
      <c r="G7348" s="8" t="s">
        <v>476</v>
      </c>
      <c r="H7348" s="8">
        <v>9.715E-2</v>
      </c>
    </row>
    <row r="7349" spans="1:8">
      <c r="A7349" s="8" t="str">
        <f t="shared" si="154"/>
        <v>40.05.010040.03.1380</v>
      </c>
      <c r="B7349" s="8" t="s">
        <v>29</v>
      </c>
      <c r="C7349" s="8" t="s">
        <v>2062</v>
      </c>
      <c r="D7349" s="8" t="s">
        <v>450</v>
      </c>
      <c r="E7349" s="8" t="s">
        <v>835</v>
      </c>
      <c r="F7349" s="8" t="s">
        <v>498</v>
      </c>
      <c r="G7349" s="8" t="s">
        <v>836</v>
      </c>
      <c r="H7349" s="8">
        <v>1.4572560000000001</v>
      </c>
    </row>
    <row r="7350" spans="1:8">
      <c r="A7350" s="8" t="str">
        <f t="shared" si="154"/>
        <v>40.05.010030.06.0001</v>
      </c>
      <c r="B7350" s="8" t="s">
        <v>29</v>
      </c>
      <c r="C7350" s="8" t="s">
        <v>2062</v>
      </c>
      <c r="D7350" s="8" t="s">
        <v>450</v>
      </c>
      <c r="E7350" s="8" t="s">
        <v>1331</v>
      </c>
      <c r="F7350" s="8" t="s">
        <v>452</v>
      </c>
      <c r="G7350" s="8" t="s">
        <v>1332</v>
      </c>
      <c r="H7350" s="8">
        <v>6.4092650000000004</v>
      </c>
    </row>
    <row r="7351" spans="1:8">
      <c r="A7351" s="8" t="str">
        <f t="shared" si="154"/>
        <v>40.05.010010.01.0010</v>
      </c>
      <c r="B7351" s="8" t="s">
        <v>29</v>
      </c>
      <c r="C7351" s="8" t="s">
        <v>2062</v>
      </c>
      <c r="D7351" s="8" t="s">
        <v>450</v>
      </c>
      <c r="E7351" s="8" t="s">
        <v>843</v>
      </c>
      <c r="F7351" s="8" t="s">
        <v>452</v>
      </c>
      <c r="G7351" s="8" t="s">
        <v>844</v>
      </c>
      <c r="H7351" s="8">
        <v>1.0492239999999999</v>
      </c>
    </row>
    <row r="7352" spans="1:8">
      <c r="A7352" s="8" t="str">
        <f t="shared" si="154"/>
        <v>40.05.010010.01.0014</v>
      </c>
      <c r="B7352" s="8" t="s">
        <v>29</v>
      </c>
      <c r="C7352" s="8" t="s">
        <v>2062</v>
      </c>
      <c r="D7352" s="8" t="s">
        <v>450</v>
      </c>
      <c r="E7352" s="8" t="s">
        <v>841</v>
      </c>
      <c r="F7352" s="8" t="s">
        <v>452</v>
      </c>
      <c r="G7352" s="8" t="s">
        <v>842</v>
      </c>
      <c r="H7352" s="8">
        <v>1.3989659999999999</v>
      </c>
    </row>
    <row r="7353" spans="1:8">
      <c r="A7353" s="8" t="str">
        <f t="shared" si="154"/>
        <v>40.05.010010.01.0006</v>
      </c>
      <c r="B7353" s="8" t="s">
        <v>29</v>
      </c>
      <c r="C7353" s="8" t="s">
        <v>2062</v>
      </c>
      <c r="D7353" s="8" t="s">
        <v>450</v>
      </c>
      <c r="E7353" s="8" t="s">
        <v>845</v>
      </c>
      <c r="F7353" s="8" t="s">
        <v>452</v>
      </c>
      <c r="G7353" s="8" t="s">
        <v>846</v>
      </c>
      <c r="H7353" s="8">
        <v>1.0492239999999999</v>
      </c>
    </row>
    <row r="7354" spans="1:8">
      <c r="A7354" s="8" t="str">
        <f t="shared" si="154"/>
        <v>40.05.010010.02.0003</v>
      </c>
      <c r="B7354" s="8" t="s">
        <v>29</v>
      </c>
      <c r="C7354" s="8" t="s">
        <v>2062</v>
      </c>
      <c r="D7354" s="8" t="s">
        <v>450</v>
      </c>
      <c r="E7354" s="8" t="s">
        <v>523</v>
      </c>
      <c r="F7354" s="8" t="s">
        <v>452</v>
      </c>
      <c r="G7354" s="8" t="s">
        <v>524</v>
      </c>
      <c r="H7354" s="8">
        <v>0.23801800000000001</v>
      </c>
    </row>
    <row r="7355" spans="1:8">
      <c r="A7355" s="8" t="str">
        <f t="shared" si="154"/>
        <v>40.05.010010.02.0026</v>
      </c>
      <c r="B7355" s="8" t="s">
        <v>29</v>
      </c>
      <c r="C7355" s="8" t="s">
        <v>2062</v>
      </c>
      <c r="D7355" s="8" t="s">
        <v>450</v>
      </c>
      <c r="E7355" s="8" t="s">
        <v>1333</v>
      </c>
      <c r="F7355" s="8" t="s">
        <v>452</v>
      </c>
      <c r="G7355" s="8" t="s">
        <v>1334</v>
      </c>
      <c r="H7355" s="8">
        <v>0.102008</v>
      </c>
    </row>
    <row r="7356" spans="1:8">
      <c r="A7356" s="8" t="str">
        <f t="shared" si="154"/>
        <v>40.05.010010.07.0002</v>
      </c>
      <c r="B7356" s="8" t="s">
        <v>29</v>
      </c>
      <c r="C7356" s="8" t="s">
        <v>2062</v>
      </c>
      <c r="D7356" s="8" t="s">
        <v>450</v>
      </c>
      <c r="E7356" s="8" t="s">
        <v>454</v>
      </c>
      <c r="F7356" s="8" t="s">
        <v>452</v>
      </c>
      <c r="G7356" s="8" t="s">
        <v>455</v>
      </c>
      <c r="H7356" s="8">
        <v>2.1373090000000001</v>
      </c>
    </row>
    <row r="7357" spans="1:8">
      <c r="A7357" s="8" t="str">
        <f t="shared" si="154"/>
        <v>40.05.010010.04.0007</v>
      </c>
      <c r="B7357" s="8" t="s">
        <v>29</v>
      </c>
      <c r="C7357" s="8" t="s">
        <v>2062</v>
      </c>
      <c r="D7357" s="8" t="s">
        <v>450</v>
      </c>
      <c r="E7357" s="8" t="s">
        <v>535</v>
      </c>
      <c r="F7357" s="8" t="s">
        <v>452</v>
      </c>
      <c r="G7357" s="8" t="s">
        <v>536</v>
      </c>
      <c r="H7357" s="8">
        <v>0.69248799999999999</v>
      </c>
    </row>
    <row r="7358" spans="1:8">
      <c r="A7358" s="8" t="str">
        <f t="shared" si="154"/>
        <v>40.05.010020.07.0113</v>
      </c>
      <c r="B7358" s="8" t="s">
        <v>29</v>
      </c>
      <c r="C7358" s="8" t="s">
        <v>2062</v>
      </c>
      <c r="D7358" s="8" t="s">
        <v>450</v>
      </c>
      <c r="E7358" s="8" t="s">
        <v>2220</v>
      </c>
      <c r="F7358" s="8" t="s">
        <v>452</v>
      </c>
      <c r="G7358" s="8" t="s">
        <v>2221</v>
      </c>
      <c r="H7358" s="8">
        <v>8.4898000000000001E-2</v>
      </c>
    </row>
    <row r="7359" spans="1:8">
      <c r="A7359" s="8" t="str">
        <f t="shared" si="154"/>
        <v>40.05.010020.03.0001</v>
      </c>
      <c r="B7359" s="8" t="s">
        <v>29</v>
      </c>
      <c r="C7359" s="8" t="s">
        <v>2062</v>
      </c>
      <c r="D7359" s="8" t="s">
        <v>450</v>
      </c>
      <c r="E7359" s="8" t="s">
        <v>815</v>
      </c>
      <c r="F7359" s="8" t="s">
        <v>463</v>
      </c>
      <c r="G7359" s="8" t="s">
        <v>816</v>
      </c>
      <c r="H7359" s="8">
        <v>1</v>
      </c>
    </row>
    <row r="7360" spans="1:8">
      <c r="A7360" s="8" t="str">
        <f t="shared" si="154"/>
        <v>40.05.010135.05.0075</v>
      </c>
      <c r="B7360" s="8" t="s">
        <v>17</v>
      </c>
      <c r="C7360" s="8" t="s">
        <v>2222</v>
      </c>
      <c r="D7360" s="8" t="s">
        <v>450</v>
      </c>
      <c r="E7360" s="8" t="s">
        <v>1752</v>
      </c>
      <c r="F7360" s="8" t="s">
        <v>452</v>
      </c>
      <c r="G7360" s="8" t="s">
        <v>1753</v>
      </c>
      <c r="H7360" s="8">
        <v>10</v>
      </c>
    </row>
    <row r="7361" spans="1:8">
      <c r="A7361" s="8" t="str">
        <f t="shared" si="154"/>
        <v>40.05.010130.05.0015</v>
      </c>
      <c r="B7361" s="8" t="s">
        <v>17</v>
      </c>
      <c r="C7361" s="8" t="s">
        <v>2222</v>
      </c>
      <c r="D7361" s="8" t="s">
        <v>450</v>
      </c>
      <c r="E7361" s="8" t="s">
        <v>1352</v>
      </c>
      <c r="F7361" s="8" t="s">
        <v>452</v>
      </c>
      <c r="G7361" s="8" t="s">
        <v>1345</v>
      </c>
      <c r="H7361" s="8">
        <v>10</v>
      </c>
    </row>
    <row r="7362" spans="1:8">
      <c r="A7362" s="8" t="str">
        <f t="shared" si="154"/>
        <v>40.05.010110.09.0003</v>
      </c>
      <c r="B7362" s="8" t="s">
        <v>17</v>
      </c>
      <c r="C7362" s="8" t="s">
        <v>2222</v>
      </c>
      <c r="D7362" s="8" t="s">
        <v>450</v>
      </c>
      <c r="E7362" s="8" t="s">
        <v>824</v>
      </c>
      <c r="F7362" s="8" t="s">
        <v>452</v>
      </c>
      <c r="G7362" s="8" t="s">
        <v>825</v>
      </c>
      <c r="H7362" s="8">
        <v>1.6894089999999999</v>
      </c>
    </row>
    <row r="7363" spans="1:8">
      <c r="A7363" s="8" t="str">
        <f t="shared" si="154"/>
        <v>---------------  - FMEN031 - V:</v>
      </c>
      <c r="B7363" s="8" t="s">
        <v>427</v>
      </c>
      <c r="C7363" s="8" t="e">
        <f>------------------------------DAT</f>
        <v>#NAME?</v>
      </c>
      <c r="D7363" s="8" t="s">
        <v>1238</v>
      </c>
      <c r="E7363" s="8" t="s">
        <v>526</v>
      </c>
      <c r="F7363" s="8" t="s">
        <v>527</v>
      </c>
      <c r="G7363" s="8" t="s">
        <v>528</v>
      </c>
      <c r="H7363" s="8"/>
    </row>
    <row r="7364" spans="1:8">
      <c r="A7364" s="8" t="str">
        <f t="shared" si="154"/>
        <v>_x000C_------------------------------</v>
      </c>
      <c r="B7364" s="8" t="s">
        <v>529</v>
      </c>
      <c r="C7364" s="8" t="s">
        <v>1227</v>
      </c>
      <c r="D7364" s="8" t="s">
        <v>1228</v>
      </c>
      <c r="E7364" s="8" t="s">
        <v>430</v>
      </c>
      <c r="F7364" s="8" t="s">
        <v>429</v>
      </c>
      <c r="G7364" s="8" t="s">
        <v>431</v>
      </c>
      <c r="H7364" s="8" t="s">
        <v>431</v>
      </c>
    </row>
    <row r="7365" spans="1:8">
      <c r="A7365" s="8" t="str">
        <f t="shared" si="154"/>
        <v>FORNO DE MINASrutura de Atual P</v>
      </c>
      <c r="B7365" s="8" t="s">
        <v>433</v>
      </c>
      <c r="C7365" s="8" t="s">
        <v>434</v>
      </c>
      <c r="D7365" s="8" t="s">
        <v>435</v>
      </c>
      <c r="E7365" s="8" t="s">
        <v>436</v>
      </c>
      <c r="F7365" s="8" t="s">
        <v>437</v>
      </c>
      <c r="G7365" s="8" t="s">
        <v>438</v>
      </c>
      <c r="H7365" s="8" t="s">
        <v>2223</v>
      </c>
    </row>
    <row r="7366" spans="1:8">
      <c r="A7366" s="8" t="str">
        <f t="shared" si="154"/>
        <v>-------------------------------</v>
      </c>
      <c r="B7366" s="8" t="s">
        <v>427</v>
      </c>
      <c r="C7366" s="8" t="s">
        <v>1227</v>
      </c>
      <c r="D7366" s="8" t="s">
        <v>1228</v>
      </c>
      <c r="E7366" s="8" t="s">
        <v>430</v>
      </c>
      <c r="F7366" s="8" t="s">
        <v>429</v>
      </c>
      <c r="G7366" s="8" t="s">
        <v>431</v>
      </c>
      <c r="H7366" s="8" t="s">
        <v>2208</v>
      </c>
    </row>
    <row r="7367" spans="1:8">
      <c r="A7367" s="8" t="str">
        <f t="shared" si="154"/>
        <v/>
      </c>
      <c r="B7367" s="8"/>
      <c r="C7367" s="8"/>
      <c r="D7367" s="8"/>
      <c r="E7367" s="8"/>
      <c r="F7367" s="8"/>
      <c r="G7367" s="8"/>
      <c r="H7367" s="8"/>
    </row>
    <row r="7368" spans="1:8">
      <c r="A7368" s="8" t="str">
        <f t="shared" si="154"/>
        <v>Item PaiItem Filho</v>
      </c>
      <c r="B7368" s="8" t="s">
        <v>441</v>
      </c>
      <c r="C7368" s="8" t="s">
        <v>442</v>
      </c>
      <c r="D7368" s="8" t="s">
        <v>443</v>
      </c>
      <c r="E7368" s="8" t="s">
        <v>444</v>
      </c>
      <c r="F7368" s="8" t="s">
        <v>443</v>
      </c>
      <c r="G7368" s="8" t="s">
        <v>445</v>
      </c>
      <c r="H7368" s="8" t="s">
        <v>446</v>
      </c>
    </row>
    <row r="7369" spans="1:8">
      <c r="A7369" s="8" t="str">
        <f t="shared" si="154"/>
        <v>------------------------------</v>
      </c>
      <c r="B7369" s="8" t="s">
        <v>427</v>
      </c>
      <c r="C7369" s="8" t="s">
        <v>447</v>
      </c>
      <c r="D7369" s="8" t="s">
        <v>448</v>
      </c>
      <c r="E7369" s="8" t="s">
        <v>449</v>
      </c>
      <c r="F7369" s="8" t="s">
        <v>448</v>
      </c>
      <c r="G7369" s="8" t="s">
        <v>431</v>
      </c>
      <c r="H7369" s="8" t="s">
        <v>427</v>
      </c>
    </row>
    <row r="7370" spans="1:8">
      <c r="A7370" s="8" t="str">
        <f t="shared" si="154"/>
        <v>40.05.010110.06.0020</v>
      </c>
      <c r="B7370" s="8" t="s">
        <v>17</v>
      </c>
      <c r="C7370" s="8" t="s">
        <v>2222</v>
      </c>
      <c r="D7370" s="8" t="s">
        <v>450</v>
      </c>
      <c r="E7370" s="8" t="s">
        <v>456</v>
      </c>
      <c r="F7370" s="8" t="s">
        <v>452</v>
      </c>
      <c r="G7370" s="8" t="s">
        <v>457</v>
      </c>
      <c r="H7370" s="8">
        <v>0.15620800000000001</v>
      </c>
    </row>
    <row r="7371" spans="1:8">
      <c r="A7371" s="8" t="str">
        <f t="shared" si="154"/>
        <v>40.05.010110.04.0005</v>
      </c>
      <c r="B7371" s="8" t="s">
        <v>17</v>
      </c>
      <c r="C7371" s="8" t="s">
        <v>2222</v>
      </c>
      <c r="D7371" s="8" t="s">
        <v>450</v>
      </c>
      <c r="E7371" s="8" t="s">
        <v>475</v>
      </c>
      <c r="F7371" s="8" t="s">
        <v>452</v>
      </c>
      <c r="G7371" s="8" t="s">
        <v>476</v>
      </c>
      <c r="H7371" s="8">
        <v>0.28878799999999999</v>
      </c>
    </row>
    <row r="7372" spans="1:8">
      <c r="A7372" s="8" t="str">
        <f t="shared" si="154"/>
        <v>40.05.010140.03.1380</v>
      </c>
      <c r="B7372" s="8" t="s">
        <v>17</v>
      </c>
      <c r="C7372" s="8" t="s">
        <v>2222</v>
      </c>
      <c r="D7372" s="8" t="s">
        <v>450</v>
      </c>
      <c r="E7372" s="8" t="s">
        <v>835</v>
      </c>
      <c r="F7372" s="8" t="s">
        <v>498</v>
      </c>
      <c r="G7372" s="8" t="s">
        <v>836</v>
      </c>
      <c r="H7372" s="8">
        <v>0.52506900000000001</v>
      </c>
    </row>
    <row r="7373" spans="1:8">
      <c r="A7373" s="8" t="str">
        <f t="shared" si="154"/>
        <v>40.05.010110.06.0024</v>
      </c>
      <c r="B7373" s="8" t="s">
        <v>17</v>
      </c>
      <c r="C7373" s="8" t="s">
        <v>2222</v>
      </c>
      <c r="D7373" s="8" t="s">
        <v>450</v>
      </c>
      <c r="E7373" s="8" t="s">
        <v>1353</v>
      </c>
      <c r="F7373" s="8" t="s">
        <v>498</v>
      </c>
      <c r="G7373" s="8" t="s">
        <v>1354</v>
      </c>
      <c r="H7373" s="8">
        <v>5.5129999999999997E-3</v>
      </c>
    </row>
    <row r="7374" spans="1:8">
      <c r="A7374" s="8" t="str">
        <f t="shared" si="154"/>
        <v>40.05.010130.06.0006</v>
      </c>
      <c r="B7374" s="8" t="s">
        <v>17</v>
      </c>
      <c r="C7374" s="8" t="s">
        <v>2222</v>
      </c>
      <c r="D7374" s="8" t="s">
        <v>450</v>
      </c>
      <c r="E7374" s="8" t="s">
        <v>1337</v>
      </c>
      <c r="F7374" s="8" t="s">
        <v>452</v>
      </c>
      <c r="G7374" s="8" t="s">
        <v>1338</v>
      </c>
      <c r="H7374" s="8">
        <v>7.3616630000000001</v>
      </c>
    </row>
    <row r="7375" spans="1:8">
      <c r="A7375" s="8" t="str">
        <f t="shared" ref="A7375:A7438" si="155">B7375&amp;E7375</f>
        <v>40.05.010110.01.0010</v>
      </c>
      <c r="B7375" s="8" t="s">
        <v>17</v>
      </c>
      <c r="C7375" s="8" t="s">
        <v>2222</v>
      </c>
      <c r="D7375" s="8" t="s">
        <v>450</v>
      </c>
      <c r="E7375" s="8" t="s">
        <v>843</v>
      </c>
      <c r="F7375" s="8" t="s">
        <v>452</v>
      </c>
      <c r="G7375" s="8" t="s">
        <v>844</v>
      </c>
      <c r="H7375" s="8">
        <v>0.78850299999999995</v>
      </c>
    </row>
    <row r="7376" spans="1:8">
      <c r="A7376" s="8" t="str">
        <f t="shared" si="155"/>
        <v>40.05.010110.01.0011</v>
      </c>
      <c r="B7376" s="8" t="s">
        <v>17</v>
      </c>
      <c r="C7376" s="8" t="s">
        <v>2222</v>
      </c>
      <c r="D7376" s="8" t="s">
        <v>450</v>
      </c>
      <c r="E7376" s="8" t="s">
        <v>1051</v>
      </c>
      <c r="F7376" s="8" t="s">
        <v>452</v>
      </c>
      <c r="G7376" s="8" t="s">
        <v>1052</v>
      </c>
      <c r="H7376" s="8">
        <v>1.5770059999999999</v>
      </c>
    </row>
    <row r="7377" spans="1:8">
      <c r="A7377" s="8" t="str">
        <f t="shared" si="155"/>
        <v>40.05.010110.01.0006</v>
      </c>
      <c r="B7377" s="8" t="s">
        <v>17</v>
      </c>
      <c r="C7377" s="8" t="s">
        <v>2222</v>
      </c>
      <c r="D7377" s="8" t="s">
        <v>450</v>
      </c>
      <c r="E7377" s="8" t="s">
        <v>845</v>
      </c>
      <c r="F7377" s="8" t="s">
        <v>452</v>
      </c>
      <c r="G7377" s="8" t="s">
        <v>846</v>
      </c>
      <c r="H7377" s="8">
        <v>1.5770059999999999</v>
      </c>
    </row>
    <row r="7378" spans="1:8">
      <c r="A7378" s="8" t="str">
        <f t="shared" si="155"/>
        <v>40.05.010110.02.0003</v>
      </c>
      <c r="B7378" s="8" t="s">
        <v>17</v>
      </c>
      <c r="C7378" s="8" t="s">
        <v>2222</v>
      </c>
      <c r="D7378" s="8" t="s">
        <v>450</v>
      </c>
      <c r="E7378" s="8" t="s">
        <v>523</v>
      </c>
      <c r="F7378" s="8" t="s">
        <v>452</v>
      </c>
      <c r="G7378" s="8" t="s">
        <v>524</v>
      </c>
      <c r="H7378" s="8">
        <v>0.164272</v>
      </c>
    </row>
    <row r="7379" spans="1:8">
      <c r="A7379" s="8" t="str">
        <f t="shared" si="155"/>
        <v>40.05.010110.02.0026</v>
      </c>
      <c r="B7379" s="8" t="s">
        <v>17</v>
      </c>
      <c r="C7379" s="8" t="s">
        <v>2222</v>
      </c>
      <c r="D7379" s="8" t="s">
        <v>450</v>
      </c>
      <c r="E7379" s="8" t="s">
        <v>1333</v>
      </c>
      <c r="F7379" s="8" t="s">
        <v>452</v>
      </c>
      <c r="G7379" s="8" t="s">
        <v>1334</v>
      </c>
      <c r="H7379" s="8">
        <v>0.164272</v>
      </c>
    </row>
    <row r="7380" spans="1:8">
      <c r="A7380" s="8" t="str">
        <f t="shared" si="155"/>
        <v>40.05.010110.07.0002</v>
      </c>
      <c r="B7380" s="8" t="s">
        <v>17</v>
      </c>
      <c r="C7380" s="8" t="s">
        <v>2222</v>
      </c>
      <c r="D7380" s="8" t="s">
        <v>450</v>
      </c>
      <c r="E7380" s="8" t="s">
        <v>454</v>
      </c>
      <c r="F7380" s="8" t="s">
        <v>452</v>
      </c>
      <c r="G7380" s="8" t="s">
        <v>455</v>
      </c>
      <c r="H7380" s="8">
        <v>2.6064409999999998</v>
      </c>
    </row>
    <row r="7381" spans="1:8">
      <c r="A7381" s="8" t="str">
        <f t="shared" si="155"/>
        <v>40.05.010110.04.0007</v>
      </c>
      <c r="B7381" s="8" t="s">
        <v>17</v>
      </c>
      <c r="C7381" s="8" t="s">
        <v>2222</v>
      </c>
      <c r="D7381" s="8" t="s">
        <v>450</v>
      </c>
      <c r="E7381" s="8" t="s">
        <v>535</v>
      </c>
      <c r="F7381" s="8" t="s">
        <v>452</v>
      </c>
      <c r="G7381" s="8" t="s">
        <v>536</v>
      </c>
      <c r="H7381" s="8">
        <v>0.78850299999999995</v>
      </c>
    </row>
    <row r="7382" spans="1:8">
      <c r="A7382" s="8" t="str">
        <f t="shared" si="155"/>
        <v>40.05.010120.07.0075</v>
      </c>
      <c r="B7382" s="8" t="s">
        <v>17</v>
      </c>
      <c r="C7382" s="8" t="s">
        <v>2222</v>
      </c>
      <c r="D7382" s="8" t="s">
        <v>450</v>
      </c>
      <c r="E7382" s="8" t="s">
        <v>2224</v>
      </c>
      <c r="F7382" s="8" t="s">
        <v>452</v>
      </c>
      <c r="G7382" s="8" t="s">
        <v>2225</v>
      </c>
      <c r="H7382" s="8">
        <v>6.9082000000000005E-2</v>
      </c>
    </row>
    <row r="7383" spans="1:8">
      <c r="A7383" s="8" t="str">
        <f t="shared" si="155"/>
        <v>40.05.010120.03.0002</v>
      </c>
      <c r="B7383" s="8" t="s">
        <v>17</v>
      </c>
      <c r="C7383" s="8" t="s">
        <v>2222</v>
      </c>
      <c r="D7383" s="8" t="s">
        <v>450</v>
      </c>
      <c r="E7383" s="8" t="s">
        <v>1060</v>
      </c>
      <c r="F7383" s="8" t="s">
        <v>463</v>
      </c>
      <c r="G7383" s="8" t="s">
        <v>1061</v>
      </c>
      <c r="H7383" s="8">
        <v>1</v>
      </c>
    </row>
    <row r="7384" spans="1:8">
      <c r="A7384" s="8" t="str">
        <f t="shared" si="155"/>
        <v>40.05.010235.05.0061</v>
      </c>
      <c r="B7384" s="8" t="s">
        <v>48</v>
      </c>
      <c r="C7384" s="8" t="s">
        <v>2062</v>
      </c>
      <c r="D7384" s="8" t="s">
        <v>505</v>
      </c>
      <c r="E7384" s="8" t="s">
        <v>1724</v>
      </c>
      <c r="F7384" s="8" t="s">
        <v>452</v>
      </c>
      <c r="G7384" s="8" t="s">
        <v>1725</v>
      </c>
      <c r="H7384" s="8">
        <v>10</v>
      </c>
    </row>
    <row r="7385" spans="1:8">
      <c r="A7385" s="8" t="str">
        <f t="shared" si="155"/>
        <v>40.05.010230.05.0016</v>
      </c>
      <c r="B7385" s="8" t="s">
        <v>48</v>
      </c>
      <c r="C7385" s="8" t="s">
        <v>2062</v>
      </c>
      <c r="D7385" s="8" t="s">
        <v>505</v>
      </c>
      <c r="E7385" s="8" t="s">
        <v>1355</v>
      </c>
      <c r="F7385" s="8" t="s">
        <v>452</v>
      </c>
      <c r="G7385" s="8" t="s">
        <v>1356</v>
      </c>
      <c r="H7385" s="8">
        <v>10</v>
      </c>
    </row>
    <row r="7386" spans="1:8">
      <c r="A7386" s="8" t="str">
        <f t="shared" si="155"/>
        <v>40.05.010210.09.0003</v>
      </c>
      <c r="B7386" s="8" t="s">
        <v>48</v>
      </c>
      <c r="C7386" s="8" t="s">
        <v>2062</v>
      </c>
      <c r="D7386" s="8" t="s">
        <v>505</v>
      </c>
      <c r="E7386" s="8" t="s">
        <v>824</v>
      </c>
      <c r="F7386" s="8" t="s">
        <v>452</v>
      </c>
      <c r="G7386" s="8" t="s">
        <v>825</v>
      </c>
      <c r="H7386" s="8">
        <v>1.4852339999999999</v>
      </c>
    </row>
    <row r="7387" spans="1:8">
      <c r="A7387" s="8" t="str">
        <f t="shared" si="155"/>
        <v>40.05.010210.06.0020</v>
      </c>
      <c r="B7387" s="8" t="s">
        <v>48</v>
      </c>
      <c r="C7387" s="8" t="s">
        <v>2062</v>
      </c>
      <c r="D7387" s="8" t="s">
        <v>505</v>
      </c>
      <c r="E7387" s="8" t="s">
        <v>456</v>
      </c>
      <c r="F7387" s="8" t="s">
        <v>452</v>
      </c>
      <c r="G7387" s="8" t="s">
        <v>457</v>
      </c>
      <c r="H7387" s="8">
        <v>0.121865</v>
      </c>
    </row>
    <row r="7388" spans="1:8">
      <c r="A7388" s="8" t="str">
        <f t="shared" si="155"/>
        <v>40.05.010210.04.0004</v>
      </c>
      <c r="B7388" s="8" t="s">
        <v>48</v>
      </c>
      <c r="C7388" s="8" t="s">
        <v>2062</v>
      </c>
      <c r="D7388" s="8" t="s">
        <v>505</v>
      </c>
      <c r="E7388" s="8" t="s">
        <v>776</v>
      </c>
      <c r="F7388" s="8" t="s">
        <v>452</v>
      </c>
      <c r="G7388" s="8" t="s">
        <v>777</v>
      </c>
      <c r="H7388" s="8">
        <v>0.20310900000000001</v>
      </c>
    </row>
    <row r="7389" spans="1:8">
      <c r="A7389" s="8" t="str">
        <f t="shared" si="155"/>
        <v>40.05.010240.03.1380</v>
      </c>
      <c r="B7389" s="8" t="s">
        <v>48</v>
      </c>
      <c r="C7389" s="8" t="s">
        <v>2062</v>
      </c>
      <c r="D7389" s="8" t="s">
        <v>505</v>
      </c>
      <c r="E7389" s="8" t="s">
        <v>835</v>
      </c>
      <c r="F7389" s="8" t="s">
        <v>498</v>
      </c>
      <c r="G7389" s="8" t="s">
        <v>836</v>
      </c>
      <c r="H7389" s="8">
        <v>1.5233159999999999</v>
      </c>
    </row>
    <row r="7390" spans="1:8">
      <c r="A7390" s="8" t="str">
        <f t="shared" si="155"/>
        <v>40.05.010230.06.0001</v>
      </c>
      <c r="B7390" s="8" t="s">
        <v>48</v>
      </c>
      <c r="C7390" s="8" t="s">
        <v>2062</v>
      </c>
      <c r="D7390" s="8" t="s">
        <v>505</v>
      </c>
      <c r="E7390" s="8" t="s">
        <v>1331</v>
      </c>
      <c r="F7390" s="8" t="s">
        <v>452</v>
      </c>
      <c r="G7390" s="8" t="s">
        <v>1332</v>
      </c>
      <c r="H7390" s="8">
        <v>6.6998110000000004</v>
      </c>
    </row>
    <row r="7391" spans="1:8">
      <c r="A7391" s="8" t="str">
        <f t="shared" si="155"/>
        <v>40.05.010210.01.0010</v>
      </c>
      <c r="B7391" s="8" t="s">
        <v>48</v>
      </c>
      <c r="C7391" s="8" t="s">
        <v>2062</v>
      </c>
      <c r="D7391" s="8" t="s">
        <v>505</v>
      </c>
      <c r="E7391" s="8" t="s">
        <v>843</v>
      </c>
      <c r="F7391" s="8" t="s">
        <v>452</v>
      </c>
      <c r="G7391" s="8" t="s">
        <v>844</v>
      </c>
      <c r="H7391" s="8">
        <v>1.0967880000000001</v>
      </c>
    </row>
    <row r="7392" spans="1:8">
      <c r="A7392" s="8" t="str">
        <f t="shared" si="155"/>
        <v>40.05.010210.01.0014</v>
      </c>
      <c r="B7392" s="8" t="s">
        <v>48</v>
      </c>
      <c r="C7392" s="8" t="s">
        <v>2062</v>
      </c>
      <c r="D7392" s="8" t="s">
        <v>505</v>
      </c>
      <c r="E7392" s="8" t="s">
        <v>841</v>
      </c>
      <c r="F7392" s="8" t="s">
        <v>452</v>
      </c>
      <c r="G7392" s="8" t="s">
        <v>842</v>
      </c>
      <c r="H7392" s="8">
        <v>1.4623839999999999</v>
      </c>
    </row>
    <row r="7393" spans="1:8">
      <c r="A7393" s="8" t="str">
        <f t="shared" si="155"/>
        <v>40.05.010210.01.0006</v>
      </c>
      <c r="B7393" s="8" t="s">
        <v>48</v>
      </c>
      <c r="C7393" s="8" t="s">
        <v>2062</v>
      </c>
      <c r="D7393" s="8" t="s">
        <v>505</v>
      </c>
      <c r="E7393" s="8" t="s">
        <v>845</v>
      </c>
      <c r="F7393" s="8" t="s">
        <v>452</v>
      </c>
      <c r="G7393" s="8" t="s">
        <v>846</v>
      </c>
      <c r="H7393" s="8">
        <v>1.0967880000000001</v>
      </c>
    </row>
    <row r="7394" spans="1:8">
      <c r="A7394" s="8" t="str">
        <f t="shared" si="155"/>
        <v>40.05.010210.02.0003</v>
      </c>
      <c r="B7394" s="8" t="s">
        <v>48</v>
      </c>
      <c r="C7394" s="8" t="s">
        <v>2062</v>
      </c>
      <c r="D7394" s="8" t="s">
        <v>505</v>
      </c>
      <c r="E7394" s="8" t="s">
        <v>523</v>
      </c>
      <c r="F7394" s="8" t="s">
        <v>452</v>
      </c>
      <c r="G7394" s="8" t="s">
        <v>524</v>
      </c>
      <c r="H7394" s="8">
        <v>0.248808</v>
      </c>
    </row>
    <row r="7395" spans="1:8">
      <c r="A7395" s="8" t="str">
        <f t="shared" si="155"/>
        <v>40.05.010210.02.0026</v>
      </c>
      <c r="B7395" s="8" t="s">
        <v>48</v>
      </c>
      <c r="C7395" s="8" t="s">
        <v>2062</v>
      </c>
      <c r="D7395" s="8" t="s">
        <v>505</v>
      </c>
      <c r="E7395" s="8" t="s">
        <v>1333</v>
      </c>
      <c r="F7395" s="8" t="s">
        <v>452</v>
      </c>
      <c r="G7395" s="8" t="s">
        <v>1334</v>
      </c>
      <c r="H7395" s="8">
        <v>0.106632</v>
      </c>
    </row>
    <row r="7396" spans="1:8">
      <c r="A7396" s="8" t="str">
        <f t="shared" si="155"/>
        <v>40.05.010210.07.0002</v>
      </c>
      <c r="B7396" s="8" t="s">
        <v>48</v>
      </c>
      <c r="C7396" s="8" t="s">
        <v>2062</v>
      </c>
      <c r="D7396" s="8" t="s">
        <v>505</v>
      </c>
      <c r="E7396" s="8" t="s">
        <v>454</v>
      </c>
      <c r="F7396" s="8" t="s">
        <v>452</v>
      </c>
      <c r="G7396" s="8" t="s">
        <v>455</v>
      </c>
      <c r="H7396" s="8">
        <v>2.2341980000000001</v>
      </c>
    </row>
    <row r="7397" spans="1:8">
      <c r="A7397" s="8" t="str">
        <f t="shared" si="155"/>
        <v>40.05.010210.04.0007</v>
      </c>
      <c r="B7397" s="8" t="s">
        <v>48</v>
      </c>
      <c r="C7397" s="8" t="s">
        <v>2062</v>
      </c>
      <c r="D7397" s="8" t="s">
        <v>505</v>
      </c>
      <c r="E7397" s="8" t="s">
        <v>535</v>
      </c>
      <c r="F7397" s="8" t="s">
        <v>452</v>
      </c>
      <c r="G7397" s="8" t="s">
        <v>536</v>
      </c>
      <c r="H7397" s="8">
        <v>0.72387999999999997</v>
      </c>
    </row>
    <row r="7398" spans="1:8">
      <c r="A7398" s="8" t="str">
        <f t="shared" si="155"/>
        <v>40.05.010220.07.0001</v>
      </c>
      <c r="B7398" s="8" t="s">
        <v>48</v>
      </c>
      <c r="C7398" s="8" t="s">
        <v>2062</v>
      </c>
      <c r="D7398" s="8" t="s">
        <v>505</v>
      </c>
      <c r="E7398" s="8" t="s">
        <v>2077</v>
      </c>
      <c r="F7398" s="8" t="s">
        <v>452</v>
      </c>
      <c r="G7398" s="8" t="s">
        <v>2078</v>
      </c>
      <c r="H7398" s="8">
        <v>0.11448999999999999</v>
      </c>
    </row>
    <row r="7399" spans="1:8">
      <c r="A7399" s="8" t="str">
        <f t="shared" si="155"/>
        <v>40.05.010220.03.0008</v>
      </c>
      <c r="B7399" s="8" t="s">
        <v>48</v>
      </c>
      <c r="C7399" s="8" t="s">
        <v>2062</v>
      </c>
      <c r="D7399" s="8" t="s">
        <v>505</v>
      </c>
      <c r="E7399" s="8" t="s">
        <v>826</v>
      </c>
      <c r="F7399" s="8" t="s">
        <v>508</v>
      </c>
      <c r="G7399" s="8" t="s">
        <v>827</v>
      </c>
      <c r="H7399" s="8">
        <v>1</v>
      </c>
    </row>
    <row r="7400" spans="1:8">
      <c r="A7400" s="8" t="str">
        <f t="shared" si="155"/>
        <v>40.05.010220.06.0011</v>
      </c>
      <c r="B7400" s="8" t="s">
        <v>48</v>
      </c>
      <c r="C7400" s="8" t="s">
        <v>2062</v>
      </c>
      <c r="D7400" s="8" t="s">
        <v>505</v>
      </c>
      <c r="E7400" s="8" t="s">
        <v>2226</v>
      </c>
      <c r="F7400" s="8" t="s">
        <v>463</v>
      </c>
      <c r="G7400" s="8" t="s">
        <v>2227</v>
      </c>
      <c r="H7400" s="8">
        <v>25</v>
      </c>
    </row>
    <row r="7401" spans="1:8">
      <c r="A7401" s="8" t="str">
        <f t="shared" si="155"/>
        <v>40.05.010335.05.0073</v>
      </c>
      <c r="B7401" s="8" t="s">
        <v>49</v>
      </c>
      <c r="C7401" s="8" t="s">
        <v>2206</v>
      </c>
      <c r="D7401" s="8" t="s">
        <v>450</v>
      </c>
      <c r="E7401" s="8" t="s">
        <v>1749</v>
      </c>
      <c r="F7401" s="8" t="s">
        <v>452</v>
      </c>
      <c r="G7401" s="8" t="s">
        <v>1750</v>
      </c>
      <c r="H7401" s="8">
        <v>4.8</v>
      </c>
    </row>
    <row r="7402" spans="1:8">
      <c r="A7402" s="8" t="str">
        <f t="shared" si="155"/>
        <v>40.05.010330.05.0014</v>
      </c>
      <c r="B7402" s="8" t="s">
        <v>49</v>
      </c>
      <c r="C7402" s="8" t="s">
        <v>2206</v>
      </c>
      <c r="D7402" s="8" t="s">
        <v>450</v>
      </c>
      <c r="E7402" s="8" t="s">
        <v>1351</v>
      </c>
      <c r="F7402" s="8" t="s">
        <v>452</v>
      </c>
      <c r="G7402" s="8" t="s">
        <v>1320</v>
      </c>
      <c r="H7402" s="8">
        <v>6</v>
      </c>
    </row>
    <row r="7403" spans="1:8">
      <c r="A7403" s="8" t="str">
        <f t="shared" si="155"/>
        <v>40.05.010310.09.0003</v>
      </c>
      <c r="B7403" s="8" t="s">
        <v>49</v>
      </c>
      <c r="C7403" s="8" t="s">
        <v>2206</v>
      </c>
      <c r="D7403" s="8" t="s">
        <v>450</v>
      </c>
      <c r="E7403" s="8" t="s">
        <v>824</v>
      </c>
      <c r="F7403" s="8" t="s">
        <v>452</v>
      </c>
      <c r="G7403" s="8" t="s">
        <v>825</v>
      </c>
      <c r="H7403" s="8">
        <v>0.91761599999999999</v>
      </c>
    </row>
    <row r="7404" spans="1:8">
      <c r="A7404" s="8" t="str">
        <f t="shared" si="155"/>
        <v>40.05.010310.06.0020</v>
      </c>
      <c r="B7404" s="8" t="s">
        <v>49</v>
      </c>
      <c r="C7404" s="8" t="s">
        <v>2206</v>
      </c>
      <c r="D7404" s="8" t="s">
        <v>450</v>
      </c>
      <c r="E7404" s="8" t="s">
        <v>456</v>
      </c>
      <c r="F7404" s="8" t="s">
        <v>452</v>
      </c>
      <c r="G7404" s="8" t="s">
        <v>457</v>
      </c>
      <c r="H7404" s="8">
        <v>7.9694000000000001E-2</v>
      </c>
    </row>
    <row r="7405" spans="1:8">
      <c r="A7405" s="8" t="str">
        <f t="shared" si="155"/>
        <v>40.05.010310.04.0004</v>
      </c>
      <c r="B7405" s="8" t="s">
        <v>49</v>
      </c>
      <c r="C7405" s="8" t="s">
        <v>2206</v>
      </c>
      <c r="D7405" s="8" t="s">
        <v>450</v>
      </c>
      <c r="E7405" s="8" t="s">
        <v>776</v>
      </c>
      <c r="F7405" s="8" t="s">
        <v>452</v>
      </c>
      <c r="G7405" s="8" t="s">
        <v>777</v>
      </c>
      <c r="H7405" s="8">
        <v>4.5539000000000003E-2</v>
      </c>
    </row>
    <row r="7406" spans="1:8">
      <c r="A7406" s="8" t="str">
        <f t="shared" si="155"/>
        <v>40.05.010310.04.0005</v>
      </c>
      <c r="B7406" s="8" t="s">
        <v>49</v>
      </c>
      <c r="C7406" s="8" t="s">
        <v>2206</v>
      </c>
      <c r="D7406" s="8" t="s">
        <v>450</v>
      </c>
      <c r="E7406" s="8" t="s">
        <v>475</v>
      </c>
      <c r="F7406" s="8" t="s">
        <v>452</v>
      </c>
      <c r="G7406" s="8" t="s">
        <v>476</v>
      </c>
      <c r="H7406" s="8">
        <v>6.0719000000000002E-2</v>
      </c>
    </row>
    <row r="7407" spans="1:8">
      <c r="A7407" s="8" t="str">
        <f t="shared" si="155"/>
        <v>40.05.010340.03.1380</v>
      </c>
      <c r="B7407" s="8" t="s">
        <v>49</v>
      </c>
      <c r="C7407" s="8" t="s">
        <v>2206</v>
      </c>
      <c r="D7407" s="8" t="s">
        <v>450</v>
      </c>
      <c r="E7407" s="8" t="s">
        <v>835</v>
      </c>
      <c r="F7407" s="8" t="s">
        <v>498</v>
      </c>
      <c r="G7407" s="8" t="s">
        <v>836</v>
      </c>
      <c r="H7407" s="8">
        <v>0.91078499999999996</v>
      </c>
    </row>
    <row r="7408" spans="1:8">
      <c r="A7408" s="8" t="str">
        <f t="shared" si="155"/>
        <v>40.05.010330.06.0001</v>
      </c>
      <c r="B7408" s="8" t="s">
        <v>49</v>
      </c>
      <c r="C7408" s="8" t="s">
        <v>2206</v>
      </c>
      <c r="D7408" s="8" t="s">
        <v>450</v>
      </c>
      <c r="E7408" s="8" t="s">
        <v>1331</v>
      </c>
      <c r="F7408" s="8" t="s">
        <v>452</v>
      </c>
      <c r="G7408" s="8" t="s">
        <v>1332</v>
      </c>
      <c r="H7408" s="8">
        <v>4.0057910000000003</v>
      </c>
    </row>
    <row r="7409" spans="1:8">
      <c r="A7409" s="8" t="str">
        <f t="shared" si="155"/>
        <v>40.05.010310.01.0010</v>
      </c>
      <c r="B7409" s="8" t="s">
        <v>49</v>
      </c>
      <c r="C7409" s="8" t="s">
        <v>2206</v>
      </c>
      <c r="D7409" s="8" t="s">
        <v>450</v>
      </c>
      <c r="E7409" s="8" t="s">
        <v>843</v>
      </c>
      <c r="F7409" s="8" t="s">
        <v>452</v>
      </c>
      <c r="G7409" s="8" t="s">
        <v>844</v>
      </c>
      <c r="H7409" s="8">
        <v>0.65576500000000004</v>
      </c>
    </row>
    <row r="7410" spans="1:8">
      <c r="A7410" s="8" t="str">
        <f t="shared" si="155"/>
        <v>40.05.010310.01.0014</v>
      </c>
      <c r="B7410" s="8" t="s">
        <v>49</v>
      </c>
      <c r="C7410" s="8" t="s">
        <v>2206</v>
      </c>
      <c r="D7410" s="8" t="s">
        <v>450</v>
      </c>
      <c r="E7410" s="8" t="s">
        <v>841</v>
      </c>
      <c r="F7410" s="8" t="s">
        <v>452</v>
      </c>
      <c r="G7410" s="8" t="s">
        <v>842</v>
      </c>
      <c r="H7410" s="8">
        <v>0.87435399999999996</v>
      </c>
    </row>
    <row r="7411" spans="1:8">
      <c r="A7411" s="8" t="str">
        <f t="shared" si="155"/>
        <v>40.05.010310.01.0006</v>
      </c>
      <c r="B7411" s="8" t="s">
        <v>49</v>
      </c>
      <c r="C7411" s="8" t="s">
        <v>2206</v>
      </c>
      <c r="D7411" s="8" t="s">
        <v>450</v>
      </c>
      <c r="E7411" s="8" t="s">
        <v>845</v>
      </c>
      <c r="F7411" s="8" t="s">
        <v>452</v>
      </c>
      <c r="G7411" s="8" t="s">
        <v>846</v>
      </c>
      <c r="H7411" s="8">
        <v>0.65576500000000004</v>
      </c>
    </row>
    <row r="7412" spans="1:8">
      <c r="A7412" s="8" t="str">
        <f t="shared" si="155"/>
        <v>40.05.010310.02.0003</v>
      </c>
      <c r="B7412" s="8" t="s">
        <v>49</v>
      </c>
      <c r="C7412" s="8" t="s">
        <v>2206</v>
      </c>
      <c r="D7412" s="8" t="s">
        <v>450</v>
      </c>
      <c r="E7412" s="8" t="s">
        <v>523</v>
      </c>
      <c r="F7412" s="8" t="s">
        <v>452</v>
      </c>
      <c r="G7412" s="8" t="s">
        <v>524</v>
      </c>
      <c r="H7412" s="8">
        <v>0.14876200000000001</v>
      </c>
    </row>
    <row r="7413" spans="1:8">
      <c r="A7413" s="8" t="str">
        <f t="shared" si="155"/>
        <v>40.05.010310.02.0026</v>
      </c>
      <c r="B7413" s="8" t="s">
        <v>49</v>
      </c>
      <c r="C7413" s="8" t="s">
        <v>2206</v>
      </c>
      <c r="D7413" s="8" t="s">
        <v>450</v>
      </c>
      <c r="E7413" s="8" t="s">
        <v>1333</v>
      </c>
      <c r="F7413" s="8" t="s">
        <v>452</v>
      </c>
      <c r="G7413" s="8" t="s">
        <v>1334</v>
      </c>
      <c r="H7413" s="8">
        <v>6.3755000000000006E-2</v>
      </c>
    </row>
    <row r="7414" spans="1:8">
      <c r="A7414" s="8" t="str">
        <f t="shared" si="155"/>
        <v>40.05.010310.07.0002</v>
      </c>
      <c r="B7414" s="8" t="s">
        <v>49</v>
      </c>
      <c r="C7414" s="8" t="s">
        <v>2206</v>
      </c>
      <c r="D7414" s="8" t="s">
        <v>450</v>
      </c>
      <c r="E7414" s="8" t="s">
        <v>454</v>
      </c>
      <c r="F7414" s="8" t="s">
        <v>452</v>
      </c>
      <c r="G7414" s="8" t="s">
        <v>455</v>
      </c>
      <c r="H7414" s="8">
        <v>1.3358179999999999</v>
      </c>
    </row>
    <row r="7415" spans="1:8">
      <c r="A7415" s="8" t="str">
        <f t="shared" si="155"/>
        <v>40.05.010310.04.0007</v>
      </c>
      <c r="B7415" s="8" t="s">
        <v>49</v>
      </c>
      <c r="C7415" s="8" t="s">
        <v>2206</v>
      </c>
      <c r="D7415" s="8" t="s">
        <v>450</v>
      </c>
      <c r="E7415" s="8" t="s">
        <v>535</v>
      </c>
      <c r="F7415" s="8" t="s">
        <v>452</v>
      </c>
      <c r="G7415" s="8" t="s">
        <v>536</v>
      </c>
      <c r="H7415" s="8">
        <v>0.432805</v>
      </c>
    </row>
    <row r="7416" spans="1:8">
      <c r="A7416" s="8" t="str">
        <f t="shared" si="155"/>
        <v>40.05.010320.07.0092</v>
      </c>
      <c r="B7416" s="8" t="s">
        <v>49</v>
      </c>
      <c r="C7416" s="8" t="s">
        <v>2206</v>
      </c>
      <c r="D7416" s="8" t="s">
        <v>450</v>
      </c>
      <c r="E7416" s="8" t="s">
        <v>2123</v>
      </c>
      <c r="F7416" s="8" t="s">
        <v>452</v>
      </c>
      <c r="G7416" s="8" t="s">
        <v>2124</v>
      </c>
      <c r="H7416" s="8">
        <v>0.23591799999999999</v>
      </c>
    </row>
    <row r="7417" spans="1:8">
      <c r="A7417" s="8" t="str">
        <f t="shared" si="155"/>
        <v>40.05.010320.03.0039</v>
      </c>
      <c r="B7417" s="8" t="s">
        <v>49</v>
      </c>
      <c r="C7417" s="8" t="s">
        <v>2206</v>
      </c>
      <c r="D7417" s="8" t="s">
        <v>450</v>
      </c>
      <c r="E7417" s="8" t="s">
        <v>1082</v>
      </c>
      <c r="F7417" s="8" t="s">
        <v>463</v>
      </c>
      <c r="G7417" s="8" t="s">
        <v>1083</v>
      </c>
      <c r="H7417" s="8">
        <v>1</v>
      </c>
    </row>
    <row r="7418" spans="1:8">
      <c r="A7418" s="8" t="str">
        <f t="shared" si="155"/>
        <v>40.05.010320.06.0012</v>
      </c>
      <c r="B7418" s="8" t="s">
        <v>49</v>
      </c>
      <c r="C7418" s="8" t="s">
        <v>2206</v>
      </c>
      <c r="D7418" s="8" t="s">
        <v>450</v>
      </c>
      <c r="E7418" s="8" t="s">
        <v>2228</v>
      </c>
      <c r="F7418" s="8" t="s">
        <v>463</v>
      </c>
      <c r="G7418" s="8" t="s">
        <v>2210</v>
      </c>
      <c r="H7418" s="8">
        <v>20</v>
      </c>
    </row>
    <row r="7419" spans="1:8">
      <c r="A7419" s="8" t="str">
        <f t="shared" si="155"/>
        <v>40.05.010435.05.0061</v>
      </c>
      <c r="B7419" s="8" t="s">
        <v>50</v>
      </c>
      <c r="C7419" s="8" t="s">
        <v>2062</v>
      </c>
      <c r="D7419" s="8" t="s">
        <v>450</v>
      </c>
      <c r="E7419" s="8" t="s">
        <v>1724</v>
      </c>
      <c r="F7419" s="8" t="s">
        <v>452</v>
      </c>
      <c r="G7419" s="8" t="s">
        <v>1725</v>
      </c>
      <c r="H7419" s="8">
        <v>4.8</v>
      </c>
    </row>
    <row r="7420" spans="1:8">
      <c r="A7420" s="8" t="str">
        <f t="shared" si="155"/>
        <v>40.05.010430.05.0016</v>
      </c>
      <c r="B7420" s="8" t="s">
        <v>50</v>
      </c>
      <c r="C7420" s="8" t="s">
        <v>2062</v>
      </c>
      <c r="D7420" s="8" t="s">
        <v>450</v>
      </c>
      <c r="E7420" s="8" t="s">
        <v>1355</v>
      </c>
      <c r="F7420" s="8" t="s">
        <v>452</v>
      </c>
      <c r="G7420" s="8" t="s">
        <v>1356</v>
      </c>
      <c r="H7420" s="8">
        <v>4.8</v>
      </c>
    </row>
    <row r="7421" spans="1:8">
      <c r="A7421" s="8" t="str">
        <f t="shared" si="155"/>
        <v>40.05.010410.09.0003</v>
      </c>
      <c r="B7421" s="8" t="s">
        <v>50</v>
      </c>
      <c r="C7421" s="8" t="s">
        <v>2062</v>
      </c>
      <c r="D7421" s="8" t="s">
        <v>450</v>
      </c>
      <c r="E7421" s="8" t="s">
        <v>824</v>
      </c>
      <c r="F7421" s="8" t="s">
        <v>452</v>
      </c>
      <c r="G7421" s="8" t="s">
        <v>825</v>
      </c>
      <c r="H7421" s="8">
        <v>0.71291199999999999</v>
      </c>
    </row>
    <row r="7422" spans="1:8">
      <c r="A7422" s="8" t="str">
        <f t="shared" si="155"/>
        <v>40.05.010410.06.0020</v>
      </c>
      <c r="B7422" s="8" t="s">
        <v>50</v>
      </c>
      <c r="C7422" s="8" t="s">
        <v>2062</v>
      </c>
      <c r="D7422" s="8" t="s">
        <v>450</v>
      </c>
      <c r="E7422" s="8" t="s">
        <v>456</v>
      </c>
      <c r="F7422" s="8" t="s">
        <v>452</v>
      </c>
      <c r="G7422" s="8" t="s">
        <v>457</v>
      </c>
      <c r="H7422" s="8">
        <v>5.8494999999999998E-2</v>
      </c>
    </row>
    <row r="7423" spans="1:8">
      <c r="A7423" s="8" t="str">
        <f t="shared" si="155"/>
        <v>40.05.010410.04.0004</v>
      </c>
      <c r="B7423" s="8" t="s">
        <v>50</v>
      </c>
      <c r="C7423" s="8" t="s">
        <v>2062</v>
      </c>
      <c r="D7423" s="8" t="s">
        <v>450</v>
      </c>
      <c r="E7423" s="8" t="s">
        <v>776</v>
      </c>
      <c r="F7423" s="8" t="s">
        <v>452</v>
      </c>
      <c r="G7423" s="8" t="s">
        <v>777</v>
      </c>
      <c r="H7423" s="8">
        <v>9.7491999999999995E-2</v>
      </c>
    </row>
    <row r="7424" spans="1:8">
      <c r="A7424" s="8" t="str">
        <f t="shared" si="155"/>
        <v>40.05.010440.03.1380</v>
      </c>
      <c r="B7424" s="8" t="s">
        <v>50</v>
      </c>
      <c r="C7424" s="8" t="s">
        <v>2062</v>
      </c>
      <c r="D7424" s="8" t="s">
        <v>450</v>
      </c>
      <c r="E7424" s="8" t="s">
        <v>835</v>
      </c>
      <c r="F7424" s="8" t="s">
        <v>498</v>
      </c>
      <c r="G7424" s="8" t="s">
        <v>836</v>
      </c>
      <c r="H7424" s="8">
        <v>0.73119199999999995</v>
      </c>
    </row>
    <row r="7425" spans="1:8">
      <c r="A7425" s="8" t="str">
        <f t="shared" si="155"/>
        <v>40.05.010430.06.0001</v>
      </c>
      <c r="B7425" s="8" t="s">
        <v>50</v>
      </c>
      <c r="C7425" s="8" t="s">
        <v>2062</v>
      </c>
      <c r="D7425" s="8" t="s">
        <v>450</v>
      </c>
      <c r="E7425" s="8" t="s">
        <v>1331</v>
      </c>
      <c r="F7425" s="8" t="s">
        <v>452</v>
      </c>
      <c r="G7425" s="8" t="s">
        <v>1332</v>
      </c>
      <c r="H7425" s="8">
        <v>3.2159089999999999</v>
      </c>
    </row>
    <row r="7426" spans="1:8">
      <c r="A7426" s="8" t="str">
        <f t="shared" si="155"/>
        <v>40.05.010410.01.0010</v>
      </c>
      <c r="B7426" s="8" t="s">
        <v>50</v>
      </c>
      <c r="C7426" s="8" t="s">
        <v>2062</v>
      </c>
      <c r="D7426" s="8" t="s">
        <v>450</v>
      </c>
      <c r="E7426" s="8" t="s">
        <v>843</v>
      </c>
      <c r="F7426" s="8" t="s">
        <v>452</v>
      </c>
      <c r="G7426" s="8" t="s">
        <v>844</v>
      </c>
      <c r="H7426" s="8">
        <v>0.52645799999999998</v>
      </c>
    </row>
    <row r="7427" spans="1:8">
      <c r="A7427" s="8" t="str">
        <f t="shared" si="155"/>
        <v>---------------  - FMEN031 - V:</v>
      </c>
      <c r="B7427" s="8" t="s">
        <v>427</v>
      </c>
      <c r="C7427" s="8" t="e">
        <f>------------------------------DAT</f>
        <v>#NAME?</v>
      </c>
      <c r="D7427" s="8" t="s">
        <v>1238</v>
      </c>
      <c r="E7427" s="8" t="s">
        <v>526</v>
      </c>
      <c r="F7427" s="8" t="s">
        <v>527</v>
      </c>
      <c r="G7427" s="8" t="s">
        <v>528</v>
      </c>
      <c r="H7427" s="8"/>
    </row>
    <row r="7428" spans="1:8">
      <c r="A7428" s="8" t="str">
        <f t="shared" si="155"/>
        <v>_x000C_------------------------------</v>
      </c>
      <c r="B7428" s="8" t="s">
        <v>529</v>
      </c>
      <c r="C7428" s="8" t="s">
        <v>1227</v>
      </c>
      <c r="D7428" s="8" t="s">
        <v>1228</v>
      </c>
      <c r="E7428" s="8" t="s">
        <v>430</v>
      </c>
      <c r="F7428" s="8" t="s">
        <v>429</v>
      </c>
      <c r="G7428" s="8" t="s">
        <v>431</v>
      </c>
      <c r="H7428" s="8" t="s">
        <v>431</v>
      </c>
    </row>
    <row r="7429" spans="1:8">
      <c r="A7429" s="8" t="str">
        <f t="shared" si="155"/>
        <v>FORNO DE MINASrutura de Atual P</v>
      </c>
      <c r="B7429" s="8" t="s">
        <v>433</v>
      </c>
      <c r="C7429" s="8" t="s">
        <v>434</v>
      </c>
      <c r="D7429" s="8" t="s">
        <v>435</v>
      </c>
      <c r="E7429" s="8" t="s">
        <v>436</v>
      </c>
      <c r="F7429" s="8" t="s">
        <v>437</v>
      </c>
      <c r="G7429" s="8" t="s">
        <v>438</v>
      </c>
      <c r="H7429" s="8" t="s">
        <v>2229</v>
      </c>
    </row>
    <row r="7430" spans="1:8">
      <c r="A7430" s="8" t="str">
        <f t="shared" si="155"/>
        <v>-------------------------------</v>
      </c>
      <c r="B7430" s="8" t="s">
        <v>427</v>
      </c>
      <c r="C7430" s="8" t="s">
        <v>1227</v>
      </c>
      <c r="D7430" s="8" t="s">
        <v>1228</v>
      </c>
      <c r="E7430" s="8" t="s">
        <v>430</v>
      </c>
      <c r="F7430" s="8" t="s">
        <v>429</v>
      </c>
      <c r="G7430" s="8" t="s">
        <v>431</v>
      </c>
      <c r="H7430" s="8" t="s">
        <v>2208</v>
      </c>
    </row>
    <row r="7431" spans="1:8">
      <c r="A7431" s="8" t="str">
        <f t="shared" si="155"/>
        <v/>
      </c>
      <c r="B7431" s="8"/>
      <c r="C7431" s="8"/>
      <c r="D7431" s="8"/>
      <c r="E7431" s="8"/>
      <c r="F7431" s="8"/>
      <c r="G7431" s="8"/>
      <c r="H7431" s="8"/>
    </row>
    <row r="7432" spans="1:8">
      <c r="A7432" s="8" t="str">
        <f t="shared" si="155"/>
        <v>Item PaiItem Filho</v>
      </c>
      <c r="B7432" s="8" t="s">
        <v>441</v>
      </c>
      <c r="C7432" s="8" t="s">
        <v>442</v>
      </c>
      <c r="D7432" s="8" t="s">
        <v>443</v>
      </c>
      <c r="E7432" s="8" t="s">
        <v>444</v>
      </c>
      <c r="F7432" s="8" t="s">
        <v>443</v>
      </c>
      <c r="G7432" s="8" t="s">
        <v>445</v>
      </c>
      <c r="H7432" s="8" t="s">
        <v>446</v>
      </c>
    </row>
    <row r="7433" spans="1:8">
      <c r="A7433" s="8" t="str">
        <f t="shared" si="155"/>
        <v>------------------------------</v>
      </c>
      <c r="B7433" s="8" t="s">
        <v>427</v>
      </c>
      <c r="C7433" s="8" t="s">
        <v>447</v>
      </c>
      <c r="D7433" s="8" t="s">
        <v>448</v>
      </c>
      <c r="E7433" s="8" t="s">
        <v>449</v>
      </c>
      <c r="F7433" s="8" t="s">
        <v>448</v>
      </c>
      <c r="G7433" s="8" t="s">
        <v>431</v>
      </c>
      <c r="H7433" s="8" t="s">
        <v>427</v>
      </c>
    </row>
    <row r="7434" spans="1:8">
      <c r="A7434" s="8" t="str">
        <f t="shared" si="155"/>
        <v>40.05.010410.01.0014</v>
      </c>
      <c r="B7434" s="8" t="s">
        <v>50</v>
      </c>
      <c r="C7434" s="8" t="s">
        <v>2062</v>
      </c>
      <c r="D7434" s="8" t="s">
        <v>450</v>
      </c>
      <c r="E7434" s="8" t="s">
        <v>841</v>
      </c>
      <c r="F7434" s="8" t="s">
        <v>452</v>
      </c>
      <c r="G7434" s="8" t="s">
        <v>842</v>
      </c>
      <c r="H7434" s="8">
        <v>0.70194400000000001</v>
      </c>
    </row>
    <row r="7435" spans="1:8">
      <c r="A7435" s="8" t="str">
        <f t="shared" si="155"/>
        <v>40.05.010410.01.0006</v>
      </c>
      <c r="B7435" s="8" t="s">
        <v>50</v>
      </c>
      <c r="C7435" s="8" t="s">
        <v>2062</v>
      </c>
      <c r="D7435" s="8" t="s">
        <v>450</v>
      </c>
      <c r="E7435" s="8" t="s">
        <v>845</v>
      </c>
      <c r="F7435" s="8" t="s">
        <v>452</v>
      </c>
      <c r="G7435" s="8" t="s">
        <v>846</v>
      </c>
      <c r="H7435" s="8">
        <v>0.52645799999999998</v>
      </c>
    </row>
    <row r="7436" spans="1:8">
      <c r="A7436" s="8" t="str">
        <f t="shared" si="155"/>
        <v>40.05.010410.02.0003</v>
      </c>
      <c r="B7436" s="8" t="s">
        <v>50</v>
      </c>
      <c r="C7436" s="8" t="s">
        <v>2062</v>
      </c>
      <c r="D7436" s="8" t="s">
        <v>450</v>
      </c>
      <c r="E7436" s="8" t="s">
        <v>523</v>
      </c>
      <c r="F7436" s="8" t="s">
        <v>452</v>
      </c>
      <c r="G7436" s="8" t="s">
        <v>524</v>
      </c>
      <c r="H7436" s="8">
        <v>0.11942800000000001</v>
      </c>
    </row>
    <row r="7437" spans="1:8">
      <c r="A7437" s="8" t="str">
        <f t="shared" si="155"/>
        <v>40.05.010410.02.0026</v>
      </c>
      <c r="B7437" s="8" t="s">
        <v>50</v>
      </c>
      <c r="C7437" s="8" t="s">
        <v>2062</v>
      </c>
      <c r="D7437" s="8" t="s">
        <v>450</v>
      </c>
      <c r="E7437" s="8" t="s">
        <v>1333</v>
      </c>
      <c r="F7437" s="8" t="s">
        <v>452</v>
      </c>
      <c r="G7437" s="8" t="s">
        <v>1334</v>
      </c>
      <c r="H7437" s="8">
        <v>5.1182999999999999E-2</v>
      </c>
    </row>
    <row r="7438" spans="1:8">
      <c r="A7438" s="8" t="str">
        <f t="shared" si="155"/>
        <v>40.05.010410.07.0002</v>
      </c>
      <c r="B7438" s="8" t="s">
        <v>50</v>
      </c>
      <c r="C7438" s="8" t="s">
        <v>2062</v>
      </c>
      <c r="D7438" s="8" t="s">
        <v>450</v>
      </c>
      <c r="E7438" s="8" t="s">
        <v>454</v>
      </c>
      <c r="F7438" s="8" t="s">
        <v>452</v>
      </c>
      <c r="G7438" s="8" t="s">
        <v>455</v>
      </c>
      <c r="H7438" s="8">
        <v>1.0724149999999999</v>
      </c>
    </row>
    <row r="7439" spans="1:8">
      <c r="A7439" s="8" t="str">
        <f t="shared" ref="A7439:A7502" si="156">B7439&amp;E7439</f>
        <v>40.05.010410.04.0007</v>
      </c>
      <c r="B7439" s="8" t="s">
        <v>50</v>
      </c>
      <c r="C7439" s="8" t="s">
        <v>2062</v>
      </c>
      <c r="D7439" s="8" t="s">
        <v>450</v>
      </c>
      <c r="E7439" s="8" t="s">
        <v>535</v>
      </c>
      <c r="F7439" s="8" t="s">
        <v>452</v>
      </c>
      <c r="G7439" s="8" t="s">
        <v>536</v>
      </c>
      <c r="H7439" s="8">
        <v>0.34746199999999999</v>
      </c>
    </row>
    <row r="7440" spans="1:8">
      <c r="A7440" s="8" t="str">
        <f t="shared" si="156"/>
        <v>40.05.010420.07.0083</v>
      </c>
      <c r="B7440" s="8" t="s">
        <v>50</v>
      </c>
      <c r="C7440" s="8" t="s">
        <v>2062</v>
      </c>
      <c r="D7440" s="8" t="s">
        <v>450</v>
      </c>
      <c r="E7440" s="8" t="s">
        <v>2114</v>
      </c>
      <c r="F7440" s="8" t="s">
        <v>452</v>
      </c>
      <c r="G7440" s="8" t="s">
        <v>2089</v>
      </c>
      <c r="H7440" s="8">
        <v>5.9755000000000003E-2</v>
      </c>
    </row>
    <row r="7441" spans="1:8">
      <c r="A7441" s="8" t="str">
        <f t="shared" si="156"/>
        <v>40.05.010420.03.0003</v>
      </c>
      <c r="B7441" s="8" t="s">
        <v>50</v>
      </c>
      <c r="C7441" s="8" t="s">
        <v>2062</v>
      </c>
      <c r="D7441" s="8" t="s">
        <v>450</v>
      </c>
      <c r="E7441" s="8" t="s">
        <v>510</v>
      </c>
      <c r="F7441" s="8" t="s">
        <v>508</v>
      </c>
      <c r="G7441" s="8" t="s">
        <v>511</v>
      </c>
      <c r="H7441" s="8">
        <v>1</v>
      </c>
    </row>
    <row r="7442" spans="1:8">
      <c r="A7442" s="8" t="str">
        <f t="shared" si="156"/>
        <v>40.05.010535.05.0061</v>
      </c>
      <c r="B7442" s="8" t="s">
        <v>52</v>
      </c>
      <c r="C7442" s="8" t="s">
        <v>2062</v>
      </c>
      <c r="D7442" s="8" t="s">
        <v>450</v>
      </c>
      <c r="E7442" s="8" t="s">
        <v>1724</v>
      </c>
      <c r="F7442" s="8" t="s">
        <v>452</v>
      </c>
      <c r="G7442" s="8" t="s">
        <v>1725</v>
      </c>
      <c r="H7442" s="8">
        <v>10</v>
      </c>
    </row>
    <row r="7443" spans="1:8">
      <c r="A7443" s="8" t="str">
        <f t="shared" si="156"/>
        <v>40.05.010530.05.0016</v>
      </c>
      <c r="B7443" s="8" t="s">
        <v>52</v>
      </c>
      <c r="C7443" s="8" t="s">
        <v>2062</v>
      </c>
      <c r="D7443" s="8" t="s">
        <v>450</v>
      </c>
      <c r="E7443" s="8" t="s">
        <v>1355</v>
      </c>
      <c r="F7443" s="8" t="s">
        <v>452</v>
      </c>
      <c r="G7443" s="8" t="s">
        <v>1356</v>
      </c>
      <c r="H7443" s="8">
        <v>10</v>
      </c>
    </row>
    <row r="7444" spans="1:8">
      <c r="A7444" s="8" t="str">
        <f t="shared" si="156"/>
        <v>40.05.010510.09.0003</v>
      </c>
      <c r="B7444" s="8" t="s">
        <v>52</v>
      </c>
      <c r="C7444" s="8" t="s">
        <v>2062</v>
      </c>
      <c r="D7444" s="8" t="s">
        <v>450</v>
      </c>
      <c r="E7444" s="8" t="s">
        <v>824</v>
      </c>
      <c r="F7444" s="8" t="s">
        <v>452</v>
      </c>
      <c r="G7444" s="8" t="s">
        <v>825</v>
      </c>
      <c r="H7444" s="8">
        <v>1.4852339999999999</v>
      </c>
    </row>
    <row r="7445" spans="1:8">
      <c r="A7445" s="8" t="str">
        <f t="shared" si="156"/>
        <v>40.05.010510.06.0020</v>
      </c>
      <c r="B7445" s="8" t="s">
        <v>52</v>
      </c>
      <c r="C7445" s="8" t="s">
        <v>2062</v>
      </c>
      <c r="D7445" s="8" t="s">
        <v>450</v>
      </c>
      <c r="E7445" s="8" t="s">
        <v>456</v>
      </c>
      <c r="F7445" s="8" t="s">
        <v>452</v>
      </c>
      <c r="G7445" s="8" t="s">
        <v>457</v>
      </c>
      <c r="H7445" s="8">
        <v>0.121865</v>
      </c>
    </row>
    <row r="7446" spans="1:8">
      <c r="A7446" s="8" t="str">
        <f t="shared" si="156"/>
        <v>40.05.010510.04.0004</v>
      </c>
      <c r="B7446" s="8" t="s">
        <v>52</v>
      </c>
      <c r="C7446" s="8" t="s">
        <v>2062</v>
      </c>
      <c r="D7446" s="8" t="s">
        <v>450</v>
      </c>
      <c r="E7446" s="8" t="s">
        <v>776</v>
      </c>
      <c r="F7446" s="8" t="s">
        <v>452</v>
      </c>
      <c r="G7446" s="8" t="s">
        <v>777</v>
      </c>
      <c r="H7446" s="8">
        <v>0.20310900000000001</v>
      </c>
    </row>
    <row r="7447" spans="1:8">
      <c r="A7447" s="8" t="str">
        <f t="shared" si="156"/>
        <v>40.05.010540.03.1380</v>
      </c>
      <c r="B7447" s="8" t="s">
        <v>52</v>
      </c>
      <c r="C7447" s="8" t="s">
        <v>2062</v>
      </c>
      <c r="D7447" s="8" t="s">
        <v>450</v>
      </c>
      <c r="E7447" s="8" t="s">
        <v>835</v>
      </c>
      <c r="F7447" s="8" t="s">
        <v>498</v>
      </c>
      <c r="G7447" s="8" t="s">
        <v>836</v>
      </c>
      <c r="H7447" s="8">
        <v>1.5233159999999999</v>
      </c>
    </row>
    <row r="7448" spans="1:8">
      <c r="A7448" s="8" t="str">
        <f t="shared" si="156"/>
        <v>40.05.010530.06.0001</v>
      </c>
      <c r="B7448" s="8" t="s">
        <v>52</v>
      </c>
      <c r="C7448" s="8" t="s">
        <v>2062</v>
      </c>
      <c r="D7448" s="8" t="s">
        <v>450</v>
      </c>
      <c r="E7448" s="8" t="s">
        <v>1331</v>
      </c>
      <c r="F7448" s="8" t="s">
        <v>452</v>
      </c>
      <c r="G7448" s="8" t="s">
        <v>1332</v>
      </c>
      <c r="H7448" s="8">
        <v>6.6998110000000004</v>
      </c>
    </row>
    <row r="7449" spans="1:8">
      <c r="A7449" s="8" t="str">
        <f t="shared" si="156"/>
        <v>40.05.010510.01.0010</v>
      </c>
      <c r="B7449" s="8" t="s">
        <v>52</v>
      </c>
      <c r="C7449" s="8" t="s">
        <v>2062</v>
      </c>
      <c r="D7449" s="8" t="s">
        <v>450</v>
      </c>
      <c r="E7449" s="8" t="s">
        <v>843</v>
      </c>
      <c r="F7449" s="8" t="s">
        <v>452</v>
      </c>
      <c r="G7449" s="8" t="s">
        <v>844</v>
      </c>
      <c r="H7449" s="8">
        <v>1.0967880000000001</v>
      </c>
    </row>
    <row r="7450" spans="1:8">
      <c r="A7450" s="8" t="str">
        <f t="shared" si="156"/>
        <v>40.05.010510.01.0014</v>
      </c>
      <c r="B7450" s="8" t="s">
        <v>52</v>
      </c>
      <c r="C7450" s="8" t="s">
        <v>2062</v>
      </c>
      <c r="D7450" s="8" t="s">
        <v>450</v>
      </c>
      <c r="E7450" s="8" t="s">
        <v>841</v>
      </c>
      <c r="F7450" s="8" t="s">
        <v>452</v>
      </c>
      <c r="G7450" s="8" t="s">
        <v>842</v>
      </c>
      <c r="H7450" s="8">
        <v>1.4623839999999999</v>
      </c>
    </row>
    <row r="7451" spans="1:8">
      <c r="A7451" s="8" t="str">
        <f t="shared" si="156"/>
        <v>40.05.010510.01.0006</v>
      </c>
      <c r="B7451" s="8" t="s">
        <v>52</v>
      </c>
      <c r="C7451" s="8" t="s">
        <v>2062</v>
      </c>
      <c r="D7451" s="8" t="s">
        <v>450</v>
      </c>
      <c r="E7451" s="8" t="s">
        <v>845</v>
      </c>
      <c r="F7451" s="8" t="s">
        <v>452</v>
      </c>
      <c r="G7451" s="8" t="s">
        <v>846</v>
      </c>
      <c r="H7451" s="8">
        <v>1.0967880000000001</v>
      </c>
    </row>
    <row r="7452" spans="1:8">
      <c r="A7452" s="8" t="str">
        <f t="shared" si="156"/>
        <v>40.05.010510.02.0003</v>
      </c>
      <c r="B7452" s="8" t="s">
        <v>52</v>
      </c>
      <c r="C7452" s="8" t="s">
        <v>2062</v>
      </c>
      <c r="D7452" s="8" t="s">
        <v>450</v>
      </c>
      <c r="E7452" s="8" t="s">
        <v>523</v>
      </c>
      <c r="F7452" s="8" t="s">
        <v>452</v>
      </c>
      <c r="G7452" s="8" t="s">
        <v>524</v>
      </c>
      <c r="H7452" s="8">
        <v>0.248808</v>
      </c>
    </row>
    <row r="7453" spans="1:8">
      <c r="A7453" s="8" t="str">
        <f t="shared" si="156"/>
        <v>40.05.010510.02.0026</v>
      </c>
      <c r="B7453" s="8" t="s">
        <v>52</v>
      </c>
      <c r="C7453" s="8" t="s">
        <v>2062</v>
      </c>
      <c r="D7453" s="8" t="s">
        <v>450</v>
      </c>
      <c r="E7453" s="8" t="s">
        <v>1333</v>
      </c>
      <c r="F7453" s="8" t="s">
        <v>452</v>
      </c>
      <c r="G7453" s="8" t="s">
        <v>1334</v>
      </c>
      <c r="H7453" s="8">
        <v>0.106632</v>
      </c>
    </row>
    <row r="7454" spans="1:8">
      <c r="A7454" s="8" t="str">
        <f t="shared" si="156"/>
        <v>40.05.010510.07.0002</v>
      </c>
      <c r="B7454" s="8" t="s">
        <v>52</v>
      </c>
      <c r="C7454" s="8" t="s">
        <v>2062</v>
      </c>
      <c r="D7454" s="8" t="s">
        <v>450</v>
      </c>
      <c r="E7454" s="8" t="s">
        <v>454</v>
      </c>
      <c r="F7454" s="8" t="s">
        <v>452</v>
      </c>
      <c r="G7454" s="8" t="s">
        <v>455</v>
      </c>
      <c r="H7454" s="8">
        <v>2.2341980000000001</v>
      </c>
    </row>
    <row r="7455" spans="1:8">
      <c r="A7455" s="8" t="str">
        <f t="shared" si="156"/>
        <v>40.05.010510.04.0007</v>
      </c>
      <c r="B7455" s="8" t="s">
        <v>52</v>
      </c>
      <c r="C7455" s="8" t="s">
        <v>2062</v>
      </c>
      <c r="D7455" s="8" t="s">
        <v>450</v>
      </c>
      <c r="E7455" s="8" t="s">
        <v>535</v>
      </c>
      <c r="F7455" s="8" t="s">
        <v>452</v>
      </c>
      <c r="G7455" s="8" t="s">
        <v>536</v>
      </c>
      <c r="H7455" s="8">
        <v>0.72387999999999997</v>
      </c>
    </row>
    <row r="7456" spans="1:8">
      <c r="A7456" s="8" t="str">
        <f t="shared" si="156"/>
        <v>40.05.010520.07.0082</v>
      </c>
      <c r="B7456" s="8" t="s">
        <v>52</v>
      </c>
      <c r="C7456" s="8" t="s">
        <v>2062</v>
      </c>
      <c r="D7456" s="8" t="s">
        <v>450</v>
      </c>
      <c r="E7456" s="8" t="s">
        <v>2113</v>
      </c>
      <c r="F7456" s="8" t="s">
        <v>452</v>
      </c>
      <c r="G7456" s="8" t="s">
        <v>2089</v>
      </c>
      <c r="H7456" s="8">
        <v>0.11448999999999999</v>
      </c>
    </row>
    <row r="7457" spans="1:8">
      <c r="A7457" s="8" t="str">
        <f t="shared" si="156"/>
        <v>40.05.010520.03.0008</v>
      </c>
      <c r="B7457" s="8" t="s">
        <v>52</v>
      </c>
      <c r="C7457" s="8" t="s">
        <v>2062</v>
      </c>
      <c r="D7457" s="8" t="s">
        <v>450</v>
      </c>
      <c r="E7457" s="8" t="s">
        <v>826</v>
      </c>
      <c r="F7457" s="8" t="s">
        <v>508</v>
      </c>
      <c r="G7457" s="8" t="s">
        <v>827</v>
      </c>
      <c r="H7457" s="8">
        <v>1</v>
      </c>
    </row>
    <row r="7458" spans="1:8">
      <c r="A7458" s="8" t="str">
        <f t="shared" si="156"/>
        <v>40.05.010520.06.0040</v>
      </c>
      <c r="B7458" s="8" t="s">
        <v>52</v>
      </c>
      <c r="C7458" s="8" t="s">
        <v>2062</v>
      </c>
      <c r="D7458" s="8" t="s">
        <v>450</v>
      </c>
      <c r="E7458" s="8" t="s">
        <v>2230</v>
      </c>
      <c r="F7458" s="8" t="s">
        <v>463</v>
      </c>
      <c r="G7458" s="8" t="s">
        <v>2231</v>
      </c>
      <c r="H7458" s="8">
        <v>25</v>
      </c>
    </row>
    <row r="7459" spans="1:8">
      <c r="A7459" s="8" t="str">
        <f t="shared" si="156"/>
        <v>40.05.010635.05.0052</v>
      </c>
      <c r="B7459" s="8" t="s">
        <v>355</v>
      </c>
      <c r="C7459" s="8" t="s">
        <v>2062</v>
      </c>
      <c r="D7459" s="8" t="s">
        <v>450</v>
      </c>
      <c r="E7459" s="8" t="s">
        <v>1704</v>
      </c>
      <c r="F7459" s="8" t="s">
        <v>452</v>
      </c>
      <c r="G7459" s="8" t="s">
        <v>1705</v>
      </c>
      <c r="H7459" s="8">
        <v>10</v>
      </c>
    </row>
    <row r="7460" spans="1:8">
      <c r="A7460" s="8" t="str">
        <f t="shared" si="156"/>
        <v>40.05.010630.05.0014</v>
      </c>
      <c r="B7460" s="8" t="s">
        <v>355</v>
      </c>
      <c r="C7460" s="8" t="s">
        <v>2062</v>
      </c>
      <c r="D7460" s="8" t="s">
        <v>450</v>
      </c>
      <c r="E7460" s="8" t="s">
        <v>1351</v>
      </c>
      <c r="F7460" s="8" t="s">
        <v>452</v>
      </c>
      <c r="G7460" s="8" t="s">
        <v>1320</v>
      </c>
      <c r="H7460" s="8">
        <v>10</v>
      </c>
    </row>
    <row r="7461" spans="1:8">
      <c r="A7461" s="8" t="str">
        <f t="shared" si="156"/>
        <v>40.05.010610.09.0003</v>
      </c>
      <c r="B7461" s="8" t="s">
        <v>355</v>
      </c>
      <c r="C7461" s="8" t="s">
        <v>2062</v>
      </c>
      <c r="D7461" s="8" t="s">
        <v>450</v>
      </c>
      <c r="E7461" s="8" t="s">
        <v>824</v>
      </c>
      <c r="F7461" s="8" t="s">
        <v>452</v>
      </c>
      <c r="G7461" s="8" t="s">
        <v>825</v>
      </c>
      <c r="H7461" s="8">
        <v>1.5293600000000001</v>
      </c>
    </row>
    <row r="7462" spans="1:8">
      <c r="A7462" s="8" t="str">
        <f t="shared" si="156"/>
        <v>40.05.010610.06.0020</v>
      </c>
      <c r="B7462" s="8" t="s">
        <v>355</v>
      </c>
      <c r="C7462" s="8" t="s">
        <v>2062</v>
      </c>
      <c r="D7462" s="8" t="s">
        <v>450</v>
      </c>
      <c r="E7462" s="8" t="s">
        <v>456</v>
      </c>
      <c r="F7462" s="8" t="s">
        <v>452</v>
      </c>
      <c r="G7462" s="8" t="s">
        <v>457</v>
      </c>
      <c r="H7462" s="8">
        <v>0.132823</v>
      </c>
    </row>
    <row r="7463" spans="1:8">
      <c r="A7463" s="8" t="str">
        <f t="shared" si="156"/>
        <v>40.05.010610.04.0004</v>
      </c>
      <c r="B7463" s="8" t="s">
        <v>355</v>
      </c>
      <c r="C7463" s="8" t="s">
        <v>2062</v>
      </c>
      <c r="D7463" s="8" t="s">
        <v>450</v>
      </c>
      <c r="E7463" s="8" t="s">
        <v>776</v>
      </c>
      <c r="F7463" s="8" t="s">
        <v>452</v>
      </c>
      <c r="G7463" s="8" t="s">
        <v>777</v>
      </c>
      <c r="H7463" s="8">
        <v>7.5898999999999994E-2</v>
      </c>
    </row>
    <row r="7464" spans="1:8">
      <c r="A7464" s="8" t="str">
        <f t="shared" si="156"/>
        <v>40.05.010610.04.0005</v>
      </c>
      <c r="B7464" s="8" t="s">
        <v>355</v>
      </c>
      <c r="C7464" s="8" t="s">
        <v>2062</v>
      </c>
      <c r="D7464" s="8" t="s">
        <v>450</v>
      </c>
      <c r="E7464" s="8" t="s">
        <v>475</v>
      </c>
      <c r="F7464" s="8" t="s">
        <v>452</v>
      </c>
      <c r="G7464" s="8" t="s">
        <v>476</v>
      </c>
      <c r="H7464" s="8">
        <v>0.101198</v>
      </c>
    </row>
    <row r="7465" spans="1:8">
      <c r="A7465" s="8" t="str">
        <f t="shared" si="156"/>
        <v>40.05.010640.03.1380</v>
      </c>
      <c r="B7465" s="8" t="s">
        <v>355</v>
      </c>
      <c r="C7465" s="8" t="s">
        <v>2062</v>
      </c>
      <c r="D7465" s="8" t="s">
        <v>450</v>
      </c>
      <c r="E7465" s="8" t="s">
        <v>835</v>
      </c>
      <c r="F7465" s="8" t="s">
        <v>498</v>
      </c>
      <c r="G7465" s="8" t="s">
        <v>836</v>
      </c>
      <c r="H7465" s="8">
        <v>1.5179750000000001</v>
      </c>
    </row>
    <row r="7466" spans="1:8">
      <c r="A7466" s="8" t="str">
        <f t="shared" si="156"/>
        <v>40.05.010630.06.0001</v>
      </c>
      <c r="B7466" s="8" t="s">
        <v>355</v>
      </c>
      <c r="C7466" s="8" t="s">
        <v>2062</v>
      </c>
      <c r="D7466" s="8" t="s">
        <v>450</v>
      </c>
      <c r="E7466" s="8" t="s">
        <v>1331</v>
      </c>
      <c r="F7466" s="8" t="s">
        <v>452</v>
      </c>
      <c r="G7466" s="8" t="s">
        <v>1332</v>
      </c>
      <c r="H7466" s="8">
        <v>6.6763180000000002</v>
      </c>
    </row>
    <row r="7467" spans="1:8">
      <c r="A7467" s="8" t="str">
        <f t="shared" si="156"/>
        <v>40.05.010610.01.0010</v>
      </c>
      <c r="B7467" s="8" t="s">
        <v>355</v>
      </c>
      <c r="C7467" s="8" t="s">
        <v>2062</v>
      </c>
      <c r="D7467" s="8" t="s">
        <v>450</v>
      </c>
      <c r="E7467" s="8" t="s">
        <v>843</v>
      </c>
      <c r="F7467" s="8" t="s">
        <v>452</v>
      </c>
      <c r="G7467" s="8" t="s">
        <v>844</v>
      </c>
      <c r="H7467" s="8">
        <v>1.0929420000000001</v>
      </c>
    </row>
    <row r="7468" spans="1:8">
      <c r="A7468" s="8" t="str">
        <f t="shared" si="156"/>
        <v>40.05.010610.01.0014</v>
      </c>
      <c r="B7468" s="8" t="s">
        <v>355</v>
      </c>
      <c r="C7468" s="8" t="s">
        <v>2062</v>
      </c>
      <c r="D7468" s="8" t="s">
        <v>450</v>
      </c>
      <c r="E7468" s="8" t="s">
        <v>841</v>
      </c>
      <c r="F7468" s="8" t="s">
        <v>452</v>
      </c>
      <c r="G7468" s="8" t="s">
        <v>842</v>
      </c>
      <c r="H7468" s="8">
        <v>1.4572560000000001</v>
      </c>
    </row>
    <row r="7469" spans="1:8">
      <c r="A7469" s="8" t="str">
        <f t="shared" si="156"/>
        <v>40.05.010610.01.0006</v>
      </c>
      <c r="B7469" s="8" t="s">
        <v>355</v>
      </c>
      <c r="C7469" s="8" t="s">
        <v>2062</v>
      </c>
      <c r="D7469" s="8" t="s">
        <v>450</v>
      </c>
      <c r="E7469" s="8" t="s">
        <v>845</v>
      </c>
      <c r="F7469" s="8" t="s">
        <v>452</v>
      </c>
      <c r="G7469" s="8" t="s">
        <v>846</v>
      </c>
      <c r="H7469" s="8">
        <v>1.0929420000000001</v>
      </c>
    </row>
    <row r="7470" spans="1:8">
      <c r="A7470" s="8" t="str">
        <f t="shared" si="156"/>
        <v>40.05.010610.02.0003</v>
      </c>
      <c r="B7470" s="8" t="s">
        <v>355</v>
      </c>
      <c r="C7470" s="8" t="s">
        <v>2062</v>
      </c>
      <c r="D7470" s="8" t="s">
        <v>450</v>
      </c>
      <c r="E7470" s="8" t="s">
        <v>523</v>
      </c>
      <c r="F7470" s="8" t="s">
        <v>452</v>
      </c>
      <c r="G7470" s="8" t="s">
        <v>524</v>
      </c>
      <c r="H7470" s="8">
        <v>0.24793599999999999</v>
      </c>
    </row>
    <row r="7471" spans="1:8">
      <c r="A7471" s="8" t="str">
        <f t="shared" si="156"/>
        <v>40.05.010610.02.0026</v>
      </c>
      <c r="B7471" s="8" t="s">
        <v>355</v>
      </c>
      <c r="C7471" s="8" t="s">
        <v>2062</v>
      </c>
      <c r="D7471" s="8" t="s">
        <v>450</v>
      </c>
      <c r="E7471" s="8" t="s">
        <v>1333</v>
      </c>
      <c r="F7471" s="8" t="s">
        <v>452</v>
      </c>
      <c r="G7471" s="8" t="s">
        <v>1334</v>
      </c>
      <c r="H7471" s="8">
        <v>0.10625800000000001</v>
      </c>
    </row>
    <row r="7472" spans="1:8">
      <c r="A7472" s="8" t="str">
        <f t="shared" si="156"/>
        <v>40.05.010610.07.0002</v>
      </c>
      <c r="B7472" s="8" t="s">
        <v>355</v>
      </c>
      <c r="C7472" s="8" t="s">
        <v>2062</v>
      </c>
      <c r="D7472" s="8" t="s">
        <v>450</v>
      </c>
      <c r="E7472" s="8" t="s">
        <v>454</v>
      </c>
      <c r="F7472" s="8" t="s">
        <v>452</v>
      </c>
      <c r="G7472" s="8" t="s">
        <v>455</v>
      </c>
      <c r="H7472" s="8">
        <v>2.2263630000000001</v>
      </c>
    </row>
    <row r="7473" spans="1:8">
      <c r="A7473" s="8" t="str">
        <f t="shared" si="156"/>
        <v>40.05.010610.04.0007</v>
      </c>
      <c r="B7473" s="8" t="s">
        <v>355</v>
      </c>
      <c r="C7473" s="8" t="s">
        <v>2062</v>
      </c>
      <c r="D7473" s="8" t="s">
        <v>450</v>
      </c>
      <c r="E7473" s="8" t="s">
        <v>535</v>
      </c>
      <c r="F7473" s="8" t="s">
        <v>452</v>
      </c>
      <c r="G7473" s="8" t="s">
        <v>536</v>
      </c>
      <c r="H7473" s="8">
        <v>0.72134200000000004</v>
      </c>
    </row>
    <row r="7474" spans="1:8">
      <c r="A7474" s="8" t="str">
        <f t="shared" si="156"/>
        <v>40.05.010620.07.0001</v>
      </c>
      <c r="B7474" s="8" t="s">
        <v>355</v>
      </c>
      <c r="C7474" s="8" t="s">
        <v>2062</v>
      </c>
      <c r="D7474" s="8" t="s">
        <v>450</v>
      </c>
      <c r="E7474" s="8" t="s">
        <v>2077</v>
      </c>
      <c r="F7474" s="8" t="s">
        <v>452</v>
      </c>
      <c r="G7474" s="8" t="s">
        <v>2078</v>
      </c>
      <c r="H7474" s="8">
        <v>0.12449</v>
      </c>
    </row>
    <row r="7475" spans="1:8">
      <c r="A7475" s="8" t="str">
        <f t="shared" si="156"/>
        <v>40.05.010620.03.0001</v>
      </c>
      <c r="B7475" s="8" t="s">
        <v>355</v>
      </c>
      <c r="C7475" s="8" t="s">
        <v>2062</v>
      </c>
      <c r="D7475" s="8" t="s">
        <v>450</v>
      </c>
      <c r="E7475" s="8" t="s">
        <v>815</v>
      </c>
      <c r="F7475" s="8" t="s">
        <v>463</v>
      </c>
      <c r="G7475" s="8" t="s">
        <v>816</v>
      </c>
      <c r="H7475" s="8">
        <v>1</v>
      </c>
    </row>
    <row r="7476" spans="1:8">
      <c r="A7476" s="8" t="str">
        <f t="shared" si="156"/>
        <v>40.05.010620.06.0047</v>
      </c>
      <c r="B7476" s="8" t="s">
        <v>355</v>
      </c>
      <c r="C7476" s="8" t="s">
        <v>2062</v>
      </c>
      <c r="D7476" s="8" t="s">
        <v>450</v>
      </c>
      <c r="E7476" s="8" t="s">
        <v>2232</v>
      </c>
      <c r="F7476" s="8" t="s">
        <v>463</v>
      </c>
      <c r="G7476" s="8" t="s">
        <v>2227</v>
      </c>
      <c r="H7476" s="8">
        <v>25</v>
      </c>
    </row>
    <row r="7477" spans="1:8">
      <c r="A7477" s="8" t="str">
        <f t="shared" si="156"/>
        <v>40.05.010735.05.0055</v>
      </c>
      <c r="B7477" s="8" t="s">
        <v>354</v>
      </c>
      <c r="C7477" s="8" t="s">
        <v>2004</v>
      </c>
      <c r="D7477" s="8" t="s">
        <v>450</v>
      </c>
      <c r="E7477" s="8" t="s">
        <v>1710</v>
      </c>
      <c r="F7477" s="8" t="s">
        <v>452</v>
      </c>
      <c r="G7477" s="8" t="s">
        <v>1711</v>
      </c>
      <c r="H7477" s="8">
        <v>10</v>
      </c>
    </row>
    <row r="7478" spans="1:8">
      <c r="A7478" s="8" t="str">
        <f t="shared" si="156"/>
        <v>40.05.010730.05.0014</v>
      </c>
      <c r="B7478" s="8" t="s">
        <v>354</v>
      </c>
      <c r="C7478" s="8" t="s">
        <v>2004</v>
      </c>
      <c r="D7478" s="8" t="s">
        <v>450</v>
      </c>
      <c r="E7478" s="8" t="s">
        <v>1351</v>
      </c>
      <c r="F7478" s="8" t="s">
        <v>452</v>
      </c>
      <c r="G7478" s="8" t="s">
        <v>1320</v>
      </c>
      <c r="H7478" s="8">
        <v>10</v>
      </c>
    </row>
    <row r="7479" spans="1:8">
      <c r="A7479" s="8" t="str">
        <f t="shared" si="156"/>
        <v>40.05.010710.09.0003</v>
      </c>
      <c r="B7479" s="8" t="s">
        <v>354</v>
      </c>
      <c r="C7479" s="8" t="s">
        <v>2004</v>
      </c>
      <c r="D7479" s="8" t="s">
        <v>450</v>
      </c>
      <c r="E7479" s="8" t="s">
        <v>824</v>
      </c>
      <c r="F7479" s="8" t="s">
        <v>452</v>
      </c>
      <c r="G7479" s="8" t="s">
        <v>825</v>
      </c>
      <c r="H7479" s="8">
        <v>1.5293600000000001</v>
      </c>
    </row>
    <row r="7480" spans="1:8">
      <c r="A7480" s="8" t="str">
        <f t="shared" si="156"/>
        <v>40.05.010710.06.0020</v>
      </c>
      <c r="B7480" s="8" t="s">
        <v>354</v>
      </c>
      <c r="C7480" s="8" t="s">
        <v>2004</v>
      </c>
      <c r="D7480" s="8" t="s">
        <v>450</v>
      </c>
      <c r="E7480" s="8" t="s">
        <v>456</v>
      </c>
      <c r="F7480" s="8" t="s">
        <v>452</v>
      </c>
      <c r="G7480" s="8" t="s">
        <v>457</v>
      </c>
      <c r="H7480" s="8">
        <v>0.132823</v>
      </c>
    </row>
    <row r="7481" spans="1:8">
      <c r="A7481" s="8" t="str">
        <f t="shared" si="156"/>
        <v>40.05.010710.04.0004</v>
      </c>
      <c r="B7481" s="8" t="s">
        <v>354</v>
      </c>
      <c r="C7481" s="8" t="s">
        <v>2004</v>
      </c>
      <c r="D7481" s="8" t="s">
        <v>450</v>
      </c>
      <c r="E7481" s="8" t="s">
        <v>776</v>
      </c>
      <c r="F7481" s="8" t="s">
        <v>452</v>
      </c>
      <c r="G7481" s="8" t="s">
        <v>777</v>
      </c>
      <c r="H7481" s="8">
        <v>7.5898999999999994E-2</v>
      </c>
    </row>
    <row r="7482" spans="1:8">
      <c r="A7482" s="8" t="str">
        <f t="shared" si="156"/>
        <v>40.05.010710.04.0005</v>
      </c>
      <c r="B7482" s="8" t="s">
        <v>354</v>
      </c>
      <c r="C7482" s="8" t="s">
        <v>2004</v>
      </c>
      <c r="D7482" s="8" t="s">
        <v>450</v>
      </c>
      <c r="E7482" s="8" t="s">
        <v>475</v>
      </c>
      <c r="F7482" s="8" t="s">
        <v>452</v>
      </c>
      <c r="G7482" s="8" t="s">
        <v>476</v>
      </c>
      <c r="H7482" s="8">
        <v>0.101198</v>
      </c>
    </row>
    <row r="7483" spans="1:8">
      <c r="A7483" s="8" t="str">
        <f t="shared" si="156"/>
        <v>40.05.010740.03.1380</v>
      </c>
      <c r="B7483" s="8" t="s">
        <v>354</v>
      </c>
      <c r="C7483" s="8" t="s">
        <v>2004</v>
      </c>
      <c r="D7483" s="8" t="s">
        <v>450</v>
      </c>
      <c r="E7483" s="8" t="s">
        <v>835</v>
      </c>
      <c r="F7483" s="8" t="s">
        <v>498</v>
      </c>
      <c r="G7483" s="8" t="s">
        <v>836</v>
      </c>
      <c r="H7483" s="8">
        <v>1.5179750000000001</v>
      </c>
    </row>
    <row r="7484" spans="1:8">
      <c r="A7484" s="8" t="str">
        <f t="shared" si="156"/>
        <v>40.05.010730.06.0001</v>
      </c>
      <c r="B7484" s="8" t="s">
        <v>354</v>
      </c>
      <c r="C7484" s="8" t="s">
        <v>2004</v>
      </c>
      <c r="D7484" s="8" t="s">
        <v>450</v>
      </c>
      <c r="E7484" s="8" t="s">
        <v>1331</v>
      </c>
      <c r="F7484" s="8" t="s">
        <v>452</v>
      </c>
      <c r="G7484" s="8" t="s">
        <v>1332</v>
      </c>
      <c r="H7484" s="8">
        <v>6.6763180000000002</v>
      </c>
    </row>
    <row r="7485" spans="1:8">
      <c r="A7485" s="8" t="str">
        <f t="shared" si="156"/>
        <v>40.05.010710.01.0010</v>
      </c>
      <c r="B7485" s="8" t="s">
        <v>354</v>
      </c>
      <c r="C7485" s="8" t="s">
        <v>2004</v>
      </c>
      <c r="D7485" s="8" t="s">
        <v>450</v>
      </c>
      <c r="E7485" s="8" t="s">
        <v>843</v>
      </c>
      <c r="F7485" s="8" t="s">
        <v>452</v>
      </c>
      <c r="G7485" s="8" t="s">
        <v>844</v>
      </c>
      <c r="H7485" s="8">
        <v>1.0929420000000001</v>
      </c>
    </row>
    <row r="7486" spans="1:8">
      <c r="A7486" s="8" t="str">
        <f t="shared" si="156"/>
        <v>40.05.010710.01.0014</v>
      </c>
      <c r="B7486" s="8" t="s">
        <v>354</v>
      </c>
      <c r="C7486" s="8" t="s">
        <v>2004</v>
      </c>
      <c r="D7486" s="8" t="s">
        <v>450</v>
      </c>
      <c r="E7486" s="8" t="s">
        <v>841</v>
      </c>
      <c r="F7486" s="8" t="s">
        <v>452</v>
      </c>
      <c r="G7486" s="8" t="s">
        <v>842</v>
      </c>
      <c r="H7486" s="8">
        <v>1.4572560000000001</v>
      </c>
    </row>
    <row r="7487" spans="1:8">
      <c r="A7487" s="8" t="str">
        <f t="shared" si="156"/>
        <v>40.05.010710.01.0006</v>
      </c>
      <c r="B7487" s="8" t="s">
        <v>354</v>
      </c>
      <c r="C7487" s="8" t="s">
        <v>2004</v>
      </c>
      <c r="D7487" s="8" t="s">
        <v>450</v>
      </c>
      <c r="E7487" s="8" t="s">
        <v>845</v>
      </c>
      <c r="F7487" s="8" t="s">
        <v>452</v>
      </c>
      <c r="G7487" s="8" t="s">
        <v>846</v>
      </c>
      <c r="H7487" s="8">
        <v>1.0929420000000001</v>
      </c>
    </row>
    <row r="7488" spans="1:8">
      <c r="A7488" s="8" t="str">
        <f t="shared" si="156"/>
        <v>40.05.010710.02.0003</v>
      </c>
      <c r="B7488" s="8" t="s">
        <v>354</v>
      </c>
      <c r="C7488" s="8" t="s">
        <v>2004</v>
      </c>
      <c r="D7488" s="8" t="s">
        <v>450</v>
      </c>
      <c r="E7488" s="8" t="s">
        <v>523</v>
      </c>
      <c r="F7488" s="8" t="s">
        <v>452</v>
      </c>
      <c r="G7488" s="8" t="s">
        <v>524</v>
      </c>
      <c r="H7488" s="8">
        <v>0.24793599999999999</v>
      </c>
    </row>
    <row r="7489" spans="1:8">
      <c r="A7489" s="8" t="str">
        <f t="shared" si="156"/>
        <v>40.05.010710.02.0026</v>
      </c>
      <c r="B7489" s="8" t="s">
        <v>354</v>
      </c>
      <c r="C7489" s="8" t="s">
        <v>2004</v>
      </c>
      <c r="D7489" s="8" t="s">
        <v>450</v>
      </c>
      <c r="E7489" s="8" t="s">
        <v>1333</v>
      </c>
      <c r="F7489" s="8" t="s">
        <v>452</v>
      </c>
      <c r="G7489" s="8" t="s">
        <v>1334</v>
      </c>
      <c r="H7489" s="8">
        <v>0.10625800000000001</v>
      </c>
    </row>
    <row r="7490" spans="1:8">
      <c r="A7490" s="8" t="str">
        <f t="shared" si="156"/>
        <v>40.05.010710.07.0002</v>
      </c>
      <c r="B7490" s="8" t="s">
        <v>354</v>
      </c>
      <c r="C7490" s="8" t="s">
        <v>2004</v>
      </c>
      <c r="D7490" s="8" t="s">
        <v>450</v>
      </c>
      <c r="E7490" s="8" t="s">
        <v>454</v>
      </c>
      <c r="F7490" s="8" t="s">
        <v>452</v>
      </c>
      <c r="G7490" s="8" t="s">
        <v>455</v>
      </c>
      <c r="H7490" s="8">
        <v>2.2263630000000001</v>
      </c>
    </row>
    <row r="7491" spans="1:8">
      <c r="A7491" s="8" t="str">
        <f t="shared" si="156"/>
        <v>---------------  - FMEN031 - V:</v>
      </c>
      <c r="B7491" s="8" t="s">
        <v>427</v>
      </c>
      <c r="C7491" s="8" t="e">
        <f>------------------------------DAT</f>
        <v>#NAME?</v>
      </c>
      <c r="D7491" s="8" t="s">
        <v>1238</v>
      </c>
      <c r="E7491" s="8" t="s">
        <v>526</v>
      </c>
      <c r="F7491" s="8" t="s">
        <v>527</v>
      </c>
      <c r="G7491" s="8" t="s">
        <v>528</v>
      </c>
      <c r="H7491" s="8"/>
    </row>
    <row r="7492" spans="1:8">
      <c r="A7492" s="8" t="str">
        <f t="shared" si="156"/>
        <v>_x000C_------------------------------</v>
      </c>
      <c r="B7492" s="8" t="s">
        <v>529</v>
      </c>
      <c r="C7492" s="8" t="s">
        <v>1227</v>
      </c>
      <c r="D7492" s="8" t="s">
        <v>1228</v>
      </c>
      <c r="E7492" s="8" t="s">
        <v>430</v>
      </c>
      <c r="F7492" s="8" t="s">
        <v>429</v>
      </c>
      <c r="G7492" s="8" t="s">
        <v>431</v>
      </c>
      <c r="H7492" s="8" t="s">
        <v>431</v>
      </c>
    </row>
    <row r="7493" spans="1:8">
      <c r="A7493" s="8" t="str">
        <f t="shared" si="156"/>
        <v>FORNO DE MINASrutura de Atual P</v>
      </c>
      <c r="B7493" s="8" t="s">
        <v>433</v>
      </c>
      <c r="C7493" s="8" t="s">
        <v>434</v>
      </c>
      <c r="D7493" s="8" t="s">
        <v>435</v>
      </c>
      <c r="E7493" s="8" t="s">
        <v>436</v>
      </c>
      <c r="F7493" s="8" t="s">
        <v>437</v>
      </c>
      <c r="G7493" s="8" t="s">
        <v>438</v>
      </c>
      <c r="H7493" s="8" t="s">
        <v>2233</v>
      </c>
    </row>
    <row r="7494" spans="1:8">
      <c r="A7494" s="8" t="str">
        <f t="shared" si="156"/>
        <v>-------------------------------</v>
      </c>
      <c r="B7494" s="8" t="s">
        <v>427</v>
      </c>
      <c r="C7494" s="8" t="s">
        <v>1227</v>
      </c>
      <c r="D7494" s="8" t="s">
        <v>1228</v>
      </c>
      <c r="E7494" s="8" t="s">
        <v>430</v>
      </c>
      <c r="F7494" s="8" t="s">
        <v>429</v>
      </c>
      <c r="G7494" s="8" t="s">
        <v>431</v>
      </c>
      <c r="H7494" s="8" t="s">
        <v>2208</v>
      </c>
    </row>
    <row r="7495" spans="1:8">
      <c r="A7495" s="8" t="str">
        <f t="shared" si="156"/>
        <v/>
      </c>
      <c r="B7495" s="8"/>
      <c r="C7495" s="8"/>
      <c r="D7495" s="8"/>
      <c r="E7495" s="8"/>
      <c r="F7495" s="8"/>
      <c r="G7495" s="8"/>
      <c r="H7495" s="8"/>
    </row>
    <row r="7496" spans="1:8">
      <c r="A7496" s="8" t="str">
        <f t="shared" si="156"/>
        <v>Item PaiItem Filho</v>
      </c>
      <c r="B7496" s="8" t="s">
        <v>441</v>
      </c>
      <c r="C7496" s="8" t="s">
        <v>442</v>
      </c>
      <c r="D7496" s="8" t="s">
        <v>443</v>
      </c>
      <c r="E7496" s="8" t="s">
        <v>444</v>
      </c>
      <c r="F7496" s="8" t="s">
        <v>443</v>
      </c>
      <c r="G7496" s="8" t="s">
        <v>445</v>
      </c>
      <c r="H7496" s="8" t="s">
        <v>446</v>
      </c>
    </row>
    <row r="7497" spans="1:8">
      <c r="A7497" s="8" t="str">
        <f t="shared" si="156"/>
        <v>------------------------------</v>
      </c>
      <c r="B7497" s="8" t="s">
        <v>427</v>
      </c>
      <c r="C7497" s="8" t="s">
        <v>447</v>
      </c>
      <c r="D7497" s="8" t="s">
        <v>448</v>
      </c>
      <c r="E7497" s="8" t="s">
        <v>449</v>
      </c>
      <c r="F7497" s="8" t="s">
        <v>448</v>
      </c>
      <c r="G7497" s="8" t="s">
        <v>431</v>
      </c>
      <c r="H7497" s="8" t="s">
        <v>427</v>
      </c>
    </row>
    <row r="7498" spans="1:8">
      <c r="A7498" s="8" t="str">
        <f t="shared" si="156"/>
        <v>40.05.010710.04.0007</v>
      </c>
      <c r="B7498" s="8" t="s">
        <v>354</v>
      </c>
      <c r="C7498" s="8" t="s">
        <v>2004</v>
      </c>
      <c r="D7498" s="8" t="s">
        <v>450</v>
      </c>
      <c r="E7498" s="8" t="s">
        <v>535</v>
      </c>
      <c r="F7498" s="8" t="s">
        <v>452</v>
      </c>
      <c r="G7498" s="8" t="s">
        <v>536</v>
      </c>
      <c r="H7498" s="8">
        <v>0.72134200000000004</v>
      </c>
    </row>
    <row r="7499" spans="1:8">
      <c r="A7499" s="8" t="str">
        <f t="shared" si="156"/>
        <v>40.05.010720.07.0002</v>
      </c>
      <c r="B7499" s="8" t="s">
        <v>354</v>
      </c>
      <c r="C7499" s="8" t="s">
        <v>2004</v>
      </c>
      <c r="D7499" s="8" t="s">
        <v>450</v>
      </c>
      <c r="E7499" s="8" t="s">
        <v>2005</v>
      </c>
      <c r="F7499" s="8" t="s">
        <v>452</v>
      </c>
      <c r="G7499" s="8" t="s">
        <v>2006</v>
      </c>
      <c r="H7499" s="8">
        <v>0.12449</v>
      </c>
    </row>
    <row r="7500" spans="1:8">
      <c r="A7500" s="8" t="str">
        <f t="shared" si="156"/>
        <v>40.05.010720.03.0001</v>
      </c>
      <c r="B7500" s="8" t="s">
        <v>354</v>
      </c>
      <c r="C7500" s="8" t="s">
        <v>2004</v>
      </c>
      <c r="D7500" s="8" t="s">
        <v>450</v>
      </c>
      <c r="E7500" s="8" t="s">
        <v>815</v>
      </c>
      <c r="F7500" s="8" t="s">
        <v>463</v>
      </c>
      <c r="G7500" s="8" t="s">
        <v>816</v>
      </c>
      <c r="H7500" s="8">
        <v>1</v>
      </c>
    </row>
    <row r="7501" spans="1:8">
      <c r="A7501" s="8" t="str">
        <f t="shared" si="156"/>
        <v>40.05.010720.06.0048</v>
      </c>
      <c r="B7501" s="8" t="s">
        <v>354</v>
      </c>
      <c r="C7501" s="8" t="s">
        <v>2004</v>
      </c>
      <c r="D7501" s="8" t="s">
        <v>450</v>
      </c>
      <c r="E7501" s="8" t="s">
        <v>2234</v>
      </c>
      <c r="F7501" s="8" t="s">
        <v>463</v>
      </c>
      <c r="G7501" s="8" t="s">
        <v>2235</v>
      </c>
      <c r="H7501" s="8">
        <v>25</v>
      </c>
    </row>
    <row r="7502" spans="1:8">
      <c r="A7502" s="8" t="str">
        <f t="shared" si="156"/>
        <v>40.05.014135.05.0052</v>
      </c>
      <c r="B7502" s="8" t="s">
        <v>30</v>
      </c>
      <c r="C7502" s="8" t="s">
        <v>2062</v>
      </c>
      <c r="D7502" s="8" t="s">
        <v>450</v>
      </c>
      <c r="E7502" s="8" t="s">
        <v>1704</v>
      </c>
      <c r="F7502" s="8" t="s">
        <v>452</v>
      </c>
      <c r="G7502" s="8" t="s">
        <v>1705</v>
      </c>
      <c r="H7502" s="8">
        <v>10</v>
      </c>
    </row>
    <row r="7503" spans="1:8">
      <c r="A7503" s="8" t="str">
        <f t="shared" ref="A7503:A7566" si="157">B7503&amp;E7503</f>
        <v>40.05.014130.05.0014</v>
      </c>
      <c r="B7503" s="8" t="s">
        <v>30</v>
      </c>
      <c r="C7503" s="8" t="s">
        <v>2062</v>
      </c>
      <c r="D7503" s="8" t="s">
        <v>450</v>
      </c>
      <c r="E7503" s="8" t="s">
        <v>1351</v>
      </c>
      <c r="F7503" s="8" t="s">
        <v>452</v>
      </c>
      <c r="G7503" s="8" t="s">
        <v>1320</v>
      </c>
      <c r="H7503" s="8">
        <v>10</v>
      </c>
    </row>
    <row r="7504" spans="1:8">
      <c r="A7504" s="8" t="str">
        <f t="shared" si="157"/>
        <v>40.05.014110.09.0003</v>
      </c>
      <c r="B7504" s="8" t="s">
        <v>30</v>
      </c>
      <c r="C7504" s="8" t="s">
        <v>2062</v>
      </c>
      <c r="D7504" s="8" t="s">
        <v>450</v>
      </c>
      <c r="E7504" s="8" t="s">
        <v>824</v>
      </c>
      <c r="F7504" s="8" t="s">
        <v>452</v>
      </c>
      <c r="G7504" s="8" t="s">
        <v>825</v>
      </c>
      <c r="H7504" s="8">
        <v>1.5293600000000001</v>
      </c>
    </row>
    <row r="7505" spans="1:8">
      <c r="A7505" s="8" t="str">
        <f t="shared" si="157"/>
        <v>40.05.014110.06.0020</v>
      </c>
      <c r="B7505" s="8" t="s">
        <v>30</v>
      </c>
      <c r="C7505" s="8" t="s">
        <v>2062</v>
      </c>
      <c r="D7505" s="8" t="s">
        <v>450</v>
      </c>
      <c r="E7505" s="8" t="s">
        <v>456</v>
      </c>
      <c r="F7505" s="8" t="s">
        <v>452</v>
      </c>
      <c r="G7505" s="8" t="s">
        <v>457</v>
      </c>
      <c r="H7505" s="8">
        <v>0.132823</v>
      </c>
    </row>
    <row r="7506" spans="1:8">
      <c r="A7506" s="8" t="str">
        <f t="shared" si="157"/>
        <v>40.05.014110.04.0004</v>
      </c>
      <c r="B7506" s="8" t="s">
        <v>30</v>
      </c>
      <c r="C7506" s="8" t="s">
        <v>2062</v>
      </c>
      <c r="D7506" s="8" t="s">
        <v>450</v>
      </c>
      <c r="E7506" s="8" t="s">
        <v>776</v>
      </c>
      <c r="F7506" s="8" t="s">
        <v>452</v>
      </c>
      <c r="G7506" s="8" t="s">
        <v>777</v>
      </c>
      <c r="H7506" s="8">
        <v>7.5898999999999994E-2</v>
      </c>
    </row>
    <row r="7507" spans="1:8">
      <c r="A7507" s="8" t="str">
        <f t="shared" si="157"/>
        <v>40.05.014110.04.0005</v>
      </c>
      <c r="B7507" s="8" t="s">
        <v>30</v>
      </c>
      <c r="C7507" s="8" t="s">
        <v>2062</v>
      </c>
      <c r="D7507" s="8" t="s">
        <v>450</v>
      </c>
      <c r="E7507" s="8" t="s">
        <v>475</v>
      </c>
      <c r="F7507" s="8" t="s">
        <v>452</v>
      </c>
      <c r="G7507" s="8" t="s">
        <v>476</v>
      </c>
      <c r="H7507" s="8">
        <v>0.101198</v>
      </c>
    </row>
    <row r="7508" spans="1:8">
      <c r="A7508" s="8" t="str">
        <f t="shared" si="157"/>
        <v>40.05.014140.03.1380</v>
      </c>
      <c r="B7508" s="8" t="s">
        <v>30</v>
      </c>
      <c r="C7508" s="8" t="s">
        <v>2062</v>
      </c>
      <c r="D7508" s="8" t="s">
        <v>450</v>
      </c>
      <c r="E7508" s="8" t="s">
        <v>835</v>
      </c>
      <c r="F7508" s="8" t="s">
        <v>498</v>
      </c>
      <c r="G7508" s="8" t="s">
        <v>836</v>
      </c>
      <c r="H7508" s="8">
        <v>1.5179750000000001</v>
      </c>
    </row>
    <row r="7509" spans="1:8">
      <c r="A7509" s="8" t="str">
        <f t="shared" si="157"/>
        <v>40.05.014130.06.0001</v>
      </c>
      <c r="B7509" s="8" t="s">
        <v>30</v>
      </c>
      <c r="C7509" s="8" t="s">
        <v>2062</v>
      </c>
      <c r="D7509" s="8" t="s">
        <v>450</v>
      </c>
      <c r="E7509" s="8" t="s">
        <v>1331</v>
      </c>
      <c r="F7509" s="8" t="s">
        <v>452</v>
      </c>
      <c r="G7509" s="8" t="s">
        <v>1332</v>
      </c>
      <c r="H7509" s="8">
        <v>6.6763180000000002</v>
      </c>
    </row>
    <row r="7510" spans="1:8">
      <c r="A7510" s="8" t="str">
        <f t="shared" si="157"/>
        <v>40.05.014110.01.0010</v>
      </c>
      <c r="B7510" s="8" t="s">
        <v>30</v>
      </c>
      <c r="C7510" s="8" t="s">
        <v>2062</v>
      </c>
      <c r="D7510" s="8" t="s">
        <v>450</v>
      </c>
      <c r="E7510" s="8" t="s">
        <v>843</v>
      </c>
      <c r="F7510" s="8" t="s">
        <v>452</v>
      </c>
      <c r="G7510" s="8" t="s">
        <v>844</v>
      </c>
      <c r="H7510" s="8">
        <v>1.0929420000000001</v>
      </c>
    </row>
    <row r="7511" spans="1:8">
      <c r="A7511" s="8" t="str">
        <f t="shared" si="157"/>
        <v>40.05.014110.01.0014</v>
      </c>
      <c r="B7511" s="8" t="s">
        <v>30</v>
      </c>
      <c r="C7511" s="8" t="s">
        <v>2062</v>
      </c>
      <c r="D7511" s="8" t="s">
        <v>450</v>
      </c>
      <c r="E7511" s="8" t="s">
        <v>841</v>
      </c>
      <c r="F7511" s="8" t="s">
        <v>452</v>
      </c>
      <c r="G7511" s="8" t="s">
        <v>842</v>
      </c>
      <c r="H7511" s="8">
        <v>1.4572560000000001</v>
      </c>
    </row>
    <row r="7512" spans="1:8">
      <c r="A7512" s="8" t="str">
        <f t="shared" si="157"/>
        <v>40.05.014110.01.0006</v>
      </c>
      <c r="B7512" s="8" t="s">
        <v>30</v>
      </c>
      <c r="C7512" s="8" t="s">
        <v>2062</v>
      </c>
      <c r="D7512" s="8" t="s">
        <v>450</v>
      </c>
      <c r="E7512" s="8" t="s">
        <v>845</v>
      </c>
      <c r="F7512" s="8" t="s">
        <v>452</v>
      </c>
      <c r="G7512" s="8" t="s">
        <v>846</v>
      </c>
      <c r="H7512" s="8">
        <v>1.0929420000000001</v>
      </c>
    </row>
    <row r="7513" spans="1:8">
      <c r="A7513" s="8" t="str">
        <f t="shared" si="157"/>
        <v>40.05.014110.02.0003</v>
      </c>
      <c r="B7513" s="8" t="s">
        <v>30</v>
      </c>
      <c r="C7513" s="8" t="s">
        <v>2062</v>
      </c>
      <c r="D7513" s="8" t="s">
        <v>450</v>
      </c>
      <c r="E7513" s="8" t="s">
        <v>523</v>
      </c>
      <c r="F7513" s="8" t="s">
        <v>452</v>
      </c>
      <c r="G7513" s="8" t="s">
        <v>524</v>
      </c>
      <c r="H7513" s="8">
        <v>0.24793599999999999</v>
      </c>
    </row>
    <row r="7514" spans="1:8">
      <c r="A7514" s="8" t="str">
        <f t="shared" si="157"/>
        <v>40.05.014110.02.0026</v>
      </c>
      <c r="B7514" s="8" t="s">
        <v>30</v>
      </c>
      <c r="C7514" s="8" t="s">
        <v>2062</v>
      </c>
      <c r="D7514" s="8" t="s">
        <v>450</v>
      </c>
      <c r="E7514" s="8" t="s">
        <v>1333</v>
      </c>
      <c r="F7514" s="8" t="s">
        <v>452</v>
      </c>
      <c r="G7514" s="8" t="s">
        <v>1334</v>
      </c>
      <c r="H7514" s="8">
        <v>0.10625800000000001</v>
      </c>
    </row>
    <row r="7515" spans="1:8">
      <c r="A7515" s="8" t="str">
        <f t="shared" si="157"/>
        <v>40.05.014110.07.0002</v>
      </c>
      <c r="B7515" s="8" t="s">
        <v>30</v>
      </c>
      <c r="C7515" s="8" t="s">
        <v>2062</v>
      </c>
      <c r="D7515" s="8" t="s">
        <v>450</v>
      </c>
      <c r="E7515" s="8" t="s">
        <v>454</v>
      </c>
      <c r="F7515" s="8" t="s">
        <v>452</v>
      </c>
      <c r="G7515" s="8" t="s">
        <v>455</v>
      </c>
      <c r="H7515" s="8">
        <v>2.2263630000000001</v>
      </c>
    </row>
    <row r="7516" spans="1:8">
      <c r="A7516" s="8" t="str">
        <f t="shared" si="157"/>
        <v>40.05.014110.04.0007</v>
      </c>
      <c r="B7516" s="8" t="s">
        <v>30</v>
      </c>
      <c r="C7516" s="8" t="s">
        <v>2062</v>
      </c>
      <c r="D7516" s="8" t="s">
        <v>450</v>
      </c>
      <c r="E7516" s="8" t="s">
        <v>535</v>
      </c>
      <c r="F7516" s="8" t="s">
        <v>452</v>
      </c>
      <c r="G7516" s="8" t="s">
        <v>536</v>
      </c>
      <c r="H7516" s="8">
        <v>0.72134200000000004</v>
      </c>
    </row>
    <row r="7517" spans="1:8">
      <c r="A7517" s="8" t="str">
        <f t="shared" si="157"/>
        <v>40.05.014120.03.0001</v>
      </c>
      <c r="B7517" s="8" t="s">
        <v>30</v>
      </c>
      <c r="C7517" s="8" t="s">
        <v>2062</v>
      </c>
      <c r="D7517" s="8" t="s">
        <v>450</v>
      </c>
      <c r="E7517" s="8" t="s">
        <v>815</v>
      </c>
      <c r="F7517" s="8" t="s">
        <v>463</v>
      </c>
      <c r="G7517" s="8" t="s">
        <v>816</v>
      </c>
      <c r="H7517" s="8">
        <v>1</v>
      </c>
    </row>
    <row r="7518" spans="1:8">
      <c r="A7518" s="8" t="str">
        <f t="shared" si="157"/>
        <v>40.05.014120.07.0119</v>
      </c>
      <c r="B7518" s="8" t="s">
        <v>30</v>
      </c>
      <c r="C7518" s="8" t="s">
        <v>2062</v>
      </c>
      <c r="D7518" s="8" t="s">
        <v>450</v>
      </c>
      <c r="E7518" s="8" t="s">
        <v>2236</v>
      </c>
      <c r="F7518" s="8" t="s">
        <v>452</v>
      </c>
      <c r="G7518" s="8" t="s">
        <v>2237</v>
      </c>
      <c r="H7518" s="8">
        <v>6.9082000000000005E-2</v>
      </c>
    </row>
    <row r="7519" spans="1:8">
      <c r="A7519" s="8" t="str">
        <f t="shared" si="157"/>
        <v>40.05.014235.05.0073</v>
      </c>
      <c r="B7519" s="8" t="s">
        <v>51</v>
      </c>
      <c r="C7519" s="8" t="s">
        <v>2213</v>
      </c>
      <c r="D7519" s="8" t="s">
        <v>505</v>
      </c>
      <c r="E7519" s="8" t="s">
        <v>1749</v>
      </c>
      <c r="F7519" s="8" t="s">
        <v>452</v>
      </c>
      <c r="G7519" s="8" t="s">
        <v>1750</v>
      </c>
      <c r="H7519" s="8">
        <v>4.5</v>
      </c>
    </row>
    <row r="7520" spans="1:8">
      <c r="A7520" s="8" t="str">
        <f t="shared" si="157"/>
        <v>40.05.014230.05.0014</v>
      </c>
      <c r="B7520" s="8" t="s">
        <v>51</v>
      </c>
      <c r="C7520" s="8" t="s">
        <v>2213</v>
      </c>
      <c r="D7520" s="8" t="s">
        <v>505</v>
      </c>
      <c r="E7520" s="8" t="s">
        <v>1351</v>
      </c>
      <c r="F7520" s="8" t="s">
        <v>452</v>
      </c>
      <c r="G7520" s="8" t="s">
        <v>1320</v>
      </c>
      <c r="H7520" s="8">
        <v>5.625</v>
      </c>
    </row>
    <row r="7521" spans="1:8">
      <c r="A7521" s="8" t="str">
        <f t="shared" si="157"/>
        <v>40.05.014210.09.0003</v>
      </c>
      <c r="B7521" s="8" t="s">
        <v>51</v>
      </c>
      <c r="C7521" s="8" t="s">
        <v>2213</v>
      </c>
      <c r="D7521" s="8" t="s">
        <v>505</v>
      </c>
      <c r="E7521" s="8" t="s">
        <v>824</v>
      </c>
      <c r="F7521" s="8" t="s">
        <v>452</v>
      </c>
      <c r="G7521" s="8" t="s">
        <v>825</v>
      </c>
      <c r="H7521" s="8">
        <v>0.86026499999999995</v>
      </c>
    </row>
    <row r="7522" spans="1:8">
      <c r="A7522" s="8" t="str">
        <f t="shared" si="157"/>
        <v>40.05.014210.06.0020</v>
      </c>
      <c r="B7522" s="8" t="s">
        <v>51</v>
      </c>
      <c r="C7522" s="8" t="s">
        <v>2213</v>
      </c>
      <c r="D7522" s="8" t="s">
        <v>505</v>
      </c>
      <c r="E7522" s="8" t="s">
        <v>456</v>
      </c>
      <c r="F7522" s="8" t="s">
        <v>452</v>
      </c>
      <c r="G7522" s="8" t="s">
        <v>457</v>
      </c>
      <c r="H7522" s="8">
        <v>7.4713000000000002E-2</v>
      </c>
    </row>
    <row r="7523" spans="1:8">
      <c r="A7523" s="8" t="str">
        <f t="shared" si="157"/>
        <v>40.05.014210.04.0004</v>
      </c>
      <c r="B7523" s="8" t="s">
        <v>51</v>
      </c>
      <c r="C7523" s="8" t="s">
        <v>2213</v>
      </c>
      <c r="D7523" s="8" t="s">
        <v>505</v>
      </c>
      <c r="E7523" s="8" t="s">
        <v>776</v>
      </c>
      <c r="F7523" s="8" t="s">
        <v>452</v>
      </c>
      <c r="G7523" s="8" t="s">
        <v>777</v>
      </c>
      <c r="H7523" s="8">
        <v>4.2693000000000002E-2</v>
      </c>
    </row>
    <row r="7524" spans="1:8">
      <c r="A7524" s="8" t="str">
        <f t="shared" si="157"/>
        <v>40.05.014210.04.0005</v>
      </c>
      <c r="B7524" s="8" t="s">
        <v>51</v>
      </c>
      <c r="C7524" s="8" t="s">
        <v>2213</v>
      </c>
      <c r="D7524" s="8" t="s">
        <v>505</v>
      </c>
      <c r="E7524" s="8" t="s">
        <v>475</v>
      </c>
      <c r="F7524" s="8" t="s">
        <v>452</v>
      </c>
      <c r="G7524" s="8" t="s">
        <v>476</v>
      </c>
      <c r="H7524" s="8">
        <v>5.6924000000000002E-2</v>
      </c>
    </row>
    <row r="7525" spans="1:8">
      <c r="A7525" s="8" t="str">
        <f t="shared" si="157"/>
        <v>40.05.014240.03.1380</v>
      </c>
      <c r="B7525" s="8" t="s">
        <v>51</v>
      </c>
      <c r="C7525" s="8" t="s">
        <v>2213</v>
      </c>
      <c r="D7525" s="8" t="s">
        <v>505</v>
      </c>
      <c r="E7525" s="8" t="s">
        <v>835</v>
      </c>
      <c r="F7525" s="8" t="s">
        <v>498</v>
      </c>
      <c r="G7525" s="8" t="s">
        <v>836</v>
      </c>
      <c r="H7525" s="8">
        <v>0.85386099999999998</v>
      </c>
    </row>
    <row r="7526" spans="1:8">
      <c r="A7526" s="8" t="str">
        <f t="shared" si="157"/>
        <v>40.05.014230.06.0001</v>
      </c>
      <c r="B7526" s="8" t="s">
        <v>51</v>
      </c>
      <c r="C7526" s="8" t="s">
        <v>2213</v>
      </c>
      <c r="D7526" s="8" t="s">
        <v>505</v>
      </c>
      <c r="E7526" s="8" t="s">
        <v>1331</v>
      </c>
      <c r="F7526" s="8" t="s">
        <v>452</v>
      </c>
      <c r="G7526" s="8" t="s">
        <v>1332</v>
      </c>
      <c r="H7526" s="8">
        <v>3.7554289999999999</v>
      </c>
    </row>
    <row r="7527" spans="1:8">
      <c r="A7527" s="8" t="str">
        <f t="shared" si="157"/>
        <v>40.05.014210.01.0010</v>
      </c>
      <c r="B7527" s="8" t="s">
        <v>51</v>
      </c>
      <c r="C7527" s="8" t="s">
        <v>2213</v>
      </c>
      <c r="D7527" s="8" t="s">
        <v>505</v>
      </c>
      <c r="E7527" s="8" t="s">
        <v>843</v>
      </c>
      <c r="F7527" s="8" t="s">
        <v>452</v>
      </c>
      <c r="G7527" s="8" t="s">
        <v>844</v>
      </c>
      <c r="H7527" s="8">
        <v>0.61477999999999999</v>
      </c>
    </row>
    <row r="7528" spans="1:8">
      <c r="A7528" s="8" t="str">
        <f t="shared" si="157"/>
        <v>40.05.014210.01.0014</v>
      </c>
      <c r="B7528" s="8" t="s">
        <v>51</v>
      </c>
      <c r="C7528" s="8" t="s">
        <v>2213</v>
      </c>
      <c r="D7528" s="8" t="s">
        <v>505</v>
      </c>
      <c r="E7528" s="8" t="s">
        <v>841</v>
      </c>
      <c r="F7528" s="8" t="s">
        <v>452</v>
      </c>
      <c r="G7528" s="8" t="s">
        <v>842</v>
      </c>
      <c r="H7528" s="8">
        <v>0.81970600000000005</v>
      </c>
    </row>
    <row r="7529" spans="1:8">
      <c r="A7529" s="8" t="str">
        <f t="shared" si="157"/>
        <v>40.05.014210.01.0006</v>
      </c>
      <c r="B7529" s="8" t="s">
        <v>51</v>
      </c>
      <c r="C7529" s="8" t="s">
        <v>2213</v>
      </c>
      <c r="D7529" s="8" t="s">
        <v>505</v>
      </c>
      <c r="E7529" s="8" t="s">
        <v>845</v>
      </c>
      <c r="F7529" s="8" t="s">
        <v>452</v>
      </c>
      <c r="G7529" s="8" t="s">
        <v>846</v>
      </c>
      <c r="H7529" s="8">
        <v>0.61477999999999999</v>
      </c>
    </row>
    <row r="7530" spans="1:8">
      <c r="A7530" s="8" t="str">
        <f t="shared" si="157"/>
        <v>40.05.014210.02.0003</v>
      </c>
      <c r="B7530" s="8" t="s">
        <v>51</v>
      </c>
      <c r="C7530" s="8" t="s">
        <v>2213</v>
      </c>
      <c r="D7530" s="8" t="s">
        <v>505</v>
      </c>
      <c r="E7530" s="8" t="s">
        <v>523</v>
      </c>
      <c r="F7530" s="8" t="s">
        <v>452</v>
      </c>
      <c r="G7530" s="8" t="s">
        <v>524</v>
      </c>
      <c r="H7530" s="8">
        <v>0.139464</v>
      </c>
    </row>
    <row r="7531" spans="1:8">
      <c r="A7531" s="8" t="str">
        <f t="shared" si="157"/>
        <v>40.05.014210.02.0026</v>
      </c>
      <c r="B7531" s="8" t="s">
        <v>51</v>
      </c>
      <c r="C7531" s="8" t="s">
        <v>2213</v>
      </c>
      <c r="D7531" s="8" t="s">
        <v>505</v>
      </c>
      <c r="E7531" s="8" t="s">
        <v>1333</v>
      </c>
      <c r="F7531" s="8" t="s">
        <v>452</v>
      </c>
      <c r="G7531" s="8" t="s">
        <v>1334</v>
      </c>
      <c r="H7531" s="8">
        <v>5.9769999999999997E-2</v>
      </c>
    </row>
    <row r="7532" spans="1:8">
      <c r="A7532" s="8" t="str">
        <f t="shared" si="157"/>
        <v>40.05.014210.07.0002</v>
      </c>
      <c r="B7532" s="8" t="s">
        <v>51</v>
      </c>
      <c r="C7532" s="8" t="s">
        <v>2213</v>
      </c>
      <c r="D7532" s="8" t="s">
        <v>505</v>
      </c>
      <c r="E7532" s="8" t="s">
        <v>454</v>
      </c>
      <c r="F7532" s="8" t="s">
        <v>452</v>
      </c>
      <c r="G7532" s="8" t="s">
        <v>455</v>
      </c>
      <c r="H7532" s="8">
        <v>1.252329</v>
      </c>
    </row>
    <row r="7533" spans="1:8">
      <c r="A7533" s="8" t="str">
        <f t="shared" si="157"/>
        <v>40.05.014210.04.0007</v>
      </c>
      <c r="B7533" s="8" t="s">
        <v>51</v>
      </c>
      <c r="C7533" s="8" t="s">
        <v>2213</v>
      </c>
      <c r="D7533" s="8" t="s">
        <v>505</v>
      </c>
      <c r="E7533" s="8" t="s">
        <v>535</v>
      </c>
      <c r="F7533" s="8" t="s">
        <v>452</v>
      </c>
      <c r="G7533" s="8" t="s">
        <v>536</v>
      </c>
      <c r="H7533" s="8">
        <v>0.40575499999999998</v>
      </c>
    </row>
    <row r="7534" spans="1:8">
      <c r="A7534" s="8" t="str">
        <f t="shared" si="157"/>
        <v>40.05.014220.07.0085</v>
      </c>
      <c r="B7534" s="8" t="s">
        <v>51</v>
      </c>
      <c r="C7534" s="8" t="s">
        <v>2213</v>
      </c>
      <c r="D7534" s="8" t="s">
        <v>505</v>
      </c>
      <c r="E7534" s="8" t="s">
        <v>2118</v>
      </c>
      <c r="F7534" s="8" t="s">
        <v>452</v>
      </c>
      <c r="G7534" s="8" t="s">
        <v>2119</v>
      </c>
      <c r="H7534" s="8">
        <v>8.1429000000000001E-2</v>
      </c>
    </row>
    <row r="7535" spans="1:8">
      <c r="A7535" s="8" t="str">
        <f t="shared" si="157"/>
        <v>40.05.014220.03.0039</v>
      </c>
      <c r="B7535" s="8" t="s">
        <v>51</v>
      </c>
      <c r="C7535" s="8" t="s">
        <v>2213</v>
      </c>
      <c r="D7535" s="8" t="s">
        <v>505</v>
      </c>
      <c r="E7535" s="8" t="s">
        <v>1082</v>
      </c>
      <c r="F7535" s="8" t="s">
        <v>463</v>
      </c>
      <c r="G7535" s="8" t="s">
        <v>1083</v>
      </c>
      <c r="H7535" s="8">
        <v>1</v>
      </c>
    </row>
    <row r="7536" spans="1:8">
      <c r="A7536" s="8" t="str">
        <f t="shared" si="157"/>
        <v>40.05.014220.06.0029</v>
      </c>
      <c r="B7536" s="8" t="s">
        <v>51</v>
      </c>
      <c r="C7536" s="8" t="s">
        <v>2213</v>
      </c>
      <c r="D7536" s="8" t="s">
        <v>505</v>
      </c>
      <c r="E7536" s="8" t="s">
        <v>2238</v>
      </c>
      <c r="F7536" s="8" t="s">
        <v>463</v>
      </c>
      <c r="G7536" s="8" t="s">
        <v>2210</v>
      </c>
      <c r="H7536" s="8">
        <v>1</v>
      </c>
    </row>
    <row r="7537" spans="1:8">
      <c r="A7537" s="8" t="str">
        <f t="shared" si="157"/>
        <v>40.05.014335.05.0059</v>
      </c>
      <c r="B7537" s="8" t="s">
        <v>2239</v>
      </c>
      <c r="C7537" s="8" t="s">
        <v>2152</v>
      </c>
      <c r="D7537" s="8" t="s">
        <v>450</v>
      </c>
      <c r="E7537" s="8" t="s">
        <v>1719</v>
      </c>
      <c r="F7537" s="8" t="s">
        <v>452</v>
      </c>
      <c r="G7537" s="8" t="s">
        <v>1720</v>
      </c>
      <c r="H7537" s="8">
        <v>6.72</v>
      </c>
    </row>
    <row r="7538" spans="1:8">
      <c r="A7538" s="8" t="str">
        <f t="shared" si="157"/>
        <v>40.05.014330.05.0011</v>
      </c>
      <c r="B7538" s="8" t="s">
        <v>2239</v>
      </c>
      <c r="C7538" s="8" t="s">
        <v>2152</v>
      </c>
      <c r="D7538" s="8" t="s">
        <v>450</v>
      </c>
      <c r="E7538" s="8" t="s">
        <v>1339</v>
      </c>
      <c r="F7538" s="8" t="s">
        <v>452</v>
      </c>
      <c r="G7538" s="8" t="s">
        <v>1340</v>
      </c>
      <c r="H7538" s="8">
        <v>6.72</v>
      </c>
    </row>
    <row r="7539" spans="1:8">
      <c r="A7539" s="8" t="str">
        <f t="shared" si="157"/>
        <v>40.05.014310.09.0003</v>
      </c>
      <c r="B7539" s="8" t="s">
        <v>2239</v>
      </c>
      <c r="C7539" s="8" t="s">
        <v>2152</v>
      </c>
      <c r="D7539" s="8" t="s">
        <v>450</v>
      </c>
      <c r="E7539" s="8" t="s">
        <v>824</v>
      </c>
      <c r="F7539" s="8" t="s">
        <v>452</v>
      </c>
      <c r="G7539" s="8" t="s">
        <v>825</v>
      </c>
      <c r="H7539" s="8">
        <v>1.096071</v>
      </c>
    </row>
    <row r="7540" spans="1:8">
      <c r="A7540" s="8" t="str">
        <f t="shared" si="157"/>
        <v>40.05.014310.06.0020</v>
      </c>
      <c r="B7540" s="8" t="s">
        <v>2239</v>
      </c>
      <c r="C7540" s="8" t="s">
        <v>2152</v>
      </c>
      <c r="D7540" s="8" t="s">
        <v>450</v>
      </c>
      <c r="E7540" s="8" t="s">
        <v>456</v>
      </c>
      <c r="F7540" s="8" t="s">
        <v>452</v>
      </c>
      <c r="G7540" s="8" t="s">
        <v>457</v>
      </c>
      <c r="H7540" s="8">
        <v>0.10849200000000001</v>
      </c>
    </row>
    <row r="7541" spans="1:8">
      <c r="A7541" s="8" t="str">
        <f t="shared" si="157"/>
        <v>40.05.014310.04.0005</v>
      </c>
      <c r="B7541" s="8" t="s">
        <v>2239</v>
      </c>
      <c r="C7541" s="8" t="s">
        <v>2152</v>
      </c>
      <c r="D7541" s="8" t="s">
        <v>450</v>
      </c>
      <c r="E7541" s="8" t="s">
        <v>475</v>
      </c>
      <c r="F7541" s="8" t="s">
        <v>452</v>
      </c>
      <c r="G7541" s="8" t="s">
        <v>476</v>
      </c>
      <c r="H7541" s="8">
        <v>0.16059699999999999</v>
      </c>
    </row>
    <row r="7542" spans="1:8">
      <c r="A7542" s="8" t="str">
        <f t="shared" si="157"/>
        <v>40.05.014340.03.1380</v>
      </c>
      <c r="B7542" s="8" t="s">
        <v>2239</v>
      </c>
      <c r="C7542" s="8" t="s">
        <v>2152</v>
      </c>
      <c r="D7542" s="8" t="s">
        <v>450</v>
      </c>
      <c r="E7542" s="8" t="s">
        <v>835</v>
      </c>
      <c r="F7542" s="8" t="s">
        <v>498</v>
      </c>
      <c r="G7542" s="8" t="s">
        <v>836</v>
      </c>
      <c r="H7542" s="8">
        <v>0.66022999999999998</v>
      </c>
    </row>
    <row r="7543" spans="1:8">
      <c r="A7543" s="8" t="str">
        <f t="shared" si="157"/>
        <v>40.05.014340.03.1510</v>
      </c>
      <c r="B7543" s="8" t="s">
        <v>2239</v>
      </c>
      <c r="C7543" s="8" t="s">
        <v>2152</v>
      </c>
      <c r="D7543" s="8" t="s">
        <v>450</v>
      </c>
      <c r="E7543" s="8" t="s">
        <v>837</v>
      </c>
      <c r="F7543" s="8" t="s">
        <v>498</v>
      </c>
      <c r="G7543" s="8" t="s">
        <v>838</v>
      </c>
      <c r="H7543" s="8">
        <v>8.9219999999999994E-2</v>
      </c>
    </row>
    <row r="7544" spans="1:8">
      <c r="A7544" s="8" t="str">
        <f t="shared" si="157"/>
        <v>40.05.014330.06.0010</v>
      </c>
      <c r="B7544" s="8" t="s">
        <v>2239</v>
      </c>
      <c r="C7544" s="8" t="s">
        <v>2152</v>
      </c>
      <c r="D7544" s="8" t="s">
        <v>450</v>
      </c>
      <c r="E7544" s="8" t="s">
        <v>1341</v>
      </c>
      <c r="F7544" s="8" t="s">
        <v>452</v>
      </c>
      <c r="G7544" s="8" t="s">
        <v>1342</v>
      </c>
      <c r="H7544" s="8">
        <v>4.6266249999999998</v>
      </c>
    </row>
    <row r="7545" spans="1:8">
      <c r="A7545" s="8" t="str">
        <f t="shared" si="157"/>
        <v>40.05.014310.07.0002</v>
      </c>
      <c r="B7545" s="8" t="s">
        <v>2239</v>
      </c>
      <c r="C7545" s="8" t="s">
        <v>2152</v>
      </c>
      <c r="D7545" s="8" t="s">
        <v>450</v>
      </c>
      <c r="E7545" s="8" t="s">
        <v>454</v>
      </c>
      <c r="F7545" s="8" t="s">
        <v>452</v>
      </c>
      <c r="G7545" s="8" t="s">
        <v>455</v>
      </c>
      <c r="H7545" s="8">
        <v>1.427524</v>
      </c>
    </row>
    <row r="7546" spans="1:8">
      <c r="A7546" s="8" t="str">
        <f t="shared" si="157"/>
        <v>40.05.014310.04.0007</v>
      </c>
      <c r="B7546" s="8" t="s">
        <v>2239</v>
      </c>
      <c r="C7546" s="8" t="s">
        <v>2152</v>
      </c>
      <c r="D7546" s="8" t="s">
        <v>450</v>
      </c>
      <c r="E7546" s="8" t="s">
        <v>535</v>
      </c>
      <c r="F7546" s="8" t="s">
        <v>452</v>
      </c>
      <c r="G7546" s="8" t="s">
        <v>536</v>
      </c>
      <c r="H7546" s="8">
        <v>0.57101000000000002</v>
      </c>
    </row>
    <row r="7547" spans="1:8">
      <c r="A7547" s="8" t="str">
        <f t="shared" si="157"/>
        <v>40.05.014310.01.0010</v>
      </c>
      <c r="B7547" s="8" t="s">
        <v>2239</v>
      </c>
      <c r="C7547" s="8" t="s">
        <v>2152</v>
      </c>
      <c r="D7547" s="8" t="s">
        <v>450</v>
      </c>
      <c r="E7547" s="8" t="s">
        <v>843</v>
      </c>
      <c r="F7547" s="8" t="s">
        <v>452</v>
      </c>
      <c r="G7547" s="8" t="s">
        <v>844</v>
      </c>
      <c r="H7547" s="8">
        <v>0.77086299999999996</v>
      </c>
    </row>
    <row r="7548" spans="1:8">
      <c r="A7548" s="8" t="str">
        <f t="shared" si="157"/>
        <v>40.05.014310.01.0019</v>
      </c>
      <c r="B7548" s="8" t="s">
        <v>2239</v>
      </c>
      <c r="C7548" s="8" t="s">
        <v>2152</v>
      </c>
      <c r="D7548" s="8" t="s">
        <v>450</v>
      </c>
      <c r="E7548" s="8" t="s">
        <v>1343</v>
      </c>
      <c r="F7548" s="8" t="s">
        <v>452</v>
      </c>
      <c r="G7548" s="8" t="s">
        <v>842</v>
      </c>
      <c r="H7548" s="8">
        <v>1.0278179999999999</v>
      </c>
    </row>
    <row r="7549" spans="1:8">
      <c r="A7549" s="8" t="str">
        <f t="shared" si="157"/>
        <v>40.05.014310.01.0006</v>
      </c>
      <c r="B7549" s="8" t="s">
        <v>2239</v>
      </c>
      <c r="C7549" s="8" t="s">
        <v>2152</v>
      </c>
      <c r="D7549" s="8" t="s">
        <v>450</v>
      </c>
      <c r="E7549" s="8" t="s">
        <v>845</v>
      </c>
      <c r="F7549" s="8" t="s">
        <v>452</v>
      </c>
      <c r="G7549" s="8" t="s">
        <v>846</v>
      </c>
      <c r="H7549" s="8">
        <v>0.77086299999999996</v>
      </c>
    </row>
    <row r="7550" spans="1:8">
      <c r="A7550" s="8" t="str">
        <f t="shared" si="157"/>
        <v>40.05.014310.02.0003</v>
      </c>
      <c r="B7550" s="8" t="s">
        <v>2239</v>
      </c>
      <c r="C7550" s="8" t="s">
        <v>2152</v>
      </c>
      <c r="D7550" s="8" t="s">
        <v>450</v>
      </c>
      <c r="E7550" s="8" t="s">
        <v>523</v>
      </c>
      <c r="F7550" s="8" t="s">
        <v>452</v>
      </c>
      <c r="G7550" s="8" t="s">
        <v>524</v>
      </c>
      <c r="H7550" s="8">
        <v>0.199853</v>
      </c>
    </row>
    <row r="7551" spans="1:8">
      <c r="A7551" s="8" t="str">
        <f t="shared" si="157"/>
        <v>40.05.014310.02.0026</v>
      </c>
      <c r="B7551" s="8" t="s">
        <v>2239</v>
      </c>
      <c r="C7551" s="8" t="s">
        <v>2152</v>
      </c>
      <c r="D7551" s="8" t="s">
        <v>450</v>
      </c>
      <c r="E7551" s="8" t="s">
        <v>1333</v>
      </c>
      <c r="F7551" s="8" t="s">
        <v>452</v>
      </c>
      <c r="G7551" s="8" t="s">
        <v>1334</v>
      </c>
      <c r="H7551" s="8">
        <v>4.9963E-2</v>
      </c>
    </row>
    <row r="7552" spans="1:8">
      <c r="A7552" s="8" t="str">
        <f t="shared" si="157"/>
        <v>40.05.014320.07.0087</v>
      </c>
      <c r="B7552" s="8" t="s">
        <v>2239</v>
      </c>
      <c r="C7552" s="8" t="s">
        <v>2152</v>
      </c>
      <c r="D7552" s="8" t="s">
        <v>450</v>
      </c>
      <c r="E7552" s="8" t="s">
        <v>2162</v>
      </c>
      <c r="F7552" s="8" t="s">
        <v>452</v>
      </c>
      <c r="G7552" s="8" t="s">
        <v>2163</v>
      </c>
      <c r="H7552" s="8">
        <v>0.12648999999999999</v>
      </c>
    </row>
    <row r="7553" spans="1:8">
      <c r="A7553" s="8" t="str">
        <f t="shared" si="157"/>
        <v>40.05.014320.03.0039</v>
      </c>
      <c r="B7553" s="8" t="s">
        <v>2239</v>
      </c>
      <c r="C7553" s="8" t="s">
        <v>2152</v>
      </c>
      <c r="D7553" s="8" t="s">
        <v>450</v>
      </c>
      <c r="E7553" s="8" t="s">
        <v>1082</v>
      </c>
      <c r="F7553" s="8" t="s">
        <v>463</v>
      </c>
      <c r="G7553" s="8" t="s">
        <v>1083</v>
      </c>
      <c r="H7553" s="8">
        <v>1</v>
      </c>
    </row>
    <row r="7554" spans="1:8">
      <c r="A7554" s="8" t="str">
        <f t="shared" si="157"/>
        <v>40.05.015035.05.0059</v>
      </c>
      <c r="B7554" s="8" t="s">
        <v>18</v>
      </c>
      <c r="C7554" s="8" t="s">
        <v>2240</v>
      </c>
      <c r="D7554" s="8" t="s">
        <v>505</v>
      </c>
      <c r="E7554" s="8" t="s">
        <v>1719</v>
      </c>
      <c r="F7554" s="8" t="s">
        <v>452</v>
      </c>
      <c r="G7554" s="8" t="s">
        <v>1720</v>
      </c>
      <c r="H7554" s="8">
        <v>9.18</v>
      </c>
    </row>
    <row r="7555" spans="1:8">
      <c r="A7555" s="8" t="str">
        <f t="shared" si="157"/>
        <v>---------------  - FMEN031 - V:</v>
      </c>
      <c r="B7555" s="8" t="s">
        <v>427</v>
      </c>
      <c r="C7555" s="8" t="e">
        <f>------------------------------DAT</f>
        <v>#NAME?</v>
      </c>
      <c r="D7555" s="8" t="s">
        <v>1238</v>
      </c>
      <c r="E7555" s="8" t="s">
        <v>526</v>
      </c>
      <c r="F7555" s="8" t="s">
        <v>527</v>
      </c>
      <c r="G7555" s="8" t="s">
        <v>528</v>
      </c>
      <c r="H7555" s="8"/>
    </row>
    <row r="7556" spans="1:8">
      <c r="A7556" s="8" t="str">
        <f t="shared" si="157"/>
        <v>_x000C_------------------------------</v>
      </c>
      <c r="B7556" s="8" t="s">
        <v>529</v>
      </c>
      <c r="C7556" s="8" t="s">
        <v>1227</v>
      </c>
      <c r="D7556" s="8" t="s">
        <v>1228</v>
      </c>
      <c r="E7556" s="8" t="s">
        <v>430</v>
      </c>
      <c r="F7556" s="8" t="s">
        <v>429</v>
      </c>
      <c r="G7556" s="8" t="s">
        <v>431</v>
      </c>
      <c r="H7556" s="8" t="s">
        <v>431</v>
      </c>
    </row>
    <row r="7557" spans="1:8">
      <c r="A7557" s="8" t="str">
        <f t="shared" si="157"/>
        <v>FORNO DE MINASrutura de Atual P</v>
      </c>
      <c r="B7557" s="8" t="s">
        <v>433</v>
      </c>
      <c r="C7557" s="8" t="s">
        <v>434</v>
      </c>
      <c r="D7557" s="8" t="s">
        <v>435</v>
      </c>
      <c r="E7557" s="8" t="s">
        <v>436</v>
      </c>
      <c r="F7557" s="8" t="s">
        <v>437</v>
      </c>
      <c r="G7557" s="8" t="s">
        <v>438</v>
      </c>
      <c r="H7557" s="8" t="s">
        <v>2241</v>
      </c>
    </row>
    <row r="7558" spans="1:8">
      <c r="A7558" s="8" t="str">
        <f t="shared" si="157"/>
        <v>-------------------------------</v>
      </c>
      <c r="B7558" s="8" t="s">
        <v>427</v>
      </c>
      <c r="C7558" s="8" t="s">
        <v>1227</v>
      </c>
      <c r="D7558" s="8" t="s">
        <v>1228</v>
      </c>
      <c r="E7558" s="8" t="s">
        <v>430</v>
      </c>
      <c r="F7558" s="8" t="s">
        <v>429</v>
      </c>
      <c r="G7558" s="8" t="s">
        <v>431</v>
      </c>
      <c r="H7558" s="8" t="s">
        <v>2208</v>
      </c>
    </row>
    <row r="7559" spans="1:8">
      <c r="A7559" s="8" t="str">
        <f t="shared" si="157"/>
        <v/>
      </c>
      <c r="B7559" s="8"/>
      <c r="C7559" s="8"/>
      <c r="D7559" s="8"/>
      <c r="E7559" s="8"/>
      <c r="F7559" s="8"/>
      <c r="G7559" s="8"/>
      <c r="H7559" s="8"/>
    </row>
    <row r="7560" spans="1:8">
      <c r="A7560" s="8" t="str">
        <f t="shared" si="157"/>
        <v>Item PaiItem Filho</v>
      </c>
      <c r="B7560" s="8" t="s">
        <v>441</v>
      </c>
      <c r="C7560" s="8" t="s">
        <v>442</v>
      </c>
      <c r="D7560" s="8" t="s">
        <v>443</v>
      </c>
      <c r="E7560" s="8" t="s">
        <v>444</v>
      </c>
      <c r="F7560" s="8" t="s">
        <v>443</v>
      </c>
      <c r="G7560" s="8" t="s">
        <v>445</v>
      </c>
      <c r="H7560" s="8" t="s">
        <v>446</v>
      </c>
    </row>
    <row r="7561" spans="1:8">
      <c r="A7561" s="8" t="str">
        <f t="shared" si="157"/>
        <v>------------------------------</v>
      </c>
      <c r="B7561" s="8" t="s">
        <v>427</v>
      </c>
      <c r="C7561" s="8" t="s">
        <v>447</v>
      </c>
      <c r="D7561" s="8" t="s">
        <v>448</v>
      </c>
      <c r="E7561" s="8" t="s">
        <v>449</v>
      </c>
      <c r="F7561" s="8" t="s">
        <v>448</v>
      </c>
      <c r="G7561" s="8" t="s">
        <v>431</v>
      </c>
      <c r="H7561" s="8" t="s">
        <v>427</v>
      </c>
    </row>
    <row r="7562" spans="1:8">
      <c r="A7562" s="8" t="str">
        <f t="shared" si="157"/>
        <v>40.05.015030.05.0011</v>
      </c>
      <c r="B7562" s="8" t="s">
        <v>18</v>
      </c>
      <c r="C7562" s="8" t="s">
        <v>2240</v>
      </c>
      <c r="D7562" s="8" t="s">
        <v>505</v>
      </c>
      <c r="E7562" s="8" t="s">
        <v>1339</v>
      </c>
      <c r="F7562" s="8" t="s">
        <v>452</v>
      </c>
      <c r="G7562" s="8" t="s">
        <v>1340</v>
      </c>
      <c r="H7562" s="8">
        <v>9.18</v>
      </c>
    </row>
    <row r="7563" spans="1:8">
      <c r="A7563" s="8" t="str">
        <f t="shared" si="157"/>
        <v>40.05.015010.09.0003</v>
      </c>
      <c r="B7563" s="8" t="s">
        <v>18</v>
      </c>
      <c r="C7563" s="8" t="s">
        <v>2240</v>
      </c>
      <c r="D7563" s="8" t="s">
        <v>505</v>
      </c>
      <c r="E7563" s="8" t="s">
        <v>824</v>
      </c>
      <c r="F7563" s="8" t="s">
        <v>452</v>
      </c>
      <c r="G7563" s="8" t="s">
        <v>825</v>
      </c>
      <c r="H7563" s="8">
        <v>1.4973110000000001</v>
      </c>
    </row>
    <row r="7564" spans="1:8">
      <c r="A7564" s="8" t="str">
        <f t="shared" si="157"/>
        <v>40.05.015010.06.0020</v>
      </c>
      <c r="B7564" s="8" t="s">
        <v>18</v>
      </c>
      <c r="C7564" s="8" t="s">
        <v>2240</v>
      </c>
      <c r="D7564" s="8" t="s">
        <v>505</v>
      </c>
      <c r="E7564" s="8" t="s">
        <v>456</v>
      </c>
      <c r="F7564" s="8" t="s">
        <v>452</v>
      </c>
      <c r="G7564" s="8" t="s">
        <v>457</v>
      </c>
      <c r="H7564" s="8">
        <v>0.14820800000000001</v>
      </c>
    </row>
    <row r="7565" spans="1:8">
      <c r="A7565" s="8" t="str">
        <f t="shared" si="157"/>
        <v>40.05.015010.04.0005</v>
      </c>
      <c r="B7565" s="8" t="s">
        <v>18</v>
      </c>
      <c r="C7565" s="8" t="s">
        <v>2240</v>
      </c>
      <c r="D7565" s="8" t="s">
        <v>505</v>
      </c>
      <c r="E7565" s="8" t="s">
        <v>475</v>
      </c>
      <c r="F7565" s="8" t="s">
        <v>452</v>
      </c>
      <c r="G7565" s="8" t="s">
        <v>476</v>
      </c>
      <c r="H7565" s="8">
        <v>0.219386</v>
      </c>
    </row>
    <row r="7566" spans="1:8">
      <c r="A7566" s="8" t="str">
        <f t="shared" si="157"/>
        <v>40.05.015040.03.1380</v>
      </c>
      <c r="B7566" s="8" t="s">
        <v>18</v>
      </c>
      <c r="C7566" s="8" t="s">
        <v>2240</v>
      </c>
      <c r="D7566" s="8" t="s">
        <v>505</v>
      </c>
      <c r="E7566" s="8" t="s">
        <v>835</v>
      </c>
      <c r="F7566" s="8" t="s">
        <v>498</v>
      </c>
      <c r="G7566" s="8" t="s">
        <v>836</v>
      </c>
      <c r="H7566" s="8">
        <v>0.90192099999999997</v>
      </c>
    </row>
    <row r="7567" spans="1:8">
      <c r="A7567" s="8" t="str">
        <f t="shared" ref="A7567:A7630" si="158">B7567&amp;E7567</f>
        <v>40.05.015040.03.1510</v>
      </c>
      <c r="B7567" s="8" t="s">
        <v>18</v>
      </c>
      <c r="C7567" s="8" t="s">
        <v>2240</v>
      </c>
      <c r="D7567" s="8" t="s">
        <v>505</v>
      </c>
      <c r="E7567" s="8" t="s">
        <v>837</v>
      </c>
      <c r="F7567" s="8" t="s">
        <v>498</v>
      </c>
      <c r="G7567" s="8" t="s">
        <v>838</v>
      </c>
      <c r="H7567" s="8">
        <v>0.121881</v>
      </c>
    </row>
    <row r="7568" spans="1:8">
      <c r="A7568" s="8" t="str">
        <f t="shared" si="158"/>
        <v>40.05.015030.06.0010</v>
      </c>
      <c r="B7568" s="8" t="s">
        <v>18</v>
      </c>
      <c r="C7568" s="8" t="s">
        <v>2240</v>
      </c>
      <c r="D7568" s="8" t="s">
        <v>505</v>
      </c>
      <c r="E7568" s="8" t="s">
        <v>1341</v>
      </c>
      <c r="F7568" s="8" t="s">
        <v>452</v>
      </c>
      <c r="G7568" s="8" t="s">
        <v>1342</v>
      </c>
      <c r="H7568" s="8">
        <v>6.3202999999999996</v>
      </c>
    </row>
    <row r="7569" spans="1:8">
      <c r="A7569" s="8" t="str">
        <f t="shared" si="158"/>
        <v>40.05.015010.07.0002</v>
      </c>
      <c r="B7569" s="8" t="s">
        <v>18</v>
      </c>
      <c r="C7569" s="8" t="s">
        <v>2240</v>
      </c>
      <c r="D7569" s="8" t="s">
        <v>505</v>
      </c>
      <c r="E7569" s="8" t="s">
        <v>454</v>
      </c>
      <c r="F7569" s="8" t="s">
        <v>452</v>
      </c>
      <c r="G7569" s="8" t="s">
        <v>455</v>
      </c>
      <c r="H7569" s="8">
        <v>1.9500999999999999</v>
      </c>
    </row>
    <row r="7570" spans="1:8">
      <c r="A7570" s="8" t="str">
        <f t="shared" si="158"/>
        <v>40.05.015010.04.0007</v>
      </c>
      <c r="B7570" s="8" t="s">
        <v>18</v>
      </c>
      <c r="C7570" s="8" t="s">
        <v>2240</v>
      </c>
      <c r="D7570" s="8" t="s">
        <v>505</v>
      </c>
      <c r="E7570" s="8" t="s">
        <v>535</v>
      </c>
      <c r="F7570" s="8" t="s">
        <v>452</v>
      </c>
      <c r="G7570" s="8" t="s">
        <v>536</v>
      </c>
      <c r="H7570" s="8">
        <v>0.78003999999999996</v>
      </c>
    </row>
    <row r="7571" spans="1:8">
      <c r="A7571" s="8" t="str">
        <f t="shared" si="158"/>
        <v>40.05.015010.01.0010</v>
      </c>
      <c r="B7571" s="8" t="s">
        <v>18</v>
      </c>
      <c r="C7571" s="8" t="s">
        <v>2240</v>
      </c>
      <c r="D7571" s="8" t="s">
        <v>505</v>
      </c>
      <c r="E7571" s="8" t="s">
        <v>843</v>
      </c>
      <c r="F7571" s="8" t="s">
        <v>452</v>
      </c>
      <c r="G7571" s="8" t="s">
        <v>844</v>
      </c>
      <c r="H7571" s="8">
        <v>1.0530539999999999</v>
      </c>
    </row>
    <row r="7572" spans="1:8">
      <c r="A7572" s="8" t="str">
        <f t="shared" si="158"/>
        <v>40.05.015010.01.0019</v>
      </c>
      <c r="B7572" s="8" t="s">
        <v>18</v>
      </c>
      <c r="C7572" s="8" t="s">
        <v>2240</v>
      </c>
      <c r="D7572" s="8" t="s">
        <v>505</v>
      </c>
      <c r="E7572" s="8" t="s">
        <v>1343</v>
      </c>
      <c r="F7572" s="8" t="s">
        <v>452</v>
      </c>
      <c r="G7572" s="8" t="s">
        <v>842</v>
      </c>
      <c r="H7572" s="8">
        <v>1.404072</v>
      </c>
    </row>
    <row r="7573" spans="1:8">
      <c r="A7573" s="8" t="str">
        <f t="shared" si="158"/>
        <v>40.05.015010.01.0006</v>
      </c>
      <c r="B7573" s="8" t="s">
        <v>18</v>
      </c>
      <c r="C7573" s="8" t="s">
        <v>2240</v>
      </c>
      <c r="D7573" s="8" t="s">
        <v>505</v>
      </c>
      <c r="E7573" s="8" t="s">
        <v>845</v>
      </c>
      <c r="F7573" s="8" t="s">
        <v>452</v>
      </c>
      <c r="G7573" s="8" t="s">
        <v>846</v>
      </c>
      <c r="H7573" s="8">
        <v>1.0530539999999999</v>
      </c>
    </row>
    <row r="7574" spans="1:8">
      <c r="A7574" s="8" t="str">
        <f t="shared" si="158"/>
        <v>40.05.015010.02.0003</v>
      </c>
      <c r="B7574" s="8" t="s">
        <v>18</v>
      </c>
      <c r="C7574" s="8" t="s">
        <v>2240</v>
      </c>
      <c r="D7574" s="8" t="s">
        <v>505</v>
      </c>
      <c r="E7574" s="8" t="s">
        <v>523</v>
      </c>
      <c r="F7574" s="8" t="s">
        <v>452</v>
      </c>
      <c r="G7574" s="8" t="s">
        <v>524</v>
      </c>
      <c r="H7574" s="8">
        <v>0.27301399999999998</v>
      </c>
    </row>
    <row r="7575" spans="1:8">
      <c r="A7575" s="8" t="str">
        <f t="shared" si="158"/>
        <v>40.05.015010.02.0026</v>
      </c>
      <c r="B7575" s="8" t="s">
        <v>18</v>
      </c>
      <c r="C7575" s="8" t="s">
        <v>2240</v>
      </c>
      <c r="D7575" s="8" t="s">
        <v>505</v>
      </c>
      <c r="E7575" s="8" t="s">
        <v>1333</v>
      </c>
      <c r="F7575" s="8" t="s">
        <v>452</v>
      </c>
      <c r="G7575" s="8" t="s">
        <v>1334</v>
      </c>
      <c r="H7575" s="8">
        <v>6.8253999999999995E-2</v>
      </c>
    </row>
    <row r="7576" spans="1:8">
      <c r="A7576" s="8" t="str">
        <f t="shared" si="158"/>
        <v>40.05.015020.07.0118</v>
      </c>
      <c r="B7576" s="8" t="s">
        <v>18</v>
      </c>
      <c r="C7576" s="8" t="s">
        <v>2240</v>
      </c>
      <c r="D7576" s="8" t="s">
        <v>505</v>
      </c>
      <c r="E7576" s="8" t="s">
        <v>2242</v>
      </c>
      <c r="F7576" s="8" t="s">
        <v>452</v>
      </c>
      <c r="G7576" s="8" t="s">
        <v>2243</v>
      </c>
      <c r="H7576" s="8">
        <v>6.3265000000000002E-2</v>
      </c>
    </row>
    <row r="7577" spans="1:8">
      <c r="A7577" s="8" t="str">
        <f t="shared" si="158"/>
        <v>40.05.015020.03.0001</v>
      </c>
      <c r="B7577" s="8" t="s">
        <v>18</v>
      </c>
      <c r="C7577" s="8" t="s">
        <v>2240</v>
      </c>
      <c r="D7577" s="8" t="s">
        <v>505</v>
      </c>
      <c r="E7577" s="8" t="s">
        <v>815</v>
      </c>
      <c r="F7577" s="8" t="s">
        <v>463</v>
      </c>
      <c r="G7577" s="8" t="s">
        <v>816</v>
      </c>
      <c r="H7577" s="8">
        <v>1</v>
      </c>
    </row>
    <row r="7578" spans="1:8">
      <c r="A7578" s="8" t="str">
        <f t="shared" si="158"/>
        <v>40.05.015235.05.0062</v>
      </c>
      <c r="B7578" s="8" t="s">
        <v>2244</v>
      </c>
      <c r="C7578" s="8" t="s">
        <v>2072</v>
      </c>
      <c r="D7578" s="8" t="s">
        <v>450</v>
      </c>
      <c r="E7578" s="8" t="s">
        <v>1726</v>
      </c>
      <c r="F7578" s="8" t="s">
        <v>452</v>
      </c>
      <c r="G7578" s="8" t="s">
        <v>1727</v>
      </c>
      <c r="H7578" s="8">
        <v>10</v>
      </c>
    </row>
    <row r="7579" spans="1:8">
      <c r="A7579" s="8" t="str">
        <f t="shared" si="158"/>
        <v>40.05.015230.05.0016</v>
      </c>
      <c r="B7579" s="8" t="s">
        <v>2244</v>
      </c>
      <c r="C7579" s="8" t="s">
        <v>2072</v>
      </c>
      <c r="D7579" s="8" t="s">
        <v>450</v>
      </c>
      <c r="E7579" s="8" t="s">
        <v>1355</v>
      </c>
      <c r="F7579" s="8" t="s">
        <v>452</v>
      </c>
      <c r="G7579" s="8" t="s">
        <v>1356</v>
      </c>
      <c r="H7579" s="8">
        <v>10</v>
      </c>
    </row>
    <row r="7580" spans="1:8">
      <c r="A7580" s="8" t="str">
        <f t="shared" si="158"/>
        <v>40.05.015210.09.0003</v>
      </c>
      <c r="B7580" s="8" t="s">
        <v>2244</v>
      </c>
      <c r="C7580" s="8" t="s">
        <v>2072</v>
      </c>
      <c r="D7580" s="8" t="s">
        <v>450</v>
      </c>
      <c r="E7580" s="8" t="s">
        <v>824</v>
      </c>
      <c r="F7580" s="8" t="s">
        <v>452</v>
      </c>
      <c r="G7580" s="8" t="s">
        <v>825</v>
      </c>
      <c r="H7580" s="8">
        <v>1.4852339999999999</v>
      </c>
    </row>
    <row r="7581" spans="1:8">
      <c r="A7581" s="8" t="str">
        <f t="shared" si="158"/>
        <v>40.05.015210.06.0020</v>
      </c>
      <c r="B7581" s="8" t="s">
        <v>2244</v>
      </c>
      <c r="C7581" s="8" t="s">
        <v>2072</v>
      </c>
      <c r="D7581" s="8" t="s">
        <v>450</v>
      </c>
      <c r="E7581" s="8" t="s">
        <v>456</v>
      </c>
      <c r="F7581" s="8" t="s">
        <v>452</v>
      </c>
      <c r="G7581" s="8" t="s">
        <v>457</v>
      </c>
      <c r="H7581" s="8">
        <v>0.121865</v>
      </c>
    </row>
    <row r="7582" spans="1:8">
      <c r="A7582" s="8" t="str">
        <f t="shared" si="158"/>
        <v>40.05.015210.04.0004</v>
      </c>
      <c r="B7582" s="8" t="s">
        <v>2244</v>
      </c>
      <c r="C7582" s="8" t="s">
        <v>2072</v>
      </c>
      <c r="D7582" s="8" t="s">
        <v>450</v>
      </c>
      <c r="E7582" s="8" t="s">
        <v>776</v>
      </c>
      <c r="F7582" s="8" t="s">
        <v>452</v>
      </c>
      <c r="G7582" s="8" t="s">
        <v>777</v>
      </c>
      <c r="H7582" s="8">
        <v>0.20310900000000001</v>
      </c>
    </row>
    <row r="7583" spans="1:8">
      <c r="A7583" s="8" t="str">
        <f t="shared" si="158"/>
        <v>40.05.015240.03.1380</v>
      </c>
      <c r="B7583" s="8" t="s">
        <v>2244</v>
      </c>
      <c r="C7583" s="8" t="s">
        <v>2072</v>
      </c>
      <c r="D7583" s="8" t="s">
        <v>450</v>
      </c>
      <c r="E7583" s="8" t="s">
        <v>835</v>
      </c>
      <c r="F7583" s="8" t="s">
        <v>498</v>
      </c>
      <c r="G7583" s="8" t="s">
        <v>836</v>
      </c>
      <c r="H7583" s="8">
        <v>1.5233159999999999</v>
      </c>
    </row>
    <row r="7584" spans="1:8">
      <c r="A7584" s="8" t="str">
        <f t="shared" si="158"/>
        <v>40.05.015230.06.0001</v>
      </c>
      <c r="B7584" s="8" t="s">
        <v>2244</v>
      </c>
      <c r="C7584" s="8" t="s">
        <v>2072</v>
      </c>
      <c r="D7584" s="8" t="s">
        <v>450</v>
      </c>
      <c r="E7584" s="8" t="s">
        <v>1331</v>
      </c>
      <c r="F7584" s="8" t="s">
        <v>452</v>
      </c>
      <c r="G7584" s="8" t="s">
        <v>1332</v>
      </c>
      <c r="H7584" s="8">
        <v>6.6998110000000004</v>
      </c>
    </row>
    <row r="7585" spans="1:8">
      <c r="A7585" s="8" t="str">
        <f t="shared" si="158"/>
        <v>40.05.015210.01.0010</v>
      </c>
      <c r="B7585" s="8" t="s">
        <v>2244</v>
      </c>
      <c r="C7585" s="8" t="s">
        <v>2072</v>
      </c>
      <c r="D7585" s="8" t="s">
        <v>450</v>
      </c>
      <c r="E7585" s="8" t="s">
        <v>843</v>
      </c>
      <c r="F7585" s="8" t="s">
        <v>452</v>
      </c>
      <c r="G7585" s="8" t="s">
        <v>844</v>
      </c>
      <c r="H7585" s="8">
        <v>1.0967880000000001</v>
      </c>
    </row>
    <row r="7586" spans="1:8">
      <c r="A7586" s="8" t="str">
        <f t="shared" si="158"/>
        <v>40.05.015210.01.0014</v>
      </c>
      <c r="B7586" s="8" t="s">
        <v>2244</v>
      </c>
      <c r="C7586" s="8" t="s">
        <v>2072</v>
      </c>
      <c r="D7586" s="8" t="s">
        <v>450</v>
      </c>
      <c r="E7586" s="8" t="s">
        <v>841</v>
      </c>
      <c r="F7586" s="8" t="s">
        <v>452</v>
      </c>
      <c r="G7586" s="8" t="s">
        <v>842</v>
      </c>
      <c r="H7586" s="8">
        <v>1.4623839999999999</v>
      </c>
    </row>
    <row r="7587" spans="1:8">
      <c r="A7587" s="8" t="str">
        <f t="shared" si="158"/>
        <v>40.05.015210.01.0006</v>
      </c>
      <c r="B7587" s="8" t="s">
        <v>2244</v>
      </c>
      <c r="C7587" s="8" t="s">
        <v>2072</v>
      </c>
      <c r="D7587" s="8" t="s">
        <v>450</v>
      </c>
      <c r="E7587" s="8" t="s">
        <v>845</v>
      </c>
      <c r="F7587" s="8" t="s">
        <v>452</v>
      </c>
      <c r="G7587" s="8" t="s">
        <v>846</v>
      </c>
      <c r="H7587" s="8">
        <v>1.0967880000000001</v>
      </c>
    </row>
    <row r="7588" spans="1:8">
      <c r="A7588" s="8" t="str">
        <f t="shared" si="158"/>
        <v>40.05.015210.02.0003</v>
      </c>
      <c r="B7588" s="8" t="s">
        <v>2244</v>
      </c>
      <c r="C7588" s="8" t="s">
        <v>2072</v>
      </c>
      <c r="D7588" s="8" t="s">
        <v>450</v>
      </c>
      <c r="E7588" s="8" t="s">
        <v>523</v>
      </c>
      <c r="F7588" s="8" t="s">
        <v>452</v>
      </c>
      <c r="G7588" s="8" t="s">
        <v>524</v>
      </c>
      <c r="H7588" s="8">
        <v>0.248808</v>
      </c>
    </row>
    <row r="7589" spans="1:8">
      <c r="A7589" s="8" t="str">
        <f t="shared" si="158"/>
        <v>40.05.015210.02.0026</v>
      </c>
      <c r="B7589" s="8" t="s">
        <v>2244</v>
      </c>
      <c r="C7589" s="8" t="s">
        <v>2072</v>
      </c>
      <c r="D7589" s="8" t="s">
        <v>450</v>
      </c>
      <c r="E7589" s="8" t="s">
        <v>1333</v>
      </c>
      <c r="F7589" s="8" t="s">
        <v>452</v>
      </c>
      <c r="G7589" s="8" t="s">
        <v>1334</v>
      </c>
      <c r="H7589" s="8">
        <v>0.106632</v>
      </c>
    </row>
    <row r="7590" spans="1:8">
      <c r="A7590" s="8" t="str">
        <f t="shared" si="158"/>
        <v>40.05.015210.07.0002</v>
      </c>
      <c r="B7590" s="8" t="s">
        <v>2244</v>
      </c>
      <c r="C7590" s="8" t="s">
        <v>2072</v>
      </c>
      <c r="D7590" s="8" t="s">
        <v>450</v>
      </c>
      <c r="E7590" s="8" t="s">
        <v>454</v>
      </c>
      <c r="F7590" s="8" t="s">
        <v>452</v>
      </c>
      <c r="G7590" s="8" t="s">
        <v>455</v>
      </c>
      <c r="H7590" s="8">
        <v>2.2341980000000001</v>
      </c>
    </row>
    <row r="7591" spans="1:8">
      <c r="A7591" s="8" t="str">
        <f t="shared" si="158"/>
        <v>40.05.015210.04.0007</v>
      </c>
      <c r="B7591" s="8" t="s">
        <v>2244</v>
      </c>
      <c r="C7591" s="8" t="s">
        <v>2072</v>
      </c>
      <c r="D7591" s="8" t="s">
        <v>450</v>
      </c>
      <c r="E7591" s="8" t="s">
        <v>535</v>
      </c>
      <c r="F7591" s="8" t="s">
        <v>452</v>
      </c>
      <c r="G7591" s="8" t="s">
        <v>536</v>
      </c>
      <c r="H7591" s="8">
        <v>0.72387999999999997</v>
      </c>
    </row>
    <row r="7592" spans="1:8">
      <c r="A7592" s="8" t="str">
        <f t="shared" si="158"/>
        <v>40.05.015220.03.0008</v>
      </c>
      <c r="B7592" s="8" t="s">
        <v>2244</v>
      </c>
      <c r="C7592" s="8" t="s">
        <v>2072</v>
      </c>
      <c r="D7592" s="8" t="s">
        <v>450</v>
      </c>
      <c r="E7592" s="8" t="s">
        <v>826</v>
      </c>
      <c r="F7592" s="8" t="s">
        <v>508</v>
      </c>
      <c r="G7592" s="8" t="s">
        <v>827</v>
      </c>
      <c r="H7592" s="8">
        <v>1</v>
      </c>
    </row>
    <row r="7593" spans="1:8">
      <c r="A7593" s="8" t="str">
        <f t="shared" si="158"/>
        <v>40.05.015220.07.0002</v>
      </c>
      <c r="B7593" s="8" t="s">
        <v>2244</v>
      </c>
      <c r="C7593" s="8" t="s">
        <v>2072</v>
      </c>
      <c r="D7593" s="8" t="s">
        <v>450</v>
      </c>
      <c r="E7593" s="8" t="s">
        <v>2005</v>
      </c>
      <c r="F7593" s="8" t="s">
        <v>452</v>
      </c>
      <c r="G7593" s="8" t="s">
        <v>2006</v>
      </c>
      <c r="H7593" s="8">
        <v>25.510204000000002</v>
      </c>
    </row>
    <row r="7594" spans="1:8">
      <c r="A7594" s="8" t="str">
        <f t="shared" si="158"/>
        <v>40.05.015335.05.0073</v>
      </c>
      <c r="B7594" s="8" t="s">
        <v>2245</v>
      </c>
      <c r="C7594" s="8" t="s">
        <v>2206</v>
      </c>
      <c r="D7594" s="8" t="s">
        <v>450</v>
      </c>
      <c r="E7594" s="8" t="s">
        <v>1749</v>
      </c>
      <c r="F7594" s="8" t="s">
        <v>452</v>
      </c>
      <c r="G7594" s="8" t="s">
        <v>1750</v>
      </c>
      <c r="H7594" s="8">
        <v>4.5</v>
      </c>
    </row>
    <row r="7595" spans="1:8">
      <c r="A7595" s="8" t="str">
        <f t="shared" si="158"/>
        <v>40.05.015330.05.0014</v>
      </c>
      <c r="B7595" s="8" t="s">
        <v>2245</v>
      </c>
      <c r="C7595" s="8" t="s">
        <v>2206</v>
      </c>
      <c r="D7595" s="8" t="s">
        <v>450</v>
      </c>
      <c r="E7595" s="8" t="s">
        <v>1351</v>
      </c>
      <c r="F7595" s="8" t="s">
        <v>452</v>
      </c>
      <c r="G7595" s="8" t="s">
        <v>1320</v>
      </c>
      <c r="H7595" s="8">
        <v>5.625</v>
      </c>
    </row>
    <row r="7596" spans="1:8">
      <c r="A7596" s="8" t="str">
        <f t="shared" si="158"/>
        <v>40.05.015310.09.0003</v>
      </c>
      <c r="B7596" s="8" t="s">
        <v>2245</v>
      </c>
      <c r="C7596" s="8" t="s">
        <v>2206</v>
      </c>
      <c r="D7596" s="8" t="s">
        <v>450</v>
      </c>
      <c r="E7596" s="8" t="s">
        <v>824</v>
      </c>
      <c r="F7596" s="8" t="s">
        <v>452</v>
      </c>
      <c r="G7596" s="8" t="s">
        <v>825</v>
      </c>
      <c r="H7596" s="8">
        <v>0.86026499999999995</v>
      </c>
    </row>
    <row r="7597" spans="1:8">
      <c r="A7597" s="8" t="str">
        <f t="shared" si="158"/>
        <v>40.05.015310.06.0020</v>
      </c>
      <c r="B7597" s="8" t="s">
        <v>2245</v>
      </c>
      <c r="C7597" s="8" t="s">
        <v>2206</v>
      </c>
      <c r="D7597" s="8" t="s">
        <v>450</v>
      </c>
      <c r="E7597" s="8" t="s">
        <v>456</v>
      </c>
      <c r="F7597" s="8" t="s">
        <v>452</v>
      </c>
      <c r="G7597" s="8" t="s">
        <v>457</v>
      </c>
      <c r="H7597" s="8">
        <v>7.4713000000000002E-2</v>
      </c>
    </row>
    <row r="7598" spans="1:8">
      <c r="A7598" s="8" t="str">
        <f t="shared" si="158"/>
        <v>40.05.015310.04.0004</v>
      </c>
      <c r="B7598" s="8" t="s">
        <v>2245</v>
      </c>
      <c r="C7598" s="8" t="s">
        <v>2206</v>
      </c>
      <c r="D7598" s="8" t="s">
        <v>450</v>
      </c>
      <c r="E7598" s="8" t="s">
        <v>776</v>
      </c>
      <c r="F7598" s="8" t="s">
        <v>452</v>
      </c>
      <c r="G7598" s="8" t="s">
        <v>777</v>
      </c>
      <c r="H7598" s="8">
        <v>4.2693000000000002E-2</v>
      </c>
    </row>
    <row r="7599" spans="1:8">
      <c r="A7599" s="8" t="str">
        <f t="shared" si="158"/>
        <v>40.05.015310.04.0005</v>
      </c>
      <c r="B7599" s="8" t="s">
        <v>2245</v>
      </c>
      <c r="C7599" s="8" t="s">
        <v>2206</v>
      </c>
      <c r="D7599" s="8" t="s">
        <v>450</v>
      </c>
      <c r="E7599" s="8" t="s">
        <v>475</v>
      </c>
      <c r="F7599" s="8" t="s">
        <v>452</v>
      </c>
      <c r="G7599" s="8" t="s">
        <v>476</v>
      </c>
      <c r="H7599" s="8">
        <v>5.6924000000000002E-2</v>
      </c>
    </row>
    <row r="7600" spans="1:8">
      <c r="A7600" s="8" t="str">
        <f t="shared" si="158"/>
        <v>40.05.015340.03.1380</v>
      </c>
      <c r="B7600" s="8" t="s">
        <v>2245</v>
      </c>
      <c r="C7600" s="8" t="s">
        <v>2206</v>
      </c>
      <c r="D7600" s="8" t="s">
        <v>450</v>
      </c>
      <c r="E7600" s="8" t="s">
        <v>835</v>
      </c>
      <c r="F7600" s="8" t="s">
        <v>498</v>
      </c>
      <c r="G7600" s="8" t="s">
        <v>836</v>
      </c>
      <c r="H7600" s="8">
        <v>0.85386099999999998</v>
      </c>
    </row>
    <row r="7601" spans="1:8">
      <c r="A7601" s="8" t="str">
        <f t="shared" si="158"/>
        <v>40.05.015330.06.0001</v>
      </c>
      <c r="B7601" s="8" t="s">
        <v>2245</v>
      </c>
      <c r="C7601" s="8" t="s">
        <v>2206</v>
      </c>
      <c r="D7601" s="8" t="s">
        <v>450</v>
      </c>
      <c r="E7601" s="8" t="s">
        <v>1331</v>
      </c>
      <c r="F7601" s="8" t="s">
        <v>452</v>
      </c>
      <c r="G7601" s="8" t="s">
        <v>1332</v>
      </c>
      <c r="H7601" s="8">
        <v>3.7554289999999999</v>
      </c>
    </row>
    <row r="7602" spans="1:8">
      <c r="A7602" s="8" t="str">
        <f t="shared" si="158"/>
        <v>40.05.015310.01.0010</v>
      </c>
      <c r="B7602" s="8" t="s">
        <v>2245</v>
      </c>
      <c r="C7602" s="8" t="s">
        <v>2206</v>
      </c>
      <c r="D7602" s="8" t="s">
        <v>450</v>
      </c>
      <c r="E7602" s="8" t="s">
        <v>843</v>
      </c>
      <c r="F7602" s="8" t="s">
        <v>452</v>
      </c>
      <c r="G7602" s="8" t="s">
        <v>844</v>
      </c>
      <c r="H7602" s="8">
        <v>0.61477999999999999</v>
      </c>
    </row>
    <row r="7603" spans="1:8">
      <c r="A7603" s="8" t="str">
        <f t="shared" si="158"/>
        <v>40.05.015310.01.0014</v>
      </c>
      <c r="B7603" s="8" t="s">
        <v>2245</v>
      </c>
      <c r="C7603" s="8" t="s">
        <v>2206</v>
      </c>
      <c r="D7603" s="8" t="s">
        <v>450</v>
      </c>
      <c r="E7603" s="8" t="s">
        <v>841</v>
      </c>
      <c r="F7603" s="8" t="s">
        <v>452</v>
      </c>
      <c r="G7603" s="8" t="s">
        <v>842</v>
      </c>
      <c r="H7603" s="8">
        <v>0.81970600000000005</v>
      </c>
    </row>
    <row r="7604" spans="1:8">
      <c r="A7604" s="8" t="str">
        <f t="shared" si="158"/>
        <v>40.05.015310.01.0006</v>
      </c>
      <c r="B7604" s="8" t="s">
        <v>2245</v>
      </c>
      <c r="C7604" s="8" t="s">
        <v>2206</v>
      </c>
      <c r="D7604" s="8" t="s">
        <v>450</v>
      </c>
      <c r="E7604" s="8" t="s">
        <v>845</v>
      </c>
      <c r="F7604" s="8" t="s">
        <v>452</v>
      </c>
      <c r="G7604" s="8" t="s">
        <v>846</v>
      </c>
      <c r="H7604" s="8">
        <v>0.61477999999999999</v>
      </c>
    </row>
    <row r="7605" spans="1:8">
      <c r="A7605" s="8" t="str">
        <f t="shared" si="158"/>
        <v>40.05.015310.02.0003</v>
      </c>
      <c r="B7605" s="8" t="s">
        <v>2245</v>
      </c>
      <c r="C7605" s="8" t="s">
        <v>2206</v>
      </c>
      <c r="D7605" s="8" t="s">
        <v>450</v>
      </c>
      <c r="E7605" s="8" t="s">
        <v>523</v>
      </c>
      <c r="F7605" s="8" t="s">
        <v>452</v>
      </c>
      <c r="G7605" s="8" t="s">
        <v>524</v>
      </c>
      <c r="H7605" s="8">
        <v>0.139464</v>
      </c>
    </row>
    <row r="7606" spans="1:8">
      <c r="A7606" s="8" t="str">
        <f t="shared" si="158"/>
        <v>40.05.015310.02.0026</v>
      </c>
      <c r="B7606" s="8" t="s">
        <v>2245</v>
      </c>
      <c r="C7606" s="8" t="s">
        <v>2206</v>
      </c>
      <c r="D7606" s="8" t="s">
        <v>450</v>
      </c>
      <c r="E7606" s="8" t="s">
        <v>1333</v>
      </c>
      <c r="F7606" s="8" t="s">
        <v>452</v>
      </c>
      <c r="G7606" s="8" t="s">
        <v>1334</v>
      </c>
      <c r="H7606" s="8">
        <v>5.9769999999999997E-2</v>
      </c>
    </row>
    <row r="7607" spans="1:8">
      <c r="A7607" s="8" t="str">
        <f t="shared" si="158"/>
        <v>40.05.015310.07.0002</v>
      </c>
      <c r="B7607" s="8" t="s">
        <v>2245</v>
      </c>
      <c r="C7607" s="8" t="s">
        <v>2206</v>
      </c>
      <c r="D7607" s="8" t="s">
        <v>450</v>
      </c>
      <c r="E7607" s="8" t="s">
        <v>454</v>
      </c>
      <c r="F7607" s="8" t="s">
        <v>452</v>
      </c>
      <c r="G7607" s="8" t="s">
        <v>455</v>
      </c>
      <c r="H7607" s="8">
        <v>1.252329</v>
      </c>
    </row>
    <row r="7608" spans="1:8">
      <c r="A7608" s="8" t="str">
        <f t="shared" si="158"/>
        <v>40.05.015310.04.0007</v>
      </c>
      <c r="B7608" s="8" t="s">
        <v>2245</v>
      </c>
      <c r="C7608" s="8" t="s">
        <v>2206</v>
      </c>
      <c r="D7608" s="8" t="s">
        <v>450</v>
      </c>
      <c r="E7608" s="8" t="s">
        <v>535</v>
      </c>
      <c r="F7608" s="8" t="s">
        <v>452</v>
      </c>
      <c r="G7608" s="8" t="s">
        <v>536</v>
      </c>
      <c r="H7608" s="8">
        <v>0.40575499999999998</v>
      </c>
    </row>
    <row r="7609" spans="1:8">
      <c r="A7609" s="8" t="str">
        <f t="shared" si="158"/>
        <v>40.05.015320.07.0085</v>
      </c>
      <c r="B7609" s="8" t="s">
        <v>2245</v>
      </c>
      <c r="C7609" s="8" t="s">
        <v>2206</v>
      </c>
      <c r="D7609" s="8" t="s">
        <v>450</v>
      </c>
      <c r="E7609" s="8" t="s">
        <v>2118</v>
      </c>
      <c r="F7609" s="8" t="s">
        <v>452</v>
      </c>
      <c r="G7609" s="8" t="s">
        <v>2119</v>
      </c>
      <c r="H7609" s="8">
        <v>8.1429000000000001E-2</v>
      </c>
    </row>
    <row r="7610" spans="1:8">
      <c r="A7610" s="8" t="str">
        <f t="shared" si="158"/>
        <v>40.05.015320.03.0039</v>
      </c>
      <c r="B7610" s="8" t="s">
        <v>2245</v>
      </c>
      <c r="C7610" s="8" t="s">
        <v>2206</v>
      </c>
      <c r="D7610" s="8" t="s">
        <v>450</v>
      </c>
      <c r="E7610" s="8" t="s">
        <v>1082</v>
      </c>
      <c r="F7610" s="8" t="s">
        <v>463</v>
      </c>
      <c r="G7610" s="8" t="s">
        <v>1083</v>
      </c>
      <c r="H7610" s="8">
        <v>1</v>
      </c>
    </row>
    <row r="7611" spans="1:8">
      <c r="A7611" s="8" t="str">
        <f t="shared" si="158"/>
        <v>40.05.015435.05.0061</v>
      </c>
      <c r="B7611" s="8" t="s">
        <v>2246</v>
      </c>
      <c r="C7611" s="8" t="s">
        <v>2062</v>
      </c>
      <c r="D7611" s="8" t="s">
        <v>450</v>
      </c>
      <c r="E7611" s="8" t="s">
        <v>1724</v>
      </c>
      <c r="F7611" s="8" t="s">
        <v>452</v>
      </c>
      <c r="G7611" s="8" t="s">
        <v>1725</v>
      </c>
      <c r="H7611" s="8">
        <v>10</v>
      </c>
    </row>
    <row r="7612" spans="1:8">
      <c r="A7612" s="8" t="str">
        <f t="shared" si="158"/>
        <v>40.05.015430.05.0016</v>
      </c>
      <c r="B7612" s="8" t="s">
        <v>2246</v>
      </c>
      <c r="C7612" s="8" t="s">
        <v>2062</v>
      </c>
      <c r="D7612" s="8" t="s">
        <v>450</v>
      </c>
      <c r="E7612" s="8" t="s">
        <v>1355</v>
      </c>
      <c r="F7612" s="8" t="s">
        <v>452</v>
      </c>
      <c r="G7612" s="8" t="s">
        <v>1356</v>
      </c>
      <c r="H7612" s="8">
        <v>10</v>
      </c>
    </row>
    <row r="7613" spans="1:8">
      <c r="A7613" s="8" t="str">
        <f t="shared" si="158"/>
        <v>40.05.015410.09.0003</v>
      </c>
      <c r="B7613" s="8" t="s">
        <v>2246</v>
      </c>
      <c r="C7613" s="8" t="s">
        <v>2062</v>
      </c>
      <c r="D7613" s="8" t="s">
        <v>450</v>
      </c>
      <c r="E7613" s="8" t="s">
        <v>824</v>
      </c>
      <c r="F7613" s="8" t="s">
        <v>452</v>
      </c>
      <c r="G7613" s="8" t="s">
        <v>825</v>
      </c>
      <c r="H7613" s="8">
        <v>1.4852339999999999</v>
      </c>
    </row>
    <row r="7614" spans="1:8">
      <c r="A7614" s="8" t="str">
        <f t="shared" si="158"/>
        <v>40.05.015410.06.0020</v>
      </c>
      <c r="B7614" s="8" t="s">
        <v>2246</v>
      </c>
      <c r="C7614" s="8" t="s">
        <v>2062</v>
      </c>
      <c r="D7614" s="8" t="s">
        <v>450</v>
      </c>
      <c r="E7614" s="8" t="s">
        <v>456</v>
      </c>
      <c r="F7614" s="8" t="s">
        <v>452</v>
      </c>
      <c r="G7614" s="8" t="s">
        <v>457</v>
      </c>
      <c r="H7614" s="8">
        <v>0.121865</v>
      </c>
    </row>
    <row r="7615" spans="1:8">
      <c r="A7615" s="8" t="str">
        <f t="shared" si="158"/>
        <v>40.05.015410.04.0004</v>
      </c>
      <c r="B7615" s="8" t="s">
        <v>2246</v>
      </c>
      <c r="C7615" s="8" t="s">
        <v>2062</v>
      </c>
      <c r="D7615" s="8" t="s">
        <v>450</v>
      </c>
      <c r="E7615" s="8" t="s">
        <v>776</v>
      </c>
      <c r="F7615" s="8" t="s">
        <v>452</v>
      </c>
      <c r="G7615" s="8" t="s">
        <v>777</v>
      </c>
      <c r="H7615" s="8">
        <v>0.20310900000000001</v>
      </c>
    </row>
    <row r="7616" spans="1:8">
      <c r="A7616" s="8" t="str">
        <f t="shared" si="158"/>
        <v>40.05.015440.03.1380</v>
      </c>
      <c r="B7616" s="8" t="s">
        <v>2246</v>
      </c>
      <c r="C7616" s="8" t="s">
        <v>2062</v>
      </c>
      <c r="D7616" s="8" t="s">
        <v>450</v>
      </c>
      <c r="E7616" s="8" t="s">
        <v>835</v>
      </c>
      <c r="F7616" s="8" t="s">
        <v>498</v>
      </c>
      <c r="G7616" s="8" t="s">
        <v>836</v>
      </c>
      <c r="H7616" s="8">
        <v>1.5233159999999999</v>
      </c>
    </row>
    <row r="7617" spans="1:8">
      <c r="A7617" s="8" t="str">
        <f t="shared" si="158"/>
        <v>40.05.015430.06.0001</v>
      </c>
      <c r="B7617" s="8" t="s">
        <v>2246</v>
      </c>
      <c r="C7617" s="8" t="s">
        <v>2062</v>
      </c>
      <c r="D7617" s="8" t="s">
        <v>450</v>
      </c>
      <c r="E7617" s="8" t="s">
        <v>1331</v>
      </c>
      <c r="F7617" s="8" t="s">
        <v>452</v>
      </c>
      <c r="G7617" s="8" t="s">
        <v>1332</v>
      </c>
      <c r="H7617" s="8">
        <v>6.6998110000000004</v>
      </c>
    </row>
    <row r="7618" spans="1:8">
      <c r="A7618" s="8" t="str">
        <f t="shared" si="158"/>
        <v>40.05.015410.01.0010</v>
      </c>
      <c r="B7618" s="8" t="s">
        <v>2246</v>
      </c>
      <c r="C7618" s="8" t="s">
        <v>2062</v>
      </c>
      <c r="D7618" s="8" t="s">
        <v>450</v>
      </c>
      <c r="E7618" s="8" t="s">
        <v>843</v>
      </c>
      <c r="F7618" s="8" t="s">
        <v>452</v>
      </c>
      <c r="G7618" s="8" t="s">
        <v>844</v>
      </c>
      <c r="H7618" s="8">
        <v>1.0967880000000001</v>
      </c>
    </row>
    <row r="7619" spans="1:8">
      <c r="A7619" s="8" t="str">
        <f t="shared" si="158"/>
        <v>---------------  - FMEN031 - V:</v>
      </c>
      <c r="B7619" s="8" t="s">
        <v>427</v>
      </c>
      <c r="C7619" s="8" t="e">
        <f>------------------------------DAT</f>
        <v>#NAME?</v>
      </c>
      <c r="D7619" s="8" t="s">
        <v>1238</v>
      </c>
      <c r="E7619" s="8" t="s">
        <v>526</v>
      </c>
      <c r="F7619" s="8" t="s">
        <v>527</v>
      </c>
      <c r="G7619" s="8" t="s">
        <v>528</v>
      </c>
      <c r="H7619" s="8"/>
    </row>
    <row r="7620" spans="1:8">
      <c r="A7620" s="8" t="str">
        <f t="shared" si="158"/>
        <v>_x000C_------------------------------</v>
      </c>
      <c r="B7620" s="8" t="s">
        <v>529</v>
      </c>
      <c r="C7620" s="8" t="s">
        <v>1227</v>
      </c>
      <c r="D7620" s="8" t="s">
        <v>1228</v>
      </c>
      <c r="E7620" s="8" t="s">
        <v>430</v>
      </c>
      <c r="F7620" s="8" t="s">
        <v>429</v>
      </c>
      <c r="G7620" s="8" t="s">
        <v>431</v>
      </c>
      <c r="H7620" s="8" t="s">
        <v>431</v>
      </c>
    </row>
    <row r="7621" spans="1:8">
      <c r="A7621" s="8" t="str">
        <f t="shared" si="158"/>
        <v>FORNO DE MINASrutura de Atual P</v>
      </c>
      <c r="B7621" s="8" t="s">
        <v>433</v>
      </c>
      <c r="C7621" s="8" t="s">
        <v>434</v>
      </c>
      <c r="D7621" s="8" t="s">
        <v>435</v>
      </c>
      <c r="E7621" s="8" t="s">
        <v>436</v>
      </c>
      <c r="F7621" s="8" t="s">
        <v>437</v>
      </c>
      <c r="G7621" s="8" t="s">
        <v>438</v>
      </c>
      <c r="H7621" s="8" t="s">
        <v>2247</v>
      </c>
    </row>
    <row r="7622" spans="1:8">
      <c r="A7622" s="8" t="str">
        <f t="shared" si="158"/>
        <v>-------------------------------</v>
      </c>
      <c r="B7622" s="8" t="s">
        <v>427</v>
      </c>
      <c r="C7622" s="8" t="s">
        <v>1227</v>
      </c>
      <c r="D7622" s="8" t="s">
        <v>1228</v>
      </c>
      <c r="E7622" s="8" t="s">
        <v>430</v>
      </c>
      <c r="F7622" s="8" t="s">
        <v>429</v>
      </c>
      <c r="G7622" s="8" t="s">
        <v>431</v>
      </c>
      <c r="H7622" s="8" t="s">
        <v>2208</v>
      </c>
    </row>
    <row r="7623" spans="1:8">
      <c r="A7623" s="8" t="str">
        <f t="shared" si="158"/>
        <v/>
      </c>
      <c r="B7623" s="8"/>
      <c r="C7623" s="8"/>
      <c r="D7623" s="8"/>
      <c r="E7623" s="8"/>
      <c r="F7623" s="8"/>
      <c r="G7623" s="8"/>
      <c r="H7623" s="8"/>
    </row>
    <row r="7624" spans="1:8">
      <c r="A7624" s="8" t="str">
        <f t="shared" si="158"/>
        <v>Item PaiItem Filho</v>
      </c>
      <c r="B7624" s="8" t="s">
        <v>441</v>
      </c>
      <c r="C7624" s="8" t="s">
        <v>442</v>
      </c>
      <c r="D7624" s="8" t="s">
        <v>443</v>
      </c>
      <c r="E7624" s="8" t="s">
        <v>444</v>
      </c>
      <c r="F7624" s="8" t="s">
        <v>443</v>
      </c>
      <c r="G7624" s="8" t="s">
        <v>445</v>
      </c>
      <c r="H7624" s="8" t="s">
        <v>446</v>
      </c>
    </row>
    <row r="7625" spans="1:8">
      <c r="A7625" s="8" t="str">
        <f t="shared" si="158"/>
        <v>------------------------------</v>
      </c>
      <c r="B7625" s="8" t="s">
        <v>427</v>
      </c>
      <c r="C7625" s="8" t="s">
        <v>447</v>
      </c>
      <c r="D7625" s="8" t="s">
        <v>448</v>
      </c>
      <c r="E7625" s="8" t="s">
        <v>449</v>
      </c>
      <c r="F7625" s="8" t="s">
        <v>448</v>
      </c>
      <c r="G7625" s="8" t="s">
        <v>431</v>
      </c>
      <c r="H7625" s="8" t="s">
        <v>427</v>
      </c>
    </row>
    <row r="7626" spans="1:8">
      <c r="A7626" s="8" t="str">
        <f t="shared" si="158"/>
        <v>40.05.015410.01.0014</v>
      </c>
      <c r="B7626" s="8" t="s">
        <v>2246</v>
      </c>
      <c r="C7626" s="8" t="s">
        <v>2062</v>
      </c>
      <c r="D7626" s="8" t="s">
        <v>450</v>
      </c>
      <c r="E7626" s="8" t="s">
        <v>841</v>
      </c>
      <c r="F7626" s="8" t="s">
        <v>452</v>
      </c>
      <c r="G7626" s="8" t="s">
        <v>842</v>
      </c>
      <c r="H7626" s="8">
        <v>1.4623839999999999</v>
      </c>
    </row>
    <row r="7627" spans="1:8">
      <c r="A7627" s="8" t="str">
        <f t="shared" si="158"/>
        <v>40.05.015410.01.0006</v>
      </c>
      <c r="B7627" s="8" t="s">
        <v>2246</v>
      </c>
      <c r="C7627" s="8" t="s">
        <v>2062</v>
      </c>
      <c r="D7627" s="8" t="s">
        <v>450</v>
      </c>
      <c r="E7627" s="8" t="s">
        <v>845</v>
      </c>
      <c r="F7627" s="8" t="s">
        <v>452</v>
      </c>
      <c r="G7627" s="8" t="s">
        <v>846</v>
      </c>
      <c r="H7627" s="8">
        <v>1.0967880000000001</v>
      </c>
    </row>
    <row r="7628" spans="1:8">
      <c r="A7628" s="8" t="str">
        <f t="shared" si="158"/>
        <v>40.05.015410.02.0003</v>
      </c>
      <c r="B7628" s="8" t="s">
        <v>2246</v>
      </c>
      <c r="C7628" s="8" t="s">
        <v>2062</v>
      </c>
      <c r="D7628" s="8" t="s">
        <v>450</v>
      </c>
      <c r="E7628" s="8" t="s">
        <v>523</v>
      </c>
      <c r="F7628" s="8" t="s">
        <v>452</v>
      </c>
      <c r="G7628" s="8" t="s">
        <v>524</v>
      </c>
      <c r="H7628" s="8">
        <v>0.248808</v>
      </c>
    </row>
    <row r="7629" spans="1:8">
      <c r="A7629" s="8" t="str">
        <f t="shared" si="158"/>
        <v>40.05.015410.02.0026</v>
      </c>
      <c r="B7629" s="8" t="s">
        <v>2246</v>
      </c>
      <c r="C7629" s="8" t="s">
        <v>2062</v>
      </c>
      <c r="D7629" s="8" t="s">
        <v>450</v>
      </c>
      <c r="E7629" s="8" t="s">
        <v>1333</v>
      </c>
      <c r="F7629" s="8" t="s">
        <v>452</v>
      </c>
      <c r="G7629" s="8" t="s">
        <v>1334</v>
      </c>
      <c r="H7629" s="8">
        <v>0.106632</v>
      </c>
    </row>
    <row r="7630" spans="1:8">
      <c r="A7630" s="8" t="str">
        <f t="shared" si="158"/>
        <v>40.05.015410.07.0002</v>
      </c>
      <c r="B7630" s="8" t="s">
        <v>2246</v>
      </c>
      <c r="C7630" s="8" t="s">
        <v>2062</v>
      </c>
      <c r="D7630" s="8" t="s">
        <v>450</v>
      </c>
      <c r="E7630" s="8" t="s">
        <v>454</v>
      </c>
      <c r="F7630" s="8" t="s">
        <v>452</v>
      </c>
      <c r="G7630" s="8" t="s">
        <v>455</v>
      </c>
      <c r="H7630" s="8">
        <v>2.2341980000000001</v>
      </c>
    </row>
    <row r="7631" spans="1:8">
      <c r="A7631" s="8" t="str">
        <f t="shared" ref="A7631:A7694" si="159">B7631&amp;E7631</f>
        <v>40.05.015410.04.0007</v>
      </c>
      <c r="B7631" s="8" t="s">
        <v>2246</v>
      </c>
      <c r="C7631" s="8" t="s">
        <v>2062</v>
      </c>
      <c r="D7631" s="8" t="s">
        <v>450</v>
      </c>
      <c r="E7631" s="8" t="s">
        <v>535</v>
      </c>
      <c r="F7631" s="8" t="s">
        <v>452</v>
      </c>
      <c r="G7631" s="8" t="s">
        <v>536</v>
      </c>
      <c r="H7631" s="8">
        <v>0.72387999999999997</v>
      </c>
    </row>
    <row r="7632" spans="1:8">
      <c r="A7632" s="8" t="str">
        <f t="shared" si="159"/>
        <v>40.05.015420.03.0008</v>
      </c>
      <c r="B7632" s="8" t="s">
        <v>2246</v>
      </c>
      <c r="C7632" s="8" t="s">
        <v>2062</v>
      </c>
      <c r="D7632" s="8" t="s">
        <v>450</v>
      </c>
      <c r="E7632" s="8" t="s">
        <v>826</v>
      </c>
      <c r="F7632" s="8" t="s">
        <v>508</v>
      </c>
      <c r="G7632" s="8" t="s">
        <v>827</v>
      </c>
      <c r="H7632" s="8">
        <v>1</v>
      </c>
    </row>
    <row r="7633" spans="1:8">
      <c r="A7633" s="8" t="str">
        <f t="shared" si="159"/>
        <v>40.05.015420.07.0001</v>
      </c>
      <c r="B7633" s="8" t="s">
        <v>2246</v>
      </c>
      <c r="C7633" s="8" t="s">
        <v>2062</v>
      </c>
      <c r="D7633" s="8" t="s">
        <v>450</v>
      </c>
      <c r="E7633" s="8" t="s">
        <v>2077</v>
      </c>
      <c r="F7633" s="8" t="s">
        <v>452</v>
      </c>
      <c r="G7633" s="8" t="s">
        <v>2078</v>
      </c>
      <c r="H7633" s="8">
        <v>25.510204000000002</v>
      </c>
    </row>
    <row r="7634" spans="1:8">
      <c r="A7634" s="8" t="str">
        <f t="shared" si="159"/>
        <v>40.05.015535.05.0073</v>
      </c>
      <c r="B7634" s="8" t="s">
        <v>2248</v>
      </c>
      <c r="C7634" s="8" t="s">
        <v>2206</v>
      </c>
      <c r="D7634" s="8" t="s">
        <v>450</v>
      </c>
      <c r="E7634" s="8" t="s">
        <v>1749</v>
      </c>
      <c r="F7634" s="8" t="s">
        <v>452</v>
      </c>
      <c r="G7634" s="8" t="s">
        <v>1750</v>
      </c>
      <c r="H7634" s="8">
        <v>4.8</v>
      </c>
    </row>
    <row r="7635" spans="1:8">
      <c r="A7635" s="8" t="str">
        <f t="shared" si="159"/>
        <v>40.05.015530.05.0014</v>
      </c>
      <c r="B7635" s="8" t="s">
        <v>2248</v>
      </c>
      <c r="C7635" s="8" t="s">
        <v>2206</v>
      </c>
      <c r="D7635" s="8" t="s">
        <v>450</v>
      </c>
      <c r="E7635" s="8" t="s">
        <v>1351</v>
      </c>
      <c r="F7635" s="8" t="s">
        <v>452</v>
      </c>
      <c r="G7635" s="8" t="s">
        <v>1320</v>
      </c>
      <c r="H7635" s="8">
        <v>6</v>
      </c>
    </row>
    <row r="7636" spans="1:8">
      <c r="A7636" s="8" t="str">
        <f t="shared" si="159"/>
        <v>40.05.015510.09.0003</v>
      </c>
      <c r="B7636" s="8" t="s">
        <v>2248</v>
      </c>
      <c r="C7636" s="8" t="s">
        <v>2206</v>
      </c>
      <c r="D7636" s="8" t="s">
        <v>450</v>
      </c>
      <c r="E7636" s="8" t="s">
        <v>824</v>
      </c>
      <c r="F7636" s="8" t="s">
        <v>452</v>
      </c>
      <c r="G7636" s="8" t="s">
        <v>825</v>
      </c>
      <c r="H7636" s="8">
        <v>0.91761599999999999</v>
      </c>
    </row>
    <row r="7637" spans="1:8">
      <c r="A7637" s="8" t="str">
        <f t="shared" si="159"/>
        <v>40.05.015510.06.0020</v>
      </c>
      <c r="B7637" s="8" t="s">
        <v>2248</v>
      </c>
      <c r="C7637" s="8" t="s">
        <v>2206</v>
      </c>
      <c r="D7637" s="8" t="s">
        <v>450</v>
      </c>
      <c r="E7637" s="8" t="s">
        <v>456</v>
      </c>
      <c r="F7637" s="8" t="s">
        <v>452</v>
      </c>
      <c r="G7637" s="8" t="s">
        <v>457</v>
      </c>
      <c r="H7637" s="8">
        <v>7.9694000000000001E-2</v>
      </c>
    </row>
    <row r="7638" spans="1:8">
      <c r="A7638" s="8" t="str">
        <f t="shared" si="159"/>
        <v>40.05.015510.04.0004</v>
      </c>
      <c r="B7638" s="8" t="s">
        <v>2248</v>
      </c>
      <c r="C7638" s="8" t="s">
        <v>2206</v>
      </c>
      <c r="D7638" s="8" t="s">
        <v>450</v>
      </c>
      <c r="E7638" s="8" t="s">
        <v>776</v>
      </c>
      <c r="F7638" s="8" t="s">
        <v>452</v>
      </c>
      <c r="G7638" s="8" t="s">
        <v>777</v>
      </c>
      <c r="H7638" s="8">
        <v>4.5539000000000003E-2</v>
      </c>
    </row>
    <row r="7639" spans="1:8">
      <c r="A7639" s="8" t="str">
        <f t="shared" si="159"/>
        <v>40.05.015510.04.0005</v>
      </c>
      <c r="B7639" s="8" t="s">
        <v>2248</v>
      </c>
      <c r="C7639" s="8" t="s">
        <v>2206</v>
      </c>
      <c r="D7639" s="8" t="s">
        <v>450</v>
      </c>
      <c r="E7639" s="8" t="s">
        <v>475</v>
      </c>
      <c r="F7639" s="8" t="s">
        <v>452</v>
      </c>
      <c r="G7639" s="8" t="s">
        <v>476</v>
      </c>
      <c r="H7639" s="8">
        <v>6.0719000000000002E-2</v>
      </c>
    </row>
    <row r="7640" spans="1:8">
      <c r="A7640" s="8" t="str">
        <f t="shared" si="159"/>
        <v>40.05.015540.03.1380</v>
      </c>
      <c r="B7640" s="8" t="s">
        <v>2248</v>
      </c>
      <c r="C7640" s="8" t="s">
        <v>2206</v>
      </c>
      <c r="D7640" s="8" t="s">
        <v>450</v>
      </c>
      <c r="E7640" s="8" t="s">
        <v>835</v>
      </c>
      <c r="F7640" s="8" t="s">
        <v>498</v>
      </c>
      <c r="G7640" s="8" t="s">
        <v>836</v>
      </c>
      <c r="H7640" s="8">
        <v>0.91078499999999996</v>
      </c>
    </row>
    <row r="7641" spans="1:8">
      <c r="A7641" s="8" t="str">
        <f t="shared" si="159"/>
        <v>40.05.015530.06.0001</v>
      </c>
      <c r="B7641" s="8" t="s">
        <v>2248</v>
      </c>
      <c r="C7641" s="8" t="s">
        <v>2206</v>
      </c>
      <c r="D7641" s="8" t="s">
        <v>450</v>
      </c>
      <c r="E7641" s="8" t="s">
        <v>1331</v>
      </c>
      <c r="F7641" s="8" t="s">
        <v>452</v>
      </c>
      <c r="G7641" s="8" t="s">
        <v>1332</v>
      </c>
      <c r="H7641" s="8">
        <v>4.0057910000000003</v>
      </c>
    </row>
    <row r="7642" spans="1:8">
      <c r="A7642" s="8" t="str">
        <f t="shared" si="159"/>
        <v>40.05.015510.01.0010</v>
      </c>
      <c r="B7642" s="8" t="s">
        <v>2248</v>
      </c>
      <c r="C7642" s="8" t="s">
        <v>2206</v>
      </c>
      <c r="D7642" s="8" t="s">
        <v>450</v>
      </c>
      <c r="E7642" s="8" t="s">
        <v>843</v>
      </c>
      <c r="F7642" s="8" t="s">
        <v>452</v>
      </c>
      <c r="G7642" s="8" t="s">
        <v>844</v>
      </c>
      <c r="H7642" s="8">
        <v>0.65576500000000004</v>
      </c>
    </row>
    <row r="7643" spans="1:8">
      <c r="A7643" s="8" t="str">
        <f t="shared" si="159"/>
        <v>40.05.015510.01.0014</v>
      </c>
      <c r="B7643" s="8" t="s">
        <v>2248</v>
      </c>
      <c r="C7643" s="8" t="s">
        <v>2206</v>
      </c>
      <c r="D7643" s="8" t="s">
        <v>450</v>
      </c>
      <c r="E7643" s="8" t="s">
        <v>841</v>
      </c>
      <c r="F7643" s="8" t="s">
        <v>452</v>
      </c>
      <c r="G7643" s="8" t="s">
        <v>842</v>
      </c>
      <c r="H7643" s="8">
        <v>0.87435399999999996</v>
      </c>
    </row>
    <row r="7644" spans="1:8">
      <c r="A7644" s="8" t="str">
        <f t="shared" si="159"/>
        <v>40.05.015510.01.0006</v>
      </c>
      <c r="B7644" s="8" t="s">
        <v>2248</v>
      </c>
      <c r="C7644" s="8" t="s">
        <v>2206</v>
      </c>
      <c r="D7644" s="8" t="s">
        <v>450</v>
      </c>
      <c r="E7644" s="8" t="s">
        <v>845</v>
      </c>
      <c r="F7644" s="8" t="s">
        <v>452</v>
      </c>
      <c r="G7644" s="8" t="s">
        <v>846</v>
      </c>
      <c r="H7644" s="8">
        <v>0.65576500000000004</v>
      </c>
    </row>
    <row r="7645" spans="1:8">
      <c r="A7645" s="8" t="str">
        <f t="shared" si="159"/>
        <v>40.05.015510.02.0003</v>
      </c>
      <c r="B7645" s="8" t="s">
        <v>2248</v>
      </c>
      <c r="C7645" s="8" t="s">
        <v>2206</v>
      </c>
      <c r="D7645" s="8" t="s">
        <v>450</v>
      </c>
      <c r="E7645" s="8" t="s">
        <v>523</v>
      </c>
      <c r="F7645" s="8" t="s">
        <v>452</v>
      </c>
      <c r="G7645" s="8" t="s">
        <v>524</v>
      </c>
      <c r="H7645" s="8">
        <v>0.14876200000000001</v>
      </c>
    </row>
    <row r="7646" spans="1:8">
      <c r="A7646" s="8" t="str">
        <f t="shared" si="159"/>
        <v>40.05.015510.02.0026</v>
      </c>
      <c r="B7646" s="8" t="s">
        <v>2248</v>
      </c>
      <c r="C7646" s="8" t="s">
        <v>2206</v>
      </c>
      <c r="D7646" s="8" t="s">
        <v>450</v>
      </c>
      <c r="E7646" s="8" t="s">
        <v>1333</v>
      </c>
      <c r="F7646" s="8" t="s">
        <v>452</v>
      </c>
      <c r="G7646" s="8" t="s">
        <v>1334</v>
      </c>
      <c r="H7646" s="8">
        <v>6.3755000000000006E-2</v>
      </c>
    </row>
    <row r="7647" spans="1:8">
      <c r="A7647" s="8" t="str">
        <f t="shared" si="159"/>
        <v>40.05.015510.07.0002</v>
      </c>
      <c r="B7647" s="8" t="s">
        <v>2248</v>
      </c>
      <c r="C7647" s="8" t="s">
        <v>2206</v>
      </c>
      <c r="D7647" s="8" t="s">
        <v>450</v>
      </c>
      <c r="E7647" s="8" t="s">
        <v>454</v>
      </c>
      <c r="F7647" s="8" t="s">
        <v>452</v>
      </c>
      <c r="G7647" s="8" t="s">
        <v>455</v>
      </c>
      <c r="H7647" s="8">
        <v>1.3358179999999999</v>
      </c>
    </row>
    <row r="7648" spans="1:8">
      <c r="A7648" s="8" t="str">
        <f t="shared" si="159"/>
        <v>40.05.015510.04.0007</v>
      </c>
      <c r="B7648" s="8" t="s">
        <v>2248</v>
      </c>
      <c r="C7648" s="8" t="s">
        <v>2206</v>
      </c>
      <c r="D7648" s="8" t="s">
        <v>450</v>
      </c>
      <c r="E7648" s="8" t="s">
        <v>535</v>
      </c>
      <c r="F7648" s="8" t="s">
        <v>452</v>
      </c>
      <c r="G7648" s="8" t="s">
        <v>536</v>
      </c>
      <c r="H7648" s="8">
        <v>0.432805</v>
      </c>
    </row>
    <row r="7649" spans="1:8">
      <c r="A7649" s="8" t="str">
        <f t="shared" si="159"/>
        <v>40.05.015520.07.0092</v>
      </c>
      <c r="B7649" s="8" t="s">
        <v>2248</v>
      </c>
      <c r="C7649" s="8" t="s">
        <v>2206</v>
      </c>
      <c r="D7649" s="8" t="s">
        <v>450</v>
      </c>
      <c r="E7649" s="8" t="s">
        <v>2123</v>
      </c>
      <c r="F7649" s="8" t="s">
        <v>452</v>
      </c>
      <c r="G7649" s="8" t="s">
        <v>2124</v>
      </c>
      <c r="H7649" s="8">
        <v>0.23591799999999999</v>
      </c>
    </row>
    <row r="7650" spans="1:8">
      <c r="A7650" s="8" t="str">
        <f t="shared" si="159"/>
        <v>40.05.015520.03.0039</v>
      </c>
      <c r="B7650" s="8" t="s">
        <v>2248</v>
      </c>
      <c r="C7650" s="8" t="s">
        <v>2206</v>
      </c>
      <c r="D7650" s="8" t="s">
        <v>450</v>
      </c>
      <c r="E7650" s="8" t="s">
        <v>1082</v>
      </c>
      <c r="F7650" s="8" t="s">
        <v>463</v>
      </c>
      <c r="G7650" s="8" t="s">
        <v>1083</v>
      </c>
      <c r="H7650" s="8">
        <v>1</v>
      </c>
    </row>
    <row r="7651" spans="1:8">
      <c r="A7651" s="8" t="str">
        <f t="shared" si="159"/>
        <v>40.05.015635.05.0073</v>
      </c>
      <c r="B7651" s="8" t="s">
        <v>2249</v>
      </c>
      <c r="C7651" s="8" t="s">
        <v>2206</v>
      </c>
      <c r="D7651" s="8" t="s">
        <v>450</v>
      </c>
      <c r="E7651" s="8" t="s">
        <v>1749</v>
      </c>
      <c r="F7651" s="8" t="s">
        <v>452</v>
      </c>
      <c r="G7651" s="8" t="s">
        <v>1750</v>
      </c>
      <c r="H7651" s="8">
        <v>4.8</v>
      </c>
    </row>
    <row r="7652" spans="1:8">
      <c r="A7652" s="8" t="str">
        <f t="shared" si="159"/>
        <v>40.05.015630.05.0014</v>
      </c>
      <c r="B7652" s="8" t="s">
        <v>2249</v>
      </c>
      <c r="C7652" s="8" t="s">
        <v>2206</v>
      </c>
      <c r="D7652" s="8" t="s">
        <v>450</v>
      </c>
      <c r="E7652" s="8" t="s">
        <v>1351</v>
      </c>
      <c r="F7652" s="8" t="s">
        <v>452</v>
      </c>
      <c r="G7652" s="8" t="s">
        <v>1320</v>
      </c>
      <c r="H7652" s="8">
        <v>6</v>
      </c>
    </row>
    <row r="7653" spans="1:8">
      <c r="A7653" s="8" t="str">
        <f t="shared" si="159"/>
        <v>40.05.015610.09.0003</v>
      </c>
      <c r="B7653" s="8" t="s">
        <v>2249</v>
      </c>
      <c r="C7653" s="8" t="s">
        <v>2206</v>
      </c>
      <c r="D7653" s="8" t="s">
        <v>450</v>
      </c>
      <c r="E7653" s="8" t="s">
        <v>824</v>
      </c>
      <c r="F7653" s="8" t="s">
        <v>452</v>
      </c>
      <c r="G7653" s="8" t="s">
        <v>825</v>
      </c>
      <c r="H7653" s="8">
        <v>0.91761599999999999</v>
      </c>
    </row>
    <row r="7654" spans="1:8">
      <c r="A7654" s="8" t="str">
        <f t="shared" si="159"/>
        <v>40.05.015610.06.0020</v>
      </c>
      <c r="B7654" s="8" t="s">
        <v>2249</v>
      </c>
      <c r="C7654" s="8" t="s">
        <v>2206</v>
      </c>
      <c r="D7654" s="8" t="s">
        <v>450</v>
      </c>
      <c r="E7654" s="8" t="s">
        <v>456</v>
      </c>
      <c r="F7654" s="8" t="s">
        <v>452</v>
      </c>
      <c r="G7654" s="8" t="s">
        <v>457</v>
      </c>
      <c r="H7654" s="8">
        <v>7.9694000000000001E-2</v>
      </c>
    </row>
    <row r="7655" spans="1:8">
      <c r="A7655" s="8" t="str">
        <f t="shared" si="159"/>
        <v>40.05.015610.04.0004</v>
      </c>
      <c r="B7655" s="8" t="s">
        <v>2249</v>
      </c>
      <c r="C7655" s="8" t="s">
        <v>2206</v>
      </c>
      <c r="D7655" s="8" t="s">
        <v>450</v>
      </c>
      <c r="E7655" s="8" t="s">
        <v>776</v>
      </c>
      <c r="F7655" s="8" t="s">
        <v>452</v>
      </c>
      <c r="G7655" s="8" t="s">
        <v>777</v>
      </c>
      <c r="H7655" s="8">
        <v>4.5539000000000003E-2</v>
      </c>
    </row>
    <row r="7656" spans="1:8">
      <c r="A7656" s="8" t="str">
        <f t="shared" si="159"/>
        <v>40.05.015610.04.0005</v>
      </c>
      <c r="B7656" s="8" t="s">
        <v>2249</v>
      </c>
      <c r="C7656" s="8" t="s">
        <v>2206</v>
      </c>
      <c r="D7656" s="8" t="s">
        <v>450</v>
      </c>
      <c r="E7656" s="8" t="s">
        <v>475</v>
      </c>
      <c r="F7656" s="8" t="s">
        <v>452</v>
      </c>
      <c r="G7656" s="8" t="s">
        <v>476</v>
      </c>
      <c r="H7656" s="8">
        <v>6.0719000000000002E-2</v>
      </c>
    </row>
    <row r="7657" spans="1:8">
      <c r="A7657" s="8" t="str">
        <f t="shared" si="159"/>
        <v>40.05.015640.03.1380</v>
      </c>
      <c r="B7657" s="8" t="s">
        <v>2249</v>
      </c>
      <c r="C7657" s="8" t="s">
        <v>2206</v>
      </c>
      <c r="D7657" s="8" t="s">
        <v>450</v>
      </c>
      <c r="E7657" s="8" t="s">
        <v>835</v>
      </c>
      <c r="F7657" s="8" t="s">
        <v>498</v>
      </c>
      <c r="G7657" s="8" t="s">
        <v>836</v>
      </c>
      <c r="H7657" s="8">
        <v>0.91078499999999996</v>
      </c>
    </row>
    <row r="7658" spans="1:8">
      <c r="A7658" s="8" t="str">
        <f t="shared" si="159"/>
        <v>40.05.015630.06.0001</v>
      </c>
      <c r="B7658" s="8" t="s">
        <v>2249</v>
      </c>
      <c r="C7658" s="8" t="s">
        <v>2206</v>
      </c>
      <c r="D7658" s="8" t="s">
        <v>450</v>
      </c>
      <c r="E7658" s="8" t="s">
        <v>1331</v>
      </c>
      <c r="F7658" s="8" t="s">
        <v>452</v>
      </c>
      <c r="G7658" s="8" t="s">
        <v>1332</v>
      </c>
      <c r="H7658" s="8">
        <v>4.0057910000000003</v>
      </c>
    </row>
    <row r="7659" spans="1:8">
      <c r="A7659" s="8" t="str">
        <f t="shared" si="159"/>
        <v>40.05.015610.01.0010</v>
      </c>
      <c r="B7659" s="8" t="s">
        <v>2249</v>
      </c>
      <c r="C7659" s="8" t="s">
        <v>2206</v>
      </c>
      <c r="D7659" s="8" t="s">
        <v>450</v>
      </c>
      <c r="E7659" s="8" t="s">
        <v>843</v>
      </c>
      <c r="F7659" s="8" t="s">
        <v>452</v>
      </c>
      <c r="G7659" s="8" t="s">
        <v>844</v>
      </c>
      <c r="H7659" s="8">
        <v>0.65576500000000004</v>
      </c>
    </row>
    <row r="7660" spans="1:8">
      <c r="A7660" s="8" t="str">
        <f t="shared" si="159"/>
        <v>40.05.015610.01.0014</v>
      </c>
      <c r="B7660" s="8" t="s">
        <v>2249</v>
      </c>
      <c r="C7660" s="8" t="s">
        <v>2206</v>
      </c>
      <c r="D7660" s="8" t="s">
        <v>450</v>
      </c>
      <c r="E7660" s="8" t="s">
        <v>841</v>
      </c>
      <c r="F7660" s="8" t="s">
        <v>452</v>
      </c>
      <c r="G7660" s="8" t="s">
        <v>842</v>
      </c>
      <c r="H7660" s="8">
        <v>0.87435399999999996</v>
      </c>
    </row>
    <row r="7661" spans="1:8">
      <c r="A7661" s="8" t="str">
        <f t="shared" si="159"/>
        <v>40.05.015610.01.0006</v>
      </c>
      <c r="B7661" s="8" t="s">
        <v>2249</v>
      </c>
      <c r="C7661" s="8" t="s">
        <v>2206</v>
      </c>
      <c r="D7661" s="8" t="s">
        <v>450</v>
      </c>
      <c r="E7661" s="8" t="s">
        <v>845</v>
      </c>
      <c r="F7661" s="8" t="s">
        <v>452</v>
      </c>
      <c r="G7661" s="8" t="s">
        <v>846</v>
      </c>
      <c r="H7661" s="8">
        <v>0.65576500000000004</v>
      </c>
    </row>
    <row r="7662" spans="1:8">
      <c r="A7662" s="8" t="str">
        <f t="shared" si="159"/>
        <v>40.05.015610.02.0003</v>
      </c>
      <c r="B7662" s="8" t="s">
        <v>2249</v>
      </c>
      <c r="C7662" s="8" t="s">
        <v>2206</v>
      </c>
      <c r="D7662" s="8" t="s">
        <v>450</v>
      </c>
      <c r="E7662" s="8" t="s">
        <v>523</v>
      </c>
      <c r="F7662" s="8" t="s">
        <v>452</v>
      </c>
      <c r="G7662" s="8" t="s">
        <v>524</v>
      </c>
      <c r="H7662" s="8">
        <v>0.14876200000000001</v>
      </c>
    </row>
    <row r="7663" spans="1:8">
      <c r="A7663" s="8" t="str">
        <f t="shared" si="159"/>
        <v>40.05.015610.02.0026</v>
      </c>
      <c r="B7663" s="8" t="s">
        <v>2249</v>
      </c>
      <c r="C7663" s="8" t="s">
        <v>2206</v>
      </c>
      <c r="D7663" s="8" t="s">
        <v>450</v>
      </c>
      <c r="E7663" s="8" t="s">
        <v>1333</v>
      </c>
      <c r="F7663" s="8" t="s">
        <v>452</v>
      </c>
      <c r="G7663" s="8" t="s">
        <v>1334</v>
      </c>
      <c r="H7663" s="8">
        <v>6.3755000000000006E-2</v>
      </c>
    </row>
    <row r="7664" spans="1:8">
      <c r="A7664" s="8" t="str">
        <f t="shared" si="159"/>
        <v>40.05.015610.07.0002</v>
      </c>
      <c r="B7664" s="8" t="s">
        <v>2249</v>
      </c>
      <c r="C7664" s="8" t="s">
        <v>2206</v>
      </c>
      <c r="D7664" s="8" t="s">
        <v>450</v>
      </c>
      <c r="E7664" s="8" t="s">
        <v>454</v>
      </c>
      <c r="F7664" s="8" t="s">
        <v>452</v>
      </c>
      <c r="G7664" s="8" t="s">
        <v>455</v>
      </c>
      <c r="H7664" s="8">
        <v>1.3358179999999999</v>
      </c>
    </row>
    <row r="7665" spans="1:8">
      <c r="A7665" s="8" t="str">
        <f t="shared" si="159"/>
        <v>40.05.015610.04.0007</v>
      </c>
      <c r="B7665" s="8" t="s">
        <v>2249</v>
      </c>
      <c r="C7665" s="8" t="s">
        <v>2206</v>
      </c>
      <c r="D7665" s="8" t="s">
        <v>450</v>
      </c>
      <c r="E7665" s="8" t="s">
        <v>535</v>
      </c>
      <c r="F7665" s="8" t="s">
        <v>452</v>
      </c>
      <c r="G7665" s="8" t="s">
        <v>536</v>
      </c>
      <c r="H7665" s="8">
        <v>0.432805</v>
      </c>
    </row>
    <row r="7666" spans="1:8">
      <c r="A7666" s="8" t="str">
        <f t="shared" si="159"/>
        <v>40.05.015620.07.0092</v>
      </c>
      <c r="B7666" s="8" t="s">
        <v>2249</v>
      </c>
      <c r="C7666" s="8" t="s">
        <v>2206</v>
      </c>
      <c r="D7666" s="8" t="s">
        <v>450</v>
      </c>
      <c r="E7666" s="8" t="s">
        <v>2123</v>
      </c>
      <c r="F7666" s="8" t="s">
        <v>452</v>
      </c>
      <c r="G7666" s="8" t="s">
        <v>2124</v>
      </c>
      <c r="H7666" s="8">
        <v>0.23591799999999999</v>
      </c>
    </row>
    <row r="7667" spans="1:8">
      <c r="A7667" s="8" t="str">
        <f t="shared" si="159"/>
        <v>40.05.015620.03.0039</v>
      </c>
      <c r="B7667" s="8" t="s">
        <v>2249</v>
      </c>
      <c r="C7667" s="8" t="s">
        <v>2206</v>
      </c>
      <c r="D7667" s="8" t="s">
        <v>450</v>
      </c>
      <c r="E7667" s="8" t="s">
        <v>1082</v>
      </c>
      <c r="F7667" s="8" t="s">
        <v>463</v>
      </c>
      <c r="G7667" s="8" t="s">
        <v>1083</v>
      </c>
      <c r="H7667" s="8">
        <v>1</v>
      </c>
    </row>
    <row r="7668" spans="1:8">
      <c r="A7668" s="8" t="str">
        <f t="shared" si="159"/>
        <v>40.05.015735.05.0073</v>
      </c>
      <c r="B7668" s="8" t="s">
        <v>2250</v>
      </c>
      <c r="C7668" s="8" t="s">
        <v>2206</v>
      </c>
      <c r="D7668" s="8" t="s">
        <v>450</v>
      </c>
      <c r="E7668" s="8" t="s">
        <v>1749</v>
      </c>
      <c r="F7668" s="8" t="s">
        <v>452</v>
      </c>
      <c r="G7668" s="8" t="s">
        <v>1750</v>
      </c>
      <c r="H7668" s="8">
        <v>2.88</v>
      </c>
    </row>
    <row r="7669" spans="1:8">
      <c r="A7669" s="8" t="str">
        <f t="shared" si="159"/>
        <v>40.05.015730.05.0014</v>
      </c>
      <c r="B7669" s="8" t="s">
        <v>2250</v>
      </c>
      <c r="C7669" s="8" t="s">
        <v>2206</v>
      </c>
      <c r="D7669" s="8" t="s">
        <v>450</v>
      </c>
      <c r="E7669" s="8" t="s">
        <v>1351</v>
      </c>
      <c r="F7669" s="8" t="s">
        <v>452</v>
      </c>
      <c r="G7669" s="8" t="s">
        <v>1320</v>
      </c>
      <c r="H7669" s="8">
        <v>3.6</v>
      </c>
    </row>
    <row r="7670" spans="1:8">
      <c r="A7670" s="8" t="str">
        <f t="shared" si="159"/>
        <v>40.05.015710.09.0003</v>
      </c>
      <c r="B7670" s="8" t="s">
        <v>2250</v>
      </c>
      <c r="C7670" s="8" t="s">
        <v>2206</v>
      </c>
      <c r="D7670" s="8" t="s">
        <v>450</v>
      </c>
      <c r="E7670" s="8" t="s">
        <v>824</v>
      </c>
      <c r="F7670" s="8" t="s">
        <v>452</v>
      </c>
      <c r="G7670" s="8" t="s">
        <v>825</v>
      </c>
      <c r="H7670" s="8">
        <v>0.55057</v>
      </c>
    </row>
    <row r="7671" spans="1:8">
      <c r="A7671" s="8" t="str">
        <f t="shared" si="159"/>
        <v>40.05.015710.06.0020</v>
      </c>
      <c r="B7671" s="8" t="s">
        <v>2250</v>
      </c>
      <c r="C7671" s="8" t="s">
        <v>2206</v>
      </c>
      <c r="D7671" s="8" t="s">
        <v>450</v>
      </c>
      <c r="E7671" s="8" t="s">
        <v>456</v>
      </c>
      <c r="F7671" s="8" t="s">
        <v>452</v>
      </c>
      <c r="G7671" s="8" t="s">
        <v>457</v>
      </c>
      <c r="H7671" s="8">
        <v>4.7815999999999997E-2</v>
      </c>
    </row>
    <row r="7672" spans="1:8">
      <c r="A7672" s="8" t="str">
        <f t="shared" si="159"/>
        <v>40.05.015710.04.0004</v>
      </c>
      <c r="B7672" s="8" t="s">
        <v>2250</v>
      </c>
      <c r="C7672" s="8" t="s">
        <v>2206</v>
      </c>
      <c r="D7672" s="8" t="s">
        <v>450</v>
      </c>
      <c r="E7672" s="8" t="s">
        <v>776</v>
      </c>
      <c r="F7672" s="8" t="s">
        <v>452</v>
      </c>
      <c r="G7672" s="8" t="s">
        <v>777</v>
      </c>
      <c r="H7672" s="8">
        <v>2.7324000000000001E-2</v>
      </c>
    </row>
    <row r="7673" spans="1:8">
      <c r="A7673" s="8" t="str">
        <f t="shared" si="159"/>
        <v>40.05.015710.04.0005</v>
      </c>
      <c r="B7673" s="8" t="s">
        <v>2250</v>
      </c>
      <c r="C7673" s="8" t="s">
        <v>2206</v>
      </c>
      <c r="D7673" s="8" t="s">
        <v>450</v>
      </c>
      <c r="E7673" s="8" t="s">
        <v>475</v>
      </c>
      <c r="F7673" s="8" t="s">
        <v>452</v>
      </c>
      <c r="G7673" s="8" t="s">
        <v>476</v>
      </c>
      <c r="H7673" s="8">
        <v>3.6430999999999998E-2</v>
      </c>
    </row>
    <row r="7674" spans="1:8">
      <c r="A7674" s="8" t="str">
        <f t="shared" si="159"/>
        <v>40.05.015740.03.1380</v>
      </c>
      <c r="B7674" s="8" t="s">
        <v>2250</v>
      </c>
      <c r="C7674" s="8" t="s">
        <v>2206</v>
      </c>
      <c r="D7674" s="8" t="s">
        <v>450</v>
      </c>
      <c r="E7674" s="8" t="s">
        <v>835</v>
      </c>
      <c r="F7674" s="8" t="s">
        <v>498</v>
      </c>
      <c r="G7674" s="8" t="s">
        <v>836</v>
      </c>
      <c r="H7674" s="8">
        <v>0.54647100000000004</v>
      </c>
    </row>
    <row r="7675" spans="1:8">
      <c r="A7675" s="8" t="str">
        <f t="shared" si="159"/>
        <v>40.05.015730.06.0001</v>
      </c>
      <c r="B7675" s="8" t="s">
        <v>2250</v>
      </c>
      <c r="C7675" s="8" t="s">
        <v>2206</v>
      </c>
      <c r="D7675" s="8" t="s">
        <v>450</v>
      </c>
      <c r="E7675" s="8" t="s">
        <v>1331</v>
      </c>
      <c r="F7675" s="8" t="s">
        <v>452</v>
      </c>
      <c r="G7675" s="8" t="s">
        <v>1332</v>
      </c>
      <c r="H7675" s="8">
        <v>2.4034740000000001</v>
      </c>
    </row>
    <row r="7676" spans="1:8">
      <c r="A7676" s="8" t="str">
        <f t="shared" si="159"/>
        <v>40.05.015710.01.0010</v>
      </c>
      <c r="B7676" s="8" t="s">
        <v>2250</v>
      </c>
      <c r="C7676" s="8" t="s">
        <v>2206</v>
      </c>
      <c r="D7676" s="8" t="s">
        <v>450</v>
      </c>
      <c r="E7676" s="8" t="s">
        <v>843</v>
      </c>
      <c r="F7676" s="8" t="s">
        <v>452</v>
      </c>
      <c r="G7676" s="8" t="s">
        <v>844</v>
      </c>
      <c r="H7676" s="8">
        <v>0.393459</v>
      </c>
    </row>
    <row r="7677" spans="1:8">
      <c r="A7677" s="8" t="str">
        <f t="shared" si="159"/>
        <v>40.05.015710.01.0014</v>
      </c>
      <c r="B7677" s="8" t="s">
        <v>2250</v>
      </c>
      <c r="C7677" s="8" t="s">
        <v>2206</v>
      </c>
      <c r="D7677" s="8" t="s">
        <v>450</v>
      </c>
      <c r="E7677" s="8" t="s">
        <v>841</v>
      </c>
      <c r="F7677" s="8" t="s">
        <v>452</v>
      </c>
      <c r="G7677" s="8" t="s">
        <v>842</v>
      </c>
      <c r="H7677" s="8">
        <v>0.52461199999999997</v>
      </c>
    </row>
    <row r="7678" spans="1:8">
      <c r="A7678" s="8" t="str">
        <f t="shared" si="159"/>
        <v>40.05.015710.01.0006</v>
      </c>
      <c r="B7678" s="8" t="s">
        <v>2250</v>
      </c>
      <c r="C7678" s="8" t="s">
        <v>2206</v>
      </c>
      <c r="D7678" s="8" t="s">
        <v>450</v>
      </c>
      <c r="E7678" s="8" t="s">
        <v>845</v>
      </c>
      <c r="F7678" s="8" t="s">
        <v>452</v>
      </c>
      <c r="G7678" s="8" t="s">
        <v>846</v>
      </c>
      <c r="H7678" s="8">
        <v>0.393459</v>
      </c>
    </row>
    <row r="7679" spans="1:8">
      <c r="A7679" s="8" t="str">
        <f t="shared" si="159"/>
        <v>40.05.015710.02.0003</v>
      </c>
      <c r="B7679" s="8" t="s">
        <v>2250</v>
      </c>
      <c r="C7679" s="8" t="s">
        <v>2206</v>
      </c>
      <c r="D7679" s="8" t="s">
        <v>450</v>
      </c>
      <c r="E7679" s="8" t="s">
        <v>523</v>
      </c>
      <c r="F7679" s="8" t="s">
        <v>452</v>
      </c>
      <c r="G7679" s="8" t="s">
        <v>524</v>
      </c>
      <c r="H7679" s="8">
        <v>8.9257000000000003E-2</v>
      </c>
    </row>
    <row r="7680" spans="1:8">
      <c r="A7680" s="8" t="str">
        <f t="shared" si="159"/>
        <v>40.05.015710.02.0026</v>
      </c>
      <c r="B7680" s="8" t="s">
        <v>2250</v>
      </c>
      <c r="C7680" s="8" t="s">
        <v>2206</v>
      </c>
      <c r="D7680" s="8" t="s">
        <v>450</v>
      </c>
      <c r="E7680" s="8" t="s">
        <v>1333</v>
      </c>
      <c r="F7680" s="8" t="s">
        <v>452</v>
      </c>
      <c r="G7680" s="8" t="s">
        <v>1334</v>
      </c>
      <c r="H7680" s="8">
        <v>3.8253000000000002E-2</v>
      </c>
    </row>
    <row r="7681" spans="1:8">
      <c r="A7681" s="8" t="str">
        <f t="shared" si="159"/>
        <v>40.05.015710.07.0002</v>
      </c>
      <c r="B7681" s="8" t="s">
        <v>2250</v>
      </c>
      <c r="C7681" s="8" t="s">
        <v>2206</v>
      </c>
      <c r="D7681" s="8" t="s">
        <v>450</v>
      </c>
      <c r="E7681" s="8" t="s">
        <v>454</v>
      </c>
      <c r="F7681" s="8" t="s">
        <v>452</v>
      </c>
      <c r="G7681" s="8" t="s">
        <v>455</v>
      </c>
      <c r="H7681" s="8">
        <v>0.80149099999999995</v>
      </c>
    </row>
    <row r="7682" spans="1:8">
      <c r="A7682" s="8" t="str">
        <f t="shared" si="159"/>
        <v>40.05.015710.04.0007</v>
      </c>
      <c r="B7682" s="8" t="s">
        <v>2250</v>
      </c>
      <c r="C7682" s="8" t="s">
        <v>2206</v>
      </c>
      <c r="D7682" s="8" t="s">
        <v>450</v>
      </c>
      <c r="E7682" s="8" t="s">
        <v>535</v>
      </c>
      <c r="F7682" s="8" t="s">
        <v>452</v>
      </c>
      <c r="G7682" s="8" t="s">
        <v>536</v>
      </c>
      <c r="H7682" s="8">
        <v>0.259683</v>
      </c>
    </row>
    <row r="7683" spans="1:8">
      <c r="A7683" s="8" t="str">
        <f t="shared" si="159"/>
        <v>---------------  - FMEN031 - V:</v>
      </c>
      <c r="B7683" s="8" t="s">
        <v>427</v>
      </c>
      <c r="C7683" s="8" t="e">
        <f>------------------------------DAT</f>
        <v>#NAME?</v>
      </c>
      <c r="D7683" s="8" t="s">
        <v>1238</v>
      </c>
      <c r="E7683" s="8" t="s">
        <v>526</v>
      </c>
      <c r="F7683" s="8" t="s">
        <v>527</v>
      </c>
      <c r="G7683" s="8" t="s">
        <v>528</v>
      </c>
      <c r="H7683" s="8"/>
    </row>
    <row r="7684" spans="1:8">
      <c r="A7684" s="8" t="str">
        <f t="shared" si="159"/>
        <v>_x000C_------------------------------</v>
      </c>
      <c r="B7684" s="8" t="s">
        <v>529</v>
      </c>
      <c r="C7684" s="8" t="s">
        <v>1227</v>
      </c>
      <c r="D7684" s="8" t="s">
        <v>1228</v>
      </c>
      <c r="E7684" s="8" t="s">
        <v>430</v>
      </c>
      <c r="F7684" s="8" t="s">
        <v>429</v>
      </c>
      <c r="G7684" s="8" t="s">
        <v>431</v>
      </c>
      <c r="H7684" s="8" t="s">
        <v>431</v>
      </c>
    </row>
    <row r="7685" spans="1:8">
      <c r="A7685" s="8" t="str">
        <f t="shared" si="159"/>
        <v>FORNO DE MINASrutura de Atual P</v>
      </c>
      <c r="B7685" s="8" t="s">
        <v>433</v>
      </c>
      <c r="C7685" s="8" t="s">
        <v>434</v>
      </c>
      <c r="D7685" s="8" t="s">
        <v>435</v>
      </c>
      <c r="E7685" s="8" t="s">
        <v>436</v>
      </c>
      <c r="F7685" s="8" t="s">
        <v>437</v>
      </c>
      <c r="G7685" s="8" t="s">
        <v>438</v>
      </c>
      <c r="H7685" s="8" t="s">
        <v>2251</v>
      </c>
    </row>
    <row r="7686" spans="1:8">
      <c r="A7686" s="8" t="str">
        <f t="shared" si="159"/>
        <v>-------------------------------</v>
      </c>
      <c r="B7686" s="8" t="s">
        <v>427</v>
      </c>
      <c r="C7686" s="8" t="s">
        <v>1227</v>
      </c>
      <c r="D7686" s="8" t="s">
        <v>1228</v>
      </c>
      <c r="E7686" s="8" t="s">
        <v>430</v>
      </c>
      <c r="F7686" s="8" t="s">
        <v>429</v>
      </c>
      <c r="G7686" s="8" t="s">
        <v>431</v>
      </c>
      <c r="H7686" s="8" t="s">
        <v>2208</v>
      </c>
    </row>
    <row r="7687" spans="1:8">
      <c r="A7687" s="8" t="str">
        <f t="shared" si="159"/>
        <v/>
      </c>
      <c r="B7687" s="8"/>
      <c r="C7687" s="8"/>
      <c r="D7687" s="8"/>
      <c r="E7687" s="8"/>
      <c r="F7687" s="8"/>
      <c r="G7687" s="8"/>
      <c r="H7687" s="8"/>
    </row>
    <row r="7688" spans="1:8">
      <c r="A7688" s="8" t="str">
        <f t="shared" si="159"/>
        <v>Item PaiItem Filho</v>
      </c>
      <c r="B7688" s="8" t="s">
        <v>441</v>
      </c>
      <c r="C7688" s="8" t="s">
        <v>442</v>
      </c>
      <c r="D7688" s="8" t="s">
        <v>443</v>
      </c>
      <c r="E7688" s="8" t="s">
        <v>444</v>
      </c>
      <c r="F7688" s="8" t="s">
        <v>443</v>
      </c>
      <c r="G7688" s="8" t="s">
        <v>445</v>
      </c>
      <c r="H7688" s="8" t="s">
        <v>446</v>
      </c>
    </row>
    <row r="7689" spans="1:8">
      <c r="A7689" s="8" t="str">
        <f t="shared" si="159"/>
        <v>------------------------------</v>
      </c>
      <c r="B7689" s="8" t="s">
        <v>427</v>
      </c>
      <c r="C7689" s="8" t="s">
        <v>447</v>
      </c>
      <c r="D7689" s="8" t="s">
        <v>448</v>
      </c>
      <c r="E7689" s="8" t="s">
        <v>449</v>
      </c>
      <c r="F7689" s="8" t="s">
        <v>448</v>
      </c>
      <c r="G7689" s="8" t="s">
        <v>431</v>
      </c>
      <c r="H7689" s="8" t="s">
        <v>427</v>
      </c>
    </row>
    <row r="7690" spans="1:8">
      <c r="A7690" s="8" t="str">
        <f t="shared" si="159"/>
        <v>40.05.015720.07.0092</v>
      </c>
      <c r="B7690" s="8" t="s">
        <v>2250</v>
      </c>
      <c r="C7690" s="8" t="s">
        <v>2206</v>
      </c>
      <c r="D7690" s="8" t="s">
        <v>450</v>
      </c>
      <c r="E7690" s="8" t="s">
        <v>2123</v>
      </c>
      <c r="F7690" s="8" t="s">
        <v>452</v>
      </c>
      <c r="G7690" s="8" t="s">
        <v>2124</v>
      </c>
      <c r="H7690" s="8">
        <v>0.14155100000000001</v>
      </c>
    </row>
    <row r="7691" spans="1:8">
      <c r="A7691" s="8" t="str">
        <f t="shared" si="159"/>
        <v>40.05.015720.03.0008</v>
      </c>
      <c r="B7691" s="8" t="s">
        <v>2250</v>
      </c>
      <c r="C7691" s="8" t="s">
        <v>2206</v>
      </c>
      <c r="D7691" s="8" t="s">
        <v>450</v>
      </c>
      <c r="E7691" s="8" t="s">
        <v>826</v>
      </c>
      <c r="F7691" s="8" t="s">
        <v>508</v>
      </c>
      <c r="G7691" s="8" t="s">
        <v>827</v>
      </c>
      <c r="H7691" s="8">
        <v>1</v>
      </c>
    </row>
    <row r="7692" spans="1:8">
      <c r="A7692" s="8" t="str">
        <f t="shared" si="159"/>
        <v>40.06.000110.05.0002</v>
      </c>
      <c r="B7692" s="8" t="s">
        <v>365</v>
      </c>
      <c r="C7692" s="8" t="s">
        <v>388</v>
      </c>
      <c r="D7692" s="8" t="s">
        <v>450</v>
      </c>
      <c r="E7692" s="8" t="s">
        <v>451</v>
      </c>
      <c r="F7692" s="8" t="s">
        <v>452</v>
      </c>
      <c r="G7692" s="8" t="s">
        <v>453</v>
      </c>
      <c r="H7692" s="8">
        <v>0.88617800000000002</v>
      </c>
    </row>
    <row r="7693" spans="1:8">
      <c r="A7693" s="8" t="str">
        <f t="shared" si="159"/>
        <v>40.06.000110.07.0002</v>
      </c>
      <c r="B7693" s="8" t="s">
        <v>365</v>
      </c>
      <c r="C7693" s="8" t="s">
        <v>388</v>
      </c>
      <c r="D7693" s="8" t="s">
        <v>450</v>
      </c>
      <c r="E7693" s="8" t="s">
        <v>454</v>
      </c>
      <c r="F7693" s="8" t="s">
        <v>452</v>
      </c>
      <c r="G7693" s="8" t="s">
        <v>455</v>
      </c>
      <c r="H7693" s="8">
        <v>0.70017799999999997</v>
      </c>
    </row>
    <row r="7694" spans="1:8">
      <c r="A7694" s="8" t="str">
        <f t="shared" si="159"/>
        <v>40.06.000110.06.0020</v>
      </c>
      <c r="B7694" s="8" t="s">
        <v>365</v>
      </c>
      <c r="C7694" s="8" t="s">
        <v>388</v>
      </c>
      <c r="D7694" s="8" t="s">
        <v>450</v>
      </c>
      <c r="E7694" s="8" t="s">
        <v>456</v>
      </c>
      <c r="F7694" s="8" t="s">
        <v>452</v>
      </c>
      <c r="G7694" s="8" t="s">
        <v>457</v>
      </c>
      <c r="H7694" s="8">
        <v>1.1939E-2</v>
      </c>
    </row>
    <row r="7695" spans="1:8">
      <c r="A7695" s="8" t="str">
        <f t="shared" ref="A7695:A7758" si="160">B7695&amp;E7695</f>
        <v>40.06.000110.04.0006</v>
      </c>
      <c r="B7695" s="8" t="s">
        <v>365</v>
      </c>
      <c r="C7695" s="8" t="s">
        <v>388</v>
      </c>
      <c r="D7695" s="8" t="s">
        <v>450</v>
      </c>
      <c r="E7695" s="8" t="s">
        <v>458</v>
      </c>
      <c r="F7695" s="8" t="s">
        <v>452</v>
      </c>
      <c r="G7695" s="8" t="s">
        <v>459</v>
      </c>
      <c r="H7695" s="8">
        <v>0.70606100000000005</v>
      </c>
    </row>
    <row r="7696" spans="1:8">
      <c r="A7696" s="8" t="str">
        <f t="shared" si="160"/>
        <v>40.06.000130.04.0001</v>
      </c>
      <c r="B7696" s="8" t="s">
        <v>365</v>
      </c>
      <c r="C7696" s="8" t="s">
        <v>388</v>
      </c>
      <c r="D7696" s="8" t="s">
        <v>450</v>
      </c>
      <c r="E7696" s="8" t="s">
        <v>460</v>
      </c>
      <c r="F7696" s="8" t="s">
        <v>452</v>
      </c>
      <c r="G7696" s="8" t="s">
        <v>461</v>
      </c>
      <c r="H7696" s="8">
        <v>8.4645999999999999E-2</v>
      </c>
    </row>
    <row r="7697" spans="1:8">
      <c r="A7697" s="8" t="str">
        <f t="shared" si="160"/>
        <v>40.06.000120.10.0004</v>
      </c>
      <c r="B7697" s="8" t="s">
        <v>365</v>
      </c>
      <c r="C7697" s="8" t="s">
        <v>388</v>
      </c>
      <c r="D7697" s="8" t="s">
        <v>450</v>
      </c>
      <c r="E7697" s="8" t="s">
        <v>462</v>
      </c>
      <c r="F7697" s="8" t="s">
        <v>463</v>
      </c>
      <c r="G7697" s="8" t="s">
        <v>464</v>
      </c>
      <c r="H7697" s="8">
        <v>8.5070000000000007E-3</v>
      </c>
    </row>
    <row r="7698" spans="1:8">
      <c r="A7698" s="8" t="str">
        <f t="shared" si="160"/>
        <v>40.06.000110.04.0010</v>
      </c>
      <c r="B7698" s="8" t="s">
        <v>365</v>
      </c>
      <c r="C7698" s="8" t="s">
        <v>388</v>
      </c>
      <c r="D7698" s="8" t="s">
        <v>450</v>
      </c>
      <c r="E7698" s="8" t="s">
        <v>465</v>
      </c>
      <c r="F7698" s="8" t="s">
        <v>452</v>
      </c>
      <c r="G7698" s="8" t="s">
        <v>459</v>
      </c>
      <c r="H7698" s="8">
        <v>2.5649999999999999E-2</v>
      </c>
    </row>
    <row r="7699" spans="1:8">
      <c r="A7699" s="8" t="str">
        <f t="shared" si="160"/>
        <v>40.06.000130.02.0001</v>
      </c>
      <c r="B7699" s="8" t="s">
        <v>365</v>
      </c>
      <c r="C7699" s="8" t="s">
        <v>388</v>
      </c>
      <c r="D7699" s="8" t="s">
        <v>450</v>
      </c>
      <c r="E7699" s="8" t="s">
        <v>217</v>
      </c>
      <c r="F7699" s="8" t="s">
        <v>452</v>
      </c>
      <c r="G7699" s="8" t="s">
        <v>466</v>
      </c>
      <c r="H7699" s="8">
        <v>0.90010100000000004</v>
      </c>
    </row>
    <row r="7700" spans="1:8">
      <c r="A7700" s="8" t="str">
        <f t="shared" si="160"/>
        <v>40.06.000110.03.0004</v>
      </c>
      <c r="B7700" s="8" t="s">
        <v>365</v>
      </c>
      <c r="C7700" s="8" t="s">
        <v>388</v>
      </c>
      <c r="D7700" s="8" t="s">
        <v>450</v>
      </c>
      <c r="E7700" s="8" t="s">
        <v>467</v>
      </c>
      <c r="F7700" s="8" t="s">
        <v>452</v>
      </c>
      <c r="G7700" s="8" t="s">
        <v>468</v>
      </c>
      <c r="H7700" s="8">
        <v>0.34620299999999998</v>
      </c>
    </row>
    <row r="7701" spans="1:8">
      <c r="A7701" s="8" t="str">
        <f t="shared" si="160"/>
        <v>40.06.000110.06.0004</v>
      </c>
      <c r="B7701" s="8" t="s">
        <v>365</v>
      </c>
      <c r="C7701" s="8" t="s">
        <v>388</v>
      </c>
      <c r="D7701" s="8" t="s">
        <v>450</v>
      </c>
      <c r="E7701" s="8" t="s">
        <v>469</v>
      </c>
      <c r="F7701" s="8" t="s">
        <v>452</v>
      </c>
      <c r="G7701" s="8" t="s">
        <v>470</v>
      </c>
      <c r="H7701" s="8">
        <v>1.5979E-2</v>
      </c>
    </row>
    <row r="7702" spans="1:8">
      <c r="A7702" s="8" t="str">
        <f t="shared" si="160"/>
        <v>40.06.000110.01.0003</v>
      </c>
      <c r="B7702" s="8" t="s">
        <v>365</v>
      </c>
      <c r="C7702" s="8" t="s">
        <v>388</v>
      </c>
      <c r="D7702" s="8" t="s">
        <v>450</v>
      </c>
      <c r="E7702" s="8" t="s">
        <v>471</v>
      </c>
      <c r="F7702" s="8" t="s">
        <v>452</v>
      </c>
      <c r="G7702" s="8" t="s">
        <v>472</v>
      </c>
      <c r="H7702" s="8">
        <v>1.5180000000000001E-2</v>
      </c>
    </row>
    <row r="7703" spans="1:8">
      <c r="A7703" s="8" t="str">
        <f t="shared" si="160"/>
        <v>40.06.000110.06.0019</v>
      </c>
      <c r="B7703" s="8" t="s">
        <v>365</v>
      </c>
      <c r="C7703" s="8" t="s">
        <v>388</v>
      </c>
      <c r="D7703" s="8" t="s">
        <v>450</v>
      </c>
      <c r="E7703" s="8" t="s">
        <v>473</v>
      </c>
      <c r="F7703" s="8" t="s">
        <v>452</v>
      </c>
      <c r="G7703" s="8" t="s">
        <v>474</v>
      </c>
      <c r="H7703" s="8">
        <v>4.5539999999999999E-3</v>
      </c>
    </row>
    <row r="7704" spans="1:8">
      <c r="A7704" s="8" t="str">
        <f t="shared" si="160"/>
        <v>40.06.000110.04.0005</v>
      </c>
      <c r="B7704" s="8" t="s">
        <v>365</v>
      </c>
      <c r="C7704" s="8" t="s">
        <v>388</v>
      </c>
      <c r="D7704" s="8" t="s">
        <v>450</v>
      </c>
      <c r="E7704" s="8" t="s">
        <v>475</v>
      </c>
      <c r="F7704" s="8" t="s">
        <v>452</v>
      </c>
      <c r="G7704" s="8" t="s">
        <v>476</v>
      </c>
      <c r="H7704" s="8">
        <v>7.5100000000000002E-3</v>
      </c>
    </row>
    <row r="7705" spans="1:8">
      <c r="A7705" s="8" t="str">
        <f t="shared" si="160"/>
        <v>40.06.000110.06.0049</v>
      </c>
      <c r="B7705" s="8" t="s">
        <v>365</v>
      </c>
      <c r="C7705" s="8" t="s">
        <v>388</v>
      </c>
      <c r="D7705" s="8" t="s">
        <v>450</v>
      </c>
      <c r="E7705" s="8" t="s">
        <v>477</v>
      </c>
      <c r="F7705" s="8" t="s">
        <v>452</v>
      </c>
      <c r="G7705" s="8" t="s">
        <v>478</v>
      </c>
      <c r="H7705" s="8">
        <v>3.3289999999999999E-3</v>
      </c>
    </row>
    <row r="7706" spans="1:8">
      <c r="A7706" s="8" t="str">
        <f t="shared" si="160"/>
        <v>40.06.000110.06.0007</v>
      </c>
      <c r="B7706" s="8" t="s">
        <v>365</v>
      </c>
      <c r="C7706" s="8" t="s">
        <v>388</v>
      </c>
      <c r="D7706" s="8" t="s">
        <v>450</v>
      </c>
      <c r="E7706" s="8" t="s">
        <v>479</v>
      </c>
      <c r="F7706" s="8" t="s">
        <v>452</v>
      </c>
      <c r="G7706" s="8" t="s">
        <v>480</v>
      </c>
      <c r="H7706" s="8">
        <v>2.0240000000000002E-3</v>
      </c>
    </row>
    <row r="7707" spans="1:8">
      <c r="A7707" s="8" t="str">
        <f t="shared" si="160"/>
        <v>40.06.000110.06.0001</v>
      </c>
      <c r="B7707" s="8" t="s">
        <v>365</v>
      </c>
      <c r="C7707" s="8" t="s">
        <v>388</v>
      </c>
      <c r="D7707" s="8" t="s">
        <v>450</v>
      </c>
      <c r="E7707" s="8" t="s">
        <v>481</v>
      </c>
      <c r="F7707" s="8" t="s">
        <v>452</v>
      </c>
      <c r="G7707" s="8" t="s">
        <v>482</v>
      </c>
      <c r="H7707" s="8">
        <v>5.3000000000000001E-5</v>
      </c>
    </row>
    <row r="7708" spans="1:8">
      <c r="A7708" s="8" t="str">
        <f t="shared" si="160"/>
        <v>40.06.000110.06.0017</v>
      </c>
      <c r="B7708" s="8" t="s">
        <v>365</v>
      </c>
      <c r="C7708" s="8" t="s">
        <v>388</v>
      </c>
      <c r="D7708" s="8" t="s">
        <v>450</v>
      </c>
      <c r="E7708" s="8" t="s">
        <v>483</v>
      </c>
      <c r="F7708" s="8" t="s">
        <v>452</v>
      </c>
      <c r="G7708" s="8" t="s">
        <v>484</v>
      </c>
      <c r="H7708" s="8">
        <v>1.8599999999999999E-4</v>
      </c>
    </row>
    <row r="7709" spans="1:8">
      <c r="A7709" s="8" t="str">
        <f t="shared" si="160"/>
        <v>40.06.000110.06.0037</v>
      </c>
      <c r="B7709" s="8" t="s">
        <v>365</v>
      </c>
      <c r="C7709" s="8" t="s">
        <v>388</v>
      </c>
      <c r="D7709" s="8" t="s">
        <v>450</v>
      </c>
      <c r="E7709" s="8" t="s">
        <v>485</v>
      </c>
      <c r="F7709" s="8" t="s">
        <v>452</v>
      </c>
      <c r="G7709" s="8" t="s">
        <v>486</v>
      </c>
      <c r="H7709" s="8">
        <v>1.8599999999999999E-4</v>
      </c>
    </row>
    <row r="7710" spans="1:8">
      <c r="A7710" s="8" t="str">
        <f t="shared" si="160"/>
        <v>40.06.000110.07.0011</v>
      </c>
      <c r="B7710" s="8" t="s">
        <v>365</v>
      </c>
      <c r="C7710" s="8" t="s">
        <v>388</v>
      </c>
      <c r="D7710" s="8" t="s">
        <v>450</v>
      </c>
      <c r="E7710" s="8" t="s">
        <v>487</v>
      </c>
      <c r="F7710" s="8" t="s">
        <v>452</v>
      </c>
      <c r="G7710" s="8" t="s">
        <v>488</v>
      </c>
      <c r="H7710" s="8">
        <v>2.663E-3</v>
      </c>
    </row>
    <row r="7711" spans="1:8">
      <c r="A7711" s="8" t="str">
        <f t="shared" si="160"/>
        <v>40.06.000110.06.0021</v>
      </c>
      <c r="B7711" s="8" t="s">
        <v>365</v>
      </c>
      <c r="C7711" s="8" t="s">
        <v>388</v>
      </c>
      <c r="D7711" s="8" t="s">
        <v>450</v>
      </c>
      <c r="E7711" s="8" t="s">
        <v>489</v>
      </c>
      <c r="F7711" s="8" t="s">
        <v>452</v>
      </c>
      <c r="G7711" s="8" t="s">
        <v>490</v>
      </c>
      <c r="H7711" s="8">
        <v>2.6600000000000001E-4</v>
      </c>
    </row>
    <row r="7712" spans="1:8">
      <c r="A7712" s="8" t="str">
        <f t="shared" si="160"/>
        <v>40.06.000110.06.0008</v>
      </c>
      <c r="B7712" s="8" t="s">
        <v>365</v>
      </c>
      <c r="C7712" s="8" t="s">
        <v>388</v>
      </c>
      <c r="D7712" s="8" t="s">
        <v>450</v>
      </c>
      <c r="E7712" s="8" t="s">
        <v>491</v>
      </c>
      <c r="F7712" s="8" t="s">
        <v>452</v>
      </c>
      <c r="G7712" s="8" t="s">
        <v>492</v>
      </c>
      <c r="H7712" s="8">
        <v>2.6600000000000001E-4</v>
      </c>
    </row>
    <row r="7713" spans="1:8">
      <c r="A7713" s="8" t="str">
        <f t="shared" si="160"/>
        <v>40.06.000110.06.0003</v>
      </c>
      <c r="B7713" s="8" t="s">
        <v>365</v>
      </c>
      <c r="C7713" s="8" t="s">
        <v>388</v>
      </c>
      <c r="D7713" s="8" t="s">
        <v>450</v>
      </c>
      <c r="E7713" s="8" t="s">
        <v>493</v>
      </c>
      <c r="F7713" s="8" t="s">
        <v>452</v>
      </c>
      <c r="G7713" s="8" t="s">
        <v>494</v>
      </c>
      <c r="H7713" s="8">
        <v>1.1980000000000001E-3</v>
      </c>
    </row>
    <row r="7714" spans="1:8">
      <c r="A7714" s="8" t="str">
        <f t="shared" si="160"/>
        <v>40.06.000110.06.0006</v>
      </c>
      <c r="B7714" s="8" t="s">
        <v>365</v>
      </c>
      <c r="C7714" s="8" t="s">
        <v>388</v>
      </c>
      <c r="D7714" s="8" t="s">
        <v>450</v>
      </c>
      <c r="E7714" s="8" t="s">
        <v>495</v>
      </c>
      <c r="F7714" s="8" t="s">
        <v>452</v>
      </c>
      <c r="G7714" s="8" t="s">
        <v>496</v>
      </c>
      <c r="H7714" s="8">
        <v>7.7200000000000001E-4</v>
      </c>
    </row>
    <row r="7715" spans="1:8">
      <c r="A7715" s="8" t="str">
        <f t="shared" si="160"/>
        <v>40.06.000130.03.0002</v>
      </c>
      <c r="B7715" s="8" t="s">
        <v>365</v>
      </c>
      <c r="C7715" s="8" t="s">
        <v>388</v>
      </c>
      <c r="D7715" s="8" t="s">
        <v>450</v>
      </c>
      <c r="E7715" s="8" t="s">
        <v>497</v>
      </c>
      <c r="F7715" s="8" t="s">
        <v>498</v>
      </c>
      <c r="G7715" s="8" t="s">
        <v>499</v>
      </c>
      <c r="H7715" s="8">
        <v>2.4000000000000001E-4</v>
      </c>
    </row>
    <row r="7716" spans="1:8">
      <c r="A7716" s="8" t="str">
        <f t="shared" si="160"/>
        <v>40.06.000110.02.0035</v>
      </c>
      <c r="B7716" s="8" t="s">
        <v>365</v>
      </c>
      <c r="C7716" s="8" t="s">
        <v>388</v>
      </c>
      <c r="D7716" s="8" t="s">
        <v>450</v>
      </c>
      <c r="E7716" s="8" t="s">
        <v>500</v>
      </c>
      <c r="F7716" s="8" t="s">
        <v>498</v>
      </c>
      <c r="G7716" s="8" t="s">
        <v>501</v>
      </c>
      <c r="H7716" s="8">
        <v>0.26630999999999999</v>
      </c>
    </row>
    <row r="7717" spans="1:8">
      <c r="A7717" s="8" t="str">
        <f t="shared" si="160"/>
        <v>40.06.000110.09.0002</v>
      </c>
      <c r="B7717" s="8" t="s">
        <v>365</v>
      </c>
      <c r="C7717" s="8" t="s">
        <v>388</v>
      </c>
      <c r="D7717" s="8" t="s">
        <v>450</v>
      </c>
      <c r="E7717" s="8" t="s">
        <v>502</v>
      </c>
      <c r="F7717" s="8" t="s">
        <v>452</v>
      </c>
      <c r="G7717" s="8" t="s">
        <v>503</v>
      </c>
      <c r="H7717" s="8">
        <v>0.03</v>
      </c>
    </row>
    <row r="7718" spans="1:8">
      <c r="A7718" s="8" t="str">
        <f t="shared" si="160"/>
        <v>40.06.000110.09.0006</v>
      </c>
      <c r="B7718" s="8" t="s">
        <v>365</v>
      </c>
      <c r="C7718" s="8" t="s">
        <v>388</v>
      </c>
      <c r="D7718" s="8" t="s">
        <v>450</v>
      </c>
      <c r="E7718" s="8" t="s">
        <v>504</v>
      </c>
      <c r="F7718" s="8" t="s">
        <v>505</v>
      </c>
      <c r="G7718" s="8" t="s">
        <v>506</v>
      </c>
      <c r="H7718" s="8">
        <v>1.714E-3</v>
      </c>
    </row>
    <row r="7719" spans="1:8">
      <c r="A7719" s="8" t="str">
        <f t="shared" si="160"/>
        <v>40.06.000120.10.0001</v>
      </c>
      <c r="B7719" s="8" t="s">
        <v>365</v>
      </c>
      <c r="C7719" s="8" t="s">
        <v>388</v>
      </c>
      <c r="D7719" s="8" t="s">
        <v>450</v>
      </c>
      <c r="E7719" s="8" t="s">
        <v>507</v>
      </c>
      <c r="F7719" s="8" t="s">
        <v>508</v>
      </c>
      <c r="G7719" s="8" t="s">
        <v>509</v>
      </c>
      <c r="H7719" s="8">
        <v>3.0150749999999999</v>
      </c>
    </row>
    <row r="7720" spans="1:8">
      <c r="A7720" s="8" t="str">
        <f t="shared" si="160"/>
        <v>40.06.000120.03.0003</v>
      </c>
      <c r="B7720" s="8" t="s">
        <v>365</v>
      </c>
      <c r="C7720" s="8" t="s">
        <v>388</v>
      </c>
      <c r="D7720" s="8" t="s">
        <v>450</v>
      </c>
      <c r="E7720" s="8" t="s">
        <v>510</v>
      </c>
      <c r="F7720" s="8" t="s">
        <v>508</v>
      </c>
      <c r="G7720" s="8" t="s">
        <v>511</v>
      </c>
      <c r="H7720" s="8">
        <v>1.0050250000000001</v>
      </c>
    </row>
    <row r="7721" spans="1:8">
      <c r="A7721" s="8" t="str">
        <f t="shared" si="160"/>
        <v>40.06.000210.05.0002</v>
      </c>
      <c r="B7721" s="8" t="s">
        <v>366</v>
      </c>
      <c r="C7721" s="8" t="s">
        <v>389</v>
      </c>
      <c r="D7721" s="8" t="s">
        <v>450</v>
      </c>
      <c r="E7721" s="8" t="s">
        <v>451</v>
      </c>
      <c r="F7721" s="8" t="s">
        <v>452</v>
      </c>
      <c r="G7721" s="8" t="s">
        <v>453</v>
      </c>
      <c r="H7721" s="8">
        <v>0.88617800000000002</v>
      </c>
    </row>
    <row r="7722" spans="1:8">
      <c r="A7722" s="8" t="str">
        <f t="shared" si="160"/>
        <v>40.06.000210.07.0002</v>
      </c>
      <c r="B7722" s="8" t="s">
        <v>366</v>
      </c>
      <c r="C7722" s="8" t="s">
        <v>389</v>
      </c>
      <c r="D7722" s="8" t="s">
        <v>450</v>
      </c>
      <c r="E7722" s="8" t="s">
        <v>454</v>
      </c>
      <c r="F7722" s="8" t="s">
        <v>452</v>
      </c>
      <c r="G7722" s="8" t="s">
        <v>455</v>
      </c>
      <c r="H7722" s="8">
        <v>0.56024499999999999</v>
      </c>
    </row>
    <row r="7723" spans="1:8">
      <c r="A7723" s="8" t="str">
        <f t="shared" si="160"/>
        <v>40.06.000210.06.0020</v>
      </c>
      <c r="B7723" s="8" t="s">
        <v>366</v>
      </c>
      <c r="C7723" s="8" t="s">
        <v>389</v>
      </c>
      <c r="D7723" s="8" t="s">
        <v>450</v>
      </c>
      <c r="E7723" s="8" t="s">
        <v>456</v>
      </c>
      <c r="F7723" s="8" t="s">
        <v>452</v>
      </c>
      <c r="G7723" s="8" t="s">
        <v>457</v>
      </c>
      <c r="H7723" s="8">
        <v>1.1535E-2</v>
      </c>
    </row>
    <row r="7724" spans="1:8">
      <c r="A7724" s="8" t="str">
        <f t="shared" si="160"/>
        <v>40.06.000210.04.0006</v>
      </c>
      <c r="B7724" s="8" t="s">
        <v>366</v>
      </c>
      <c r="C7724" s="8" t="s">
        <v>389</v>
      </c>
      <c r="D7724" s="8" t="s">
        <v>450</v>
      </c>
      <c r="E7724" s="8" t="s">
        <v>458</v>
      </c>
      <c r="F7724" s="8" t="s">
        <v>452</v>
      </c>
      <c r="G7724" s="8" t="s">
        <v>459</v>
      </c>
      <c r="H7724" s="8">
        <v>0.70606100000000005</v>
      </c>
    </row>
    <row r="7725" spans="1:8">
      <c r="A7725" s="8" t="str">
        <f t="shared" si="160"/>
        <v>40.06.000230.04.0001</v>
      </c>
      <c r="B7725" s="8" t="s">
        <v>366</v>
      </c>
      <c r="C7725" s="8" t="s">
        <v>389</v>
      </c>
      <c r="D7725" s="8" t="s">
        <v>450</v>
      </c>
      <c r="E7725" s="8" t="s">
        <v>460</v>
      </c>
      <c r="F7725" s="8" t="s">
        <v>452</v>
      </c>
      <c r="G7725" s="8" t="s">
        <v>461</v>
      </c>
      <c r="H7725" s="8">
        <v>8.4645999999999999E-2</v>
      </c>
    </row>
    <row r="7726" spans="1:8">
      <c r="A7726" s="8" t="str">
        <f t="shared" si="160"/>
        <v>40.06.000220.10.0004</v>
      </c>
      <c r="B7726" s="8" t="s">
        <v>366</v>
      </c>
      <c r="C7726" s="8" t="s">
        <v>389</v>
      </c>
      <c r="D7726" s="8" t="s">
        <v>450</v>
      </c>
      <c r="E7726" s="8" t="s">
        <v>462</v>
      </c>
      <c r="F7726" s="8" t="s">
        <v>463</v>
      </c>
      <c r="G7726" s="8" t="s">
        <v>464</v>
      </c>
      <c r="H7726" s="8">
        <v>8.5070000000000007E-3</v>
      </c>
    </row>
    <row r="7727" spans="1:8">
      <c r="A7727" s="8" t="str">
        <f t="shared" si="160"/>
        <v>40.06.000210.04.0010</v>
      </c>
      <c r="B7727" s="8" t="s">
        <v>366</v>
      </c>
      <c r="C7727" s="8" t="s">
        <v>389</v>
      </c>
      <c r="D7727" s="8" t="s">
        <v>450</v>
      </c>
      <c r="E7727" s="8" t="s">
        <v>465</v>
      </c>
      <c r="F7727" s="8" t="s">
        <v>452</v>
      </c>
      <c r="G7727" s="8" t="s">
        <v>459</v>
      </c>
      <c r="H7727" s="8">
        <v>2.5649999999999999E-2</v>
      </c>
    </row>
    <row r="7728" spans="1:8">
      <c r="A7728" s="8" t="str">
        <f t="shared" si="160"/>
        <v>40.06.000230.02.0004</v>
      </c>
      <c r="B7728" s="8" t="s">
        <v>366</v>
      </c>
      <c r="C7728" s="8" t="s">
        <v>389</v>
      </c>
      <c r="D7728" s="8" t="s">
        <v>450</v>
      </c>
      <c r="E7728" s="8" t="s">
        <v>207</v>
      </c>
      <c r="F7728" s="8" t="s">
        <v>452</v>
      </c>
      <c r="G7728" s="8" t="s">
        <v>512</v>
      </c>
      <c r="H7728" s="8">
        <v>0.90010100000000004</v>
      </c>
    </row>
    <row r="7729" spans="1:8">
      <c r="A7729" s="8" t="str">
        <f t="shared" si="160"/>
        <v>40.06.000240.03.1820</v>
      </c>
      <c r="B7729" s="8" t="s">
        <v>366</v>
      </c>
      <c r="C7729" s="8" t="s">
        <v>389</v>
      </c>
      <c r="D7729" s="8" t="s">
        <v>450</v>
      </c>
      <c r="E7729" s="8" t="s">
        <v>513</v>
      </c>
      <c r="F7729" s="8" t="s">
        <v>498</v>
      </c>
      <c r="G7729" s="8" t="s">
        <v>514</v>
      </c>
      <c r="H7729" s="8">
        <v>0.12642900000000001</v>
      </c>
    </row>
    <row r="7730" spans="1:8">
      <c r="A7730" s="8" t="str">
        <f t="shared" si="160"/>
        <v>40.06.000210.03.0007</v>
      </c>
      <c r="B7730" s="8" t="s">
        <v>366</v>
      </c>
      <c r="C7730" s="8" t="s">
        <v>389</v>
      </c>
      <c r="D7730" s="8" t="s">
        <v>450</v>
      </c>
      <c r="E7730" s="8" t="s">
        <v>515</v>
      </c>
      <c r="F7730" s="8" t="s">
        <v>452</v>
      </c>
      <c r="G7730" s="8" t="s">
        <v>516</v>
      </c>
      <c r="H7730" s="8">
        <v>8.1276000000000001E-2</v>
      </c>
    </row>
    <row r="7731" spans="1:8">
      <c r="A7731" s="8" t="str">
        <f t="shared" si="160"/>
        <v>40.06.000210.03.0006</v>
      </c>
      <c r="B7731" s="8" t="s">
        <v>366</v>
      </c>
      <c r="C7731" s="8" t="s">
        <v>389</v>
      </c>
      <c r="D7731" s="8" t="s">
        <v>450</v>
      </c>
      <c r="E7731" s="8" t="s">
        <v>517</v>
      </c>
      <c r="F7731" s="8" t="s">
        <v>452</v>
      </c>
      <c r="G7731" s="8" t="s">
        <v>518</v>
      </c>
      <c r="H7731" s="8">
        <v>0.14810200000000001</v>
      </c>
    </row>
    <row r="7732" spans="1:8">
      <c r="A7732" s="8" t="str">
        <f t="shared" si="160"/>
        <v>40.06.000210.02.0035</v>
      </c>
      <c r="B7732" s="8" t="s">
        <v>366</v>
      </c>
      <c r="C7732" s="8" t="s">
        <v>389</v>
      </c>
      <c r="D7732" s="8" t="s">
        <v>450</v>
      </c>
      <c r="E7732" s="8" t="s">
        <v>500</v>
      </c>
      <c r="F7732" s="8" t="s">
        <v>498</v>
      </c>
      <c r="G7732" s="8" t="s">
        <v>501</v>
      </c>
      <c r="H7732" s="8">
        <v>0.28898000000000001</v>
      </c>
    </row>
    <row r="7733" spans="1:8">
      <c r="A7733" s="8" t="str">
        <f t="shared" si="160"/>
        <v>40.06.000240.03.1310</v>
      </c>
      <c r="B7733" s="8" t="s">
        <v>366</v>
      </c>
      <c r="C7733" s="8" t="s">
        <v>389</v>
      </c>
      <c r="D7733" s="8" t="s">
        <v>450</v>
      </c>
      <c r="E7733" s="8" t="s">
        <v>519</v>
      </c>
      <c r="F7733" s="8" t="s">
        <v>498</v>
      </c>
      <c r="G7733" s="8" t="s">
        <v>520</v>
      </c>
      <c r="H7733" s="8">
        <v>8.0047999999999994E-2</v>
      </c>
    </row>
    <row r="7734" spans="1:8">
      <c r="A7734" s="8" t="str">
        <f t="shared" si="160"/>
        <v>40.06.000240.03.1680</v>
      </c>
      <c r="B7734" s="8" t="s">
        <v>366</v>
      </c>
      <c r="C7734" s="8" t="s">
        <v>389</v>
      </c>
      <c r="D7734" s="8" t="s">
        <v>450</v>
      </c>
      <c r="E7734" s="8" t="s">
        <v>521</v>
      </c>
      <c r="F7734" s="8" t="s">
        <v>498</v>
      </c>
      <c r="G7734" s="8" t="s">
        <v>522</v>
      </c>
      <c r="H7734" s="8">
        <v>3.1787999999999997E-2</v>
      </c>
    </row>
    <row r="7735" spans="1:8">
      <c r="A7735" s="8" t="str">
        <f t="shared" si="160"/>
        <v>40.06.000210.02.0003</v>
      </c>
      <c r="B7735" s="8" t="s">
        <v>366</v>
      </c>
      <c r="C7735" s="8" t="s">
        <v>389</v>
      </c>
      <c r="D7735" s="8" t="s">
        <v>450</v>
      </c>
      <c r="E7735" s="8" t="s">
        <v>523</v>
      </c>
      <c r="F7735" s="8" t="s">
        <v>452</v>
      </c>
      <c r="G7735" s="8" t="s">
        <v>524</v>
      </c>
      <c r="H7735" s="8">
        <v>1.6382000000000001E-2</v>
      </c>
    </row>
    <row r="7736" spans="1:8">
      <c r="A7736" s="8" t="str">
        <f t="shared" si="160"/>
        <v>40.06.000210.01.0003</v>
      </c>
      <c r="B7736" s="8" t="s">
        <v>366</v>
      </c>
      <c r="C7736" s="8" t="s">
        <v>389</v>
      </c>
      <c r="D7736" s="8" t="s">
        <v>450</v>
      </c>
      <c r="E7736" s="8" t="s">
        <v>471</v>
      </c>
      <c r="F7736" s="8" t="s">
        <v>452</v>
      </c>
      <c r="G7736" s="8" t="s">
        <v>472</v>
      </c>
      <c r="H7736" s="8">
        <v>8.182E-3</v>
      </c>
    </row>
    <row r="7737" spans="1:8">
      <c r="A7737" s="8" t="str">
        <f t="shared" si="160"/>
        <v>40.06.000210.09.0002</v>
      </c>
      <c r="B7737" s="8" t="s">
        <v>366</v>
      </c>
      <c r="C7737" s="8" t="s">
        <v>389</v>
      </c>
      <c r="D7737" s="8" t="s">
        <v>450</v>
      </c>
      <c r="E7737" s="8" t="s">
        <v>502</v>
      </c>
      <c r="F7737" s="8" t="s">
        <v>452</v>
      </c>
      <c r="G7737" s="8" t="s">
        <v>503</v>
      </c>
      <c r="H7737" s="8">
        <v>0.03</v>
      </c>
    </row>
    <row r="7738" spans="1:8">
      <c r="A7738" s="8" t="str">
        <f t="shared" si="160"/>
        <v>40.06.000210.09.0006</v>
      </c>
      <c r="B7738" s="8" t="s">
        <v>366</v>
      </c>
      <c r="C7738" s="8" t="s">
        <v>389</v>
      </c>
      <c r="D7738" s="8" t="s">
        <v>450</v>
      </c>
      <c r="E7738" s="8" t="s">
        <v>504</v>
      </c>
      <c r="F7738" s="8" t="s">
        <v>505</v>
      </c>
      <c r="G7738" s="8" t="s">
        <v>506</v>
      </c>
      <c r="H7738" s="8">
        <v>1.714E-3</v>
      </c>
    </row>
    <row r="7739" spans="1:8">
      <c r="A7739" s="8" t="str">
        <f t="shared" si="160"/>
        <v>40.06.000220.10.0001</v>
      </c>
      <c r="B7739" s="8" t="s">
        <v>366</v>
      </c>
      <c r="C7739" s="8" t="s">
        <v>389</v>
      </c>
      <c r="D7739" s="8" t="s">
        <v>450</v>
      </c>
      <c r="E7739" s="8" t="s">
        <v>507</v>
      </c>
      <c r="F7739" s="8" t="s">
        <v>508</v>
      </c>
      <c r="G7739" s="8" t="s">
        <v>509</v>
      </c>
      <c r="H7739" s="8">
        <v>3.0150749999999999</v>
      </c>
    </row>
    <row r="7740" spans="1:8">
      <c r="A7740" s="8" t="str">
        <f t="shared" si="160"/>
        <v>40.06.000220.03.0003</v>
      </c>
      <c r="B7740" s="8" t="s">
        <v>366</v>
      </c>
      <c r="C7740" s="8" t="s">
        <v>389</v>
      </c>
      <c r="D7740" s="8" t="s">
        <v>450</v>
      </c>
      <c r="E7740" s="8" t="s">
        <v>510</v>
      </c>
      <c r="F7740" s="8" t="s">
        <v>508</v>
      </c>
      <c r="G7740" s="8" t="s">
        <v>511</v>
      </c>
      <c r="H7740" s="8">
        <v>1.0050250000000001</v>
      </c>
    </row>
    <row r="7741" spans="1:8">
      <c r="A7741" s="8" t="str">
        <f t="shared" si="160"/>
        <v>40.06.000310.05.0002</v>
      </c>
      <c r="B7741" s="8" t="s">
        <v>367</v>
      </c>
      <c r="C7741" s="8" t="s">
        <v>390</v>
      </c>
      <c r="D7741" s="8" t="s">
        <v>450</v>
      </c>
      <c r="E7741" s="8" t="s">
        <v>451</v>
      </c>
      <c r="F7741" s="8" t="s">
        <v>452</v>
      </c>
      <c r="G7741" s="8" t="s">
        <v>453</v>
      </c>
      <c r="H7741" s="8">
        <v>0.91126099999999999</v>
      </c>
    </row>
    <row r="7742" spans="1:8">
      <c r="A7742" s="8" t="str">
        <f t="shared" si="160"/>
        <v>40.06.000310.07.0002</v>
      </c>
      <c r="B7742" s="8" t="s">
        <v>367</v>
      </c>
      <c r="C7742" s="8" t="s">
        <v>390</v>
      </c>
      <c r="D7742" s="8" t="s">
        <v>450</v>
      </c>
      <c r="E7742" s="8" t="s">
        <v>454</v>
      </c>
      <c r="F7742" s="8" t="s">
        <v>452</v>
      </c>
      <c r="G7742" s="8" t="s">
        <v>455</v>
      </c>
      <c r="H7742" s="8">
        <v>0.79691100000000004</v>
      </c>
    </row>
    <row r="7743" spans="1:8">
      <c r="A7743" s="8" t="str">
        <f t="shared" si="160"/>
        <v>40.06.000310.06.0020</v>
      </c>
      <c r="B7743" s="8" t="s">
        <v>367</v>
      </c>
      <c r="C7743" s="8" t="s">
        <v>390</v>
      </c>
      <c r="D7743" s="8" t="s">
        <v>450</v>
      </c>
      <c r="E7743" s="8" t="s">
        <v>456</v>
      </c>
      <c r="F7743" s="8" t="s">
        <v>452</v>
      </c>
      <c r="G7743" s="8" t="s">
        <v>457</v>
      </c>
      <c r="H7743" s="8">
        <v>2.0142E-2</v>
      </c>
    </row>
    <row r="7744" spans="1:8">
      <c r="A7744" s="8" t="str">
        <f t="shared" si="160"/>
        <v>40.06.000310.04.0006</v>
      </c>
      <c r="B7744" s="8" t="s">
        <v>367</v>
      </c>
      <c r="C7744" s="8" t="s">
        <v>390</v>
      </c>
      <c r="D7744" s="8" t="s">
        <v>450</v>
      </c>
      <c r="E7744" s="8" t="s">
        <v>458</v>
      </c>
      <c r="F7744" s="8" t="s">
        <v>452</v>
      </c>
      <c r="G7744" s="8" t="s">
        <v>459</v>
      </c>
      <c r="H7744" s="8">
        <v>0.70606100000000005</v>
      </c>
    </row>
    <row r="7745" spans="1:8">
      <c r="A7745" s="8" t="str">
        <f t="shared" si="160"/>
        <v>40.06.000330.04.0001</v>
      </c>
      <c r="B7745" s="8" t="s">
        <v>367</v>
      </c>
      <c r="C7745" s="8" t="s">
        <v>390</v>
      </c>
      <c r="D7745" s="8" t="s">
        <v>450</v>
      </c>
      <c r="E7745" s="8" t="s">
        <v>460</v>
      </c>
      <c r="F7745" s="8" t="s">
        <v>452</v>
      </c>
      <c r="G7745" s="8" t="s">
        <v>461</v>
      </c>
      <c r="H7745" s="8">
        <v>8.4645999999999999E-2</v>
      </c>
    </row>
    <row r="7746" spans="1:8">
      <c r="A7746" s="8" t="str">
        <f t="shared" si="160"/>
        <v>40.06.000320.10.0004</v>
      </c>
      <c r="B7746" s="8" t="s">
        <v>367</v>
      </c>
      <c r="C7746" s="8" t="s">
        <v>390</v>
      </c>
      <c r="D7746" s="8" t="s">
        <v>450</v>
      </c>
      <c r="E7746" s="8" t="s">
        <v>462</v>
      </c>
      <c r="F7746" s="8" t="s">
        <v>463</v>
      </c>
      <c r="G7746" s="8" t="s">
        <v>464</v>
      </c>
      <c r="H7746" s="8">
        <v>8.5070000000000007E-3</v>
      </c>
    </row>
    <row r="7747" spans="1:8">
      <c r="A7747" s="8" t="str">
        <f t="shared" si="160"/>
        <v>---------------  - FMEN031 - V:</v>
      </c>
      <c r="B7747" s="8" t="s">
        <v>427</v>
      </c>
      <c r="C7747" s="8" t="e">
        <f>------------------------------DAT</f>
        <v>#NAME?</v>
      </c>
      <c r="D7747" s="8" t="s">
        <v>1238</v>
      </c>
      <c r="E7747" s="8" t="s">
        <v>526</v>
      </c>
      <c r="F7747" s="8" t="s">
        <v>527</v>
      </c>
      <c r="G7747" s="8" t="s">
        <v>528</v>
      </c>
      <c r="H7747" s="8"/>
    </row>
    <row r="7748" spans="1:8">
      <c r="A7748" s="8" t="str">
        <f t="shared" si="160"/>
        <v>_x000C_------------------------------</v>
      </c>
      <c r="B7748" s="8" t="s">
        <v>529</v>
      </c>
      <c r="C7748" s="8" t="s">
        <v>1227</v>
      </c>
      <c r="D7748" s="8" t="s">
        <v>1228</v>
      </c>
      <c r="E7748" s="8" t="s">
        <v>430</v>
      </c>
      <c r="F7748" s="8" t="s">
        <v>429</v>
      </c>
      <c r="G7748" s="8" t="s">
        <v>431</v>
      </c>
      <c r="H7748" s="8" t="s">
        <v>431</v>
      </c>
    </row>
    <row r="7749" spans="1:8">
      <c r="A7749" s="8" t="str">
        <f t="shared" si="160"/>
        <v>FORNO DE MINASrutura de Atual P</v>
      </c>
      <c r="B7749" s="8" t="s">
        <v>433</v>
      </c>
      <c r="C7749" s="8" t="s">
        <v>434</v>
      </c>
      <c r="D7749" s="8" t="s">
        <v>435</v>
      </c>
      <c r="E7749" s="8" t="s">
        <v>436</v>
      </c>
      <c r="F7749" s="8" t="s">
        <v>437</v>
      </c>
      <c r="G7749" s="8" t="s">
        <v>438</v>
      </c>
      <c r="H7749" s="8" t="s">
        <v>2252</v>
      </c>
    </row>
    <row r="7750" spans="1:8">
      <c r="A7750" s="8" t="str">
        <f t="shared" si="160"/>
        <v>-------------------------------</v>
      </c>
      <c r="B7750" s="8" t="s">
        <v>427</v>
      </c>
      <c r="C7750" s="8" t="s">
        <v>1227</v>
      </c>
      <c r="D7750" s="8" t="s">
        <v>1228</v>
      </c>
      <c r="E7750" s="8" t="s">
        <v>430</v>
      </c>
      <c r="F7750" s="8" t="s">
        <v>429</v>
      </c>
      <c r="G7750" s="8" t="s">
        <v>431</v>
      </c>
      <c r="H7750" s="8" t="s">
        <v>2208</v>
      </c>
    </row>
    <row r="7751" spans="1:8">
      <c r="A7751" s="8" t="str">
        <f t="shared" si="160"/>
        <v/>
      </c>
      <c r="B7751" s="8"/>
      <c r="C7751" s="8"/>
      <c r="D7751" s="8"/>
      <c r="E7751" s="8"/>
      <c r="F7751" s="8"/>
      <c r="G7751" s="8"/>
      <c r="H7751" s="8"/>
    </row>
    <row r="7752" spans="1:8">
      <c r="A7752" s="8" t="str">
        <f t="shared" si="160"/>
        <v>Item PaiItem Filho</v>
      </c>
      <c r="B7752" s="8" t="s">
        <v>441</v>
      </c>
      <c r="C7752" s="8" t="s">
        <v>442</v>
      </c>
      <c r="D7752" s="8" t="s">
        <v>443</v>
      </c>
      <c r="E7752" s="8" t="s">
        <v>444</v>
      </c>
      <c r="F7752" s="8" t="s">
        <v>443</v>
      </c>
      <c r="G7752" s="8" t="s">
        <v>445</v>
      </c>
      <c r="H7752" s="8" t="s">
        <v>446</v>
      </c>
    </row>
    <row r="7753" spans="1:8">
      <c r="A7753" s="8" t="str">
        <f t="shared" si="160"/>
        <v>------------------------------</v>
      </c>
      <c r="B7753" s="8" t="s">
        <v>427</v>
      </c>
      <c r="C7753" s="8" t="s">
        <v>447</v>
      </c>
      <c r="D7753" s="8" t="s">
        <v>448</v>
      </c>
      <c r="E7753" s="8" t="s">
        <v>449</v>
      </c>
      <c r="F7753" s="8" t="s">
        <v>448</v>
      </c>
      <c r="G7753" s="8" t="s">
        <v>431</v>
      </c>
      <c r="H7753" s="8" t="s">
        <v>427</v>
      </c>
    </row>
    <row r="7754" spans="1:8">
      <c r="A7754" s="8" t="str">
        <f t="shared" si="160"/>
        <v>40.06.000310.04.0010</v>
      </c>
      <c r="B7754" s="8" t="s">
        <v>367</v>
      </c>
      <c r="C7754" s="8" t="s">
        <v>390</v>
      </c>
      <c r="D7754" s="8" t="s">
        <v>450</v>
      </c>
      <c r="E7754" s="8" t="s">
        <v>465</v>
      </c>
      <c r="F7754" s="8" t="s">
        <v>452</v>
      </c>
      <c r="G7754" s="8" t="s">
        <v>459</v>
      </c>
      <c r="H7754" s="8">
        <v>2.5649999999999999E-2</v>
      </c>
    </row>
    <row r="7755" spans="1:8">
      <c r="A7755" s="8" t="str">
        <f t="shared" si="160"/>
        <v>40.06.000330.02.0005</v>
      </c>
      <c r="B7755" s="8" t="s">
        <v>367</v>
      </c>
      <c r="C7755" s="8" t="s">
        <v>390</v>
      </c>
      <c r="D7755" s="8" t="s">
        <v>450</v>
      </c>
      <c r="E7755" s="8" t="s">
        <v>179</v>
      </c>
      <c r="F7755" s="8" t="s">
        <v>452</v>
      </c>
      <c r="G7755" s="8" t="s">
        <v>525</v>
      </c>
      <c r="H7755" s="8">
        <v>0.90010100000000004</v>
      </c>
    </row>
    <row r="7756" spans="1:8">
      <c r="A7756" s="8" t="str">
        <f t="shared" si="160"/>
        <v>40.06.000310.06.0016</v>
      </c>
      <c r="B7756" s="8" t="s">
        <v>367</v>
      </c>
      <c r="C7756" s="8" t="s">
        <v>390</v>
      </c>
      <c r="D7756" s="8" t="s">
        <v>450</v>
      </c>
      <c r="E7756" s="8" t="s">
        <v>531</v>
      </c>
      <c r="F7756" s="8" t="s">
        <v>452</v>
      </c>
      <c r="G7756" s="8" t="s">
        <v>532</v>
      </c>
      <c r="H7756" s="8">
        <v>0.44427299999999997</v>
      </c>
    </row>
    <row r="7757" spans="1:8">
      <c r="A7757" s="8" t="str">
        <f t="shared" si="160"/>
        <v>40.06.000310.04.0001</v>
      </c>
      <c r="B7757" s="8" t="s">
        <v>367</v>
      </c>
      <c r="C7757" s="8" t="s">
        <v>390</v>
      </c>
      <c r="D7757" s="8" t="s">
        <v>450</v>
      </c>
      <c r="E7757" s="8" t="s">
        <v>533</v>
      </c>
      <c r="F7757" s="8" t="s">
        <v>452</v>
      </c>
      <c r="G7757" s="8" t="s">
        <v>534</v>
      </c>
      <c r="H7757" s="8">
        <v>1.3884000000000001E-2</v>
      </c>
    </row>
    <row r="7758" spans="1:8">
      <c r="A7758" s="8" t="str">
        <f t="shared" si="160"/>
        <v>40.06.000310.04.0007</v>
      </c>
      <c r="B7758" s="8" t="s">
        <v>367</v>
      </c>
      <c r="C7758" s="8" t="s">
        <v>390</v>
      </c>
      <c r="D7758" s="8" t="s">
        <v>450</v>
      </c>
      <c r="E7758" s="8" t="s">
        <v>535</v>
      </c>
      <c r="F7758" s="8" t="s">
        <v>452</v>
      </c>
      <c r="G7758" s="8" t="s">
        <v>536</v>
      </c>
      <c r="H7758" s="8">
        <v>1.157E-2</v>
      </c>
    </row>
    <row r="7759" spans="1:8">
      <c r="A7759" s="8" t="str">
        <f t="shared" ref="A7759:A7822" si="161">B7759&amp;E7759</f>
        <v>40.06.000310.01.0003</v>
      </c>
      <c r="B7759" s="8" t="s">
        <v>367</v>
      </c>
      <c r="C7759" s="8" t="s">
        <v>390</v>
      </c>
      <c r="D7759" s="8" t="s">
        <v>450</v>
      </c>
      <c r="E7759" s="8" t="s">
        <v>471</v>
      </c>
      <c r="F7759" s="8" t="s">
        <v>452</v>
      </c>
      <c r="G7759" s="8" t="s">
        <v>472</v>
      </c>
      <c r="H7759" s="8">
        <v>2.5083000000000001E-2</v>
      </c>
    </row>
    <row r="7760" spans="1:8">
      <c r="A7760" s="8" t="str">
        <f t="shared" si="161"/>
        <v>40.06.000310.02.0003</v>
      </c>
      <c r="B7760" s="8" t="s">
        <v>367</v>
      </c>
      <c r="C7760" s="8" t="s">
        <v>390</v>
      </c>
      <c r="D7760" s="8" t="s">
        <v>450</v>
      </c>
      <c r="E7760" s="8" t="s">
        <v>523</v>
      </c>
      <c r="F7760" s="8" t="s">
        <v>452</v>
      </c>
      <c r="G7760" s="8" t="s">
        <v>524</v>
      </c>
      <c r="H7760" s="8">
        <v>2.5083000000000001E-2</v>
      </c>
    </row>
    <row r="7761" spans="1:8">
      <c r="A7761" s="8" t="str">
        <f t="shared" si="161"/>
        <v>40.06.000310.06.0003</v>
      </c>
      <c r="B7761" s="8" t="s">
        <v>367</v>
      </c>
      <c r="C7761" s="8" t="s">
        <v>390</v>
      </c>
      <c r="D7761" s="8" t="s">
        <v>450</v>
      </c>
      <c r="E7761" s="8" t="s">
        <v>493</v>
      </c>
      <c r="F7761" s="8" t="s">
        <v>452</v>
      </c>
      <c r="G7761" s="8" t="s">
        <v>494</v>
      </c>
      <c r="H7761" s="8">
        <v>2.3140000000000001E-3</v>
      </c>
    </row>
    <row r="7762" spans="1:8">
      <c r="A7762" s="8" t="str">
        <f t="shared" si="161"/>
        <v>40.06.000310.06.0006</v>
      </c>
      <c r="B7762" s="8" t="s">
        <v>367</v>
      </c>
      <c r="C7762" s="8" t="s">
        <v>390</v>
      </c>
      <c r="D7762" s="8" t="s">
        <v>450</v>
      </c>
      <c r="E7762" s="8" t="s">
        <v>495</v>
      </c>
      <c r="F7762" s="8" t="s">
        <v>452</v>
      </c>
      <c r="G7762" s="8" t="s">
        <v>496</v>
      </c>
      <c r="H7762" s="8">
        <v>2.9160000000000002E-3</v>
      </c>
    </row>
    <row r="7763" spans="1:8">
      <c r="A7763" s="8" t="str">
        <f t="shared" si="161"/>
        <v>40.06.000310.06.0021</v>
      </c>
      <c r="B7763" s="8" t="s">
        <v>367</v>
      </c>
      <c r="C7763" s="8" t="s">
        <v>390</v>
      </c>
      <c r="D7763" s="8" t="s">
        <v>450</v>
      </c>
      <c r="E7763" s="8" t="s">
        <v>489</v>
      </c>
      <c r="F7763" s="8" t="s">
        <v>452</v>
      </c>
      <c r="G7763" s="8" t="s">
        <v>490</v>
      </c>
      <c r="H7763" s="8">
        <v>9.9500000000000001E-4</v>
      </c>
    </row>
    <row r="7764" spans="1:8">
      <c r="A7764" s="8" t="str">
        <f t="shared" si="161"/>
        <v>40.06.000310.09.0002</v>
      </c>
      <c r="B7764" s="8" t="s">
        <v>367</v>
      </c>
      <c r="C7764" s="8" t="s">
        <v>390</v>
      </c>
      <c r="D7764" s="8" t="s">
        <v>450</v>
      </c>
      <c r="E7764" s="8" t="s">
        <v>502</v>
      </c>
      <c r="F7764" s="8" t="s">
        <v>452</v>
      </c>
      <c r="G7764" s="8" t="s">
        <v>503</v>
      </c>
      <c r="H7764" s="8">
        <v>0.03</v>
      </c>
    </row>
    <row r="7765" spans="1:8">
      <c r="A7765" s="8" t="str">
        <f t="shared" si="161"/>
        <v>40.06.000310.09.0006</v>
      </c>
      <c r="B7765" s="8" t="s">
        <v>367</v>
      </c>
      <c r="C7765" s="8" t="s">
        <v>390</v>
      </c>
      <c r="D7765" s="8" t="s">
        <v>450</v>
      </c>
      <c r="E7765" s="8" t="s">
        <v>504</v>
      </c>
      <c r="F7765" s="8" t="s">
        <v>505</v>
      </c>
      <c r="G7765" s="8" t="s">
        <v>506</v>
      </c>
      <c r="H7765" s="8">
        <v>1.714E-3</v>
      </c>
    </row>
    <row r="7766" spans="1:8">
      <c r="A7766" s="8" t="str">
        <f t="shared" si="161"/>
        <v>40.06.000320.10.0001</v>
      </c>
      <c r="B7766" s="8" t="s">
        <v>367</v>
      </c>
      <c r="C7766" s="8" t="s">
        <v>390</v>
      </c>
      <c r="D7766" s="8" t="s">
        <v>450</v>
      </c>
      <c r="E7766" s="8" t="s">
        <v>507</v>
      </c>
      <c r="F7766" s="8" t="s">
        <v>508</v>
      </c>
      <c r="G7766" s="8" t="s">
        <v>509</v>
      </c>
      <c r="H7766" s="8">
        <v>3.0150749999999999</v>
      </c>
    </row>
    <row r="7767" spans="1:8">
      <c r="A7767" s="8" t="str">
        <f t="shared" si="161"/>
        <v>40.06.000320.03.0003</v>
      </c>
      <c r="B7767" s="8" t="s">
        <v>367</v>
      </c>
      <c r="C7767" s="8" t="s">
        <v>390</v>
      </c>
      <c r="D7767" s="8" t="s">
        <v>450</v>
      </c>
      <c r="E7767" s="8" t="s">
        <v>510</v>
      </c>
      <c r="F7767" s="8" t="s">
        <v>508</v>
      </c>
      <c r="G7767" s="8" t="s">
        <v>511</v>
      </c>
      <c r="H7767" s="8">
        <v>1.0050250000000001</v>
      </c>
    </row>
    <row r="7768" spans="1:8">
      <c r="A7768" s="8" t="str">
        <f t="shared" si="161"/>
        <v>40.06.000410.05.0002</v>
      </c>
      <c r="B7768" s="8" t="s">
        <v>537</v>
      </c>
      <c r="C7768" s="8" t="s">
        <v>538</v>
      </c>
      <c r="D7768" s="8" t="s">
        <v>450</v>
      </c>
      <c r="E7768" s="8" t="s">
        <v>451</v>
      </c>
      <c r="F7768" s="8" t="s">
        <v>452</v>
      </c>
      <c r="G7768" s="8" t="s">
        <v>453</v>
      </c>
      <c r="H7768" s="8">
        <v>1.569315</v>
      </c>
    </row>
    <row r="7769" spans="1:8">
      <c r="A7769" s="8" t="str">
        <f t="shared" si="161"/>
        <v>40.06.000410.07.0002</v>
      </c>
      <c r="B7769" s="8" t="s">
        <v>537</v>
      </c>
      <c r="C7769" s="8" t="s">
        <v>538</v>
      </c>
      <c r="D7769" s="8" t="s">
        <v>450</v>
      </c>
      <c r="E7769" s="8" t="s">
        <v>454</v>
      </c>
      <c r="F7769" s="8" t="s">
        <v>452</v>
      </c>
      <c r="G7769" s="8" t="s">
        <v>455</v>
      </c>
      <c r="H7769" s="8">
        <v>0.78464999999999996</v>
      </c>
    </row>
    <row r="7770" spans="1:8">
      <c r="A7770" s="8" t="str">
        <f t="shared" si="161"/>
        <v>40.06.000410.06.0020</v>
      </c>
      <c r="B7770" s="8" t="s">
        <v>537</v>
      </c>
      <c r="C7770" s="8" t="s">
        <v>538</v>
      </c>
      <c r="D7770" s="8" t="s">
        <v>450</v>
      </c>
      <c r="E7770" s="8" t="s">
        <v>456</v>
      </c>
      <c r="F7770" s="8" t="s">
        <v>452</v>
      </c>
      <c r="G7770" s="8" t="s">
        <v>457</v>
      </c>
      <c r="H7770" s="8">
        <v>1.7231E-2</v>
      </c>
    </row>
    <row r="7771" spans="1:8">
      <c r="A7771" s="8" t="str">
        <f t="shared" si="161"/>
        <v>40.06.000410.04.0006</v>
      </c>
      <c r="B7771" s="8" t="s">
        <v>537</v>
      </c>
      <c r="C7771" s="8" t="s">
        <v>538</v>
      </c>
      <c r="D7771" s="8" t="s">
        <v>450</v>
      </c>
      <c r="E7771" s="8" t="s">
        <v>458</v>
      </c>
      <c r="F7771" s="8" t="s">
        <v>452</v>
      </c>
      <c r="G7771" s="8" t="s">
        <v>459</v>
      </c>
      <c r="H7771" s="8">
        <v>1.250313</v>
      </c>
    </row>
    <row r="7772" spans="1:8">
      <c r="A7772" s="8" t="str">
        <f t="shared" si="161"/>
        <v>40.06.000430.04.0001</v>
      </c>
      <c r="B7772" s="8" t="s">
        <v>537</v>
      </c>
      <c r="C7772" s="8" t="s">
        <v>538</v>
      </c>
      <c r="D7772" s="8" t="s">
        <v>450</v>
      </c>
      <c r="E7772" s="8" t="s">
        <v>460</v>
      </c>
      <c r="F7772" s="8" t="s">
        <v>452</v>
      </c>
      <c r="G7772" s="8" t="s">
        <v>461</v>
      </c>
      <c r="H7772" s="8">
        <v>0.149896</v>
      </c>
    </row>
    <row r="7773" spans="1:8">
      <c r="A7773" s="8" t="str">
        <f t="shared" si="161"/>
        <v>40.06.000420.10.0004</v>
      </c>
      <c r="B7773" s="8" t="s">
        <v>537</v>
      </c>
      <c r="C7773" s="8" t="s">
        <v>538</v>
      </c>
      <c r="D7773" s="8" t="s">
        <v>450</v>
      </c>
      <c r="E7773" s="8" t="s">
        <v>462</v>
      </c>
      <c r="F7773" s="8" t="s">
        <v>463</v>
      </c>
      <c r="G7773" s="8" t="s">
        <v>464</v>
      </c>
      <c r="H7773" s="8">
        <v>1.5065E-2</v>
      </c>
    </row>
    <row r="7774" spans="1:8">
      <c r="A7774" s="8" t="str">
        <f t="shared" si="161"/>
        <v>40.06.000410.04.0010</v>
      </c>
      <c r="B7774" s="8" t="s">
        <v>537</v>
      </c>
      <c r="C7774" s="8" t="s">
        <v>538</v>
      </c>
      <c r="D7774" s="8" t="s">
        <v>450</v>
      </c>
      <c r="E7774" s="8" t="s">
        <v>465</v>
      </c>
      <c r="F7774" s="8" t="s">
        <v>452</v>
      </c>
      <c r="G7774" s="8" t="s">
        <v>459</v>
      </c>
      <c r="H7774" s="8">
        <v>4.5422999999999998E-2</v>
      </c>
    </row>
    <row r="7775" spans="1:8">
      <c r="A7775" s="8" t="str">
        <f t="shared" si="161"/>
        <v>40.06.000410.08.0002</v>
      </c>
      <c r="B7775" s="8" t="s">
        <v>537</v>
      </c>
      <c r="C7775" s="8" t="s">
        <v>538</v>
      </c>
      <c r="D7775" s="8" t="s">
        <v>450</v>
      </c>
      <c r="E7775" s="8" t="s">
        <v>539</v>
      </c>
      <c r="F7775" s="8" t="s">
        <v>452</v>
      </c>
      <c r="G7775" s="8" t="s">
        <v>540</v>
      </c>
      <c r="H7775" s="8">
        <v>1.67363</v>
      </c>
    </row>
    <row r="7776" spans="1:8">
      <c r="A7776" s="8" t="str">
        <f t="shared" si="161"/>
        <v>40.06.000410.09.0002</v>
      </c>
      <c r="B7776" s="8" t="s">
        <v>537</v>
      </c>
      <c r="C7776" s="8" t="s">
        <v>538</v>
      </c>
      <c r="D7776" s="8" t="s">
        <v>450</v>
      </c>
      <c r="E7776" s="8" t="s">
        <v>502</v>
      </c>
      <c r="F7776" s="8" t="s">
        <v>452</v>
      </c>
      <c r="G7776" s="8" t="s">
        <v>503</v>
      </c>
      <c r="H7776" s="8">
        <v>5.3020999999999999E-2</v>
      </c>
    </row>
    <row r="7777" spans="1:8">
      <c r="A7777" s="8" t="str">
        <f t="shared" si="161"/>
        <v>40.06.000410.09.0006</v>
      </c>
      <c r="B7777" s="8" t="s">
        <v>537</v>
      </c>
      <c r="C7777" s="8" t="s">
        <v>538</v>
      </c>
      <c r="D7777" s="8" t="s">
        <v>450</v>
      </c>
      <c r="E7777" s="8" t="s">
        <v>504</v>
      </c>
      <c r="F7777" s="8" t="s">
        <v>505</v>
      </c>
      <c r="G7777" s="8" t="s">
        <v>506</v>
      </c>
      <c r="H7777" s="8">
        <v>3.0300000000000001E-3</v>
      </c>
    </row>
    <row r="7778" spans="1:8">
      <c r="A7778" s="8" t="str">
        <f t="shared" si="161"/>
        <v>40.06.000420.10.0001</v>
      </c>
      <c r="B7778" s="8" t="s">
        <v>537</v>
      </c>
      <c r="C7778" s="8" t="s">
        <v>538</v>
      </c>
      <c r="D7778" s="8" t="s">
        <v>450</v>
      </c>
      <c r="E7778" s="8" t="s">
        <v>507</v>
      </c>
      <c r="F7778" s="8" t="s">
        <v>508</v>
      </c>
      <c r="G7778" s="8" t="s">
        <v>509</v>
      </c>
      <c r="H7778" s="8">
        <v>3.030303</v>
      </c>
    </row>
    <row r="7779" spans="1:8">
      <c r="A7779" s="8" t="str">
        <f t="shared" si="161"/>
        <v>40.06.000420.03.0003</v>
      </c>
      <c r="B7779" s="8" t="s">
        <v>537</v>
      </c>
      <c r="C7779" s="8" t="s">
        <v>538</v>
      </c>
      <c r="D7779" s="8" t="s">
        <v>450</v>
      </c>
      <c r="E7779" s="8" t="s">
        <v>510</v>
      </c>
      <c r="F7779" s="8" t="s">
        <v>508</v>
      </c>
      <c r="G7779" s="8" t="s">
        <v>511</v>
      </c>
      <c r="H7779" s="8">
        <v>1.0050250000000001</v>
      </c>
    </row>
    <row r="7780" spans="1:8">
      <c r="A7780" s="8" t="str">
        <f t="shared" si="161"/>
        <v>40.06.000420.08.0004</v>
      </c>
      <c r="B7780" s="8" t="s">
        <v>537</v>
      </c>
      <c r="C7780" s="8" t="s">
        <v>538</v>
      </c>
      <c r="D7780" s="8" t="s">
        <v>450</v>
      </c>
      <c r="E7780" s="8" t="s">
        <v>541</v>
      </c>
      <c r="F7780" s="8" t="s">
        <v>452</v>
      </c>
      <c r="G7780" s="8" t="s">
        <v>542</v>
      </c>
      <c r="H7780" s="8">
        <v>2.111E-3</v>
      </c>
    </row>
    <row r="7781" spans="1:8">
      <c r="A7781" s="8" t="str">
        <f t="shared" si="161"/>
        <v>40.06.000510.05.0002</v>
      </c>
      <c r="B7781" s="8" t="s">
        <v>543</v>
      </c>
      <c r="C7781" s="8" t="s">
        <v>544</v>
      </c>
      <c r="D7781" s="8" t="s">
        <v>450</v>
      </c>
      <c r="E7781" s="8" t="s">
        <v>451</v>
      </c>
      <c r="F7781" s="8" t="s">
        <v>452</v>
      </c>
      <c r="G7781" s="8" t="s">
        <v>453</v>
      </c>
      <c r="H7781" s="8">
        <v>0.91306399999999999</v>
      </c>
    </row>
    <row r="7782" spans="1:8">
      <c r="A7782" s="8" t="str">
        <f t="shared" si="161"/>
        <v>40.06.000510.07.0002</v>
      </c>
      <c r="B7782" s="8" t="s">
        <v>543</v>
      </c>
      <c r="C7782" s="8" t="s">
        <v>544</v>
      </c>
      <c r="D7782" s="8" t="s">
        <v>450</v>
      </c>
      <c r="E7782" s="8" t="s">
        <v>454</v>
      </c>
      <c r="F7782" s="8" t="s">
        <v>452</v>
      </c>
      <c r="G7782" s="8" t="s">
        <v>455</v>
      </c>
      <c r="H7782" s="8">
        <v>0.45657799999999998</v>
      </c>
    </row>
    <row r="7783" spans="1:8">
      <c r="A7783" s="8" t="str">
        <f t="shared" si="161"/>
        <v>40.06.000510.06.0020</v>
      </c>
      <c r="B7783" s="8" t="s">
        <v>543</v>
      </c>
      <c r="C7783" s="8" t="s">
        <v>544</v>
      </c>
      <c r="D7783" s="8" t="s">
        <v>450</v>
      </c>
      <c r="E7783" s="8" t="s">
        <v>456</v>
      </c>
      <c r="F7783" s="8" t="s">
        <v>452</v>
      </c>
      <c r="G7783" s="8" t="s">
        <v>457</v>
      </c>
      <c r="H7783" s="8">
        <v>1.0045999999999999E-2</v>
      </c>
    </row>
    <row r="7784" spans="1:8">
      <c r="A7784" s="8" t="str">
        <f t="shared" si="161"/>
        <v>40.06.000510.04.0006</v>
      </c>
      <c r="B7784" s="8" t="s">
        <v>543</v>
      </c>
      <c r="C7784" s="8" t="s">
        <v>544</v>
      </c>
      <c r="D7784" s="8" t="s">
        <v>450</v>
      </c>
      <c r="E7784" s="8" t="s">
        <v>458</v>
      </c>
      <c r="F7784" s="8" t="s">
        <v>452</v>
      </c>
      <c r="G7784" s="8" t="s">
        <v>459</v>
      </c>
      <c r="H7784" s="8">
        <v>0.72747499999999998</v>
      </c>
    </row>
    <row r="7785" spans="1:8">
      <c r="A7785" s="8" t="str">
        <f t="shared" si="161"/>
        <v>40.06.000530.04.0001</v>
      </c>
      <c r="B7785" s="8" t="s">
        <v>543</v>
      </c>
      <c r="C7785" s="8" t="s">
        <v>544</v>
      </c>
      <c r="D7785" s="8" t="s">
        <v>450</v>
      </c>
      <c r="E7785" s="8" t="s">
        <v>460</v>
      </c>
      <c r="F7785" s="8" t="s">
        <v>452</v>
      </c>
      <c r="G7785" s="8" t="s">
        <v>461</v>
      </c>
      <c r="H7785" s="8">
        <v>8.7273000000000003E-2</v>
      </c>
    </row>
    <row r="7786" spans="1:8">
      <c r="A7786" s="8" t="str">
        <f t="shared" si="161"/>
        <v>40.06.000520.10.0004</v>
      </c>
      <c r="B7786" s="8" t="s">
        <v>543</v>
      </c>
      <c r="C7786" s="8" t="s">
        <v>544</v>
      </c>
      <c r="D7786" s="8" t="s">
        <v>450</v>
      </c>
      <c r="E7786" s="8" t="s">
        <v>462</v>
      </c>
      <c r="F7786" s="8" t="s">
        <v>463</v>
      </c>
      <c r="G7786" s="8" t="s">
        <v>464</v>
      </c>
      <c r="H7786" s="8">
        <v>8.7709999999999993E-3</v>
      </c>
    </row>
    <row r="7787" spans="1:8">
      <c r="A7787" s="8" t="str">
        <f t="shared" si="161"/>
        <v>40.06.000510.04.0010</v>
      </c>
      <c r="B7787" s="8" t="s">
        <v>543</v>
      </c>
      <c r="C7787" s="8" t="s">
        <v>544</v>
      </c>
      <c r="D7787" s="8" t="s">
        <v>450</v>
      </c>
      <c r="E7787" s="8" t="s">
        <v>465</v>
      </c>
      <c r="F7787" s="8" t="s">
        <v>452</v>
      </c>
      <c r="G7787" s="8" t="s">
        <v>459</v>
      </c>
      <c r="H7787" s="8">
        <v>2.6446000000000001E-2</v>
      </c>
    </row>
    <row r="7788" spans="1:8">
      <c r="A7788" s="8" t="str">
        <f t="shared" si="161"/>
        <v>40.06.000510.08.0001</v>
      </c>
      <c r="B7788" s="8" t="s">
        <v>543</v>
      </c>
      <c r="C7788" s="8" t="s">
        <v>544</v>
      </c>
      <c r="D7788" s="8" t="s">
        <v>450</v>
      </c>
      <c r="E7788" s="8" t="s">
        <v>545</v>
      </c>
      <c r="F7788" s="8" t="s">
        <v>452</v>
      </c>
      <c r="G7788" s="8" t="s">
        <v>546</v>
      </c>
      <c r="H7788" s="8">
        <v>0.92737400000000003</v>
      </c>
    </row>
    <row r="7789" spans="1:8">
      <c r="A7789" s="8" t="str">
        <f t="shared" si="161"/>
        <v>40.06.000510.09.0002</v>
      </c>
      <c r="B7789" s="8" t="s">
        <v>543</v>
      </c>
      <c r="C7789" s="8" t="s">
        <v>544</v>
      </c>
      <c r="D7789" s="8" t="s">
        <v>450</v>
      </c>
      <c r="E7789" s="8" t="s">
        <v>502</v>
      </c>
      <c r="F7789" s="8" t="s">
        <v>452</v>
      </c>
      <c r="G7789" s="8" t="s">
        <v>503</v>
      </c>
      <c r="H7789" s="8">
        <v>3.0908999999999999E-2</v>
      </c>
    </row>
    <row r="7790" spans="1:8">
      <c r="A7790" s="8" t="str">
        <f t="shared" si="161"/>
        <v>40.06.000510.09.0006</v>
      </c>
      <c r="B7790" s="8" t="s">
        <v>543</v>
      </c>
      <c r="C7790" s="8" t="s">
        <v>544</v>
      </c>
      <c r="D7790" s="8" t="s">
        <v>450</v>
      </c>
      <c r="E7790" s="8" t="s">
        <v>504</v>
      </c>
      <c r="F7790" s="8" t="s">
        <v>505</v>
      </c>
      <c r="G7790" s="8" t="s">
        <v>506</v>
      </c>
      <c r="H7790" s="8">
        <v>1.766E-3</v>
      </c>
    </row>
    <row r="7791" spans="1:8">
      <c r="A7791" s="8" t="str">
        <f t="shared" si="161"/>
        <v>40.06.000520.10.0001</v>
      </c>
      <c r="B7791" s="8" t="s">
        <v>543</v>
      </c>
      <c r="C7791" s="8" t="s">
        <v>544</v>
      </c>
      <c r="D7791" s="8" t="s">
        <v>450</v>
      </c>
      <c r="E7791" s="8" t="s">
        <v>507</v>
      </c>
      <c r="F7791" s="8" t="s">
        <v>508</v>
      </c>
      <c r="G7791" s="8" t="s">
        <v>509</v>
      </c>
      <c r="H7791" s="8">
        <v>3.0150749999999999</v>
      </c>
    </row>
    <row r="7792" spans="1:8">
      <c r="A7792" s="8" t="str">
        <f t="shared" si="161"/>
        <v>40.06.000520.03.0003</v>
      </c>
      <c r="B7792" s="8" t="s">
        <v>543</v>
      </c>
      <c r="C7792" s="8" t="s">
        <v>544</v>
      </c>
      <c r="D7792" s="8" t="s">
        <v>450</v>
      </c>
      <c r="E7792" s="8" t="s">
        <v>510</v>
      </c>
      <c r="F7792" s="8" t="s">
        <v>508</v>
      </c>
      <c r="G7792" s="8" t="s">
        <v>511</v>
      </c>
      <c r="H7792" s="8">
        <v>1.0050250000000001</v>
      </c>
    </row>
    <row r="7793" spans="1:8">
      <c r="A7793" s="8" t="str">
        <f t="shared" si="161"/>
        <v>40.06.000520.08.0004</v>
      </c>
      <c r="B7793" s="8" t="s">
        <v>543</v>
      </c>
      <c r="C7793" s="8" t="s">
        <v>544</v>
      </c>
      <c r="D7793" s="8" t="s">
        <v>450</v>
      </c>
      <c r="E7793" s="8" t="s">
        <v>541</v>
      </c>
      <c r="F7793" s="8" t="s">
        <v>452</v>
      </c>
      <c r="G7793" s="8" t="s">
        <v>542</v>
      </c>
      <c r="H7793" s="8">
        <v>2.111E-3</v>
      </c>
    </row>
    <row r="7794" spans="1:8">
      <c r="A7794" s="8" t="str">
        <f t="shared" si="161"/>
        <v>40.06.000610.05.0002</v>
      </c>
      <c r="B7794" s="8" t="s">
        <v>368</v>
      </c>
      <c r="C7794" s="8" t="s">
        <v>391</v>
      </c>
      <c r="D7794" s="8" t="s">
        <v>450</v>
      </c>
      <c r="E7794" s="8" t="s">
        <v>451</v>
      </c>
      <c r="F7794" s="8" t="s">
        <v>452</v>
      </c>
      <c r="G7794" s="8" t="s">
        <v>453</v>
      </c>
      <c r="H7794" s="8">
        <v>0.88617800000000002</v>
      </c>
    </row>
    <row r="7795" spans="1:8">
      <c r="A7795" s="8" t="str">
        <f t="shared" si="161"/>
        <v>40.06.000610.07.0002</v>
      </c>
      <c r="B7795" s="8" t="s">
        <v>368</v>
      </c>
      <c r="C7795" s="8" t="s">
        <v>391</v>
      </c>
      <c r="D7795" s="8" t="s">
        <v>450</v>
      </c>
      <c r="E7795" s="8" t="s">
        <v>454</v>
      </c>
      <c r="F7795" s="8" t="s">
        <v>452</v>
      </c>
      <c r="G7795" s="8" t="s">
        <v>455</v>
      </c>
      <c r="H7795" s="8">
        <v>0.68018500000000004</v>
      </c>
    </row>
    <row r="7796" spans="1:8">
      <c r="A7796" s="8" t="str">
        <f t="shared" si="161"/>
        <v>40.06.000610.06.0020</v>
      </c>
      <c r="B7796" s="8" t="s">
        <v>368</v>
      </c>
      <c r="C7796" s="8" t="s">
        <v>391</v>
      </c>
      <c r="D7796" s="8" t="s">
        <v>450</v>
      </c>
      <c r="E7796" s="8" t="s">
        <v>456</v>
      </c>
      <c r="F7796" s="8" t="s">
        <v>452</v>
      </c>
      <c r="G7796" s="8" t="s">
        <v>457</v>
      </c>
      <c r="H7796" s="8">
        <v>1.0494E-2</v>
      </c>
    </row>
    <row r="7797" spans="1:8">
      <c r="A7797" s="8" t="str">
        <f t="shared" si="161"/>
        <v>40.06.000610.04.0006</v>
      </c>
      <c r="B7797" s="8" t="s">
        <v>368</v>
      </c>
      <c r="C7797" s="8" t="s">
        <v>391</v>
      </c>
      <c r="D7797" s="8" t="s">
        <v>450</v>
      </c>
      <c r="E7797" s="8" t="s">
        <v>458</v>
      </c>
      <c r="F7797" s="8" t="s">
        <v>452</v>
      </c>
      <c r="G7797" s="8" t="s">
        <v>459</v>
      </c>
      <c r="H7797" s="8">
        <v>0.70606100000000005</v>
      </c>
    </row>
    <row r="7798" spans="1:8">
      <c r="A7798" s="8" t="str">
        <f t="shared" si="161"/>
        <v>40.06.000630.04.0001</v>
      </c>
      <c r="B7798" s="8" t="s">
        <v>368</v>
      </c>
      <c r="C7798" s="8" t="s">
        <v>391</v>
      </c>
      <c r="D7798" s="8" t="s">
        <v>450</v>
      </c>
      <c r="E7798" s="8" t="s">
        <v>460</v>
      </c>
      <c r="F7798" s="8" t="s">
        <v>452</v>
      </c>
      <c r="G7798" s="8" t="s">
        <v>461</v>
      </c>
      <c r="H7798" s="8">
        <v>8.4645999999999999E-2</v>
      </c>
    </row>
    <row r="7799" spans="1:8">
      <c r="A7799" s="8" t="str">
        <f t="shared" si="161"/>
        <v>40.06.000620.10.0004</v>
      </c>
      <c r="B7799" s="8" t="s">
        <v>368</v>
      </c>
      <c r="C7799" s="8" t="s">
        <v>391</v>
      </c>
      <c r="D7799" s="8" t="s">
        <v>450</v>
      </c>
      <c r="E7799" s="8" t="s">
        <v>462</v>
      </c>
      <c r="F7799" s="8" t="s">
        <v>463</v>
      </c>
      <c r="G7799" s="8" t="s">
        <v>464</v>
      </c>
      <c r="H7799" s="8">
        <v>8.5070000000000007E-3</v>
      </c>
    </row>
    <row r="7800" spans="1:8">
      <c r="A7800" s="8" t="str">
        <f t="shared" si="161"/>
        <v>40.06.000610.04.0010</v>
      </c>
      <c r="B7800" s="8" t="s">
        <v>368</v>
      </c>
      <c r="C7800" s="8" t="s">
        <v>391</v>
      </c>
      <c r="D7800" s="8" t="s">
        <v>450</v>
      </c>
      <c r="E7800" s="8" t="s">
        <v>465</v>
      </c>
      <c r="F7800" s="8" t="s">
        <v>452</v>
      </c>
      <c r="G7800" s="8" t="s">
        <v>459</v>
      </c>
      <c r="H7800" s="8">
        <v>2.5649999999999999E-2</v>
      </c>
    </row>
    <row r="7801" spans="1:8">
      <c r="A7801" s="8" t="str">
        <f t="shared" si="161"/>
        <v>40.06.000630.02.0002</v>
      </c>
      <c r="B7801" s="8" t="s">
        <v>368</v>
      </c>
      <c r="C7801" s="8" t="s">
        <v>391</v>
      </c>
      <c r="D7801" s="8" t="s">
        <v>450</v>
      </c>
      <c r="E7801" s="8" t="s">
        <v>181</v>
      </c>
      <c r="F7801" s="8" t="s">
        <v>452</v>
      </c>
      <c r="G7801" s="8" t="s">
        <v>547</v>
      </c>
      <c r="H7801" s="8">
        <v>0.90010100000000004</v>
      </c>
    </row>
    <row r="7802" spans="1:8">
      <c r="A7802" s="8" t="str">
        <f t="shared" si="161"/>
        <v>40.06.000640.03.1820</v>
      </c>
      <c r="B7802" s="8" t="s">
        <v>368</v>
      </c>
      <c r="C7802" s="8" t="s">
        <v>391</v>
      </c>
      <c r="D7802" s="8" t="s">
        <v>450</v>
      </c>
      <c r="E7802" s="8" t="s">
        <v>513</v>
      </c>
      <c r="F7802" s="8" t="s">
        <v>498</v>
      </c>
      <c r="G7802" s="8" t="s">
        <v>514</v>
      </c>
      <c r="H7802" s="8">
        <v>0.15293499999999999</v>
      </c>
    </row>
    <row r="7803" spans="1:8">
      <c r="A7803" s="8" t="str">
        <f t="shared" si="161"/>
        <v>40.06.000640.03.1420</v>
      </c>
      <c r="B7803" s="8" t="s">
        <v>368</v>
      </c>
      <c r="C7803" s="8" t="s">
        <v>391</v>
      </c>
      <c r="D7803" s="8" t="s">
        <v>450</v>
      </c>
      <c r="E7803" s="8" t="s">
        <v>548</v>
      </c>
      <c r="F7803" s="8" t="s">
        <v>498</v>
      </c>
      <c r="G7803" s="8" t="s">
        <v>549</v>
      </c>
      <c r="H7803" s="8">
        <v>0.13764199999999999</v>
      </c>
    </row>
    <row r="7804" spans="1:8">
      <c r="A7804" s="8" t="str">
        <f t="shared" si="161"/>
        <v>40.06.000640.03.1680</v>
      </c>
      <c r="B7804" s="8" t="s">
        <v>368</v>
      </c>
      <c r="C7804" s="8" t="s">
        <v>391</v>
      </c>
      <c r="D7804" s="8" t="s">
        <v>450</v>
      </c>
      <c r="E7804" s="8" t="s">
        <v>521</v>
      </c>
      <c r="F7804" s="8" t="s">
        <v>498</v>
      </c>
      <c r="G7804" s="8" t="s">
        <v>522</v>
      </c>
      <c r="H7804" s="8">
        <v>0.11852500000000001</v>
      </c>
    </row>
    <row r="7805" spans="1:8">
      <c r="A7805" s="8" t="str">
        <f t="shared" si="161"/>
        <v>40.06.000610.03.0008</v>
      </c>
      <c r="B7805" s="8" t="s">
        <v>368</v>
      </c>
      <c r="C7805" s="8" t="s">
        <v>391</v>
      </c>
      <c r="D7805" s="8" t="s">
        <v>450</v>
      </c>
      <c r="E7805" s="8" t="s">
        <v>550</v>
      </c>
      <c r="F7805" s="8" t="s">
        <v>452</v>
      </c>
      <c r="G7805" s="8" t="s">
        <v>551</v>
      </c>
      <c r="H7805" s="8">
        <v>0.122348</v>
      </c>
    </row>
    <row r="7806" spans="1:8">
      <c r="A7806" s="8" t="str">
        <f t="shared" si="161"/>
        <v>40.06.000610.01.0003</v>
      </c>
      <c r="B7806" s="8" t="s">
        <v>368</v>
      </c>
      <c r="C7806" s="8" t="s">
        <v>391</v>
      </c>
      <c r="D7806" s="8" t="s">
        <v>450</v>
      </c>
      <c r="E7806" s="8" t="s">
        <v>471</v>
      </c>
      <c r="F7806" s="8" t="s">
        <v>452</v>
      </c>
      <c r="G7806" s="8" t="s">
        <v>472</v>
      </c>
      <c r="H7806" s="8">
        <v>3.8233999999999997E-2</v>
      </c>
    </row>
    <row r="7807" spans="1:8">
      <c r="A7807" s="8" t="str">
        <f t="shared" si="161"/>
        <v>40.06.000610.06.0015</v>
      </c>
      <c r="B7807" s="8" t="s">
        <v>368</v>
      </c>
      <c r="C7807" s="8" t="s">
        <v>391</v>
      </c>
      <c r="D7807" s="8" t="s">
        <v>450</v>
      </c>
      <c r="E7807" s="8" t="s">
        <v>552</v>
      </c>
      <c r="F7807" s="8" t="s">
        <v>452</v>
      </c>
      <c r="G7807" s="8" t="s">
        <v>553</v>
      </c>
      <c r="H7807" s="8">
        <v>8.4099999999999995E-4</v>
      </c>
    </row>
    <row r="7808" spans="1:8">
      <c r="A7808" s="8" t="str">
        <f t="shared" si="161"/>
        <v>40.06.000610.03.0001</v>
      </c>
      <c r="B7808" s="8" t="s">
        <v>368</v>
      </c>
      <c r="C7808" s="8" t="s">
        <v>391</v>
      </c>
      <c r="D7808" s="8" t="s">
        <v>450</v>
      </c>
      <c r="E7808" s="8" t="s">
        <v>554</v>
      </c>
      <c r="F7808" s="8" t="s">
        <v>452</v>
      </c>
      <c r="G7808" s="8" t="s">
        <v>555</v>
      </c>
      <c r="H7808" s="8">
        <v>9.1760999999999995E-2</v>
      </c>
    </row>
    <row r="7809" spans="1:8">
      <c r="A7809" s="8" t="str">
        <f t="shared" si="161"/>
        <v>40.06.000610.09.0002</v>
      </c>
      <c r="B7809" s="8" t="s">
        <v>368</v>
      </c>
      <c r="C7809" s="8" t="s">
        <v>391</v>
      </c>
      <c r="D7809" s="8" t="s">
        <v>450</v>
      </c>
      <c r="E7809" s="8" t="s">
        <v>502</v>
      </c>
      <c r="F7809" s="8" t="s">
        <v>452</v>
      </c>
      <c r="G7809" s="8" t="s">
        <v>503</v>
      </c>
      <c r="H7809" s="8">
        <v>0.03</v>
      </c>
    </row>
    <row r="7810" spans="1:8">
      <c r="A7810" s="8" t="str">
        <f t="shared" si="161"/>
        <v>40.06.000610.09.0006</v>
      </c>
      <c r="B7810" s="8" t="s">
        <v>368</v>
      </c>
      <c r="C7810" s="8" t="s">
        <v>391</v>
      </c>
      <c r="D7810" s="8" t="s">
        <v>450</v>
      </c>
      <c r="E7810" s="8" t="s">
        <v>504</v>
      </c>
      <c r="F7810" s="8" t="s">
        <v>505</v>
      </c>
      <c r="G7810" s="8" t="s">
        <v>506</v>
      </c>
      <c r="H7810" s="8">
        <v>1.714E-3</v>
      </c>
    </row>
    <row r="7811" spans="1:8">
      <c r="A7811" s="8" t="str">
        <f t="shared" si="161"/>
        <v>---------------  - FMEN031 - V:</v>
      </c>
      <c r="B7811" s="8" t="s">
        <v>427</v>
      </c>
      <c r="C7811" s="8" t="e">
        <f>------------------------------DAT</f>
        <v>#NAME?</v>
      </c>
      <c r="D7811" s="8" t="s">
        <v>1238</v>
      </c>
      <c r="E7811" s="8" t="s">
        <v>526</v>
      </c>
      <c r="F7811" s="8" t="s">
        <v>527</v>
      </c>
      <c r="G7811" s="8" t="s">
        <v>528</v>
      </c>
      <c r="H7811" s="8"/>
    </row>
    <row r="7812" spans="1:8">
      <c r="A7812" s="8" t="str">
        <f t="shared" si="161"/>
        <v>_x000C_------------------------------</v>
      </c>
      <c r="B7812" s="8" t="s">
        <v>529</v>
      </c>
      <c r="C7812" s="8" t="s">
        <v>1227</v>
      </c>
      <c r="D7812" s="8" t="s">
        <v>1228</v>
      </c>
      <c r="E7812" s="8" t="s">
        <v>430</v>
      </c>
      <c r="F7812" s="8" t="s">
        <v>429</v>
      </c>
      <c r="G7812" s="8" t="s">
        <v>431</v>
      </c>
      <c r="H7812" s="8" t="s">
        <v>431</v>
      </c>
    </row>
    <row r="7813" spans="1:8">
      <c r="A7813" s="8" t="str">
        <f t="shared" si="161"/>
        <v>FORNO DE MINASrutura de Atual P</v>
      </c>
      <c r="B7813" s="8" t="s">
        <v>433</v>
      </c>
      <c r="C7813" s="8" t="s">
        <v>434</v>
      </c>
      <c r="D7813" s="8" t="s">
        <v>435</v>
      </c>
      <c r="E7813" s="8" t="s">
        <v>436</v>
      </c>
      <c r="F7813" s="8" t="s">
        <v>437</v>
      </c>
      <c r="G7813" s="8" t="s">
        <v>438</v>
      </c>
      <c r="H7813" s="8" t="s">
        <v>2253</v>
      </c>
    </row>
    <row r="7814" spans="1:8">
      <c r="A7814" s="8" t="str">
        <f t="shared" si="161"/>
        <v>-------------------------------</v>
      </c>
      <c r="B7814" s="8" t="s">
        <v>427</v>
      </c>
      <c r="C7814" s="8" t="s">
        <v>1227</v>
      </c>
      <c r="D7814" s="8" t="s">
        <v>1228</v>
      </c>
      <c r="E7814" s="8" t="s">
        <v>430</v>
      </c>
      <c r="F7814" s="8" t="s">
        <v>429</v>
      </c>
      <c r="G7814" s="8" t="s">
        <v>431</v>
      </c>
      <c r="H7814" s="8" t="s">
        <v>2208</v>
      </c>
    </row>
    <row r="7815" spans="1:8">
      <c r="A7815" s="8" t="str">
        <f t="shared" si="161"/>
        <v/>
      </c>
      <c r="B7815" s="8"/>
      <c r="C7815" s="8"/>
      <c r="D7815" s="8"/>
      <c r="E7815" s="8"/>
      <c r="F7815" s="8"/>
      <c r="G7815" s="8"/>
      <c r="H7815" s="8"/>
    </row>
    <row r="7816" spans="1:8">
      <c r="A7816" s="8" t="str">
        <f t="shared" si="161"/>
        <v>Item PaiItem Filho</v>
      </c>
      <c r="B7816" s="8" t="s">
        <v>441</v>
      </c>
      <c r="C7816" s="8" t="s">
        <v>442</v>
      </c>
      <c r="D7816" s="8" t="s">
        <v>443</v>
      </c>
      <c r="E7816" s="8" t="s">
        <v>444</v>
      </c>
      <c r="F7816" s="8" t="s">
        <v>443</v>
      </c>
      <c r="G7816" s="8" t="s">
        <v>445</v>
      </c>
      <c r="H7816" s="8" t="s">
        <v>446</v>
      </c>
    </row>
    <row r="7817" spans="1:8">
      <c r="A7817" s="8" t="str">
        <f t="shared" si="161"/>
        <v>------------------------------</v>
      </c>
      <c r="B7817" s="8" t="s">
        <v>427</v>
      </c>
      <c r="C7817" s="8" t="s">
        <v>447</v>
      </c>
      <c r="D7817" s="8" t="s">
        <v>448</v>
      </c>
      <c r="E7817" s="8" t="s">
        <v>449</v>
      </c>
      <c r="F7817" s="8" t="s">
        <v>448</v>
      </c>
      <c r="G7817" s="8" t="s">
        <v>431</v>
      </c>
      <c r="H7817" s="8" t="s">
        <v>427</v>
      </c>
    </row>
    <row r="7818" spans="1:8">
      <c r="A7818" s="8" t="str">
        <f t="shared" si="161"/>
        <v>40.06.000620.10.0001</v>
      </c>
      <c r="B7818" s="8" t="s">
        <v>368</v>
      </c>
      <c r="C7818" s="8" t="s">
        <v>391</v>
      </c>
      <c r="D7818" s="8" t="s">
        <v>450</v>
      </c>
      <c r="E7818" s="8" t="s">
        <v>507</v>
      </c>
      <c r="F7818" s="8" t="s">
        <v>508</v>
      </c>
      <c r="G7818" s="8" t="s">
        <v>509</v>
      </c>
      <c r="H7818" s="8">
        <v>3.0150749999999999</v>
      </c>
    </row>
    <row r="7819" spans="1:8">
      <c r="A7819" s="8" t="str">
        <f t="shared" si="161"/>
        <v>40.06.000620.03.0003</v>
      </c>
      <c r="B7819" s="8" t="s">
        <v>368</v>
      </c>
      <c r="C7819" s="8" t="s">
        <v>391</v>
      </c>
      <c r="D7819" s="8" t="s">
        <v>450</v>
      </c>
      <c r="E7819" s="8" t="s">
        <v>510</v>
      </c>
      <c r="F7819" s="8" t="s">
        <v>508</v>
      </c>
      <c r="G7819" s="8" t="s">
        <v>511</v>
      </c>
      <c r="H7819" s="8">
        <v>1.0050250000000001</v>
      </c>
    </row>
    <row r="7820" spans="1:8">
      <c r="A7820" s="8" t="str">
        <f t="shared" si="161"/>
        <v>40.06.000620.08.0004</v>
      </c>
      <c r="B7820" s="8" t="s">
        <v>368</v>
      </c>
      <c r="C7820" s="8" t="s">
        <v>391</v>
      </c>
      <c r="D7820" s="8" t="s">
        <v>450</v>
      </c>
      <c r="E7820" s="8" t="s">
        <v>541</v>
      </c>
      <c r="F7820" s="8" t="s">
        <v>452</v>
      </c>
      <c r="G7820" s="8" t="s">
        <v>542</v>
      </c>
      <c r="H7820" s="8">
        <v>2.111E-3</v>
      </c>
    </row>
    <row r="7821" spans="1:8">
      <c r="A7821" s="8" t="str">
        <f t="shared" si="161"/>
        <v>40.06.000710.05.0002</v>
      </c>
      <c r="B7821" s="8" t="s">
        <v>557</v>
      </c>
      <c r="C7821" s="8" t="s">
        <v>558</v>
      </c>
      <c r="D7821" s="8" t="s">
        <v>505</v>
      </c>
      <c r="E7821" s="8" t="s">
        <v>451</v>
      </c>
      <c r="F7821" s="8" t="s">
        <v>452</v>
      </c>
      <c r="G7821" s="8" t="s">
        <v>453</v>
      </c>
      <c r="H7821" s="8">
        <v>0.85933999999999999</v>
      </c>
    </row>
    <row r="7822" spans="1:8">
      <c r="A7822" s="8" t="str">
        <f t="shared" si="161"/>
        <v>40.06.000710.07.0002</v>
      </c>
      <c r="B7822" s="8" t="s">
        <v>557</v>
      </c>
      <c r="C7822" s="8" t="s">
        <v>558</v>
      </c>
      <c r="D7822" s="8" t="s">
        <v>505</v>
      </c>
      <c r="E7822" s="8" t="s">
        <v>454</v>
      </c>
      <c r="F7822" s="8" t="s">
        <v>452</v>
      </c>
      <c r="G7822" s="8" t="s">
        <v>455</v>
      </c>
      <c r="H7822" s="8">
        <v>0.42971599999999999</v>
      </c>
    </row>
    <row r="7823" spans="1:8">
      <c r="A7823" s="8" t="str">
        <f t="shared" ref="A7823:A7886" si="162">B7823&amp;E7823</f>
        <v>40.06.000710.06.0020</v>
      </c>
      <c r="B7823" s="8" t="s">
        <v>557</v>
      </c>
      <c r="C7823" s="8" t="s">
        <v>558</v>
      </c>
      <c r="D7823" s="8" t="s">
        <v>505</v>
      </c>
      <c r="E7823" s="8" t="s">
        <v>456</v>
      </c>
      <c r="F7823" s="8" t="s">
        <v>452</v>
      </c>
      <c r="G7823" s="8" t="s">
        <v>457</v>
      </c>
      <c r="H7823" s="8">
        <v>9.4129999999999995E-3</v>
      </c>
    </row>
    <row r="7824" spans="1:8">
      <c r="A7824" s="8" t="str">
        <f t="shared" si="162"/>
        <v>40.06.000710.04.0006</v>
      </c>
      <c r="B7824" s="8" t="s">
        <v>557</v>
      </c>
      <c r="C7824" s="8" t="s">
        <v>558</v>
      </c>
      <c r="D7824" s="8" t="s">
        <v>505</v>
      </c>
      <c r="E7824" s="8" t="s">
        <v>458</v>
      </c>
      <c r="F7824" s="8" t="s">
        <v>452</v>
      </c>
      <c r="G7824" s="8" t="s">
        <v>459</v>
      </c>
      <c r="H7824" s="8">
        <v>0.68464599999999998</v>
      </c>
    </row>
    <row r="7825" spans="1:8">
      <c r="A7825" s="8" t="str">
        <f t="shared" si="162"/>
        <v>40.06.000730.04.0001</v>
      </c>
      <c r="B7825" s="8" t="s">
        <v>557</v>
      </c>
      <c r="C7825" s="8" t="s">
        <v>558</v>
      </c>
      <c r="D7825" s="8" t="s">
        <v>505</v>
      </c>
      <c r="E7825" s="8" t="s">
        <v>460</v>
      </c>
      <c r="F7825" s="8" t="s">
        <v>452</v>
      </c>
      <c r="G7825" s="8" t="s">
        <v>461</v>
      </c>
      <c r="H7825" s="8">
        <v>8.2121E-2</v>
      </c>
    </row>
    <row r="7826" spans="1:8">
      <c r="A7826" s="8" t="str">
        <f t="shared" si="162"/>
        <v>40.06.000720.10.0004</v>
      </c>
      <c r="B7826" s="8" t="s">
        <v>557</v>
      </c>
      <c r="C7826" s="8" t="s">
        <v>558</v>
      </c>
      <c r="D7826" s="8" t="s">
        <v>505</v>
      </c>
      <c r="E7826" s="8" t="s">
        <v>462</v>
      </c>
      <c r="F7826" s="8" t="s">
        <v>463</v>
      </c>
      <c r="G7826" s="8" t="s">
        <v>464</v>
      </c>
      <c r="H7826" s="8">
        <v>8.2529999999999999E-3</v>
      </c>
    </row>
    <row r="7827" spans="1:8">
      <c r="A7827" s="8" t="str">
        <f t="shared" si="162"/>
        <v>40.06.000710.04.0010</v>
      </c>
      <c r="B7827" s="8" t="s">
        <v>557</v>
      </c>
      <c r="C7827" s="8" t="s">
        <v>558</v>
      </c>
      <c r="D7827" s="8" t="s">
        <v>505</v>
      </c>
      <c r="E7827" s="8" t="s">
        <v>465</v>
      </c>
      <c r="F7827" s="8" t="s">
        <v>452</v>
      </c>
      <c r="G7827" s="8" t="s">
        <v>459</v>
      </c>
      <c r="H7827" s="8">
        <v>2.4885000000000001E-2</v>
      </c>
    </row>
    <row r="7828" spans="1:8">
      <c r="A7828" s="8" t="str">
        <f t="shared" si="162"/>
        <v>40.06.000710.08.0001</v>
      </c>
      <c r="B7828" s="8" t="s">
        <v>557</v>
      </c>
      <c r="C7828" s="8" t="s">
        <v>558</v>
      </c>
      <c r="D7828" s="8" t="s">
        <v>505</v>
      </c>
      <c r="E7828" s="8" t="s">
        <v>545</v>
      </c>
      <c r="F7828" s="8" t="s">
        <v>452</v>
      </c>
      <c r="G7828" s="8" t="s">
        <v>546</v>
      </c>
      <c r="H7828" s="8">
        <v>0.87282800000000005</v>
      </c>
    </row>
    <row r="7829" spans="1:8">
      <c r="A7829" s="8" t="str">
        <f t="shared" si="162"/>
        <v>40.06.000710.09.0002</v>
      </c>
      <c r="B7829" s="8" t="s">
        <v>557</v>
      </c>
      <c r="C7829" s="8" t="s">
        <v>558</v>
      </c>
      <c r="D7829" s="8" t="s">
        <v>505</v>
      </c>
      <c r="E7829" s="8" t="s">
        <v>502</v>
      </c>
      <c r="F7829" s="8" t="s">
        <v>452</v>
      </c>
      <c r="G7829" s="8" t="s">
        <v>503</v>
      </c>
      <c r="H7829" s="8">
        <v>2.9090999999999999E-2</v>
      </c>
    </row>
    <row r="7830" spans="1:8">
      <c r="A7830" s="8" t="str">
        <f t="shared" si="162"/>
        <v>40.06.000710.09.0006</v>
      </c>
      <c r="B7830" s="8" t="s">
        <v>557</v>
      </c>
      <c r="C7830" s="8" t="s">
        <v>558</v>
      </c>
      <c r="D7830" s="8" t="s">
        <v>505</v>
      </c>
      <c r="E7830" s="8" t="s">
        <v>504</v>
      </c>
      <c r="F7830" s="8" t="s">
        <v>505</v>
      </c>
      <c r="G7830" s="8" t="s">
        <v>506</v>
      </c>
      <c r="H7830" s="8">
        <v>1.6620000000000001E-3</v>
      </c>
    </row>
    <row r="7831" spans="1:8">
      <c r="A7831" s="8" t="str">
        <f t="shared" si="162"/>
        <v>40.06.000720.10.0008</v>
      </c>
      <c r="B7831" s="8" t="s">
        <v>557</v>
      </c>
      <c r="C7831" s="8" t="s">
        <v>558</v>
      </c>
      <c r="D7831" s="8" t="s">
        <v>505</v>
      </c>
      <c r="E7831" s="8" t="s">
        <v>559</v>
      </c>
      <c r="F7831" s="8" t="s">
        <v>463</v>
      </c>
      <c r="G7831" s="8" t="s">
        <v>560</v>
      </c>
      <c r="H7831" s="8">
        <v>3.0150749999999999</v>
      </c>
    </row>
    <row r="7832" spans="1:8">
      <c r="A7832" s="8" t="str">
        <f t="shared" si="162"/>
        <v>40.06.000720.03.0003</v>
      </c>
      <c r="B7832" s="8" t="s">
        <v>557</v>
      </c>
      <c r="C7832" s="8" t="s">
        <v>558</v>
      </c>
      <c r="D7832" s="8" t="s">
        <v>505</v>
      </c>
      <c r="E7832" s="8" t="s">
        <v>510</v>
      </c>
      <c r="F7832" s="8" t="s">
        <v>508</v>
      </c>
      <c r="G7832" s="8" t="s">
        <v>511</v>
      </c>
      <c r="H7832" s="8">
        <v>1.0050250000000001</v>
      </c>
    </row>
    <row r="7833" spans="1:8">
      <c r="A7833" s="8" t="str">
        <f t="shared" si="162"/>
        <v>40.06.000720.08.0004</v>
      </c>
      <c r="B7833" s="8" t="s">
        <v>557</v>
      </c>
      <c r="C7833" s="8" t="s">
        <v>558</v>
      </c>
      <c r="D7833" s="8" t="s">
        <v>505</v>
      </c>
      <c r="E7833" s="8" t="s">
        <v>541</v>
      </c>
      <c r="F7833" s="8" t="s">
        <v>452</v>
      </c>
      <c r="G7833" s="8" t="s">
        <v>542</v>
      </c>
      <c r="H7833" s="8">
        <v>2.111E-3</v>
      </c>
    </row>
    <row r="7834" spans="1:8">
      <c r="A7834" s="8" t="str">
        <f t="shared" si="162"/>
        <v>40.06.000810.05.0002</v>
      </c>
      <c r="B7834" s="8" t="s">
        <v>369</v>
      </c>
      <c r="C7834" s="8" t="s">
        <v>392</v>
      </c>
      <c r="D7834" s="8" t="s">
        <v>505</v>
      </c>
      <c r="E7834" s="8" t="s">
        <v>451</v>
      </c>
      <c r="F7834" s="8" t="s">
        <v>452</v>
      </c>
      <c r="G7834" s="8" t="s">
        <v>453</v>
      </c>
      <c r="H7834" s="8">
        <v>0.85933999999999999</v>
      </c>
    </row>
    <row r="7835" spans="1:8">
      <c r="A7835" s="8" t="str">
        <f t="shared" si="162"/>
        <v>40.06.000810.07.0002</v>
      </c>
      <c r="B7835" s="8" t="s">
        <v>369</v>
      </c>
      <c r="C7835" s="8" t="s">
        <v>392</v>
      </c>
      <c r="D7835" s="8" t="s">
        <v>505</v>
      </c>
      <c r="E7835" s="8" t="s">
        <v>454</v>
      </c>
      <c r="F7835" s="8" t="s">
        <v>452</v>
      </c>
      <c r="G7835" s="8" t="s">
        <v>455</v>
      </c>
      <c r="H7835" s="8">
        <v>0.67897099999999999</v>
      </c>
    </row>
    <row r="7836" spans="1:8">
      <c r="A7836" s="8" t="str">
        <f t="shared" si="162"/>
        <v>40.06.000810.06.0020</v>
      </c>
      <c r="B7836" s="8" t="s">
        <v>369</v>
      </c>
      <c r="C7836" s="8" t="s">
        <v>392</v>
      </c>
      <c r="D7836" s="8" t="s">
        <v>505</v>
      </c>
      <c r="E7836" s="8" t="s">
        <v>456</v>
      </c>
      <c r="F7836" s="8" t="s">
        <v>452</v>
      </c>
      <c r="G7836" s="8" t="s">
        <v>457</v>
      </c>
      <c r="H7836" s="8">
        <v>1.1556E-2</v>
      </c>
    </row>
    <row r="7837" spans="1:8">
      <c r="A7837" s="8" t="str">
        <f t="shared" si="162"/>
        <v>40.06.000810.04.0006</v>
      </c>
      <c r="B7837" s="8" t="s">
        <v>369</v>
      </c>
      <c r="C7837" s="8" t="s">
        <v>392</v>
      </c>
      <c r="D7837" s="8" t="s">
        <v>505</v>
      </c>
      <c r="E7837" s="8" t="s">
        <v>458</v>
      </c>
      <c r="F7837" s="8" t="s">
        <v>452</v>
      </c>
      <c r="G7837" s="8" t="s">
        <v>459</v>
      </c>
      <c r="H7837" s="8">
        <v>0.68464599999999998</v>
      </c>
    </row>
    <row r="7838" spans="1:8">
      <c r="A7838" s="8" t="str">
        <f t="shared" si="162"/>
        <v>40.06.000830.04.0001</v>
      </c>
      <c r="B7838" s="8" t="s">
        <v>369</v>
      </c>
      <c r="C7838" s="8" t="s">
        <v>392</v>
      </c>
      <c r="D7838" s="8" t="s">
        <v>505</v>
      </c>
      <c r="E7838" s="8" t="s">
        <v>460</v>
      </c>
      <c r="F7838" s="8" t="s">
        <v>452</v>
      </c>
      <c r="G7838" s="8" t="s">
        <v>461</v>
      </c>
      <c r="H7838" s="8">
        <v>8.2121E-2</v>
      </c>
    </row>
    <row r="7839" spans="1:8">
      <c r="A7839" s="8" t="str">
        <f t="shared" si="162"/>
        <v>40.06.000820.10.0004</v>
      </c>
      <c r="B7839" s="8" t="s">
        <v>369</v>
      </c>
      <c r="C7839" s="8" t="s">
        <v>392</v>
      </c>
      <c r="D7839" s="8" t="s">
        <v>505</v>
      </c>
      <c r="E7839" s="8" t="s">
        <v>462</v>
      </c>
      <c r="F7839" s="8" t="s">
        <v>463</v>
      </c>
      <c r="G7839" s="8" t="s">
        <v>464</v>
      </c>
      <c r="H7839" s="8">
        <v>8.2529999999999999E-3</v>
      </c>
    </row>
    <row r="7840" spans="1:8">
      <c r="A7840" s="8" t="str">
        <f t="shared" si="162"/>
        <v>40.06.000810.04.0010</v>
      </c>
      <c r="B7840" s="8" t="s">
        <v>369</v>
      </c>
      <c r="C7840" s="8" t="s">
        <v>392</v>
      </c>
      <c r="D7840" s="8" t="s">
        <v>505</v>
      </c>
      <c r="E7840" s="8" t="s">
        <v>465</v>
      </c>
      <c r="F7840" s="8" t="s">
        <v>452</v>
      </c>
      <c r="G7840" s="8" t="s">
        <v>459</v>
      </c>
      <c r="H7840" s="8">
        <v>2.4885000000000001E-2</v>
      </c>
    </row>
    <row r="7841" spans="1:8">
      <c r="A7841" s="8" t="str">
        <f t="shared" si="162"/>
        <v>40.06.000830.02.0001</v>
      </c>
      <c r="B7841" s="8" t="s">
        <v>369</v>
      </c>
      <c r="C7841" s="8" t="s">
        <v>392</v>
      </c>
      <c r="D7841" s="8" t="s">
        <v>505</v>
      </c>
      <c r="E7841" s="8" t="s">
        <v>217</v>
      </c>
      <c r="F7841" s="8" t="s">
        <v>452</v>
      </c>
      <c r="G7841" s="8" t="s">
        <v>466</v>
      </c>
      <c r="H7841" s="8">
        <v>0.87282800000000005</v>
      </c>
    </row>
    <row r="7842" spans="1:8">
      <c r="A7842" s="8" t="str">
        <f t="shared" si="162"/>
        <v>40.06.000810.03.0004</v>
      </c>
      <c r="B7842" s="8" t="s">
        <v>369</v>
      </c>
      <c r="C7842" s="8" t="s">
        <v>392</v>
      </c>
      <c r="D7842" s="8" t="s">
        <v>505</v>
      </c>
      <c r="E7842" s="8" t="s">
        <v>467</v>
      </c>
      <c r="F7842" s="8" t="s">
        <v>452</v>
      </c>
      <c r="G7842" s="8" t="s">
        <v>468</v>
      </c>
      <c r="H7842" s="8">
        <v>0.33571299999999998</v>
      </c>
    </row>
    <row r="7843" spans="1:8">
      <c r="A7843" s="8" t="str">
        <f t="shared" si="162"/>
        <v>40.06.000810.06.0004</v>
      </c>
      <c r="B7843" s="8" t="s">
        <v>369</v>
      </c>
      <c r="C7843" s="8" t="s">
        <v>392</v>
      </c>
      <c r="D7843" s="8" t="s">
        <v>505</v>
      </c>
      <c r="E7843" s="8" t="s">
        <v>469</v>
      </c>
      <c r="F7843" s="8" t="s">
        <v>452</v>
      </c>
      <c r="G7843" s="8" t="s">
        <v>470</v>
      </c>
      <c r="H7843" s="8">
        <v>1.5494000000000001E-2</v>
      </c>
    </row>
    <row r="7844" spans="1:8">
      <c r="A7844" s="8" t="str">
        <f t="shared" si="162"/>
        <v>40.06.000810.01.0003</v>
      </c>
      <c r="B7844" s="8" t="s">
        <v>369</v>
      </c>
      <c r="C7844" s="8" t="s">
        <v>392</v>
      </c>
      <c r="D7844" s="8" t="s">
        <v>505</v>
      </c>
      <c r="E7844" s="8" t="s">
        <v>471</v>
      </c>
      <c r="F7844" s="8" t="s">
        <v>452</v>
      </c>
      <c r="G7844" s="8" t="s">
        <v>472</v>
      </c>
      <c r="H7844" s="8">
        <v>1.472E-2</v>
      </c>
    </row>
    <row r="7845" spans="1:8">
      <c r="A7845" s="8" t="str">
        <f t="shared" si="162"/>
        <v>40.06.000810.06.0019</v>
      </c>
      <c r="B7845" s="8" t="s">
        <v>369</v>
      </c>
      <c r="C7845" s="8" t="s">
        <v>392</v>
      </c>
      <c r="D7845" s="8" t="s">
        <v>505</v>
      </c>
      <c r="E7845" s="8" t="s">
        <v>473</v>
      </c>
      <c r="F7845" s="8" t="s">
        <v>452</v>
      </c>
      <c r="G7845" s="8" t="s">
        <v>474</v>
      </c>
      <c r="H7845" s="8">
        <v>4.4159999999999998E-3</v>
      </c>
    </row>
    <row r="7846" spans="1:8">
      <c r="A7846" s="8" t="str">
        <f t="shared" si="162"/>
        <v>40.06.000810.04.0005</v>
      </c>
      <c r="B7846" s="8" t="s">
        <v>369</v>
      </c>
      <c r="C7846" s="8" t="s">
        <v>392</v>
      </c>
      <c r="D7846" s="8" t="s">
        <v>505</v>
      </c>
      <c r="E7846" s="8" t="s">
        <v>475</v>
      </c>
      <c r="F7846" s="8" t="s">
        <v>452</v>
      </c>
      <c r="G7846" s="8" t="s">
        <v>476</v>
      </c>
      <c r="H7846" s="8">
        <v>7.2820000000000003E-3</v>
      </c>
    </row>
    <row r="7847" spans="1:8">
      <c r="A7847" s="8" t="str">
        <f t="shared" si="162"/>
        <v>40.06.000810.06.0049</v>
      </c>
      <c r="B7847" s="8" t="s">
        <v>369</v>
      </c>
      <c r="C7847" s="8" t="s">
        <v>392</v>
      </c>
      <c r="D7847" s="8" t="s">
        <v>505</v>
      </c>
      <c r="E7847" s="8" t="s">
        <v>477</v>
      </c>
      <c r="F7847" s="8" t="s">
        <v>452</v>
      </c>
      <c r="G7847" s="8" t="s">
        <v>478</v>
      </c>
      <c r="H7847" s="8">
        <v>3.228E-3</v>
      </c>
    </row>
    <row r="7848" spans="1:8">
      <c r="A7848" s="8" t="str">
        <f t="shared" si="162"/>
        <v>40.06.000810.06.0007</v>
      </c>
      <c r="B7848" s="8" t="s">
        <v>369</v>
      </c>
      <c r="C7848" s="8" t="s">
        <v>392</v>
      </c>
      <c r="D7848" s="8" t="s">
        <v>505</v>
      </c>
      <c r="E7848" s="8" t="s">
        <v>479</v>
      </c>
      <c r="F7848" s="8" t="s">
        <v>452</v>
      </c>
      <c r="G7848" s="8" t="s">
        <v>480</v>
      </c>
      <c r="H7848" s="8">
        <v>1.9629999999999999E-3</v>
      </c>
    </row>
    <row r="7849" spans="1:8">
      <c r="A7849" s="8" t="str">
        <f t="shared" si="162"/>
        <v>40.06.000810.06.0001</v>
      </c>
      <c r="B7849" s="8" t="s">
        <v>369</v>
      </c>
      <c r="C7849" s="8" t="s">
        <v>392</v>
      </c>
      <c r="D7849" s="8" t="s">
        <v>505</v>
      </c>
      <c r="E7849" s="8" t="s">
        <v>481</v>
      </c>
      <c r="F7849" s="8" t="s">
        <v>452</v>
      </c>
      <c r="G7849" s="8" t="s">
        <v>482</v>
      </c>
      <c r="H7849" s="8">
        <v>5.1999999999999997E-5</v>
      </c>
    </row>
    <row r="7850" spans="1:8">
      <c r="A7850" s="8" t="str">
        <f t="shared" si="162"/>
        <v>40.06.000810.06.0017</v>
      </c>
      <c r="B7850" s="8" t="s">
        <v>369</v>
      </c>
      <c r="C7850" s="8" t="s">
        <v>392</v>
      </c>
      <c r="D7850" s="8" t="s">
        <v>505</v>
      </c>
      <c r="E7850" s="8" t="s">
        <v>483</v>
      </c>
      <c r="F7850" s="8" t="s">
        <v>452</v>
      </c>
      <c r="G7850" s="8" t="s">
        <v>484</v>
      </c>
      <c r="H7850" s="8">
        <v>1.8100000000000001E-4</v>
      </c>
    </row>
    <row r="7851" spans="1:8">
      <c r="A7851" s="8" t="str">
        <f t="shared" si="162"/>
        <v>40.06.000810.06.0037</v>
      </c>
      <c r="B7851" s="8" t="s">
        <v>369</v>
      </c>
      <c r="C7851" s="8" t="s">
        <v>392</v>
      </c>
      <c r="D7851" s="8" t="s">
        <v>505</v>
      </c>
      <c r="E7851" s="8" t="s">
        <v>485</v>
      </c>
      <c r="F7851" s="8" t="s">
        <v>452</v>
      </c>
      <c r="G7851" s="8" t="s">
        <v>486</v>
      </c>
      <c r="H7851" s="8">
        <v>1.8100000000000001E-4</v>
      </c>
    </row>
    <row r="7852" spans="1:8">
      <c r="A7852" s="8" t="str">
        <f t="shared" si="162"/>
        <v>40.06.000810.07.0011</v>
      </c>
      <c r="B7852" s="8" t="s">
        <v>369</v>
      </c>
      <c r="C7852" s="8" t="s">
        <v>392</v>
      </c>
      <c r="D7852" s="8" t="s">
        <v>505</v>
      </c>
      <c r="E7852" s="8" t="s">
        <v>487</v>
      </c>
      <c r="F7852" s="8" t="s">
        <v>452</v>
      </c>
      <c r="G7852" s="8" t="s">
        <v>488</v>
      </c>
      <c r="H7852" s="8">
        <v>2.5820000000000001E-3</v>
      </c>
    </row>
    <row r="7853" spans="1:8">
      <c r="A7853" s="8" t="str">
        <f t="shared" si="162"/>
        <v>40.06.000810.06.0021</v>
      </c>
      <c r="B7853" s="8" t="s">
        <v>369</v>
      </c>
      <c r="C7853" s="8" t="s">
        <v>392</v>
      </c>
      <c r="D7853" s="8" t="s">
        <v>505</v>
      </c>
      <c r="E7853" s="8" t="s">
        <v>489</v>
      </c>
      <c r="F7853" s="8" t="s">
        <v>452</v>
      </c>
      <c r="G7853" s="8" t="s">
        <v>490</v>
      </c>
      <c r="H7853" s="8">
        <v>2.5799999999999998E-4</v>
      </c>
    </row>
    <row r="7854" spans="1:8">
      <c r="A7854" s="8" t="str">
        <f t="shared" si="162"/>
        <v>40.06.000810.06.0008</v>
      </c>
      <c r="B7854" s="8" t="s">
        <v>369</v>
      </c>
      <c r="C7854" s="8" t="s">
        <v>392</v>
      </c>
      <c r="D7854" s="8" t="s">
        <v>505</v>
      </c>
      <c r="E7854" s="8" t="s">
        <v>491</v>
      </c>
      <c r="F7854" s="8" t="s">
        <v>452</v>
      </c>
      <c r="G7854" s="8" t="s">
        <v>492</v>
      </c>
      <c r="H7854" s="8">
        <v>2.5799999999999998E-4</v>
      </c>
    </row>
    <row r="7855" spans="1:8">
      <c r="A7855" s="8" t="str">
        <f t="shared" si="162"/>
        <v>40.06.000810.06.0003</v>
      </c>
      <c r="B7855" s="8" t="s">
        <v>369</v>
      </c>
      <c r="C7855" s="8" t="s">
        <v>392</v>
      </c>
      <c r="D7855" s="8" t="s">
        <v>505</v>
      </c>
      <c r="E7855" s="8" t="s">
        <v>493</v>
      </c>
      <c r="F7855" s="8" t="s">
        <v>452</v>
      </c>
      <c r="G7855" s="8" t="s">
        <v>494</v>
      </c>
      <c r="H7855" s="8">
        <v>1.1620000000000001E-3</v>
      </c>
    </row>
    <row r="7856" spans="1:8">
      <c r="A7856" s="8" t="str">
        <f t="shared" si="162"/>
        <v>40.06.000810.06.0006</v>
      </c>
      <c r="B7856" s="8" t="s">
        <v>369</v>
      </c>
      <c r="C7856" s="8" t="s">
        <v>392</v>
      </c>
      <c r="D7856" s="8" t="s">
        <v>505</v>
      </c>
      <c r="E7856" s="8" t="s">
        <v>495</v>
      </c>
      <c r="F7856" s="8" t="s">
        <v>452</v>
      </c>
      <c r="G7856" s="8" t="s">
        <v>496</v>
      </c>
      <c r="H7856" s="8">
        <v>7.4899999999999999E-4</v>
      </c>
    </row>
    <row r="7857" spans="1:8">
      <c r="A7857" s="8" t="str">
        <f t="shared" si="162"/>
        <v>40.06.000830.03.0002</v>
      </c>
      <c r="B7857" s="8" t="s">
        <v>369</v>
      </c>
      <c r="C7857" s="8" t="s">
        <v>392</v>
      </c>
      <c r="D7857" s="8" t="s">
        <v>505</v>
      </c>
      <c r="E7857" s="8" t="s">
        <v>497</v>
      </c>
      <c r="F7857" s="8" t="s">
        <v>498</v>
      </c>
      <c r="G7857" s="8" t="s">
        <v>499</v>
      </c>
      <c r="H7857" s="8">
        <v>2.32E-4</v>
      </c>
    </row>
    <row r="7858" spans="1:8">
      <c r="A7858" s="8" t="str">
        <f t="shared" si="162"/>
        <v>40.06.000810.02.0035</v>
      </c>
      <c r="B7858" s="8" t="s">
        <v>369</v>
      </c>
      <c r="C7858" s="8" t="s">
        <v>392</v>
      </c>
      <c r="D7858" s="8" t="s">
        <v>505</v>
      </c>
      <c r="E7858" s="8" t="s">
        <v>500</v>
      </c>
      <c r="F7858" s="8" t="s">
        <v>498</v>
      </c>
      <c r="G7858" s="8" t="s">
        <v>501</v>
      </c>
      <c r="H7858" s="8">
        <v>0.258241</v>
      </c>
    </row>
    <row r="7859" spans="1:8">
      <c r="A7859" s="8" t="str">
        <f t="shared" si="162"/>
        <v>40.06.000810.09.0002</v>
      </c>
      <c r="B7859" s="8" t="s">
        <v>369</v>
      </c>
      <c r="C7859" s="8" t="s">
        <v>392</v>
      </c>
      <c r="D7859" s="8" t="s">
        <v>505</v>
      </c>
      <c r="E7859" s="8" t="s">
        <v>502</v>
      </c>
      <c r="F7859" s="8" t="s">
        <v>452</v>
      </c>
      <c r="G7859" s="8" t="s">
        <v>503</v>
      </c>
      <c r="H7859" s="8">
        <v>2.9090999999999999E-2</v>
      </c>
    </row>
    <row r="7860" spans="1:8">
      <c r="A7860" s="8" t="str">
        <f t="shared" si="162"/>
        <v>40.06.000810.09.0006</v>
      </c>
      <c r="B7860" s="8" t="s">
        <v>369</v>
      </c>
      <c r="C7860" s="8" t="s">
        <v>392</v>
      </c>
      <c r="D7860" s="8" t="s">
        <v>505</v>
      </c>
      <c r="E7860" s="8" t="s">
        <v>504</v>
      </c>
      <c r="F7860" s="8" t="s">
        <v>505</v>
      </c>
      <c r="G7860" s="8" t="s">
        <v>506</v>
      </c>
      <c r="H7860" s="8">
        <v>1.6620000000000001E-3</v>
      </c>
    </row>
    <row r="7861" spans="1:8">
      <c r="A7861" s="8" t="str">
        <f t="shared" si="162"/>
        <v>40.06.000820.10.0008</v>
      </c>
      <c r="B7861" s="8" t="s">
        <v>369</v>
      </c>
      <c r="C7861" s="8" t="s">
        <v>392</v>
      </c>
      <c r="D7861" s="8" t="s">
        <v>505</v>
      </c>
      <c r="E7861" s="8" t="s">
        <v>559</v>
      </c>
      <c r="F7861" s="8" t="s">
        <v>463</v>
      </c>
      <c r="G7861" s="8" t="s">
        <v>560</v>
      </c>
      <c r="H7861" s="8">
        <v>3.0150749999999999</v>
      </c>
    </row>
    <row r="7862" spans="1:8">
      <c r="A7862" s="8" t="str">
        <f t="shared" si="162"/>
        <v>40.06.000820.03.0003</v>
      </c>
      <c r="B7862" s="8" t="s">
        <v>369</v>
      </c>
      <c r="C7862" s="8" t="s">
        <v>392</v>
      </c>
      <c r="D7862" s="8" t="s">
        <v>505</v>
      </c>
      <c r="E7862" s="8" t="s">
        <v>510</v>
      </c>
      <c r="F7862" s="8" t="s">
        <v>508</v>
      </c>
      <c r="G7862" s="8" t="s">
        <v>511</v>
      </c>
      <c r="H7862" s="8">
        <v>1.0050250000000001</v>
      </c>
    </row>
    <row r="7863" spans="1:8">
      <c r="A7863" s="8" t="str">
        <f t="shared" si="162"/>
        <v>40.06.000820.08.0004</v>
      </c>
      <c r="B7863" s="8" t="s">
        <v>369</v>
      </c>
      <c r="C7863" s="8" t="s">
        <v>392</v>
      </c>
      <c r="D7863" s="8" t="s">
        <v>505</v>
      </c>
      <c r="E7863" s="8" t="s">
        <v>541</v>
      </c>
      <c r="F7863" s="8" t="s">
        <v>452</v>
      </c>
      <c r="G7863" s="8" t="s">
        <v>542</v>
      </c>
      <c r="H7863" s="8">
        <v>2.111E-3</v>
      </c>
    </row>
    <row r="7864" spans="1:8">
      <c r="A7864" s="8" t="str">
        <f t="shared" si="162"/>
        <v>40.06.000910.05.0002</v>
      </c>
      <c r="B7864" s="8" t="s">
        <v>561</v>
      </c>
      <c r="C7864" s="8" t="s">
        <v>562</v>
      </c>
      <c r="D7864" s="8" t="s">
        <v>505</v>
      </c>
      <c r="E7864" s="8" t="s">
        <v>451</v>
      </c>
      <c r="F7864" s="8" t="s">
        <v>452</v>
      </c>
      <c r="G7864" s="8" t="s">
        <v>453</v>
      </c>
      <c r="H7864" s="8">
        <v>1.477095</v>
      </c>
    </row>
    <row r="7865" spans="1:8">
      <c r="A7865" s="8" t="str">
        <f t="shared" si="162"/>
        <v>40.06.000910.07.0002</v>
      </c>
      <c r="B7865" s="8" t="s">
        <v>561</v>
      </c>
      <c r="C7865" s="8" t="s">
        <v>562</v>
      </c>
      <c r="D7865" s="8" t="s">
        <v>505</v>
      </c>
      <c r="E7865" s="8" t="s">
        <v>454</v>
      </c>
      <c r="F7865" s="8" t="s">
        <v>452</v>
      </c>
      <c r="G7865" s="8" t="s">
        <v>455</v>
      </c>
      <c r="H7865" s="8">
        <v>0.73853999999999997</v>
      </c>
    </row>
    <row r="7866" spans="1:8">
      <c r="A7866" s="8" t="str">
        <f t="shared" si="162"/>
        <v>40.06.000910.06.0020</v>
      </c>
      <c r="B7866" s="8" t="s">
        <v>561</v>
      </c>
      <c r="C7866" s="8" t="s">
        <v>562</v>
      </c>
      <c r="D7866" s="8" t="s">
        <v>505</v>
      </c>
      <c r="E7866" s="8" t="s">
        <v>456</v>
      </c>
      <c r="F7866" s="8" t="s">
        <v>452</v>
      </c>
      <c r="G7866" s="8" t="s">
        <v>457</v>
      </c>
      <c r="H7866" s="8">
        <v>1.6247999999999999E-2</v>
      </c>
    </row>
    <row r="7867" spans="1:8">
      <c r="A7867" s="8" t="str">
        <f t="shared" si="162"/>
        <v>40.06.000910.04.0006</v>
      </c>
      <c r="B7867" s="8" t="s">
        <v>561</v>
      </c>
      <c r="C7867" s="8" t="s">
        <v>562</v>
      </c>
      <c r="D7867" s="8" t="s">
        <v>505</v>
      </c>
      <c r="E7867" s="8" t="s">
        <v>458</v>
      </c>
      <c r="F7867" s="8" t="s">
        <v>452</v>
      </c>
      <c r="G7867" s="8" t="s">
        <v>459</v>
      </c>
      <c r="H7867" s="8">
        <v>1.176771</v>
      </c>
    </row>
    <row r="7868" spans="1:8">
      <c r="A7868" s="8" t="str">
        <f t="shared" si="162"/>
        <v>40.06.000930.04.0001</v>
      </c>
      <c r="B7868" s="8" t="s">
        <v>561</v>
      </c>
      <c r="C7868" s="8" t="s">
        <v>562</v>
      </c>
      <c r="D7868" s="8" t="s">
        <v>505</v>
      </c>
      <c r="E7868" s="8" t="s">
        <v>460</v>
      </c>
      <c r="F7868" s="8" t="s">
        <v>452</v>
      </c>
      <c r="G7868" s="8" t="s">
        <v>461</v>
      </c>
      <c r="H7868" s="8">
        <v>0.14114599999999999</v>
      </c>
    </row>
    <row r="7869" spans="1:8">
      <c r="A7869" s="8" t="str">
        <f t="shared" si="162"/>
        <v>40.06.000920.10.0004</v>
      </c>
      <c r="B7869" s="8" t="s">
        <v>561</v>
      </c>
      <c r="C7869" s="8" t="s">
        <v>562</v>
      </c>
      <c r="D7869" s="8" t="s">
        <v>505</v>
      </c>
      <c r="E7869" s="8" t="s">
        <v>462</v>
      </c>
      <c r="F7869" s="8" t="s">
        <v>463</v>
      </c>
      <c r="G7869" s="8" t="s">
        <v>464</v>
      </c>
      <c r="H7869" s="8">
        <v>1.4186000000000001E-2</v>
      </c>
    </row>
    <row r="7870" spans="1:8">
      <c r="A7870" s="8" t="str">
        <f t="shared" si="162"/>
        <v>40.06.000910.04.0010</v>
      </c>
      <c r="B7870" s="8" t="s">
        <v>561</v>
      </c>
      <c r="C7870" s="8" t="s">
        <v>562</v>
      </c>
      <c r="D7870" s="8" t="s">
        <v>505</v>
      </c>
      <c r="E7870" s="8" t="s">
        <v>465</v>
      </c>
      <c r="F7870" s="8" t="s">
        <v>452</v>
      </c>
      <c r="G7870" s="8" t="s">
        <v>459</v>
      </c>
      <c r="H7870" s="8">
        <v>4.2771000000000003E-2</v>
      </c>
    </row>
    <row r="7871" spans="1:8">
      <c r="A7871" s="8" t="str">
        <f t="shared" si="162"/>
        <v>40.06.000910.08.0002</v>
      </c>
      <c r="B7871" s="8" t="s">
        <v>561</v>
      </c>
      <c r="C7871" s="8" t="s">
        <v>562</v>
      </c>
      <c r="D7871" s="8" t="s">
        <v>505</v>
      </c>
      <c r="E7871" s="8" t="s">
        <v>539</v>
      </c>
      <c r="F7871" s="8" t="s">
        <v>452</v>
      </c>
      <c r="G7871" s="8" t="s">
        <v>540</v>
      </c>
      <c r="H7871" s="8">
        <v>1.575194</v>
      </c>
    </row>
    <row r="7872" spans="1:8">
      <c r="A7872" s="8" t="str">
        <f t="shared" si="162"/>
        <v>40.06.000910.09.0002</v>
      </c>
      <c r="B7872" s="8" t="s">
        <v>561</v>
      </c>
      <c r="C7872" s="8" t="s">
        <v>562</v>
      </c>
      <c r="D7872" s="8" t="s">
        <v>505</v>
      </c>
      <c r="E7872" s="8" t="s">
        <v>502</v>
      </c>
      <c r="F7872" s="8" t="s">
        <v>452</v>
      </c>
      <c r="G7872" s="8" t="s">
        <v>503</v>
      </c>
      <c r="H7872" s="8">
        <v>0.05</v>
      </c>
    </row>
    <row r="7873" spans="1:8">
      <c r="A7873" s="8" t="str">
        <f t="shared" si="162"/>
        <v>40.06.000910.09.0006</v>
      </c>
      <c r="B7873" s="8" t="s">
        <v>561</v>
      </c>
      <c r="C7873" s="8" t="s">
        <v>562</v>
      </c>
      <c r="D7873" s="8" t="s">
        <v>505</v>
      </c>
      <c r="E7873" s="8" t="s">
        <v>504</v>
      </c>
      <c r="F7873" s="8" t="s">
        <v>505</v>
      </c>
      <c r="G7873" s="8" t="s">
        <v>506</v>
      </c>
      <c r="H7873" s="8">
        <v>2.8570000000000002E-3</v>
      </c>
    </row>
    <row r="7874" spans="1:8">
      <c r="A7874" s="8" t="str">
        <f t="shared" si="162"/>
        <v>40.06.000920.10.0008</v>
      </c>
      <c r="B7874" s="8" t="s">
        <v>561</v>
      </c>
      <c r="C7874" s="8" t="s">
        <v>562</v>
      </c>
      <c r="D7874" s="8" t="s">
        <v>505</v>
      </c>
      <c r="E7874" s="8" t="s">
        <v>559</v>
      </c>
      <c r="F7874" s="8" t="s">
        <v>463</v>
      </c>
      <c r="G7874" s="8" t="s">
        <v>560</v>
      </c>
      <c r="H7874" s="8">
        <v>3.030303</v>
      </c>
    </row>
    <row r="7875" spans="1:8">
      <c r="A7875" s="8" t="str">
        <f t="shared" si="162"/>
        <v>---------------  - FMEN031 - V:</v>
      </c>
      <c r="B7875" s="8" t="s">
        <v>427</v>
      </c>
      <c r="C7875" s="8" t="e">
        <f>------------------------------DAT</f>
        <v>#NAME?</v>
      </c>
      <c r="D7875" s="8" t="s">
        <v>1238</v>
      </c>
      <c r="E7875" s="8" t="s">
        <v>526</v>
      </c>
      <c r="F7875" s="8" t="s">
        <v>527</v>
      </c>
      <c r="G7875" s="8" t="s">
        <v>528</v>
      </c>
      <c r="H7875" s="8"/>
    </row>
    <row r="7876" spans="1:8">
      <c r="A7876" s="8" t="str">
        <f t="shared" si="162"/>
        <v>_x000C_------------------------------</v>
      </c>
      <c r="B7876" s="8" t="s">
        <v>529</v>
      </c>
      <c r="C7876" s="8" t="s">
        <v>1227</v>
      </c>
      <c r="D7876" s="8" t="s">
        <v>1228</v>
      </c>
      <c r="E7876" s="8" t="s">
        <v>430</v>
      </c>
      <c r="F7876" s="8" t="s">
        <v>429</v>
      </c>
      <c r="G7876" s="8" t="s">
        <v>431</v>
      </c>
      <c r="H7876" s="8" t="s">
        <v>431</v>
      </c>
    </row>
    <row r="7877" spans="1:8">
      <c r="A7877" s="8" t="str">
        <f t="shared" si="162"/>
        <v>FORNO DE MINASrutura de Atual P</v>
      </c>
      <c r="B7877" s="8" t="s">
        <v>433</v>
      </c>
      <c r="C7877" s="8" t="s">
        <v>434</v>
      </c>
      <c r="D7877" s="8" t="s">
        <v>435</v>
      </c>
      <c r="E7877" s="8" t="s">
        <v>436</v>
      </c>
      <c r="F7877" s="8" t="s">
        <v>437</v>
      </c>
      <c r="G7877" s="8" t="s">
        <v>438</v>
      </c>
      <c r="H7877" s="8" t="s">
        <v>2254</v>
      </c>
    </row>
    <row r="7878" spans="1:8">
      <c r="A7878" s="8" t="str">
        <f t="shared" si="162"/>
        <v>-------------------------------</v>
      </c>
      <c r="B7878" s="8" t="s">
        <v>427</v>
      </c>
      <c r="C7878" s="8" t="s">
        <v>1227</v>
      </c>
      <c r="D7878" s="8" t="s">
        <v>1228</v>
      </c>
      <c r="E7878" s="8" t="s">
        <v>430</v>
      </c>
      <c r="F7878" s="8" t="s">
        <v>429</v>
      </c>
      <c r="G7878" s="8" t="s">
        <v>431</v>
      </c>
      <c r="H7878" s="8" t="s">
        <v>2208</v>
      </c>
    </row>
    <row r="7879" spans="1:8">
      <c r="A7879" s="8" t="str">
        <f t="shared" si="162"/>
        <v/>
      </c>
      <c r="B7879" s="8"/>
      <c r="C7879" s="8"/>
      <c r="D7879" s="8"/>
      <c r="E7879" s="8"/>
      <c r="F7879" s="8"/>
      <c r="G7879" s="8"/>
      <c r="H7879" s="8"/>
    </row>
    <row r="7880" spans="1:8">
      <c r="A7880" s="8" t="str">
        <f t="shared" si="162"/>
        <v>Item PaiItem Filho</v>
      </c>
      <c r="B7880" s="8" t="s">
        <v>441</v>
      </c>
      <c r="C7880" s="8" t="s">
        <v>442</v>
      </c>
      <c r="D7880" s="8" t="s">
        <v>443</v>
      </c>
      <c r="E7880" s="8" t="s">
        <v>444</v>
      </c>
      <c r="F7880" s="8" t="s">
        <v>443</v>
      </c>
      <c r="G7880" s="8" t="s">
        <v>445</v>
      </c>
      <c r="H7880" s="8" t="s">
        <v>446</v>
      </c>
    </row>
    <row r="7881" spans="1:8">
      <c r="A7881" s="8" t="str">
        <f t="shared" si="162"/>
        <v>------------------------------</v>
      </c>
      <c r="B7881" s="8" t="s">
        <v>427</v>
      </c>
      <c r="C7881" s="8" t="s">
        <v>447</v>
      </c>
      <c r="D7881" s="8" t="s">
        <v>448</v>
      </c>
      <c r="E7881" s="8" t="s">
        <v>449</v>
      </c>
      <c r="F7881" s="8" t="s">
        <v>448</v>
      </c>
      <c r="G7881" s="8" t="s">
        <v>431</v>
      </c>
      <c r="H7881" s="8" t="s">
        <v>427</v>
      </c>
    </row>
    <row r="7882" spans="1:8">
      <c r="A7882" s="8" t="str">
        <f t="shared" si="162"/>
        <v>40.06.000920.03.0003</v>
      </c>
      <c r="B7882" s="8" t="s">
        <v>561</v>
      </c>
      <c r="C7882" s="8" t="s">
        <v>562</v>
      </c>
      <c r="D7882" s="8" t="s">
        <v>505</v>
      </c>
      <c r="E7882" s="8" t="s">
        <v>510</v>
      </c>
      <c r="F7882" s="8" t="s">
        <v>508</v>
      </c>
      <c r="G7882" s="8" t="s">
        <v>511</v>
      </c>
      <c r="H7882" s="8">
        <v>1.0050250000000001</v>
      </c>
    </row>
    <row r="7883" spans="1:8">
      <c r="A7883" s="8" t="str">
        <f t="shared" si="162"/>
        <v>40.06.000920.08.0004</v>
      </c>
      <c r="B7883" s="8" t="s">
        <v>561</v>
      </c>
      <c r="C7883" s="8" t="s">
        <v>562</v>
      </c>
      <c r="D7883" s="8" t="s">
        <v>505</v>
      </c>
      <c r="E7883" s="8" t="s">
        <v>541</v>
      </c>
      <c r="F7883" s="8" t="s">
        <v>452</v>
      </c>
      <c r="G7883" s="8" t="s">
        <v>542</v>
      </c>
      <c r="H7883" s="8">
        <v>2.111E-3</v>
      </c>
    </row>
    <row r="7884" spans="1:8">
      <c r="A7884" s="8" t="str">
        <f t="shared" si="162"/>
        <v>40.06.001010.05.0002</v>
      </c>
      <c r="B7884" s="8" t="s">
        <v>370</v>
      </c>
      <c r="C7884" s="8" t="s">
        <v>393</v>
      </c>
      <c r="D7884" s="8" t="s">
        <v>505</v>
      </c>
      <c r="E7884" s="8" t="s">
        <v>451</v>
      </c>
      <c r="F7884" s="8" t="s">
        <v>452</v>
      </c>
      <c r="G7884" s="8" t="s">
        <v>453</v>
      </c>
      <c r="H7884" s="8">
        <v>0.88366299999999998</v>
      </c>
    </row>
    <row r="7885" spans="1:8">
      <c r="A7885" s="8" t="str">
        <f t="shared" si="162"/>
        <v>40.06.001010.07.0002</v>
      </c>
      <c r="B7885" s="8" t="s">
        <v>370</v>
      </c>
      <c r="C7885" s="8" t="s">
        <v>393</v>
      </c>
      <c r="D7885" s="8" t="s">
        <v>505</v>
      </c>
      <c r="E7885" s="8" t="s">
        <v>454</v>
      </c>
      <c r="F7885" s="8" t="s">
        <v>452</v>
      </c>
      <c r="G7885" s="8" t="s">
        <v>455</v>
      </c>
      <c r="H7885" s="8">
        <v>0.77277300000000004</v>
      </c>
    </row>
    <row r="7886" spans="1:8">
      <c r="A7886" s="8" t="str">
        <f t="shared" si="162"/>
        <v>40.06.001010.06.0020</v>
      </c>
      <c r="B7886" s="8" t="s">
        <v>370</v>
      </c>
      <c r="C7886" s="8" t="s">
        <v>393</v>
      </c>
      <c r="D7886" s="8" t="s">
        <v>505</v>
      </c>
      <c r="E7886" s="8" t="s">
        <v>456</v>
      </c>
      <c r="F7886" s="8" t="s">
        <v>452</v>
      </c>
      <c r="G7886" s="8" t="s">
        <v>457</v>
      </c>
      <c r="H7886" s="8">
        <v>1.951E-2</v>
      </c>
    </row>
    <row r="7887" spans="1:8">
      <c r="A7887" s="8" t="str">
        <f t="shared" ref="A7887:A7950" si="163">B7887&amp;E7887</f>
        <v>40.06.001010.04.0006</v>
      </c>
      <c r="B7887" s="8" t="s">
        <v>370</v>
      </c>
      <c r="C7887" s="8" t="s">
        <v>393</v>
      </c>
      <c r="D7887" s="8" t="s">
        <v>505</v>
      </c>
      <c r="E7887" s="8" t="s">
        <v>458</v>
      </c>
      <c r="F7887" s="8" t="s">
        <v>452</v>
      </c>
      <c r="G7887" s="8" t="s">
        <v>459</v>
      </c>
      <c r="H7887" s="8">
        <v>0.68464599999999998</v>
      </c>
    </row>
    <row r="7888" spans="1:8">
      <c r="A7888" s="8" t="str">
        <f t="shared" si="163"/>
        <v>40.06.001030.04.0001</v>
      </c>
      <c r="B7888" s="8" t="s">
        <v>370</v>
      </c>
      <c r="C7888" s="8" t="s">
        <v>393</v>
      </c>
      <c r="D7888" s="8" t="s">
        <v>505</v>
      </c>
      <c r="E7888" s="8" t="s">
        <v>460</v>
      </c>
      <c r="F7888" s="8" t="s">
        <v>452</v>
      </c>
      <c r="G7888" s="8" t="s">
        <v>461</v>
      </c>
      <c r="H7888" s="8">
        <v>8.2121E-2</v>
      </c>
    </row>
    <row r="7889" spans="1:8">
      <c r="A7889" s="8" t="str">
        <f t="shared" si="163"/>
        <v>40.06.001020.10.0004</v>
      </c>
      <c r="B7889" s="8" t="s">
        <v>370</v>
      </c>
      <c r="C7889" s="8" t="s">
        <v>393</v>
      </c>
      <c r="D7889" s="8" t="s">
        <v>505</v>
      </c>
      <c r="E7889" s="8" t="s">
        <v>462</v>
      </c>
      <c r="F7889" s="8" t="s">
        <v>463</v>
      </c>
      <c r="G7889" s="8" t="s">
        <v>464</v>
      </c>
      <c r="H7889" s="8">
        <v>8.2529999999999999E-3</v>
      </c>
    </row>
    <row r="7890" spans="1:8">
      <c r="A7890" s="8" t="str">
        <f t="shared" si="163"/>
        <v>40.06.001010.04.0010</v>
      </c>
      <c r="B7890" s="8" t="s">
        <v>370</v>
      </c>
      <c r="C7890" s="8" t="s">
        <v>393</v>
      </c>
      <c r="D7890" s="8" t="s">
        <v>505</v>
      </c>
      <c r="E7890" s="8" t="s">
        <v>465</v>
      </c>
      <c r="F7890" s="8" t="s">
        <v>452</v>
      </c>
      <c r="G7890" s="8" t="s">
        <v>459</v>
      </c>
      <c r="H7890" s="8">
        <v>2.4885000000000001E-2</v>
      </c>
    </row>
    <row r="7891" spans="1:8">
      <c r="A7891" s="8" t="str">
        <f t="shared" si="163"/>
        <v>40.06.001030.02.0005</v>
      </c>
      <c r="B7891" s="8" t="s">
        <v>370</v>
      </c>
      <c r="C7891" s="8" t="s">
        <v>393</v>
      </c>
      <c r="D7891" s="8" t="s">
        <v>505</v>
      </c>
      <c r="E7891" s="8" t="s">
        <v>179</v>
      </c>
      <c r="F7891" s="8" t="s">
        <v>452</v>
      </c>
      <c r="G7891" s="8" t="s">
        <v>525</v>
      </c>
      <c r="H7891" s="8">
        <v>0.87282800000000005</v>
      </c>
    </row>
    <row r="7892" spans="1:8">
      <c r="A7892" s="8" t="str">
        <f t="shared" si="163"/>
        <v>40.06.001010.06.0016</v>
      </c>
      <c r="B7892" s="8" t="s">
        <v>370</v>
      </c>
      <c r="C7892" s="8" t="s">
        <v>393</v>
      </c>
      <c r="D7892" s="8" t="s">
        <v>505</v>
      </c>
      <c r="E7892" s="8" t="s">
        <v>531</v>
      </c>
      <c r="F7892" s="8" t="s">
        <v>452</v>
      </c>
      <c r="G7892" s="8" t="s">
        <v>532</v>
      </c>
      <c r="H7892" s="8">
        <v>0.43081199999999997</v>
      </c>
    </row>
    <row r="7893" spans="1:8">
      <c r="A7893" s="8" t="str">
        <f t="shared" si="163"/>
        <v>40.06.001010.04.0001</v>
      </c>
      <c r="B7893" s="8" t="s">
        <v>370</v>
      </c>
      <c r="C7893" s="8" t="s">
        <v>393</v>
      </c>
      <c r="D7893" s="8" t="s">
        <v>505</v>
      </c>
      <c r="E7893" s="8" t="s">
        <v>533</v>
      </c>
      <c r="F7893" s="8" t="s">
        <v>452</v>
      </c>
      <c r="G7893" s="8" t="s">
        <v>534</v>
      </c>
      <c r="H7893" s="8">
        <v>1.3462999999999999E-2</v>
      </c>
    </row>
    <row r="7894" spans="1:8">
      <c r="A7894" s="8" t="str">
        <f t="shared" si="163"/>
        <v>40.06.001010.04.0007</v>
      </c>
      <c r="B7894" s="8" t="s">
        <v>370</v>
      </c>
      <c r="C7894" s="8" t="s">
        <v>393</v>
      </c>
      <c r="D7894" s="8" t="s">
        <v>505</v>
      </c>
      <c r="E7894" s="8" t="s">
        <v>535</v>
      </c>
      <c r="F7894" s="8" t="s">
        <v>452</v>
      </c>
      <c r="G7894" s="8" t="s">
        <v>536</v>
      </c>
      <c r="H7894" s="8">
        <v>1.1219E-2</v>
      </c>
    </row>
    <row r="7895" spans="1:8">
      <c r="A7895" s="8" t="str">
        <f t="shared" si="163"/>
        <v>40.06.001010.01.0003</v>
      </c>
      <c r="B7895" s="8" t="s">
        <v>370</v>
      </c>
      <c r="C7895" s="8" t="s">
        <v>393</v>
      </c>
      <c r="D7895" s="8" t="s">
        <v>505</v>
      </c>
      <c r="E7895" s="8" t="s">
        <v>471</v>
      </c>
      <c r="F7895" s="8" t="s">
        <v>452</v>
      </c>
      <c r="G7895" s="8" t="s">
        <v>472</v>
      </c>
      <c r="H7895" s="8">
        <v>2.4323000000000001E-2</v>
      </c>
    </row>
    <row r="7896" spans="1:8">
      <c r="A7896" s="8" t="str">
        <f t="shared" si="163"/>
        <v>40.06.001010.02.0003</v>
      </c>
      <c r="B7896" s="8" t="s">
        <v>370</v>
      </c>
      <c r="C7896" s="8" t="s">
        <v>393</v>
      </c>
      <c r="D7896" s="8" t="s">
        <v>505</v>
      </c>
      <c r="E7896" s="8" t="s">
        <v>523</v>
      </c>
      <c r="F7896" s="8" t="s">
        <v>452</v>
      </c>
      <c r="G7896" s="8" t="s">
        <v>524</v>
      </c>
      <c r="H7896" s="8">
        <v>2.4323000000000001E-2</v>
      </c>
    </row>
    <row r="7897" spans="1:8">
      <c r="A7897" s="8" t="str">
        <f t="shared" si="163"/>
        <v>40.06.001010.06.0003</v>
      </c>
      <c r="B7897" s="8" t="s">
        <v>370</v>
      </c>
      <c r="C7897" s="8" t="s">
        <v>393</v>
      </c>
      <c r="D7897" s="8" t="s">
        <v>505</v>
      </c>
      <c r="E7897" s="8" t="s">
        <v>493</v>
      </c>
      <c r="F7897" s="8" t="s">
        <v>452</v>
      </c>
      <c r="G7897" s="8" t="s">
        <v>494</v>
      </c>
      <c r="H7897" s="8">
        <v>2.2439999999999999E-3</v>
      </c>
    </row>
    <row r="7898" spans="1:8">
      <c r="A7898" s="8" t="str">
        <f t="shared" si="163"/>
        <v>40.06.001010.06.0006</v>
      </c>
      <c r="B7898" s="8" t="s">
        <v>370</v>
      </c>
      <c r="C7898" s="8" t="s">
        <v>393</v>
      </c>
      <c r="D7898" s="8" t="s">
        <v>505</v>
      </c>
      <c r="E7898" s="8" t="s">
        <v>495</v>
      </c>
      <c r="F7898" s="8" t="s">
        <v>452</v>
      </c>
      <c r="G7898" s="8" t="s">
        <v>496</v>
      </c>
      <c r="H7898" s="8">
        <v>2.8270000000000001E-3</v>
      </c>
    </row>
    <row r="7899" spans="1:8">
      <c r="A7899" s="8" t="str">
        <f t="shared" si="163"/>
        <v>40.06.001010.06.0021</v>
      </c>
      <c r="B7899" s="8" t="s">
        <v>370</v>
      </c>
      <c r="C7899" s="8" t="s">
        <v>393</v>
      </c>
      <c r="D7899" s="8" t="s">
        <v>505</v>
      </c>
      <c r="E7899" s="8" t="s">
        <v>489</v>
      </c>
      <c r="F7899" s="8" t="s">
        <v>452</v>
      </c>
      <c r="G7899" s="8" t="s">
        <v>490</v>
      </c>
      <c r="H7899" s="8">
        <v>9.6500000000000004E-4</v>
      </c>
    </row>
    <row r="7900" spans="1:8">
      <c r="A7900" s="8" t="str">
        <f t="shared" si="163"/>
        <v>40.06.001010.09.0002</v>
      </c>
      <c r="B7900" s="8" t="s">
        <v>370</v>
      </c>
      <c r="C7900" s="8" t="s">
        <v>393</v>
      </c>
      <c r="D7900" s="8" t="s">
        <v>505</v>
      </c>
      <c r="E7900" s="8" t="s">
        <v>502</v>
      </c>
      <c r="F7900" s="8" t="s">
        <v>452</v>
      </c>
      <c r="G7900" s="8" t="s">
        <v>503</v>
      </c>
      <c r="H7900" s="8">
        <v>2.9090999999999999E-2</v>
      </c>
    </row>
    <row r="7901" spans="1:8">
      <c r="A7901" s="8" t="str">
        <f t="shared" si="163"/>
        <v>40.06.001010.09.0006</v>
      </c>
      <c r="B7901" s="8" t="s">
        <v>370</v>
      </c>
      <c r="C7901" s="8" t="s">
        <v>393</v>
      </c>
      <c r="D7901" s="8" t="s">
        <v>505</v>
      </c>
      <c r="E7901" s="8" t="s">
        <v>504</v>
      </c>
      <c r="F7901" s="8" t="s">
        <v>505</v>
      </c>
      <c r="G7901" s="8" t="s">
        <v>506</v>
      </c>
      <c r="H7901" s="8">
        <v>1.6620000000000001E-3</v>
      </c>
    </row>
    <row r="7902" spans="1:8">
      <c r="A7902" s="8" t="str">
        <f t="shared" si="163"/>
        <v>40.06.001020.10.0008</v>
      </c>
      <c r="B7902" s="8" t="s">
        <v>370</v>
      </c>
      <c r="C7902" s="8" t="s">
        <v>393</v>
      </c>
      <c r="D7902" s="8" t="s">
        <v>505</v>
      </c>
      <c r="E7902" s="8" t="s">
        <v>559</v>
      </c>
      <c r="F7902" s="8" t="s">
        <v>463</v>
      </c>
      <c r="G7902" s="8" t="s">
        <v>560</v>
      </c>
      <c r="H7902" s="8">
        <v>3.0150749999999999</v>
      </c>
    </row>
    <row r="7903" spans="1:8">
      <c r="A7903" s="8" t="str">
        <f t="shared" si="163"/>
        <v>40.06.001020.03.0003</v>
      </c>
      <c r="B7903" s="8" t="s">
        <v>370</v>
      </c>
      <c r="C7903" s="8" t="s">
        <v>393</v>
      </c>
      <c r="D7903" s="8" t="s">
        <v>505</v>
      </c>
      <c r="E7903" s="8" t="s">
        <v>510</v>
      </c>
      <c r="F7903" s="8" t="s">
        <v>508</v>
      </c>
      <c r="G7903" s="8" t="s">
        <v>511</v>
      </c>
      <c r="H7903" s="8">
        <v>1.0050250000000001</v>
      </c>
    </row>
    <row r="7904" spans="1:8">
      <c r="A7904" s="8" t="str">
        <f t="shared" si="163"/>
        <v>40.06.001020.08.0004</v>
      </c>
      <c r="B7904" s="8" t="s">
        <v>370</v>
      </c>
      <c r="C7904" s="8" t="s">
        <v>393</v>
      </c>
      <c r="D7904" s="8" t="s">
        <v>505</v>
      </c>
      <c r="E7904" s="8" t="s">
        <v>541</v>
      </c>
      <c r="F7904" s="8" t="s">
        <v>452</v>
      </c>
      <c r="G7904" s="8" t="s">
        <v>542</v>
      </c>
      <c r="H7904" s="8">
        <v>2.111E-3</v>
      </c>
    </row>
    <row r="7905" spans="1:8">
      <c r="A7905" s="8" t="str">
        <f t="shared" si="163"/>
        <v>40.06.001110.05.0002</v>
      </c>
      <c r="B7905" s="8" t="s">
        <v>371</v>
      </c>
      <c r="C7905" s="8" t="s">
        <v>394</v>
      </c>
      <c r="D7905" s="8" t="s">
        <v>505</v>
      </c>
      <c r="E7905" s="8" t="s">
        <v>451</v>
      </c>
      <c r="F7905" s="8" t="s">
        <v>452</v>
      </c>
      <c r="G7905" s="8" t="s">
        <v>453</v>
      </c>
      <c r="H7905" s="8">
        <v>0.85933999999999999</v>
      </c>
    </row>
    <row r="7906" spans="1:8">
      <c r="A7906" s="8" t="str">
        <f t="shared" si="163"/>
        <v>40.06.001110.07.0002</v>
      </c>
      <c r="B7906" s="8" t="s">
        <v>371</v>
      </c>
      <c r="C7906" s="8" t="s">
        <v>394</v>
      </c>
      <c r="D7906" s="8" t="s">
        <v>505</v>
      </c>
      <c r="E7906" s="8" t="s">
        <v>454</v>
      </c>
      <c r="F7906" s="8" t="s">
        <v>452</v>
      </c>
      <c r="G7906" s="8" t="s">
        <v>455</v>
      </c>
      <c r="H7906" s="8">
        <v>0.54327700000000001</v>
      </c>
    </row>
    <row r="7907" spans="1:8">
      <c r="A7907" s="8" t="str">
        <f t="shared" si="163"/>
        <v>40.06.001110.06.0020</v>
      </c>
      <c r="B7907" s="8" t="s">
        <v>371</v>
      </c>
      <c r="C7907" s="8" t="s">
        <v>394</v>
      </c>
      <c r="D7907" s="8" t="s">
        <v>505</v>
      </c>
      <c r="E7907" s="8" t="s">
        <v>456</v>
      </c>
      <c r="F7907" s="8" t="s">
        <v>452</v>
      </c>
      <c r="G7907" s="8" t="s">
        <v>457</v>
      </c>
      <c r="H7907" s="8">
        <v>1.1164E-2</v>
      </c>
    </row>
    <row r="7908" spans="1:8">
      <c r="A7908" s="8" t="str">
        <f t="shared" si="163"/>
        <v>40.06.001110.04.0006</v>
      </c>
      <c r="B7908" s="8" t="s">
        <v>371</v>
      </c>
      <c r="C7908" s="8" t="s">
        <v>394</v>
      </c>
      <c r="D7908" s="8" t="s">
        <v>505</v>
      </c>
      <c r="E7908" s="8" t="s">
        <v>458</v>
      </c>
      <c r="F7908" s="8" t="s">
        <v>452</v>
      </c>
      <c r="G7908" s="8" t="s">
        <v>459</v>
      </c>
      <c r="H7908" s="8">
        <v>0.68464599999999998</v>
      </c>
    </row>
    <row r="7909" spans="1:8">
      <c r="A7909" s="8" t="str">
        <f t="shared" si="163"/>
        <v>40.06.001130.04.0001</v>
      </c>
      <c r="B7909" s="8" t="s">
        <v>371</v>
      </c>
      <c r="C7909" s="8" t="s">
        <v>394</v>
      </c>
      <c r="D7909" s="8" t="s">
        <v>505</v>
      </c>
      <c r="E7909" s="8" t="s">
        <v>460</v>
      </c>
      <c r="F7909" s="8" t="s">
        <v>452</v>
      </c>
      <c r="G7909" s="8" t="s">
        <v>461</v>
      </c>
      <c r="H7909" s="8">
        <v>8.2121E-2</v>
      </c>
    </row>
    <row r="7910" spans="1:8">
      <c r="A7910" s="8" t="str">
        <f t="shared" si="163"/>
        <v>40.06.001120.10.0004</v>
      </c>
      <c r="B7910" s="8" t="s">
        <v>371</v>
      </c>
      <c r="C7910" s="8" t="s">
        <v>394</v>
      </c>
      <c r="D7910" s="8" t="s">
        <v>505</v>
      </c>
      <c r="E7910" s="8" t="s">
        <v>462</v>
      </c>
      <c r="F7910" s="8" t="s">
        <v>463</v>
      </c>
      <c r="G7910" s="8" t="s">
        <v>464</v>
      </c>
      <c r="H7910" s="8">
        <v>8.2529999999999999E-3</v>
      </c>
    </row>
    <row r="7911" spans="1:8">
      <c r="A7911" s="8" t="str">
        <f t="shared" si="163"/>
        <v>40.06.001110.04.0010</v>
      </c>
      <c r="B7911" s="8" t="s">
        <v>371</v>
      </c>
      <c r="C7911" s="8" t="s">
        <v>394</v>
      </c>
      <c r="D7911" s="8" t="s">
        <v>505</v>
      </c>
      <c r="E7911" s="8" t="s">
        <v>465</v>
      </c>
      <c r="F7911" s="8" t="s">
        <v>452</v>
      </c>
      <c r="G7911" s="8" t="s">
        <v>459</v>
      </c>
      <c r="H7911" s="8">
        <v>2.4885000000000001E-2</v>
      </c>
    </row>
    <row r="7912" spans="1:8">
      <c r="A7912" s="8" t="str">
        <f t="shared" si="163"/>
        <v>40.06.001130.02.0004</v>
      </c>
      <c r="B7912" s="8" t="s">
        <v>371</v>
      </c>
      <c r="C7912" s="8" t="s">
        <v>394</v>
      </c>
      <c r="D7912" s="8" t="s">
        <v>505</v>
      </c>
      <c r="E7912" s="8" t="s">
        <v>207</v>
      </c>
      <c r="F7912" s="8" t="s">
        <v>452</v>
      </c>
      <c r="G7912" s="8" t="s">
        <v>512</v>
      </c>
      <c r="H7912" s="8">
        <v>0.87282800000000005</v>
      </c>
    </row>
    <row r="7913" spans="1:8">
      <c r="A7913" s="8" t="str">
        <f t="shared" si="163"/>
        <v>40.06.001140.03.1820</v>
      </c>
      <c r="B7913" s="8" t="s">
        <v>371</v>
      </c>
      <c r="C7913" s="8" t="s">
        <v>394</v>
      </c>
      <c r="D7913" s="8" t="s">
        <v>505</v>
      </c>
      <c r="E7913" s="8" t="s">
        <v>513</v>
      </c>
      <c r="F7913" s="8" t="s">
        <v>498</v>
      </c>
      <c r="G7913" s="8" t="s">
        <v>514</v>
      </c>
      <c r="H7913" s="8">
        <v>0.122598</v>
      </c>
    </row>
    <row r="7914" spans="1:8">
      <c r="A7914" s="8" t="str">
        <f t="shared" si="163"/>
        <v>40.06.001110.03.0007</v>
      </c>
      <c r="B7914" s="8" t="s">
        <v>371</v>
      </c>
      <c r="C7914" s="8" t="s">
        <v>394</v>
      </c>
      <c r="D7914" s="8" t="s">
        <v>505</v>
      </c>
      <c r="E7914" s="8" t="s">
        <v>515</v>
      </c>
      <c r="F7914" s="8" t="s">
        <v>452</v>
      </c>
      <c r="G7914" s="8" t="s">
        <v>516</v>
      </c>
      <c r="H7914" s="8">
        <v>7.8812999999999994E-2</v>
      </c>
    </row>
    <row r="7915" spans="1:8">
      <c r="A7915" s="8" t="str">
        <f t="shared" si="163"/>
        <v>40.06.001110.03.0006</v>
      </c>
      <c r="B7915" s="8" t="s">
        <v>371</v>
      </c>
      <c r="C7915" s="8" t="s">
        <v>394</v>
      </c>
      <c r="D7915" s="8" t="s">
        <v>505</v>
      </c>
      <c r="E7915" s="8" t="s">
        <v>517</v>
      </c>
      <c r="F7915" s="8" t="s">
        <v>452</v>
      </c>
      <c r="G7915" s="8" t="s">
        <v>518</v>
      </c>
      <c r="H7915" s="8">
        <v>0.14361499999999999</v>
      </c>
    </row>
    <row r="7916" spans="1:8">
      <c r="A7916" s="8" t="str">
        <f t="shared" si="163"/>
        <v>40.06.001110.02.0035</v>
      </c>
      <c r="B7916" s="8" t="s">
        <v>371</v>
      </c>
      <c r="C7916" s="8" t="s">
        <v>394</v>
      </c>
      <c r="D7916" s="8" t="s">
        <v>505</v>
      </c>
      <c r="E7916" s="8" t="s">
        <v>500</v>
      </c>
      <c r="F7916" s="8" t="s">
        <v>498</v>
      </c>
      <c r="G7916" s="8" t="s">
        <v>501</v>
      </c>
      <c r="H7916" s="8">
        <v>0.28022399999999997</v>
      </c>
    </row>
    <row r="7917" spans="1:8">
      <c r="A7917" s="8" t="str">
        <f t="shared" si="163"/>
        <v>40.06.001140.03.1310</v>
      </c>
      <c r="B7917" s="8" t="s">
        <v>371</v>
      </c>
      <c r="C7917" s="8" t="s">
        <v>394</v>
      </c>
      <c r="D7917" s="8" t="s">
        <v>505</v>
      </c>
      <c r="E7917" s="8" t="s">
        <v>519</v>
      </c>
      <c r="F7917" s="8" t="s">
        <v>498</v>
      </c>
      <c r="G7917" s="8" t="s">
        <v>520</v>
      </c>
      <c r="H7917" s="8">
        <v>7.7621999999999997E-2</v>
      </c>
    </row>
    <row r="7918" spans="1:8">
      <c r="A7918" s="8" t="str">
        <f t="shared" si="163"/>
        <v>40.06.001140.03.1680</v>
      </c>
      <c r="B7918" s="8" t="s">
        <v>371</v>
      </c>
      <c r="C7918" s="8" t="s">
        <v>394</v>
      </c>
      <c r="D7918" s="8" t="s">
        <v>505</v>
      </c>
      <c r="E7918" s="8" t="s">
        <v>521</v>
      </c>
      <c r="F7918" s="8" t="s">
        <v>498</v>
      </c>
      <c r="G7918" s="8" t="s">
        <v>522</v>
      </c>
      <c r="H7918" s="8">
        <v>3.0825000000000002E-2</v>
      </c>
    </row>
    <row r="7919" spans="1:8">
      <c r="A7919" s="8" t="str">
        <f t="shared" si="163"/>
        <v>40.06.001110.02.0003</v>
      </c>
      <c r="B7919" s="8" t="s">
        <v>371</v>
      </c>
      <c r="C7919" s="8" t="s">
        <v>394</v>
      </c>
      <c r="D7919" s="8" t="s">
        <v>505</v>
      </c>
      <c r="E7919" s="8" t="s">
        <v>523</v>
      </c>
      <c r="F7919" s="8" t="s">
        <v>452</v>
      </c>
      <c r="G7919" s="8" t="s">
        <v>524</v>
      </c>
      <c r="H7919" s="8">
        <v>1.5885E-2</v>
      </c>
    </row>
    <row r="7920" spans="1:8">
      <c r="A7920" s="8" t="str">
        <f t="shared" si="163"/>
        <v>40.06.001110.01.0003</v>
      </c>
      <c r="B7920" s="8" t="s">
        <v>371</v>
      </c>
      <c r="C7920" s="8" t="s">
        <v>394</v>
      </c>
      <c r="D7920" s="8" t="s">
        <v>505</v>
      </c>
      <c r="E7920" s="8" t="s">
        <v>471</v>
      </c>
      <c r="F7920" s="8" t="s">
        <v>452</v>
      </c>
      <c r="G7920" s="8" t="s">
        <v>472</v>
      </c>
      <c r="H7920" s="8">
        <v>7.9340000000000001E-3</v>
      </c>
    </row>
    <row r="7921" spans="1:8">
      <c r="A7921" s="8" t="str">
        <f t="shared" si="163"/>
        <v>40.06.001110.09.0002</v>
      </c>
      <c r="B7921" s="8" t="s">
        <v>371</v>
      </c>
      <c r="C7921" s="8" t="s">
        <v>394</v>
      </c>
      <c r="D7921" s="8" t="s">
        <v>505</v>
      </c>
      <c r="E7921" s="8" t="s">
        <v>502</v>
      </c>
      <c r="F7921" s="8" t="s">
        <v>452</v>
      </c>
      <c r="G7921" s="8" t="s">
        <v>503</v>
      </c>
      <c r="H7921" s="8">
        <v>2.9090999999999999E-2</v>
      </c>
    </row>
    <row r="7922" spans="1:8">
      <c r="A7922" s="8" t="str">
        <f t="shared" si="163"/>
        <v>40.06.001110.09.0006</v>
      </c>
      <c r="B7922" s="8" t="s">
        <v>371</v>
      </c>
      <c r="C7922" s="8" t="s">
        <v>394</v>
      </c>
      <c r="D7922" s="8" t="s">
        <v>505</v>
      </c>
      <c r="E7922" s="8" t="s">
        <v>504</v>
      </c>
      <c r="F7922" s="8" t="s">
        <v>505</v>
      </c>
      <c r="G7922" s="8" t="s">
        <v>506</v>
      </c>
      <c r="H7922" s="8">
        <v>1.6620000000000001E-3</v>
      </c>
    </row>
    <row r="7923" spans="1:8">
      <c r="A7923" s="8" t="str">
        <f t="shared" si="163"/>
        <v>40.06.001120.10.0008</v>
      </c>
      <c r="B7923" s="8" t="s">
        <v>371</v>
      </c>
      <c r="C7923" s="8" t="s">
        <v>394</v>
      </c>
      <c r="D7923" s="8" t="s">
        <v>505</v>
      </c>
      <c r="E7923" s="8" t="s">
        <v>559</v>
      </c>
      <c r="F7923" s="8" t="s">
        <v>463</v>
      </c>
      <c r="G7923" s="8" t="s">
        <v>560</v>
      </c>
      <c r="H7923" s="8">
        <v>3.0150749999999999</v>
      </c>
    </row>
    <row r="7924" spans="1:8">
      <c r="A7924" s="8" t="str">
        <f t="shared" si="163"/>
        <v>40.06.001120.03.0003</v>
      </c>
      <c r="B7924" s="8" t="s">
        <v>371</v>
      </c>
      <c r="C7924" s="8" t="s">
        <v>394</v>
      </c>
      <c r="D7924" s="8" t="s">
        <v>505</v>
      </c>
      <c r="E7924" s="8" t="s">
        <v>510</v>
      </c>
      <c r="F7924" s="8" t="s">
        <v>508</v>
      </c>
      <c r="G7924" s="8" t="s">
        <v>511</v>
      </c>
      <c r="H7924" s="8">
        <v>1.0050250000000001</v>
      </c>
    </row>
    <row r="7925" spans="1:8">
      <c r="A7925" s="8" t="str">
        <f t="shared" si="163"/>
        <v>40.06.001120.08.0004</v>
      </c>
      <c r="B7925" s="8" t="s">
        <v>371</v>
      </c>
      <c r="C7925" s="8" t="s">
        <v>394</v>
      </c>
      <c r="D7925" s="8" t="s">
        <v>505</v>
      </c>
      <c r="E7925" s="8" t="s">
        <v>541</v>
      </c>
      <c r="F7925" s="8" t="s">
        <v>452</v>
      </c>
      <c r="G7925" s="8" t="s">
        <v>542</v>
      </c>
      <c r="H7925" s="8">
        <v>2.111E-3</v>
      </c>
    </row>
    <row r="7926" spans="1:8">
      <c r="A7926" s="8" t="str">
        <f t="shared" si="163"/>
        <v>40.06.001210.05.0002</v>
      </c>
      <c r="B7926" s="8" t="s">
        <v>372</v>
      </c>
      <c r="C7926" s="8" t="s">
        <v>395</v>
      </c>
      <c r="D7926" s="8" t="s">
        <v>505</v>
      </c>
      <c r="E7926" s="8" t="s">
        <v>451</v>
      </c>
      <c r="F7926" s="8" t="s">
        <v>452</v>
      </c>
      <c r="G7926" s="8" t="s">
        <v>453</v>
      </c>
      <c r="H7926" s="8">
        <v>0.85933999999999999</v>
      </c>
    </row>
    <row r="7927" spans="1:8">
      <c r="A7927" s="8" t="str">
        <f t="shared" si="163"/>
        <v>40.06.001210.07.0002</v>
      </c>
      <c r="B7927" s="8" t="s">
        <v>372</v>
      </c>
      <c r="C7927" s="8" t="s">
        <v>395</v>
      </c>
      <c r="D7927" s="8" t="s">
        <v>505</v>
      </c>
      <c r="E7927" s="8" t="s">
        <v>454</v>
      </c>
      <c r="F7927" s="8" t="s">
        <v>452</v>
      </c>
      <c r="G7927" s="8" t="s">
        <v>455</v>
      </c>
      <c r="H7927" s="8">
        <v>0.65958399999999995</v>
      </c>
    </row>
    <row r="7928" spans="1:8">
      <c r="A7928" s="8" t="str">
        <f t="shared" si="163"/>
        <v>40.06.001210.06.0020</v>
      </c>
      <c r="B7928" s="8" t="s">
        <v>372</v>
      </c>
      <c r="C7928" s="8" t="s">
        <v>395</v>
      </c>
      <c r="D7928" s="8" t="s">
        <v>505</v>
      </c>
      <c r="E7928" s="8" t="s">
        <v>456</v>
      </c>
      <c r="F7928" s="8" t="s">
        <v>452</v>
      </c>
      <c r="G7928" s="8" t="s">
        <v>457</v>
      </c>
      <c r="H7928" s="8">
        <v>1.0154E-2</v>
      </c>
    </row>
    <row r="7929" spans="1:8">
      <c r="A7929" s="8" t="str">
        <f t="shared" si="163"/>
        <v>40.06.001210.04.0006</v>
      </c>
      <c r="B7929" s="8" t="s">
        <v>372</v>
      </c>
      <c r="C7929" s="8" t="s">
        <v>395</v>
      </c>
      <c r="D7929" s="8" t="s">
        <v>505</v>
      </c>
      <c r="E7929" s="8" t="s">
        <v>458</v>
      </c>
      <c r="F7929" s="8" t="s">
        <v>452</v>
      </c>
      <c r="G7929" s="8" t="s">
        <v>459</v>
      </c>
      <c r="H7929" s="8">
        <v>0.68464599999999998</v>
      </c>
    </row>
    <row r="7930" spans="1:8">
      <c r="A7930" s="8" t="str">
        <f t="shared" si="163"/>
        <v>40.06.001230.04.0001</v>
      </c>
      <c r="B7930" s="8" t="s">
        <v>372</v>
      </c>
      <c r="C7930" s="8" t="s">
        <v>395</v>
      </c>
      <c r="D7930" s="8" t="s">
        <v>505</v>
      </c>
      <c r="E7930" s="8" t="s">
        <v>460</v>
      </c>
      <c r="F7930" s="8" t="s">
        <v>452</v>
      </c>
      <c r="G7930" s="8" t="s">
        <v>461</v>
      </c>
      <c r="H7930" s="8">
        <v>8.2121E-2</v>
      </c>
    </row>
    <row r="7931" spans="1:8">
      <c r="A7931" s="8" t="str">
        <f t="shared" si="163"/>
        <v>40.06.001220.10.0004</v>
      </c>
      <c r="B7931" s="8" t="s">
        <v>372</v>
      </c>
      <c r="C7931" s="8" t="s">
        <v>395</v>
      </c>
      <c r="D7931" s="8" t="s">
        <v>505</v>
      </c>
      <c r="E7931" s="8" t="s">
        <v>462</v>
      </c>
      <c r="F7931" s="8" t="s">
        <v>463</v>
      </c>
      <c r="G7931" s="8" t="s">
        <v>464</v>
      </c>
      <c r="H7931" s="8">
        <v>8.2529999999999999E-3</v>
      </c>
    </row>
    <row r="7932" spans="1:8">
      <c r="A7932" s="8" t="str">
        <f t="shared" si="163"/>
        <v>40.06.001210.04.0010</v>
      </c>
      <c r="B7932" s="8" t="s">
        <v>372</v>
      </c>
      <c r="C7932" s="8" t="s">
        <v>395</v>
      </c>
      <c r="D7932" s="8" t="s">
        <v>505</v>
      </c>
      <c r="E7932" s="8" t="s">
        <v>465</v>
      </c>
      <c r="F7932" s="8" t="s">
        <v>452</v>
      </c>
      <c r="G7932" s="8" t="s">
        <v>459</v>
      </c>
      <c r="H7932" s="8">
        <v>2.4885000000000001E-2</v>
      </c>
    </row>
    <row r="7933" spans="1:8">
      <c r="A7933" s="8" t="str">
        <f t="shared" si="163"/>
        <v>40.06.001230.02.0002</v>
      </c>
      <c r="B7933" s="8" t="s">
        <v>372</v>
      </c>
      <c r="C7933" s="8" t="s">
        <v>395</v>
      </c>
      <c r="D7933" s="8" t="s">
        <v>505</v>
      </c>
      <c r="E7933" s="8" t="s">
        <v>181</v>
      </c>
      <c r="F7933" s="8" t="s">
        <v>452</v>
      </c>
      <c r="G7933" s="8" t="s">
        <v>547</v>
      </c>
      <c r="H7933" s="8">
        <v>0.87282800000000005</v>
      </c>
    </row>
    <row r="7934" spans="1:8">
      <c r="A7934" s="8" t="str">
        <f t="shared" si="163"/>
        <v>40.06.001240.03.1820</v>
      </c>
      <c r="B7934" s="8" t="s">
        <v>372</v>
      </c>
      <c r="C7934" s="8" t="s">
        <v>395</v>
      </c>
      <c r="D7934" s="8" t="s">
        <v>505</v>
      </c>
      <c r="E7934" s="8" t="s">
        <v>513</v>
      </c>
      <c r="F7934" s="8" t="s">
        <v>498</v>
      </c>
      <c r="G7934" s="8" t="s">
        <v>514</v>
      </c>
      <c r="H7934" s="8">
        <v>0.14830099999999999</v>
      </c>
    </row>
    <row r="7935" spans="1:8">
      <c r="A7935" s="8" t="str">
        <f t="shared" si="163"/>
        <v>40.06.001240.03.1420</v>
      </c>
      <c r="B7935" s="8" t="s">
        <v>372</v>
      </c>
      <c r="C7935" s="8" t="s">
        <v>395</v>
      </c>
      <c r="D7935" s="8" t="s">
        <v>505</v>
      </c>
      <c r="E7935" s="8" t="s">
        <v>548</v>
      </c>
      <c r="F7935" s="8" t="s">
        <v>498</v>
      </c>
      <c r="G7935" s="8" t="s">
        <v>549</v>
      </c>
      <c r="H7935" s="8">
        <v>0.13347100000000001</v>
      </c>
    </row>
    <row r="7936" spans="1:8">
      <c r="A7936" s="8" t="str">
        <f t="shared" si="163"/>
        <v>40.06.001240.03.1680</v>
      </c>
      <c r="B7936" s="8" t="s">
        <v>372</v>
      </c>
      <c r="C7936" s="8" t="s">
        <v>395</v>
      </c>
      <c r="D7936" s="8" t="s">
        <v>505</v>
      </c>
      <c r="E7936" s="8" t="s">
        <v>521</v>
      </c>
      <c r="F7936" s="8" t="s">
        <v>498</v>
      </c>
      <c r="G7936" s="8" t="s">
        <v>522</v>
      </c>
      <c r="H7936" s="8">
        <v>0.11493399999999999</v>
      </c>
    </row>
    <row r="7937" spans="1:8">
      <c r="A7937" s="8" t="str">
        <f t="shared" si="163"/>
        <v>40.06.001210.03.0008</v>
      </c>
      <c r="B7937" s="8" t="s">
        <v>372</v>
      </c>
      <c r="C7937" s="8" t="s">
        <v>395</v>
      </c>
      <c r="D7937" s="8" t="s">
        <v>505</v>
      </c>
      <c r="E7937" s="8" t="s">
        <v>550</v>
      </c>
      <c r="F7937" s="8" t="s">
        <v>452</v>
      </c>
      <c r="G7937" s="8" t="s">
        <v>551</v>
      </c>
      <c r="H7937" s="8">
        <v>0.118641</v>
      </c>
    </row>
    <row r="7938" spans="1:8">
      <c r="A7938" s="8" t="str">
        <f t="shared" si="163"/>
        <v>40.06.001210.01.0003</v>
      </c>
      <c r="B7938" s="8" t="s">
        <v>372</v>
      </c>
      <c r="C7938" s="8" t="s">
        <v>395</v>
      </c>
      <c r="D7938" s="8" t="s">
        <v>505</v>
      </c>
      <c r="E7938" s="8" t="s">
        <v>471</v>
      </c>
      <c r="F7938" s="8" t="s">
        <v>452</v>
      </c>
      <c r="G7938" s="8" t="s">
        <v>472</v>
      </c>
      <c r="H7938" s="8">
        <v>3.7074999999999997E-2</v>
      </c>
    </row>
    <row r="7939" spans="1:8">
      <c r="A7939" s="8" t="str">
        <f t="shared" si="163"/>
        <v>---------------  - FMEN031 - V:</v>
      </c>
      <c r="B7939" s="8" t="s">
        <v>427</v>
      </c>
      <c r="C7939" s="8" t="e">
        <f>------------------------------DAT</f>
        <v>#NAME?</v>
      </c>
      <c r="D7939" s="8" t="s">
        <v>1238</v>
      </c>
      <c r="E7939" s="8" t="s">
        <v>526</v>
      </c>
      <c r="F7939" s="8" t="s">
        <v>527</v>
      </c>
      <c r="G7939" s="8" t="s">
        <v>528</v>
      </c>
      <c r="H7939" s="8"/>
    </row>
    <row r="7940" spans="1:8">
      <c r="A7940" s="8" t="str">
        <f t="shared" si="163"/>
        <v>_x000C_------------------------------</v>
      </c>
      <c r="B7940" s="8" t="s">
        <v>529</v>
      </c>
      <c r="C7940" s="8" t="s">
        <v>1227</v>
      </c>
      <c r="D7940" s="8" t="s">
        <v>1228</v>
      </c>
      <c r="E7940" s="8" t="s">
        <v>430</v>
      </c>
      <c r="F7940" s="8" t="s">
        <v>429</v>
      </c>
      <c r="G7940" s="8" t="s">
        <v>431</v>
      </c>
      <c r="H7940" s="8" t="s">
        <v>431</v>
      </c>
    </row>
    <row r="7941" spans="1:8">
      <c r="A7941" s="8" t="str">
        <f t="shared" si="163"/>
        <v>FORNO DE MINASrutura de Atual P</v>
      </c>
      <c r="B7941" s="8" t="s">
        <v>433</v>
      </c>
      <c r="C7941" s="8" t="s">
        <v>434</v>
      </c>
      <c r="D7941" s="8" t="s">
        <v>435</v>
      </c>
      <c r="E7941" s="8" t="s">
        <v>436</v>
      </c>
      <c r="F7941" s="8" t="s">
        <v>437</v>
      </c>
      <c r="G7941" s="8" t="s">
        <v>438</v>
      </c>
      <c r="H7941" s="8" t="s">
        <v>2255</v>
      </c>
    </row>
    <row r="7942" spans="1:8">
      <c r="A7942" s="8" t="str">
        <f t="shared" si="163"/>
        <v>-------------------------------</v>
      </c>
      <c r="B7942" s="8" t="s">
        <v>427</v>
      </c>
      <c r="C7942" s="8" t="s">
        <v>1227</v>
      </c>
      <c r="D7942" s="8" t="s">
        <v>1228</v>
      </c>
      <c r="E7942" s="8" t="s">
        <v>430</v>
      </c>
      <c r="F7942" s="8" t="s">
        <v>429</v>
      </c>
      <c r="G7942" s="8" t="s">
        <v>431</v>
      </c>
      <c r="H7942" s="8" t="s">
        <v>2208</v>
      </c>
    </row>
    <row r="7943" spans="1:8">
      <c r="A7943" s="8" t="str">
        <f t="shared" si="163"/>
        <v/>
      </c>
      <c r="B7943" s="8"/>
      <c r="C7943" s="8"/>
      <c r="D7943" s="8"/>
      <c r="E7943" s="8"/>
      <c r="F7943" s="8"/>
      <c r="G7943" s="8"/>
      <c r="H7943" s="8"/>
    </row>
    <row r="7944" spans="1:8">
      <c r="A7944" s="8" t="str">
        <f t="shared" si="163"/>
        <v>Item PaiItem Filho</v>
      </c>
      <c r="B7944" s="8" t="s">
        <v>441</v>
      </c>
      <c r="C7944" s="8" t="s">
        <v>442</v>
      </c>
      <c r="D7944" s="8" t="s">
        <v>443</v>
      </c>
      <c r="E7944" s="8" t="s">
        <v>444</v>
      </c>
      <c r="F7944" s="8" t="s">
        <v>443</v>
      </c>
      <c r="G7944" s="8" t="s">
        <v>445</v>
      </c>
      <c r="H7944" s="8" t="s">
        <v>446</v>
      </c>
    </row>
    <row r="7945" spans="1:8">
      <c r="A7945" s="8" t="str">
        <f t="shared" si="163"/>
        <v>------------------------------</v>
      </c>
      <c r="B7945" s="8" t="s">
        <v>427</v>
      </c>
      <c r="C7945" s="8" t="s">
        <v>447</v>
      </c>
      <c r="D7945" s="8" t="s">
        <v>448</v>
      </c>
      <c r="E7945" s="8" t="s">
        <v>449</v>
      </c>
      <c r="F7945" s="8" t="s">
        <v>448</v>
      </c>
      <c r="G7945" s="8" t="s">
        <v>431</v>
      </c>
      <c r="H7945" s="8" t="s">
        <v>427</v>
      </c>
    </row>
    <row r="7946" spans="1:8">
      <c r="A7946" s="8" t="str">
        <f t="shared" si="163"/>
        <v>40.06.001210.06.0015</v>
      </c>
      <c r="B7946" s="8" t="s">
        <v>372</v>
      </c>
      <c r="C7946" s="8" t="s">
        <v>395</v>
      </c>
      <c r="D7946" s="8" t="s">
        <v>505</v>
      </c>
      <c r="E7946" s="8" t="s">
        <v>552</v>
      </c>
      <c r="F7946" s="8" t="s">
        <v>452</v>
      </c>
      <c r="G7946" s="8" t="s">
        <v>553</v>
      </c>
      <c r="H7946" s="8">
        <v>8.1599999999999999E-4</v>
      </c>
    </row>
    <row r="7947" spans="1:8">
      <c r="A7947" s="8" t="str">
        <f t="shared" si="163"/>
        <v>40.06.001210.03.0001</v>
      </c>
      <c r="B7947" s="8" t="s">
        <v>372</v>
      </c>
      <c r="C7947" s="8" t="s">
        <v>395</v>
      </c>
      <c r="D7947" s="8" t="s">
        <v>505</v>
      </c>
      <c r="E7947" s="8" t="s">
        <v>554</v>
      </c>
      <c r="F7947" s="8" t="s">
        <v>452</v>
      </c>
      <c r="G7947" s="8" t="s">
        <v>555</v>
      </c>
      <c r="H7947" s="8">
        <v>8.8981000000000005E-2</v>
      </c>
    </row>
    <row r="7948" spans="1:8">
      <c r="A7948" s="8" t="str">
        <f t="shared" si="163"/>
        <v>40.06.001210.09.0002</v>
      </c>
      <c r="B7948" s="8" t="s">
        <v>372</v>
      </c>
      <c r="C7948" s="8" t="s">
        <v>395</v>
      </c>
      <c r="D7948" s="8" t="s">
        <v>505</v>
      </c>
      <c r="E7948" s="8" t="s">
        <v>502</v>
      </c>
      <c r="F7948" s="8" t="s">
        <v>452</v>
      </c>
      <c r="G7948" s="8" t="s">
        <v>503</v>
      </c>
      <c r="H7948" s="8">
        <v>2.9090999999999999E-2</v>
      </c>
    </row>
    <row r="7949" spans="1:8">
      <c r="A7949" s="8" t="str">
        <f t="shared" si="163"/>
        <v>40.06.001210.09.0006</v>
      </c>
      <c r="B7949" s="8" t="s">
        <v>372</v>
      </c>
      <c r="C7949" s="8" t="s">
        <v>395</v>
      </c>
      <c r="D7949" s="8" t="s">
        <v>505</v>
      </c>
      <c r="E7949" s="8" t="s">
        <v>504</v>
      </c>
      <c r="F7949" s="8" t="s">
        <v>505</v>
      </c>
      <c r="G7949" s="8" t="s">
        <v>506</v>
      </c>
      <c r="H7949" s="8">
        <v>1.6620000000000001E-3</v>
      </c>
    </row>
    <row r="7950" spans="1:8">
      <c r="A7950" s="8" t="str">
        <f t="shared" si="163"/>
        <v>40.06.001220.10.0008</v>
      </c>
      <c r="B7950" s="8" t="s">
        <v>372</v>
      </c>
      <c r="C7950" s="8" t="s">
        <v>395</v>
      </c>
      <c r="D7950" s="8" t="s">
        <v>505</v>
      </c>
      <c r="E7950" s="8" t="s">
        <v>559</v>
      </c>
      <c r="F7950" s="8" t="s">
        <v>463</v>
      </c>
      <c r="G7950" s="8" t="s">
        <v>560</v>
      </c>
      <c r="H7950" s="8">
        <v>3.0150749999999999</v>
      </c>
    </row>
    <row r="7951" spans="1:8">
      <c r="A7951" s="8" t="str">
        <f t="shared" ref="A7951:A8014" si="164">B7951&amp;E7951</f>
        <v>40.06.001220.03.0003</v>
      </c>
      <c r="B7951" s="8" t="s">
        <v>372</v>
      </c>
      <c r="C7951" s="8" t="s">
        <v>395</v>
      </c>
      <c r="D7951" s="8" t="s">
        <v>505</v>
      </c>
      <c r="E7951" s="8" t="s">
        <v>510</v>
      </c>
      <c r="F7951" s="8" t="s">
        <v>508</v>
      </c>
      <c r="G7951" s="8" t="s">
        <v>511</v>
      </c>
      <c r="H7951" s="8">
        <v>1.0050250000000001</v>
      </c>
    </row>
    <row r="7952" spans="1:8">
      <c r="A7952" s="8" t="str">
        <f t="shared" si="164"/>
        <v>40.06.001220.08.0004</v>
      </c>
      <c r="B7952" s="8" t="s">
        <v>372</v>
      </c>
      <c r="C7952" s="8" t="s">
        <v>395</v>
      </c>
      <c r="D7952" s="8" t="s">
        <v>505</v>
      </c>
      <c r="E7952" s="8" t="s">
        <v>541</v>
      </c>
      <c r="F7952" s="8" t="s">
        <v>452</v>
      </c>
      <c r="G7952" s="8" t="s">
        <v>542</v>
      </c>
      <c r="H7952" s="8">
        <v>2.111E-3</v>
      </c>
    </row>
    <row r="7953" spans="1:8">
      <c r="A7953" s="8" t="str">
        <f t="shared" si="164"/>
        <v>40.06.001310.05.0002</v>
      </c>
      <c r="B7953" s="8" t="s">
        <v>565</v>
      </c>
      <c r="C7953" s="8" t="s">
        <v>566</v>
      </c>
      <c r="D7953" s="8" t="s">
        <v>505</v>
      </c>
      <c r="E7953" s="8" t="s">
        <v>451</v>
      </c>
      <c r="F7953" s="8" t="s">
        <v>452</v>
      </c>
      <c r="G7953" s="8" t="s">
        <v>453</v>
      </c>
      <c r="H7953" s="8">
        <v>2.1849129999999999</v>
      </c>
    </row>
    <row r="7954" spans="1:8">
      <c r="A7954" s="8" t="str">
        <f t="shared" si="164"/>
        <v>40.06.001310.07.0002</v>
      </c>
      <c r="B7954" s="8" t="s">
        <v>565</v>
      </c>
      <c r="C7954" s="8" t="s">
        <v>566</v>
      </c>
      <c r="D7954" s="8" t="s">
        <v>505</v>
      </c>
      <c r="E7954" s="8" t="s">
        <v>454</v>
      </c>
      <c r="F7954" s="8" t="s">
        <v>452</v>
      </c>
      <c r="G7954" s="8" t="s">
        <v>455</v>
      </c>
      <c r="H7954" s="8">
        <v>1.110803</v>
      </c>
    </row>
    <row r="7955" spans="1:8">
      <c r="A7955" s="8" t="str">
        <f t="shared" si="164"/>
        <v>40.06.001310.06.0020</v>
      </c>
      <c r="B7955" s="8" t="s">
        <v>565</v>
      </c>
      <c r="C7955" s="8" t="s">
        <v>566</v>
      </c>
      <c r="D7955" s="8" t="s">
        <v>505</v>
      </c>
      <c r="E7955" s="8" t="s">
        <v>456</v>
      </c>
      <c r="F7955" s="8" t="s">
        <v>452</v>
      </c>
      <c r="G7955" s="8" t="s">
        <v>457</v>
      </c>
      <c r="H7955" s="8">
        <v>2.3994000000000001E-2</v>
      </c>
    </row>
    <row r="7956" spans="1:8">
      <c r="A7956" s="8" t="str">
        <f t="shared" si="164"/>
        <v>40.06.001310.04.0006</v>
      </c>
      <c r="B7956" s="8" t="s">
        <v>565</v>
      </c>
      <c r="C7956" s="8" t="s">
        <v>566</v>
      </c>
      <c r="D7956" s="8" t="s">
        <v>505</v>
      </c>
      <c r="E7956" s="8" t="s">
        <v>458</v>
      </c>
      <c r="F7956" s="8" t="s">
        <v>452</v>
      </c>
      <c r="G7956" s="8" t="s">
        <v>459</v>
      </c>
      <c r="H7956" s="8">
        <v>1.5228429999999999</v>
      </c>
    </row>
    <row r="7957" spans="1:8">
      <c r="A7957" s="8" t="str">
        <f t="shared" si="164"/>
        <v>40.06.001330.04.0001</v>
      </c>
      <c r="B7957" s="8" t="s">
        <v>565</v>
      </c>
      <c r="C7957" s="8" t="s">
        <v>566</v>
      </c>
      <c r="D7957" s="8" t="s">
        <v>505</v>
      </c>
      <c r="E7957" s="8" t="s">
        <v>460</v>
      </c>
      <c r="F7957" s="8" t="s">
        <v>452</v>
      </c>
      <c r="G7957" s="8" t="s">
        <v>461</v>
      </c>
      <c r="H7957" s="8">
        <v>0.73616199999999998</v>
      </c>
    </row>
    <row r="7958" spans="1:8">
      <c r="A7958" s="8" t="str">
        <f t="shared" si="164"/>
        <v>40.06.001320.10.0004</v>
      </c>
      <c r="B7958" s="8" t="s">
        <v>565</v>
      </c>
      <c r="C7958" s="8" t="s">
        <v>566</v>
      </c>
      <c r="D7958" s="8" t="s">
        <v>505</v>
      </c>
      <c r="E7958" s="8" t="s">
        <v>462</v>
      </c>
      <c r="F7958" s="8" t="s">
        <v>463</v>
      </c>
      <c r="G7958" s="8" t="s">
        <v>464</v>
      </c>
      <c r="H7958" s="8">
        <v>7.3985999999999996E-2</v>
      </c>
    </row>
    <row r="7959" spans="1:8">
      <c r="A7959" s="8" t="str">
        <f t="shared" si="164"/>
        <v>40.06.001310.04.0010</v>
      </c>
      <c r="B7959" s="8" t="s">
        <v>565</v>
      </c>
      <c r="C7959" s="8" t="s">
        <v>566</v>
      </c>
      <c r="D7959" s="8" t="s">
        <v>505</v>
      </c>
      <c r="E7959" s="8" t="s">
        <v>465</v>
      </c>
      <c r="F7959" s="8" t="s">
        <v>452</v>
      </c>
      <c r="G7959" s="8" t="s">
        <v>459</v>
      </c>
      <c r="H7959" s="8">
        <v>0.223079</v>
      </c>
    </row>
    <row r="7960" spans="1:8">
      <c r="A7960" s="8" t="str">
        <f t="shared" si="164"/>
        <v>40.06.001320.10.0011</v>
      </c>
      <c r="B7960" s="8" t="s">
        <v>565</v>
      </c>
      <c r="C7960" s="8" t="s">
        <v>566</v>
      </c>
      <c r="D7960" s="8" t="s">
        <v>505</v>
      </c>
      <c r="E7960" s="8" t="s">
        <v>567</v>
      </c>
      <c r="F7960" s="8" t="s">
        <v>463</v>
      </c>
      <c r="G7960" s="8" t="s">
        <v>568</v>
      </c>
      <c r="H7960" s="8">
        <v>4.0201010000000004</v>
      </c>
    </row>
    <row r="7961" spans="1:8">
      <c r="A7961" s="8" t="str">
        <f t="shared" si="164"/>
        <v>40.06.001320.07.0073</v>
      </c>
      <c r="B7961" s="8" t="s">
        <v>565</v>
      </c>
      <c r="C7961" s="8" t="s">
        <v>566</v>
      </c>
      <c r="D7961" s="8" t="s">
        <v>505</v>
      </c>
      <c r="E7961" s="8" t="s">
        <v>569</v>
      </c>
      <c r="F7961" s="8" t="s">
        <v>463</v>
      </c>
      <c r="G7961" s="8" t="s">
        <v>570</v>
      </c>
      <c r="H7961" s="8">
        <v>4.0201010000000004</v>
      </c>
    </row>
    <row r="7962" spans="1:8">
      <c r="A7962" s="8" t="str">
        <f t="shared" si="164"/>
        <v>40.06.001320.03.0004</v>
      </c>
      <c r="B7962" s="8" t="s">
        <v>565</v>
      </c>
      <c r="C7962" s="8" t="s">
        <v>566</v>
      </c>
      <c r="D7962" s="8" t="s">
        <v>505</v>
      </c>
      <c r="E7962" s="8" t="s">
        <v>571</v>
      </c>
      <c r="F7962" s="8" t="s">
        <v>508</v>
      </c>
      <c r="G7962" s="8" t="s">
        <v>572</v>
      </c>
      <c r="H7962" s="8">
        <v>1.0050250000000001</v>
      </c>
    </row>
    <row r="7963" spans="1:8">
      <c r="A7963" s="8" t="str">
        <f t="shared" si="164"/>
        <v>40.06.001320.08.0004</v>
      </c>
      <c r="B7963" s="8" t="s">
        <v>565</v>
      </c>
      <c r="C7963" s="8" t="s">
        <v>566</v>
      </c>
      <c r="D7963" s="8" t="s">
        <v>505</v>
      </c>
      <c r="E7963" s="8" t="s">
        <v>541</v>
      </c>
      <c r="F7963" s="8" t="s">
        <v>452</v>
      </c>
      <c r="G7963" s="8" t="s">
        <v>542</v>
      </c>
      <c r="H7963" s="8">
        <v>2.111E-3</v>
      </c>
    </row>
    <row r="7964" spans="1:8">
      <c r="A7964" s="8" t="str">
        <f t="shared" si="164"/>
        <v>40.06.001320.06.0001</v>
      </c>
      <c r="B7964" s="8" t="s">
        <v>565</v>
      </c>
      <c r="C7964" s="8" t="s">
        <v>566</v>
      </c>
      <c r="D7964" s="8" t="s">
        <v>505</v>
      </c>
      <c r="E7964" s="8" t="s">
        <v>573</v>
      </c>
      <c r="F7964" s="8" t="s">
        <v>508</v>
      </c>
      <c r="G7964" s="8" t="s">
        <v>574</v>
      </c>
      <c r="H7964" s="8">
        <v>1.0050250000000001</v>
      </c>
    </row>
    <row r="7965" spans="1:8">
      <c r="A7965" s="8" t="str">
        <f t="shared" si="164"/>
        <v>40.06.001435.05.0001</v>
      </c>
      <c r="B7965" s="8" t="s">
        <v>64</v>
      </c>
      <c r="C7965" s="8" t="s">
        <v>65</v>
      </c>
      <c r="D7965" s="8" t="s">
        <v>505</v>
      </c>
      <c r="E7965" s="8" t="s">
        <v>575</v>
      </c>
      <c r="F7965" s="8" t="s">
        <v>452</v>
      </c>
      <c r="G7965" s="8" t="s">
        <v>576</v>
      </c>
      <c r="H7965" s="8">
        <v>2.97</v>
      </c>
    </row>
    <row r="7966" spans="1:8">
      <c r="A7966" s="8" t="str">
        <f t="shared" si="164"/>
        <v>40.06.001410.09.0004</v>
      </c>
      <c r="B7966" s="8" t="s">
        <v>64</v>
      </c>
      <c r="C7966" s="8" t="s">
        <v>65</v>
      </c>
      <c r="D7966" s="8" t="s">
        <v>505</v>
      </c>
      <c r="E7966" s="8" t="s">
        <v>577</v>
      </c>
      <c r="F7966" s="8" t="s">
        <v>452</v>
      </c>
      <c r="G7966" s="8" t="s">
        <v>578</v>
      </c>
      <c r="H7966" s="8">
        <v>4.2653000000000003E-2</v>
      </c>
    </row>
    <row r="7967" spans="1:8">
      <c r="A7967" s="8" t="str">
        <f t="shared" si="164"/>
        <v>40.06.001410.07.0002</v>
      </c>
      <c r="B7967" s="8" t="s">
        <v>64</v>
      </c>
      <c r="C7967" s="8" t="s">
        <v>65</v>
      </c>
      <c r="D7967" s="8" t="s">
        <v>505</v>
      </c>
      <c r="E7967" s="8" t="s">
        <v>454</v>
      </c>
      <c r="F7967" s="8" t="s">
        <v>452</v>
      </c>
      <c r="G7967" s="8" t="s">
        <v>455</v>
      </c>
      <c r="H7967" s="8">
        <v>0.52912099999999995</v>
      </c>
    </row>
    <row r="7968" spans="1:8">
      <c r="A7968" s="8" t="str">
        <f t="shared" si="164"/>
        <v>40.06.001430.02.0031</v>
      </c>
      <c r="B7968" s="8" t="s">
        <v>64</v>
      </c>
      <c r="C7968" s="8" t="s">
        <v>65</v>
      </c>
      <c r="D7968" s="8" t="s">
        <v>505</v>
      </c>
      <c r="E7968" s="8" t="s">
        <v>176</v>
      </c>
      <c r="F7968" s="8" t="s">
        <v>579</v>
      </c>
      <c r="G7968" s="8" t="s">
        <v>580</v>
      </c>
      <c r="H7968" s="8">
        <v>0.899899</v>
      </c>
    </row>
    <row r="7969" spans="1:8">
      <c r="A7969" s="8" t="str">
        <f t="shared" si="164"/>
        <v>40.06.001430.05.0002</v>
      </c>
      <c r="B7969" s="8" t="s">
        <v>64</v>
      </c>
      <c r="C7969" s="8" t="s">
        <v>65</v>
      </c>
      <c r="D7969" s="8" t="s">
        <v>505</v>
      </c>
      <c r="E7969" s="8" t="s">
        <v>581</v>
      </c>
      <c r="F7969" s="8" t="s">
        <v>498</v>
      </c>
      <c r="G7969" s="8" t="s">
        <v>582</v>
      </c>
      <c r="H7969" s="8">
        <v>2.0148000000000001</v>
      </c>
    </row>
    <row r="7970" spans="1:8">
      <c r="A7970" s="8" t="str">
        <f t="shared" si="164"/>
        <v>40.06.001410.04.0010</v>
      </c>
      <c r="B7970" s="8" t="s">
        <v>64</v>
      </c>
      <c r="C7970" s="8" t="s">
        <v>65</v>
      </c>
      <c r="D7970" s="8" t="s">
        <v>505</v>
      </c>
      <c r="E7970" s="8" t="s">
        <v>465</v>
      </c>
      <c r="F7970" s="8" t="s">
        <v>452</v>
      </c>
      <c r="G7970" s="8" t="s">
        <v>459</v>
      </c>
      <c r="H7970" s="8">
        <v>0.55883899999999997</v>
      </c>
    </row>
    <row r="7971" spans="1:8">
      <c r="A7971" s="8" t="str">
        <f t="shared" si="164"/>
        <v>40.06.001430.07.0001</v>
      </c>
      <c r="B7971" s="8" t="s">
        <v>64</v>
      </c>
      <c r="C7971" s="8" t="s">
        <v>65</v>
      </c>
      <c r="D7971" s="8" t="s">
        <v>505</v>
      </c>
      <c r="E7971" s="8" t="s">
        <v>583</v>
      </c>
      <c r="F7971" s="8" t="s">
        <v>498</v>
      </c>
      <c r="G7971" s="8" t="s">
        <v>584</v>
      </c>
      <c r="H7971" s="8">
        <v>1.5513950000000001</v>
      </c>
    </row>
    <row r="7972" spans="1:8">
      <c r="A7972" s="8" t="str">
        <f t="shared" si="164"/>
        <v>40.06.001410.05.0012</v>
      </c>
      <c r="B7972" s="8" t="s">
        <v>64</v>
      </c>
      <c r="C7972" s="8" t="s">
        <v>65</v>
      </c>
      <c r="D7972" s="8" t="s">
        <v>505</v>
      </c>
      <c r="E7972" s="8" t="s">
        <v>585</v>
      </c>
      <c r="F7972" s="8" t="s">
        <v>452</v>
      </c>
      <c r="G7972" s="8" t="s">
        <v>586</v>
      </c>
      <c r="H7972" s="8">
        <v>0.95496999999999999</v>
      </c>
    </row>
    <row r="7973" spans="1:8">
      <c r="A7973" s="8" t="str">
        <f t="shared" si="164"/>
        <v>40.06.001410.06.0020</v>
      </c>
      <c r="B7973" s="8" t="s">
        <v>64</v>
      </c>
      <c r="C7973" s="8" t="s">
        <v>65</v>
      </c>
      <c r="D7973" s="8" t="s">
        <v>505</v>
      </c>
      <c r="E7973" s="8" t="s">
        <v>456</v>
      </c>
      <c r="F7973" s="8" t="s">
        <v>452</v>
      </c>
      <c r="G7973" s="8" t="s">
        <v>457</v>
      </c>
      <c r="H7973" s="8">
        <v>1.0499E-2</v>
      </c>
    </row>
    <row r="7974" spans="1:8">
      <c r="A7974" s="8" t="str">
        <f t="shared" si="164"/>
        <v>40.06.001420.10.0001</v>
      </c>
      <c r="B7974" s="8" t="s">
        <v>64</v>
      </c>
      <c r="C7974" s="8" t="s">
        <v>65</v>
      </c>
      <c r="D7974" s="8" t="s">
        <v>505</v>
      </c>
      <c r="E7974" s="8" t="s">
        <v>507</v>
      </c>
      <c r="F7974" s="8" t="s">
        <v>508</v>
      </c>
      <c r="G7974" s="8" t="s">
        <v>509</v>
      </c>
      <c r="H7974" s="8">
        <v>3</v>
      </c>
    </row>
    <row r="7975" spans="1:8">
      <c r="A7975" s="8" t="str">
        <f t="shared" si="164"/>
        <v>40.06.001420.03.0003</v>
      </c>
      <c r="B7975" s="8" t="s">
        <v>64</v>
      </c>
      <c r="C7975" s="8" t="s">
        <v>65</v>
      </c>
      <c r="D7975" s="8" t="s">
        <v>505</v>
      </c>
      <c r="E7975" s="8" t="s">
        <v>510</v>
      </c>
      <c r="F7975" s="8" t="s">
        <v>508</v>
      </c>
      <c r="G7975" s="8" t="s">
        <v>511</v>
      </c>
      <c r="H7975" s="8">
        <v>1</v>
      </c>
    </row>
    <row r="7976" spans="1:8">
      <c r="A7976" s="8" t="str">
        <f t="shared" si="164"/>
        <v>40.06.001535.05.0002</v>
      </c>
      <c r="B7976" s="8" t="s">
        <v>66</v>
      </c>
      <c r="C7976" s="8" t="s">
        <v>177</v>
      </c>
      <c r="D7976" s="8" t="s">
        <v>505</v>
      </c>
      <c r="E7976" s="8" t="s">
        <v>587</v>
      </c>
      <c r="F7976" s="8" t="s">
        <v>452</v>
      </c>
      <c r="G7976" s="8" t="s">
        <v>588</v>
      </c>
      <c r="H7976" s="8">
        <v>2.97</v>
      </c>
    </row>
    <row r="7977" spans="1:8">
      <c r="A7977" s="8" t="str">
        <f t="shared" si="164"/>
        <v>40.06.001530.02.0038</v>
      </c>
      <c r="B7977" s="8" t="s">
        <v>66</v>
      </c>
      <c r="C7977" s="8" t="s">
        <v>177</v>
      </c>
      <c r="D7977" s="8" t="s">
        <v>505</v>
      </c>
      <c r="E7977" s="8" t="s">
        <v>178</v>
      </c>
      <c r="F7977" s="8" t="s">
        <v>452</v>
      </c>
      <c r="G7977" s="8" t="s">
        <v>589</v>
      </c>
      <c r="H7977" s="8">
        <v>0.899899</v>
      </c>
    </row>
    <row r="7978" spans="1:8">
      <c r="A7978" s="8" t="str">
        <f t="shared" si="164"/>
        <v>40.06.001510.07.0002</v>
      </c>
      <c r="B7978" s="8" t="s">
        <v>66</v>
      </c>
      <c r="C7978" s="8" t="s">
        <v>177</v>
      </c>
      <c r="D7978" s="8" t="s">
        <v>505</v>
      </c>
      <c r="E7978" s="8" t="s">
        <v>454</v>
      </c>
      <c r="F7978" s="8" t="s">
        <v>452</v>
      </c>
      <c r="G7978" s="8" t="s">
        <v>455</v>
      </c>
      <c r="H7978" s="8">
        <v>0.57435099999999994</v>
      </c>
    </row>
    <row r="7979" spans="1:8">
      <c r="A7979" s="8" t="str">
        <f t="shared" si="164"/>
        <v>40.06.001510.09.0004</v>
      </c>
      <c r="B7979" s="8" t="s">
        <v>66</v>
      </c>
      <c r="C7979" s="8" t="s">
        <v>177</v>
      </c>
      <c r="D7979" s="8" t="s">
        <v>505</v>
      </c>
      <c r="E7979" s="8" t="s">
        <v>577</v>
      </c>
      <c r="F7979" s="8" t="s">
        <v>452</v>
      </c>
      <c r="G7979" s="8" t="s">
        <v>578</v>
      </c>
      <c r="H7979" s="8">
        <v>0.12667999999999999</v>
      </c>
    </row>
    <row r="7980" spans="1:8">
      <c r="A7980" s="8" t="str">
        <f t="shared" si="164"/>
        <v>40.06.001530.05.0002</v>
      </c>
      <c r="B7980" s="8" t="s">
        <v>66</v>
      </c>
      <c r="C7980" s="8" t="s">
        <v>177</v>
      </c>
      <c r="D7980" s="8" t="s">
        <v>505</v>
      </c>
      <c r="E7980" s="8" t="s">
        <v>581</v>
      </c>
      <c r="F7980" s="8" t="s">
        <v>498</v>
      </c>
      <c r="G7980" s="8" t="s">
        <v>582</v>
      </c>
      <c r="H7980" s="8">
        <v>2.0148000000000001</v>
      </c>
    </row>
    <row r="7981" spans="1:8">
      <c r="A7981" s="8" t="str">
        <f t="shared" si="164"/>
        <v>40.06.001510.04.0010</v>
      </c>
      <c r="B7981" s="8" t="s">
        <v>66</v>
      </c>
      <c r="C7981" s="8" t="s">
        <v>177</v>
      </c>
      <c r="D7981" s="8" t="s">
        <v>505</v>
      </c>
      <c r="E7981" s="8" t="s">
        <v>465</v>
      </c>
      <c r="F7981" s="8" t="s">
        <v>452</v>
      </c>
      <c r="G7981" s="8" t="s">
        <v>459</v>
      </c>
      <c r="H7981" s="8">
        <v>0.55883899999999997</v>
      </c>
    </row>
    <row r="7982" spans="1:8">
      <c r="A7982" s="8" t="str">
        <f t="shared" si="164"/>
        <v>40.06.001530.07.0001</v>
      </c>
      <c r="B7982" s="8" t="s">
        <v>66</v>
      </c>
      <c r="C7982" s="8" t="s">
        <v>177</v>
      </c>
      <c r="D7982" s="8" t="s">
        <v>505</v>
      </c>
      <c r="E7982" s="8" t="s">
        <v>583</v>
      </c>
      <c r="F7982" s="8" t="s">
        <v>498</v>
      </c>
      <c r="G7982" s="8" t="s">
        <v>584</v>
      </c>
      <c r="H7982" s="8">
        <v>1.5513950000000001</v>
      </c>
    </row>
    <row r="7983" spans="1:8">
      <c r="A7983" s="8" t="str">
        <f t="shared" si="164"/>
        <v>40.06.001510.05.0012</v>
      </c>
      <c r="B7983" s="8" t="s">
        <v>66</v>
      </c>
      <c r="C7983" s="8" t="s">
        <v>177</v>
      </c>
      <c r="D7983" s="8" t="s">
        <v>505</v>
      </c>
      <c r="E7983" s="8" t="s">
        <v>585</v>
      </c>
      <c r="F7983" s="8" t="s">
        <v>452</v>
      </c>
      <c r="G7983" s="8" t="s">
        <v>586</v>
      </c>
      <c r="H7983" s="8">
        <v>0.95496999999999999</v>
      </c>
    </row>
    <row r="7984" spans="1:8">
      <c r="A7984" s="8" t="str">
        <f t="shared" si="164"/>
        <v>40.06.001510.06.0020</v>
      </c>
      <c r="B7984" s="8" t="s">
        <v>66</v>
      </c>
      <c r="C7984" s="8" t="s">
        <v>177</v>
      </c>
      <c r="D7984" s="8" t="s">
        <v>505</v>
      </c>
      <c r="E7984" s="8" t="s">
        <v>456</v>
      </c>
      <c r="F7984" s="8" t="s">
        <v>452</v>
      </c>
      <c r="G7984" s="8" t="s">
        <v>457</v>
      </c>
      <c r="H7984" s="8">
        <v>1.0499E-2</v>
      </c>
    </row>
    <row r="7985" spans="1:8">
      <c r="A7985" s="8" t="str">
        <f t="shared" si="164"/>
        <v>40.06.001520.10.0001</v>
      </c>
      <c r="B7985" s="8" t="s">
        <v>66</v>
      </c>
      <c r="C7985" s="8" t="s">
        <v>177</v>
      </c>
      <c r="D7985" s="8" t="s">
        <v>505</v>
      </c>
      <c r="E7985" s="8" t="s">
        <v>507</v>
      </c>
      <c r="F7985" s="8" t="s">
        <v>508</v>
      </c>
      <c r="G7985" s="8" t="s">
        <v>509</v>
      </c>
      <c r="H7985" s="8">
        <v>3</v>
      </c>
    </row>
    <row r="7986" spans="1:8">
      <c r="A7986" s="8" t="str">
        <f t="shared" si="164"/>
        <v>40.06.001520.03.0003</v>
      </c>
      <c r="B7986" s="8" t="s">
        <v>66</v>
      </c>
      <c r="C7986" s="8" t="s">
        <v>177</v>
      </c>
      <c r="D7986" s="8" t="s">
        <v>505</v>
      </c>
      <c r="E7986" s="8" t="s">
        <v>510</v>
      </c>
      <c r="F7986" s="8" t="s">
        <v>508</v>
      </c>
      <c r="G7986" s="8" t="s">
        <v>511</v>
      </c>
      <c r="H7986" s="8">
        <v>1</v>
      </c>
    </row>
    <row r="7987" spans="1:8">
      <c r="A7987" s="8" t="str">
        <f t="shared" si="164"/>
        <v>40.06.001635.05.0003</v>
      </c>
      <c r="B7987" s="8" t="s">
        <v>67</v>
      </c>
      <c r="C7987" s="8" t="s">
        <v>68</v>
      </c>
      <c r="D7987" s="8" t="s">
        <v>505</v>
      </c>
      <c r="E7987" s="8" t="s">
        <v>590</v>
      </c>
      <c r="F7987" s="8" t="s">
        <v>452</v>
      </c>
      <c r="G7987" s="8" t="s">
        <v>591</v>
      </c>
      <c r="H7987" s="8">
        <v>2.97</v>
      </c>
    </row>
    <row r="7988" spans="1:8">
      <c r="A7988" s="8" t="str">
        <f t="shared" si="164"/>
        <v>40.06.001630.02.0005</v>
      </c>
      <c r="B7988" s="8" t="s">
        <v>67</v>
      </c>
      <c r="C7988" s="8" t="s">
        <v>68</v>
      </c>
      <c r="D7988" s="8" t="s">
        <v>505</v>
      </c>
      <c r="E7988" s="8" t="s">
        <v>179</v>
      </c>
      <c r="F7988" s="8" t="s">
        <v>452</v>
      </c>
      <c r="G7988" s="8" t="s">
        <v>525</v>
      </c>
      <c r="H7988" s="8">
        <v>0.899899</v>
      </c>
    </row>
    <row r="7989" spans="1:8">
      <c r="A7989" s="8" t="str">
        <f t="shared" si="164"/>
        <v>40.06.001610.07.0002</v>
      </c>
      <c r="B7989" s="8" t="s">
        <v>67</v>
      </c>
      <c r="C7989" s="8" t="s">
        <v>68</v>
      </c>
      <c r="D7989" s="8" t="s">
        <v>505</v>
      </c>
      <c r="E7989" s="8" t="s">
        <v>454</v>
      </c>
      <c r="F7989" s="8" t="s">
        <v>452</v>
      </c>
      <c r="G7989" s="8" t="s">
        <v>455</v>
      </c>
      <c r="H7989" s="8">
        <v>0.52912099999999995</v>
      </c>
    </row>
    <row r="7990" spans="1:8">
      <c r="A7990" s="8" t="str">
        <f t="shared" si="164"/>
        <v>40.06.001610.09.0004</v>
      </c>
      <c r="B7990" s="8" t="s">
        <v>67</v>
      </c>
      <c r="C7990" s="8" t="s">
        <v>68</v>
      </c>
      <c r="D7990" s="8" t="s">
        <v>505</v>
      </c>
      <c r="E7990" s="8" t="s">
        <v>577</v>
      </c>
      <c r="F7990" s="8" t="s">
        <v>452</v>
      </c>
      <c r="G7990" s="8" t="s">
        <v>578</v>
      </c>
      <c r="H7990" s="8">
        <v>4.2653000000000003E-2</v>
      </c>
    </row>
    <row r="7991" spans="1:8">
      <c r="A7991" s="8" t="str">
        <f t="shared" si="164"/>
        <v>40.06.001630.05.0002</v>
      </c>
      <c r="B7991" s="8" t="s">
        <v>67</v>
      </c>
      <c r="C7991" s="8" t="s">
        <v>68</v>
      </c>
      <c r="D7991" s="8" t="s">
        <v>505</v>
      </c>
      <c r="E7991" s="8" t="s">
        <v>581</v>
      </c>
      <c r="F7991" s="8" t="s">
        <v>498</v>
      </c>
      <c r="G7991" s="8" t="s">
        <v>582</v>
      </c>
      <c r="H7991" s="8">
        <v>2.0148000000000001</v>
      </c>
    </row>
    <row r="7992" spans="1:8">
      <c r="A7992" s="8" t="str">
        <f t="shared" si="164"/>
        <v>40.06.001610.04.0010</v>
      </c>
      <c r="B7992" s="8" t="s">
        <v>67</v>
      </c>
      <c r="C7992" s="8" t="s">
        <v>68</v>
      </c>
      <c r="D7992" s="8" t="s">
        <v>505</v>
      </c>
      <c r="E7992" s="8" t="s">
        <v>465</v>
      </c>
      <c r="F7992" s="8" t="s">
        <v>452</v>
      </c>
      <c r="G7992" s="8" t="s">
        <v>459</v>
      </c>
      <c r="H7992" s="8">
        <v>0.55883899999999997</v>
      </c>
    </row>
    <row r="7993" spans="1:8">
      <c r="A7993" s="8" t="str">
        <f t="shared" si="164"/>
        <v>40.06.001630.07.0001</v>
      </c>
      <c r="B7993" s="8" t="s">
        <v>67</v>
      </c>
      <c r="C7993" s="8" t="s">
        <v>68</v>
      </c>
      <c r="D7993" s="8" t="s">
        <v>505</v>
      </c>
      <c r="E7993" s="8" t="s">
        <v>583</v>
      </c>
      <c r="F7993" s="8" t="s">
        <v>498</v>
      </c>
      <c r="G7993" s="8" t="s">
        <v>584</v>
      </c>
      <c r="H7993" s="8">
        <v>1.5513950000000001</v>
      </c>
    </row>
    <row r="7994" spans="1:8">
      <c r="A7994" s="8" t="str">
        <f t="shared" si="164"/>
        <v>40.06.001610.05.0012</v>
      </c>
      <c r="B7994" s="8" t="s">
        <v>67</v>
      </c>
      <c r="C7994" s="8" t="s">
        <v>68</v>
      </c>
      <c r="D7994" s="8" t="s">
        <v>505</v>
      </c>
      <c r="E7994" s="8" t="s">
        <v>585</v>
      </c>
      <c r="F7994" s="8" t="s">
        <v>452</v>
      </c>
      <c r="G7994" s="8" t="s">
        <v>586</v>
      </c>
      <c r="H7994" s="8">
        <v>0.95496999999999999</v>
      </c>
    </row>
    <row r="7995" spans="1:8">
      <c r="A7995" s="8" t="str">
        <f t="shared" si="164"/>
        <v>40.06.001610.06.0020</v>
      </c>
      <c r="B7995" s="8" t="s">
        <v>67</v>
      </c>
      <c r="C7995" s="8" t="s">
        <v>68</v>
      </c>
      <c r="D7995" s="8" t="s">
        <v>505</v>
      </c>
      <c r="E7995" s="8" t="s">
        <v>456</v>
      </c>
      <c r="F7995" s="8" t="s">
        <v>452</v>
      </c>
      <c r="G7995" s="8" t="s">
        <v>457</v>
      </c>
      <c r="H7995" s="8">
        <v>1.0499E-2</v>
      </c>
    </row>
    <row r="7996" spans="1:8">
      <c r="A7996" s="8" t="str">
        <f t="shared" si="164"/>
        <v>40.06.001620.10.0001</v>
      </c>
      <c r="B7996" s="8" t="s">
        <v>67</v>
      </c>
      <c r="C7996" s="8" t="s">
        <v>68</v>
      </c>
      <c r="D7996" s="8" t="s">
        <v>505</v>
      </c>
      <c r="E7996" s="8" t="s">
        <v>507</v>
      </c>
      <c r="F7996" s="8" t="s">
        <v>508</v>
      </c>
      <c r="G7996" s="8" t="s">
        <v>509</v>
      </c>
      <c r="H7996" s="8">
        <v>3</v>
      </c>
    </row>
    <row r="7997" spans="1:8">
      <c r="A7997" s="8" t="str">
        <f t="shared" si="164"/>
        <v>40.06.001620.03.0003</v>
      </c>
      <c r="B7997" s="8" t="s">
        <v>67</v>
      </c>
      <c r="C7997" s="8" t="s">
        <v>68</v>
      </c>
      <c r="D7997" s="8" t="s">
        <v>505</v>
      </c>
      <c r="E7997" s="8" t="s">
        <v>510</v>
      </c>
      <c r="F7997" s="8" t="s">
        <v>508</v>
      </c>
      <c r="G7997" s="8" t="s">
        <v>511</v>
      </c>
      <c r="H7997" s="8">
        <v>1</v>
      </c>
    </row>
    <row r="7998" spans="1:8">
      <c r="A7998" s="8" t="str">
        <f t="shared" si="164"/>
        <v>40.06.001735.05.0004</v>
      </c>
      <c r="B7998" s="8" t="s">
        <v>69</v>
      </c>
      <c r="C7998" s="8" t="s">
        <v>592</v>
      </c>
      <c r="D7998" s="8" t="s">
        <v>505</v>
      </c>
      <c r="E7998" s="8" t="s">
        <v>593</v>
      </c>
      <c r="F7998" s="8" t="s">
        <v>452</v>
      </c>
      <c r="G7998" s="8" t="s">
        <v>594</v>
      </c>
      <c r="H7998" s="8">
        <v>3.06</v>
      </c>
    </row>
    <row r="7999" spans="1:8">
      <c r="A7999" s="8" t="str">
        <f t="shared" si="164"/>
        <v>40.06.001710.08.0001</v>
      </c>
      <c r="B7999" s="8" t="s">
        <v>69</v>
      </c>
      <c r="C7999" s="8" t="s">
        <v>592</v>
      </c>
      <c r="D7999" s="8" t="s">
        <v>505</v>
      </c>
      <c r="E7999" s="8" t="s">
        <v>545</v>
      </c>
      <c r="F7999" s="8" t="s">
        <v>452</v>
      </c>
      <c r="G7999" s="8" t="s">
        <v>546</v>
      </c>
      <c r="H7999" s="8">
        <v>0.92676800000000004</v>
      </c>
    </row>
    <row r="8000" spans="1:8">
      <c r="A8000" s="8" t="str">
        <f t="shared" si="164"/>
        <v>40.06.001710.07.0002</v>
      </c>
      <c r="B8000" s="8" t="s">
        <v>69</v>
      </c>
      <c r="C8000" s="8" t="s">
        <v>592</v>
      </c>
      <c r="D8000" s="8" t="s">
        <v>505</v>
      </c>
      <c r="E8000" s="8" t="s">
        <v>454</v>
      </c>
      <c r="F8000" s="8" t="s">
        <v>452</v>
      </c>
      <c r="G8000" s="8" t="s">
        <v>455</v>
      </c>
      <c r="H8000" s="8">
        <v>0.54531300000000005</v>
      </c>
    </row>
    <row r="8001" spans="1:8">
      <c r="A8001" s="8" t="str">
        <f t="shared" si="164"/>
        <v>40.06.001710.09.0004</v>
      </c>
      <c r="B8001" s="8" t="s">
        <v>69</v>
      </c>
      <c r="C8001" s="8" t="s">
        <v>592</v>
      </c>
      <c r="D8001" s="8" t="s">
        <v>505</v>
      </c>
      <c r="E8001" s="8" t="s">
        <v>577</v>
      </c>
      <c r="F8001" s="8" t="s">
        <v>452</v>
      </c>
      <c r="G8001" s="8" t="s">
        <v>578</v>
      </c>
      <c r="H8001" s="8">
        <v>4.4082000000000003E-2</v>
      </c>
    </row>
    <row r="8002" spans="1:8">
      <c r="A8002" s="8" t="str">
        <f t="shared" si="164"/>
        <v>40.06.001730.05.0002</v>
      </c>
      <c r="B8002" s="8" t="s">
        <v>69</v>
      </c>
      <c r="C8002" s="8" t="s">
        <v>592</v>
      </c>
      <c r="D8002" s="8" t="s">
        <v>505</v>
      </c>
      <c r="E8002" s="8" t="s">
        <v>581</v>
      </c>
      <c r="F8002" s="8" t="s">
        <v>498</v>
      </c>
      <c r="G8002" s="8" t="s">
        <v>582</v>
      </c>
      <c r="H8002" s="8">
        <v>2.0760000000000001</v>
      </c>
    </row>
    <row r="8003" spans="1:8">
      <c r="A8003" s="8" t="str">
        <f t="shared" si="164"/>
        <v>---------------  - FMEN031 - V:</v>
      </c>
      <c r="B8003" s="8" t="s">
        <v>427</v>
      </c>
      <c r="C8003" s="8" t="e">
        <f>------------------------------DAT</f>
        <v>#NAME?</v>
      </c>
      <c r="D8003" s="8" t="s">
        <v>1238</v>
      </c>
      <c r="E8003" s="8" t="s">
        <v>526</v>
      </c>
      <c r="F8003" s="8" t="s">
        <v>527</v>
      </c>
      <c r="G8003" s="8" t="s">
        <v>528</v>
      </c>
      <c r="H8003" s="8"/>
    </row>
    <row r="8004" spans="1:8">
      <c r="A8004" s="8" t="str">
        <f t="shared" si="164"/>
        <v>_x000C_------------------------------</v>
      </c>
      <c r="B8004" s="8" t="s">
        <v>529</v>
      </c>
      <c r="C8004" s="8" t="s">
        <v>1227</v>
      </c>
      <c r="D8004" s="8" t="s">
        <v>1228</v>
      </c>
      <c r="E8004" s="8" t="s">
        <v>430</v>
      </c>
      <c r="F8004" s="8" t="s">
        <v>429</v>
      </c>
      <c r="G8004" s="8" t="s">
        <v>431</v>
      </c>
      <c r="H8004" s="8" t="s">
        <v>431</v>
      </c>
    </row>
    <row r="8005" spans="1:8">
      <c r="A8005" s="8" t="str">
        <f t="shared" si="164"/>
        <v>FORNO DE MINASrutura de Atual P</v>
      </c>
      <c r="B8005" s="8" t="s">
        <v>433</v>
      </c>
      <c r="C8005" s="8" t="s">
        <v>434</v>
      </c>
      <c r="D8005" s="8" t="s">
        <v>435</v>
      </c>
      <c r="E8005" s="8" t="s">
        <v>436</v>
      </c>
      <c r="F8005" s="8" t="s">
        <v>437</v>
      </c>
      <c r="G8005" s="8" t="s">
        <v>438</v>
      </c>
      <c r="H8005" s="8" t="s">
        <v>2256</v>
      </c>
    </row>
    <row r="8006" spans="1:8">
      <c r="A8006" s="8" t="str">
        <f t="shared" si="164"/>
        <v>-------------------------------</v>
      </c>
      <c r="B8006" s="8" t="s">
        <v>427</v>
      </c>
      <c r="C8006" s="8" t="s">
        <v>1227</v>
      </c>
      <c r="D8006" s="8" t="s">
        <v>1228</v>
      </c>
      <c r="E8006" s="8" t="s">
        <v>430</v>
      </c>
      <c r="F8006" s="8" t="s">
        <v>429</v>
      </c>
      <c r="G8006" s="8" t="s">
        <v>431</v>
      </c>
      <c r="H8006" s="8" t="s">
        <v>2208</v>
      </c>
    </row>
    <row r="8007" spans="1:8">
      <c r="A8007" s="8" t="str">
        <f t="shared" si="164"/>
        <v/>
      </c>
      <c r="B8007" s="8"/>
      <c r="C8007" s="8"/>
      <c r="D8007" s="8"/>
      <c r="E8007" s="8"/>
      <c r="F8007" s="8"/>
      <c r="G8007" s="8"/>
      <c r="H8007" s="8"/>
    </row>
    <row r="8008" spans="1:8">
      <c r="A8008" s="8" t="str">
        <f t="shared" si="164"/>
        <v>Item PaiItem Filho</v>
      </c>
      <c r="B8008" s="8" t="s">
        <v>441</v>
      </c>
      <c r="C8008" s="8" t="s">
        <v>442</v>
      </c>
      <c r="D8008" s="8" t="s">
        <v>443</v>
      </c>
      <c r="E8008" s="8" t="s">
        <v>444</v>
      </c>
      <c r="F8008" s="8" t="s">
        <v>443</v>
      </c>
      <c r="G8008" s="8" t="s">
        <v>445</v>
      </c>
      <c r="H8008" s="8" t="s">
        <v>446</v>
      </c>
    </row>
    <row r="8009" spans="1:8">
      <c r="A8009" s="8" t="str">
        <f t="shared" si="164"/>
        <v>------------------------------</v>
      </c>
      <c r="B8009" s="8" t="s">
        <v>427</v>
      </c>
      <c r="C8009" s="8" t="s">
        <v>447</v>
      </c>
      <c r="D8009" s="8" t="s">
        <v>448</v>
      </c>
      <c r="E8009" s="8" t="s">
        <v>449</v>
      </c>
      <c r="F8009" s="8" t="s">
        <v>448</v>
      </c>
      <c r="G8009" s="8" t="s">
        <v>431</v>
      </c>
      <c r="H8009" s="8" t="s">
        <v>427</v>
      </c>
    </row>
    <row r="8010" spans="1:8">
      <c r="A8010" s="8" t="str">
        <f t="shared" si="164"/>
        <v>40.06.001710.04.0010</v>
      </c>
      <c r="B8010" s="8" t="s">
        <v>69</v>
      </c>
      <c r="C8010" s="8" t="s">
        <v>592</v>
      </c>
      <c r="D8010" s="8" t="s">
        <v>505</v>
      </c>
      <c r="E8010" s="8" t="s">
        <v>465</v>
      </c>
      <c r="F8010" s="8" t="s">
        <v>452</v>
      </c>
      <c r="G8010" s="8" t="s">
        <v>459</v>
      </c>
      <c r="H8010" s="8">
        <v>0.57581400000000005</v>
      </c>
    </row>
    <row r="8011" spans="1:8">
      <c r="A8011" s="8" t="str">
        <f t="shared" si="164"/>
        <v>40.06.001730.07.0001</v>
      </c>
      <c r="B8011" s="8" t="s">
        <v>69</v>
      </c>
      <c r="C8011" s="8" t="s">
        <v>592</v>
      </c>
      <c r="D8011" s="8" t="s">
        <v>505</v>
      </c>
      <c r="E8011" s="8" t="s">
        <v>583</v>
      </c>
      <c r="F8011" s="8" t="s">
        <v>498</v>
      </c>
      <c r="G8011" s="8" t="s">
        <v>584</v>
      </c>
      <c r="H8011" s="8">
        <v>1.598519</v>
      </c>
    </row>
    <row r="8012" spans="1:8">
      <c r="A8012" s="8" t="str">
        <f t="shared" si="164"/>
        <v>40.06.001710.05.0012</v>
      </c>
      <c r="B8012" s="8" t="s">
        <v>69</v>
      </c>
      <c r="C8012" s="8" t="s">
        <v>592</v>
      </c>
      <c r="D8012" s="8" t="s">
        <v>505</v>
      </c>
      <c r="E8012" s="8" t="s">
        <v>585</v>
      </c>
      <c r="F8012" s="8" t="s">
        <v>452</v>
      </c>
      <c r="G8012" s="8" t="s">
        <v>586</v>
      </c>
      <c r="H8012" s="8">
        <v>0.98397699999999999</v>
      </c>
    </row>
    <row r="8013" spans="1:8">
      <c r="A8013" s="8" t="str">
        <f t="shared" si="164"/>
        <v>40.06.001710.06.0020</v>
      </c>
      <c r="B8013" s="8" t="s">
        <v>69</v>
      </c>
      <c r="C8013" s="8" t="s">
        <v>592</v>
      </c>
      <c r="D8013" s="8" t="s">
        <v>505</v>
      </c>
      <c r="E8013" s="8" t="s">
        <v>456</v>
      </c>
      <c r="F8013" s="8" t="s">
        <v>452</v>
      </c>
      <c r="G8013" s="8" t="s">
        <v>457</v>
      </c>
      <c r="H8013" s="8">
        <v>1.0817999999999999E-2</v>
      </c>
    </row>
    <row r="8014" spans="1:8">
      <c r="A8014" s="8" t="str">
        <f t="shared" si="164"/>
        <v>40.06.001720.03.0003</v>
      </c>
      <c r="B8014" s="8" t="s">
        <v>69</v>
      </c>
      <c r="C8014" s="8" t="s">
        <v>592</v>
      </c>
      <c r="D8014" s="8" t="s">
        <v>505</v>
      </c>
      <c r="E8014" s="8" t="s">
        <v>510</v>
      </c>
      <c r="F8014" s="8" t="s">
        <v>508</v>
      </c>
      <c r="G8014" s="8" t="s">
        <v>511</v>
      </c>
      <c r="H8014" s="8">
        <v>1</v>
      </c>
    </row>
    <row r="8015" spans="1:8">
      <c r="A8015" s="8" t="str">
        <f t="shared" ref="A8015:A8078" si="165">B8015&amp;E8015</f>
        <v>40.06.001720.10.0015</v>
      </c>
      <c r="B8015" s="8" t="s">
        <v>69</v>
      </c>
      <c r="C8015" s="8" t="s">
        <v>592</v>
      </c>
      <c r="D8015" s="8" t="s">
        <v>505</v>
      </c>
      <c r="E8015" s="8" t="s">
        <v>596</v>
      </c>
      <c r="F8015" s="8" t="s">
        <v>463</v>
      </c>
      <c r="G8015" s="8" t="s">
        <v>597</v>
      </c>
      <c r="H8015" s="8">
        <v>3</v>
      </c>
    </row>
    <row r="8016" spans="1:8">
      <c r="A8016" s="8" t="str">
        <f t="shared" si="165"/>
        <v>40.06.001835.05.0005</v>
      </c>
      <c r="B8016" s="8" t="s">
        <v>70</v>
      </c>
      <c r="C8016" s="8" t="s">
        <v>180</v>
      </c>
      <c r="D8016" s="8" t="s">
        <v>505</v>
      </c>
      <c r="E8016" s="8" t="s">
        <v>598</v>
      </c>
      <c r="F8016" s="8" t="s">
        <v>452</v>
      </c>
      <c r="G8016" s="8" t="s">
        <v>599</v>
      </c>
      <c r="H8016" s="8">
        <v>2.97</v>
      </c>
    </row>
    <row r="8017" spans="1:8">
      <c r="A8017" s="8" t="str">
        <f t="shared" si="165"/>
        <v>40.06.001830.02.0002</v>
      </c>
      <c r="B8017" s="8" t="s">
        <v>70</v>
      </c>
      <c r="C8017" s="8" t="s">
        <v>180</v>
      </c>
      <c r="D8017" s="8" t="s">
        <v>505</v>
      </c>
      <c r="E8017" s="8" t="s">
        <v>181</v>
      </c>
      <c r="F8017" s="8" t="s">
        <v>452</v>
      </c>
      <c r="G8017" s="8" t="s">
        <v>547</v>
      </c>
      <c r="H8017" s="8">
        <v>0.899899</v>
      </c>
    </row>
    <row r="8018" spans="1:8">
      <c r="A8018" s="8" t="str">
        <f t="shared" si="165"/>
        <v>40.06.001810.07.0002</v>
      </c>
      <c r="B8018" s="8" t="s">
        <v>70</v>
      </c>
      <c r="C8018" s="8" t="s">
        <v>180</v>
      </c>
      <c r="D8018" s="8" t="s">
        <v>505</v>
      </c>
      <c r="E8018" s="8" t="s">
        <v>454</v>
      </c>
      <c r="F8018" s="8" t="s">
        <v>452</v>
      </c>
      <c r="G8018" s="8" t="s">
        <v>455</v>
      </c>
      <c r="H8018" s="8">
        <v>0.52912099999999995</v>
      </c>
    </row>
    <row r="8019" spans="1:8">
      <c r="A8019" s="8" t="str">
        <f t="shared" si="165"/>
        <v>40.06.001810.09.0004</v>
      </c>
      <c r="B8019" s="8" t="s">
        <v>70</v>
      </c>
      <c r="C8019" s="8" t="s">
        <v>180</v>
      </c>
      <c r="D8019" s="8" t="s">
        <v>505</v>
      </c>
      <c r="E8019" s="8" t="s">
        <v>577</v>
      </c>
      <c r="F8019" s="8" t="s">
        <v>452</v>
      </c>
      <c r="G8019" s="8" t="s">
        <v>578</v>
      </c>
      <c r="H8019" s="8">
        <v>4.2653000000000003E-2</v>
      </c>
    </row>
    <row r="8020" spans="1:8">
      <c r="A8020" s="8" t="str">
        <f t="shared" si="165"/>
        <v>40.06.001830.05.0002</v>
      </c>
      <c r="B8020" s="8" t="s">
        <v>70</v>
      </c>
      <c r="C8020" s="8" t="s">
        <v>180</v>
      </c>
      <c r="D8020" s="8" t="s">
        <v>505</v>
      </c>
      <c r="E8020" s="8" t="s">
        <v>581</v>
      </c>
      <c r="F8020" s="8" t="s">
        <v>498</v>
      </c>
      <c r="G8020" s="8" t="s">
        <v>582</v>
      </c>
      <c r="H8020" s="8">
        <v>2.0148000000000001</v>
      </c>
    </row>
    <row r="8021" spans="1:8">
      <c r="A8021" s="8" t="str">
        <f t="shared" si="165"/>
        <v>40.06.001810.04.0010</v>
      </c>
      <c r="B8021" s="8" t="s">
        <v>70</v>
      </c>
      <c r="C8021" s="8" t="s">
        <v>180</v>
      </c>
      <c r="D8021" s="8" t="s">
        <v>505</v>
      </c>
      <c r="E8021" s="8" t="s">
        <v>465</v>
      </c>
      <c r="F8021" s="8" t="s">
        <v>452</v>
      </c>
      <c r="G8021" s="8" t="s">
        <v>459</v>
      </c>
      <c r="H8021" s="8">
        <v>0.55883899999999997</v>
      </c>
    </row>
    <row r="8022" spans="1:8">
      <c r="A8022" s="8" t="str">
        <f t="shared" si="165"/>
        <v>40.06.001830.07.0001</v>
      </c>
      <c r="B8022" s="8" t="s">
        <v>70</v>
      </c>
      <c r="C8022" s="8" t="s">
        <v>180</v>
      </c>
      <c r="D8022" s="8" t="s">
        <v>505</v>
      </c>
      <c r="E8022" s="8" t="s">
        <v>583</v>
      </c>
      <c r="F8022" s="8" t="s">
        <v>498</v>
      </c>
      <c r="G8022" s="8" t="s">
        <v>584</v>
      </c>
      <c r="H8022" s="8">
        <v>1.5513950000000001</v>
      </c>
    </row>
    <row r="8023" spans="1:8">
      <c r="A8023" s="8" t="str">
        <f t="shared" si="165"/>
        <v>40.06.001810.05.0012</v>
      </c>
      <c r="B8023" s="8" t="s">
        <v>70</v>
      </c>
      <c r="C8023" s="8" t="s">
        <v>180</v>
      </c>
      <c r="D8023" s="8" t="s">
        <v>505</v>
      </c>
      <c r="E8023" s="8" t="s">
        <v>585</v>
      </c>
      <c r="F8023" s="8" t="s">
        <v>452</v>
      </c>
      <c r="G8023" s="8" t="s">
        <v>586</v>
      </c>
      <c r="H8023" s="8">
        <v>0.95496999999999999</v>
      </c>
    </row>
    <row r="8024" spans="1:8">
      <c r="A8024" s="8" t="str">
        <f t="shared" si="165"/>
        <v>40.06.001810.06.0020</v>
      </c>
      <c r="B8024" s="8" t="s">
        <v>70</v>
      </c>
      <c r="C8024" s="8" t="s">
        <v>180</v>
      </c>
      <c r="D8024" s="8" t="s">
        <v>505</v>
      </c>
      <c r="E8024" s="8" t="s">
        <v>456</v>
      </c>
      <c r="F8024" s="8" t="s">
        <v>452</v>
      </c>
      <c r="G8024" s="8" t="s">
        <v>457</v>
      </c>
      <c r="H8024" s="8">
        <v>1.0499E-2</v>
      </c>
    </row>
    <row r="8025" spans="1:8">
      <c r="A8025" s="8" t="str">
        <f t="shared" si="165"/>
        <v>40.06.001820.10.0001</v>
      </c>
      <c r="B8025" s="8" t="s">
        <v>70</v>
      </c>
      <c r="C8025" s="8" t="s">
        <v>180</v>
      </c>
      <c r="D8025" s="8" t="s">
        <v>505</v>
      </c>
      <c r="E8025" s="8" t="s">
        <v>507</v>
      </c>
      <c r="F8025" s="8" t="s">
        <v>508</v>
      </c>
      <c r="G8025" s="8" t="s">
        <v>509</v>
      </c>
      <c r="H8025" s="8">
        <v>3</v>
      </c>
    </row>
    <row r="8026" spans="1:8">
      <c r="A8026" s="8" t="str">
        <f t="shared" si="165"/>
        <v>40.06.001820.03.0003</v>
      </c>
      <c r="B8026" s="8" t="s">
        <v>70</v>
      </c>
      <c r="C8026" s="8" t="s">
        <v>180</v>
      </c>
      <c r="D8026" s="8" t="s">
        <v>505</v>
      </c>
      <c r="E8026" s="8" t="s">
        <v>510</v>
      </c>
      <c r="F8026" s="8" t="s">
        <v>508</v>
      </c>
      <c r="G8026" s="8" t="s">
        <v>511</v>
      </c>
      <c r="H8026" s="8">
        <v>1</v>
      </c>
    </row>
    <row r="8027" spans="1:8">
      <c r="A8027" s="8" t="str">
        <f t="shared" si="165"/>
        <v>40.06.001935.05.0006</v>
      </c>
      <c r="B8027" s="8" t="s">
        <v>77</v>
      </c>
      <c r="C8027" s="8" t="s">
        <v>600</v>
      </c>
      <c r="D8027" s="8" t="s">
        <v>505</v>
      </c>
      <c r="E8027" s="8" t="s">
        <v>601</v>
      </c>
      <c r="F8027" s="8" t="s">
        <v>452</v>
      </c>
      <c r="G8027" s="8" t="s">
        <v>602</v>
      </c>
      <c r="H8027" s="8">
        <v>2.88</v>
      </c>
    </row>
    <row r="8028" spans="1:8">
      <c r="A8028" s="8" t="str">
        <f t="shared" si="165"/>
        <v>40.06.001910.08.0001</v>
      </c>
      <c r="B8028" s="8" t="s">
        <v>77</v>
      </c>
      <c r="C8028" s="8" t="s">
        <v>600</v>
      </c>
      <c r="D8028" s="8" t="s">
        <v>505</v>
      </c>
      <c r="E8028" s="8" t="s">
        <v>545</v>
      </c>
      <c r="F8028" s="8" t="s">
        <v>452</v>
      </c>
      <c r="G8028" s="8" t="s">
        <v>546</v>
      </c>
      <c r="H8028" s="8">
        <v>0.87262600000000001</v>
      </c>
    </row>
    <row r="8029" spans="1:8">
      <c r="A8029" s="8" t="str">
        <f t="shared" si="165"/>
        <v>40.06.001910.07.0002</v>
      </c>
      <c r="B8029" s="8" t="s">
        <v>77</v>
      </c>
      <c r="C8029" s="8" t="s">
        <v>600</v>
      </c>
      <c r="D8029" s="8" t="s">
        <v>505</v>
      </c>
      <c r="E8029" s="8" t="s">
        <v>454</v>
      </c>
      <c r="F8029" s="8" t="s">
        <v>452</v>
      </c>
      <c r="G8029" s="8" t="s">
        <v>455</v>
      </c>
      <c r="H8029" s="8">
        <v>0.51313399999999998</v>
      </c>
    </row>
    <row r="8030" spans="1:8">
      <c r="A8030" s="8" t="str">
        <f t="shared" si="165"/>
        <v>40.06.001910.09.0004</v>
      </c>
      <c r="B8030" s="8" t="s">
        <v>77</v>
      </c>
      <c r="C8030" s="8" t="s">
        <v>600</v>
      </c>
      <c r="D8030" s="8" t="s">
        <v>505</v>
      </c>
      <c r="E8030" s="8" t="s">
        <v>577</v>
      </c>
      <c r="F8030" s="8" t="s">
        <v>452</v>
      </c>
      <c r="G8030" s="8" t="s">
        <v>578</v>
      </c>
      <c r="H8030" s="8">
        <v>4.1429000000000001E-2</v>
      </c>
    </row>
    <row r="8031" spans="1:8">
      <c r="A8031" s="8" t="str">
        <f t="shared" si="165"/>
        <v>40.06.001930.05.0002</v>
      </c>
      <c r="B8031" s="8" t="s">
        <v>77</v>
      </c>
      <c r="C8031" s="8" t="s">
        <v>600</v>
      </c>
      <c r="D8031" s="8" t="s">
        <v>505</v>
      </c>
      <c r="E8031" s="8" t="s">
        <v>581</v>
      </c>
      <c r="F8031" s="8" t="s">
        <v>498</v>
      </c>
      <c r="G8031" s="8" t="s">
        <v>582</v>
      </c>
      <c r="H8031" s="8">
        <v>1.9536</v>
      </c>
    </row>
    <row r="8032" spans="1:8">
      <c r="A8032" s="8" t="str">
        <f t="shared" si="165"/>
        <v>40.06.001910.04.0010</v>
      </c>
      <c r="B8032" s="8" t="s">
        <v>77</v>
      </c>
      <c r="C8032" s="8" t="s">
        <v>600</v>
      </c>
      <c r="D8032" s="8" t="s">
        <v>505</v>
      </c>
      <c r="E8032" s="8" t="s">
        <v>465</v>
      </c>
      <c r="F8032" s="8" t="s">
        <v>452</v>
      </c>
      <c r="G8032" s="8" t="s">
        <v>459</v>
      </c>
      <c r="H8032" s="8">
        <v>0.54186400000000001</v>
      </c>
    </row>
    <row r="8033" spans="1:8">
      <c r="A8033" s="8" t="str">
        <f t="shared" si="165"/>
        <v>40.06.001930.07.0001</v>
      </c>
      <c r="B8033" s="8" t="s">
        <v>77</v>
      </c>
      <c r="C8033" s="8" t="s">
        <v>600</v>
      </c>
      <c r="D8033" s="8" t="s">
        <v>505</v>
      </c>
      <c r="E8033" s="8" t="s">
        <v>583</v>
      </c>
      <c r="F8033" s="8" t="s">
        <v>498</v>
      </c>
      <c r="G8033" s="8" t="s">
        <v>584</v>
      </c>
      <c r="H8033" s="8">
        <v>1.5042709999999999</v>
      </c>
    </row>
    <row r="8034" spans="1:8">
      <c r="A8034" s="8" t="str">
        <f t="shared" si="165"/>
        <v>40.06.001910.05.0012</v>
      </c>
      <c r="B8034" s="8" t="s">
        <v>77</v>
      </c>
      <c r="C8034" s="8" t="s">
        <v>600</v>
      </c>
      <c r="D8034" s="8" t="s">
        <v>505</v>
      </c>
      <c r="E8034" s="8" t="s">
        <v>585</v>
      </c>
      <c r="F8034" s="8" t="s">
        <v>452</v>
      </c>
      <c r="G8034" s="8" t="s">
        <v>586</v>
      </c>
      <c r="H8034" s="8">
        <v>0.92596199999999995</v>
      </c>
    </row>
    <row r="8035" spans="1:8">
      <c r="A8035" s="8" t="str">
        <f t="shared" si="165"/>
        <v>40.06.001910.06.0020</v>
      </c>
      <c r="B8035" s="8" t="s">
        <v>77</v>
      </c>
      <c r="C8035" s="8" t="s">
        <v>600</v>
      </c>
      <c r="D8035" s="8" t="s">
        <v>505</v>
      </c>
      <c r="E8035" s="8" t="s">
        <v>456</v>
      </c>
      <c r="F8035" s="8" t="s">
        <v>452</v>
      </c>
      <c r="G8035" s="8" t="s">
        <v>457</v>
      </c>
      <c r="H8035" s="8">
        <v>1.018E-2</v>
      </c>
    </row>
    <row r="8036" spans="1:8">
      <c r="A8036" s="8" t="str">
        <f t="shared" si="165"/>
        <v>40.06.001920.10.0008</v>
      </c>
      <c r="B8036" s="8" t="s">
        <v>77</v>
      </c>
      <c r="C8036" s="8" t="s">
        <v>600</v>
      </c>
      <c r="D8036" s="8" t="s">
        <v>505</v>
      </c>
      <c r="E8036" s="8" t="s">
        <v>559</v>
      </c>
      <c r="F8036" s="8" t="s">
        <v>463</v>
      </c>
      <c r="G8036" s="8" t="s">
        <v>560</v>
      </c>
      <c r="H8036" s="8">
        <v>3</v>
      </c>
    </row>
    <row r="8037" spans="1:8">
      <c r="A8037" s="8" t="str">
        <f t="shared" si="165"/>
        <v>40.06.001920.03.0003</v>
      </c>
      <c r="B8037" s="8" t="s">
        <v>77</v>
      </c>
      <c r="C8037" s="8" t="s">
        <v>600</v>
      </c>
      <c r="D8037" s="8" t="s">
        <v>505</v>
      </c>
      <c r="E8037" s="8" t="s">
        <v>510</v>
      </c>
      <c r="F8037" s="8" t="s">
        <v>508</v>
      </c>
      <c r="G8037" s="8" t="s">
        <v>511</v>
      </c>
      <c r="H8037" s="8">
        <v>1</v>
      </c>
    </row>
    <row r="8038" spans="1:8">
      <c r="A8038" s="8" t="str">
        <f t="shared" si="165"/>
        <v>40.06.002035.05.0007</v>
      </c>
      <c r="B8038" s="8" t="s">
        <v>78</v>
      </c>
      <c r="C8038" s="8" t="s">
        <v>182</v>
      </c>
      <c r="D8038" s="8" t="s">
        <v>505</v>
      </c>
      <c r="E8038" s="8" t="s">
        <v>603</v>
      </c>
      <c r="F8038" s="8" t="s">
        <v>452</v>
      </c>
      <c r="G8038" s="8" t="s">
        <v>604</v>
      </c>
      <c r="H8038" s="8">
        <v>2.88</v>
      </c>
    </row>
    <row r="8039" spans="1:8">
      <c r="A8039" s="8" t="str">
        <f t="shared" si="165"/>
        <v>40.06.002030.02.0031</v>
      </c>
      <c r="B8039" s="8" t="s">
        <v>78</v>
      </c>
      <c r="C8039" s="8" t="s">
        <v>182</v>
      </c>
      <c r="D8039" s="8" t="s">
        <v>505</v>
      </c>
      <c r="E8039" s="8" t="s">
        <v>176</v>
      </c>
      <c r="F8039" s="8" t="s">
        <v>579</v>
      </c>
      <c r="G8039" s="8" t="s">
        <v>580</v>
      </c>
      <c r="H8039" s="8">
        <v>0.87262600000000001</v>
      </c>
    </row>
    <row r="8040" spans="1:8">
      <c r="A8040" s="8" t="str">
        <f t="shared" si="165"/>
        <v>40.06.002010.07.0002</v>
      </c>
      <c r="B8040" s="8" t="s">
        <v>78</v>
      </c>
      <c r="C8040" s="8" t="s">
        <v>182</v>
      </c>
      <c r="D8040" s="8" t="s">
        <v>505</v>
      </c>
      <c r="E8040" s="8" t="s">
        <v>454</v>
      </c>
      <c r="F8040" s="8" t="s">
        <v>452</v>
      </c>
      <c r="G8040" s="8" t="s">
        <v>455</v>
      </c>
      <c r="H8040" s="8">
        <v>0.51313399999999998</v>
      </c>
    </row>
    <row r="8041" spans="1:8">
      <c r="A8041" s="8" t="str">
        <f t="shared" si="165"/>
        <v>40.06.002010.09.0004</v>
      </c>
      <c r="B8041" s="8" t="s">
        <v>78</v>
      </c>
      <c r="C8041" s="8" t="s">
        <v>182</v>
      </c>
      <c r="D8041" s="8" t="s">
        <v>505</v>
      </c>
      <c r="E8041" s="8" t="s">
        <v>577</v>
      </c>
      <c r="F8041" s="8" t="s">
        <v>452</v>
      </c>
      <c r="G8041" s="8" t="s">
        <v>578</v>
      </c>
      <c r="H8041" s="8">
        <v>4.1429000000000001E-2</v>
      </c>
    </row>
    <row r="8042" spans="1:8">
      <c r="A8042" s="8" t="str">
        <f t="shared" si="165"/>
        <v>40.06.002030.05.0002</v>
      </c>
      <c r="B8042" s="8" t="s">
        <v>78</v>
      </c>
      <c r="C8042" s="8" t="s">
        <v>182</v>
      </c>
      <c r="D8042" s="8" t="s">
        <v>505</v>
      </c>
      <c r="E8042" s="8" t="s">
        <v>581</v>
      </c>
      <c r="F8042" s="8" t="s">
        <v>498</v>
      </c>
      <c r="G8042" s="8" t="s">
        <v>582</v>
      </c>
      <c r="H8042" s="8">
        <v>1.9536</v>
      </c>
    </row>
    <row r="8043" spans="1:8">
      <c r="A8043" s="8" t="str">
        <f t="shared" si="165"/>
        <v>40.06.002010.04.0010</v>
      </c>
      <c r="B8043" s="8" t="s">
        <v>78</v>
      </c>
      <c r="C8043" s="8" t="s">
        <v>182</v>
      </c>
      <c r="D8043" s="8" t="s">
        <v>505</v>
      </c>
      <c r="E8043" s="8" t="s">
        <v>465</v>
      </c>
      <c r="F8043" s="8" t="s">
        <v>452</v>
      </c>
      <c r="G8043" s="8" t="s">
        <v>459</v>
      </c>
      <c r="H8043" s="8">
        <v>0.54186400000000001</v>
      </c>
    </row>
    <row r="8044" spans="1:8">
      <c r="A8044" s="8" t="str">
        <f t="shared" si="165"/>
        <v>40.06.002030.07.0001</v>
      </c>
      <c r="B8044" s="8" t="s">
        <v>78</v>
      </c>
      <c r="C8044" s="8" t="s">
        <v>182</v>
      </c>
      <c r="D8044" s="8" t="s">
        <v>505</v>
      </c>
      <c r="E8044" s="8" t="s">
        <v>583</v>
      </c>
      <c r="F8044" s="8" t="s">
        <v>498</v>
      </c>
      <c r="G8044" s="8" t="s">
        <v>584</v>
      </c>
      <c r="H8044" s="8">
        <v>1.5042709999999999</v>
      </c>
    </row>
    <row r="8045" spans="1:8">
      <c r="A8045" s="8" t="str">
        <f t="shared" si="165"/>
        <v>40.06.002010.05.0012</v>
      </c>
      <c r="B8045" s="8" t="s">
        <v>78</v>
      </c>
      <c r="C8045" s="8" t="s">
        <v>182</v>
      </c>
      <c r="D8045" s="8" t="s">
        <v>505</v>
      </c>
      <c r="E8045" s="8" t="s">
        <v>585</v>
      </c>
      <c r="F8045" s="8" t="s">
        <v>452</v>
      </c>
      <c r="G8045" s="8" t="s">
        <v>586</v>
      </c>
      <c r="H8045" s="8">
        <v>0.92596199999999995</v>
      </c>
    </row>
    <row r="8046" spans="1:8">
      <c r="A8046" s="8" t="str">
        <f t="shared" si="165"/>
        <v>40.06.002010.06.0020</v>
      </c>
      <c r="B8046" s="8" t="s">
        <v>78</v>
      </c>
      <c r="C8046" s="8" t="s">
        <v>182</v>
      </c>
      <c r="D8046" s="8" t="s">
        <v>505</v>
      </c>
      <c r="E8046" s="8" t="s">
        <v>456</v>
      </c>
      <c r="F8046" s="8" t="s">
        <v>452</v>
      </c>
      <c r="G8046" s="8" t="s">
        <v>457</v>
      </c>
      <c r="H8046" s="8">
        <v>1.018E-2</v>
      </c>
    </row>
    <row r="8047" spans="1:8">
      <c r="A8047" s="8" t="str">
        <f t="shared" si="165"/>
        <v>40.06.002020.10.0008</v>
      </c>
      <c r="B8047" s="8" t="s">
        <v>78</v>
      </c>
      <c r="C8047" s="8" t="s">
        <v>182</v>
      </c>
      <c r="D8047" s="8" t="s">
        <v>505</v>
      </c>
      <c r="E8047" s="8" t="s">
        <v>559</v>
      </c>
      <c r="F8047" s="8" t="s">
        <v>463</v>
      </c>
      <c r="G8047" s="8" t="s">
        <v>560</v>
      </c>
      <c r="H8047" s="8">
        <v>3</v>
      </c>
    </row>
    <row r="8048" spans="1:8">
      <c r="A8048" s="8" t="str">
        <f t="shared" si="165"/>
        <v>40.06.002020.03.0003</v>
      </c>
      <c r="B8048" s="8" t="s">
        <v>78</v>
      </c>
      <c r="C8048" s="8" t="s">
        <v>182</v>
      </c>
      <c r="D8048" s="8" t="s">
        <v>505</v>
      </c>
      <c r="E8048" s="8" t="s">
        <v>510</v>
      </c>
      <c r="F8048" s="8" t="s">
        <v>508</v>
      </c>
      <c r="G8048" s="8" t="s">
        <v>511</v>
      </c>
      <c r="H8048" s="8">
        <v>1</v>
      </c>
    </row>
    <row r="8049" spans="1:8">
      <c r="A8049" s="8" t="str">
        <f t="shared" si="165"/>
        <v>40.06.002135.05.0008</v>
      </c>
      <c r="B8049" s="8" t="s">
        <v>79</v>
      </c>
      <c r="C8049" s="8" t="s">
        <v>183</v>
      </c>
      <c r="D8049" s="8" t="s">
        <v>505</v>
      </c>
      <c r="E8049" s="8" t="s">
        <v>605</v>
      </c>
      <c r="F8049" s="8" t="s">
        <v>452</v>
      </c>
      <c r="G8049" s="8" t="s">
        <v>606</v>
      </c>
      <c r="H8049" s="8">
        <v>2.88</v>
      </c>
    </row>
    <row r="8050" spans="1:8">
      <c r="A8050" s="8" t="str">
        <f t="shared" si="165"/>
        <v>40.06.002130.02.0005</v>
      </c>
      <c r="B8050" s="8" t="s">
        <v>79</v>
      </c>
      <c r="C8050" s="8" t="s">
        <v>183</v>
      </c>
      <c r="D8050" s="8" t="s">
        <v>505</v>
      </c>
      <c r="E8050" s="8" t="s">
        <v>179</v>
      </c>
      <c r="F8050" s="8" t="s">
        <v>452</v>
      </c>
      <c r="G8050" s="8" t="s">
        <v>525</v>
      </c>
      <c r="H8050" s="8">
        <v>0.87262600000000001</v>
      </c>
    </row>
    <row r="8051" spans="1:8">
      <c r="A8051" s="8" t="str">
        <f t="shared" si="165"/>
        <v>40.06.002110.07.0002</v>
      </c>
      <c r="B8051" s="8" t="s">
        <v>79</v>
      </c>
      <c r="C8051" s="8" t="s">
        <v>183</v>
      </c>
      <c r="D8051" s="8" t="s">
        <v>505</v>
      </c>
      <c r="E8051" s="8" t="s">
        <v>454</v>
      </c>
      <c r="F8051" s="8" t="s">
        <v>452</v>
      </c>
      <c r="G8051" s="8" t="s">
        <v>455</v>
      </c>
      <c r="H8051" s="8">
        <v>0.51313399999999998</v>
      </c>
    </row>
    <row r="8052" spans="1:8">
      <c r="A8052" s="8" t="str">
        <f t="shared" si="165"/>
        <v>40.06.002110.09.0004</v>
      </c>
      <c r="B8052" s="8" t="s">
        <v>79</v>
      </c>
      <c r="C8052" s="8" t="s">
        <v>183</v>
      </c>
      <c r="D8052" s="8" t="s">
        <v>505</v>
      </c>
      <c r="E8052" s="8" t="s">
        <v>577</v>
      </c>
      <c r="F8052" s="8" t="s">
        <v>452</v>
      </c>
      <c r="G8052" s="8" t="s">
        <v>578</v>
      </c>
      <c r="H8052" s="8">
        <v>4.1429000000000001E-2</v>
      </c>
    </row>
    <row r="8053" spans="1:8">
      <c r="A8053" s="8" t="str">
        <f t="shared" si="165"/>
        <v>40.06.002130.05.0002</v>
      </c>
      <c r="B8053" s="8" t="s">
        <v>79</v>
      </c>
      <c r="C8053" s="8" t="s">
        <v>183</v>
      </c>
      <c r="D8053" s="8" t="s">
        <v>505</v>
      </c>
      <c r="E8053" s="8" t="s">
        <v>581</v>
      </c>
      <c r="F8053" s="8" t="s">
        <v>498</v>
      </c>
      <c r="G8053" s="8" t="s">
        <v>582</v>
      </c>
      <c r="H8053" s="8">
        <v>1.9536</v>
      </c>
    </row>
    <row r="8054" spans="1:8">
      <c r="A8054" s="8" t="str">
        <f t="shared" si="165"/>
        <v>40.06.002110.04.0010</v>
      </c>
      <c r="B8054" s="8" t="s">
        <v>79</v>
      </c>
      <c r="C8054" s="8" t="s">
        <v>183</v>
      </c>
      <c r="D8054" s="8" t="s">
        <v>505</v>
      </c>
      <c r="E8054" s="8" t="s">
        <v>465</v>
      </c>
      <c r="F8054" s="8" t="s">
        <v>452</v>
      </c>
      <c r="G8054" s="8" t="s">
        <v>459</v>
      </c>
      <c r="H8054" s="8">
        <v>0.54186400000000001</v>
      </c>
    </row>
    <row r="8055" spans="1:8">
      <c r="A8055" s="8" t="str">
        <f t="shared" si="165"/>
        <v>40.06.002130.07.0001</v>
      </c>
      <c r="B8055" s="8" t="s">
        <v>79</v>
      </c>
      <c r="C8055" s="8" t="s">
        <v>183</v>
      </c>
      <c r="D8055" s="8" t="s">
        <v>505</v>
      </c>
      <c r="E8055" s="8" t="s">
        <v>583</v>
      </c>
      <c r="F8055" s="8" t="s">
        <v>498</v>
      </c>
      <c r="G8055" s="8" t="s">
        <v>584</v>
      </c>
      <c r="H8055" s="8">
        <v>1.5042709999999999</v>
      </c>
    </row>
    <row r="8056" spans="1:8">
      <c r="A8056" s="8" t="str">
        <f t="shared" si="165"/>
        <v>40.06.002110.05.0012</v>
      </c>
      <c r="B8056" s="8" t="s">
        <v>79</v>
      </c>
      <c r="C8056" s="8" t="s">
        <v>183</v>
      </c>
      <c r="D8056" s="8" t="s">
        <v>505</v>
      </c>
      <c r="E8056" s="8" t="s">
        <v>585</v>
      </c>
      <c r="F8056" s="8" t="s">
        <v>452</v>
      </c>
      <c r="G8056" s="8" t="s">
        <v>586</v>
      </c>
      <c r="H8056" s="8">
        <v>0.92596199999999995</v>
      </c>
    </row>
    <row r="8057" spans="1:8">
      <c r="A8057" s="8" t="str">
        <f t="shared" si="165"/>
        <v>40.06.002110.06.0020</v>
      </c>
      <c r="B8057" s="8" t="s">
        <v>79</v>
      </c>
      <c r="C8057" s="8" t="s">
        <v>183</v>
      </c>
      <c r="D8057" s="8" t="s">
        <v>505</v>
      </c>
      <c r="E8057" s="8" t="s">
        <v>456</v>
      </c>
      <c r="F8057" s="8" t="s">
        <v>452</v>
      </c>
      <c r="G8057" s="8" t="s">
        <v>457</v>
      </c>
      <c r="H8057" s="8">
        <v>1.018E-2</v>
      </c>
    </row>
    <row r="8058" spans="1:8">
      <c r="A8058" s="8" t="str">
        <f t="shared" si="165"/>
        <v>40.06.002120.10.0008</v>
      </c>
      <c r="B8058" s="8" t="s">
        <v>79</v>
      </c>
      <c r="C8058" s="8" t="s">
        <v>183</v>
      </c>
      <c r="D8058" s="8" t="s">
        <v>505</v>
      </c>
      <c r="E8058" s="8" t="s">
        <v>559</v>
      </c>
      <c r="F8058" s="8" t="s">
        <v>463</v>
      </c>
      <c r="G8058" s="8" t="s">
        <v>560</v>
      </c>
      <c r="H8058" s="8">
        <v>3</v>
      </c>
    </row>
    <row r="8059" spans="1:8">
      <c r="A8059" s="8" t="str">
        <f t="shared" si="165"/>
        <v>40.06.002120.03.0003</v>
      </c>
      <c r="B8059" s="8" t="s">
        <v>79</v>
      </c>
      <c r="C8059" s="8" t="s">
        <v>183</v>
      </c>
      <c r="D8059" s="8" t="s">
        <v>505</v>
      </c>
      <c r="E8059" s="8" t="s">
        <v>510</v>
      </c>
      <c r="F8059" s="8" t="s">
        <v>508</v>
      </c>
      <c r="G8059" s="8" t="s">
        <v>511</v>
      </c>
      <c r="H8059" s="8">
        <v>1</v>
      </c>
    </row>
    <row r="8060" spans="1:8">
      <c r="A8060" s="8" t="str">
        <f t="shared" si="165"/>
        <v>40.06.002235.05.0009</v>
      </c>
      <c r="B8060" s="8" t="s">
        <v>80</v>
      </c>
      <c r="C8060" s="8" t="s">
        <v>177</v>
      </c>
      <c r="D8060" s="8" t="s">
        <v>505</v>
      </c>
      <c r="E8060" s="8" t="s">
        <v>607</v>
      </c>
      <c r="F8060" s="8" t="s">
        <v>452</v>
      </c>
      <c r="G8060" s="8" t="s">
        <v>177</v>
      </c>
      <c r="H8060" s="8">
        <v>2.88</v>
      </c>
    </row>
    <row r="8061" spans="1:8">
      <c r="A8061" s="8" t="str">
        <f t="shared" si="165"/>
        <v>40.06.002230.02.0038</v>
      </c>
      <c r="B8061" s="8" t="s">
        <v>80</v>
      </c>
      <c r="C8061" s="8" t="s">
        <v>177</v>
      </c>
      <c r="D8061" s="8" t="s">
        <v>505</v>
      </c>
      <c r="E8061" s="8" t="s">
        <v>178</v>
      </c>
      <c r="F8061" s="8" t="s">
        <v>452</v>
      </c>
      <c r="G8061" s="8" t="s">
        <v>589</v>
      </c>
      <c r="H8061" s="8">
        <v>0.8639</v>
      </c>
    </row>
    <row r="8062" spans="1:8">
      <c r="A8062" s="8" t="str">
        <f t="shared" si="165"/>
        <v>40.06.002210.07.0002</v>
      </c>
      <c r="B8062" s="8" t="s">
        <v>80</v>
      </c>
      <c r="C8062" s="8" t="s">
        <v>177</v>
      </c>
      <c r="D8062" s="8" t="s">
        <v>505</v>
      </c>
      <c r="E8062" s="8" t="s">
        <v>454</v>
      </c>
      <c r="F8062" s="8" t="s">
        <v>452</v>
      </c>
      <c r="G8062" s="8" t="s">
        <v>455</v>
      </c>
      <c r="H8062" s="8">
        <v>0.51313399999999998</v>
      </c>
    </row>
    <row r="8063" spans="1:8">
      <c r="A8063" s="8" t="str">
        <f t="shared" si="165"/>
        <v>40.06.002210.09.0004</v>
      </c>
      <c r="B8063" s="8" t="s">
        <v>80</v>
      </c>
      <c r="C8063" s="8" t="s">
        <v>177</v>
      </c>
      <c r="D8063" s="8" t="s">
        <v>505</v>
      </c>
      <c r="E8063" s="8" t="s">
        <v>577</v>
      </c>
      <c r="F8063" s="8" t="s">
        <v>452</v>
      </c>
      <c r="G8063" s="8" t="s">
        <v>578</v>
      </c>
      <c r="H8063" s="8">
        <v>4.1429000000000001E-2</v>
      </c>
    </row>
    <row r="8064" spans="1:8">
      <c r="A8064" s="8" t="str">
        <f t="shared" si="165"/>
        <v>40.06.002230.05.0002</v>
      </c>
      <c r="B8064" s="8" t="s">
        <v>80</v>
      </c>
      <c r="C8064" s="8" t="s">
        <v>177</v>
      </c>
      <c r="D8064" s="8" t="s">
        <v>505</v>
      </c>
      <c r="E8064" s="8" t="s">
        <v>581</v>
      </c>
      <c r="F8064" s="8" t="s">
        <v>498</v>
      </c>
      <c r="G8064" s="8" t="s">
        <v>582</v>
      </c>
      <c r="H8064" s="8">
        <v>1.9536</v>
      </c>
    </row>
    <row r="8065" spans="1:8">
      <c r="A8065" s="8" t="str">
        <f t="shared" si="165"/>
        <v>40.06.002210.04.0010</v>
      </c>
      <c r="B8065" s="8" t="s">
        <v>80</v>
      </c>
      <c r="C8065" s="8" t="s">
        <v>177</v>
      </c>
      <c r="D8065" s="8" t="s">
        <v>505</v>
      </c>
      <c r="E8065" s="8" t="s">
        <v>465</v>
      </c>
      <c r="F8065" s="8" t="s">
        <v>452</v>
      </c>
      <c r="G8065" s="8" t="s">
        <v>459</v>
      </c>
      <c r="H8065" s="8">
        <v>0.54186400000000001</v>
      </c>
    </row>
    <row r="8066" spans="1:8">
      <c r="A8066" s="8" t="str">
        <f t="shared" si="165"/>
        <v>40.06.002230.07.0001</v>
      </c>
      <c r="B8066" s="8" t="s">
        <v>80</v>
      </c>
      <c r="C8066" s="8" t="s">
        <v>177</v>
      </c>
      <c r="D8066" s="8" t="s">
        <v>505</v>
      </c>
      <c r="E8066" s="8" t="s">
        <v>583</v>
      </c>
      <c r="F8066" s="8" t="s">
        <v>498</v>
      </c>
      <c r="G8066" s="8" t="s">
        <v>584</v>
      </c>
      <c r="H8066" s="8">
        <v>1.5042709999999999</v>
      </c>
    </row>
    <row r="8067" spans="1:8">
      <c r="A8067" s="8" t="str">
        <f t="shared" si="165"/>
        <v>---------------  - FMEN031 - V:</v>
      </c>
      <c r="B8067" s="8" t="s">
        <v>427</v>
      </c>
      <c r="C8067" s="8" t="e">
        <f>------------------------------DAT</f>
        <v>#NAME?</v>
      </c>
      <c r="D8067" s="8" t="s">
        <v>1238</v>
      </c>
      <c r="E8067" s="8" t="s">
        <v>526</v>
      </c>
      <c r="F8067" s="8" t="s">
        <v>527</v>
      </c>
      <c r="G8067" s="8" t="s">
        <v>528</v>
      </c>
      <c r="H8067" s="8"/>
    </row>
    <row r="8068" spans="1:8">
      <c r="A8068" s="8" t="str">
        <f t="shared" si="165"/>
        <v>_x000C_------------------------------</v>
      </c>
      <c r="B8068" s="8" t="s">
        <v>529</v>
      </c>
      <c r="C8068" s="8" t="s">
        <v>1227</v>
      </c>
      <c r="D8068" s="8" t="s">
        <v>1228</v>
      </c>
      <c r="E8068" s="8" t="s">
        <v>430</v>
      </c>
      <c r="F8068" s="8" t="s">
        <v>429</v>
      </c>
      <c r="G8068" s="8" t="s">
        <v>431</v>
      </c>
      <c r="H8068" s="8" t="s">
        <v>431</v>
      </c>
    </row>
    <row r="8069" spans="1:8">
      <c r="A8069" s="8" t="str">
        <f t="shared" si="165"/>
        <v>FORNO DE MINASrutura de Atual P</v>
      </c>
      <c r="B8069" s="8" t="s">
        <v>433</v>
      </c>
      <c r="C8069" s="8" t="s">
        <v>434</v>
      </c>
      <c r="D8069" s="8" t="s">
        <v>435</v>
      </c>
      <c r="E8069" s="8" t="s">
        <v>436</v>
      </c>
      <c r="F8069" s="8" t="s">
        <v>437</v>
      </c>
      <c r="G8069" s="8" t="s">
        <v>438</v>
      </c>
      <c r="H8069" s="8" t="s">
        <v>2257</v>
      </c>
    </row>
    <row r="8070" spans="1:8">
      <c r="A8070" s="8" t="str">
        <f t="shared" si="165"/>
        <v>-------------------------------</v>
      </c>
      <c r="B8070" s="8" t="s">
        <v>427</v>
      </c>
      <c r="C8070" s="8" t="s">
        <v>1227</v>
      </c>
      <c r="D8070" s="8" t="s">
        <v>1228</v>
      </c>
      <c r="E8070" s="8" t="s">
        <v>430</v>
      </c>
      <c r="F8070" s="8" t="s">
        <v>429</v>
      </c>
      <c r="G8070" s="8" t="s">
        <v>431</v>
      </c>
      <c r="H8070" s="8" t="s">
        <v>2208</v>
      </c>
    </row>
    <row r="8071" spans="1:8">
      <c r="A8071" s="8" t="str">
        <f t="shared" si="165"/>
        <v/>
      </c>
      <c r="B8071" s="8"/>
      <c r="C8071" s="8"/>
      <c r="D8071" s="8"/>
      <c r="E8071" s="8"/>
      <c r="F8071" s="8"/>
      <c r="G8071" s="8"/>
      <c r="H8071" s="8"/>
    </row>
    <row r="8072" spans="1:8">
      <c r="A8072" s="8" t="str">
        <f t="shared" si="165"/>
        <v>Item PaiItem Filho</v>
      </c>
      <c r="B8072" s="8" t="s">
        <v>441</v>
      </c>
      <c r="C8072" s="8" t="s">
        <v>442</v>
      </c>
      <c r="D8072" s="8" t="s">
        <v>443</v>
      </c>
      <c r="E8072" s="8" t="s">
        <v>444</v>
      </c>
      <c r="F8072" s="8" t="s">
        <v>443</v>
      </c>
      <c r="G8072" s="8" t="s">
        <v>445</v>
      </c>
      <c r="H8072" s="8" t="s">
        <v>446</v>
      </c>
    </row>
    <row r="8073" spans="1:8">
      <c r="A8073" s="8" t="str">
        <f t="shared" si="165"/>
        <v>------------------------------</v>
      </c>
      <c r="B8073" s="8" t="s">
        <v>427</v>
      </c>
      <c r="C8073" s="8" t="s">
        <v>447</v>
      </c>
      <c r="D8073" s="8" t="s">
        <v>448</v>
      </c>
      <c r="E8073" s="8" t="s">
        <v>449</v>
      </c>
      <c r="F8073" s="8" t="s">
        <v>448</v>
      </c>
      <c r="G8073" s="8" t="s">
        <v>431</v>
      </c>
      <c r="H8073" s="8" t="s">
        <v>427</v>
      </c>
    </row>
    <row r="8074" spans="1:8">
      <c r="A8074" s="8" t="str">
        <f t="shared" si="165"/>
        <v>40.06.002210.05.0012</v>
      </c>
      <c r="B8074" s="8" t="s">
        <v>80</v>
      </c>
      <c r="C8074" s="8" t="s">
        <v>177</v>
      </c>
      <c r="D8074" s="8" t="s">
        <v>505</v>
      </c>
      <c r="E8074" s="8" t="s">
        <v>585</v>
      </c>
      <c r="F8074" s="8" t="s">
        <v>452</v>
      </c>
      <c r="G8074" s="8" t="s">
        <v>586</v>
      </c>
      <c r="H8074" s="8">
        <v>0.92596199999999995</v>
      </c>
    </row>
    <row r="8075" spans="1:8">
      <c r="A8075" s="8" t="str">
        <f t="shared" si="165"/>
        <v>40.06.002210.06.0020</v>
      </c>
      <c r="B8075" s="8" t="s">
        <v>80</v>
      </c>
      <c r="C8075" s="8" t="s">
        <v>177</v>
      </c>
      <c r="D8075" s="8" t="s">
        <v>505</v>
      </c>
      <c r="E8075" s="8" t="s">
        <v>456</v>
      </c>
      <c r="F8075" s="8" t="s">
        <v>452</v>
      </c>
      <c r="G8075" s="8" t="s">
        <v>457</v>
      </c>
      <c r="H8075" s="8">
        <v>1.018E-2</v>
      </c>
    </row>
    <row r="8076" spans="1:8">
      <c r="A8076" s="8" t="str">
        <f t="shared" si="165"/>
        <v>40.06.002220.10.0008</v>
      </c>
      <c r="B8076" s="8" t="s">
        <v>80</v>
      </c>
      <c r="C8076" s="8" t="s">
        <v>177</v>
      </c>
      <c r="D8076" s="8" t="s">
        <v>505</v>
      </c>
      <c r="E8076" s="8" t="s">
        <v>559</v>
      </c>
      <c r="F8076" s="8" t="s">
        <v>463</v>
      </c>
      <c r="G8076" s="8" t="s">
        <v>560</v>
      </c>
      <c r="H8076" s="8">
        <v>3</v>
      </c>
    </row>
    <row r="8077" spans="1:8">
      <c r="A8077" s="8" t="str">
        <f t="shared" si="165"/>
        <v>40.06.002220.03.0003</v>
      </c>
      <c r="B8077" s="8" t="s">
        <v>80</v>
      </c>
      <c r="C8077" s="8" t="s">
        <v>177</v>
      </c>
      <c r="D8077" s="8" t="s">
        <v>505</v>
      </c>
      <c r="E8077" s="8" t="s">
        <v>510</v>
      </c>
      <c r="F8077" s="8" t="s">
        <v>508</v>
      </c>
      <c r="G8077" s="8" t="s">
        <v>511</v>
      </c>
      <c r="H8077" s="8">
        <v>1</v>
      </c>
    </row>
    <row r="8078" spans="1:8">
      <c r="A8078" s="8" t="str">
        <f t="shared" si="165"/>
        <v>40.06.002335.05.0010</v>
      </c>
      <c r="B8078" s="8" t="s">
        <v>81</v>
      </c>
      <c r="C8078" s="8" t="s">
        <v>180</v>
      </c>
      <c r="D8078" s="8" t="s">
        <v>505</v>
      </c>
      <c r="E8078" s="8" t="s">
        <v>609</v>
      </c>
      <c r="F8078" s="8" t="s">
        <v>452</v>
      </c>
      <c r="G8078" s="8" t="s">
        <v>610</v>
      </c>
      <c r="H8078" s="8">
        <v>2.88</v>
      </c>
    </row>
    <row r="8079" spans="1:8">
      <c r="A8079" s="8" t="str">
        <f t="shared" ref="A8079:A8142" si="166">B8079&amp;E8079</f>
        <v>40.06.002330.02.0002</v>
      </c>
      <c r="B8079" s="8" t="s">
        <v>81</v>
      </c>
      <c r="C8079" s="8" t="s">
        <v>180</v>
      </c>
      <c r="D8079" s="8" t="s">
        <v>505</v>
      </c>
      <c r="E8079" s="8" t="s">
        <v>181</v>
      </c>
      <c r="F8079" s="8" t="s">
        <v>452</v>
      </c>
      <c r="G8079" s="8" t="s">
        <v>547</v>
      </c>
      <c r="H8079" s="8">
        <v>0.87262600000000001</v>
      </c>
    </row>
    <row r="8080" spans="1:8">
      <c r="A8080" s="8" t="str">
        <f t="shared" si="166"/>
        <v>40.06.002310.07.0002</v>
      </c>
      <c r="B8080" s="8" t="s">
        <v>81</v>
      </c>
      <c r="C8080" s="8" t="s">
        <v>180</v>
      </c>
      <c r="D8080" s="8" t="s">
        <v>505</v>
      </c>
      <c r="E8080" s="8" t="s">
        <v>454</v>
      </c>
      <c r="F8080" s="8" t="s">
        <v>452</v>
      </c>
      <c r="G8080" s="8" t="s">
        <v>455</v>
      </c>
      <c r="H8080" s="8">
        <v>0.51313399999999998</v>
      </c>
    </row>
    <row r="8081" spans="1:8">
      <c r="A8081" s="8" t="str">
        <f t="shared" si="166"/>
        <v>40.06.002310.09.0004</v>
      </c>
      <c r="B8081" s="8" t="s">
        <v>81</v>
      </c>
      <c r="C8081" s="8" t="s">
        <v>180</v>
      </c>
      <c r="D8081" s="8" t="s">
        <v>505</v>
      </c>
      <c r="E8081" s="8" t="s">
        <v>577</v>
      </c>
      <c r="F8081" s="8" t="s">
        <v>452</v>
      </c>
      <c r="G8081" s="8" t="s">
        <v>578</v>
      </c>
      <c r="H8081" s="8">
        <v>4.1429000000000001E-2</v>
      </c>
    </row>
    <row r="8082" spans="1:8">
      <c r="A8082" s="8" t="str">
        <f t="shared" si="166"/>
        <v>40.06.002330.05.0002</v>
      </c>
      <c r="B8082" s="8" t="s">
        <v>81</v>
      </c>
      <c r="C8082" s="8" t="s">
        <v>180</v>
      </c>
      <c r="D8082" s="8" t="s">
        <v>505</v>
      </c>
      <c r="E8082" s="8" t="s">
        <v>581</v>
      </c>
      <c r="F8082" s="8" t="s">
        <v>498</v>
      </c>
      <c r="G8082" s="8" t="s">
        <v>582</v>
      </c>
      <c r="H8082" s="8">
        <v>1.9536</v>
      </c>
    </row>
    <row r="8083" spans="1:8">
      <c r="A8083" s="8" t="str">
        <f t="shared" si="166"/>
        <v>40.06.002310.04.0010</v>
      </c>
      <c r="B8083" s="8" t="s">
        <v>81</v>
      </c>
      <c r="C8083" s="8" t="s">
        <v>180</v>
      </c>
      <c r="D8083" s="8" t="s">
        <v>505</v>
      </c>
      <c r="E8083" s="8" t="s">
        <v>465</v>
      </c>
      <c r="F8083" s="8" t="s">
        <v>452</v>
      </c>
      <c r="G8083" s="8" t="s">
        <v>459</v>
      </c>
      <c r="H8083" s="8">
        <v>0.54186400000000001</v>
      </c>
    </row>
    <row r="8084" spans="1:8">
      <c r="A8084" s="8" t="str">
        <f t="shared" si="166"/>
        <v>40.06.002330.07.0001</v>
      </c>
      <c r="B8084" s="8" t="s">
        <v>81</v>
      </c>
      <c r="C8084" s="8" t="s">
        <v>180</v>
      </c>
      <c r="D8084" s="8" t="s">
        <v>505</v>
      </c>
      <c r="E8084" s="8" t="s">
        <v>583</v>
      </c>
      <c r="F8084" s="8" t="s">
        <v>498</v>
      </c>
      <c r="G8084" s="8" t="s">
        <v>584</v>
      </c>
      <c r="H8084" s="8">
        <v>1.5042709999999999</v>
      </c>
    </row>
    <row r="8085" spans="1:8">
      <c r="A8085" s="8" t="str">
        <f t="shared" si="166"/>
        <v>40.06.002310.05.0012</v>
      </c>
      <c r="B8085" s="8" t="s">
        <v>81</v>
      </c>
      <c r="C8085" s="8" t="s">
        <v>180</v>
      </c>
      <c r="D8085" s="8" t="s">
        <v>505</v>
      </c>
      <c r="E8085" s="8" t="s">
        <v>585</v>
      </c>
      <c r="F8085" s="8" t="s">
        <v>452</v>
      </c>
      <c r="G8085" s="8" t="s">
        <v>586</v>
      </c>
      <c r="H8085" s="8">
        <v>0.92596199999999995</v>
      </c>
    </row>
    <row r="8086" spans="1:8">
      <c r="A8086" s="8" t="str">
        <f t="shared" si="166"/>
        <v>40.06.002310.06.0020</v>
      </c>
      <c r="B8086" s="8" t="s">
        <v>81</v>
      </c>
      <c r="C8086" s="8" t="s">
        <v>180</v>
      </c>
      <c r="D8086" s="8" t="s">
        <v>505</v>
      </c>
      <c r="E8086" s="8" t="s">
        <v>456</v>
      </c>
      <c r="F8086" s="8" t="s">
        <v>452</v>
      </c>
      <c r="G8086" s="8" t="s">
        <v>457</v>
      </c>
      <c r="H8086" s="8">
        <v>1.018E-2</v>
      </c>
    </row>
    <row r="8087" spans="1:8">
      <c r="A8087" s="8" t="str">
        <f t="shared" si="166"/>
        <v>40.06.002320.10.0008</v>
      </c>
      <c r="B8087" s="8" t="s">
        <v>81</v>
      </c>
      <c r="C8087" s="8" t="s">
        <v>180</v>
      </c>
      <c r="D8087" s="8" t="s">
        <v>505</v>
      </c>
      <c r="E8087" s="8" t="s">
        <v>559</v>
      </c>
      <c r="F8087" s="8" t="s">
        <v>463</v>
      </c>
      <c r="G8087" s="8" t="s">
        <v>560</v>
      </c>
      <c r="H8087" s="8">
        <v>3</v>
      </c>
    </row>
    <row r="8088" spans="1:8">
      <c r="A8088" s="8" t="str">
        <f t="shared" si="166"/>
        <v>40.06.002320.03.0003</v>
      </c>
      <c r="B8088" s="8" t="s">
        <v>81</v>
      </c>
      <c r="C8088" s="8" t="s">
        <v>180</v>
      </c>
      <c r="D8088" s="8" t="s">
        <v>505</v>
      </c>
      <c r="E8088" s="8" t="s">
        <v>510</v>
      </c>
      <c r="F8088" s="8" t="s">
        <v>508</v>
      </c>
      <c r="G8088" s="8" t="s">
        <v>511</v>
      </c>
      <c r="H8088" s="8">
        <v>1</v>
      </c>
    </row>
    <row r="8089" spans="1:8">
      <c r="A8089" s="8" t="str">
        <f t="shared" si="166"/>
        <v>40.06.002435.05.0028</v>
      </c>
      <c r="B8089" s="8" t="s">
        <v>611</v>
      </c>
      <c r="C8089" s="8" t="s">
        <v>612</v>
      </c>
      <c r="D8089" s="8" t="s">
        <v>505</v>
      </c>
      <c r="E8089" s="8" t="s">
        <v>613</v>
      </c>
      <c r="F8089" s="8" t="s">
        <v>452</v>
      </c>
      <c r="G8089" s="8" t="s">
        <v>614</v>
      </c>
      <c r="H8089" s="8">
        <v>2.88</v>
      </c>
    </row>
    <row r="8090" spans="1:8">
      <c r="A8090" s="8" t="str">
        <f t="shared" si="166"/>
        <v>40.06.002410.08.0008</v>
      </c>
      <c r="B8090" s="8" t="s">
        <v>611</v>
      </c>
      <c r="C8090" s="8" t="s">
        <v>612</v>
      </c>
      <c r="D8090" s="8" t="s">
        <v>505</v>
      </c>
      <c r="E8090" s="8" t="s">
        <v>615</v>
      </c>
      <c r="F8090" s="8" t="s">
        <v>498</v>
      </c>
      <c r="G8090" s="8" t="s">
        <v>616</v>
      </c>
      <c r="H8090" s="8">
        <v>0.87262600000000001</v>
      </c>
    </row>
    <row r="8091" spans="1:8">
      <c r="A8091" s="8" t="str">
        <f t="shared" si="166"/>
        <v>40.06.002410.05.0002</v>
      </c>
      <c r="B8091" s="8" t="s">
        <v>611</v>
      </c>
      <c r="C8091" s="8" t="s">
        <v>612</v>
      </c>
      <c r="D8091" s="8" t="s">
        <v>505</v>
      </c>
      <c r="E8091" s="8" t="s">
        <v>451</v>
      </c>
      <c r="F8091" s="8" t="s">
        <v>452</v>
      </c>
      <c r="G8091" s="8" t="s">
        <v>453</v>
      </c>
      <c r="H8091" s="8">
        <v>5.1579E-2</v>
      </c>
    </row>
    <row r="8092" spans="1:8">
      <c r="A8092" s="8" t="str">
        <f t="shared" si="166"/>
        <v>40.06.002410.07.0002</v>
      </c>
      <c r="B8092" s="8" t="s">
        <v>611</v>
      </c>
      <c r="C8092" s="8" t="s">
        <v>612</v>
      </c>
      <c r="D8092" s="8" t="s">
        <v>505</v>
      </c>
      <c r="E8092" s="8" t="s">
        <v>454</v>
      </c>
      <c r="F8092" s="8" t="s">
        <v>452</v>
      </c>
      <c r="G8092" s="8" t="s">
        <v>455</v>
      </c>
      <c r="H8092" s="8">
        <v>0.50567300000000004</v>
      </c>
    </row>
    <row r="8093" spans="1:8">
      <c r="A8093" s="8" t="str">
        <f t="shared" si="166"/>
        <v>40.06.002410.09.0004</v>
      </c>
      <c r="B8093" s="8" t="s">
        <v>611</v>
      </c>
      <c r="C8093" s="8" t="s">
        <v>612</v>
      </c>
      <c r="D8093" s="8" t="s">
        <v>505</v>
      </c>
      <c r="E8093" s="8" t="s">
        <v>577</v>
      </c>
      <c r="F8093" s="8" t="s">
        <v>452</v>
      </c>
      <c r="G8093" s="8" t="s">
        <v>578</v>
      </c>
      <c r="H8093" s="8">
        <v>4.1453999999999998E-2</v>
      </c>
    </row>
    <row r="8094" spans="1:8">
      <c r="A8094" s="8" t="str">
        <f t="shared" si="166"/>
        <v>40.06.002430.05.0002</v>
      </c>
      <c r="B8094" s="8" t="s">
        <v>611</v>
      </c>
      <c r="C8094" s="8" t="s">
        <v>612</v>
      </c>
      <c r="D8094" s="8" t="s">
        <v>505</v>
      </c>
      <c r="E8094" s="8" t="s">
        <v>581</v>
      </c>
      <c r="F8094" s="8" t="s">
        <v>498</v>
      </c>
      <c r="G8094" s="8" t="s">
        <v>582</v>
      </c>
      <c r="H8094" s="8">
        <v>1.9239999999999999</v>
      </c>
    </row>
    <row r="8095" spans="1:8">
      <c r="A8095" s="8" t="str">
        <f t="shared" si="166"/>
        <v>40.06.002410.04.0010</v>
      </c>
      <c r="B8095" s="8" t="s">
        <v>611</v>
      </c>
      <c r="C8095" s="8" t="s">
        <v>612</v>
      </c>
      <c r="D8095" s="8" t="s">
        <v>505</v>
      </c>
      <c r="E8095" s="8" t="s">
        <v>465</v>
      </c>
      <c r="F8095" s="8" t="s">
        <v>452</v>
      </c>
      <c r="G8095" s="8" t="s">
        <v>459</v>
      </c>
      <c r="H8095" s="8">
        <v>0.53365399999999996</v>
      </c>
    </row>
    <row r="8096" spans="1:8">
      <c r="A8096" s="8" t="str">
        <f t="shared" si="166"/>
        <v>40.06.002430.07.0001</v>
      </c>
      <c r="B8096" s="8" t="s">
        <v>611</v>
      </c>
      <c r="C8096" s="8" t="s">
        <v>612</v>
      </c>
      <c r="D8096" s="8" t="s">
        <v>505</v>
      </c>
      <c r="E8096" s="8" t="s">
        <v>583</v>
      </c>
      <c r="F8096" s="8" t="s">
        <v>498</v>
      </c>
      <c r="G8096" s="8" t="s">
        <v>584</v>
      </c>
      <c r="H8096" s="8">
        <v>1.481479</v>
      </c>
    </row>
    <row r="8097" spans="1:8">
      <c r="A8097" s="8" t="str">
        <f t="shared" si="166"/>
        <v>40.06.002410.05.0012</v>
      </c>
      <c r="B8097" s="8" t="s">
        <v>611</v>
      </c>
      <c r="C8097" s="8" t="s">
        <v>612</v>
      </c>
      <c r="D8097" s="8" t="s">
        <v>505</v>
      </c>
      <c r="E8097" s="8" t="s">
        <v>585</v>
      </c>
      <c r="F8097" s="8" t="s">
        <v>452</v>
      </c>
      <c r="G8097" s="8" t="s">
        <v>586</v>
      </c>
      <c r="H8097" s="8">
        <v>0.91193299999999999</v>
      </c>
    </row>
    <row r="8098" spans="1:8">
      <c r="A8098" s="8" t="str">
        <f t="shared" si="166"/>
        <v>40.06.002410.06.0020</v>
      </c>
      <c r="B8098" s="8" t="s">
        <v>611</v>
      </c>
      <c r="C8098" s="8" t="s">
        <v>612</v>
      </c>
      <c r="D8098" s="8" t="s">
        <v>505</v>
      </c>
      <c r="E8098" s="8" t="s">
        <v>456</v>
      </c>
      <c r="F8098" s="8" t="s">
        <v>452</v>
      </c>
      <c r="G8098" s="8" t="s">
        <v>457</v>
      </c>
      <c r="H8098" s="8">
        <v>1.0026E-2</v>
      </c>
    </row>
    <row r="8099" spans="1:8">
      <c r="A8099" s="8" t="str">
        <f t="shared" si="166"/>
        <v>40.06.002420.10.0008</v>
      </c>
      <c r="B8099" s="8" t="s">
        <v>611</v>
      </c>
      <c r="C8099" s="8" t="s">
        <v>612</v>
      </c>
      <c r="D8099" s="8" t="s">
        <v>505</v>
      </c>
      <c r="E8099" s="8" t="s">
        <v>559</v>
      </c>
      <c r="F8099" s="8" t="s">
        <v>463</v>
      </c>
      <c r="G8099" s="8" t="s">
        <v>560</v>
      </c>
      <c r="H8099" s="8">
        <v>3.0150749999999999</v>
      </c>
    </row>
    <row r="8100" spans="1:8">
      <c r="A8100" s="8" t="str">
        <f t="shared" si="166"/>
        <v>40.06.002420.03.0003</v>
      </c>
      <c r="B8100" s="8" t="s">
        <v>611</v>
      </c>
      <c r="C8100" s="8" t="s">
        <v>612</v>
      </c>
      <c r="D8100" s="8" t="s">
        <v>505</v>
      </c>
      <c r="E8100" s="8" t="s">
        <v>510</v>
      </c>
      <c r="F8100" s="8" t="s">
        <v>508</v>
      </c>
      <c r="G8100" s="8" t="s">
        <v>511</v>
      </c>
      <c r="H8100" s="8">
        <v>1</v>
      </c>
    </row>
    <row r="8101" spans="1:8">
      <c r="A8101" s="8" t="str">
        <f t="shared" si="166"/>
        <v>40.06.002535.05.0029</v>
      </c>
      <c r="B8101" s="8" t="s">
        <v>617</v>
      </c>
      <c r="C8101" s="8" t="s">
        <v>618</v>
      </c>
      <c r="D8101" s="8" t="s">
        <v>505</v>
      </c>
      <c r="E8101" s="8" t="s">
        <v>619</v>
      </c>
      <c r="F8101" s="8" t="s">
        <v>452</v>
      </c>
      <c r="G8101" s="8" t="s">
        <v>620</v>
      </c>
      <c r="H8101" s="8">
        <v>3.06</v>
      </c>
    </row>
    <row r="8102" spans="1:8">
      <c r="A8102" s="8" t="str">
        <f t="shared" si="166"/>
        <v>40.06.002510.08.0008</v>
      </c>
      <c r="B8102" s="8" t="s">
        <v>617</v>
      </c>
      <c r="C8102" s="8" t="s">
        <v>618</v>
      </c>
      <c r="D8102" s="8" t="s">
        <v>505</v>
      </c>
      <c r="E8102" s="8" t="s">
        <v>615</v>
      </c>
      <c r="F8102" s="8" t="s">
        <v>498</v>
      </c>
      <c r="G8102" s="8" t="s">
        <v>616</v>
      </c>
      <c r="H8102" s="8">
        <v>0.927172</v>
      </c>
    </row>
    <row r="8103" spans="1:8">
      <c r="A8103" s="8" t="str">
        <f t="shared" si="166"/>
        <v>40.06.002510.05.0002</v>
      </c>
      <c r="B8103" s="8" t="s">
        <v>617</v>
      </c>
      <c r="C8103" s="8" t="s">
        <v>618</v>
      </c>
      <c r="D8103" s="8" t="s">
        <v>505</v>
      </c>
      <c r="E8103" s="8" t="s">
        <v>451</v>
      </c>
      <c r="F8103" s="8" t="s">
        <v>452</v>
      </c>
      <c r="G8103" s="8" t="s">
        <v>453</v>
      </c>
      <c r="H8103" s="8">
        <v>5.4737000000000001E-2</v>
      </c>
    </row>
    <row r="8104" spans="1:8">
      <c r="A8104" s="8" t="str">
        <f t="shared" si="166"/>
        <v>40.06.002510.07.0002</v>
      </c>
      <c r="B8104" s="8" t="s">
        <v>617</v>
      </c>
      <c r="C8104" s="8" t="s">
        <v>618</v>
      </c>
      <c r="D8104" s="8" t="s">
        <v>505</v>
      </c>
      <c r="E8104" s="8" t="s">
        <v>454</v>
      </c>
      <c r="F8104" s="8" t="s">
        <v>452</v>
      </c>
      <c r="G8104" s="8" t="s">
        <v>455</v>
      </c>
      <c r="H8104" s="8">
        <v>0.53724799999999995</v>
      </c>
    </row>
    <row r="8105" spans="1:8">
      <c r="A8105" s="8" t="str">
        <f t="shared" si="166"/>
        <v>40.06.002510.09.0004</v>
      </c>
      <c r="B8105" s="8" t="s">
        <v>617</v>
      </c>
      <c r="C8105" s="8" t="s">
        <v>618</v>
      </c>
      <c r="D8105" s="8" t="s">
        <v>505</v>
      </c>
      <c r="E8105" s="8" t="s">
        <v>577</v>
      </c>
      <c r="F8105" s="8" t="s">
        <v>452</v>
      </c>
      <c r="G8105" s="8" t="s">
        <v>578</v>
      </c>
      <c r="H8105" s="8">
        <v>4.4107E-2</v>
      </c>
    </row>
    <row r="8106" spans="1:8">
      <c r="A8106" s="8" t="str">
        <f t="shared" si="166"/>
        <v>40.06.002530.05.0002</v>
      </c>
      <c r="B8106" s="8" t="s">
        <v>617</v>
      </c>
      <c r="C8106" s="8" t="s">
        <v>618</v>
      </c>
      <c r="D8106" s="8" t="s">
        <v>505</v>
      </c>
      <c r="E8106" s="8" t="s">
        <v>581</v>
      </c>
      <c r="F8106" s="8" t="s">
        <v>498</v>
      </c>
      <c r="G8106" s="8" t="s">
        <v>582</v>
      </c>
      <c r="H8106" s="8">
        <v>2.044</v>
      </c>
    </row>
    <row r="8107" spans="1:8">
      <c r="A8107" s="8" t="str">
        <f t="shared" si="166"/>
        <v>40.06.002510.04.0010</v>
      </c>
      <c r="B8107" s="8" t="s">
        <v>617</v>
      </c>
      <c r="C8107" s="8" t="s">
        <v>618</v>
      </c>
      <c r="D8107" s="8" t="s">
        <v>505</v>
      </c>
      <c r="E8107" s="8" t="s">
        <v>465</v>
      </c>
      <c r="F8107" s="8" t="s">
        <v>452</v>
      </c>
      <c r="G8107" s="8" t="s">
        <v>459</v>
      </c>
      <c r="H8107" s="8">
        <v>0.56693800000000005</v>
      </c>
    </row>
    <row r="8108" spans="1:8">
      <c r="A8108" s="8" t="str">
        <f t="shared" si="166"/>
        <v>40.06.002530.07.0001</v>
      </c>
      <c r="B8108" s="8" t="s">
        <v>617</v>
      </c>
      <c r="C8108" s="8" t="s">
        <v>618</v>
      </c>
      <c r="D8108" s="8" t="s">
        <v>505</v>
      </c>
      <c r="E8108" s="8" t="s">
        <v>583</v>
      </c>
      <c r="F8108" s="8" t="s">
        <v>498</v>
      </c>
      <c r="G8108" s="8" t="s">
        <v>584</v>
      </c>
      <c r="H8108" s="8">
        <v>1.573879</v>
      </c>
    </row>
    <row r="8109" spans="1:8">
      <c r="A8109" s="8" t="str">
        <f t="shared" si="166"/>
        <v>40.06.002510.05.0012</v>
      </c>
      <c r="B8109" s="8" t="s">
        <v>617</v>
      </c>
      <c r="C8109" s="8" t="s">
        <v>618</v>
      </c>
      <c r="D8109" s="8" t="s">
        <v>505</v>
      </c>
      <c r="E8109" s="8" t="s">
        <v>585</v>
      </c>
      <c r="F8109" s="8" t="s">
        <v>452</v>
      </c>
      <c r="G8109" s="8" t="s">
        <v>586</v>
      </c>
      <c r="H8109" s="8">
        <v>0.96880999999999995</v>
      </c>
    </row>
    <row r="8110" spans="1:8">
      <c r="A8110" s="8" t="str">
        <f t="shared" si="166"/>
        <v>40.06.002510.06.0020</v>
      </c>
      <c r="B8110" s="8" t="s">
        <v>617</v>
      </c>
      <c r="C8110" s="8" t="s">
        <v>618</v>
      </c>
      <c r="D8110" s="8" t="s">
        <v>505</v>
      </c>
      <c r="E8110" s="8" t="s">
        <v>456</v>
      </c>
      <c r="F8110" s="8" t="s">
        <v>452</v>
      </c>
      <c r="G8110" s="8" t="s">
        <v>457</v>
      </c>
      <c r="H8110" s="8">
        <v>1.0652E-2</v>
      </c>
    </row>
    <row r="8111" spans="1:8">
      <c r="A8111" s="8" t="str">
        <f t="shared" si="166"/>
        <v>40.06.002520.10.0001</v>
      </c>
      <c r="B8111" s="8" t="s">
        <v>617</v>
      </c>
      <c r="C8111" s="8" t="s">
        <v>618</v>
      </c>
      <c r="D8111" s="8" t="s">
        <v>505</v>
      </c>
      <c r="E8111" s="8" t="s">
        <v>507</v>
      </c>
      <c r="F8111" s="8" t="s">
        <v>508</v>
      </c>
      <c r="G8111" s="8" t="s">
        <v>509</v>
      </c>
      <c r="H8111" s="8">
        <v>3</v>
      </c>
    </row>
    <row r="8112" spans="1:8">
      <c r="A8112" s="8" t="str">
        <f t="shared" si="166"/>
        <v>40.06.002520.03.0003</v>
      </c>
      <c r="B8112" s="8" t="s">
        <v>617</v>
      </c>
      <c r="C8112" s="8" t="s">
        <v>618</v>
      </c>
      <c r="D8112" s="8" t="s">
        <v>505</v>
      </c>
      <c r="E8112" s="8" t="s">
        <v>510</v>
      </c>
      <c r="F8112" s="8" t="s">
        <v>508</v>
      </c>
      <c r="G8112" s="8" t="s">
        <v>511</v>
      </c>
      <c r="H8112" s="8">
        <v>1</v>
      </c>
    </row>
    <row r="8113" spans="1:8">
      <c r="A8113" s="8" t="str">
        <f t="shared" si="166"/>
        <v>40.06.005120.07.0124</v>
      </c>
      <c r="B8113" s="8" t="s">
        <v>87</v>
      </c>
      <c r="C8113" s="8" t="s">
        <v>184</v>
      </c>
      <c r="D8113" s="8" t="s">
        <v>450</v>
      </c>
      <c r="E8113" s="8" t="s">
        <v>621</v>
      </c>
      <c r="F8113" s="8" t="s">
        <v>498</v>
      </c>
      <c r="G8113" s="8" t="s">
        <v>622</v>
      </c>
      <c r="H8113" s="8">
        <v>3.9286000000000001E-2</v>
      </c>
    </row>
    <row r="8114" spans="1:8">
      <c r="A8114" s="8" t="str">
        <f t="shared" si="166"/>
        <v>40.06.005120.07.0127</v>
      </c>
      <c r="B8114" s="8" t="s">
        <v>87</v>
      </c>
      <c r="C8114" s="8" t="s">
        <v>184</v>
      </c>
      <c r="D8114" s="8" t="s">
        <v>450</v>
      </c>
      <c r="E8114" s="8" t="s">
        <v>623</v>
      </c>
      <c r="F8114" s="8" t="s">
        <v>498</v>
      </c>
      <c r="G8114" s="8" t="s">
        <v>624</v>
      </c>
      <c r="H8114" s="8">
        <v>9.5918000000000003E-2</v>
      </c>
    </row>
    <row r="8115" spans="1:8">
      <c r="A8115" s="8" t="str">
        <f t="shared" si="166"/>
        <v>40.06.005120.03.0047</v>
      </c>
      <c r="B8115" s="8" t="s">
        <v>87</v>
      </c>
      <c r="C8115" s="8" t="s">
        <v>184</v>
      </c>
      <c r="D8115" s="8" t="s">
        <v>450</v>
      </c>
      <c r="E8115" s="8" t="s">
        <v>625</v>
      </c>
      <c r="F8115" s="8" t="s">
        <v>463</v>
      </c>
      <c r="G8115" s="8" t="s">
        <v>626</v>
      </c>
      <c r="H8115" s="8">
        <v>1</v>
      </c>
    </row>
    <row r="8116" spans="1:8">
      <c r="A8116" s="8" t="str">
        <f t="shared" si="166"/>
        <v>40.06.005135.05.0011</v>
      </c>
      <c r="B8116" s="8" t="s">
        <v>87</v>
      </c>
      <c r="C8116" s="8" t="s">
        <v>184</v>
      </c>
      <c r="D8116" s="8" t="s">
        <v>450</v>
      </c>
      <c r="E8116" s="8" t="s">
        <v>627</v>
      </c>
      <c r="F8116" s="8" t="s">
        <v>452</v>
      </c>
      <c r="G8116" s="8" t="s">
        <v>628</v>
      </c>
      <c r="H8116" s="8">
        <v>2.4</v>
      </c>
    </row>
    <row r="8117" spans="1:8">
      <c r="A8117" s="8" t="str">
        <f t="shared" si="166"/>
        <v>40.06.005130.02.0031</v>
      </c>
      <c r="B8117" s="8" t="s">
        <v>87</v>
      </c>
      <c r="C8117" s="8" t="s">
        <v>184</v>
      </c>
      <c r="D8117" s="8" t="s">
        <v>450</v>
      </c>
      <c r="E8117" s="8" t="s">
        <v>176</v>
      </c>
      <c r="F8117" s="8" t="s">
        <v>579</v>
      </c>
      <c r="G8117" s="8" t="s">
        <v>580</v>
      </c>
      <c r="H8117" s="8">
        <v>0.72717200000000004</v>
      </c>
    </row>
    <row r="8118" spans="1:8">
      <c r="A8118" s="8" t="str">
        <f t="shared" si="166"/>
        <v>40.06.005110.07.0002</v>
      </c>
      <c r="B8118" s="8" t="s">
        <v>87</v>
      </c>
      <c r="C8118" s="8" t="s">
        <v>184</v>
      </c>
      <c r="D8118" s="8" t="s">
        <v>450</v>
      </c>
      <c r="E8118" s="8" t="s">
        <v>454</v>
      </c>
      <c r="F8118" s="8" t="s">
        <v>452</v>
      </c>
      <c r="G8118" s="8" t="s">
        <v>455</v>
      </c>
      <c r="H8118" s="8">
        <v>0.42766300000000002</v>
      </c>
    </row>
    <row r="8119" spans="1:8">
      <c r="A8119" s="8" t="str">
        <f t="shared" si="166"/>
        <v>40.06.005110.09.0004</v>
      </c>
      <c r="B8119" s="8" t="s">
        <v>87</v>
      </c>
      <c r="C8119" s="8" t="s">
        <v>184</v>
      </c>
      <c r="D8119" s="8" t="s">
        <v>450</v>
      </c>
      <c r="E8119" s="8" t="s">
        <v>577</v>
      </c>
      <c r="F8119" s="8" t="s">
        <v>452</v>
      </c>
      <c r="G8119" s="8" t="s">
        <v>578</v>
      </c>
      <c r="H8119" s="8">
        <v>3.4591999999999998E-2</v>
      </c>
    </row>
    <row r="8120" spans="1:8">
      <c r="A8120" s="8" t="str">
        <f t="shared" si="166"/>
        <v>40.06.005130.05.0002</v>
      </c>
      <c r="B8120" s="8" t="s">
        <v>87</v>
      </c>
      <c r="C8120" s="8" t="s">
        <v>184</v>
      </c>
      <c r="D8120" s="8" t="s">
        <v>450</v>
      </c>
      <c r="E8120" s="8" t="s">
        <v>581</v>
      </c>
      <c r="F8120" s="8" t="s">
        <v>498</v>
      </c>
      <c r="G8120" s="8" t="s">
        <v>582</v>
      </c>
      <c r="H8120" s="8">
        <v>1.6279999999999999</v>
      </c>
    </row>
    <row r="8121" spans="1:8">
      <c r="A8121" s="8" t="str">
        <f t="shared" si="166"/>
        <v>40.06.005110.04.0010</v>
      </c>
      <c r="B8121" s="8" t="s">
        <v>87</v>
      </c>
      <c r="C8121" s="8" t="s">
        <v>184</v>
      </c>
      <c r="D8121" s="8" t="s">
        <v>450</v>
      </c>
      <c r="E8121" s="8" t="s">
        <v>465</v>
      </c>
      <c r="F8121" s="8" t="s">
        <v>452</v>
      </c>
      <c r="G8121" s="8" t="s">
        <v>459</v>
      </c>
      <c r="H8121" s="8">
        <v>0.45155400000000001</v>
      </c>
    </row>
    <row r="8122" spans="1:8">
      <c r="A8122" s="8" t="str">
        <f t="shared" si="166"/>
        <v>40.06.005130.07.0001</v>
      </c>
      <c r="B8122" s="8" t="s">
        <v>87</v>
      </c>
      <c r="C8122" s="8" t="s">
        <v>184</v>
      </c>
      <c r="D8122" s="8" t="s">
        <v>450</v>
      </c>
      <c r="E8122" s="8" t="s">
        <v>583</v>
      </c>
      <c r="F8122" s="8" t="s">
        <v>498</v>
      </c>
      <c r="G8122" s="8" t="s">
        <v>584</v>
      </c>
      <c r="H8122" s="8">
        <v>1.2535590000000001</v>
      </c>
    </row>
    <row r="8123" spans="1:8">
      <c r="A8123" s="8" t="str">
        <f t="shared" si="166"/>
        <v>40.06.005110.05.0012</v>
      </c>
      <c r="B8123" s="8" t="s">
        <v>87</v>
      </c>
      <c r="C8123" s="8" t="s">
        <v>184</v>
      </c>
      <c r="D8123" s="8" t="s">
        <v>450</v>
      </c>
      <c r="E8123" s="8" t="s">
        <v>585</v>
      </c>
      <c r="F8123" s="8" t="s">
        <v>452</v>
      </c>
      <c r="G8123" s="8" t="s">
        <v>586</v>
      </c>
      <c r="H8123" s="8">
        <v>0.77163499999999996</v>
      </c>
    </row>
    <row r="8124" spans="1:8">
      <c r="A8124" s="8" t="str">
        <f t="shared" si="166"/>
        <v>40.06.005110.06.0020</v>
      </c>
      <c r="B8124" s="8" t="s">
        <v>87</v>
      </c>
      <c r="C8124" s="8" t="s">
        <v>184</v>
      </c>
      <c r="D8124" s="8" t="s">
        <v>450</v>
      </c>
      <c r="E8124" s="8" t="s">
        <v>456</v>
      </c>
      <c r="F8124" s="8" t="s">
        <v>452</v>
      </c>
      <c r="G8124" s="8" t="s">
        <v>457</v>
      </c>
      <c r="H8124" s="8">
        <v>8.4840000000000002E-3</v>
      </c>
    </row>
    <row r="8125" spans="1:8">
      <c r="A8125" s="8" t="str">
        <f t="shared" si="166"/>
        <v>40.06.005220.07.0126</v>
      </c>
      <c r="B8125" s="8" t="s">
        <v>88</v>
      </c>
      <c r="C8125" s="8" t="s">
        <v>185</v>
      </c>
      <c r="D8125" s="8" t="s">
        <v>450</v>
      </c>
      <c r="E8125" s="8" t="s">
        <v>629</v>
      </c>
      <c r="F8125" s="8" t="s">
        <v>498</v>
      </c>
      <c r="G8125" s="8" t="s">
        <v>630</v>
      </c>
      <c r="H8125" s="8">
        <v>3.9286000000000001E-2</v>
      </c>
    </row>
    <row r="8126" spans="1:8">
      <c r="A8126" s="8" t="str">
        <f t="shared" si="166"/>
        <v>40.06.005220.07.0127</v>
      </c>
      <c r="B8126" s="8" t="s">
        <v>88</v>
      </c>
      <c r="C8126" s="8" t="s">
        <v>185</v>
      </c>
      <c r="D8126" s="8" t="s">
        <v>450</v>
      </c>
      <c r="E8126" s="8" t="s">
        <v>623</v>
      </c>
      <c r="F8126" s="8" t="s">
        <v>498</v>
      </c>
      <c r="G8126" s="8" t="s">
        <v>624</v>
      </c>
      <c r="H8126" s="8">
        <v>9.4E-2</v>
      </c>
    </row>
    <row r="8127" spans="1:8">
      <c r="A8127" s="8" t="str">
        <f t="shared" si="166"/>
        <v>40.06.005220.03.0047</v>
      </c>
      <c r="B8127" s="8" t="s">
        <v>88</v>
      </c>
      <c r="C8127" s="8" t="s">
        <v>185</v>
      </c>
      <c r="D8127" s="8" t="s">
        <v>450</v>
      </c>
      <c r="E8127" s="8" t="s">
        <v>625</v>
      </c>
      <c r="F8127" s="8" t="s">
        <v>463</v>
      </c>
      <c r="G8127" s="8" t="s">
        <v>626</v>
      </c>
      <c r="H8127" s="8">
        <v>1</v>
      </c>
    </row>
    <row r="8128" spans="1:8">
      <c r="A8128" s="8" t="str">
        <f t="shared" si="166"/>
        <v>40.06.005235.05.0012</v>
      </c>
      <c r="B8128" s="8" t="s">
        <v>88</v>
      </c>
      <c r="C8128" s="8" t="s">
        <v>185</v>
      </c>
      <c r="D8128" s="8" t="s">
        <v>450</v>
      </c>
      <c r="E8128" s="8" t="s">
        <v>631</v>
      </c>
      <c r="F8128" s="8" t="s">
        <v>452</v>
      </c>
      <c r="G8128" s="8" t="s">
        <v>185</v>
      </c>
      <c r="H8128" s="8">
        <v>2.4</v>
      </c>
    </row>
    <row r="8129" spans="1:8">
      <c r="A8129" s="8" t="str">
        <f t="shared" si="166"/>
        <v>40.06.005230.02.0002</v>
      </c>
      <c r="B8129" s="8" t="s">
        <v>88</v>
      </c>
      <c r="C8129" s="8" t="s">
        <v>185</v>
      </c>
      <c r="D8129" s="8" t="s">
        <v>450</v>
      </c>
      <c r="E8129" s="8" t="s">
        <v>181</v>
      </c>
      <c r="F8129" s="8" t="s">
        <v>452</v>
      </c>
      <c r="G8129" s="8" t="s">
        <v>547</v>
      </c>
      <c r="H8129" s="8">
        <v>0.72717200000000004</v>
      </c>
    </row>
    <row r="8130" spans="1:8">
      <c r="A8130" s="8" t="str">
        <f t="shared" si="166"/>
        <v>40.06.005210.07.0002</v>
      </c>
      <c r="B8130" s="8" t="s">
        <v>88</v>
      </c>
      <c r="C8130" s="8" t="s">
        <v>185</v>
      </c>
      <c r="D8130" s="8" t="s">
        <v>450</v>
      </c>
      <c r="E8130" s="8" t="s">
        <v>454</v>
      </c>
      <c r="F8130" s="8" t="s">
        <v>452</v>
      </c>
      <c r="G8130" s="8" t="s">
        <v>455</v>
      </c>
      <c r="H8130" s="8">
        <v>0.42766300000000002</v>
      </c>
    </row>
    <row r="8131" spans="1:8">
      <c r="A8131" s="8" t="str">
        <f t="shared" si="166"/>
        <v>---------------  - FMEN031 - V:</v>
      </c>
      <c r="B8131" s="8" t="s">
        <v>427</v>
      </c>
      <c r="C8131" s="8" t="e">
        <f>------------------------------DAT</f>
        <v>#NAME?</v>
      </c>
      <c r="D8131" s="8" t="s">
        <v>1238</v>
      </c>
      <c r="E8131" s="8" t="s">
        <v>526</v>
      </c>
      <c r="F8131" s="8" t="s">
        <v>527</v>
      </c>
      <c r="G8131" s="8" t="s">
        <v>528</v>
      </c>
      <c r="H8131" s="8"/>
    </row>
    <row r="8132" spans="1:8">
      <c r="A8132" s="8" t="str">
        <f t="shared" si="166"/>
        <v>_x000C_------------------------------</v>
      </c>
      <c r="B8132" s="8" t="s">
        <v>529</v>
      </c>
      <c r="C8132" s="8" t="s">
        <v>1227</v>
      </c>
      <c r="D8132" s="8" t="s">
        <v>1228</v>
      </c>
      <c r="E8132" s="8" t="s">
        <v>430</v>
      </c>
      <c r="F8132" s="8" t="s">
        <v>429</v>
      </c>
      <c r="G8132" s="8" t="s">
        <v>431</v>
      </c>
      <c r="H8132" s="8" t="s">
        <v>431</v>
      </c>
    </row>
    <row r="8133" spans="1:8">
      <c r="A8133" s="8" t="str">
        <f t="shared" si="166"/>
        <v>FORNO DE MINASrutura de Atual P</v>
      </c>
      <c r="B8133" s="8" t="s">
        <v>433</v>
      </c>
      <c r="C8133" s="8" t="s">
        <v>434</v>
      </c>
      <c r="D8133" s="8" t="s">
        <v>435</v>
      </c>
      <c r="E8133" s="8" t="s">
        <v>436</v>
      </c>
      <c r="F8133" s="8" t="s">
        <v>437</v>
      </c>
      <c r="G8133" s="8" t="s">
        <v>438</v>
      </c>
      <c r="H8133" s="8" t="s">
        <v>2258</v>
      </c>
    </row>
    <row r="8134" spans="1:8">
      <c r="A8134" s="8" t="str">
        <f t="shared" si="166"/>
        <v>-------------------------------</v>
      </c>
      <c r="B8134" s="8" t="s">
        <v>427</v>
      </c>
      <c r="C8134" s="8" t="s">
        <v>1227</v>
      </c>
      <c r="D8134" s="8" t="s">
        <v>1228</v>
      </c>
      <c r="E8134" s="8" t="s">
        <v>430</v>
      </c>
      <c r="F8134" s="8" t="s">
        <v>429</v>
      </c>
      <c r="G8134" s="8" t="s">
        <v>431</v>
      </c>
      <c r="H8134" s="8" t="s">
        <v>2259</v>
      </c>
    </row>
    <row r="8135" spans="1:8">
      <c r="A8135" s="8" t="str">
        <f t="shared" si="166"/>
        <v/>
      </c>
      <c r="B8135" s="8"/>
      <c r="C8135" s="8"/>
      <c r="D8135" s="8"/>
      <c r="E8135" s="8"/>
      <c r="F8135" s="8"/>
      <c r="G8135" s="8"/>
      <c r="H8135" s="8"/>
    </row>
    <row r="8136" spans="1:8">
      <c r="A8136" s="8" t="str">
        <f t="shared" si="166"/>
        <v>Item PaiItem Filho</v>
      </c>
      <c r="B8136" s="8" t="s">
        <v>441</v>
      </c>
      <c r="C8136" s="8" t="s">
        <v>442</v>
      </c>
      <c r="D8136" s="8" t="s">
        <v>443</v>
      </c>
      <c r="E8136" s="8" t="s">
        <v>444</v>
      </c>
      <c r="F8136" s="8" t="s">
        <v>443</v>
      </c>
      <c r="G8136" s="8" t="s">
        <v>445</v>
      </c>
      <c r="H8136" s="8" t="s">
        <v>446</v>
      </c>
    </row>
    <row r="8137" spans="1:8">
      <c r="A8137" s="8" t="str">
        <f t="shared" si="166"/>
        <v>------------------------------</v>
      </c>
      <c r="B8137" s="8" t="s">
        <v>427</v>
      </c>
      <c r="C8137" s="8" t="s">
        <v>447</v>
      </c>
      <c r="D8137" s="8" t="s">
        <v>448</v>
      </c>
      <c r="E8137" s="8" t="s">
        <v>449</v>
      </c>
      <c r="F8137" s="8" t="s">
        <v>448</v>
      </c>
      <c r="G8137" s="8" t="s">
        <v>431</v>
      </c>
      <c r="H8137" s="8" t="s">
        <v>427</v>
      </c>
    </row>
    <row r="8138" spans="1:8">
      <c r="A8138" s="8" t="str">
        <f t="shared" si="166"/>
        <v>40.06.005210.09.0004</v>
      </c>
      <c r="B8138" s="8" t="s">
        <v>88</v>
      </c>
      <c r="C8138" s="8" t="s">
        <v>185</v>
      </c>
      <c r="D8138" s="8" t="s">
        <v>450</v>
      </c>
      <c r="E8138" s="8" t="s">
        <v>577</v>
      </c>
      <c r="F8138" s="8" t="s">
        <v>452</v>
      </c>
      <c r="G8138" s="8" t="s">
        <v>578</v>
      </c>
      <c r="H8138" s="8">
        <v>3.4591999999999998E-2</v>
      </c>
    </row>
    <row r="8139" spans="1:8">
      <c r="A8139" s="8" t="str">
        <f t="shared" si="166"/>
        <v>40.06.005230.05.0002</v>
      </c>
      <c r="B8139" s="8" t="s">
        <v>88</v>
      </c>
      <c r="C8139" s="8" t="s">
        <v>185</v>
      </c>
      <c r="D8139" s="8" t="s">
        <v>450</v>
      </c>
      <c r="E8139" s="8" t="s">
        <v>581</v>
      </c>
      <c r="F8139" s="8" t="s">
        <v>498</v>
      </c>
      <c r="G8139" s="8" t="s">
        <v>582</v>
      </c>
      <c r="H8139" s="8">
        <v>1.6279999999999999</v>
      </c>
    </row>
    <row r="8140" spans="1:8">
      <c r="A8140" s="8" t="str">
        <f t="shared" si="166"/>
        <v>40.06.005210.04.0010</v>
      </c>
      <c r="B8140" s="8" t="s">
        <v>88</v>
      </c>
      <c r="C8140" s="8" t="s">
        <v>185</v>
      </c>
      <c r="D8140" s="8" t="s">
        <v>450</v>
      </c>
      <c r="E8140" s="8" t="s">
        <v>465</v>
      </c>
      <c r="F8140" s="8" t="s">
        <v>452</v>
      </c>
      <c r="G8140" s="8" t="s">
        <v>459</v>
      </c>
      <c r="H8140" s="8">
        <v>0.45155400000000001</v>
      </c>
    </row>
    <row r="8141" spans="1:8">
      <c r="A8141" s="8" t="str">
        <f t="shared" si="166"/>
        <v>40.06.005230.07.0001</v>
      </c>
      <c r="B8141" s="8" t="s">
        <v>88</v>
      </c>
      <c r="C8141" s="8" t="s">
        <v>185</v>
      </c>
      <c r="D8141" s="8" t="s">
        <v>450</v>
      </c>
      <c r="E8141" s="8" t="s">
        <v>583</v>
      </c>
      <c r="F8141" s="8" t="s">
        <v>498</v>
      </c>
      <c r="G8141" s="8" t="s">
        <v>584</v>
      </c>
      <c r="H8141" s="8">
        <v>1.2535590000000001</v>
      </c>
    </row>
    <row r="8142" spans="1:8">
      <c r="A8142" s="8" t="str">
        <f t="shared" si="166"/>
        <v>40.06.005210.05.0012</v>
      </c>
      <c r="B8142" s="8" t="s">
        <v>88</v>
      </c>
      <c r="C8142" s="8" t="s">
        <v>185</v>
      </c>
      <c r="D8142" s="8" t="s">
        <v>450</v>
      </c>
      <c r="E8142" s="8" t="s">
        <v>585</v>
      </c>
      <c r="F8142" s="8" t="s">
        <v>452</v>
      </c>
      <c r="G8142" s="8" t="s">
        <v>586</v>
      </c>
      <c r="H8142" s="8">
        <v>0.77163499999999996</v>
      </c>
    </row>
    <row r="8143" spans="1:8">
      <c r="A8143" s="8" t="str">
        <f t="shared" ref="A8143:A8206" si="167">B8143&amp;E8143</f>
        <v>40.06.005210.06.0020</v>
      </c>
      <c r="B8143" s="8" t="s">
        <v>88</v>
      </c>
      <c r="C8143" s="8" t="s">
        <v>185</v>
      </c>
      <c r="D8143" s="8" t="s">
        <v>450</v>
      </c>
      <c r="E8143" s="8" t="s">
        <v>456</v>
      </c>
      <c r="F8143" s="8" t="s">
        <v>452</v>
      </c>
      <c r="G8143" s="8" t="s">
        <v>457</v>
      </c>
      <c r="H8143" s="8">
        <v>8.4840000000000002E-3</v>
      </c>
    </row>
    <row r="8144" spans="1:8">
      <c r="A8144" s="8" t="str">
        <f t="shared" si="167"/>
        <v>40.06.005320.03.0047</v>
      </c>
      <c r="B8144" s="8" t="s">
        <v>89</v>
      </c>
      <c r="C8144" s="8" t="s">
        <v>633</v>
      </c>
      <c r="D8144" s="8" t="s">
        <v>450</v>
      </c>
      <c r="E8144" s="8" t="s">
        <v>625</v>
      </c>
      <c r="F8144" s="8" t="s">
        <v>463</v>
      </c>
      <c r="G8144" s="8" t="s">
        <v>626</v>
      </c>
      <c r="H8144" s="8">
        <v>1</v>
      </c>
    </row>
    <row r="8145" spans="1:8">
      <c r="A8145" s="8" t="str">
        <f t="shared" si="167"/>
        <v>40.06.005320.07.0123</v>
      </c>
      <c r="B8145" s="8" t="s">
        <v>89</v>
      </c>
      <c r="C8145" s="8" t="s">
        <v>633</v>
      </c>
      <c r="D8145" s="8" t="s">
        <v>450</v>
      </c>
      <c r="E8145" s="8" t="s">
        <v>634</v>
      </c>
      <c r="F8145" s="8" t="s">
        <v>498</v>
      </c>
      <c r="G8145" s="8" t="s">
        <v>635</v>
      </c>
      <c r="H8145" s="8">
        <v>3.9286000000000001E-2</v>
      </c>
    </row>
    <row r="8146" spans="1:8">
      <c r="A8146" s="8" t="str">
        <f t="shared" si="167"/>
        <v>40.06.005320.07.0127</v>
      </c>
      <c r="B8146" s="8" t="s">
        <v>89</v>
      </c>
      <c r="C8146" s="8" t="s">
        <v>633</v>
      </c>
      <c r="D8146" s="8" t="s">
        <v>450</v>
      </c>
      <c r="E8146" s="8" t="s">
        <v>623</v>
      </c>
      <c r="F8146" s="8" t="s">
        <v>498</v>
      </c>
      <c r="G8146" s="8" t="s">
        <v>624</v>
      </c>
      <c r="H8146" s="8">
        <v>9.5918000000000003E-2</v>
      </c>
    </row>
    <row r="8147" spans="1:8">
      <c r="A8147" s="8" t="str">
        <f t="shared" si="167"/>
        <v>40.06.005335.05.0013</v>
      </c>
      <c r="B8147" s="8" t="s">
        <v>89</v>
      </c>
      <c r="C8147" s="8" t="s">
        <v>633</v>
      </c>
      <c r="D8147" s="8" t="s">
        <v>450</v>
      </c>
      <c r="E8147" s="8" t="s">
        <v>636</v>
      </c>
      <c r="F8147" s="8" t="s">
        <v>452</v>
      </c>
      <c r="G8147" s="8" t="s">
        <v>633</v>
      </c>
      <c r="H8147" s="8">
        <v>2.4</v>
      </c>
    </row>
    <row r="8148" spans="1:8">
      <c r="A8148" s="8" t="str">
        <f t="shared" si="167"/>
        <v>40.06.005310.08.0001</v>
      </c>
      <c r="B8148" s="8" t="s">
        <v>89</v>
      </c>
      <c r="C8148" s="8" t="s">
        <v>633</v>
      </c>
      <c r="D8148" s="8" t="s">
        <v>450</v>
      </c>
      <c r="E8148" s="8" t="s">
        <v>545</v>
      </c>
      <c r="F8148" s="8" t="s">
        <v>452</v>
      </c>
      <c r="G8148" s="8" t="s">
        <v>546</v>
      </c>
      <c r="H8148" s="8">
        <v>0.72717200000000004</v>
      </c>
    </row>
    <row r="8149" spans="1:8">
      <c r="A8149" s="8" t="str">
        <f t="shared" si="167"/>
        <v>40.06.005310.07.0002</v>
      </c>
      <c r="B8149" s="8" t="s">
        <v>89</v>
      </c>
      <c r="C8149" s="8" t="s">
        <v>633</v>
      </c>
      <c r="D8149" s="8" t="s">
        <v>450</v>
      </c>
      <c r="E8149" s="8" t="s">
        <v>454</v>
      </c>
      <c r="F8149" s="8" t="s">
        <v>452</v>
      </c>
      <c r="G8149" s="8" t="s">
        <v>455</v>
      </c>
      <c r="H8149" s="8">
        <v>0.42766300000000002</v>
      </c>
    </row>
    <row r="8150" spans="1:8">
      <c r="A8150" s="8" t="str">
        <f t="shared" si="167"/>
        <v>40.06.005310.09.0004</v>
      </c>
      <c r="B8150" s="8" t="s">
        <v>89</v>
      </c>
      <c r="C8150" s="8" t="s">
        <v>633</v>
      </c>
      <c r="D8150" s="8" t="s">
        <v>450</v>
      </c>
      <c r="E8150" s="8" t="s">
        <v>577</v>
      </c>
      <c r="F8150" s="8" t="s">
        <v>452</v>
      </c>
      <c r="G8150" s="8" t="s">
        <v>578</v>
      </c>
      <c r="H8150" s="8">
        <v>3.4591999999999998E-2</v>
      </c>
    </row>
    <row r="8151" spans="1:8">
      <c r="A8151" s="8" t="str">
        <f t="shared" si="167"/>
        <v>40.06.005330.05.0002</v>
      </c>
      <c r="B8151" s="8" t="s">
        <v>89</v>
      </c>
      <c r="C8151" s="8" t="s">
        <v>633</v>
      </c>
      <c r="D8151" s="8" t="s">
        <v>450</v>
      </c>
      <c r="E8151" s="8" t="s">
        <v>581</v>
      </c>
      <c r="F8151" s="8" t="s">
        <v>498</v>
      </c>
      <c r="G8151" s="8" t="s">
        <v>582</v>
      </c>
      <c r="H8151" s="8">
        <v>1.6279999999999999</v>
      </c>
    </row>
    <row r="8152" spans="1:8">
      <c r="A8152" s="8" t="str">
        <f t="shared" si="167"/>
        <v>40.06.005310.04.0010</v>
      </c>
      <c r="B8152" s="8" t="s">
        <v>89</v>
      </c>
      <c r="C8152" s="8" t="s">
        <v>633</v>
      </c>
      <c r="D8152" s="8" t="s">
        <v>450</v>
      </c>
      <c r="E8152" s="8" t="s">
        <v>465</v>
      </c>
      <c r="F8152" s="8" t="s">
        <v>452</v>
      </c>
      <c r="G8152" s="8" t="s">
        <v>459</v>
      </c>
      <c r="H8152" s="8">
        <v>0.45155400000000001</v>
      </c>
    </row>
    <row r="8153" spans="1:8">
      <c r="A8153" s="8" t="str">
        <f t="shared" si="167"/>
        <v>40.06.005330.07.0001</v>
      </c>
      <c r="B8153" s="8" t="s">
        <v>89</v>
      </c>
      <c r="C8153" s="8" t="s">
        <v>633</v>
      </c>
      <c r="D8153" s="8" t="s">
        <v>450</v>
      </c>
      <c r="E8153" s="8" t="s">
        <v>583</v>
      </c>
      <c r="F8153" s="8" t="s">
        <v>498</v>
      </c>
      <c r="G8153" s="8" t="s">
        <v>584</v>
      </c>
      <c r="H8153" s="8">
        <v>1.2535590000000001</v>
      </c>
    </row>
    <row r="8154" spans="1:8">
      <c r="A8154" s="8" t="str">
        <f t="shared" si="167"/>
        <v>40.06.005310.05.0012</v>
      </c>
      <c r="B8154" s="8" t="s">
        <v>89</v>
      </c>
      <c r="C8154" s="8" t="s">
        <v>633</v>
      </c>
      <c r="D8154" s="8" t="s">
        <v>450</v>
      </c>
      <c r="E8154" s="8" t="s">
        <v>585</v>
      </c>
      <c r="F8154" s="8" t="s">
        <v>452</v>
      </c>
      <c r="G8154" s="8" t="s">
        <v>586</v>
      </c>
      <c r="H8154" s="8">
        <v>0.77163499999999996</v>
      </c>
    </row>
    <row r="8155" spans="1:8">
      <c r="A8155" s="8" t="str">
        <f t="shared" si="167"/>
        <v>40.06.005310.06.0020</v>
      </c>
      <c r="B8155" s="8" t="s">
        <v>89</v>
      </c>
      <c r="C8155" s="8" t="s">
        <v>633</v>
      </c>
      <c r="D8155" s="8" t="s">
        <v>450</v>
      </c>
      <c r="E8155" s="8" t="s">
        <v>456</v>
      </c>
      <c r="F8155" s="8" t="s">
        <v>452</v>
      </c>
      <c r="G8155" s="8" t="s">
        <v>457</v>
      </c>
      <c r="H8155" s="8">
        <v>8.4840000000000002E-3</v>
      </c>
    </row>
    <row r="8156" spans="1:8">
      <c r="A8156" s="8" t="str">
        <f t="shared" si="167"/>
        <v>40.06.005420.07.0127</v>
      </c>
      <c r="B8156" s="8" t="s">
        <v>90</v>
      </c>
      <c r="C8156" s="8" t="s">
        <v>637</v>
      </c>
      <c r="D8156" s="8" t="s">
        <v>450</v>
      </c>
      <c r="E8156" s="8" t="s">
        <v>623</v>
      </c>
      <c r="F8156" s="8" t="s">
        <v>498</v>
      </c>
      <c r="G8156" s="8" t="s">
        <v>624</v>
      </c>
      <c r="H8156" s="8">
        <v>9.5918000000000003E-2</v>
      </c>
    </row>
    <row r="8157" spans="1:8">
      <c r="A8157" s="8" t="str">
        <f t="shared" si="167"/>
        <v>40.06.005420.07.0122</v>
      </c>
      <c r="B8157" s="8" t="s">
        <v>90</v>
      </c>
      <c r="C8157" s="8" t="s">
        <v>637</v>
      </c>
      <c r="D8157" s="8" t="s">
        <v>450</v>
      </c>
      <c r="E8157" s="8" t="s">
        <v>638</v>
      </c>
      <c r="F8157" s="8" t="s">
        <v>498</v>
      </c>
      <c r="G8157" s="8" t="s">
        <v>639</v>
      </c>
      <c r="H8157" s="8">
        <v>3.9286000000000001E-2</v>
      </c>
    </row>
    <row r="8158" spans="1:8">
      <c r="A8158" s="8" t="str">
        <f t="shared" si="167"/>
        <v>40.06.005420.03.0047</v>
      </c>
      <c r="B8158" s="8" t="s">
        <v>90</v>
      </c>
      <c r="C8158" s="8" t="s">
        <v>637</v>
      </c>
      <c r="D8158" s="8" t="s">
        <v>450</v>
      </c>
      <c r="E8158" s="8" t="s">
        <v>625</v>
      </c>
      <c r="F8158" s="8" t="s">
        <v>463</v>
      </c>
      <c r="G8158" s="8" t="s">
        <v>626</v>
      </c>
      <c r="H8158" s="8">
        <v>1</v>
      </c>
    </row>
    <row r="8159" spans="1:8">
      <c r="A8159" s="8" t="str">
        <f t="shared" si="167"/>
        <v>40.06.005435.05.0014</v>
      </c>
      <c r="B8159" s="8" t="s">
        <v>90</v>
      </c>
      <c r="C8159" s="8" t="s">
        <v>637</v>
      </c>
      <c r="D8159" s="8" t="s">
        <v>450</v>
      </c>
      <c r="E8159" s="8" t="s">
        <v>640</v>
      </c>
      <c r="F8159" s="8" t="s">
        <v>452</v>
      </c>
      <c r="G8159" s="8" t="s">
        <v>641</v>
      </c>
      <c r="H8159" s="8">
        <v>2.4</v>
      </c>
    </row>
    <row r="8160" spans="1:8">
      <c r="A8160" s="8" t="str">
        <f t="shared" si="167"/>
        <v>40.06.005410.08.0008</v>
      </c>
      <c r="B8160" s="8" t="s">
        <v>90</v>
      </c>
      <c r="C8160" s="8" t="s">
        <v>637</v>
      </c>
      <c r="D8160" s="8" t="s">
        <v>450</v>
      </c>
      <c r="E8160" s="8" t="s">
        <v>615</v>
      </c>
      <c r="F8160" s="8" t="s">
        <v>498</v>
      </c>
      <c r="G8160" s="8" t="s">
        <v>616</v>
      </c>
      <c r="H8160" s="8">
        <v>0.72717200000000004</v>
      </c>
    </row>
    <row r="8161" spans="1:8">
      <c r="A8161" s="8" t="str">
        <f t="shared" si="167"/>
        <v>40.06.005410.07.0002</v>
      </c>
      <c r="B8161" s="8" t="s">
        <v>90</v>
      </c>
      <c r="C8161" s="8" t="s">
        <v>637</v>
      </c>
      <c r="D8161" s="8" t="s">
        <v>450</v>
      </c>
      <c r="E8161" s="8" t="s">
        <v>454</v>
      </c>
      <c r="F8161" s="8" t="s">
        <v>452</v>
      </c>
      <c r="G8161" s="8" t="s">
        <v>455</v>
      </c>
      <c r="H8161" s="8">
        <v>0.42766300000000002</v>
      </c>
    </row>
    <row r="8162" spans="1:8">
      <c r="A8162" s="8" t="str">
        <f t="shared" si="167"/>
        <v>40.06.005410.09.0004</v>
      </c>
      <c r="B8162" s="8" t="s">
        <v>90</v>
      </c>
      <c r="C8162" s="8" t="s">
        <v>637</v>
      </c>
      <c r="D8162" s="8" t="s">
        <v>450</v>
      </c>
      <c r="E8162" s="8" t="s">
        <v>577</v>
      </c>
      <c r="F8162" s="8" t="s">
        <v>452</v>
      </c>
      <c r="G8162" s="8" t="s">
        <v>578</v>
      </c>
      <c r="H8162" s="8">
        <v>3.4591999999999998E-2</v>
      </c>
    </row>
    <row r="8163" spans="1:8">
      <c r="A8163" s="8" t="str">
        <f t="shared" si="167"/>
        <v>40.06.005430.05.0002</v>
      </c>
      <c r="B8163" s="8" t="s">
        <v>90</v>
      </c>
      <c r="C8163" s="8" t="s">
        <v>637</v>
      </c>
      <c r="D8163" s="8" t="s">
        <v>450</v>
      </c>
      <c r="E8163" s="8" t="s">
        <v>581</v>
      </c>
      <c r="F8163" s="8" t="s">
        <v>498</v>
      </c>
      <c r="G8163" s="8" t="s">
        <v>582</v>
      </c>
      <c r="H8163" s="8">
        <v>1.6279999999999999</v>
      </c>
    </row>
    <row r="8164" spans="1:8">
      <c r="A8164" s="8" t="str">
        <f t="shared" si="167"/>
        <v>40.06.005410.04.0010</v>
      </c>
      <c r="B8164" s="8" t="s">
        <v>90</v>
      </c>
      <c r="C8164" s="8" t="s">
        <v>637</v>
      </c>
      <c r="D8164" s="8" t="s">
        <v>450</v>
      </c>
      <c r="E8164" s="8" t="s">
        <v>465</v>
      </c>
      <c r="F8164" s="8" t="s">
        <v>452</v>
      </c>
      <c r="G8164" s="8" t="s">
        <v>459</v>
      </c>
      <c r="H8164" s="8">
        <v>0.45155400000000001</v>
      </c>
    </row>
    <row r="8165" spans="1:8">
      <c r="A8165" s="8" t="str">
        <f t="shared" si="167"/>
        <v>40.06.005430.07.0001</v>
      </c>
      <c r="B8165" s="8" t="s">
        <v>90</v>
      </c>
      <c r="C8165" s="8" t="s">
        <v>637</v>
      </c>
      <c r="D8165" s="8" t="s">
        <v>450</v>
      </c>
      <c r="E8165" s="8" t="s">
        <v>583</v>
      </c>
      <c r="F8165" s="8" t="s">
        <v>498</v>
      </c>
      <c r="G8165" s="8" t="s">
        <v>584</v>
      </c>
      <c r="H8165" s="8">
        <v>1.2535590000000001</v>
      </c>
    </row>
    <row r="8166" spans="1:8">
      <c r="A8166" s="8" t="str">
        <f t="shared" si="167"/>
        <v>40.06.005410.05.0012</v>
      </c>
      <c r="B8166" s="8" t="s">
        <v>90</v>
      </c>
      <c r="C8166" s="8" t="s">
        <v>637</v>
      </c>
      <c r="D8166" s="8" t="s">
        <v>450</v>
      </c>
      <c r="E8166" s="8" t="s">
        <v>585</v>
      </c>
      <c r="F8166" s="8" t="s">
        <v>452</v>
      </c>
      <c r="G8166" s="8" t="s">
        <v>586</v>
      </c>
      <c r="H8166" s="8">
        <v>0.77163499999999996</v>
      </c>
    </row>
    <row r="8167" spans="1:8">
      <c r="A8167" s="8" t="str">
        <f t="shared" si="167"/>
        <v>40.06.005410.06.0020</v>
      </c>
      <c r="B8167" s="8" t="s">
        <v>90</v>
      </c>
      <c r="C8167" s="8" t="s">
        <v>637</v>
      </c>
      <c r="D8167" s="8" t="s">
        <v>450</v>
      </c>
      <c r="E8167" s="8" t="s">
        <v>456</v>
      </c>
      <c r="F8167" s="8" t="s">
        <v>452</v>
      </c>
      <c r="G8167" s="8" t="s">
        <v>457</v>
      </c>
      <c r="H8167" s="8">
        <v>8.4840000000000002E-3</v>
      </c>
    </row>
    <row r="8168" spans="1:8">
      <c r="A8168" s="8" t="str">
        <f t="shared" si="167"/>
        <v>40.06.005520.03.0047</v>
      </c>
      <c r="B8168" s="8" t="s">
        <v>91</v>
      </c>
      <c r="C8168" s="8" t="s">
        <v>186</v>
      </c>
      <c r="D8168" s="8" t="s">
        <v>450</v>
      </c>
      <c r="E8168" s="8" t="s">
        <v>625</v>
      </c>
      <c r="F8168" s="8" t="s">
        <v>463</v>
      </c>
      <c r="G8168" s="8" t="s">
        <v>626</v>
      </c>
      <c r="H8168" s="8">
        <v>1</v>
      </c>
    </row>
    <row r="8169" spans="1:8">
      <c r="A8169" s="8" t="str">
        <f t="shared" si="167"/>
        <v>40.06.005520.07.0127</v>
      </c>
      <c r="B8169" s="8" t="s">
        <v>91</v>
      </c>
      <c r="C8169" s="8" t="s">
        <v>186</v>
      </c>
      <c r="D8169" s="8" t="s">
        <v>450</v>
      </c>
      <c r="E8169" s="8" t="s">
        <v>623</v>
      </c>
      <c r="F8169" s="8" t="s">
        <v>498</v>
      </c>
      <c r="G8169" s="8" t="s">
        <v>624</v>
      </c>
      <c r="H8169" s="8">
        <v>9.5918000000000003E-2</v>
      </c>
    </row>
    <row r="8170" spans="1:8">
      <c r="A8170" s="8" t="str">
        <f t="shared" si="167"/>
        <v>40.06.005520.07.0125</v>
      </c>
      <c r="B8170" s="8" t="s">
        <v>91</v>
      </c>
      <c r="C8170" s="8" t="s">
        <v>186</v>
      </c>
      <c r="D8170" s="8" t="s">
        <v>450</v>
      </c>
      <c r="E8170" s="8" t="s">
        <v>642</v>
      </c>
      <c r="F8170" s="8" t="s">
        <v>498</v>
      </c>
      <c r="G8170" s="8" t="s">
        <v>630</v>
      </c>
      <c r="H8170" s="8">
        <v>3.9286000000000001E-2</v>
      </c>
    </row>
    <row r="8171" spans="1:8">
      <c r="A8171" s="8" t="str">
        <f t="shared" si="167"/>
        <v>40.06.005535.05.0015</v>
      </c>
      <c r="B8171" s="8" t="s">
        <v>91</v>
      </c>
      <c r="C8171" s="8" t="s">
        <v>186</v>
      </c>
      <c r="D8171" s="8" t="s">
        <v>450</v>
      </c>
      <c r="E8171" s="8" t="s">
        <v>643</v>
      </c>
      <c r="F8171" s="8" t="s">
        <v>452</v>
      </c>
      <c r="G8171" s="8" t="s">
        <v>644</v>
      </c>
      <c r="H8171" s="8">
        <v>2.4</v>
      </c>
    </row>
    <row r="8172" spans="1:8">
      <c r="A8172" s="8" t="str">
        <f t="shared" si="167"/>
        <v>40.06.005530.02.0005</v>
      </c>
      <c r="B8172" s="8" t="s">
        <v>91</v>
      </c>
      <c r="C8172" s="8" t="s">
        <v>186</v>
      </c>
      <c r="D8172" s="8" t="s">
        <v>450</v>
      </c>
      <c r="E8172" s="8" t="s">
        <v>179</v>
      </c>
      <c r="F8172" s="8" t="s">
        <v>452</v>
      </c>
      <c r="G8172" s="8" t="s">
        <v>525</v>
      </c>
      <c r="H8172" s="8">
        <v>0.72717200000000004</v>
      </c>
    </row>
    <row r="8173" spans="1:8">
      <c r="A8173" s="8" t="str">
        <f t="shared" si="167"/>
        <v>40.06.005510.07.0002</v>
      </c>
      <c r="B8173" s="8" t="s">
        <v>91</v>
      </c>
      <c r="C8173" s="8" t="s">
        <v>186</v>
      </c>
      <c r="D8173" s="8" t="s">
        <v>450</v>
      </c>
      <c r="E8173" s="8" t="s">
        <v>454</v>
      </c>
      <c r="F8173" s="8" t="s">
        <v>452</v>
      </c>
      <c r="G8173" s="8" t="s">
        <v>455</v>
      </c>
      <c r="H8173" s="8">
        <v>0.42766300000000002</v>
      </c>
    </row>
    <row r="8174" spans="1:8">
      <c r="A8174" s="8" t="str">
        <f t="shared" si="167"/>
        <v>40.06.005510.09.0004</v>
      </c>
      <c r="B8174" s="8" t="s">
        <v>91</v>
      </c>
      <c r="C8174" s="8" t="s">
        <v>186</v>
      </c>
      <c r="D8174" s="8" t="s">
        <v>450</v>
      </c>
      <c r="E8174" s="8" t="s">
        <v>577</v>
      </c>
      <c r="F8174" s="8" t="s">
        <v>452</v>
      </c>
      <c r="G8174" s="8" t="s">
        <v>578</v>
      </c>
      <c r="H8174" s="8">
        <v>3.4591999999999998E-2</v>
      </c>
    </row>
    <row r="8175" spans="1:8">
      <c r="A8175" s="8" t="str">
        <f t="shared" si="167"/>
        <v>40.06.005530.05.0002</v>
      </c>
      <c r="B8175" s="8" t="s">
        <v>91</v>
      </c>
      <c r="C8175" s="8" t="s">
        <v>186</v>
      </c>
      <c r="D8175" s="8" t="s">
        <v>450</v>
      </c>
      <c r="E8175" s="8" t="s">
        <v>581</v>
      </c>
      <c r="F8175" s="8" t="s">
        <v>498</v>
      </c>
      <c r="G8175" s="8" t="s">
        <v>582</v>
      </c>
      <c r="H8175" s="8">
        <v>1.6279999999999999</v>
      </c>
    </row>
    <row r="8176" spans="1:8">
      <c r="A8176" s="8" t="str">
        <f t="shared" si="167"/>
        <v>40.06.005510.04.0010</v>
      </c>
      <c r="B8176" s="8" t="s">
        <v>91</v>
      </c>
      <c r="C8176" s="8" t="s">
        <v>186</v>
      </c>
      <c r="D8176" s="8" t="s">
        <v>450</v>
      </c>
      <c r="E8176" s="8" t="s">
        <v>465</v>
      </c>
      <c r="F8176" s="8" t="s">
        <v>452</v>
      </c>
      <c r="G8176" s="8" t="s">
        <v>459</v>
      </c>
      <c r="H8176" s="8">
        <v>0.45155400000000001</v>
      </c>
    </row>
    <row r="8177" spans="1:8">
      <c r="A8177" s="8" t="str">
        <f t="shared" si="167"/>
        <v>40.06.005530.07.0001</v>
      </c>
      <c r="B8177" s="8" t="s">
        <v>91</v>
      </c>
      <c r="C8177" s="8" t="s">
        <v>186</v>
      </c>
      <c r="D8177" s="8" t="s">
        <v>450</v>
      </c>
      <c r="E8177" s="8" t="s">
        <v>583</v>
      </c>
      <c r="F8177" s="8" t="s">
        <v>498</v>
      </c>
      <c r="G8177" s="8" t="s">
        <v>584</v>
      </c>
      <c r="H8177" s="8">
        <v>1.2535590000000001</v>
      </c>
    </row>
    <row r="8178" spans="1:8">
      <c r="A8178" s="8" t="str">
        <f t="shared" si="167"/>
        <v>40.06.005510.05.0012</v>
      </c>
      <c r="B8178" s="8" t="s">
        <v>91</v>
      </c>
      <c r="C8178" s="8" t="s">
        <v>186</v>
      </c>
      <c r="D8178" s="8" t="s">
        <v>450</v>
      </c>
      <c r="E8178" s="8" t="s">
        <v>585</v>
      </c>
      <c r="F8178" s="8" t="s">
        <v>452</v>
      </c>
      <c r="G8178" s="8" t="s">
        <v>586</v>
      </c>
      <c r="H8178" s="8">
        <v>0.77163499999999996</v>
      </c>
    </row>
    <row r="8179" spans="1:8">
      <c r="A8179" s="8" t="str">
        <f t="shared" si="167"/>
        <v>40.06.005510.06.0020</v>
      </c>
      <c r="B8179" s="8" t="s">
        <v>91</v>
      </c>
      <c r="C8179" s="8" t="s">
        <v>186</v>
      </c>
      <c r="D8179" s="8" t="s">
        <v>450</v>
      </c>
      <c r="E8179" s="8" t="s">
        <v>456</v>
      </c>
      <c r="F8179" s="8" t="s">
        <v>452</v>
      </c>
      <c r="G8179" s="8" t="s">
        <v>457</v>
      </c>
      <c r="H8179" s="8">
        <v>8.4840000000000002E-3</v>
      </c>
    </row>
    <row r="8180" spans="1:8">
      <c r="A8180" s="8" t="str">
        <f t="shared" si="167"/>
        <v>40.06.005610.05.0002</v>
      </c>
      <c r="B8180" s="8" t="s">
        <v>645</v>
      </c>
      <c r="C8180" s="8" t="s">
        <v>646</v>
      </c>
      <c r="D8180" s="8" t="s">
        <v>450</v>
      </c>
      <c r="E8180" s="8" t="s">
        <v>451</v>
      </c>
      <c r="F8180" s="8" t="s">
        <v>452</v>
      </c>
      <c r="G8180" s="8" t="s">
        <v>453</v>
      </c>
      <c r="H8180" s="8">
        <v>0.73852300000000004</v>
      </c>
    </row>
    <row r="8181" spans="1:8">
      <c r="A8181" s="8" t="str">
        <f t="shared" si="167"/>
        <v>40.06.005610.07.0002</v>
      </c>
      <c r="B8181" s="8" t="s">
        <v>645</v>
      </c>
      <c r="C8181" s="8" t="s">
        <v>646</v>
      </c>
      <c r="D8181" s="8" t="s">
        <v>450</v>
      </c>
      <c r="E8181" s="8" t="s">
        <v>454</v>
      </c>
      <c r="F8181" s="8" t="s">
        <v>452</v>
      </c>
      <c r="G8181" s="8" t="s">
        <v>455</v>
      </c>
      <c r="H8181" s="8">
        <v>0.36920599999999998</v>
      </c>
    </row>
    <row r="8182" spans="1:8">
      <c r="A8182" s="8" t="str">
        <f t="shared" si="167"/>
        <v>40.06.005610.06.0020</v>
      </c>
      <c r="B8182" s="8" t="s">
        <v>645</v>
      </c>
      <c r="C8182" s="8" t="s">
        <v>646</v>
      </c>
      <c r="D8182" s="8" t="s">
        <v>450</v>
      </c>
      <c r="E8182" s="8" t="s">
        <v>456</v>
      </c>
      <c r="F8182" s="8" t="s">
        <v>452</v>
      </c>
      <c r="G8182" s="8" t="s">
        <v>457</v>
      </c>
      <c r="H8182" s="8">
        <v>8.1759999999999992E-3</v>
      </c>
    </row>
    <row r="8183" spans="1:8">
      <c r="A8183" s="8" t="str">
        <f t="shared" si="167"/>
        <v>40.06.005610.04.0006</v>
      </c>
      <c r="B8183" s="8" t="s">
        <v>645</v>
      </c>
      <c r="C8183" s="8" t="s">
        <v>646</v>
      </c>
      <c r="D8183" s="8" t="s">
        <v>450</v>
      </c>
      <c r="E8183" s="8" t="s">
        <v>458</v>
      </c>
      <c r="F8183" s="8" t="s">
        <v>452</v>
      </c>
      <c r="G8183" s="8" t="s">
        <v>459</v>
      </c>
      <c r="H8183" s="8">
        <v>0.58833299999999999</v>
      </c>
    </row>
    <row r="8184" spans="1:8">
      <c r="A8184" s="8" t="str">
        <f t="shared" si="167"/>
        <v>40.06.005630.04.0001</v>
      </c>
      <c r="B8184" s="8" t="s">
        <v>645</v>
      </c>
      <c r="C8184" s="8" t="s">
        <v>646</v>
      </c>
      <c r="D8184" s="8" t="s">
        <v>450</v>
      </c>
      <c r="E8184" s="8" t="s">
        <v>460</v>
      </c>
      <c r="F8184" s="8" t="s">
        <v>452</v>
      </c>
      <c r="G8184" s="8" t="s">
        <v>461</v>
      </c>
      <c r="H8184" s="8">
        <v>7.0521E-2</v>
      </c>
    </row>
    <row r="8185" spans="1:8">
      <c r="A8185" s="8" t="str">
        <f t="shared" si="167"/>
        <v>40.06.005620.10.0004</v>
      </c>
      <c r="B8185" s="8" t="s">
        <v>645</v>
      </c>
      <c r="C8185" s="8" t="s">
        <v>646</v>
      </c>
      <c r="D8185" s="8" t="s">
        <v>450</v>
      </c>
      <c r="E8185" s="8" t="s">
        <v>462</v>
      </c>
      <c r="F8185" s="8" t="s">
        <v>463</v>
      </c>
      <c r="G8185" s="8" t="s">
        <v>464</v>
      </c>
      <c r="H8185" s="8">
        <v>7.0879999999999997E-3</v>
      </c>
    </row>
    <row r="8186" spans="1:8">
      <c r="A8186" s="8" t="str">
        <f t="shared" si="167"/>
        <v>40.06.005610.04.0010</v>
      </c>
      <c r="B8186" s="8" t="s">
        <v>645</v>
      </c>
      <c r="C8186" s="8" t="s">
        <v>646</v>
      </c>
      <c r="D8186" s="8" t="s">
        <v>450</v>
      </c>
      <c r="E8186" s="8" t="s">
        <v>465</v>
      </c>
      <c r="F8186" s="8" t="s">
        <v>452</v>
      </c>
      <c r="G8186" s="8" t="s">
        <v>459</v>
      </c>
      <c r="H8186" s="8">
        <v>2.137E-2</v>
      </c>
    </row>
    <row r="8187" spans="1:8">
      <c r="A8187" s="8" t="str">
        <f t="shared" si="167"/>
        <v>40.06.005610.08.0002</v>
      </c>
      <c r="B8187" s="8" t="s">
        <v>645</v>
      </c>
      <c r="C8187" s="8" t="s">
        <v>646</v>
      </c>
      <c r="D8187" s="8" t="s">
        <v>450</v>
      </c>
      <c r="E8187" s="8" t="s">
        <v>539</v>
      </c>
      <c r="F8187" s="8" t="s">
        <v>452</v>
      </c>
      <c r="G8187" s="8" t="s">
        <v>540</v>
      </c>
      <c r="H8187" s="8">
        <v>0.78759699999999999</v>
      </c>
    </row>
    <row r="8188" spans="1:8">
      <c r="A8188" s="8" t="str">
        <f t="shared" si="167"/>
        <v>40.06.005610.09.0002</v>
      </c>
      <c r="B8188" s="8" t="s">
        <v>645</v>
      </c>
      <c r="C8188" s="8" t="s">
        <v>646</v>
      </c>
      <c r="D8188" s="8" t="s">
        <v>450</v>
      </c>
      <c r="E8188" s="8" t="s">
        <v>502</v>
      </c>
      <c r="F8188" s="8" t="s">
        <v>452</v>
      </c>
      <c r="G8188" s="8" t="s">
        <v>503</v>
      </c>
      <c r="H8188" s="8">
        <v>2.5000000000000001E-2</v>
      </c>
    </row>
    <row r="8189" spans="1:8">
      <c r="A8189" s="8" t="str">
        <f t="shared" si="167"/>
        <v>40.06.005610.09.0006</v>
      </c>
      <c r="B8189" s="8" t="s">
        <v>645</v>
      </c>
      <c r="C8189" s="8" t="s">
        <v>646</v>
      </c>
      <c r="D8189" s="8" t="s">
        <v>450</v>
      </c>
      <c r="E8189" s="8" t="s">
        <v>504</v>
      </c>
      <c r="F8189" s="8" t="s">
        <v>505</v>
      </c>
      <c r="G8189" s="8" t="s">
        <v>506</v>
      </c>
      <c r="H8189" s="8">
        <v>1.4289999999999999E-3</v>
      </c>
    </row>
    <row r="8190" spans="1:8">
      <c r="A8190" s="8" t="str">
        <f t="shared" si="167"/>
        <v>40.06.005620.07.0034</v>
      </c>
      <c r="B8190" s="8" t="s">
        <v>645</v>
      </c>
      <c r="C8190" s="8" t="s">
        <v>646</v>
      </c>
      <c r="D8190" s="8" t="s">
        <v>450</v>
      </c>
      <c r="E8190" s="8" t="s">
        <v>647</v>
      </c>
      <c r="F8190" s="8" t="s">
        <v>498</v>
      </c>
      <c r="G8190" s="8" t="s">
        <v>648</v>
      </c>
      <c r="H8190" s="8">
        <v>3.4105000000000003E-2</v>
      </c>
    </row>
    <row r="8191" spans="1:8">
      <c r="A8191" s="8" t="str">
        <f t="shared" si="167"/>
        <v>40.06.005620.07.0029</v>
      </c>
      <c r="B8191" s="8" t="s">
        <v>645</v>
      </c>
      <c r="C8191" s="8" t="s">
        <v>646</v>
      </c>
      <c r="D8191" s="8" t="s">
        <v>450</v>
      </c>
      <c r="E8191" s="8" t="s">
        <v>649</v>
      </c>
      <c r="F8191" s="8" t="s">
        <v>498</v>
      </c>
      <c r="G8191" s="8" t="s">
        <v>624</v>
      </c>
      <c r="H8191" s="8">
        <v>0.12031600000000001</v>
      </c>
    </row>
    <row r="8192" spans="1:8">
      <c r="A8192" s="8" t="str">
        <f t="shared" si="167"/>
        <v>40.06.005620.03.0004</v>
      </c>
      <c r="B8192" s="8" t="s">
        <v>645</v>
      </c>
      <c r="C8192" s="8" t="s">
        <v>646</v>
      </c>
      <c r="D8192" s="8" t="s">
        <v>450</v>
      </c>
      <c r="E8192" s="8" t="s">
        <v>571</v>
      </c>
      <c r="F8192" s="8" t="s">
        <v>508</v>
      </c>
      <c r="G8192" s="8" t="s">
        <v>572</v>
      </c>
      <c r="H8192" s="8">
        <v>1.0050250000000001</v>
      </c>
    </row>
    <row r="8193" spans="1:8">
      <c r="A8193" s="8" t="str">
        <f t="shared" si="167"/>
        <v>40.06.005620.08.0004</v>
      </c>
      <c r="B8193" s="8" t="s">
        <v>645</v>
      </c>
      <c r="C8193" s="8" t="s">
        <v>646</v>
      </c>
      <c r="D8193" s="8" t="s">
        <v>450</v>
      </c>
      <c r="E8193" s="8" t="s">
        <v>541</v>
      </c>
      <c r="F8193" s="8" t="s">
        <v>452</v>
      </c>
      <c r="G8193" s="8" t="s">
        <v>542</v>
      </c>
      <c r="H8193" s="8">
        <v>2.111E-3</v>
      </c>
    </row>
    <row r="8194" spans="1:8">
      <c r="A8194" s="8" t="str">
        <f t="shared" si="167"/>
        <v>40.06.005735.05.0011</v>
      </c>
      <c r="B8194" s="8" t="s">
        <v>82</v>
      </c>
      <c r="C8194" s="8" t="s">
        <v>187</v>
      </c>
      <c r="D8194" s="8" t="s">
        <v>450</v>
      </c>
      <c r="E8194" s="8" t="s">
        <v>627</v>
      </c>
      <c r="F8194" s="8" t="s">
        <v>452</v>
      </c>
      <c r="G8194" s="8" t="s">
        <v>628</v>
      </c>
      <c r="H8194" s="8">
        <v>4.8</v>
      </c>
    </row>
    <row r="8195" spans="1:8">
      <c r="A8195" s="8" t="str">
        <f t="shared" si="167"/>
        <v>---------------  - FMEN031 - V:</v>
      </c>
      <c r="B8195" s="8" t="s">
        <v>427</v>
      </c>
      <c r="C8195" s="8" t="e">
        <f>------------------------------DAT</f>
        <v>#NAME?</v>
      </c>
      <c r="D8195" s="8" t="s">
        <v>1238</v>
      </c>
      <c r="E8195" s="8" t="s">
        <v>526</v>
      </c>
      <c r="F8195" s="8" t="s">
        <v>527</v>
      </c>
      <c r="G8195" s="8" t="s">
        <v>528</v>
      </c>
      <c r="H8195" s="8"/>
    </row>
    <row r="8196" spans="1:8">
      <c r="A8196" s="8" t="str">
        <f t="shared" si="167"/>
        <v>_x000C_------------------------------</v>
      </c>
      <c r="B8196" s="8" t="s">
        <v>529</v>
      </c>
      <c r="C8196" s="8" t="s">
        <v>1227</v>
      </c>
      <c r="D8196" s="8" t="s">
        <v>1228</v>
      </c>
      <c r="E8196" s="8" t="s">
        <v>430</v>
      </c>
      <c r="F8196" s="8" t="s">
        <v>429</v>
      </c>
      <c r="G8196" s="8" t="s">
        <v>431</v>
      </c>
      <c r="H8196" s="8" t="s">
        <v>431</v>
      </c>
    </row>
    <row r="8197" spans="1:8">
      <c r="A8197" s="8" t="str">
        <f t="shared" si="167"/>
        <v>FORNO DE MINASrutura de Atual P</v>
      </c>
      <c r="B8197" s="8" t="s">
        <v>433</v>
      </c>
      <c r="C8197" s="8" t="s">
        <v>434</v>
      </c>
      <c r="D8197" s="8" t="s">
        <v>435</v>
      </c>
      <c r="E8197" s="8" t="s">
        <v>436</v>
      </c>
      <c r="F8197" s="8" t="s">
        <v>437</v>
      </c>
      <c r="G8197" s="8" t="s">
        <v>438</v>
      </c>
      <c r="H8197" s="8" t="s">
        <v>2260</v>
      </c>
    </row>
    <row r="8198" spans="1:8">
      <c r="A8198" s="8" t="str">
        <f t="shared" si="167"/>
        <v>-------------------------------</v>
      </c>
      <c r="B8198" s="8" t="s">
        <v>427</v>
      </c>
      <c r="C8198" s="8" t="s">
        <v>1227</v>
      </c>
      <c r="D8198" s="8" t="s">
        <v>1228</v>
      </c>
      <c r="E8198" s="8" t="s">
        <v>430</v>
      </c>
      <c r="F8198" s="8" t="s">
        <v>429</v>
      </c>
      <c r="G8198" s="8" t="s">
        <v>431</v>
      </c>
      <c r="H8198" s="8" t="s">
        <v>2259</v>
      </c>
    </row>
    <row r="8199" spans="1:8">
      <c r="A8199" s="8" t="str">
        <f t="shared" si="167"/>
        <v/>
      </c>
      <c r="B8199" s="8"/>
      <c r="C8199" s="8"/>
      <c r="D8199" s="8"/>
      <c r="E8199" s="8"/>
      <c r="F8199" s="8"/>
      <c r="G8199" s="8"/>
      <c r="H8199" s="8"/>
    </row>
    <row r="8200" spans="1:8">
      <c r="A8200" s="8" t="str">
        <f t="shared" si="167"/>
        <v>Item PaiItem Filho</v>
      </c>
      <c r="B8200" s="8" t="s">
        <v>441</v>
      </c>
      <c r="C8200" s="8" t="s">
        <v>442</v>
      </c>
      <c r="D8200" s="8" t="s">
        <v>443</v>
      </c>
      <c r="E8200" s="8" t="s">
        <v>444</v>
      </c>
      <c r="F8200" s="8" t="s">
        <v>443</v>
      </c>
      <c r="G8200" s="8" t="s">
        <v>445</v>
      </c>
      <c r="H8200" s="8" t="s">
        <v>446</v>
      </c>
    </row>
    <row r="8201" spans="1:8">
      <c r="A8201" s="8" t="str">
        <f t="shared" si="167"/>
        <v>------------------------------</v>
      </c>
      <c r="B8201" s="8" t="s">
        <v>427</v>
      </c>
      <c r="C8201" s="8" t="s">
        <v>447</v>
      </c>
      <c r="D8201" s="8" t="s">
        <v>448</v>
      </c>
      <c r="E8201" s="8" t="s">
        <v>449</v>
      </c>
      <c r="F8201" s="8" t="s">
        <v>448</v>
      </c>
      <c r="G8201" s="8" t="s">
        <v>431</v>
      </c>
      <c r="H8201" s="8" t="s">
        <v>427</v>
      </c>
    </row>
    <row r="8202" spans="1:8">
      <c r="A8202" s="8" t="str">
        <f t="shared" si="167"/>
        <v>40.06.005730.02.0031</v>
      </c>
      <c r="B8202" s="8" t="s">
        <v>82</v>
      </c>
      <c r="C8202" s="8" t="s">
        <v>187</v>
      </c>
      <c r="D8202" s="8" t="s">
        <v>450</v>
      </c>
      <c r="E8202" s="8" t="s">
        <v>176</v>
      </c>
      <c r="F8202" s="8" t="s">
        <v>579</v>
      </c>
      <c r="G8202" s="8" t="s">
        <v>580</v>
      </c>
      <c r="H8202" s="8">
        <v>1.4543429999999999</v>
      </c>
    </row>
    <row r="8203" spans="1:8">
      <c r="A8203" s="8" t="str">
        <f t="shared" si="167"/>
        <v>40.06.005710.07.0002</v>
      </c>
      <c r="B8203" s="8" t="s">
        <v>82</v>
      </c>
      <c r="C8203" s="8" t="s">
        <v>187</v>
      </c>
      <c r="D8203" s="8" t="s">
        <v>450</v>
      </c>
      <c r="E8203" s="8" t="s">
        <v>454</v>
      </c>
      <c r="F8203" s="8" t="s">
        <v>452</v>
      </c>
      <c r="G8203" s="8" t="s">
        <v>455</v>
      </c>
      <c r="H8203" s="8">
        <v>0.85532600000000003</v>
      </c>
    </row>
    <row r="8204" spans="1:8">
      <c r="A8204" s="8" t="str">
        <f t="shared" si="167"/>
        <v>40.06.005710.09.0004</v>
      </c>
      <c r="B8204" s="8" t="s">
        <v>82</v>
      </c>
      <c r="C8204" s="8" t="s">
        <v>187</v>
      </c>
      <c r="D8204" s="8" t="s">
        <v>450</v>
      </c>
      <c r="E8204" s="8" t="s">
        <v>577</v>
      </c>
      <c r="F8204" s="8" t="s">
        <v>452</v>
      </c>
      <c r="G8204" s="8" t="s">
        <v>578</v>
      </c>
      <c r="H8204" s="8">
        <v>6.9183999999999996E-2</v>
      </c>
    </row>
    <row r="8205" spans="1:8">
      <c r="A8205" s="8" t="str">
        <f t="shared" si="167"/>
        <v>40.06.005730.05.0002</v>
      </c>
      <c r="B8205" s="8" t="s">
        <v>82</v>
      </c>
      <c r="C8205" s="8" t="s">
        <v>187</v>
      </c>
      <c r="D8205" s="8" t="s">
        <v>450</v>
      </c>
      <c r="E8205" s="8" t="s">
        <v>581</v>
      </c>
      <c r="F8205" s="8" t="s">
        <v>498</v>
      </c>
      <c r="G8205" s="8" t="s">
        <v>582</v>
      </c>
      <c r="H8205" s="8">
        <v>3.2559999999999998</v>
      </c>
    </row>
    <row r="8206" spans="1:8">
      <c r="A8206" s="8" t="str">
        <f t="shared" si="167"/>
        <v>40.06.005710.04.0010</v>
      </c>
      <c r="B8206" s="8" t="s">
        <v>82</v>
      </c>
      <c r="C8206" s="8" t="s">
        <v>187</v>
      </c>
      <c r="D8206" s="8" t="s">
        <v>450</v>
      </c>
      <c r="E8206" s="8" t="s">
        <v>465</v>
      </c>
      <c r="F8206" s="8" t="s">
        <v>452</v>
      </c>
      <c r="G8206" s="8" t="s">
        <v>459</v>
      </c>
      <c r="H8206" s="8">
        <v>0.90310699999999999</v>
      </c>
    </row>
    <row r="8207" spans="1:8">
      <c r="A8207" s="8" t="str">
        <f t="shared" ref="A8207:A8270" si="168">B8207&amp;E8207</f>
        <v>40.06.005730.07.0001</v>
      </c>
      <c r="B8207" s="8" t="s">
        <v>82</v>
      </c>
      <c r="C8207" s="8" t="s">
        <v>187</v>
      </c>
      <c r="D8207" s="8" t="s">
        <v>450</v>
      </c>
      <c r="E8207" s="8" t="s">
        <v>583</v>
      </c>
      <c r="F8207" s="8" t="s">
        <v>498</v>
      </c>
      <c r="G8207" s="8" t="s">
        <v>584</v>
      </c>
      <c r="H8207" s="8">
        <v>2.5071189999999999</v>
      </c>
    </row>
    <row r="8208" spans="1:8">
      <c r="A8208" s="8" t="str">
        <f t="shared" si="168"/>
        <v>40.06.005710.05.0012</v>
      </c>
      <c r="B8208" s="8" t="s">
        <v>82</v>
      </c>
      <c r="C8208" s="8" t="s">
        <v>187</v>
      </c>
      <c r="D8208" s="8" t="s">
        <v>450</v>
      </c>
      <c r="E8208" s="8" t="s">
        <v>585</v>
      </c>
      <c r="F8208" s="8" t="s">
        <v>452</v>
      </c>
      <c r="G8208" s="8" t="s">
        <v>586</v>
      </c>
      <c r="H8208" s="8">
        <v>1.5432710000000001</v>
      </c>
    </row>
    <row r="8209" spans="1:8">
      <c r="A8209" s="8" t="str">
        <f t="shared" si="168"/>
        <v>40.06.005710.06.0020</v>
      </c>
      <c r="B8209" s="8" t="s">
        <v>82</v>
      </c>
      <c r="C8209" s="8" t="s">
        <v>187</v>
      </c>
      <c r="D8209" s="8" t="s">
        <v>450</v>
      </c>
      <c r="E8209" s="8" t="s">
        <v>456</v>
      </c>
      <c r="F8209" s="8" t="s">
        <v>452</v>
      </c>
      <c r="G8209" s="8" t="s">
        <v>457</v>
      </c>
      <c r="H8209" s="8">
        <v>1.6966999999999999E-2</v>
      </c>
    </row>
    <row r="8210" spans="1:8">
      <c r="A8210" s="8" t="str">
        <f t="shared" si="168"/>
        <v>40.06.005720.07.0032</v>
      </c>
      <c r="B8210" s="8" t="s">
        <v>82</v>
      </c>
      <c r="C8210" s="8" t="s">
        <v>187</v>
      </c>
      <c r="D8210" s="8" t="s">
        <v>450</v>
      </c>
      <c r="E8210" s="8" t="s">
        <v>651</v>
      </c>
      <c r="F8210" s="8" t="s">
        <v>498</v>
      </c>
      <c r="G8210" s="8" t="s">
        <v>622</v>
      </c>
      <c r="H8210" s="8">
        <v>8.1230999999999998E-2</v>
      </c>
    </row>
    <row r="8211" spans="1:8">
      <c r="A8211" s="8" t="str">
        <f t="shared" si="168"/>
        <v>40.06.005720.07.0029</v>
      </c>
      <c r="B8211" s="8" t="s">
        <v>82</v>
      </c>
      <c r="C8211" s="8" t="s">
        <v>187</v>
      </c>
      <c r="D8211" s="8" t="s">
        <v>450</v>
      </c>
      <c r="E8211" s="8" t="s">
        <v>649</v>
      </c>
      <c r="F8211" s="8" t="s">
        <v>498</v>
      </c>
      <c r="G8211" s="8" t="s">
        <v>624</v>
      </c>
      <c r="H8211" s="8">
        <v>0.182564</v>
      </c>
    </row>
    <row r="8212" spans="1:8">
      <c r="A8212" s="8" t="str">
        <f t="shared" si="168"/>
        <v>40.06.005720.03.0040</v>
      </c>
      <c r="B8212" s="8" t="s">
        <v>82</v>
      </c>
      <c r="C8212" s="8" t="s">
        <v>187</v>
      </c>
      <c r="D8212" s="8" t="s">
        <v>450</v>
      </c>
      <c r="E8212" s="8" t="s">
        <v>652</v>
      </c>
      <c r="F8212" s="8" t="s">
        <v>463</v>
      </c>
      <c r="G8212" s="8" t="s">
        <v>626</v>
      </c>
      <c r="H8212" s="8">
        <v>1</v>
      </c>
    </row>
    <row r="8213" spans="1:8">
      <c r="A8213" s="8" t="str">
        <f t="shared" si="168"/>
        <v>40.06.005835.05.0012</v>
      </c>
      <c r="B8213" s="8" t="s">
        <v>83</v>
      </c>
      <c r="C8213" s="8" t="s">
        <v>185</v>
      </c>
      <c r="D8213" s="8" t="s">
        <v>450</v>
      </c>
      <c r="E8213" s="8" t="s">
        <v>631</v>
      </c>
      <c r="F8213" s="8" t="s">
        <v>452</v>
      </c>
      <c r="G8213" s="8" t="s">
        <v>185</v>
      </c>
      <c r="H8213" s="8">
        <v>4.8</v>
      </c>
    </row>
    <row r="8214" spans="1:8">
      <c r="A8214" s="8" t="str">
        <f t="shared" si="168"/>
        <v>40.06.005830.02.0002</v>
      </c>
      <c r="B8214" s="8" t="s">
        <v>83</v>
      </c>
      <c r="C8214" s="8" t="s">
        <v>185</v>
      </c>
      <c r="D8214" s="8" t="s">
        <v>450</v>
      </c>
      <c r="E8214" s="8" t="s">
        <v>181</v>
      </c>
      <c r="F8214" s="8" t="s">
        <v>452</v>
      </c>
      <c r="G8214" s="8" t="s">
        <v>547</v>
      </c>
      <c r="H8214" s="8">
        <v>1.4543429999999999</v>
      </c>
    </row>
    <row r="8215" spans="1:8">
      <c r="A8215" s="8" t="str">
        <f t="shared" si="168"/>
        <v>40.06.005810.07.0002</v>
      </c>
      <c r="B8215" s="8" t="s">
        <v>83</v>
      </c>
      <c r="C8215" s="8" t="s">
        <v>185</v>
      </c>
      <c r="D8215" s="8" t="s">
        <v>450</v>
      </c>
      <c r="E8215" s="8" t="s">
        <v>454</v>
      </c>
      <c r="F8215" s="8" t="s">
        <v>452</v>
      </c>
      <c r="G8215" s="8" t="s">
        <v>455</v>
      </c>
      <c r="H8215" s="8">
        <v>0.85532600000000003</v>
      </c>
    </row>
    <row r="8216" spans="1:8">
      <c r="A8216" s="8" t="str">
        <f t="shared" si="168"/>
        <v>40.06.005810.09.0004</v>
      </c>
      <c r="B8216" s="8" t="s">
        <v>83</v>
      </c>
      <c r="C8216" s="8" t="s">
        <v>185</v>
      </c>
      <c r="D8216" s="8" t="s">
        <v>450</v>
      </c>
      <c r="E8216" s="8" t="s">
        <v>577</v>
      </c>
      <c r="F8216" s="8" t="s">
        <v>452</v>
      </c>
      <c r="G8216" s="8" t="s">
        <v>578</v>
      </c>
      <c r="H8216" s="8">
        <v>6.9183999999999996E-2</v>
      </c>
    </row>
    <row r="8217" spans="1:8">
      <c r="A8217" s="8" t="str">
        <f t="shared" si="168"/>
        <v>40.06.005830.05.0002</v>
      </c>
      <c r="B8217" s="8" t="s">
        <v>83</v>
      </c>
      <c r="C8217" s="8" t="s">
        <v>185</v>
      </c>
      <c r="D8217" s="8" t="s">
        <v>450</v>
      </c>
      <c r="E8217" s="8" t="s">
        <v>581</v>
      </c>
      <c r="F8217" s="8" t="s">
        <v>498</v>
      </c>
      <c r="G8217" s="8" t="s">
        <v>582</v>
      </c>
      <c r="H8217" s="8">
        <v>3.2559999999999998</v>
      </c>
    </row>
    <row r="8218" spans="1:8">
      <c r="A8218" s="8" t="str">
        <f t="shared" si="168"/>
        <v>40.06.005810.04.0010</v>
      </c>
      <c r="B8218" s="8" t="s">
        <v>83</v>
      </c>
      <c r="C8218" s="8" t="s">
        <v>185</v>
      </c>
      <c r="D8218" s="8" t="s">
        <v>450</v>
      </c>
      <c r="E8218" s="8" t="s">
        <v>465</v>
      </c>
      <c r="F8218" s="8" t="s">
        <v>452</v>
      </c>
      <c r="G8218" s="8" t="s">
        <v>459</v>
      </c>
      <c r="H8218" s="8">
        <v>0.90310699999999999</v>
      </c>
    </row>
    <row r="8219" spans="1:8">
      <c r="A8219" s="8" t="str">
        <f t="shared" si="168"/>
        <v>40.06.005830.07.0001</v>
      </c>
      <c r="B8219" s="8" t="s">
        <v>83</v>
      </c>
      <c r="C8219" s="8" t="s">
        <v>185</v>
      </c>
      <c r="D8219" s="8" t="s">
        <v>450</v>
      </c>
      <c r="E8219" s="8" t="s">
        <v>583</v>
      </c>
      <c r="F8219" s="8" t="s">
        <v>498</v>
      </c>
      <c r="G8219" s="8" t="s">
        <v>584</v>
      </c>
      <c r="H8219" s="8">
        <v>2.5071189999999999</v>
      </c>
    </row>
    <row r="8220" spans="1:8">
      <c r="A8220" s="8" t="str">
        <f t="shared" si="168"/>
        <v>40.06.005810.05.0012</v>
      </c>
      <c r="B8220" s="8" t="s">
        <v>83</v>
      </c>
      <c r="C8220" s="8" t="s">
        <v>185</v>
      </c>
      <c r="D8220" s="8" t="s">
        <v>450</v>
      </c>
      <c r="E8220" s="8" t="s">
        <v>585</v>
      </c>
      <c r="F8220" s="8" t="s">
        <v>452</v>
      </c>
      <c r="G8220" s="8" t="s">
        <v>586</v>
      </c>
      <c r="H8220" s="8">
        <v>1.5432710000000001</v>
      </c>
    </row>
    <row r="8221" spans="1:8">
      <c r="A8221" s="8" t="str">
        <f t="shared" si="168"/>
        <v>40.06.005810.06.0020</v>
      </c>
      <c r="B8221" s="8" t="s">
        <v>83</v>
      </c>
      <c r="C8221" s="8" t="s">
        <v>185</v>
      </c>
      <c r="D8221" s="8" t="s">
        <v>450</v>
      </c>
      <c r="E8221" s="8" t="s">
        <v>456</v>
      </c>
      <c r="F8221" s="8" t="s">
        <v>452</v>
      </c>
      <c r="G8221" s="8" t="s">
        <v>457</v>
      </c>
      <c r="H8221" s="8">
        <v>1.6966999999999999E-2</v>
      </c>
    </row>
    <row r="8222" spans="1:8">
      <c r="A8222" s="8" t="str">
        <f t="shared" si="168"/>
        <v>40.06.005820.07.0033</v>
      </c>
      <c r="B8222" s="8" t="s">
        <v>83</v>
      </c>
      <c r="C8222" s="8" t="s">
        <v>185</v>
      </c>
      <c r="D8222" s="8" t="s">
        <v>450</v>
      </c>
      <c r="E8222" s="8" t="s">
        <v>653</v>
      </c>
      <c r="F8222" s="8" t="s">
        <v>498</v>
      </c>
      <c r="G8222" s="8" t="s">
        <v>630</v>
      </c>
      <c r="H8222" s="8">
        <v>8.1230999999999998E-2</v>
      </c>
    </row>
    <row r="8223" spans="1:8">
      <c r="A8223" s="8" t="str">
        <f t="shared" si="168"/>
        <v>40.06.005820.07.0029</v>
      </c>
      <c r="B8223" s="8" t="s">
        <v>83</v>
      </c>
      <c r="C8223" s="8" t="s">
        <v>185</v>
      </c>
      <c r="D8223" s="8" t="s">
        <v>450</v>
      </c>
      <c r="E8223" s="8" t="s">
        <v>649</v>
      </c>
      <c r="F8223" s="8" t="s">
        <v>498</v>
      </c>
      <c r="G8223" s="8" t="s">
        <v>624</v>
      </c>
      <c r="H8223" s="8">
        <v>0.182564</v>
      </c>
    </row>
    <row r="8224" spans="1:8">
      <c r="A8224" s="8" t="str">
        <f t="shared" si="168"/>
        <v>40.06.005820.03.0040</v>
      </c>
      <c r="B8224" s="8" t="s">
        <v>83</v>
      </c>
      <c r="C8224" s="8" t="s">
        <v>185</v>
      </c>
      <c r="D8224" s="8" t="s">
        <v>450</v>
      </c>
      <c r="E8224" s="8" t="s">
        <v>652</v>
      </c>
      <c r="F8224" s="8" t="s">
        <v>463</v>
      </c>
      <c r="G8224" s="8" t="s">
        <v>626</v>
      </c>
      <c r="H8224" s="8">
        <v>1</v>
      </c>
    </row>
    <row r="8225" spans="1:8">
      <c r="A8225" s="8" t="str">
        <f t="shared" si="168"/>
        <v>40.06.005935.05.0013</v>
      </c>
      <c r="B8225" s="8" t="s">
        <v>84</v>
      </c>
      <c r="C8225" s="8" t="s">
        <v>633</v>
      </c>
      <c r="D8225" s="8" t="s">
        <v>450</v>
      </c>
      <c r="E8225" s="8" t="s">
        <v>636</v>
      </c>
      <c r="F8225" s="8" t="s">
        <v>452</v>
      </c>
      <c r="G8225" s="8" t="s">
        <v>633</v>
      </c>
      <c r="H8225" s="8">
        <v>4.8</v>
      </c>
    </row>
    <row r="8226" spans="1:8">
      <c r="A8226" s="8" t="str">
        <f t="shared" si="168"/>
        <v>40.06.005910.08.0001</v>
      </c>
      <c r="B8226" s="8" t="s">
        <v>84</v>
      </c>
      <c r="C8226" s="8" t="s">
        <v>633</v>
      </c>
      <c r="D8226" s="8" t="s">
        <v>450</v>
      </c>
      <c r="E8226" s="8" t="s">
        <v>545</v>
      </c>
      <c r="F8226" s="8" t="s">
        <v>452</v>
      </c>
      <c r="G8226" s="8" t="s">
        <v>546</v>
      </c>
      <c r="H8226" s="8">
        <v>1.4543429999999999</v>
      </c>
    </row>
    <row r="8227" spans="1:8">
      <c r="A8227" s="8" t="str">
        <f t="shared" si="168"/>
        <v>40.06.005910.07.0002</v>
      </c>
      <c r="B8227" s="8" t="s">
        <v>84</v>
      </c>
      <c r="C8227" s="8" t="s">
        <v>633</v>
      </c>
      <c r="D8227" s="8" t="s">
        <v>450</v>
      </c>
      <c r="E8227" s="8" t="s">
        <v>454</v>
      </c>
      <c r="F8227" s="8" t="s">
        <v>452</v>
      </c>
      <c r="G8227" s="8" t="s">
        <v>455</v>
      </c>
      <c r="H8227" s="8">
        <v>0.85532600000000003</v>
      </c>
    </row>
    <row r="8228" spans="1:8">
      <c r="A8228" s="8" t="str">
        <f t="shared" si="168"/>
        <v>40.06.005910.09.0004</v>
      </c>
      <c r="B8228" s="8" t="s">
        <v>84</v>
      </c>
      <c r="C8228" s="8" t="s">
        <v>633</v>
      </c>
      <c r="D8228" s="8" t="s">
        <v>450</v>
      </c>
      <c r="E8228" s="8" t="s">
        <v>577</v>
      </c>
      <c r="F8228" s="8" t="s">
        <v>452</v>
      </c>
      <c r="G8228" s="8" t="s">
        <v>578</v>
      </c>
      <c r="H8228" s="8">
        <v>6.9183999999999996E-2</v>
      </c>
    </row>
    <row r="8229" spans="1:8">
      <c r="A8229" s="8" t="str">
        <f t="shared" si="168"/>
        <v>40.06.005930.05.0002</v>
      </c>
      <c r="B8229" s="8" t="s">
        <v>84</v>
      </c>
      <c r="C8229" s="8" t="s">
        <v>633</v>
      </c>
      <c r="D8229" s="8" t="s">
        <v>450</v>
      </c>
      <c r="E8229" s="8" t="s">
        <v>581</v>
      </c>
      <c r="F8229" s="8" t="s">
        <v>498</v>
      </c>
      <c r="G8229" s="8" t="s">
        <v>582</v>
      </c>
      <c r="H8229" s="8">
        <v>3.2559999999999998</v>
      </c>
    </row>
    <row r="8230" spans="1:8">
      <c r="A8230" s="8" t="str">
        <f t="shared" si="168"/>
        <v>40.06.005910.04.0010</v>
      </c>
      <c r="B8230" s="8" t="s">
        <v>84</v>
      </c>
      <c r="C8230" s="8" t="s">
        <v>633</v>
      </c>
      <c r="D8230" s="8" t="s">
        <v>450</v>
      </c>
      <c r="E8230" s="8" t="s">
        <v>465</v>
      </c>
      <c r="F8230" s="8" t="s">
        <v>452</v>
      </c>
      <c r="G8230" s="8" t="s">
        <v>459</v>
      </c>
      <c r="H8230" s="8">
        <v>0.90310699999999999</v>
      </c>
    </row>
    <row r="8231" spans="1:8">
      <c r="A8231" s="8" t="str">
        <f t="shared" si="168"/>
        <v>40.06.005930.07.0001</v>
      </c>
      <c r="B8231" s="8" t="s">
        <v>84</v>
      </c>
      <c r="C8231" s="8" t="s">
        <v>633</v>
      </c>
      <c r="D8231" s="8" t="s">
        <v>450</v>
      </c>
      <c r="E8231" s="8" t="s">
        <v>583</v>
      </c>
      <c r="F8231" s="8" t="s">
        <v>498</v>
      </c>
      <c r="G8231" s="8" t="s">
        <v>584</v>
      </c>
      <c r="H8231" s="8">
        <v>2.5071189999999999</v>
      </c>
    </row>
    <row r="8232" spans="1:8">
      <c r="A8232" s="8" t="str">
        <f t="shared" si="168"/>
        <v>40.06.005910.05.0012</v>
      </c>
      <c r="B8232" s="8" t="s">
        <v>84</v>
      </c>
      <c r="C8232" s="8" t="s">
        <v>633</v>
      </c>
      <c r="D8232" s="8" t="s">
        <v>450</v>
      </c>
      <c r="E8232" s="8" t="s">
        <v>585</v>
      </c>
      <c r="F8232" s="8" t="s">
        <v>452</v>
      </c>
      <c r="G8232" s="8" t="s">
        <v>586</v>
      </c>
      <c r="H8232" s="8">
        <v>1.5432710000000001</v>
      </c>
    </row>
    <row r="8233" spans="1:8">
      <c r="A8233" s="8" t="str">
        <f t="shared" si="168"/>
        <v>40.06.005910.06.0020</v>
      </c>
      <c r="B8233" s="8" t="s">
        <v>84</v>
      </c>
      <c r="C8233" s="8" t="s">
        <v>633</v>
      </c>
      <c r="D8233" s="8" t="s">
        <v>450</v>
      </c>
      <c r="E8233" s="8" t="s">
        <v>456</v>
      </c>
      <c r="F8233" s="8" t="s">
        <v>452</v>
      </c>
      <c r="G8233" s="8" t="s">
        <v>457</v>
      </c>
      <c r="H8233" s="8">
        <v>1.6966999999999999E-2</v>
      </c>
    </row>
    <row r="8234" spans="1:8">
      <c r="A8234" s="8" t="str">
        <f t="shared" si="168"/>
        <v>40.06.005920.07.0035</v>
      </c>
      <c r="B8234" s="8" t="s">
        <v>84</v>
      </c>
      <c r="C8234" s="8" t="s">
        <v>633</v>
      </c>
      <c r="D8234" s="8" t="s">
        <v>450</v>
      </c>
      <c r="E8234" s="8" t="s">
        <v>654</v>
      </c>
      <c r="F8234" s="8" t="s">
        <v>498</v>
      </c>
      <c r="G8234" s="8" t="s">
        <v>635</v>
      </c>
      <c r="H8234" s="8">
        <v>8.1230999999999998E-2</v>
      </c>
    </row>
    <row r="8235" spans="1:8">
      <c r="A8235" s="8" t="str">
        <f t="shared" si="168"/>
        <v>40.06.005920.07.0029</v>
      </c>
      <c r="B8235" s="8" t="s">
        <v>84</v>
      </c>
      <c r="C8235" s="8" t="s">
        <v>633</v>
      </c>
      <c r="D8235" s="8" t="s">
        <v>450</v>
      </c>
      <c r="E8235" s="8" t="s">
        <v>649</v>
      </c>
      <c r="F8235" s="8" t="s">
        <v>498</v>
      </c>
      <c r="G8235" s="8" t="s">
        <v>624</v>
      </c>
      <c r="H8235" s="8">
        <v>0.182564</v>
      </c>
    </row>
    <row r="8236" spans="1:8">
      <c r="A8236" s="8" t="str">
        <f t="shared" si="168"/>
        <v>40.06.005920.03.0040</v>
      </c>
      <c r="B8236" s="8" t="s">
        <v>84</v>
      </c>
      <c r="C8236" s="8" t="s">
        <v>633</v>
      </c>
      <c r="D8236" s="8" t="s">
        <v>450</v>
      </c>
      <c r="E8236" s="8" t="s">
        <v>652</v>
      </c>
      <c r="F8236" s="8" t="s">
        <v>463</v>
      </c>
      <c r="G8236" s="8" t="s">
        <v>626</v>
      </c>
      <c r="H8236" s="8">
        <v>1</v>
      </c>
    </row>
    <row r="8237" spans="1:8">
      <c r="A8237" s="8" t="str">
        <f t="shared" si="168"/>
        <v>40.06.006035.05.0014</v>
      </c>
      <c r="B8237" s="8" t="s">
        <v>85</v>
      </c>
      <c r="C8237" s="8" t="s">
        <v>655</v>
      </c>
      <c r="D8237" s="8" t="s">
        <v>450</v>
      </c>
      <c r="E8237" s="8" t="s">
        <v>640</v>
      </c>
      <c r="F8237" s="8" t="s">
        <v>452</v>
      </c>
      <c r="G8237" s="8" t="s">
        <v>641</v>
      </c>
      <c r="H8237" s="8">
        <v>4.8</v>
      </c>
    </row>
    <row r="8238" spans="1:8">
      <c r="A8238" s="8" t="str">
        <f t="shared" si="168"/>
        <v>40.06.006010.08.0008</v>
      </c>
      <c r="B8238" s="8" t="s">
        <v>85</v>
      </c>
      <c r="C8238" s="8" t="s">
        <v>655</v>
      </c>
      <c r="D8238" s="8" t="s">
        <v>450</v>
      </c>
      <c r="E8238" s="8" t="s">
        <v>615</v>
      </c>
      <c r="F8238" s="8" t="s">
        <v>498</v>
      </c>
      <c r="G8238" s="8" t="s">
        <v>616</v>
      </c>
      <c r="H8238" s="8">
        <v>1.4543429999999999</v>
      </c>
    </row>
    <row r="8239" spans="1:8">
      <c r="A8239" s="8" t="str">
        <f t="shared" si="168"/>
        <v>40.06.006010.07.0002</v>
      </c>
      <c r="B8239" s="8" t="s">
        <v>85</v>
      </c>
      <c r="C8239" s="8" t="s">
        <v>655</v>
      </c>
      <c r="D8239" s="8" t="s">
        <v>450</v>
      </c>
      <c r="E8239" s="8" t="s">
        <v>454</v>
      </c>
      <c r="F8239" s="8" t="s">
        <v>452</v>
      </c>
      <c r="G8239" s="8" t="s">
        <v>455</v>
      </c>
      <c r="H8239" s="8">
        <v>0.85532600000000003</v>
      </c>
    </row>
    <row r="8240" spans="1:8">
      <c r="A8240" s="8" t="str">
        <f t="shared" si="168"/>
        <v>40.06.006010.09.0004</v>
      </c>
      <c r="B8240" s="8" t="s">
        <v>85</v>
      </c>
      <c r="C8240" s="8" t="s">
        <v>655</v>
      </c>
      <c r="D8240" s="8" t="s">
        <v>450</v>
      </c>
      <c r="E8240" s="8" t="s">
        <v>577</v>
      </c>
      <c r="F8240" s="8" t="s">
        <v>452</v>
      </c>
      <c r="G8240" s="8" t="s">
        <v>578</v>
      </c>
      <c r="H8240" s="8">
        <v>6.9183999999999996E-2</v>
      </c>
    </row>
    <row r="8241" spans="1:8">
      <c r="A8241" s="8" t="str">
        <f t="shared" si="168"/>
        <v>40.06.006030.05.0002</v>
      </c>
      <c r="B8241" s="8" t="s">
        <v>85</v>
      </c>
      <c r="C8241" s="8" t="s">
        <v>655</v>
      </c>
      <c r="D8241" s="8" t="s">
        <v>450</v>
      </c>
      <c r="E8241" s="8" t="s">
        <v>581</v>
      </c>
      <c r="F8241" s="8" t="s">
        <v>498</v>
      </c>
      <c r="G8241" s="8" t="s">
        <v>582</v>
      </c>
      <c r="H8241" s="8">
        <v>3.2559999999999998</v>
      </c>
    </row>
    <row r="8242" spans="1:8">
      <c r="A8242" s="8" t="str">
        <f t="shared" si="168"/>
        <v>40.06.006010.04.0010</v>
      </c>
      <c r="B8242" s="8" t="s">
        <v>85</v>
      </c>
      <c r="C8242" s="8" t="s">
        <v>655</v>
      </c>
      <c r="D8242" s="8" t="s">
        <v>450</v>
      </c>
      <c r="E8242" s="8" t="s">
        <v>465</v>
      </c>
      <c r="F8242" s="8" t="s">
        <v>452</v>
      </c>
      <c r="G8242" s="8" t="s">
        <v>459</v>
      </c>
      <c r="H8242" s="8">
        <v>0.90310699999999999</v>
      </c>
    </row>
    <row r="8243" spans="1:8">
      <c r="A8243" s="8" t="str">
        <f t="shared" si="168"/>
        <v>40.06.006030.07.0001</v>
      </c>
      <c r="B8243" s="8" t="s">
        <v>85</v>
      </c>
      <c r="C8243" s="8" t="s">
        <v>655</v>
      </c>
      <c r="D8243" s="8" t="s">
        <v>450</v>
      </c>
      <c r="E8243" s="8" t="s">
        <v>583</v>
      </c>
      <c r="F8243" s="8" t="s">
        <v>498</v>
      </c>
      <c r="G8243" s="8" t="s">
        <v>584</v>
      </c>
      <c r="H8243" s="8">
        <v>2.5071189999999999</v>
      </c>
    </row>
    <row r="8244" spans="1:8">
      <c r="A8244" s="8" t="str">
        <f t="shared" si="168"/>
        <v>40.06.006010.05.0012</v>
      </c>
      <c r="B8244" s="8" t="s">
        <v>85</v>
      </c>
      <c r="C8244" s="8" t="s">
        <v>655</v>
      </c>
      <c r="D8244" s="8" t="s">
        <v>450</v>
      </c>
      <c r="E8244" s="8" t="s">
        <v>585</v>
      </c>
      <c r="F8244" s="8" t="s">
        <v>452</v>
      </c>
      <c r="G8244" s="8" t="s">
        <v>586</v>
      </c>
      <c r="H8244" s="8">
        <v>1.5432710000000001</v>
      </c>
    </row>
    <row r="8245" spans="1:8">
      <c r="A8245" s="8" t="str">
        <f t="shared" si="168"/>
        <v>40.06.006010.06.0020</v>
      </c>
      <c r="B8245" s="8" t="s">
        <v>85</v>
      </c>
      <c r="C8245" s="8" t="s">
        <v>655</v>
      </c>
      <c r="D8245" s="8" t="s">
        <v>450</v>
      </c>
      <c r="E8245" s="8" t="s">
        <v>456</v>
      </c>
      <c r="F8245" s="8" t="s">
        <v>452</v>
      </c>
      <c r="G8245" s="8" t="s">
        <v>457</v>
      </c>
      <c r="H8245" s="8">
        <v>1.6966999999999999E-2</v>
      </c>
    </row>
    <row r="8246" spans="1:8">
      <c r="A8246" s="8" t="str">
        <f t="shared" si="168"/>
        <v>40.06.006020.07.0036</v>
      </c>
      <c r="B8246" s="8" t="s">
        <v>85</v>
      </c>
      <c r="C8246" s="8" t="s">
        <v>655</v>
      </c>
      <c r="D8246" s="8" t="s">
        <v>450</v>
      </c>
      <c r="E8246" s="8" t="s">
        <v>656</v>
      </c>
      <c r="F8246" s="8" t="s">
        <v>498</v>
      </c>
      <c r="G8246" s="8" t="s">
        <v>657</v>
      </c>
      <c r="H8246" s="8">
        <v>8.1230999999999998E-2</v>
      </c>
    </row>
    <row r="8247" spans="1:8">
      <c r="A8247" s="8" t="str">
        <f t="shared" si="168"/>
        <v>40.06.006020.07.0029</v>
      </c>
      <c r="B8247" s="8" t="s">
        <v>85</v>
      </c>
      <c r="C8247" s="8" t="s">
        <v>655</v>
      </c>
      <c r="D8247" s="8" t="s">
        <v>450</v>
      </c>
      <c r="E8247" s="8" t="s">
        <v>649</v>
      </c>
      <c r="F8247" s="8" t="s">
        <v>498</v>
      </c>
      <c r="G8247" s="8" t="s">
        <v>624</v>
      </c>
      <c r="H8247" s="8">
        <v>0.182564</v>
      </c>
    </row>
    <row r="8248" spans="1:8">
      <c r="A8248" s="8" t="str">
        <f t="shared" si="168"/>
        <v>40.06.006020.03.0040</v>
      </c>
      <c r="B8248" s="8" t="s">
        <v>85</v>
      </c>
      <c r="C8248" s="8" t="s">
        <v>655</v>
      </c>
      <c r="D8248" s="8" t="s">
        <v>450</v>
      </c>
      <c r="E8248" s="8" t="s">
        <v>652</v>
      </c>
      <c r="F8248" s="8" t="s">
        <v>463</v>
      </c>
      <c r="G8248" s="8" t="s">
        <v>626</v>
      </c>
      <c r="H8248" s="8">
        <v>1</v>
      </c>
    </row>
    <row r="8249" spans="1:8">
      <c r="A8249" s="8" t="str">
        <f t="shared" si="168"/>
        <v>40.06.006135.05.0015</v>
      </c>
      <c r="B8249" s="8" t="s">
        <v>86</v>
      </c>
      <c r="C8249" s="8" t="s">
        <v>188</v>
      </c>
      <c r="D8249" s="8" t="s">
        <v>450</v>
      </c>
      <c r="E8249" s="8" t="s">
        <v>643</v>
      </c>
      <c r="F8249" s="8" t="s">
        <v>452</v>
      </c>
      <c r="G8249" s="8" t="s">
        <v>644</v>
      </c>
      <c r="H8249" s="8">
        <v>4.8</v>
      </c>
    </row>
    <row r="8250" spans="1:8">
      <c r="A8250" s="8" t="str">
        <f t="shared" si="168"/>
        <v>40.06.006130.02.0005</v>
      </c>
      <c r="B8250" s="8" t="s">
        <v>86</v>
      </c>
      <c r="C8250" s="8" t="s">
        <v>188</v>
      </c>
      <c r="D8250" s="8" t="s">
        <v>450</v>
      </c>
      <c r="E8250" s="8" t="s">
        <v>179</v>
      </c>
      <c r="F8250" s="8" t="s">
        <v>452</v>
      </c>
      <c r="G8250" s="8" t="s">
        <v>525</v>
      </c>
      <c r="H8250" s="8">
        <v>1.4543429999999999</v>
      </c>
    </row>
    <row r="8251" spans="1:8">
      <c r="A8251" s="8" t="str">
        <f t="shared" si="168"/>
        <v>40.06.006110.07.0002</v>
      </c>
      <c r="B8251" s="8" t="s">
        <v>86</v>
      </c>
      <c r="C8251" s="8" t="s">
        <v>188</v>
      </c>
      <c r="D8251" s="8" t="s">
        <v>450</v>
      </c>
      <c r="E8251" s="8" t="s">
        <v>454</v>
      </c>
      <c r="F8251" s="8" t="s">
        <v>452</v>
      </c>
      <c r="G8251" s="8" t="s">
        <v>455</v>
      </c>
      <c r="H8251" s="8">
        <v>0.85532600000000003</v>
      </c>
    </row>
    <row r="8252" spans="1:8">
      <c r="A8252" s="8" t="str">
        <f t="shared" si="168"/>
        <v>40.06.006110.09.0004</v>
      </c>
      <c r="B8252" s="8" t="s">
        <v>86</v>
      </c>
      <c r="C8252" s="8" t="s">
        <v>188</v>
      </c>
      <c r="D8252" s="8" t="s">
        <v>450</v>
      </c>
      <c r="E8252" s="8" t="s">
        <v>577</v>
      </c>
      <c r="F8252" s="8" t="s">
        <v>452</v>
      </c>
      <c r="G8252" s="8" t="s">
        <v>578</v>
      </c>
      <c r="H8252" s="8">
        <v>6.9183999999999996E-2</v>
      </c>
    </row>
    <row r="8253" spans="1:8">
      <c r="A8253" s="8" t="str">
        <f t="shared" si="168"/>
        <v>40.06.006130.05.0002</v>
      </c>
      <c r="B8253" s="8" t="s">
        <v>86</v>
      </c>
      <c r="C8253" s="8" t="s">
        <v>188</v>
      </c>
      <c r="D8253" s="8" t="s">
        <v>450</v>
      </c>
      <c r="E8253" s="8" t="s">
        <v>581</v>
      </c>
      <c r="F8253" s="8" t="s">
        <v>498</v>
      </c>
      <c r="G8253" s="8" t="s">
        <v>582</v>
      </c>
      <c r="H8253" s="8">
        <v>3.2559999999999998</v>
      </c>
    </row>
    <row r="8254" spans="1:8">
      <c r="A8254" s="8" t="str">
        <f t="shared" si="168"/>
        <v>40.06.006110.04.0010</v>
      </c>
      <c r="B8254" s="8" t="s">
        <v>86</v>
      </c>
      <c r="C8254" s="8" t="s">
        <v>188</v>
      </c>
      <c r="D8254" s="8" t="s">
        <v>450</v>
      </c>
      <c r="E8254" s="8" t="s">
        <v>465</v>
      </c>
      <c r="F8254" s="8" t="s">
        <v>452</v>
      </c>
      <c r="G8254" s="8" t="s">
        <v>459</v>
      </c>
      <c r="H8254" s="8">
        <v>0.90310699999999999</v>
      </c>
    </row>
    <row r="8255" spans="1:8">
      <c r="A8255" s="8" t="str">
        <f t="shared" si="168"/>
        <v>40.06.006130.07.0001</v>
      </c>
      <c r="B8255" s="8" t="s">
        <v>86</v>
      </c>
      <c r="C8255" s="8" t="s">
        <v>188</v>
      </c>
      <c r="D8255" s="8" t="s">
        <v>450</v>
      </c>
      <c r="E8255" s="8" t="s">
        <v>583</v>
      </c>
      <c r="F8255" s="8" t="s">
        <v>498</v>
      </c>
      <c r="G8255" s="8" t="s">
        <v>584</v>
      </c>
      <c r="H8255" s="8">
        <v>2.5071189999999999</v>
      </c>
    </row>
    <row r="8256" spans="1:8">
      <c r="A8256" s="8" t="str">
        <f t="shared" si="168"/>
        <v>40.06.006110.05.0012</v>
      </c>
      <c r="B8256" s="8" t="s">
        <v>86</v>
      </c>
      <c r="C8256" s="8" t="s">
        <v>188</v>
      </c>
      <c r="D8256" s="8" t="s">
        <v>450</v>
      </c>
      <c r="E8256" s="8" t="s">
        <v>585</v>
      </c>
      <c r="F8256" s="8" t="s">
        <v>452</v>
      </c>
      <c r="G8256" s="8" t="s">
        <v>586</v>
      </c>
      <c r="H8256" s="8">
        <v>1.5432710000000001</v>
      </c>
    </row>
    <row r="8257" spans="1:8">
      <c r="A8257" s="8" t="str">
        <f t="shared" si="168"/>
        <v>40.06.006110.06.0020</v>
      </c>
      <c r="B8257" s="8" t="s">
        <v>86</v>
      </c>
      <c r="C8257" s="8" t="s">
        <v>188</v>
      </c>
      <c r="D8257" s="8" t="s">
        <v>450</v>
      </c>
      <c r="E8257" s="8" t="s">
        <v>456</v>
      </c>
      <c r="F8257" s="8" t="s">
        <v>452</v>
      </c>
      <c r="G8257" s="8" t="s">
        <v>457</v>
      </c>
      <c r="H8257" s="8">
        <v>1.6966999999999999E-2</v>
      </c>
    </row>
    <row r="8258" spans="1:8">
      <c r="A8258" s="8" t="str">
        <f t="shared" si="168"/>
        <v>40.06.006120.07.0031</v>
      </c>
      <c r="B8258" s="8" t="s">
        <v>86</v>
      </c>
      <c r="C8258" s="8" t="s">
        <v>188</v>
      </c>
      <c r="D8258" s="8" t="s">
        <v>450</v>
      </c>
      <c r="E8258" s="8" t="s">
        <v>658</v>
      </c>
      <c r="F8258" s="8" t="s">
        <v>498</v>
      </c>
      <c r="G8258" s="8" t="s">
        <v>630</v>
      </c>
      <c r="H8258" s="8">
        <v>8.1230999999999998E-2</v>
      </c>
    </row>
    <row r="8259" spans="1:8">
      <c r="A8259" s="8" t="str">
        <f t="shared" si="168"/>
        <v>---------------  - FMEN031 - V:</v>
      </c>
      <c r="B8259" s="8" t="s">
        <v>427</v>
      </c>
      <c r="C8259" s="8" t="e">
        <f>------------------------------DAT</f>
        <v>#NAME?</v>
      </c>
      <c r="D8259" s="8" t="s">
        <v>1238</v>
      </c>
      <c r="E8259" s="8" t="s">
        <v>526</v>
      </c>
      <c r="F8259" s="8" t="s">
        <v>527</v>
      </c>
      <c r="G8259" s="8" t="s">
        <v>528</v>
      </c>
      <c r="H8259" s="8"/>
    </row>
    <row r="8260" spans="1:8">
      <c r="A8260" s="8" t="str">
        <f t="shared" si="168"/>
        <v>_x000C_------------------------------</v>
      </c>
      <c r="B8260" s="8" t="s">
        <v>529</v>
      </c>
      <c r="C8260" s="8" t="s">
        <v>1227</v>
      </c>
      <c r="D8260" s="8" t="s">
        <v>1228</v>
      </c>
      <c r="E8260" s="8" t="s">
        <v>430</v>
      </c>
      <c r="F8260" s="8" t="s">
        <v>429</v>
      </c>
      <c r="G8260" s="8" t="s">
        <v>431</v>
      </c>
      <c r="H8260" s="8" t="s">
        <v>431</v>
      </c>
    </row>
    <row r="8261" spans="1:8">
      <c r="A8261" s="8" t="str">
        <f t="shared" si="168"/>
        <v>FORNO DE MINASrutura de Atual P</v>
      </c>
      <c r="B8261" s="8" t="s">
        <v>433</v>
      </c>
      <c r="C8261" s="8" t="s">
        <v>434</v>
      </c>
      <c r="D8261" s="8" t="s">
        <v>435</v>
      </c>
      <c r="E8261" s="8" t="s">
        <v>436</v>
      </c>
      <c r="F8261" s="8" t="s">
        <v>437</v>
      </c>
      <c r="G8261" s="8" t="s">
        <v>438</v>
      </c>
      <c r="H8261" s="8" t="s">
        <v>2261</v>
      </c>
    </row>
    <row r="8262" spans="1:8">
      <c r="A8262" s="8" t="str">
        <f t="shared" si="168"/>
        <v>-------------------------------</v>
      </c>
      <c r="B8262" s="8" t="s">
        <v>427</v>
      </c>
      <c r="C8262" s="8" t="s">
        <v>1227</v>
      </c>
      <c r="D8262" s="8" t="s">
        <v>1228</v>
      </c>
      <c r="E8262" s="8" t="s">
        <v>430</v>
      </c>
      <c r="F8262" s="8" t="s">
        <v>429</v>
      </c>
      <c r="G8262" s="8" t="s">
        <v>431</v>
      </c>
      <c r="H8262" s="8" t="s">
        <v>2259</v>
      </c>
    </row>
    <row r="8263" spans="1:8">
      <c r="A8263" s="8" t="str">
        <f t="shared" si="168"/>
        <v/>
      </c>
      <c r="B8263" s="8"/>
      <c r="C8263" s="8"/>
      <c r="D8263" s="8"/>
      <c r="E8263" s="8"/>
      <c r="F8263" s="8"/>
      <c r="G8263" s="8"/>
      <c r="H8263" s="8"/>
    </row>
    <row r="8264" spans="1:8">
      <c r="A8264" s="8" t="str">
        <f t="shared" si="168"/>
        <v>Item PaiItem Filho</v>
      </c>
      <c r="B8264" s="8" t="s">
        <v>441</v>
      </c>
      <c r="C8264" s="8" t="s">
        <v>442</v>
      </c>
      <c r="D8264" s="8" t="s">
        <v>443</v>
      </c>
      <c r="E8264" s="8" t="s">
        <v>444</v>
      </c>
      <c r="F8264" s="8" t="s">
        <v>443</v>
      </c>
      <c r="G8264" s="8" t="s">
        <v>445</v>
      </c>
      <c r="H8264" s="8" t="s">
        <v>446</v>
      </c>
    </row>
    <row r="8265" spans="1:8">
      <c r="A8265" s="8" t="str">
        <f t="shared" si="168"/>
        <v>------------------------------</v>
      </c>
      <c r="B8265" s="8" t="s">
        <v>427</v>
      </c>
      <c r="C8265" s="8" t="s">
        <v>447</v>
      </c>
      <c r="D8265" s="8" t="s">
        <v>448</v>
      </c>
      <c r="E8265" s="8" t="s">
        <v>449</v>
      </c>
      <c r="F8265" s="8" t="s">
        <v>448</v>
      </c>
      <c r="G8265" s="8" t="s">
        <v>431</v>
      </c>
      <c r="H8265" s="8" t="s">
        <v>427</v>
      </c>
    </row>
    <row r="8266" spans="1:8">
      <c r="A8266" s="8" t="str">
        <f t="shared" si="168"/>
        <v>40.06.006120.07.0029</v>
      </c>
      <c r="B8266" s="8" t="s">
        <v>86</v>
      </c>
      <c r="C8266" s="8" t="s">
        <v>188</v>
      </c>
      <c r="D8266" s="8" t="s">
        <v>450</v>
      </c>
      <c r="E8266" s="8" t="s">
        <v>649</v>
      </c>
      <c r="F8266" s="8" t="s">
        <v>498</v>
      </c>
      <c r="G8266" s="8" t="s">
        <v>624</v>
      </c>
      <c r="H8266" s="8">
        <v>0.182564</v>
      </c>
    </row>
    <row r="8267" spans="1:8">
      <c r="A8267" s="8" t="str">
        <f t="shared" si="168"/>
        <v>40.06.006120.03.0040</v>
      </c>
      <c r="B8267" s="8" t="s">
        <v>86</v>
      </c>
      <c r="C8267" s="8" t="s">
        <v>188</v>
      </c>
      <c r="D8267" s="8" t="s">
        <v>450</v>
      </c>
      <c r="E8267" s="8" t="s">
        <v>652</v>
      </c>
      <c r="F8267" s="8" t="s">
        <v>463</v>
      </c>
      <c r="G8267" s="8" t="s">
        <v>626</v>
      </c>
      <c r="H8267" s="8">
        <v>1</v>
      </c>
    </row>
    <row r="8268" spans="1:8">
      <c r="A8268" s="8" t="str">
        <f t="shared" si="168"/>
        <v>40.06.006235.05.0016</v>
      </c>
      <c r="B8268" s="8" t="s">
        <v>100</v>
      </c>
      <c r="C8268" s="8" t="s">
        <v>660</v>
      </c>
      <c r="D8268" s="8" t="s">
        <v>450</v>
      </c>
      <c r="E8268" s="8" t="s">
        <v>661</v>
      </c>
      <c r="F8268" s="8" t="s">
        <v>452</v>
      </c>
      <c r="G8268" s="8" t="s">
        <v>662</v>
      </c>
      <c r="H8268" s="8">
        <v>10</v>
      </c>
    </row>
    <row r="8269" spans="1:8">
      <c r="A8269" s="8" t="str">
        <f t="shared" si="168"/>
        <v>40.06.006230.05.0002</v>
      </c>
      <c r="B8269" s="8" t="s">
        <v>100</v>
      </c>
      <c r="C8269" s="8" t="s">
        <v>660</v>
      </c>
      <c r="D8269" s="8" t="s">
        <v>450</v>
      </c>
      <c r="E8269" s="8" t="s">
        <v>581</v>
      </c>
      <c r="F8269" s="8" t="s">
        <v>498</v>
      </c>
      <c r="G8269" s="8" t="s">
        <v>582</v>
      </c>
      <c r="H8269" s="8">
        <v>10</v>
      </c>
    </row>
    <row r="8270" spans="1:8">
      <c r="A8270" s="8" t="str">
        <f t="shared" si="168"/>
        <v>40.06.006210.04.0010</v>
      </c>
      <c r="B8270" s="8" t="s">
        <v>100</v>
      </c>
      <c r="C8270" s="8" t="s">
        <v>660</v>
      </c>
      <c r="D8270" s="8" t="s">
        <v>450</v>
      </c>
      <c r="E8270" s="8" t="s">
        <v>465</v>
      </c>
      <c r="F8270" s="8" t="s">
        <v>452</v>
      </c>
      <c r="G8270" s="8" t="s">
        <v>459</v>
      </c>
      <c r="H8270" s="8">
        <v>2.7736710000000002</v>
      </c>
    </row>
    <row r="8271" spans="1:8">
      <c r="A8271" s="8" t="str">
        <f t="shared" ref="A8271:A8334" si="169">B8271&amp;E8271</f>
        <v>40.06.006230.07.0001</v>
      </c>
      <c r="B8271" s="8" t="s">
        <v>100</v>
      </c>
      <c r="C8271" s="8" t="s">
        <v>660</v>
      </c>
      <c r="D8271" s="8" t="s">
        <v>450</v>
      </c>
      <c r="E8271" s="8" t="s">
        <v>583</v>
      </c>
      <c r="F8271" s="8" t="s">
        <v>498</v>
      </c>
      <c r="G8271" s="8" t="s">
        <v>584</v>
      </c>
      <c r="H8271" s="8">
        <v>7.6999959999999996</v>
      </c>
    </row>
    <row r="8272" spans="1:8">
      <c r="A8272" s="8" t="str">
        <f t="shared" si="169"/>
        <v>40.06.006210.05.0012</v>
      </c>
      <c r="B8272" s="8" t="s">
        <v>100</v>
      </c>
      <c r="C8272" s="8" t="s">
        <v>660</v>
      </c>
      <c r="D8272" s="8" t="s">
        <v>450</v>
      </c>
      <c r="E8272" s="8" t="s">
        <v>585</v>
      </c>
      <c r="F8272" s="8" t="s">
        <v>452</v>
      </c>
      <c r="G8272" s="8" t="s">
        <v>586</v>
      </c>
      <c r="H8272" s="8">
        <v>4.7397749999999998</v>
      </c>
    </row>
    <row r="8273" spans="1:8">
      <c r="A8273" s="8" t="str">
        <f t="shared" si="169"/>
        <v>40.06.006210.07.0002</v>
      </c>
      <c r="B8273" s="8" t="s">
        <v>100</v>
      </c>
      <c r="C8273" s="8" t="s">
        <v>660</v>
      </c>
      <c r="D8273" s="8" t="s">
        <v>450</v>
      </c>
      <c r="E8273" s="8" t="s">
        <v>454</v>
      </c>
      <c r="F8273" s="8" t="s">
        <v>452</v>
      </c>
      <c r="G8273" s="8" t="s">
        <v>455</v>
      </c>
      <c r="H8273" s="8">
        <v>2.5122209999999998</v>
      </c>
    </row>
    <row r="8274" spans="1:8">
      <c r="A8274" s="8" t="str">
        <f t="shared" si="169"/>
        <v>40.06.006210.06.0020</v>
      </c>
      <c r="B8274" s="8" t="s">
        <v>100</v>
      </c>
      <c r="C8274" s="8" t="s">
        <v>660</v>
      </c>
      <c r="D8274" s="8" t="s">
        <v>450</v>
      </c>
      <c r="E8274" s="8" t="s">
        <v>456</v>
      </c>
      <c r="F8274" s="8" t="s">
        <v>452</v>
      </c>
      <c r="G8274" s="8" t="s">
        <v>457</v>
      </c>
      <c r="H8274" s="8">
        <v>5.2110999999999998E-2</v>
      </c>
    </row>
    <row r="8275" spans="1:8">
      <c r="A8275" s="8" t="str">
        <f t="shared" si="169"/>
        <v>40.06.006220.10.0011</v>
      </c>
      <c r="B8275" s="8" t="s">
        <v>100</v>
      </c>
      <c r="C8275" s="8" t="s">
        <v>660</v>
      </c>
      <c r="D8275" s="8" t="s">
        <v>450</v>
      </c>
      <c r="E8275" s="8" t="s">
        <v>567</v>
      </c>
      <c r="F8275" s="8" t="s">
        <v>463</v>
      </c>
      <c r="G8275" s="8" t="s">
        <v>568</v>
      </c>
      <c r="H8275" s="8">
        <v>8</v>
      </c>
    </row>
    <row r="8276" spans="1:8">
      <c r="A8276" s="8" t="str">
        <f t="shared" si="169"/>
        <v>40.06.006220.07.0073</v>
      </c>
      <c r="B8276" s="8" t="s">
        <v>100</v>
      </c>
      <c r="C8276" s="8" t="s">
        <v>660</v>
      </c>
      <c r="D8276" s="8" t="s">
        <v>450</v>
      </c>
      <c r="E8276" s="8" t="s">
        <v>569</v>
      </c>
      <c r="F8276" s="8" t="s">
        <v>463</v>
      </c>
      <c r="G8276" s="8" t="s">
        <v>570</v>
      </c>
      <c r="H8276" s="8">
        <v>8.1632650000000009</v>
      </c>
    </row>
    <row r="8277" spans="1:8">
      <c r="A8277" s="8" t="str">
        <f t="shared" si="169"/>
        <v>40.06.006220.03.0040</v>
      </c>
      <c r="B8277" s="8" t="s">
        <v>100</v>
      </c>
      <c r="C8277" s="8" t="s">
        <v>660</v>
      </c>
      <c r="D8277" s="8" t="s">
        <v>450</v>
      </c>
      <c r="E8277" s="8" t="s">
        <v>652</v>
      </c>
      <c r="F8277" s="8" t="s">
        <v>463</v>
      </c>
      <c r="G8277" s="8" t="s">
        <v>626</v>
      </c>
      <c r="H8277" s="8">
        <v>1</v>
      </c>
    </row>
    <row r="8278" spans="1:8">
      <c r="A8278" s="8" t="str">
        <f t="shared" si="169"/>
        <v>40.06.006335.05.0015</v>
      </c>
      <c r="B8278" s="8" t="s">
        <v>92</v>
      </c>
      <c r="C8278" s="8" t="s">
        <v>188</v>
      </c>
      <c r="D8278" s="8" t="s">
        <v>505</v>
      </c>
      <c r="E8278" s="8" t="s">
        <v>643</v>
      </c>
      <c r="F8278" s="8" t="s">
        <v>452</v>
      </c>
      <c r="G8278" s="8" t="s">
        <v>644</v>
      </c>
      <c r="H8278" s="8">
        <v>4.8</v>
      </c>
    </row>
    <row r="8279" spans="1:8">
      <c r="A8279" s="8" t="str">
        <f t="shared" si="169"/>
        <v>40.06.006330.02.0005</v>
      </c>
      <c r="B8279" s="8" t="s">
        <v>92</v>
      </c>
      <c r="C8279" s="8" t="s">
        <v>188</v>
      </c>
      <c r="D8279" s="8" t="s">
        <v>505</v>
      </c>
      <c r="E8279" s="8" t="s">
        <v>179</v>
      </c>
      <c r="F8279" s="8" t="s">
        <v>452</v>
      </c>
      <c r="G8279" s="8" t="s">
        <v>525</v>
      </c>
      <c r="H8279" s="8">
        <v>1.4543429999999999</v>
      </c>
    </row>
    <row r="8280" spans="1:8">
      <c r="A8280" s="8" t="str">
        <f t="shared" si="169"/>
        <v>40.06.006310.07.0002</v>
      </c>
      <c r="B8280" s="8" t="s">
        <v>92</v>
      </c>
      <c r="C8280" s="8" t="s">
        <v>188</v>
      </c>
      <c r="D8280" s="8" t="s">
        <v>505</v>
      </c>
      <c r="E8280" s="8" t="s">
        <v>454</v>
      </c>
      <c r="F8280" s="8" t="s">
        <v>452</v>
      </c>
      <c r="G8280" s="8" t="s">
        <v>455</v>
      </c>
      <c r="H8280" s="8">
        <v>0.85532600000000003</v>
      </c>
    </row>
    <row r="8281" spans="1:8">
      <c r="A8281" s="8" t="str">
        <f t="shared" si="169"/>
        <v>40.06.006310.09.0004</v>
      </c>
      <c r="B8281" s="8" t="s">
        <v>92</v>
      </c>
      <c r="C8281" s="8" t="s">
        <v>188</v>
      </c>
      <c r="D8281" s="8" t="s">
        <v>505</v>
      </c>
      <c r="E8281" s="8" t="s">
        <v>577</v>
      </c>
      <c r="F8281" s="8" t="s">
        <v>452</v>
      </c>
      <c r="G8281" s="8" t="s">
        <v>578</v>
      </c>
      <c r="H8281" s="8">
        <v>6.9183999999999996E-2</v>
      </c>
    </row>
    <row r="8282" spans="1:8">
      <c r="A8282" s="8" t="str">
        <f t="shared" si="169"/>
        <v>40.06.006330.05.0002</v>
      </c>
      <c r="B8282" s="8" t="s">
        <v>92</v>
      </c>
      <c r="C8282" s="8" t="s">
        <v>188</v>
      </c>
      <c r="D8282" s="8" t="s">
        <v>505</v>
      </c>
      <c r="E8282" s="8" t="s">
        <v>581</v>
      </c>
      <c r="F8282" s="8" t="s">
        <v>498</v>
      </c>
      <c r="G8282" s="8" t="s">
        <v>582</v>
      </c>
      <c r="H8282" s="8">
        <v>3.2559999999999998</v>
      </c>
    </row>
    <row r="8283" spans="1:8">
      <c r="A8283" s="8" t="str">
        <f t="shared" si="169"/>
        <v>40.06.006310.04.0010</v>
      </c>
      <c r="B8283" s="8" t="s">
        <v>92</v>
      </c>
      <c r="C8283" s="8" t="s">
        <v>188</v>
      </c>
      <c r="D8283" s="8" t="s">
        <v>505</v>
      </c>
      <c r="E8283" s="8" t="s">
        <v>465</v>
      </c>
      <c r="F8283" s="8" t="s">
        <v>452</v>
      </c>
      <c r="G8283" s="8" t="s">
        <v>459</v>
      </c>
      <c r="H8283" s="8">
        <v>0.90310699999999999</v>
      </c>
    </row>
    <row r="8284" spans="1:8">
      <c r="A8284" s="8" t="str">
        <f t="shared" si="169"/>
        <v>40.06.006330.07.0001</v>
      </c>
      <c r="B8284" s="8" t="s">
        <v>92</v>
      </c>
      <c r="C8284" s="8" t="s">
        <v>188</v>
      </c>
      <c r="D8284" s="8" t="s">
        <v>505</v>
      </c>
      <c r="E8284" s="8" t="s">
        <v>583</v>
      </c>
      <c r="F8284" s="8" t="s">
        <v>498</v>
      </c>
      <c r="G8284" s="8" t="s">
        <v>584</v>
      </c>
      <c r="H8284" s="8">
        <v>2.5071189999999999</v>
      </c>
    </row>
    <row r="8285" spans="1:8">
      <c r="A8285" s="8" t="str">
        <f t="shared" si="169"/>
        <v>40.06.006310.05.0012</v>
      </c>
      <c r="B8285" s="8" t="s">
        <v>92</v>
      </c>
      <c r="C8285" s="8" t="s">
        <v>188</v>
      </c>
      <c r="D8285" s="8" t="s">
        <v>505</v>
      </c>
      <c r="E8285" s="8" t="s">
        <v>585</v>
      </c>
      <c r="F8285" s="8" t="s">
        <v>452</v>
      </c>
      <c r="G8285" s="8" t="s">
        <v>586</v>
      </c>
      <c r="H8285" s="8">
        <v>1.5432710000000001</v>
      </c>
    </row>
    <row r="8286" spans="1:8">
      <c r="A8286" s="8" t="str">
        <f t="shared" si="169"/>
        <v>40.06.006310.06.0020</v>
      </c>
      <c r="B8286" s="8" t="s">
        <v>92</v>
      </c>
      <c r="C8286" s="8" t="s">
        <v>188</v>
      </c>
      <c r="D8286" s="8" t="s">
        <v>505</v>
      </c>
      <c r="E8286" s="8" t="s">
        <v>456</v>
      </c>
      <c r="F8286" s="8" t="s">
        <v>452</v>
      </c>
      <c r="G8286" s="8" t="s">
        <v>457</v>
      </c>
      <c r="H8286" s="8">
        <v>1.6966999999999999E-2</v>
      </c>
    </row>
    <row r="8287" spans="1:8">
      <c r="A8287" s="8" t="str">
        <f t="shared" si="169"/>
        <v>40.06.006320.07.0031</v>
      </c>
      <c r="B8287" s="8" t="s">
        <v>92</v>
      </c>
      <c r="C8287" s="8" t="s">
        <v>188</v>
      </c>
      <c r="D8287" s="8" t="s">
        <v>505</v>
      </c>
      <c r="E8287" s="8" t="s">
        <v>658</v>
      </c>
      <c r="F8287" s="8" t="s">
        <v>498</v>
      </c>
      <c r="G8287" s="8" t="s">
        <v>630</v>
      </c>
      <c r="H8287" s="8">
        <v>8.1230999999999998E-2</v>
      </c>
    </row>
    <row r="8288" spans="1:8">
      <c r="A8288" s="8" t="str">
        <f t="shared" si="169"/>
        <v>40.06.006320.07.0029</v>
      </c>
      <c r="B8288" s="8" t="s">
        <v>92</v>
      </c>
      <c r="C8288" s="8" t="s">
        <v>188</v>
      </c>
      <c r="D8288" s="8" t="s">
        <v>505</v>
      </c>
      <c r="E8288" s="8" t="s">
        <v>649</v>
      </c>
      <c r="F8288" s="8" t="s">
        <v>498</v>
      </c>
      <c r="G8288" s="8" t="s">
        <v>624</v>
      </c>
      <c r="H8288" s="8">
        <v>0.182564</v>
      </c>
    </row>
    <row r="8289" spans="1:8">
      <c r="A8289" s="8" t="str">
        <f t="shared" si="169"/>
        <v>40.06.006320.03.0040</v>
      </c>
      <c r="B8289" s="8" t="s">
        <v>92</v>
      </c>
      <c r="C8289" s="8" t="s">
        <v>188</v>
      </c>
      <c r="D8289" s="8" t="s">
        <v>505</v>
      </c>
      <c r="E8289" s="8" t="s">
        <v>652</v>
      </c>
      <c r="F8289" s="8" t="s">
        <v>463</v>
      </c>
      <c r="G8289" s="8" t="s">
        <v>626</v>
      </c>
      <c r="H8289" s="8">
        <v>1</v>
      </c>
    </row>
    <row r="8290" spans="1:8">
      <c r="A8290" s="8" t="str">
        <f t="shared" si="169"/>
        <v>40.06.006320.06.0035</v>
      </c>
      <c r="B8290" s="8" t="s">
        <v>92</v>
      </c>
      <c r="C8290" s="8" t="s">
        <v>188</v>
      </c>
      <c r="D8290" s="8" t="s">
        <v>505</v>
      </c>
      <c r="E8290" s="8" t="s">
        <v>663</v>
      </c>
      <c r="F8290" s="8" t="s">
        <v>463</v>
      </c>
      <c r="G8290" s="8" t="s">
        <v>664</v>
      </c>
      <c r="H8290" s="8">
        <v>20</v>
      </c>
    </row>
    <row r="8291" spans="1:8">
      <c r="A8291" s="8" t="str">
        <f t="shared" si="169"/>
        <v>40.06.006435.05.0015</v>
      </c>
      <c r="B8291" s="8" t="s">
        <v>93</v>
      </c>
      <c r="C8291" s="8" t="s">
        <v>189</v>
      </c>
      <c r="D8291" s="8" t="s">
        <v>505</v>
      </c>
      <c r="E8291" s="8" t="s">
        <v>643</v>
      </c>
      <c r="F8291" s="8" t="s">
        <v>452</v>
      </c>
      <c r="G8291" s="8" t="s">
        <v>644</v>
      </c>
      <c r="H8291" s="8">
        <v>4.8</v>
      </c>
    </row>
    <row r="8292" spans="1:8">
      <c r="A8292" s="8" t="str">
        <f t="shared" si="169"/>
        <v>40.06.006430.02.0005</v>
      </c>
      <c r="B8292" s="8" t="s">
        <v>93</v>
      </c>
      <c r="C8292" s="8" t="s">
        <v>189</v>
      </c>
      <c r="D8292" s="8" t="s">
        <v>505</v>
      </c>
      <c r="E8292" s="8" t="s">
        <v>179</v>
      </c>
      <c r="F8292" s="8" t="s">
        <v>452</v>
      </c>
      <c r="G8292" s="8" t="s">
        <v>525</v>
      </c>
      <c r="H8292" s="8">
        <v>1.4543429999999999</v>
      </c>
    </row>
    <row r="8293" spans="1:8">
      <c r="A8293" s="8" t="str">
        <f t="shared" si="169"/>
        <v>40.06.006410.07.0002</v>
      </c>
      <c r="B8293" s="8" t="s">
        <v>93</v>
      </c>
      <c r="C8293" s="8" t="s">
        <v>189</v>
      </c>
      <c r="D8293" s="8" t="s">
        <v>505</v>
      </c>
      <c r="E8293" s="8" t="s">
        <v>454</v>
      </c>
      <c r="F8293" s="8" t="s">
        <v>452</v>
      </c>
      <c r="G8293" s="8" t="s">
        <v>455</v>
      </c>
      <c r="H8293" s="8">
        <v>0.85532600000000003</v>
      </c>
    </row>
    <row r="8294" spans="1:8">
      <c r="A8294" s="8" t="str">
        <f t="shared" si="169"/>
        <v>40.06.006410.09.0004</v>
      </c>
      <c r="B8294" s="8" t="s">
        <v>93</v>
      </c>
      <c r="C8294" s="8" t="s">
        <v>189</v>
      </c>
      <c r="D8294" s="8" t="s">
        <v>505</v>
      </c>
      <c r="E8294" s="8" t="s">
        <v>577</v>
      </c>
      <c r="F8294" s="8" t="s">
        <v>452</v>
      </c>
      <c r="G8294" s="8" t="s">
        <v>578</v>
      </c>
      <c r="H8294" s="8">
        <v>6.9183999999999996E-2</v>
      </c>
    </row>
    <row r="8295" spans="1:8">
      <c r="A8295" s="8" t="str">
        <f t="shared" si="169"/>
        <v>40.06.006430.05.0002</v>
      </c>
      <c r="B8295" s="8" t="s">
        <v>93</v>
      </c>
      <c r="C8295" s="8" t="s">
        <v>189</v>
      </c>
      <c r="D8295" s="8" t="s">
        <v>505</v>
      </c>
      <c r="E8295" s="8" t="s">
        <v>581</v>
      </c>
      <c r="F8295" s="8" t="s">
        <v>498</v>
      </c>
      <c r="G8295" s="8" t="s">
        <v>582</v>
      </c>
      <c r="H8295" s="8">
        <v>3.2559999999999998</v>
      </c>
    </row>
    <row r="8296" spans="1:8">
      <c r="A8296" s="8" t="str">
        <f t="shared" si="169"/>
        <v>40.06.006410.04.0010</v>
      </c>
      <c r="B8296" s="8" t="s">
        <v>93</v>
      </c>
      <c r="C8296" s="8" t="s">
        <v>189</v>
      </c>
      <c r="D8296" s="8" t="s">
        <v>505</v>
      </c>
      <c r="E8296" s="8" t="s">
        <v>465</v>
      </c>
      <c r="F8296" s="8" t="s">
        <v>452</v>
      </c>
      <c r="G8296" s="8" t="s">
        <v>459</v>
      </c>
      <c r="H8296" s="8">
        <v>0.90310699999999999</v>
      </c>
    </row>
    <row r="8297" spans="1:8">
      <c r="A8297" s="8" t="str">
        <f t="shared" si="169"/>
        <v>40.06.006430.07.0001</v>
      </c>
      <c r="B8297" s="8" t="s">
        <v>93</v>
      </c>
      <c r="C8297" s="8" t="s">
        <v>189</v>
      </c>
      <c r="D8297" s="8" t="s">
        <v>505</v>
      </c>
      <c r="E8297" s="8" t="s">
        <v>583</v>
      </c>
      <c r="F8297" s="8" t="s">
        <v>498</v>
      </c>
      <c r="G8297" s="8" t="s">
        <v>584</v>
      </c>
      <c r="H8297" s="8">
        <v>2.5071189999999999</v>
      </c>
    </row>
    <row r="8298" spans="1:8">
      <c r="A8298" s="8" t="str">
        <f t="shared" si="169"/>
        <v>40.06.006410.05.0012</v>
      </c>
      <c r="B8298" s="8" t="s">
        <v>93</v>
      </c>
      <c r="C8298" s="8" t="s">
        <v>189</v>
      </c>
      <c r="D8298" s="8" t="s">
        <v>505</v>
      </c>
      <c r="E8298" s="8" t="s">
        <v>585</v>
      </c>
      <c r="F8298" s="8" t="s">
        <v>452</v>
      </c>
      <c r="G8298" s="8" t="s">
        <v>586</v>
      </c>
      <c r="H8298" s="8">
        <v>1.5432710000000001</v>
      </c>
    </row>
    <row r="8299" spans="1:8">
      <c r="A8299" s="8" t="str">
        <f t="shared" si="169"/>
        <v>40.06.006410.06.0020</v>
      </c>
      <c r="B8299" s="8" t="s">
        <v>93</v>
      </c>
      <c r="C8299" s="8" t="s">
        <v>189</v>
      </c>
      <c r="D8299" s="8" t="s">
        <v>505</v>
      </c>
      <c r="E8299" s="8" t="s">
        <v>456</v>
      </c>
      <c r="F8299" s="8" t="s">
        <v>452</v>
      </c>
      <c r="G8299" s="8" t="s">
        <v>457</v>
      </c>
      <c r="H8299" s="8">
        <v>1.6966999999999999E-2</v>
      </c>
    </row>
    <row r="8300" spans="1:8">
      <c r="A8300" s="8" t="str">
        <f t="shared" si="169"/>
        <v>40.06.006420.07.0031</v>
      </c>
      <c r="B8300" s="8" t="s">
        <v>93</v>
      </c>
      <c r="C8300" s="8" t="s">
        <v>189</v>
      </c>
      <c r="D8300" s="8" t="s">
        <v>505</v>
      </c>
      <c r="E8300" s="8" t="s">
        <v>658</v>
      </c>
      <c r="F8300" s="8" t="s">
        <v>498</v>
      </c>
      <c r="G8300" s="8" t="s">
        <v>630</v>
      </c>
      <c r="H8300" s="8">
        <v>8.1230999999999998E-2</v>
      </c>
    </row>
    <row r="8301" spans="1:8">
      <c r="A8301" s="8" t="str">
        <f t="shared" si="169"/>
        <v>40.06.006420.07.0029</v>
      </c>
      <c r="B8301" s="8" t="s">
        <v>93</v>
      </c>
      <c r="C8301" s="8" t="s">
        <v>189</v>
      </c>
      <c r="D8301" s="8" t="s">
        <v>505</v>
      </c>
      <c r="E8301" s="8" t="s">
        <v>649</v>
      </c>
      <c r="F8301" s="8" t="s">
        <v>498</v>
      </c>
      <c r="G8301" s="8" t="s">
        <v>624</v>
      </c>
      <c r="H8301" s="8">
        <v>0.182564</v>
      </c>
    </row>
    <row r="8302" spans="1:8">
      <c r="A8302" s="8" t="str">
        <f t="shared" si="169"/>
        <v>40.06.006420.03.0040</v>
      </c>
      <c r="B8302" s="8" t="s">
        <v>93</v>
      </c>
      <c r="C8302" s="8" t="s">
        <v>189</v>
      </c>
      <c r="D8302" s="8" t="s">
        <v>505</v>
      </c>
      <c r="E8302" s="8" t="s">
        <v>652</v>
      </c>
      <c r="F8302" s="8" t="s">
        <v>463</v>
      </c>
      <c r="G8302" s="8" t="s">
        <v>626</v>
      </c>
      <c r="H8302" s="8">
        <v>1</v>
      </c>
    </row>
    <row r="8303" spans="1:8">
      <c r="A8303" s="8" t="str">
        <f t="shared" si="169"/>
        <v>40.06.006535.05.0004</v>
      </c>
      <c r="B8303" s="8" t="s">
        <v>94</v>
      </c>
      <c r="C8303" s="8" t="s">
        <v>592</v>
      </c>
      <c r="D8303" s="8" t="s">
        <v>505</v>
      </c>
      <c r="E8303" s="8" t="s">
        <v>593</v>
      </c>
      <c r="F8303" s="8" t="s">
        <v>452</v>
      </c>
      <c r="G8303" s="8" t="s">
        <v>594</v>
      </c>
      <c r="H8303" s="8">
        <v>3.06</v>
      </c>
    </row>
    <row r="8304" spans="1:8">
      <c r="A8304" s="8" t="str">
        <f t="shared" si="169"/>
        <v>40.06.006510.08.0001</v>
      </c>
      <c r="B8304" s="8" t="s">
        <v>94</v>
      </c>
      <c r="C8304" s="8" t="s">
        <v>592</v>
      </c>
      <c r="D8304" s="8" t="s">
        <v>505</v>
      </c>
      <c r="E8304" s="8" t="s">
        <v>545</v>
      </c>
      <c r="F8304" s="8" t="s">
        <v>452</v>
      </c>
      <c r="G8304" s="8" t="s">
        <v>546</v>
      </c>
      <c r="H8304" s="8">
        <v>0.92676800000000004</v>
      </c>
    </row>
    <row r="8305" spans="1:8">
      <c r="A8305" s="8" t="str">
        <f t="shared" si="169"/>
        <v>40.06.006510.07.0002</v>
      </c>
      <c r="B8305" s="8" t="s">
        <v>94</v>
      </c>
      <c r="C8305" s="8" t="s">
        <v>592</v>
      </c>
      <c r="D8305" s="8" t="s">
        <v>505</v>
      </c>
      <c r="E8305" s="8" t="s">
        <v>454</v>
      </c>
      <c r="F8305" s="8" t="s">
        <v>452</v>
      </c>
      <c r="G8305" s="8" t="s">
        <v>455</v>
      </c>
      <c r="H8305" s="8">
        <v>0.54531300000000005</v>
      </c>
    </row>
    <row r="8306" spans="1:8">
      <c r="A8306" s="8" t="str">
        <f t="shared" si="169"/>
        <v>40.06.006510.09.0004</v>
      </c>
      <c r="B8306" s="8" t="s">
        <v>94</v>
      </c>
      <c r="C8306" s="8" t="s">
        <v>592</v>
      </c>
      <c r="D8306" s="8" t="s">
        <v>505</v>
      </c>
      <c r="E8306" s="8" t="s">
        <v>577</v>
      </c>
      <c r="F8306" s="8" t="s">
        <v>452</v>
      </c>
      <c r="G8306" s="8" t="s">
        <v>578</v>
      </c>
      <c r="H8306" s="8">
        <v>4.4082000000000003E-2</v>
      </c>
    </row>
    <row r="8307" spans="1:8">
      <c r="A8307" s="8" t="str">
        <f t="shared" si="169"/>
        <v>40.06.006530.05.0002</v>
      </c>
      <c r="B8307" s="8" t="s">
        <v>94</v>
      </c>
      <c r="C8307" s="8" t="s">
        <v>592</v>
      </c>
      <c r="D8307" s="8" t="s">
        <v>505</v>
      </c>
      <c r="E8307" s="8" t="s">
        <v>581</v>
      </c>
      <c r="F8307" s="8" t="s">
        <v>498</v>
      </c>
      <c r="G8307" s="8" t="s">
        <v>582</v>
      </c>
      <c r="H8307" s="8">
        <v>2.0760000000000001</v>
      </c>
    </row>
    <row r="8308" spans="1:8">
      <c r="A8308" s="8" t="str">
        <f t="shared" si="169"/>
        <v>40.06.006510.04.0010</v>
      </c>
      <c r="B8308" s="8" t="s">
        <v>94</v>
      </c>
      <c r="C8308" s="8" t="s">
        <v>592</v>
      </c>
      <c r="D8308" s="8" t="s">
        <v>505</v>
      </c>
      <c r="E8308" s="8" t="s">
        <v>465</v>
      </c>
      <c r="F8308" s="8" t="s">
        <v>452</v>
      </c>
      <c r="G8308" s="8" t="s">
        <v>459</v>
      </c>
      <c r="H8308" s="8">
        <v>0.57581400000000005</v>
      </c>
    </row>
    <row r="8309" spans="1:8">
      <c r="A8309" s="8" t="str">
        <f t="shared" si="169"/>
        <v>40.06.006530.07.0001</v>
      </c>
      <c r="B8309" s="8" t="s">
        <v>94</v>
      </c>
      <c r="C8309" s="8" t="s">
        <v>592</v>
      </c>
      <c r="D8309" s="8" t="s">
        <v>505</v>
      </c>
      <c r="E8309" s="8" t="s">
        <v>583</v>
      </c>
      <c r="F8309" s="8" t="s">
        <v>498</v>
      </c>
      <c r="G8309" s="8" t="s">
        <v>584</v>
      </c>
      <c r="H8309" s="8">
        <v>1.598519</v>
      </c>
    </row>
    <row r="8310" spans="1:8">
      <c r="A8310" s="8" t="str">
        <f t="shared" si="169"/>
        <v>40.06.006510.05.0012</v>
      </c>
      <c r="B8310" s="8" t="s">
        <v>94</v>
      </c>
      <c r="C8310" s="8" t="s">
        <v>592</v>
      </c>
      <c r="D8310" s="8" t="s">
        <v>505</v>
      </c>
      <c r="E8310" s="8" t="s">
        <v>585</v>
      </c>
      <c r="F8310" s="8" t="s">
        <v>452</v>
      </c>
      <c r="G8310" s="8" t="s">
        <v>586</v>
      </c>
      <c r="H8310" s="8">
        <v>0.98397699999999999</v>
      </c>
    </row>
    <row r="8311" spans="1:8">
      <c r="A8311" s="8" t="str">
        <f t="shared" si="169"/>
        <v>40.06.006510.06.0020</v>
      </c>
      <c r="B8311" s="8" t="s">
        <v>94</v>
      </c>
      <c r="C8311" s="8" t="s">
        <v>592</v>
      </c>
      <c r="D8311" s="8" t="s">
        <v>505</v>
      </c>
      <c r="E8311" s="8" t="s">
        <v>456</v>
      </c>
      <c r="F8311" s="8" t="s">
        <v>452</v>
      </c>
      <c r="G8311" s="8" t="s">
        <v>457</v>
      </c>
      <c r="H8311" s="8">
        <v>1.0817999999999999E-2</v>
      </c>
    </row>
    <row r="8312" spans="1:8">
      <c r="A8312" s="8" t="str">
        <f t="shared" si="169"/>
        <v>40.06.006520.10.0001</v>
      </c>
      <c r="B8312" s="8" t="s">
        <v>94</v>
      </c>
      <c r="C8312" s="8" t="s">
        <v>592</v>
      </c>
      <c r="D8312" s="8" t="s">
        <v>505</v>
      </c>
      <c r="E8312" s="8" t="s">
        <v>507</v>
      </c>
      <c r="F8312" s="8" t="s">
        <v>508</v>
      </c>
      <c r="G8312" s="8" t="s">
        <v>509</v>
      </c>
      <c r="H8312" s="8">
        <v>3</v>
      </c>
    </row>
    <row r="8313" spans="1:8">
      <c r="A8313" s="8" t="str">
        <f t="shared" si="169"/>
        <v>40.06.006520.03.0003</v>
      </c>
      <c r="B8313" s="8" t="s">
        <v>94</v>
      </c>
      <c r="C8313" s="8" t="s">
        <v>592</v>
      </c>
      <c r="D8313" s="8" t="s">
        <v>505</v>
      </c>
      <c r="E8313" s="8" t="s">
        <v>510</v>
      </c>
      <c r="F8313" s="8" t="s">
        <v>508</v>
      </c>
      <c r="G8313" s="8" t="s">
        <v>511</v>
      </c>
      <c r="H8313" s="8">
        <v>1</v>
      </c>
    </row>
    <row r="8314" spans="1:8">
      <c r="A8314" s="8" t="str">
        <f t="shared" si="169"/>
        <v>40.06.006520.06.0021</v>
      </c>
      <c r="B8314" s="8" t="s">
        <v>94</v>
      </c>
      <c r="C8314" s="8" t="s">
        <v>592</v>
      </c>
      <c r="D8314" s="8" t="s">
        <v>505</v>
      </c>
      <c r="E8314" s="8" t="s">
        <v>665</v>
      </c>
      <c r="F8314" s="8" t="s">
        <v>463</v>
      </c>
      <c r="G8314" s="8" t="s">
        <v>666</v>
      </c>
      <c r="H8314" s="8">
        <v>3</v>
      </c>
    </row>
    <row r="8315" spans="1:8">
      <c r="A8315" s="8" t="str">
        <f t="shared" si="169"/>
        <v>40.06.006635.05.0003</v>
      </c>
      <c r="B8315" s="8" t="s">
        <v>95</v>
      </c>
      <c r="C8315" s="8" t="s">
        <v>190</v>
      </c>
      <c r="D8315" s="8" t="s">
        <v>505</v>
      </c>
      <c r="E8315" s="8" t="s">
        <v>590</v>
      </c>
      <c r="F8315" s="8" t="s">
        <v>452</v>
      </c>
      <c r="G8315" s="8" t="s">
        <v>591</v>
      </c>
      <c r="H8315" s="8">
        <v>2.97</v>
      </c>
    </row>
    <row r="8316" spans="1:8">
      <c r="A8316" s="8" t="str">
        <f t="shared" si="169"/>
        <v>40.06.006630.02.0005</v>
      </c>
      <c r="B8316" s="8" t="s">
        <v>95</v>
      </c>
      <c r="C8316" s="8" t="s">
        <v>190</v>
      </c>
      <c r="D8316" s="8" t="s">
        <v>505</v>
      </c>
      <c r="E8316" s="8" t="s">
        <v>179</v>
      </c>
      <c r="F8316" s="8" t="s">
        <v>452</v>
      </c>
      <c r="G8316" s="8" t="s">
        <v>525</v>
      </c>
      <c r="H8316" s="8">
        <v>0.899899</v>
      </c>
    </row>
    <row r="8317" spans="1:8">
      <c r="A8317" s="8" t="str">
        <f t="shared" si="169"/>
        <v>40.06.006610.07.0002</v>
      </c>
      <c r="B8317" s="8" t="s">
        <v>95</v>
      </c>
      <c r="C8317" s="8" t="s">
        <v>190</v>
      </c>
      <c r="D8317" s="8" t="s">
        <v>505</v>
      </c>
      <c r="E8317" s="8" t="s">
        <v>454</v>
      </c>
      <c r="F8317" s="8" t="s">
        <v>452</v>
      </c>
      <c r="G8317" s="8" t="s">
        <v>455</v>
      </c>
      <c r="H8317" s="8">
        <v>0.52912099999999995</v>
      </c>
    </row>
    <row r="8318" spans="1:8">
      <c r="A8318" s="8" t="str">
        <f t="shared" si="169"/>
        <v>40.06.006610.09.0004</v>
      </c>
      <c r="B8318" s="8" t="s">
        <v>95</v>
      </c>
      <c r="C8318" s="8" t="s">
        <v>190</v>
      </c>
      <c r="D8318" s="8" t="s">
        <v>505</v>
      </c>
      <c r="E8318" s="8" t="s">
        <v>577</v>
      </c>
      <c r="F8318" s="8" t="s">
        <v>452</v>
      </c>
      <c r="G8318" s="8" t="s">
        <v>578</v>
      </c>
      <c r="H8318" s="8">
        <v>4.2653000000000003E-2</v>
      </c>
    </row>
    <row r="8319" spans="1:8">
      <c r="A8319" s="8" t="str">
        <f t="shared" si="169"/>
        <v>40.06.006630.05.0002</v>
      </c>
      <c r="B8319" s="8" t="s">
        <v>95</v>
      </c>
      <c r="C8319" s="8" t="s">
        <v>190</v>
      </c>
      <c r="D8319" s="8" t="s">
        <v>505</v>
      </c>
      <c r="E8319" s="8" t="s">
        <v>581</v>
      </c>
      <c r="F8319" s="8" t="s">
        <v>498</v>
      </c>
      <c r="G8319" s="8" t="s">
        <v>582</v>
      </c>
      <c r="H8319" s="8">
        <v>2.0148000000000001</v>
      </c>
    </row>
    <row r="8320" spans="1:8">
      <c r="A8320" s="8" t="str">
        <f t="shared" si="169"/>
        <v>40.06.006610.04.0010</v>
      </c>
      <c r="B8320" s="8" t="s">
        <v>95</v>
      </c>
      <c r="C8320" s="8" t="s">
        <v>190</v>
      </c>
      <c r="D8320" s="8" t="s">
        <v>505</v>
      </c>
      <c r="E8320" s="8" t="s">
        <v>465</v>
      </c>
      <c r="F8320" s="8" t="s">
        <v>452</v>
      </c>
      <c r="G8320" s="8" t="s">
        <v>459</v>
      </c>
      <c r="H8320" s="8">
        <v>0.55883899999999997</v>
      </c>
    </row>
    <row r="8321" spans="1:8">
      <c r="A8321" s="8" t="str">
        <f t="shared" si="169"/>
        <v>40.06.006630.07.0001</v>
      </c>
      <c r="B8321" s="8" t="s">
        <v>95</v>
      </c>
      <c r="C8321" s="8" t="s">
        <v>190</v>
      </c>
      <c r="D8321" s="8" t="s">
        <v>505</v>
      </c>
      <c r="E8321" s="8" t="s">
        <v>583</v>
      </c>
      <c r="F8321" s="8" t="s">
        <v>498</v>
      </c>
      <c r="G8321" s="8" t="s">
        <v>584</v>
      </c>
      <c r="H8321" s="8">
        <v>1.5513950000000001</v>
      </c>
    </row>
    <row r="8322" spans="1:8">
      <c r="A8322" s="8" t="str">
        <f t="shared" si="169"/>
        <v>40.06.006610.05.0012</v>
      </c>
      <c r="B8322" s="8" t="s">
        <v>95</v>
      </c>
      <c r="C8322" s="8" t="s">
        <v>190</v>
      </c>
      <c r="D8322" s="8" t="s">
        <v>505</v>
      </c>
      <c r="E8322" s="8" t="s">
        <v>585</v>
      </c>
      <c r="F8322" s="8" t="s">
        <v>452</v>
      </c>
      <c r="G8322" s="8" t="s">
        <v>586</v>
      </c>
      <c r="H8322" s="8">
        <v>0.95496999999999999</v>
      </c>
    </row>
    <row r="8323" spans="1:8">
      <c r="A8323" s="8" t="str">
        <f t="shared" si="169"/>
        <v>---------------  - FMEN031 - V:</v>
      </c>
      <c r="B8323" s="8" t="s">
        <v>427</v>
      </c>
      <c r="C8323" s="8" t="e">
        <f>------------------------------DAT</f>
        <v>#NAME?</v>
      </c>
      <c r="D8323" s="8" t="s">
        <v>1238</v>
      </c>
      <c r="E8323" s="8" t="s">
        <v>526</v>
      </c>
      <c r="F8323" s="8" t="s">
        <v>527</v>
      </c>
      <c r="G8323" s="8" t="s">
        <v>528</v>
      </c>
      <c r="H8323" s="8"/>
    </row>
    <row r="8324" spans="1:8">
      <c r="A8324" s="8" t="str">
        <f t="shared" si="169"/>
        <v>_x000C_------------------------------</v>
      </c>
      <c r="B8324" s="8" t="s">
        <v>529</v>
      </c>
      <c r="C8324" s="8" t="s">
        <v>1227</v>
      </c>
      <c r="D8324" s="8" t="s">
        <v>1228</v>
      </c>
      <c r="E8324" s="8" t="s">
        <v>430</v>
      </c>
      <c r="F8324" s="8" t="s">
        <v>429</v>
      </c>
      <c r="G8324" s="8" t="s">
        <v>431</v>
      </c>
      <c r="H8324" s="8" t="s">
        <v>431</v>
      </c>
    </row>
    <row r="8325" spans="1:8">
      <c r="A8325" s="8" t="str">
        <f t="shared" si="169"/>
        <v>FORNO DE MINASrutura de Atual P</v>
      </c>
      <c r="B8325" s="8" t="s">
        <v>433</v>
      </c>
      <c r="C8325" s="8" t="s">
        <v>434</v>
      </c>
      <c r="D8325" s="8" t="s">
        <v>435</v>
      </c>
      <c r="E8325" s="8" t="s">
        <v>436</v>
      </c>
      <c r="F8325" s="8" t="s">
        <v>437</v>
      </c>
      <c r="G8325" s="8" t="s">
        <v>438</v>
      </c>
      <c r="H8325" s="8" t="s">
        <v>2262</v>
      </c>
    </row>
    <row r="8326" spans="1:8">
      <c r="A8326" s="8" t="str">
        <f t="shared" si="169"/>
        <v>-------------------------------</v>
      </c>
      <c r="B8326" s="8" t="s">
        <v>427</v>
      </c>
      <c r="C8326" s="8" t="s">
        <v>1227</v>
      </c>
      <c r="D8326" s="8" t="s">
        <v>1228</v>
      </c>
      <c r="E8326" s="8" t="s">
        <v>430</v>
      </c>
      <c r="F8326" s="8" t="s">
        <v>429</v>
      </c>
      <c r="G8326" s="8" t="s">
        <v>431</v>
      </c>
      <c r="H8326" s="8" t="s">
        <v>2259</v>
      </c>
    </row>
    <row r="8327" spans="1:8">
      <c r="A8327" s="8" t="str">
        <f t="shared" si="169"/>
        <v/>
      </c>
      <c r="B8327" s="8"/>
      <c r="C8327" s="8"/>
      <c r="D8327" s="8"/>
      <c r="E8327" s="8"/>
      <c r="F8327" s="8"/>
      <c r="G8327" s="8"/>
      <c r="H8327" s="8"/>
    </row>
    <row r="8328" spans="1:8">
      <c r="A8328" s="8" t="str">
        <f t="shared" si="169"/>
        <v>Item PaiItem Filho</v>
      </c>
      <c r="B8328" s="8" t="s">
        <v>441</v>
      </c>
      <c r="C8328" s="8" t="s">
        <v>442</v>
      </c>
      <c r="D8328" s="8" t="s">
        <v>443</v>
      </c>
      <c r="E8328" s="8" t="s">
        <v>444</v>
      </c>
      <c r="F8328" s="8" t="s">
        <v>443</v>
      </c>
      <c r="G8328" s="8" t="s">
        <v>445</v>
      </c>
      <c r="H8328" s="8" t="s">
        <v>446</v>
      </c>
    </row>
    <row r="8329" spans="1:8">
      <c r="A8329" s="8" t="str">
        <f t="shared" si="169"/>
        <v>------------------------------</v>
      </c>
      <c r="B8329" s="8" t="s">
        <v>427</v>
      </c>
      <c r="C8329" s="8" t="s">
        <v>447</v>
      </c>
      <c r="D8329" s="8" t="s">
        <v>448</v>
      </c>
      <c r="E8329" s="8" t="s">
        <v>449</v>
      </c>
      <c r="F8329" s="8" t="s">
        <v>448</v>
      </c>
      <c r="G8329" s="8" t="s">
        <v>431</v>
      </c>
      <c r="H8329" s="8" t="s">
        <v>427</v>
      </c>
    </row>
    <row r="8330" spans="1:8">
      <c r="A8330" s="8" t="str">
        <f t="shared" si="169"/>
        <v>40.06.006610.06.0020</v>
      </c>
      <c r="B8330" s="8" t="s">
        <v>95</v>
      </c>
      <c r="C8330" s="8" t="s">
        <v>190</v>
      </c>
      <c r="D8330" s="8" t="s">
        <v>505</v>
      </c>
      <c r="E8330" s="8" t="s">
        <v>456</v>
      </c>
      <c r="F8330" s="8" t="s">
        <v>452</v>
      </c>
      <c r="G8330" s="8" t="s">
        <v>457</v>
      </c>
      <c r="H8330" s="8">
        <v>1.0499E-2</v>
      </c>
    </row>
    <row r="8331" spans="1:8">
      <c r="A8331" s="8" t="str">
        <f t="shared" si="169"/>
        <v>40.06.006620.10.0001</v>
      </c>
      <c r="B8331" s="8" t="s">
        <v>95</v>
      </c>
      <c r="C8331" s="8" t="s">
        <v>190</v>
      </c>
      <c r="D8331" s="8" t="s">
        <v>505</v>
      </c>
      <c r="E8331" s="8" t="s">
        <v>507</v>
      </c>
      <c r="F8331" s="8" t="s">
        <v>508</v>
      </c>
      <c r="G8331" s="8" t="s">
        <v>509</v>
      </c>
      <c r="H8331" s="8">
        <v>3</v>
      </c>
    </row>
    <row r="8332" spans="1:8">
      <c r="A8332" s="8" t="str">
        <f t="shared" si="169"/>
        <v>40.06.006620.03.0003</v>
      </c>
      <c r="B8332" s="8" t="s">
        <v>95</v>
      </c>
      <c r="C8332" s="8" t="s">
        <v>190</v>
      </c>
      <c r="D8332" s="8" t="s">
        <v>505</v>
      </c>
      <c r="E8332" s="8" t="s">
        <v>510</v>
      </c>
      <c r="F8332" s="8" t="s">
        <v>508</v>
      </c>
      <c r="G8332" s="8" t="s">
        <v>511</v>
      </c>
      <c r="H8332" s="8">
        <v>1</v>
      </c>
    </row>
    <row r="8333" spans="1:8">
      <c r="A8333" s="8" t="str">
        <f t="shared" si="169"/>
        <v>40.06.006620.06.0010</v>
      </c>
      <c r="B8333" s="8" t="s">
        <v>95</v>
      </c>
      <c r="C8333" s="8" t="s">
        <v>190</v>
      </c>
      <c r="D8333" s="8" t="s">
        <v>505</v>
      </c>
      <c r="E8333" s="8" t="s">
        <v>668</v>
      </c>
      <c r="F8333" s="8" t="s">
        <v>463</v>
      </c>
      <c r="G8333" s="8" t="s">
        <v>669</v>
      </c>
      <c r="H8333" s="8">
        <v>3</v>
      </c>
    </row>
    <row r="8334" spans="1:8">
      <c r="A8334" s="8" t="str">
        <f t="shared" si="169"/>
        <v>40.06.006735.05.0014</v>
      </c>
      <c r="B8334" s="8" t="s">
        <v>97</v>
      </c>
      <c r="C8334" s="8" t="s">
        <v>670</v>
      </c>
      <c r="D8334" s="8" t="s">
        <v>450</v>
      </c>
      <c r="E8334" s="8" t="s">
        <v>640</v>
      </c>
      <c r="F8334" s="8" t="s">
        <v>452</v>
      </c>
      <c r="G8334" s="8" t="s">
        <v>641</v>
      </c>
      <c r="H8334" s="8">
        <v>4.8</v>
      </c>
    </row>
    <row r="8335" spans="1:8">
      <c r="A8335" s="8" t="str">
        <f t="shared" ref="A8335:A8398" si="170">B8335&amp;E8335</f>
        <v>40.06.006710.08.0008</v>
      </c>
      <c r="B8335" s="8" t="s">
        <v>97</v>
      </c>
      <c r="C8335" s="8" t="s">
        <v>670</v>
      </c>
      <c r="D8335" s="8" t="s">
        <v>450</v>
      </c>
      <c r="E8335" s="8" t="s">
        <v>615</v>
      </c>
      <c r="F8335" s="8" t="s">
        <v>498</v>
      </c>
      <c r="G8335" s="8" t="s">
        <v>616</v>
      </c>
      <c r="H8335" s="8">
        <v>1.4543429999999999</v>
      </c>
    </row>
    <row r="8336" spans="1:8">
      <c r="A8336" s="8" t="str">
        <f t="shared" si="170"/>
        <v>40.06.006710.07.0002</v>
      </c>
      <c r="B8336" s="8" t="s">
        <v>97</v>
      </c>
      <c r="C8336" s="8" t="s">
        <v>670</v>
      </c>
      <c r="D8336" s="8" t="s">
        <v>450</v>
      </c>
      <c r="E8336" s="8" t="s">
        <v>454</v>
      </c>
      <c r="F8336" s="8" t="s">
        <v>452</v>
      </c>
      <c r="G8336" s="8" t="s">
        <v>455</v>
      </c>
      <c r="H8336" s="8">
        <v>0.85532600000000003</v>
      </c>
    </row>
    <row r="8337" spans="1:8">
      <c r="A8337" s="8" t="str">
        <f t="shared" si="170"/>
        <v>40.06.006710.09.0004</v>
      </c>
      <c r="B8337" s="8" t="s">
        <v>97</v>
      </c>
      <c r="C8337" s="8" t="s">
        <v>670</v>
      </c>
      <c r="D8337" s="8" t="s">
        <v>450</v>
      </c>
      <c r="E8337" s="8" t="s">
        <v>577</v>
      </c>
      <c r="F8337" s="8" t="s">
        <v>452</v>
      </c>
      <c r="G8337" s="8" t="s">
        <v>578</v>
      </c>
      <c r="H8337" s="8">
        <v>6.9183999999999996E-2</v>
      </c>
    </row>
    <row r="8338" spans="1:8">
      <c r="A8338" s="8" t="str">
        <f t="shared" si="170"/>
        <v>40.06.006730.05.0002</v>
      </c>
      <c r="B8338" s="8" t="s">
        <v>97</v>
      </c>
      <c r="C8338" s="8" t="s">
        <v>670</v>
      </c>
      <c r="D8338" s="8" t="s">
        <v>450</v>
      </c>
      <c r="E8338" s="8" t="s">
        <v>581</v>
      </c>
      <c r="F8338" s="8" t="s">
        <v>498</v>
      </c>
      <c r="G8338" s="8" t="s">
        <v>582</v>
      </c>
      <c r="H8338" s="8">
        <v>3.2559999999999998</v>
      </c>
    </row>
    <row r="8339" spans="1:8">
      <c r="A8339" s="8" t="str">
        <f t="shared" si="170"/>
        <v>40.06.006710.04.0010</v>
      </c>
      <c r="B8339" s="8" t="s">
        <v>97</v>
      </c>
      <c r="C8339" s="8" t="s">
        <v>670</v>
      </c>
      <c r="D8339" s="8" t="s">
        <v>450</v>
      </c>
      <c r="E8339" s="8" t="s">
        <v>465</v>
      </c>
      <c r="F8339" s="8" t="s">
        <v>452</v>
      </c>
      <c r="G8339" s="8" t="s">
        <v>459</v>
      </c>
      <c r="H8339" s="8">
        <v>0.90310699999999999</v>
      </c>
    </row>
    <row r="8340" spans="1:8">
      <c r="A8340" s="8" t="str">
        <f t="shared" si="170"/>
        <v>40.06.006730.07.0001</v>
      </c>
      <c r="B8340" s="8" t="s">
        <v>97</v>
      </c>
      <c r="C8340" s="8" t="s">
        <v>670</v>
      </c>
      <c r="D8340" s="8" t="s">
        <v>450</v>
      </c>
      <c r="E8340" s="8" t="s">
        <v>583</v>
      </c>
      <c r="F8340" s="8" t="s">
        <v>498</v>
      </c>
      <c r="G8340" s="8" t="s">
        <v>584</v>
      </c>
      <c r="H8340" s="8">
        <v>2.5071189999999999</v>
      </c>
    </row>
    <row r="8341" spans="1:8">
      <c r="A8341" s="8" t="str">
        <f t="shared" si="170"/>
        <v>40.06.006710.05.0012</v>
      </c>
      <c r="B8341" s="8" t="s">
        <v>97</v>
      </c>
      <c r="C8341" s="8" t="s">
        <v>670</v>
      </c>
      <c r="D8341" s="8" t="s">
        <v>450</v>
      </c>
      <c r="E8341" s="8" t="s">
        <v>585</v>
      </c>
      <c r="F8341" s="8" t="s">
        <v>452</v>
      </c>
      <c r="G8341" s="8" t="s">
        <v>586</v>
      </c>
      <c r="H8341" s="8">
        <v>1.5432710000000001</v>
      </c>
    </row>
    <row r="8342" spans="1:8">
      <c r="A8342" s="8" t="str">
        <f t="shared" si="170"/>
        <v>40.06.006710.06.0020</v>
      </c>
      <c r="B8342" s="8" t="s">
        <v>97</v>
      </c>
      <c r="C8342" s="8" t="s">
        <v>670</v>
      </c>
      <c r="D8342" s="8" t="s">
        <v>450</v>
      </c>
      <c r="E8342" s="8" t="s">
        <v>456</v>
      </c>
      <c r="F8342" s="8" t="s">
        <v>452</v>
      </c>
      <c r="G8342" s="8" t="s">
        <v>457</v>
      </c>
      <c r="H8342" s="8">
        <v>1.6966999999999999E-2</v>
      </c>
    </row>
    <row r="8343" spans="1:8">
      <c r="A8343" s="8" t="str">
        <f t="shared" si="170"/>
        <v>40.06.006720.07.0036</v>
      </c>
      <c r="B8343" s="8" t="s">
        <v>97</v>
      </c>
      <c r="C8343" s="8" t="s">
        <v>670</v>
      </c>
      <c r="D8343" s="8" t="s">
        <v>450</v>
      </c>
      <c r="E8343" s="8" t="s">
        <v>656</v>
      </c>
      <c r="F8343" s="8" t="s">
        <v>498</v>
      </c>
      <c r="G8343" s="8" t="s">
        <v>657</v>
      </c>
      <c r="H8343" s="8">
        <v>8.1230999999999998E-2</v>
      </c>
    </row>
    <row r="8344" spans="1:8">
      <c r="A8344" s="8" t="str">
        <f t="shared" si="170"/>
        <v>40.06.006720.07.0029</v>
      </c>
      <c r="B8344" s="8" t="s">
        <v>97</v>
      </c>
      <c r="C8344" s="8" t="s">
        <v>670</v>
      </c>
      <c r="D8344" s="8" t="s">
        <v>450</v>
      </c>
      <c r="E8344" s="8" t="s">
        <v>649</v>
      </c>
      <c r="F8344" s="8" t="s">
        <v>498</v>
      </c>
      <c r="G8344" s="8" t="s">
        <v>624</v>
      </c>
      <c r="H8344" s="8">
        <v>0.182564</v>
      </c>
    </row>
    <row r="8345" spans="1:8">
      <c r="A8345" s="8" t="str">
        <f t="shared" si="170"/>
        <v>40.06.006720.03.0040</v>
      </c>
      <c r="B8345" s="8" t="s">
        <v>97</v>
      </c>
      <c r="C8345" s="8" t="s">
        <v>670</v>
      </c>
      <c r="D8345" s="8" t="s">
        <v>450</v>
      </c>
      <c r="E8345" s="8" t="s">
        <v>652</v>
      </c>
      <c r="F8345" s="8" t="s">
        <v>463</v>
      </c>
      <c r="G8345" s="8" t="s">
        <v>626</v>
      </c>
      <c r="H8345" s="8">
        <v>1</v>
      </c>
    </row>
    <row r="8346" spans="1:8">
      <c r="A8346" s="8" t="str">
        <f t="shared" si="170"/>
        <v>40.06.006720.06.0025</v>
      </c>
      <c r="B8346" s="8" t="s">
        <v>97</v>
      </c>
      <c r="C8346" s="8" t="s">
        <v>670</v>
      </c>
      <c r="D8346" s="8" t="s">
        <v>450</v>
      </c>
      <c r="E8346" s="8" t="s">
        <v>671</v>
      </c>
      <c r="F8346" s="8" t="s">
        <v>463</v>
      </c>
      <c r="G8346" s="8" t="s">
        <v>672</v>
      </c>
      <c r="H8346" s="8">
        <v>20</v>
      </c>
    </row>
    <row r="8347" spans="1:8">
      <c r="A8347" s="8" t="str">
        <f t="shared" si="170"/>
        <v>40.06.006835.05.0013</v>
      </c>
      <c r="B8347" s="8" t="s">
        <v>96</v>
      </c>
      <c r="C8347" s="8" t="s">
        <v>673</v>
      </c>
      <c r="D8347" s="8" t="s">
        <v>450</v>
      </c>
      <c r="E8347" s="8" t="s">
        <v>636</v>
      </c>
      <c r="F8347" s="8" t="s">
        <v>452</v>
      </c>
      <c r="G8347" s="8" t="s">
        <v>633</v>
      </c>
      <c r="H8347" s="8">
        <v>4.8</v>
      </c>
    </row>
    <row r="8348" spans="1:8">
      <c r="A8348" s="8" t="str">
        <f t="shared" si="170"/>
        <v>40.06.006810.08.0001</v>
      </c>
      <c r="B8348" s="8" t="s">
        <v>96</v>
      </c>
      <c r="C8348" s="8" t="s">
        <v>673</v>
      </c>
      <c r="D8348" s="8" t="s">
        <v>450</v>
      </c>
      <c r="E8348" s="8" t="s">
        <v>545</v>
      </c>
      <c r="F8348" s="8" t="s">
        <v>452</v>
      </c>
      <c r="G8348" s="8" t="s">
        <v>546</v>
      </c>
      <c r="H8348" s="8">
        <v>1.4543429999999999</v>
      </c>
    </row>
    <row r="8349" spans="1:8">
      <c r="A8349" s="8" t="str">
        <f t="shared" si="170"/>
        <v>40.06.006810.07.0002</v>
      </c>
      <c r="B8349" s="8" t="s">
        <v>96</v>
      </c>
      <c r="C8349" s="8" t="s">
        <v>673</v>
      </c>
      <c r="D8349" s="8" t="s">
        <v>450</v>
      </c>
      <c r="E8349" s="8" t="s">
        <v>454</v>
      </c>
      <c r="F8349" s="8" t="s">
        <v>452</v>
      </c>
      <c r="G8349" s="8" t="s">
        <v>455</v>
      </c>
      <c r="H8349" s="8">
        <v>0.85532600000000003</v>
      </c>
    </row>
    <row r="8350" spans="1:8">
      <c r="A8350" s="8" t="str">
        <f t="shared" si="170"/>
        <v>40.06.006810.09.0004</v>
      </c>
      <c r="B8350" s="8" t="s">
        <v>96</v>
      </c>
      <c r="C8350" s="8" t="s">
        <v>673</v>
      </c>
      <c r="D8350" s="8" t="s">
        <v>450</v>
      </c>
      <c r="E8350" s="8" t="s">
        <v>577</v>
      </c>
      <c r="F8350" s="8" t="s">
        <v>452</v>
      </c>
      <c r="G8350" s="8" t="s">
        <v>578</v>
      </c>
      <c r="H8350" s="8">
        <v>6.9183999999999996E-2</v>
      </c>
    </row>
    <row r="8351" spans="1:8">
      <c r="A8351" s="8" t="str">
        <f t="shared" si="170"/>
        <v>40.06.006830.05.0002</v>
      </c>
      <c r="B8351" s="8" t="s">
        <v>96</v>
      </c>
      <c r="C8351" s="8" t="s">
        <v>673</v>
      </c>
      <c r="D8351" s="8" t="s">
        <v>450</v>
      </c>
      <c r="E8351" s="8" t="s">
        <v>581</v>
      </c>
      <c r="F8351" s="8" t="s">
        <v>498</v>
      </c>
      <c r="G8351" s="8" t="s">
        <v>582</v>
      </c>
      <c r="H8351" s="8">
        <v>3.2559999999999998</v>
      </c>
    </row>
    <row r="8352" spans="1:8">
      <c r="A8352" s="8" t="str">
        <f t="shared" si="170"/>
        <v>40.06.006810.04.0010</v>
      </c>
      <c r="B8352" s="8" t="s">
        <v>96</v>
      </c>
      <c r="C8352" s="8" t="s">
        <v>673</v>
      </c>
      <c r="D8352" s="8" t="s">
        <v>450</v>
      </c>
      <c r="E8352" s="8" t="s">
        <v>465</v>
      </c>
      <c r="F8352" s="8" t="s">
        <v>452</v>
      </c>
      <c r="G8352" s="8" t="s">
        <v>459</v>
      </c>
      <c r="H8352" s="8">
        <v>0.90310699999999999</v>
      </c>
    </row>
    <row r="8353" spans="1:8">
      <c r="A8353" s="8" t="str">
        <f t="shared" si="170"/>
        <v>40.06.006830.07.0001</v>
      </c>
      <c r="B8353" s="8" t="s">
        <v>96</v>
      </c>
      <c r="C8353" s="8" t="s">
        <v>673</v>
      </c>
      <c r="D8353" s="8" t="s">
        <v>450</v>
      </c>
      <c r="E8353" s="8" t="s">
        <v>583</v>
      </c>
      <c r="F8353" s="8" t="s">
        <v>498</v>
      </c>
      <c r="G8353" s="8" t="s">
        <v>584</v>
      </c>
      <c r="H8353" s="8">
        <v>2.5071189999999999</v>
      </c>
    </row>
    <row r="8354" spans="1:8">
      <c r="A8354" s="8" t="str">
        <f t="shared" si="170"/>
        <v>40.06.006810.05.0012</v>
      </c>
      <c r="B8354" s="8" t="s">
        <v>96</v>
      </c>
      <c r="C8354" s="8" t="s">
        <v>673</v>
      </c>
      <c r="D8354" s="8" t="s">
        <v>450</v>
      </c>
      <c r="E8354" s="8" t="s">
        <v>585</v>
      </c>
      <c r="F8354" s="8" t="s">
        <v>452</v>
      </c>
      <c r="G8354" s="8" t="s">
        <v>586</v>
      </c>
      <c r="H8354" s="8">
        <v>1.5432710000000001</v>
      </c>
    </row>
    <row r="8355" spans="1:8">
      <c r="A8355" s="8" t="str">
        <f t="shared" si="170"/>
        <v>40.06.006810.06.0020</v>
      </c>
      <c r="B8355" s="8" t="s">
        <v>96</v>
      </c>
      <c r="C8355" s="8" t="s">
        <v>673</v>
      </c>
      <c r="D8355" s="8" t="s">
        <v>450</v>
      </c>
      <c r="E8355" s="8" t="s">
        <v>456</v>
      </c>
      <c r="F8355" s="8" t="s">
        <v>452</v>
      </c>
      <c r="G8355" s="8" t="s">
        <v>457</v>
      </c>
      <c r="H8355" s="8">
        <v>1.6966999999999999E-2</v>
      </c>
    </row>
    <row r="8356" spans="1:8">
      <c r="A8356" s="8" t="str">
        <f t="shared" si="170"/>
        <v>40.06.006820.07.0035</v>
      </c>
      <c r="B8356" s="8" t="s">
        <v>96</v>
      </c>
      <c r="C8356" s="8" t="s">
        <v>673</v>
      </c>
      <c r="D8356" s="8" t="s">
        <v>450</v>
      </c>
      <c r="E8356" s="8" t="s">
        <v>654</v>
      </c>
      <c r="F8356" s="8" t="s">
        <v>498</v>
      </c>
      <c r="G8356" s="8" t="s">
        <v>635</v>
      </c>
      <c r="H8356" s="8">
        <v>8.1230999999999998E-2</v>
      </c>
    </row>
    <row r="8357" spans="1:8">
      <c r="A8357" s="8" t="str">
        <f t="shared" si="170"/>
        <v>40.06.006820.07.0029</v>
      </c>
      <c r="B8357" s="8" t="s">
        <v>96</v>
      </c>
      <c r="C8357" s="8" t="s">
        <v>673</v>
      </c>
      <c r="D8357" s="8" t="s">
        <v>450</v>
      </c>
      <c r="E8357" s="8" t="s">
        <v>649</v>
      </c>
      <c r="F8357" s="8" t="s">
        <v>498</v>
      </c>
      <c r="G8357" s="8" t="s">
        <v>624</v>
      </c>
      <c r="H8357" s="8">
        <v>0.182564</v>
      </c>
    </row>
    <row r="8358" spans="1:8">
      <c r="A8358" s="8" t="str">
        <f t="shared" si="170"/>
        <v>40.06.006820.03.0040</v>
      </c>
      <c r="B8358" s="8" t="s">
        <v>96</v>
      </c>
      <c r="C8358" s="8" t="s">
        <v>673</v>
      </c>
      <c r="D8358" s="8" t="s">
        <v>450</v>
      </c>
      <c r="E8358" s="8" t="s">
        <v>652</v>
      </c>
      <c r="F8358" s="8" t="s">
        <v>463</v>
      </c>
      <c r="G8358" s="8" t="s">
        <v>626</v>
      </c>
      <c r="H8358" s="8">
        <v>1</v>
      </c>
    </row>
    <row r="8359" spans="1:8">
      <c r="A8359" s="8" t="str">
        <f t="shared" si="170"/>
        <v>40.06.006820.06.0026</v>
      </c>
      <c r="B8359" s="8" t="s">
        <v>96</v>
      </c>
      <c r="C8359" s="8" t="s">
        <v>673</v>
      </c>
      <c r="D8359" s="8" t="s">
        <v>450</v>
      </c>
      <c r="E8359" s="8" t="s">
        <v>674</v>
      </c>
      <c r="F8359" s="8" t="s">
        <v>463</v>
      </c>
      <c r="G8359" s="8" t="s">
        <v>666</v>
      </c>
      <c r="H8359" s="8">
        <v>20</v>
      </c>
    </row>
    <row r="8360" spans="1:8">
      <c r="A8360" s="8" t="str">
        <f t="shared" si="170"/>
        <v>40.06.006935.05.0013</v>
      </c>
      <c r="B8360" s="8" t="s">
        <v>98</v>
      </c>
      <c r="C8360" s="8" t="s">
        <v>675</v>
      </c>
      <c r="D8360" s="8" t="s">
        <v>450</v>
      </c>
      <c r="E8360" s="8" t="s">
        <v>636</v>
      </c>
      <c r="F8360" s="8" t="s">
        <v>452</v>
      </c>
      <c r="G8360" s="8" t="s">
        <v>633</v>
      </c>
      <c r="H8360" s="8">
        <v>4.8</v>
      </c>
    </row>
    <row r="8361" spans="1:8">
      <c r="A8361" s="8" t="str">
        <f t="shared" si="170"/>
        <v>40.06.006910.08.0001</v>
      </c>
      <c r="B8361" s="8" t="s">
        <v>98</v>
      </c>
      <c r="C8361" s="8" t="s">
        <v>675</v>
      </c>
      <c r="D8361" s="8" t="s">
        <v>450</v>
      </c>
      <c r="E8361" s="8" t="s">
        <v>545</v>
      </c>
      <c r="F8361" s="8" t="s">
        <v>452</v>
      </c>
      <c r="G8361" s="8" t="s">
        <v>546</v>
      </c>
      <c r="H8361" s="8">
        <v>1.4543429999999999</v>
      </c>
    </row>
    <row r="8362" spans="1:8">
      <c r="A8362" s="8" t="str">
        <f t="shared" si="170"/>
        <v>40.06.006910.07.0002</v>
      </c>
      <c r="B8362" s="8" t="s">
        <v>98</v>
      </c>
      <c r="C8362" s="8" t="s">
        <v>675</v>
      </c>
      <c r="D8362" s="8" t="s">
        <v>450</v>
      </c>
      <c r="E8362" s="8" t="s">
        <v>454</v>
      </c>
      <c r="F8362" s="8" t="s">
        <v>452</v>
      </c>
      <c r="G8362" s="8" t="s">
        <v>455</v>
      </c>
      <c r="H8362" s="8">
        <v>0.85532600000000003</v>
      </c>
    </row>
    <row r="8363" spans="1:8">
      <c r="A8363" s="8" t="str">
        <f t="shared" si="170"/>
        <v>40.06.006910.09.0004</v>
      </c>
      <c r="B8363" s="8" t="s">
        <v>98</v>
      </c>
      <c r="C8363" s="8" t="s">
        <v>675</v>
      </c>
      <c r="D8363" s="8" t="s">
        <v>450</v>
      </c>
      <c r="E8363" s="8" t="s">
        <v>577</v>
      </c>
      <c r="F8363" s="8" t="s">
        <v>452</v>
      </c>
      <c r="G8363" s="8" t="s">
        <v>578</v>
      </c>
      <c r="H8363" s="8">
        <v>6.9183999999999996E-2</v>
      </c>
    </row>
    <row r="8364" spans="1:8">
      <c r="A8364" s="8" t="str">
        <f t="shared" si="170"/>
        <v>40.06.006930.05.0002</v>
      </c>
      <c r="B8364" s="8" t="s">
        <v>98</v>
      </c>
      <c r="C8364" s="8" t="s">
        <v>675</v>
      </c>
      <c r="D8364" s="8" t="s">
        <v>450</v>
      </c>
      <c r="E8364" s="8" t="s">
        <v>581</v>
      </c>
      <c r="F8364" s="8" t="s">
        <v>498</v>
      </c>
      <c r="G8364" s="8" t="s">
        <v>582</v>
      </c>
      <c r="H8364" s="8">
        <v>3.2559999999999998</v>
      </c>
    </row>
    <row r="8365" spans="1:8">
      <c r="A8365" s="8" t="str">
        <f t="shared" si="170"/>
        <v>40.06.006910.04.0010</v>
      </c>
      <c r="B8365" s="8" t="s">
        <v>98</v>
      </c>
      <c r="C8365" s="8" t="s">
        <v>675</v>
      </c>
      <c r="D8365" s="8" t="s">
        <v>450</v>
      </c>
      <c r="E8365" s="8" t="s">
        <v>465</v>
      </c>
      <c r="F8365" s="8" t="s">
        <v>452</v>
      </c>
      <c r="G8365" s="8" t="s">
        <v>459</v>
      </c>
      <c r="H8365" s="8">
        <v>0.90310699999999999</v>
      </c>
    </row>
    <row r="8366" spans="1:8">
      <c r="A8366" s="8" t="str">
        <f t="shared" si="170"/>
        <v>40.06.006930.07.0001</v>
      </c>
      <c r="B8366" s="8" t="s">
        <v>98</v>
      </c>
      <c r="C8366" s="8" t="s">
        <v>675</v>
      </c>
      <c r="D8366" s="8" t="s">
        <v>450</v>
      </c>
      <c r="E8366" s="8" t="s">
        <v>583</v>
      </c>
      <c r="F8366" s="8" t="s">
        <v>498</v>
      </c>
      <c r="G8366" s="8" t="s">
        <v>584</v>
      </c>
      <c r="H8366" s="8">
        <v>2.5071189999999999</v>
      </c>
    </row>
    <row r="8367" spans="1:8">
      <c r="A8367" s="8" t="str">
        <f t="shared" si="170"/>
        <v>40.06.006910.05.0012</v>
      </c>
      <c r="B8367" s="8" t="s">
        <v>98</v>
      </c>
      <c r="C8367" s="8" t="s">
        <v>675</v>
      </c>
      <c r="D8367" s="8" t="s">
        <v>450</v>
      </c>
      <c r="E8367" s="8" t="s">
        <v>585</v>
      </c>
      <c r="F8367" s="8" t="s">
        <v>452</v>
      </c>
      <c r="G8367" s="8" t="s">
        <v>586</v>
      </c>
      <c r="H8367" s="8">
        <v>1.5432710000000001</v>
      </c>
    </row>
    <row r="8368" spans="1:8">
      <c r="A8368" s="8" t="str">
        <f t="shared" si="170"/>
        <v>40.06.006910.06.0020</v>
      </c>
      <c r="B8368" s="8" t="s">
        <v>98</v>
      </c>
      <c r="C8368" s="8" t="s">
        <v>675</v>
      </c>
      <c r="D8368" s="8" t="s">
        <v>450</v>
      </c>
      <c r="E8368" s="8" t="s">
        <v>456</v>
      </c>
      <c r="F8368" s="8" t="s">
        <v>452</v>
      </c>
      <c r="G8368" s="8" t="s">
        <v>457</v>
      </c>
      <c r="H8368" s="8">
        <v>1.6966999999999999E-2</v>
      </c>
    </row>
    <row r="8369" spans="1:8">
      <c r="A8369" s="8" t="str">
        <f t="shared" si="170"/>
        <v>40.06.006920.07.0035</v>
      </c>
      <c r="B8369" s="8" t="s">
        <v>98</v>
      </c>
      <c r="C8369" s="8" t="s">
        <v>675</v>
      </c>
      <c r="D8369" s="8" t="s">
        <v>450</v>
      </c>
      <c r="E8369" s="8" t="s">
        <v>654</v>
      </c>
      <c r="F8369" s="8" t="s">
        <v>498</v>
      </c>
      <c r="G8369" s="8" t="s">
        <v>635</v>
      </c>
      <c r="H8369" s="8">
        <v>8.1230999999999998E-2</v>
      </c>
    </row>
    <row r="8370" spans="1:8">
      <c r="A8370" s="8" t="str">
        <f t="shared" si="170"/>
        <v>40.06.006920.07.0029</v>
      </c>
      <c r="B8370" s="8" t="s">
        <v>98</v>
      </c>
      <c r="C8370" s="8" t="s">
        <v>675</v>
      </c>
      <c r="D8370" s="8" t="s">
        <v>450</v>
      </c>
      <c r="E8370" s="8" t="s">
        <v>649</v>
      </c>
      <c r="F8370" s="8" t="s">
        <v>498</v>
      </c>
      <c r="G8370" s="8" t="s">
        <v>624</v>
      </c>
      <c r="H8370" s="8">
        <v>0.182564</v>
      </c>
    </row>
    <row r="8371" spans="1:8">
      <c r="A8371" s="8" t="str">
        <f t="shared" si="170"/>
        <v>40.06.006920.03.0040</v>
      </c>
      <c r="B8371" s="8" t="s">
        <v>98</v>
      </c>
      <c r="C8371" s="8" t="s">
        <v>675</v>
      </c>
      <c r="D8371" s="8" t="s">
        <v>450</v>
      </c>
      <c r="E8371" s="8" t="s">
        <v>652</v>
      </c>
      <c r="F8371" s="8" t="s">
        <v>463</v>
      </c>
      <c r="G8371" s="8" t="s">
        <v>626</v>
      </c>
      <c r="H8371" s="8">
        <v>1</v>
      </c>
    </row>
    <row r="8372" spans="1:8">
      <c r="A8372" s="8" t="str">
        <f t="shared" si="170"/>
        <v>40.06.006920.06.0013</v>
      </c>
      <c r="B8372" s="8" t="s">
        <v>98</v>
      </c>
      <c r="C8372" s="8" t="s">
        <v>675</v>
      </c>
      <c r="D8372" s="8" t="s">
        <v>450</v>
      </c>
      <c r="E8372" s="8" t="s">
        <v>676</v>
      </c>
      <c r="F8372" s="8" t="s">
        <v>463</v>
      </c>
      <c r="G8372" s="8" t="s">
        <v>666</v>
      </c>
      <c r="H8372" s="8">
        <v>20</v>
      </c>
    </row>
    <row r="8373" spans="1:8">
      <c r="A8373" s="8" t="str">
        <f t="shared" si="170"/>
        <v>40.06.007035.05.0014</v>
      </c>
      <c r="B8373" s="8" t="s">
        <v>99</v>
      </c>
      <c r="C8373" s="8" t="s">
        <v>677</v>
      </c>
      <c r="D8373" s="8" t="s">
        <v>450</v>
      </c>
      <c r="E8373" s="8" t="s">
        <v>640</v>
      </c>
      <c r="F8373" s="8" t="s">
        <v>452</v>
      </c>
      <c r="G8373" s="8" t="s">
        <v>641</v>
      </c>
      <c r="H8373" s="8">
        <v>4.8</v>
      </c>
    </row>
    <row r="8374" spans="1:8">
      <c r="A8374" s="8" t="str">
        <f t="shared" si="170"/>
        <v>40.06.007010.08.0008</v>
      </c>
      <c r="B8374" s="8" t="s">
        <v>99</v>
      </c>
      <c r="C8374" s="8" t="s">
        <v>677</v>
      </c>
      <c r="D8374" s="8" t="s">
        <v>450</v>
      </c>
      <c r="E8374" s="8" t="s">
        <v>615</v>
      </c>
      <c r="F8374" s="8" t="s">
        <v>498</v>
      </c>
      <c r="G8374" s="8" t="s">
        <v>616</v>
      </c>
      <c r="H8374" s="8">
        <v>1.4543429999999999</v>
      </c>
    </row>
    <row r="8375" spans="1:8">
      <c r="A8375" s="8" t="str">
        <f t="shared" si="170"/>
        <v>40.06.007010.07.0002</v>
      </c>
      <c r="B8375" s="8" t="s">
        <v>99</v>
      </c>
      <c r="C8375" s="8" t="s">
        <v>677</v>
      </c>
      <c r="D8375" s="8" t="s">
        <v>450</v>
      </c>
      <c r="E8375" s="8" t="s">
        <v>454</v>
      </c>
      <c r="F8375" s="8" t="s">
        <v>452</v>
      </c>
      <c r="G8375" s="8" t="s">
        <v>455</v>
      </c>
      <c r="H8375" s="8">
        <v>0.85532600000000003</v>
      </c>
    </row>
    <row r="8376" spans="1:8">
      <c r="A8376" s="8" t="str">
        <f t="shared" si="170"/>
        <v>40.06.007010.09.0004</v>
      </c>
      <c r="B8376" s="8" t="s">
        <v>99</v>
      </c>
      <c r="C8376" s="8" t="s">
        <v>677</v>
      </c>
      <c r="D8376" s="8" t="s">
        <v>450</v>
      </c>
      <c r="E8376" s="8" t="s">
        <v>577</v>
      </c>
      <c r="F8376" s="8" t="s">
        <v>452</v>
      </c>
      <c r="G8376" s="8" t="s">
        <v>578</v>
      </c>
      <c r="H8376" s="8">
        <v>6.9183999999999996E-2</v>
      </c>
    </row>
    <row r="8377" spans="1:8">
      <c r="A8377" s="8" t="str">
        <f t="shared" si="170"/>
        <v>40.06.007030.05.0002</v>
      </c>
      <c r="B8377" s="8" t="s">
        <v>99</v>
      </c>
      <c r="C8377" s="8" t="s">
        <v>677</v>
      </c>
      <c r="D8377" s="8" t="s">
        <v>450</v>
      </c>
      <c r="E8377" s="8" t="s">
        <v>581</v>
      </c>
      <c r="F8377" s="8" t="s">
        <v>498</v>
      </c>
      <c r="G8377" s="8" t="s">
        <v>582</v>
      </c>
      <c r="H8377" s="8">
        <v>3.2559999999999998</v>
      </c>
    </row>
    <row r="8378" spans="1:8">
      <c r="A8378" s="8" t="str">
        <f t="shared" si="170"/>
        <v>40.06.007010.04.0010</v>
      </c>
      <c r="B8378" s="8" t="s">
        <v>99</v>
      </c>
      <c r="C8378" s="8" t="s">
        <v>677</v>
      </c>
      <c r="D8378" s="8" t="s">
        <v>450</v>
      </c>
      <c r="E8378" s="8" t="s">
        <v>465</v>
      </c>
      <c r="F8378" s="8" t="s">
        <v>452</v>
      </c>
      <c r="G8378" s="8" t="s">
        <v>459</v>
      </c>
      <c r="H8378" s="8">
        <v>0.90310699999999999</v>
      </c>
    </row>
    <row r="8379" spans="1:8">
      <c r="A8379" s="8" t="str">
        <f t="shared" si="170"/>
        <v>40.06.007030.07.0001</v>
      </c>
      <c r="B8379" s="8" t="s">
        <v>99</v>
      </c>
      <c r="C8379" s="8" t="s">
        <v>677</v>
      </c>
      <c r="D8379" s="8" t="s">
        <v>450</v>
      </c>
      <c r="E8379" s="8" t="s">
        <v>583</v>
      </c>
      <c r="F8379" s="8" t="s">
        <v>498</v>
      </c>
      <c r="G8379" s="8" t="s">
        <v>584</v>
      </c>
      <c r="H8379" s="8">
        <v>2.5071189999999999</v>
      </c>
    </row>
    <row r="8380" spans="1:8">
      <c r="A8380" s="8" t="str">
        <f t="shared" si="170"/>
        <v>40.06.007010.05.0012</v>
      </c>
      <c r="B8380" s="8" t="s">
        <v>99</v>
      </c>
      <c r="C8380" s="8" t="s">
        <v>677</v>
      </c>
      <c r="D8380" s="8" t="s">
        <v>450</v>
      </c>
      <c r="E8380" s="8" t="s">
        <v>585</v>
      </c>
      <c r="F8380" s="8" t="s">
        <v>452</v>
      </c>
      <c r="G8380" s="8" t="s">
        <v>586</v>
      </c>
      <c r="H8380" s="8">
        <v>1.5432710000000001</v>
      </c>
    </row>
    <row r="8381" spans="1:8">
      <c r="A8381" s="8" t="str">
        <f t="shared" si="170"/>
        <v>40.06.007010.06.0020</v>
      </c>
      <c r="B8381" s="8" t="s">
        <v>99</v>
      </c>
      <c r="C8381" s="8" t="s">
        <v>677</v>
      </c>
      <c r="D8381" s="8" t="s">
        <v>450</v>
      </c>
      <c r="E8381" s="8" t="s">
        <v>456</v>
      </c>
      <c r="F8381" s="8" t="s">
        <v>452</v>
      </c>
      <c r="G8381" s="8" t="s">
        <v>457</v>
      </c>
      <c r="H8381" s="8">
        <v>1.6966999999999999E-2</v>
      </c>
    </row>
    <row r="8382" spans="1:8">
      <c r="A8382" s="8" t="str">
        <f t="shared" si="170"/>
        <v>40.06.007020.07.0036</v>
      </c>
      <c r="B8382" s="8" t="s">
        <v>99</v>
      </c>
      <c r="C8382" s="8" t="s">
        <v>677</v>
      </c>
      <c r="D8382" s="8" t="s">
        <v>450</v>
      </c>
      <c r="E8382" s="8" t="s">
        <v>656</v>
      </c>
      <c r="F8382" s="8" t="s">
        <v>498</v>
      </c>
      <c r="G8382" s="8" t="s">
        <v>657</v>
      </c>
      <c r="H8382" s="8">
        <v>8.1230999999999998E-2</v>
      </c>
    </row>
    <row r="8383" spans="1:8">
      <c r="A8383" s="8" t="str">
        <f t="shared" si="170"/>
        <v>40.06.007020.07.0029</v>
      </c>
      <c r="B8383" s="8" t="s">
        <v>99</v>
      </c>
      <c r="C8383" s="8" t="s">
        <v>677</v>
      </c>
      <c r="D8383" s="8" t="s">
        <v>450</v>
      </c>
      <c r="E8383" s="8" t="s">
        <v>649</v>
      </c>
      <c r="F8383" s="8" t="s">
        <v>498</v>
      </c>
      <c r="G8383" s="8" t="s">
        <v>624</v>
      </c>
      <c r="H8383" s="8">
        <v>0.182564</v>
      </c>
    </row>
    <row r="8384" spans="1:8">
      <c r="A8384" s="8" t="str">
        <f t="shared" si="170"/>
        <v>40.06.007020.03.0040</v>
      </c>
      <c r="B8384" s="8" t="s">
        <v>99</v>
      </c>
      <c r="C8384" s="8" t="s">
        <v>677</v>
      </c>
      <c r="D8384" s="8" t="s">
        <v>450</v>
      </c>
      <c r="E8384" s="8" t="s">
        <v>652</v>
      </c>
      <c r="F8384" s="8" t="s">
        <v>463</v>
      </c>
      <c r="G8384" s="8" t="s">
        <v>626</v>
      </c>
      <c r="H8384" s="8">
        <v>1</v>
      </c>
    </row>
    <row r="8385" spans="1:8">
      <c r="A8385" s="8" t="str">
        <f t="shared" si="170"/>
        <v>40.06.007020.06.0014</v>
      </c>
      <c r="B8385" s="8" t="s">
        <v>99</v>
      </c>
      <c r="C8385" s="8" t="s">
        <v>677</v>
      </c>
      <c r="D8385" s="8" t="s">
        <v>450</v>
      </c>
      <c r="E8385" s="8" t="s">
        <v>678</v>
      </c>
      <c r="F8385" s="8" t="s">
        <v>463</v>
      </c>
      <c r="G8385" s="8" t="s">
        <v>679</v>
      </c>
      <c r="H8385" s="8">
        <v>20</v>
      </c>
    </row>
    <row r="8386" spans="1:8">
      <c r="A8386" s="8" t="str">
        <f t="shared" si="170"/>
        <v>40.06.007135.05.0102</v>
      </c>
      <c r="B8386" s="8" t="s">
        <v>71</v>
      </c>
      <c r="C8386" s="8" t="s">
        <v>72</v>
      </c>
      <c r="D8386" s="8" t="s">
        <v>505</v>
      </c>
      <c r="E8386" s="8" t="s">
        <v>680</v>
      </c>
      <c r="F8386" s="8" t="s">
        <v>452</v>
      </c>
      <c r="G8386" s="8" t="s">
        <v>681</v>
      </c>
      <c r="H8386" s="8">
        <v>3.24</v>
      </c>
    </row>
    <row r="8387" spans="1:8">
      <c r="A8387" s="8" t="str">
        <f t="shared" si="170"/>
        <v>---------------  - FMEN031 - V:</v>
      </c>
      <c r="B8387" s="8" t="s">
        <v>427</v>
      </c>
      <c r="C8387" s="8" t="e">
        <f>------------------------------DAT</f>
        <v>#NAME?</v>
      </c>
      <c r="D8387" s="8" t="s">
        <v>1238</v>
      </c>
      <c r="E8387" s="8" t="s">
        <v>526</v>
      </c>
      <c r="F8387" s="8" t="s">
        <v>527</v>
      </c>
      <c r="G8387" s="8" t="s">
        <v>528</v>
      </c>
      <c r="H8387" s="8"/>
    </row>
    <row r="8388" spans="1:8">
      <c r="A8388" s="8" t="str">
        <f t="shared" si="170"/>
        <v>_x000C_------------------------------</v>
      </c>
      <c r="B8388" s="8" t="s">
        <v>529</v>
      </c>
      <c r="C8388" s="8" t="s">
        <v>1227</v>
      </c>
      <c r="D8388" s="8" t="s">
        <v>1228</v>
      </c>
      <c r="E8388" s="8" t="s">
        <v>430</v>
      </c>
      <c r="F8388" s="8" t="s">
        <v>429</v>
      </c>
      <c r="G8388" s="8" t="s">
        <v>431</v>
      </c>
      <c r="H8388" s="8" t="s">
        <v>431</v>
      </c>
    </row>
    <row r="8389" spans="1:8">
      <c r="A8389" s="8" t="str">
        <f t="shared" si="170"/>
        <v>FORNO DE MINASrutura de Atual P</v>
      </c>
      <c r="B8389" s="8" t="s">
        <v>433</v>
      </c>
      <c r="C8389" s="8" t="s">
        <v>434</v>
      </c>
      <c r="D8389" s="8" t="s">
        <v>435</v>
      </c>
      <c r="E8389" s="8" t="s">
        <v>436</v>
      </c>
      <c r="F8389" s="8" t="s">
        <v>437</v>
      </c>
      <c r="G8389" s="8" t="s">
        <v>438</v>
      </c>
      <c r="H8389" s="8" t="s">
        <v>2263</v>
      </c>
    </row>
    <row r="8390" spans="1:8">
      <c r="A8390" s="8" t="str">
        <f t="shared" si="170"/>
        <v>-------------------------------</v>
      </c>
      <c r="B8390" s="8" t="s">
        <v>427</v>
      </c>
      <c r="C8390" s="8" t="s">
        <v>1227</v>
      </c>
      <c r="D8390" s="8" t="s">
        <v>1228</v>
      </c>
      <c r="E8390" s="8" t="s">
        <v>430</v>
      </c>
      <c r="F8390" s="8" t="s">
        <v>429</v>
      </c>
      <c r="G8390" s="8" t="s">
        <v>431</v>
      </c>
      <c r="H8390" s="8" t="s">
        <v>2259</v>
      </c>
    </row>
    <row r="8391" spans="1:8">
      <c r="A8391" s="8" t="str">
        <f t="shared" si="170"/>
        <v/>
      </c>
      <c r="B8391" s="8"/>
      <c r="C8391" s="8"/>
      <c r="D8391" s="8"/>
      <c r="E8391" s="8"/>
      <c r="F8391" s="8"/>
      <c r="G8391" s="8"/>
      <c r="H8391" s="8"/>
    </row>
    <row r="8392" spans="1:8">
      <c r="A8392" s="8" t="str">
        <f t="shared" si="170"/>
        <v>Item PaiItem Filho</v>
      </c>
      <c r="B8392" s="8" t="s">
        <v>441</v>
      </c>
      <c r="C8392" s="8" t="s">
        <v>442</v>
      </c>
      <c r="D8392" s="8" t="s">
        <v>443</v>
      </c>
      <c r="E8392" s="8" t="s">
        <v>444</v>
      </c>
      <c r="F8392" s="8" t="s">
        <v>443</v>
      </c>
      <c r="G8392" s="8" t="s">
        <v>445</v>
      </c>
      <c r="H8392" s="8" t="s">
        <v>446</v>
      </c>
    </row>
    <row r="8393" spans="1:8">
      <c r="A8393" s="8" t="str">
        <f t="shared" si="170"/>
        <v>------------------------------</v>
      </c>
      <c r="B8393" s="8" t="s">
        <v>427</v>
      </c>
      <c r="C8393" s="8" t="s">
        <v>447</v>
      </c>
      <c r="D8393" s="8" t="s">
        <v>448</v>
      </c>
      <c r="E8393" s="8" t="s">
        <v>449</v>
      </c>
      <c r="F8393" s="8" t="s">
        <v>448</v>
      </c>
      <c r="G8393" s="8" t="s">
        <v>431</v>
      </c>
      <c r="H8393" s="8" t="s">
        <v>427</v>
      </c>
    </row>
    <row r="8394" spans="1:8">
      <c r="A8394" s="8" t="str">
        <f t="shared" si="170"/>
        <v>40.06.007110.09.0004</v>
      </c>
      <c r="B8394" s="8" t="s">
        <v>71</v>
      </c>
      <c r="C8394" s="8" t="s">
        <v>72</v>
      </c>
      <c r="D8394" s="8" t="s">
        <v>505</v>
      </c>
      <c r="E8394" s="8" t="s">
        <v>577</v>
      </c>
      <c r="F8394" s="8" t="s">
        <v>452</v>
      </c>
      <c r="G8394" s="8" t="s">
        <v>578</v>
      </c>
      <c r="H8394" s="8">
        <v>4.5918E-2</v>
      </c>
    </row>
    <row r="8395" spans="1:8">
      <c r="A8395" s="8" t="str">
        <f t="shared" si="170"/>
        <v>40.06.007110.07.0002</v>
      </c>
      <c r="B8395" s="8" t="s">
        <v>71</v>
      </c>
      <c r="C8395" s="8" t="s">
        <v>72</v>
      </c>
      <c r="D8395" s="8" t="s">
        <v>505</v>
      </c>
      <c r="E8395" s="8" t="s">
        <v>454</v>
      </c>
      <c r="F8395" s="8" t="s">
        <v>452</v>
      </c>
      <c r="G8395" s="8" t="s">
        <v>455</v>
      </c>
      <c r="H8395" s="8">
        <v>0.57642499999999997</v>
      </c>
    </row>
    <row r="8396" spans="1:8">
      <c r="A8396" s="8" t="str">
        <f t="shared" si="170"/>
        <v>40.06.007130.02.0031</v>
      </c>
      <c r="B8396" s="8" t="s">
        <v>71</v>
      </c>
      <c r="C8396" s="8" t="s">
        <v>72</v>
      </c>
      <c r="D8396" s="8" t="s">
        <v>505</v>
      </c>
      <c r="E8396" s="8" t="s">
        <v>176</v>
      </c>
      <c r="F8396" s="8" t="s">
        <v>579</v>
      </c>
      <c r="G8396" s="8" t="s">
        <v>580</v>
      </c>
      <c r="H8396" s="8">
        <v>0.98181799999999997</v>
      </c>
    </row>
    <row r="8397" spans="1:8">
      <c r="A8397" s="8" t="str">
        <f t="shared" si="170"/>
        <v>40.06.007130.05.0002</v>
      </c>
      <c r="B8397" s="8" t="s">
        <v>71</v>
      </c>
      <c r="C8397" s="8" t="s">
        <v>72</v>
      </c>
      <c r="D8397" s="8" t="s">
        <v>505</v>
      </c>
      <c r="E8397" s="8" t="s">
        <v>581</v>
      </c>
      <c r="F8397" s="8" t="s">
        <v>498</v>
      </c>
      <c r="G8397" s="8" t="s">
        <v>582</v>
      </c>
      <c r="H8397" s="8">
        <v>2.1970000000000001</v>
      </c>
    </row>
    <row r="8398" spans="1:8">
      <c r="A8398" s="8" t="str">
        <f t="shared" si="170"/>
        <v>40.06.007110.04.0010</v>
      </c>
      <c r="B8398" s="8" t="s">
        <v>71</v>
      </c>
      <c r="C8398" s="8" t="s">
        <v>72</v>
      </c>
      <c r="D8398" s="8" t="s">
        <v>505</v>
      </c>
      <c r="E8398" s="8" t="s">
        <v>465</v>
      </c>
      <c r="F8398" s="8" t="s">
        <v>452</v>
      </c>
      <c r="G8398" s="8" t="s">
        <v>459</v>
      </c>
      <c r="H8398" s="8">
        <v>0.609375</v>
      </c>
    </row>
    <row r="8399" spans="1:8">
      <c r="A8399" s="8" t="str">
        <f t="shared" ref="A8399:A8462" si="171">B8399&amp;E8399</f>
        <v>40.06.007130.07.0001</v>
      </c>
      <c r="B8399" s="8" t="s">
        <v>71</v>
      </c>
      <c r="C8399" s="8" t="s">
        <v>72</v>
      </c>
      <c r="D8399" s="8" t="s">
        <v>505</v>
      </c>
      <c r="E8399" s="8" t="s">
        <v>583</v>
      </c>
      <c r="F8399" s="8" t="s">
        <v>498</v>
      </c>
      <c r="G8399" s="8" t="s">
        <v>584</v>
      </c>
      <c r="H8399" s="8">
        <v>1.691689</v>
      </c>
    </row>
    <row r="8400" spans="1:8">
      <c r="A8400" s="8" t="str">
        <f t="shared" si="171"/>
        <v>40.06.007110.05.0012</v>
      </c>
      <c r="B8400" s="8" t="s">
        <v>71</v>
      </c>
      <c r="C8400" s="8" t="s">
        <v>72</v>
      </c>
      <c r="D8400" s="8" t="s">
        <v>505</v>
      </c>
      <c r="E8400" s="8" t="s">
        <v>585</v>
      </c>
      <c r="F8400" s="8" t="s">
        <v>452</v>
      </c>
      <c r="G8400" s="8" t="s">
        <v>586</v>
      </c>
      <c r="H8400" s="8">
        <v>1.0413289999999999</v>
      </c>
    </row>
    <row r="8401" spans="1:8">
      <c r="A8401" s="8" t="str">
        <f t="shared" si="171"/>
        <v>40.06.007110.06.0020</v>
      </c>
      <c r="B8401" s="8" t="s">
        <v>71</v>
      </c>
      <c r="C8401" s="8" t="s">
        <v>72</v>
      </c>
      <c r="D8401" s="8" t="s">
        <v>505</v>
      </c>
      <c r="E8401" s="8" t="s">
        <v>456</v>
      </c>
      <c r="F8401" s="8" t="s">
        <v>452</v>
      </c>
      <c r="G8401" s="8" t="s">
        <v>457</v>
      </c>
      <c r="H8401" s="8">
        <v>1.1449000000000001E-2</v>
      </c>
    </row>
    <row r="8402" spans="1:8">
      <c r="A8402" s="8" t="str">
        <f t="shared" si="171"/>
        <v>40.06.007120.03.0003</v>
      </c>
      <c r="B8402" s="8" t="s">
        <v>71</v>
      </c>
      <c r="C8402" s="8" t="s">
        <v>72</v>
      </c>
      <c r="D8402" s="8" t="s">
        <v>505</v>
      </c>
      <c r="E8402" s="8" t="s">
        <v>510</v>
      </c>
      <c r="F8402" s="8" t="s">
        <v>508</v>
      </c>
      <c r="G8402" s="8" t="s">
        <v>511</v>
      </c>
      <c r="H8402" s="8">
        <v>1</v>
      </c>
    </row>
    <row r="8403" spans="1:8">
      <c r="A8403" s="8" t="str">
        <f t="shared" si="171"/>
        <v>40.06.007120.10.0019</v>
      </c>
      <c r="B8403" s="8" t="s">
        <v>71</v>
      </c>
      <c r="C8403" s="8" t="s">
        <v>72</v>
      </c>
      <c r="D8403" s="8" t="s">
        <v>505</v>
      </c>
      <c r="E8403" s="8" t="s">
        <v>683</v>
      </c>
      <c r="F8403" s="8" t="s">
        <v>463</v>
      </c>
      <c r="G8403" s="8" t="s">
        <v>684</v>
      </c>
      <c r="H8403" s="8">
        <v>3</v>
      </c>
    </row>
    <row r="8404" spans="1:8">
      <c r="A8404" s="8" t="str">
        <f t="shared" si="171"/>
        <v>40.06.007235.05.0103</v>
      </c>
      <c r="B8404" s="8" t="s">
        <v>73</v>
      </c>
      <c r="C8404" s="8" t="s">
        <v>180</v>
      </c>
      <c r="D8404" s="8" t="s">
        <v>505</v>
      </c>
      <c r="E8404" s="8" t="s">
        <v>685</v>
      </c>
      <c r="F8404" s="8" t="s">
        <v>452</v>
      </c>
      <c r="G8404" s="8" t="s">
        <v>686</v>
      </c>
      <c r="H8404" s="8">
        <v>3.24</v>
      </c>
    </row>
    <row r="8405" spans="1:8">
      <c r="A8405" s="8" t="str">
        <f t="shared" si="171"/>
        <v>40.06.007210.09.0004</v>
      </c>
      <c r="B8405" s="8" t="s">
        <v>73</v>
      </c>
      <c r="C8405" s="8" t="s">
        <v>180</v>
      </c>
      <c r="D8405" s="8" t="s">
        <v>505</v>
      </c>
      <c r="E8405" s="8" t="s">
        <v>577</v>
      </c>
      <c r="F8405" s="8" t="s">
        <v>452</v>
      </c>
      <c r="G8405" s="8" t="s">
        <v>578</v>
      </c>
      <c r="H8405" s="8">
        <v>4.5918E-2</v>
      </c>
    </row>
    <row r="8406" spans="1:8">
      <c r="A8406" s="8" t="str">
        <f t="shared" si="171"/>
        <v>40.06.007210.07.0002</v>
      </c>
      <c r="B8406" s="8" t="s">
        <v>73</v>
      </c>
      <c r="C8406" s="8" t="s">
        <v>180</v>
      </c>
      <c r="D8406" s="8" t="s">
        <v>505</v>
      </c>
      <c r="E8406" s="8" t="s">
        <v>454</v>
      </c>
      <c r="F8406" s="8" t="s">
        <v>452</v>
      </c>
      <c r="G8406" s="8" t="s">
        <v>455</v>
      </c>
      <c r="H8406" s="8">
        <v>0.57642499999999997</v>
      </c>
    </row>
    <row r="8407" spans="1:8">
      <c r="A8407" s="8" t="str">
        <f t="shared" si="171"/>
        <v>40.06.007230.02.0002</v>
      </c>
      <c r="B8407" s="8" t="s">
        <v>73</v>
      </c>
      <c r="C8407" s="8" t="s">
        <v>180</v>
      </c>
      <c r="D8407" s="8" t="s">
        <v>505</v>
      </c>
      <c r="E8407" s="8" t="s">
        <v>181</v>
      </c>
      <c r="F8407" s="8" t="s">
        <v>452</v>
      </c>
      <c r="G8407" s="8" t="s">
        <v>547</v>
      </c>
      <c r="H8407" s="8">
        <v>0.98181799999999997</v>
      </c>
    </row>
    <row r="8408" spans="1:8">
      <c r="A8408" s="8" t="str">
        <f t="shared" si="171"/>
        <v>40.06.007230.05.0002</v>
      </c>
      <c r="B8408" s="8" t="s">
        <v>73</v>
      </c>
      <c r="C8408" s="8" t="s">
        <v>180</v>
      </c>
      <c r="D8408" s="8" t="s">
        <v>505</v>
      </c>
      <c r="E8408" s="8" t="s">
        <v>581</v>
      </c>
      <c r="F8408" s="8" t="s">
        <v>498</v>
      </c>
      <c r="G8408" s="8" t="s">
        <v>582</v>
      </c>
      <c r="H8408" s="8">
        <v>2.1970000000000001</v>
      </c>
    </row>
    <row r="8409" spans="1:8">
      <c r="A8409" s="8" t="str">
        <f t="shared" si="171"/>
        <v>40.06.007210.04.0010</v>
      </c>
      <c r="B8409" s="8" t="s">
        <v>73</v>
      </c>
      <c r="C8409" s="8" t="s">
        <v>180</v>
      </c>
      <c r="D8409" s="8" t="s">
        <v>505</v>
      </c>
      <c r="E8409" s="8" t="s">
        <v>465</v>
      </c>
      <c r="F8409" s="8" t="s">
        <v>452</v>
      </c>
      <c r="G8409" s="8" t="s">
        <v>459</v>
      </c>
      <c r="H8409" s="8">
        <v>0.609375</v>
      </c>
    </row>
    <row r="8410" spans="1:8">
      <c r="A8410" s="8" t="str">
        <f t="shared" si="171"/>
        <v>40.06.007230.07.0001</v>
      </c>
      <c r="B8410" s="8" t="s">
        <v>73</v>
      </c>
      <c r="C8410" s="8" t="s">
        <v>180</v>
      </c>
      <c r="D8410" s="8" t="s">
        <v>505</v>
      </c>
      <c r="E8410" s="8" t="s">
        <v>583</v>
      </c>
      <c r="F8410" s="8" t="s">
        <v>498</v>
      </c>
      <c r="G8410" s="8" t="s">
        <v>584</v>
      </c>
      <c r="H8410" s="8">
        <v>1.691689</v>
      </c>
    </row>
    <row r="8411" spans="1:8">
      <c r="A8411" s="8" t="str">
        <f t="shared" si="171"/>
        <v>40.06.007210.05.0012</v>
      </c>
      <c r="B8411" s="8" t="s">
        <v>73</v>
      </c>
      <c r="C8411" s="8" t="s">
        <v>180</v>
      </c>
      <c r="D8411" s="8" t="s">
        <v>505</v>
      </c>
      <c r="E8411" s="8" t="s">
        <v>585</v>
      </c>
      <c r="F8411" s="8" t="s">
        <v>452</v>
      </c>
      <c r="G8411" s="8" t="s">
        <v>586</v>
      </c>
      <c r="H8411" s="8">
        <v>1.0413289999999999</v>
      </c>
    </row>
    <row r="8412" spans="1:8">
      <c r="A8412" s="8" t="str">
        <f t="shared" si="171"/>
        <v>40.06.007210.06.0020</v>
      </c>
      <c r="B8412" s="8" t="s">
        <v>73</v>
      </c>
      <c r="C8412" s="8" t="s">
        <v>180</v>
      </c>
      <c r="D8412" s="8" t="s">
        <v>505</v>
      </c>
      <c r="E8412" s="8" t="s">
        <v>456</v>
      </c>
      <c r="F8412" s="8" t="s">
        <v>452</v>
      </c>
      <c r="G8412" s="8" t="s">
        <v>457</v>
      </c>
      <c r="H8412" s="8">
        <v>1.1449000000000001E-2</v>
      </c>
    </row>
    <row r="8413" spans="1:8">
      <c r="A8413" s="8" t="str">
        <f t="shared" si="171"/>
        <v>40.06.007220.03.0003</v>
      </c>
      <c r="B8413" s="8" t="s">
        <v>73</v>
      </c>
      <c r="C8413" s="8" t="s">
        <v>180</v>
      </c>
      <c r="D8413" s="8" t="s">
        <v>505</v>
      </c>
      <c r="E8413" s="8" t="s">
        <v>510</v>
      </c>
      <c r="F8413" s="8" t="s">
        <v>508</v>
      </c>
      <c r="G8413" s="8" t="s">
        <v>511</v>
      </c>
      <c r="H8413" s="8">
        <v>1</v>
      </c>
    </row>
    <row r="8414" spans="1:8">
      <c r="A8414" s="8" t="str">
        <f t="shared" si="171"/>
        <v>40.06.007220.10.0020</v>
      </c>
      <c r="B8414" s="8" t="s">
        <v>73</v>
      </c>
      <c r="C8414" s="8" t="s">
        <v>180</v>
      </c>
      <c r="D8414" s="8" t="s">
        <v>505</v>
      </c>
      <c r="E8414" s="8" t="s">
        <v>687</v>
      </c>
      <c r="F8414" s="8" t="s">
        <v>463</v>
      </c>
      <c r="G8414" s="8" t="s">
        <v>688</v>
      </c>
      <c r="H8414" s="8">
        <v>3</v>
      </c>
    </row>
    <row r="8415" spans="1:8">
      <c r="A8415" s="8" t="str">
        <f t="shared" si="171"/>
        <v>40.06.007335.05.0104</v>
      </c>
      <c r="B8415" s="8" t="s">
        <v>74</v>
      </c>
      <c r="C8415" s="8" t="s">
        <v>177</v>
      </c>
      <c r="D8415" s="8" t="s">
        <v>505</v>
      </c>
      <c r="E8415" s="8" t="s">
        <v>689</v>
      </c>
      <c r="F8415" s="8" t="s">
        <v>452</v>
      </c>
      <c r="G8415" s="8" t="s">
        <v>690</v>
      </c>
      <c r="H8415" s="8">
        <v>3.24</v>
      </c>
    </row>
    <row r="8416" spans="1:8">
      <c r="A8416" s="8" t="str">
        <f t="shared" si="171"/>
        <v>40.06.007310.09.0004</v>
      </c>
      <c r="B8416" s="8" t="s">
        <v>74</v>
      </c>
      <c r="C8416" s="8" t="s">
        <v>177</v>
      </c>
      <c r="D8416" s="8" t="s">
        <v>505</v>
      </c>
      <c r="E8416" s="8" t="s">
        <v>577</v>
      </c>
      <c r="F8416" s="8" t="s">
        <v>452</v>
      </c>
      <c r="G8416" s="8" t="s">
        <v>578</v>
      </c>
      <c r="H8416" s="8">
        <v>4.5918E-2</v>
      </c>
    </row>
    <row r="8417" spans="1:8">
      <c r="A8417" s="8" t="str">
        <f t="shared" si="171"/>
        <v>40.06.007310.07.0002</v>
      </c>
      <c r="B8417" s="8" t="s">
        <v>74</v>
      </c>
      <c r="C8417" s="8" t="s">
        <v>177</v>
      </c>
      <c r="D8417" s="8" t="s">
        <v>505</v>
      </c>
      <c r="E8417" s="8" t="s">
        <v>454</v>
      </c>
      <c r="F8417" s="8" t="s">
        <v>452</v>
      </c>
      <c r="G8417" s="8" t="s">
        <v>455</v>
      </c>
      <c r="H8417" s="8">
        <v>0.57642499999999997</v>
      </c>
    </row>
    <row r="8418" spans="1:8">
      <c r="A8418" s="8" t="str">
        <f t="shared" si="171"/>
        <v>40.06.007330.02.0038</v>
      </c>
      <c r="B8418" s="8" t="s">
        <v>74</v>
      </c>
      <c r="C8418" s="8" t="s">
        <v>177</v>
      </c>
      <c r="D8418" s="8" t="s">
        <v>505</v>
      </c>
      <c r="E8418" s="8" t="s">
        <v>178</v>
      </c>
      <c r="F8418" s="8" t="s">
        <v>452</v>
      </c>
      <c r="G8418" s="8" t="s">
        <v>589</v>
      </c>
      <c r="H8418" s="8">
        <v>0.98181799999999997</v>
      </c>
    </row>
    <row r="8419" spans="1:8">
      <c r="A8419" s="8" t="str">
        <f t="shared" si="171"/>
        <v>40.06.007330.05.0002</v>
      </c>
      <c r="B8419" s="8" t="s">
        <v>74</v>
      </c>
      <c r="C8419" s="8" t="s">
        <v>177</v>
      </c>
      <c r="D8419" s="8" t="s">
        <v>505</v>
      </c>
      <c r="E8419" s="8" t="s">
        <v>581</v>
      </c>
      <c r="F8419" s="8" t="s">
        <v>498</v>
      </c>
      <c r="G8419" s="8" t="s">
        <v>582</v>
      </c>
      <c r="H8419" s="8">
        <v>2.1970000000000001</v>
      </c>
    </row>
    <row r="8420" spans="1:8">
      <c r="A8420" s="8" t="str">
        <f t="shared" si="171"/>
        <v>40.06.007310.04.0010</v>
      </c>
      <c r="B8420" s="8" t="s">
        <v>74</v>
      </c>
      <c r="C8420" s="8" t="s">
        <v>177</v>
      </c>
      <c r="D8420" s="8" t="s">
        <v>505</v>
      </c>
      <c r="E8420" s="8" t="s">
        <v>465</v>
      </c>
      <c r="F8420" s="8" t="s">
        <v>452</v>
      </c>
      <c r="G8420" s="8" t="s">
        <v>459</v>
      </c>
      <c r="H8420" s="8">
        <v>0.609375</v>
      </c>
    </row>
    <row r="8421" spans="1:8">
      <c r="A8421" s="8" t="str">
        <f t="shared" si="171"/>
        <v>40.06.007330.07.0001</v>
      </c>
      <c r="B8421" s="8" t="s">
        <v>74</v>
      </c>
      <c r="C8421" s="8" t="s">
        <v>177</v>
      </c>
      <c r="D8421" s="8" t="s">
        <v>505</v>
      </c>
      <c r="E8421" s="8" t="s">
        <v>583</v>
      </c>
      <c r="F8421" s="8" t="s">
        <v>498</v>
      </c>
      <c r="G8421" s="8" t="s">
        <v>584</v>
      </c>
      <c r="H8421" s="8">
        <v>1.691689</v>
      </c>
    </row>
    <row r="8422" spans="1:8">
      <c r="A8422" s="8" t="str">
        <f t="shared" si="171"/>
        <v>40.06.007310.05.0012</v>
      </c>
      <c r="B8422" s="8" t="s">
        <v>74</v>
      </c>
      <c r="C8422" s="8" t="s">
        <v>177</v>
      </c>
      <c r="D8422" s="8" t="s">
        <v>505</v>
      </c>
      <c r="E8422" s="8" t="s">
        <v>585</v>
      </c>
      <c r="F8422" s="8" t="s">
        <v>452</v>
      </c>
      <c r="G8422" s="8" t="s">
        <v>586</v>
      </c>
      <c r="H8422" s="8">
        <v>1.0413289999999999</v>
      </c>
    </row>
    <row r="8423" spans="1:8">
      <c r="A8423" s="8" t="str">
        <f t="shared" si="171"/>
        <v>40.06.007310.06.0020</v>
      </c>
      <c r="B8423" s="8" t="s">
        <v>74</v>
      </c>
      <c r="C8423" s="8" t="s">
        <v>177</v>
      </c>
      <c r="D8423" s="8" t="s">
        <v>505</v>
      </c>
      <c r="E8423" s="8" t="s">
        <v>456</v>
      </c>
      <c r="F8423" s="8" t="s">
        <v>452</v>
      </c>
      <c r="G8423" s="8" t="s">
        <v>457</v>
      </c>
      <c r="H8423" s="8">
        <v>1.1449000000000001E-2</v>
      </c>
    </row>
    <row r="8424" spans="1:8">
      <c r="A8424" s="8" t="str">
        <f t="shared" si="171"/>
        <v>40.06.007320.03.0003</v>
      </c>
      <c r="B8424" s="8" t="s">
        <v>74</v>
      </c>
      <c r="C8424" s="8" t="s">
        <v>177</v>
      </c>
      <c r="D8424" s="8" t="s">
        <v>505</v>
      </c>
      <c r="E8424" s="8" t="s">
        <v>510</v>
      </c>
      <c r="F8424" s="8" t="s">
        <v>508</v>
      </c>
      <c r="G8424" s="8" t="s">
        <v>511</v>
      </c>
      <c r="H8424" s="8">
        <v>1</v>
      </c>
    </row>
    <row r="8425" spans="1:8">
      <c r="A8425" s="8" t="str">
        <f t="shared" si="171"/>
        <v>40.06.007320.10.0021</v>
      </c>
      <c r="B8425" s="8" t="s">
        <v>74</v>
      </c>
      <c r="C8425" s="8" t="s">
        <v>177</v>
      </c>
      <c r="D8425" s="8" t="s">
        <v>505</v>
      </c>
      <c r="E8425" s="8" t="s">
        <v>691</v>
      </c>
      <c r="F8425" s="8" t="s">
        <v>463</v>
      </c>
      <c r="G8425" s="8" t="s">
        <v>692</v>
      </c>
      <c r="H8425" s="8">
        <v>3</v>
      </c>
    </row>
    <row r="8426" spans="1:8">
      <c r="A8426" s="8" t="str">
        <f t="shared" si="171"/>
        <v>40.06.007435.05.0105</v>
      </c>
      <c r="B8426" s="8" t="s">
        <v>75</v>
      </c>
      <c r="C8426" s="8" t="s">
        <v>76</v>
      </c>
      <c r="D8426" s="8" t="s">
        <v>505</v>
      </c>
      <c r="E8426" s="8" t="s">
        <v>693</v>
      </c>
      <c r="F8426" s="8" t="s">
        <v>452</v>
      </c>
      <c r="G8426" s="8" t="s">
        <v>694</v>
      </c>
      <c r="H8426" s="8">
        <v>3.24</v>
      </c>
    </row>
    <row r="8427" spans="1:8">
      <c r="A8427" s="8" t="str">
        <f t="shared" si="171"/>
        <v>40.06.007410.09.0004</v>
      </c>
      <c r="B8427" s="8" t="s">
        <v>75</v>
      </c>
      <c r="C8427" s="8" t="s">
        <v>76</v>
      </c>
      <c r="D8427" s="8" t="s">
        <v>505</v>
      </c>
      <c r="E8427" s="8" t="s">
        <v>577</v>
      </c>
      <c r="F8427" s="8" t="s">
        <v>452</v>
      </c>
      <c r="G8427" s="8" t="s">
        <v>578</v>
      </c>
      <c r="H8427" s="8">
        <v>4.5918E-2</v>
      </c>
    </row>
    <row r="8428" spans="1:8">
      <c r="A8428" s="8" t="str">
        <f t="shared" si="171"/>
        <v>40.06.007410.07.0002</v>
      </c>
      <c r="B8428" s="8" t="s">
        <v>75</v>
      </c>
      <c r="C8428" s="8" t="s">
        <v>76</v>
      </c>
      <c r="D8428" s="8" t="s">
        <v>505</v>
      </c>
      <c r="E8428" s="8" t="s">
        <v>454</v>
      </c>
      <c r="F8428" s="8" t="s">
        <v>452</v>
      </c>
      <c r="G8428" s="8" t="s">
        <v>455</v>
      </c>
      <c r="H8428" s="8">
        <v>0.57642499999999997</v>
      </c>
    </row>
    <row r="8429" spans="1:8">
      <c r="A8429" s="8" t="str">
        <f t="shared" si="171"/>
        <v>40.06.007430.02.0005</v>
      </c>
      <c r="B8429" s="8" t="s">
        <v>75</v>
      </c>
      <c r="C8429" s="8" t="s">
        <v>76</v>
      </c>
      <c r="D8429" s="8" t="s">
        <v>505</v>
      </c>
      <c r="E8429" s="8" t="s">
        <v>179</v>
      </c>
      <c r="F8429" s="8" t="s">
        <v>452</v>
      </c>
      <c r="G8429" s="8" t="s">
        <v>525</v>
      </c>
      <c r="H8429" s="8">
        <v>0.97199999999999998</v>
      </c>
    </row>
    <row r="8430" spans="1:8">
      <c r="A8430" s="8" t="str">
        <f t="shared" si="171"/>
        <v>40.06.007430.05.0002</v>
      </c>
      <c r="B8430" s="8" t="s">
        <v>75</v>
      </c>
      <c r="C8430" s="8" t="s">
        <v>76</v>
      </c>
      <c r="D8430" s="8" t="s">
        <v>505</v>
      </c>
      <c r="E8430" s="8" t="s">
        <v>581</v>
      </c>
      <c r="F8430" s="8" t="s">
        <v>498</v>
      </c>
      <c r="G8430" s="8" t="s">
        <v>582</v>
      </c>
      <c r="H8430" s="8">
        <v>2.1970000000000001</v>
      </c>
    </row>
    <row r="8431" spans="1:8">
      <c r="A8431" s="8" t="str">
        <f t="shared" si="171"/>
        <v>40.06.007410.04.0010</v>
      </c>
      <c r="B8431" s="8" t="s">
        <v>75</v>
      </c>
      <c r="C8431" s="8" t="s">
        <v>76</v>
      </c>
      <c r="D8431" s="8" t="s">
        <v>505</v>
      </c>
      <c r="E8431" s="8" t="s">
        <v>465</v>
      </c>
      <c r="F8431" s="8" t="s">
        <v>452</v>
      </c>
      <c r="G8431" s="8" t="s">
        <v>459</v>
      </c>
      <c r="H8431" s="8">
        <v>0.609375</v>
      </c>
    </row>
    <row r="8432" spans="1:8">
      <c r="A8432" s="8" t="str">
        <f t="shared" si="171"/>
        <v>40.06.007430.07.0001</v>
      </c>
      <c r="B8432" s="8" t="s">
        <v>75</v>
      </c>
      <c r="C8432" s="8" t="s">
        <v>76</v>
      </c>
      <c r="D8432" s="8" t="s">
        <v>505</v>
      </c>
      <c r="E8432" s="8" t="s">
        <v>583</v>
      </c>
      <c r="F8432" s="8" t="s">
        <v>498</v>
      </c>
      <c r="G8432" s="8" t="s">
        <v>584</v>
      </c>
      <c r="H8432" s="8">
        <v>1.691689</v>
      </c>
    </row>
    <row r="8433" spans="1:8">
      <c r="A8433" s="8" t="str">
        <f t="shared" si="171"/>
        <v>40.06.007410.05.0012</v>
      </c>
      <c r="B8433" s="8" t="s">
        <v>75</v>
      </c>
      <c r="C8433" s="8" t="s">
        <v>76</v>
      </c>
      <c r="D8433" s="8" t="s">
        <v>505</v>
      </c>
      <c r="E8433" s="8" t="s">
        <v>585</v>
      </c>
      <c r="F8433" s="8" t="s">
        <v>452</v>
      </c>
      <c r="G8433" s="8" t="s">
        <v>586</v>
      </c>
      <c r="H8433" s="8">
        <v>1.0413289999999999</v>
      </c>
    </row>
    <row r="8434" spans="1:8">
      <c r="A8434" s="8" t="str">
        <f t="shared" si="171"/>
        <v>40.06.007410.06.0020</v>
      </c>
      <c r="B8434" s="8" t="s">
        <v>75</v>
      </c>
      <c r="C8434" s="8" t="s">
        <v>76</v>
      </c>
      <c r="D8434" s="8" t="s">
        <v>505</v>
      </c>
      <c r="E8434" s="8" t="s">
        <v>456</v>
      </c>
      <c r="F8434" s="8" t="s">
        <v>452</v>
      </c>
      <c r="G8434" s="8" t="s">
        <v>457</v>
      </c>
      <c r="H8434" s="8">
        <v>1.1449000000000001E-2</v>
      </c>
    </row>
    <row r="8435" spans="1:8">
      <c r="A8435" s="8" t="str">
        <f t="shared" si="171"/>
        <v>40.06.007420.03.0003</v>
      </c>
      <c r="B8435" s="8" t="s">
        <v>75</v>
      </c>
      <c r="C8435" s="8" t="s">
        <v>76</v>
      </c>
      <c r="D8435" s="8" t="s">
        <v>505</v>
      </c>
      <c r="E8435" s="8" t="s">
        <v>510</v>
      </c>
      <c r="F8435" s="8" t="s">
        <v>508</v>
      </c>
      <c r="G8435" s="8" t="s">
        <v>511</v>
      </c>
      <c r="H8435" s="8">
        <v>1</v>
      </c>
    </row>
    <row r="8436" spans="1:8">
      <c r="A8436" s="8" t="str">
        <f t="shared" si="171"/>
        <v>40.06.007420.10.0018</v>
      </c>
      <c r="B8436" s="8" t="s">
        <v>75</v>
      </c>
      <c r="C8436" s="8" t="s">
        <v>76</v>
      </c>
      <c r="D8436" s="8" t="s">
        <v>505</v>
      </c>
      <c r="E8436" s="8" t="s">
        <v>695</v>
      </c>
      <c r="F8436" s="8" t="s">
        <v>463</v>
      </c>
      <c r="G8436" s="8" t="s">
        <v>696</v>
      </c>
      <c r="H8436" s="8">
        <v>3</v>
      </c>
    </row>
    <row r="8437" spans="1:8">
      <c r="A8437" s="8" t="str">
        <f t="shared" si="171"/>
        <v>40.06.007535.05.0105</v>
      </c>
      <c r="B8437" s="8" t="s">
        <v>167</v>
      </c>
      <c r="C8437" s="8" t="s">
        <v>191</v>
      </c>
      <c r="D8437" s="8" t="s">
        <v>505</v>
      </c>
      <c r="E8437" s="8" t="s">
        <v>693</v>
      </c>
      <c r="F8437" s="8" t="s">
        <v>452</v>
      </c>
      <c r="G8437" s="8" t="s">
        <v>694</v>
      </c>
      <c r="H8437" s="8">
        <v>3.24</v>
      </c>
    </row>
    <row r="8438" spans="1:8">
      <c r="A8438" s="8" t="str">
        <f t="shared" si="171"/>
        <v>40.06.007510.09.0004</v>
      </c>
      <c r="B8438" s="8" t="s">
        <v>167</v>
      </c>
      <c r="C8438" s="8" t="s">
        <v>191</v>
      </c>
      <c r="D8438" s="8" t="s">
        <v>505</v>
      </c>
      <c r="E8438" s="8" t="s">
        <v>577</v>
      </c>
      <c r="F8438" s="8" t="s">
        <v>452</v>
      </c>
      <c r="G8438" s="8" t="s">
        <v>578</v>
      </c>
      <c r="H8438" s="8">
        <v>4.5918E-2</v>
      </c>
    </row>
    <row r="8439" spans="1:8">
      <c r="A8439" s="8" t="str">
        <f t="shared" si="171"/>
        <v>40.06.007510.07.0002</v>
      </c>
      <c r="B8439" s="8" t="s">
        <v>167</v>
      </c>
      <c r="C8439" s="8" t="s">
        <v>191</v>
      </c>
      <c r="D8439" s="8" t="s">
        <v>505</v>
      </c>
      <c r="E8439" s="8" t="s">
        <v>454</v>
      </c>
      <c r="F8439" s="8" t="s">
        <v>452</v>
      </c>
      <c r="G8439" s="8" t="s">
        <v>455</v>
      </c>
      <c r="H8439" s="8">
        <v>0.57642499999999997</v>
      </c>
    </row>
    <row r="8440" spans="1:8">
      <c r="A8440" s="8" t="str">
        <f t="shared" si="171"/>
        <v>40.06.007530.02.0005</v>
      </c>
      <c r="B8440" s="8" t="s">
        <v>167</v>
      </c>
      <c r="C8440" s="8" t="s">
        <v>191</v>
      </c>
      <c r="D8440" s="8" t="s">
        <v>505</v>
      </c>
      <c r="E8440" s="8" t="s">
        <v>179</v>
      </c>
      <c r="F8440" s="8" t="s">
        <v>452</v>
      </c>
      <c r="G8440" s="8" t="s">
        <v>525</v>
      </c>
      <c r="H8440" s="8">
        <v>0.97199999999999998</v>
      </c>
    </row>
    <row r="8441" spans="1:8">
      <c r="A8441" s="8" t="str">
        <f t="shared" si="171"/>
        <v>40.06.007530.05.0002</v>
      </c>
      <c r="B8441" s="8" t="s">
        <v>167</v>
      </c>
      <c r="C8441" s="8" t="s">
        <v>191</v>
      </c>
      <c r="D8441" s="8" t="s">
        <v>505</v>
      </c>
      <c r="E8441" s="8" t="s">
        <v>581</v>
      </c>
      <c r="F8441" s="8" t="s">
        <v>498</v>
      </c>
      <c r="G8441" s="8" t="s">
        <v>582</v>
      </c>
      <c r="H8441" s="8">
        <v>2.1970000000000001</v>
      </c>
    </row>
    <row r="8442" spans="1:8">
      <c r="A8442" s="8" t="str">
        <f t="shared" si="171"/>
        <v>40.06.007510.04.0010</v>
      </c>
      <c r="B8442" s="8" t="s">
        <v>167</v>
      </c>
      <c r="C8442" s="8" t="s">
        <v>191</v>
      </c>
      <c r="D8442" s="8" t="s">
        <v>505</v>
      </c>
      <c r="E8442" s="8" t="s">
        <v>465</v>
      </c>
      <c r="F8442" s="8" t="s">
        <v>452</v>
      </c>
      <c r="G8442" s="8" t="s">
        <v>459</v>
      </c>
      <c r="H8442" s="8">
        <v>0.609375</v>
      </c>
    </row>
    <row r="8443" spans="1:8">
      <c r="A8443" s="8" t="str">
        <f t="shared" si="171"/>
        <v>40.06.007530.07.0001</v>
      </c>
      <c r="B8443" s="8" t="s">
        <v>167</v>
      </c>
      <c r="C8443" s="8" t="s">
        <v>191</v>
      </c>
      <c r="D8443" s="8" t="s">
        <v>505</v>
      </c>
      <c r="E8443" s="8" t="s">
        <v>583</v>
      </c>
      <c r="F8443" s="8" t="s">
        <v>498</v>
      </c>
      <c r="G8443" s="8" t="s">
        <v>584</v>
      </c>
      <c r="H8443" s="8">
        <v>1.691689</v>
      </c>
    </row>
    <row r="8444" spans="1:8">
      <c r="A8444" s="8" t="str">
        <f t="shared" si="171"/>
        <v>40.06.007510.05.0012</v>
      </c>
      <c r="B8444" s="8" t="s">
        <v>167</v>
      </c>
      <c r="C8444" s="8" t="s">
        <v>191</v>
      </c>
      <c r="D8444" s="8" t="s">
        <v>505</v>
      </c>
      <c r="E8444" s="8" t="s">
        <v>585</v>
      </c>
      <c r="F8444" s="8" t="s">
        <v>452</v>
      </c>
      <c r="G8444" s="8" t="s">
        <v>586</v>
      </c>
      <c r="H8444" s="8">
        <v>1.0413289999999999</v>
      </c>
    </row>
    <row r="8445" spans="1:8">
      <c r="A8445" s="8" t="str">
        <f t="shared" si="171"/>
        <v>40.06.007510.06.0020</v>
      </c>
      <c r="B8445" s="8" t="s">
        <v>167</v>
      </c>
      <c r="C8445" s="8" t="s">
        <v>191</v>
      </c>
      <c r="D8445" s="8" t="s">
        <v>505</v>
      </c>
      <c r="E8445" s="8" t="s">
        <v>456</v>
      </c>
      <c r="F8445" s="8" t="s">
        <v>452</v>
      </c>
      <c r="G8445" s="8" t="s">
        <v>457</v>
      </c>
      <c r="H8445" s="8">
        <v>1.1449000000000001E-2</v>
      </c>
    </row>
    <row r="8446" spans="1:8">
      <c r="A8446" s="8" t="str">
        <f t="shared" si="171"/>
        <v>40.06.007520.03.0003</v>
      </c>
      <c r="B8446" s="8" t="s">
        <v>167</v>
      </c>
      <c r="C8446" s="8" t="s">
        <v>191</v>
      </c>
      <c r="D8446" s="8" t="s">
        <v>505</v>
      </c>
      <c r="E8446" s="8" t="s">
        <v>510</v>
      </c>
      <c r="F8446" s="8" t="s">
        <v>508</v>
      </c>
      <c r="G8446" s="8" t="s">
        <v>511</v>
      </c>
      <c r="H8446" s="8">
        <v>1</v>
      </c>
    </row>
    <row r="8447" spans="1:8">
      <c r="A8447" s="8" t="str">
        <f t="shared" si="171"/>
        <v>40.06.007520.10.0018</v>
      </c>
      <c r="B8447" s="8" t="s">
        <v>167</v>
      </c>
      <c r="C8447" s="8" t="s">
        <v>191</v>
      </c>
      <c r="D8447" s="8" t="s">
        <v>505</v>
      </c>
      <c r="E8447" s="8" t="s">
        <v>695</v>
      </c>
      <c r="F8447" s="8" t="s">
        <v>463</v>
      </c>
      <c r="G8447" s="8" t="s">
        <v>696</v>
      </c>
      <c r="H8447" s="8">
        <v>3</v>
      </c>
    </row>
    <row r="8448" spans="1:8">
      <c r="A8448" s="8" t="str">
        <f t="shared" si="171"/>
        <v>40.06.007520.06.0045</v>
      </c>
      <c r="B8448" s="8" t="s">
        <v>167</v>
      </c>
      <c r="C8448" s="8" t="s">
        <v>191</v>
      </c>
      <c r="D8448" s="8" t="s">
        <v>505</v>
      </c>
      <c r="E8448" s="8" t="s">
        <v>697</v>
      </c>
      <c r="F8448" s="8" t="s">
        <v>463</v>
      </c>
      <c r="G8448" s="8" t="s">
        <v>698</v>
      </c>
      <c r="H8448" s="8">
        <v>3</v>
      </c>
    </row>
    <row r="8449" spans="1:8">
      <c r="A8449" s="8" t="str">
        <f t="shared" si="171"/>
        <v>40.06.007620.03.0047</v>
      </c>
      <c r="B8449" s="8" t="s">
        <v>192</v>
      </c>
      <c r="C8449" s="8" t="s">
        <v>396</v>
      </c>
      <c r="D8449" s="8" t="s">
        <v>450</v>
      </c>
      <c r="E8449" s="8" t="s">
        <v>625</v>
      </c>
      <c r="F8449" s="8" t="s">
        <v>463</v>
      </c>
      <c r="G8449" s="8" t="s">
        <v>626</v>
      </c>
      <c r="H8449" s="8">
        <v>1</v>
      </c>
    </row>
    <row r="8450" spans="1:8">
      <c r="A8450" s="8" t="str">
        <f t="shared" si="171"/>
        <v>40.06.007620.07.0127</v>
      </c>
      <c r="B8450" s="8" t="s">
        <v>192</v>
      </c>
      <c r="C8450" s="8" t="s">
        <v>396</v>
      </c>
      <c r="D8450" s="8" t="s">
        <v>450</v>
      </c>
      <c r="E8450" s="8" t="s">
        <v>623</v>
      </c>
      <c r="F8450" s="8" t="s">
        <v>498</v>
      </c>
      <c r="G8450" s="8" t="s">
        <v>624</v>
      </c>
      <c r="H8450" s="8">
        <v>9.5918000000000003E-2</v>
      </c>
    </row>
    <row r="8451" spans="1:8">
      <c r="A8451" s="8" t="str">
        <f t="shared" si="171"/>
        <v>---------------  - FMEN031 - V:</v>
      </c>
      <c r="B8451" s="8" t="s">
        <v>427</v>
      </c>
      <c r="C8451" s="8" t="e">
        <f>------------------------------DAT</f>
        <v>#NAME?</v>
      </c>
      <c r="D8451" s="8" t="s">
        <v>1238</v>
      </c>
      <c r="E8451" s="8" t="s">
        <v>526</v>
      </c>
      <c r="F8451" s="8" t="s">
        <v>527</v>
      </c>
      <c r="G8451" s="8" t="s">
        <v>528</v>
      </c>
      <c r="H8451" s="8"/>
    </row>
    <row r="8452" spans="1:8">
      <c r="A8452" s="8" t="str">
        <f t="shared" si="171"/>
        <v>_x000C_------------------------------</v>
      </c>
      <c r="B8452" s="8" t="s">
        <v>529</v>
      </c>
      <c r="C8452" s="8" t="s">
        <v>1227</v>
      </c>
      <c r="D8452" s="8" t="s">
        <v>1228</v>
      </c>
      <c r="E8452" s="8" t="s">
        <v>430</v>
      </c>
      <c r="F8452" s="8" t="s">
        <v>429</v>
      </c>
      <c r="G8452" s="8" t="s">
        <v>431</v>
      </c>
      <c r="H8452" s="8" t="s">
        <v>431</v>
      </c>
    </row>
    <row r="8453" spans="1:8">
      <c r="A8453" s="8" t="str">
        <f t="shared" si="171"/>
        <v>FORNO DE MINASrutura de Atual P</v>
      </c>
      <c r="B8453" s="8" t="s">
        <v>433</v>
      </c>
      <c r="C8453" s="8" t="s">
        <v>434</v>
      </c>
      <c r="D8453" s="8" t="s">
        <v>435</v>
      </c>
      <c r="E8453" s="8" t="s">
        <v>436</v>
      </c>
      <c r="F8453" s="8" t="s">
        <v>437</v>
      </c>
      <c r="G8453" s="8" t="s">
        <v>438</v>
      </c>
      <c r="H8453" s="8" t="s">
        <v>2264</v>
      </c>
    </row>
    <row r="8454" spans="1:8">
      <c r="A8454" s="8" t="str">
        <f t="shared" si="171"/>
        <v>-------------------------------</v>
      </c>
      <c r="B8454" s="8" t="s">
        <v>427</v>
      </c>
      <c r="C8454" s="8" t="s">
        <v>1227</v>
      </c>
      <c r="D8454" s="8" t="s">
        <v>1228</v>
      </c>
      <c r="E8454" s="8" t="s">
        <v>430</v>
      </c>
      <c r="F8454" s="8" t="s">
        <v>429</v>
      </c>
      <c r="G8454" s="8" t="s">
        <v>431</v>
      </c>
      <c r="H8454" s="8" t="s">
        <v>2259</v>
      </c>
    </row>
    <row r="8455" spans="1:8">
      <c r="A8455" s="8" t="str">
        <f t="shared" si="171"/>
        <v/>
      </c>
      <c r="B8455" s="8"/>
      <c r="C8455" s="8"/>
      <c r="D8455" s="8"/>
      <c r="E8455" s="8"/>
      <c r="F8455" s="8"/>
      <c r="G8455" s="8"/>
      <c r="H8455" s="8"/>
    </row>
    <row r="8456" spans="1:8">
      <c r="A8456" s="8" t="str">
        <f t="shared" si="171"/>
        <v>Item PaiItem Filho</v>
      </c>
      <c r="B8456" s="8" t="s">
        <v>441</v>
      </c>
      <c r="C8456" s="8" t="s">
        <v>442</v>
      </c>
      <c r="D8456" s="8" t="s">
        <v>443</v>
      </c>
      <c r="E8456" s="8" t="s">
        <v>444</v>
      </c>
      <c r="F8456" s="8" t="s">
        <v>443</v>
      </c>
      <c r="G8456" s="8" t="s">
        <v>445</v>
      </c>
      <c r="H8456" s="8" t="s">
        <v>446</v>
      </c>
    </row>
    <row r="8457" spans="1:8">
      <c r="A8457" s="8" t="str">
        <f t="shared" si="171"/>
        <v>------------------------------</v>
      </c>
      <c r="B8457" s="8" t="s">
        <v>427</v>
      </c>
      <c r="C8457" s="8" t="s">
        <v>447</v>
      </c>
      <c r="D8457" s="8" t="s">
        <v>448</v>
      </c>
      <c r="E8457" s="8" t="s">
        <v>449</v>
      </c>
      <c r="F8457" s="8" t="s">
        <v>448</v>
      </c>
      <c r="G8457" s="8" t="s">
        <v>431</v>
      </c>
      <c r="H8457" s="8" t="s">
        <v>427</v>
      </c>
    </row>
    <row r="8458" spans="1:8">
      <c r="A8458" s="8" t="str">
        <f t="shared" si="171"/>
        <v>40.06.007620.07.0125</v>
      </c>
      <c r="B8458" s="8" t="s">
        <v>192</v>
      </c>
      <c r="C8458" s="8" t="s">
        <v>396</v>
      </c>
      <c r="D8458" s="8" t="s">
        <v>450</v>
      </c>
      <c r="E8458" s="8" t="s">
        <v>642</v>
      </c>
      <c r="F8458" s="8" t="s">
        <v>498</v>
      </c>
      <c r="G8458" s="8" t="s">
        <v>630</v>
      </c>
      <c r="H8458" s="8">
        <v>3.9286000000000001E-2</v>
      </c>
    </row>
    <row r="8459" spans="1:8">
      <c r="A8459" s="8" t="str">
        <f t="shared" si="171"/>
        <v>40.06.007635.05.0015</v>
      </c>
      <c r="B8459" s="8" t="s">
        <v>192</v>
      </c>
      <c r="C8459" s="8" t="s">
        <v>396</v>
      </c>
      <c r="D8459" s="8" t="s">
        <v>450</v>
      </c>
      <c r="E8459" s="8" t="s">
        <v>643</v>
      </c>
      <c r="F8459" s="8" t="s">
        <v>452</v>
      </c>
      <c r="G8459" s="8" t="s">
        <v>644</v>
      </c>
      <c r="H8459" s="8">
        <v>2.4</v>
      </c>
    </row>
    <row r="8460" spans="1:8">
      <c r="A8460" s="8" t="str">
        <f t="shared" si="171"/>
        <v>40.06.007630.02.0005</v>
      </c>
      <c r="B8460" s="8" t="s">
        <v>192</v>
      </c>
      <c r="C8460" s="8" t="s">
        <v>396</v>
      </c>
      <c r="D8460" s="8" t="s">
        <v>450</v>
      </c>
      <c r="E8460" s="8" t="s">
        <v>179</v>
      </c>
      <c r="F8460" s="8" t="s">
        <v>452</v>
      </c>
      <c r="G8460" s="8" t="s">
        <v>525</v>
      </c>
      <c r="H8460" s="8">
        <v>0.72717200000000004</v>
      </c>
    </row>
    <row r="8461" spans="1:8">
      <c r="A8461" s="8" t="str">
        <f t="shared" si="171"/>
        <v>40.06.007610.07.0002</v>
      </c>
      <c r="B8461" s="8" t="s">
        <v>192</v>
      </c>
      <c r="C8461" s="8" t="s">
        <v>396</v>
      </c>
      <c r="D8461" s="8" t="s">
        <v>450</v>
      </c>
      <c r="E8461" s="8" t="s">
        <v>454</v>
      </c>
      <c r="F8461" s="8" t="s">
        <v>452</v>
      </c>
      <c r="G8461" s="8" t="s">
        <v>455</v>
      </c>
      <c r="H8461" s="8">
        <v>0.42766300000000002</v>
      </c>
    </row>
    <row r="8462" spans="1:8">
      <c r="A8462" s="8" t="str">
        <f t="shared" si="171"/>
        <v>40.06.007610.09.0004</v>
      </c>
      <c r="B8462" s="8" t="s">
        <v>192</v>
      </c>
      <c r="C8462" s="8" t="s">
        <v>396</v>
      </c>
      <c r="D8462" s="8" t="s">
        <v>450</v>
      </c>
      <c r="E8462" s="8" t="s">
        <v>577</v>
      </c>
      <c r="F8462" s="8" t="s">
        <v>452</v>
      </c>
      <c r="G8462" s="8" t="s">
        <v>578</v>
      </c>
      <c r="H8462" s="8">
        <v>3.4591999999999998E-2</v>
      </c>
    </row>
    <row r="8463" spans="1:8">
      <c r="A8463" s="8" t="str">
        <f t="shared" ref="A8463:A8526" si="172">B8463&amp;E8463</f>
        <v>40.06.007630.05.0002</v>
      </c>
      <c r="B8463" s="8" t="s">
        <v>192</v>
      </c>
      <c r="C8463" s="8" t="s">
        <v>396</v>
      </c>
      <c r="D8463" s="8" t="s">
        <v>450</v>
      </c>
      <c r="E8463" s="8" t="s">
        <v>581</v>
      </c>
      <c r="F8463" s="8" t="s">
        <v>498</v>
      </c>
      <c r="G8463" s="8" t="s">
        <v>582</v>
      </c>
      <c r="H8463" s="8">
        <v>1.6279999999999999</v>
      </c>
    </row>
    <row r="8464" spans="1:8">
      <c r="A8464" s="8" t="str">
        <f t="shared" si="172"/>
        <v>40.06.007610.04.0010</v>
      </c>
      <c r="B8464" s="8" t="s">
        <v>192</v>
      </c>
      <c r="C8464" s="8" t="s">
        <v>396</v>
      </c>
      <c r="D8464" s="8" t="s">
        <v>450</v>
      </c>
      <c r="E8464" s="8" t="s">
        <v>465</v>
      </c>
      <c r="F8464" s="8" t="s">
        <v>452</v>
      </c>
      <c r="G8464" s="8" t="s">
        <v>459</v>
      </c>
      <c r="H8464" s="8">
        <v>0.45155400000000001</v>
      </c>
    </row>
    <row r="8465" spans="1:8">
      <c r="A8465" s="8" t="str">
        <f t="shared" si="172"/>
        <v>40.06.007630.07.0001</v>
      </c>
      <c r="B8465" s="8" t="s">
        <v>192</v>
      </c>
      <c r="C8465" s="8" t="s">
        <v>396</v>
      </c>
      <c r="D8465" s="8" t="s">
        <v>450</v>
      </c>
      <c r="E8465" s="8" t="s">
        <v>583</v>
      </c>
      <c r="F8465" s="8" t="s">
        <v>498</v>
      </c>
      <c r="G8465" s="8" t="s">
        <v>584</v>
      </c>
      <c r="H8465" s="8">
        <v>1.2535590000000001</v>
      </c>
    </row>
    <row r="8466" spans="1:8">
      <c r="A8466" s="8" t="str">
        <f t="shared" si="172"/>
        <v>40.06.007610.05.0012</v>
      </c>
      <c r="B8466" s="8" t="s">
        <v>192</v>
      </c>
      <c r="C8466" s="8" t="s">
        <v>396</v>
      </c>
      <c r="D8466" s="8" t="s">
        <v>450</v>
      </c>
      <c r="E8466" s="8" t="s">
        <v>585</v>
      </c>
      <c r="F8466" s="8" t="s">
        <v>452</v>
      </c>
      <c r="G8466" s="8" t="s">
        <v>586</v>
      </c>
      <c r="H8466" s="8">
        <v>0.77163499999999996</v>
      </c>
    </row>
    <row r="8467" spans="1:8">
      <c r="A8467" s="8" t="str">
        <f t="shared" si="172"/>
        <v>40.06.007610.06.0020</v>
      </c>
      <c r="B8467" s="8" t="s">
        <v>192</v>
      </c>
      <c r="C8467" s="8" t="s">
        <v>396</v>
      </c>
      <c r="D8467" s="8" t="s">
        <v>450</v>
      </c>
      <c r="E8467" s="8" t="s">
        <v>456</v>
      </c>
      <c r="F8467" s="8" t="s">
        <v>452</v>
      </c>
      <c r="G8467" s="8" t="s">
        <v>457</v>
      </c>
      <c r="H8467" s="8">
        <v>8.4840000000000002E-3</v>
      </c>
    </row>
    <row r="8468" spans="1:8">
      <c r="A8468" s="8" t="str">
        <f t="shared" si="172"/>
        <v>40.06.007720.03.0047</v>
      </c>
      <c r="B8468" s="8" t="s">
        <v>193</v>
      </c>
      <c r="C8468" s="8" t="s">
        <v>396</v>
      </c>
      <c r="D8468" s="8" t="s">
        <v>450</v>
      </c>
      <c r="E8468" s="8" t="s">
        <v>625</v>
      </c>
      <c r="F8468" s="8" t="s">
        <v>463</v>
      </c>
      <c r="G8468" s="8" t="s">
        <v>626</v>
      </c>
      <c r="H8468" s="8">
        <v>1</v>
      </c>
    </row>
    <row r="8469" spans="1:8">
      <c r="A8469" s="8" t="str">
        <f t="shared" si="172"/>
        <v>40.06.007720.07.0127</v>
      </c>
      <c r="B8469" s="8" t="s">
        <v>193</v>
      </c>
      <c r="C8469" s="8" t="s">
        <v>396</v>
      </c>
      <c r="D8469" s="8" t="s">
        <v>450</v>
      </c>
      <c r="E8469" s="8" t="s">
        <v>623</v>
      </c>
      <c r="F8469" s="8" t="s">
        <v>498</v>
      </c>
      <c r="G8469" s="8" t="s">
        <v>624</v>
      </c>
      <c r="H8469" s="8">
        <v>9.5918000000000003E-2</v>
      </c>
    </row>
    <row r="8470" spans="1:8">
      <c r="A8470" s="8" t="str">
        <f t="shared" si="172"/>
        <v>40.06.007720.07.0125</v>
      </c>
      <c r="B8470" s="8" t="s">
        <v>193</v>
      </c>
      <c r="C8470" s="8" t="s">
        <v>396</v>
      </c>
      <c r="D8470" s="8" t="s">
        <v>450</v>
      </c>
      <c r="E8470" s="8" t="s">
        <v>642</v>
      </c>
      <c r="F8470" s="8" t="s">
        <v>498</v>
      </c>
      <c r="G8470" s="8" t="s">
        <v>630</v>
      </c>
      <c r="H8470" s="8">
        <v>3.9286000000000001E-2</v>
      </c>
    </row>
    <row r="8471" spans="1:8">
      <c r="A8471" s="8" t="str">
        <f t="shared" si="172"/>
        <v>40.06.007735.05.0015</v>
      </c>
      <c r="B8471" s="8" t="s">
        <v>193</v>
      </c>
      <c r="C8471" s="8" t="s">
        <v>396</v>
      </c>
      <c r="D8471" s="8" t="s">
        <v>450</v>
      </c>
      <c r="E8471" s="8" t="s">
        <v>643</v>
      </c>
      <c r="F8471" s="8" t="s">
        <v>452</v>
      </c>
      <c r="G8471" s="8" t="s">
        <v>644</v>
      </c>
      <c r="H8471" s="8">
        <v>2.4</v>
      </c>
    </row>
    <row r="8472" spans="1:8">
      <c r="A8472" s="8" t="str">
        <f t="shared" si="172"/>
        <v>40.06.007730.02.0005</v>
      </c>
      <c r="B8472" s="8" t="s">
        <v>193</v>
      </c>
      <c r="C8472" s="8" t="s">
        <v>396</v>
      </c>
      <c r="D8472" s="8" t="s">
        <v>450</v>
      </c>
      <c r="E8472" s="8" t="s">
        <v>179</v>
      </c>
      <c r="F8472" s="8" t="s">
        <v>452</v>
      </c>
      <c r="G8472" s="8" t="s">
        <v>525</v>
      </c>
      <c r="H8472" s="8">
        <v>0.72717200000000004</v>
      </c>
    </row>
    <row r="8473" spans="1:8">
      <c r="A8473" s="8" t="str">
        <f t="shared" si="172"/>
        <v>40.06.007710.07.0002</v>
      </c>
      <c r="B8473" s="8" t="s">
        <v>193</v>
      </c>
      <c r="C8473" s="8" t="s">
        <v>396</v>
      </c>
      <c r="D8473" s="8" t="s">
        <v>450</v>
      </c>
      <c r="E8473" s="8" t="s">
        <v>454</v>
      </c>
      <c r="F8473" s="8" t="s">
        <v>452</v>
      </c>
      <c r="G8473" s="8" t="s">
        <v>455</v>
      </c>
      <c r="H8473" s="8">
        <v>0.42766300000000002</v>
      </c>
    </row>
    <row r="8474" spans="1:8">
      <c r="A8474" s="8" t="str">
        <f t="shared" si="172"/>
        <v>40.06.007710.09.0004</v>
      </c>
      <c r="B8474" s="8" t="s">
        <v>193</v>
      </c>
      <c r="C8474" s="8" t="s">
        <v>396</v>
      </c>
      <c r="D8474" s="8" t="s">
        <v>450</v>
      </c>
      <c r="E8474" s="8" t="s">
        <v>577</v>
      </c>
      <c r="F8474" s="8" t="s">
        <v>452</v>
      </c>
      <c r="G8474" s="8" t="s">
        <v>578</v>
      </c>
      <c r="H8474" s="8">
        <v>3.4591999999999998E-2</v>
      </c>
    </row>
    <row r="8475" spans="1:8">
      <c r="A8475" s="8" t="str">
        <f t="shared" si="172"/>
        <v>40.06.007730.05.0002</v>
      </c>
      <c r="B8475" s="8" t="s">
        <v>193</v>
      </c>
      <c r="C8475" s="8" t="s">
        <v>396</v>
      </c>
      <c r="D8475" s="8" t="s">
        <v>450</v>
      </c>
      <c r="E8475" s="8" t="s">
        <v>581</v>
      </c>
      <c r="F8475" s="8" t="s">
        <v>498</v>
      </c>
      <c r="G8475" s="8" t="s">
        <v>582</v>
      </c>
      <c r="H8475" s="8">
        <v>1.6279999999999999</v>
      </c>
    </row>
    <row r="8476" spans="1:8">
      <c r="A8476" s="8" t="str">
        <f t="shared" si="172"/>
        <v>40.06.007710.04.0010</v>
      </c>
      <c r="B8476" s="8" t="s">
        <v>193</v>
      </c>
      <c r="C8476" s="8" t="s">
        <v>396</v>
      </c>
      <c r="D8476" s="8" t="s">
        <v>450</v>
      </c>
      <c r="E8476" s="8" t="s">
        <v>465</v>
      </c>
      <c r="F8476" s="8" t="s">
        <v>452</v>
      </c>
      <c r="G8476" s="8" t="s">
        <v>459</v>
      </c>
      <c r="H8476" s="8">
        <v>0.45155400000000001</v>
      </c>
    </row>
    <row r="8477" spans="1:8">
      <c r="A8477" s="8" t="str">
        <f t="shared" si="172"/>
        <v>40.06.007730.07.0001</v>
      </c>
      <c r="B8477" s="8" t="s">
        <v>193</v>
      </c>
      <c r="C8477" s="8" t="s">
        <v>396</v>
      </c>
      <c r="D8477" s="8" t="s">
        <v>450</v>
      </c>
      <c r="E8477" s="8" t="s">
        <v>583</v>
      </c>
      <c r="F8477" s="8" t="s">
        <v>498</v>
      </c>
      <c r="G8477" s="8" t="s">
        <v>584</v>
      </c>
      <c r="H8477" s="8">
        <v>1.2535590000000001</v>
      </c>
    </row>
    <row r="8478" spans="1:8">
      <c r="A8478" s="8" t="str">
        <f t="shared" si="172"/>
        <v>40.06.007710.05.0012</v>
      </c>
      <c r="B8478" s="8" t="s">
        <v>193</v>
      </c>
      <c r="C8478" s="8" t="s">
        <v>396</v>
      </c>
      <c r="D8478" s="8" t="s">
        <v>450</v>
      </c>
      <c r="E8478" s="8" t="s">
        <v>585</v>
      </c>
      <c r="F8478" s="8" t="s">
        <v>452</v>
      </c>
      <c r="G8478" s="8" t="s">
        <v>586</v>
      </c>
      <c r="H8478" s="8">
        <v>0.77163499999999996</v>
      </c>
    </row>
    <row r="8479" spans="1:8">
      <c r="A8479" s="8" t="str">
        <f t="shared" si="172"/>
        <v>40.06.007710.06.0020</v>
      </c>
      <c r="B8479" s="8" t="s">
        <v>193</v>
      </c>
      <c r="C8479" s="8" t="s">
        <v>396</v>
      </c>
      <c r="D8479" s="8" t="s">
        <v>450</v>
      </c>
      <c r="E8479" s="8" t="s">
        <v>456</v>
      </c>
      <c r="F8479" s="8" t="s">
        <v>452</v>
      </c>
      <c r="G8479" s="8" t="s">
        <v>457</v>
      </c>
      <c r="H8479" s="8">
        <v>8.4840000000000002E-3</v>
      </c>
    </row>
    <row r="8480" spans="1:8">
      <c r="A8480" s="8" t="str">
        <f t="shared" si="172"/>
        <v>40.06.007820.03.0047</v>
      </c>
      <c r="B8480" s="8" t="s">
        <v>700</v>
      </c>
      <c r="C8480" s="8" t="s">
        <v>633</v>
      </c>
      <c r="D8480" s="8" t="s">
        <v>450</v>
      </c>
      <c r="E8480" s="8" t="s">
        <v>625</v>
      </c>
      <c r="F8480" s="8" t="s">
        <v>463</v>
      </c>
      <c r="G8480" s="8" t="s">
        <v>626</v>
      </c>
      <c r="H8480" s="8">
        <v>1</v>
      </c>
    </row>
    <row r="8481" spans="1:8">
      <c r="A8481" s="8" t="str">
        <f t="shared" si="172"/>
        <v>40.06.007820.07.0123</v>
      </c>
      <c r="B8481" s="8" t="s">
        <v>700</v>
      </c>
      <c r="C8481" s="8" t="s">
        <v>633</v>
      </c>
      <c r="D8481" s="8" t="s">
        <v>450</v>
      </c>
      <c r="E8481" s="8" t="s">
        <v>634</v>
      </c>
      <c r="F8481" s="8" t="s">
        <v>498</v>
      </c>
      <c r="G8481" s="8" t="s">
        <v>635</v>
      </c>
      <c r="H8481" s="8">
        <v>3.9286000000000001E-2</v>
      </c>
    </row>
    <row r="8482" spans="1:8">
      <c r="A8482" s="8" t="str">
        <f t="shared" si="172"/>
        <v>40.06.007820.07.0127</v>
      </c>
      <c r="B8482" s="8" t="s">
        <v>700</v>
      </c>
      <c r="C8482" s="8" t="s">
        <v>633</v>
      </c>
      <c r="D8482" s="8" t="s">
        <v>450</v>
      </c>
      <c r="E8482" s="8" t="s">
        <v>623</v>
      </c>
      <c r="F8482" s="8" t="s">
        <v>498</v>
      </c>
      <c r="G8482" s="8" t="s">
        <v>624</v>
      </c>
      <c r="H8482" s="8">
        <v>9.5918000000000003E-2</v>
      </c>
    </row>
    <row r="8483" spans="1:8">
      <c r="A8483" s="8" t="str">
        <f t="shared" si="172"/>
        <v>40.06.007835.05.0013</v>
      </c>
      <c r="B8483" s="8" t="s">
        <v>700</v>
      </c>
      <c r="C8483" s="8" t="s">
        <v>633</v>
      </c>
      <c r="D8483" s="8" t="s">
        <v>450</v>
      </c>
      <c r="E8483" s="8" t="s">
        <v>636</v>
      </c>
      <c r="F8483" s="8" t="s">
        <v>452</v>
      </c>
      <c r="G8483" s="8" t="s">
        <v>633</v>
      </c>
      <c r="H8483" s="8">
        <v>2.4</v>
      </c>
    </row>
    <row r="8484" spans="1:8">
      <c r="A8484" s="8" t="str">
        <f t="shared" si="172"/>
        <v>40.06.007810.08.0001</v>
      </c>
      <c r="B8484" s="8" t="s">
        <v>700</v>
      </c>
      <c r="C8484" s="8" t="s">
        <v>633</v>
      </c>
      <c r="D8484" s="8" t="s">
        <v>450</v>
      </c>
      <c r="E8484" s="8" t="s">
        <v>545</v>
      </c>
      <c r="F8484" s="8" t="s">
        <v>452</v>
      </c>
      <c r="G8484" s="8" t="s">
        <v>546</v>
      </c>
      <c r="H8484" s="8">
        <v>0.72717200000000004</v>
      </c>
    </row>
    <row r="8485" spans="1:8">
      <c r="A8485" s="8" t="str">
        <f t="shared" si="172"/>
        <v>40.06.007810.07.0002</v>
      </c>
      <c r="B8485" s="8" t="s">
        <v>700</v>
      </c>
      <c r="C8485" s="8" t="s">
        <v>633</v>
      </c>
      <c r="D8485" s="8" t="s">
        <v>450</v>
      </c>
      <c r="E8485" s="8" t="s">
        <v>454</v>
      </c>
      <c r="F8485" s="8" t="s">
        <v>452</v>
      </c>
      <c r="G8485" s="8" t="s">
        <v>455</v>
      </c>
      <c r="H8485" s="8">
        <v>0.42766300000000002</v>
      </c>
    </row>
    <row r="8486" spans="1:8">
      <c r="A8486" s="8" t="str">
        <f t="shared" si="172"/>
        <v>40.06.007810.09.0004</v>
      </c>
      <c r="B8486" s="8" t="s">
        <v>700</v>
      </c>
      <c r="C8486" s="8" t="s">
        <v>633</v>
      </c>
      <c r="D8486" s="8" t="s">
        <v>450</v>
      </c>
      <c r="E8486" s="8" t="s">
        <v>577</v>
      </c>
      <c r="F8486" s="8" t="s">
        <v>452</v>
      </c>
      <c r="G8486" s="8" t="s">
        <v>578</v>
      </c>
      <c r="H8486" s="8">
        <v>3.4591999999999998E-2</v>
      </c>
    </row>
    <row r="8487" spans="1:8">
      <c r="A8487" s="8" t="str">
        <f t="shared" si="172"/>
        <v>40.06.007830.05.0002</v>
      </c>
      <c r="B8487" s="8" t="s">
        <v>700</v>
      </c>
      <c r="C8487" s="8" t="s">
        <v>633</v>
      </c>
      <c r="D8487" s="8" t="s">
        <v>450</v>
      </c>
      <c r="E8487" s="8" t="s">
        <v>581</v>
      </c>
      <c r="F8487" s="8" t="s">
        <v>498</v>
      </c>
      <c r="G8487" s="8" t="s">
        <v>582</v>
      </c>
      <c r="H8487" s="8">
        <v>1.6279999999999999</v>
      </c>
    </row>
    <row r="8488" spans="1:8">
      <c r="A8488" s="8" t="str">
        <f t="shared" si="172"/>
        <v>40.06.007810.04.0010</v>
      </c>
      <c r="B8488" s="8" t="s">
        <v>700</v>
      </c>
      <c r="C8488" s="8" t="s">
        <v>633</v>
      </c>
      <c r="D8488" s="8" t="s">
        <v>450</v>
      </c>
      <c r="E8488" s="8" t="s">
        <v>465</v>
      </c>
      <c r="F8488" s="8" t="s">
        <v>452</v>
      </c>
      <c r="G8488" s="8" t="s">
        <v>459</v>
      </c>
      <c r="H8488" s="8">
        <v>0.45155400000000001</v>
      </c>
    </row>
    <row r="8489" spans="1:8">
      <c r="A8489" s="8" t="str">
        <f t="shared" si="172"/>
        <v>40.06.007830.07.0001</v>
      </c>
      <c r="B8489" s="8" t="s">
        <v>700</v>
      </c>
      <c r="C8489" s="8" t="s">
        <v>633</v>
      </c>
      <c r="D8489" s="8" t="s">
        <v>450</v>
      </c>
      <c r="E8489" s="8" t="s">
        <v>583</v>
      </c>
      <c r="F8489" s="8" t="s">
        <v>498</v>
      </c>
      <c r="G8489" s="8" t="s">
        <v>584</v>
      </c>
      <c r="H8489" s="8">
        <v>1.2535590000000001</v>
      </c>
    </row>
    <row r="8490" spans="1:8">
      <c r="A8490" s="8" t="str">
        <f t="shared" si="172"/>
        <v>40.06.007810.05.0012</v>
      </c>
      <c r="B8490" s="8" t="s">
        <v>700</v>
      </c>
      <c r="C8490" s="8" t="s">
        <v>633</v>
      </c>
      <c r="D8490" s="8" t="s">
        <v>450</v>
      </c>
      <c r="E8490" s="8" t="s">
        <v>585</v>
      </c>
      <c r="F8490" s="8" t="s">
        <v>452</v>
      </c>
      <c r="G8490" s="8" t="s">
        <v>586</v>
      </c>
      <c r="H8490" s="8">
        <v>0.77163499999999996</v>
      </c>
    </row>
    <row r="8491" spans="1:8">
      <c r="A8491" s="8" t="str">
        <f t="shared" si="172"/>
        <v>40.06.007810.06.0020</v>
      </c>
      <c r="B8491" s="8" t="s">
        <v>700</v>
      </c>
      <c r="C8491" s="8" t="s">
        <v>633</v>
      </c>
      <c r="D8491" s="8" t="s">
        <v>450</v>
      </c>
      <c r="E8491" s="8" t="s">
        <v>456</v>
      </c>
      <c r="F8491" s="8" t="s">
        <v>452</v>
      </c>
      <c r="G8491" s="8" t="s">
        <v>457</v>
      </c>
      <c r="H8491" s="8">
        <v>8.4840000000000002E-3</v>
      </c>
    </row>
    <row r="8492" spans="1:8">
      <c r="A8492" s="8" t="str">
        <f t="shared" si="172"/>
        <v>40.06.007920.03.0047</v>
      </c>
      <c r="B8492" s="8" t="s">
        <v>701</v>
      </c>
      <c r="C8492" s="8" t="s">
        <v>633</v>
      </c>
      <c r="D8492" s="8" t="s">
        <v>450</v>
      </c>
      <c r="E8492" s="8" t="s">
        <v>625</v>
      </c>
      <c r="F8492" s="8" t="s">
        <v>463</v>
      </c>
      <c r="G8492" s="8" t="s">
        <v>626</v>
      </c>
      <c r="H8492" s="8">
        <v>1</v>
      </c>
    </row>
    <row r="8493" spans="1:8">
      <c r="A8493" s="8" t="str">
        <f t="shared" si="172"/>
        <v>40.06.007920.07.0123</v>
      </c>
      <c r="B8493" s="8" t="s">
        <v>701</v>
      </c>
      <c r="C8493" s="8" t="s">
        <v>633</v>
      </c>
      <c r="D8493" s="8" t="s">
        <v>450</v>
      </c>
      <c r="E8493" s="8" t="s">
        <v>634</v>
      </c>
      <c r="F8493" s="8" t="s">
        <v>498</v>
      </c>
      <c r="G8493" s="8" t="s">
        <v>635</v>
      </c>
      <c r="H8493" s="8">
        <v>3.9286000000000001E-2</v>
      </c>
    </row>
    <row r="8494" spans="1:8">
      <c r="A8494" s="8" t="str">
        <f t="shared" si="172"/>
        <v>40.06.007920.07.0127</v>
      </c>
      <c r="B8494" s="8" t="s">
        <v>701</v>
      </c>
      <c r="C8494" s="8" t="s">
        <v>633</v>
      </c>
      <c r="D8494" s="8" t="s">
        <v>450</v>
      </c>
      <c r="E8494" s="8" t="s">
        <v>623</v>
      </c>
      <c r="F8494" s="8" t="s">
        <v>498</v>
      </c>
      <c r="G8494" s="8" t="s">
        <v>624</v>
      </c>
      <c r="H8494" s="8">
        <v>9.5918000000000003E-2</v>
      </c>
    </row>
    <row r="8495" spans="1:8">
      <c r="A8495" s="8" t="str">
        <f t="shared" si="172"/>
        <v>40.06.007935.05.0013</v>
      </c>
      <c r="B8495" s="8" t="s">
        <v>701</v>
      </c>
      <c r="C8495" s="8" t="s">
        <v>633</v>
      </c>
      <c r="D8495" s="8" t="s">
        <v>450</v>
      </c>
      <c r="E8495" s="8" t="s">
        <v>636</v>
      </c>
      <c r="F8495" s="8" t="s">
        <v>452</v>
      </c>
      <c r="G8495" s="8" t="s">
        <v>633</v>
      </c>
      <c r="H8495" s="8">
        <v>2.4</v>
      </c>
    </row>
    <row r="8496" spans="1:8">
      <c r="A8496" s="8" t="str">
        <f t="shared" si="172"/>
        <v>40.06.007910.08.0001</v>
      </c>
      <c r="B8496" s="8" t="s">
        <v>701</v>
      </c>
      <c r="C8496" s="8" t="s">
        <v>633</v>
      </c>
      <c r="D8496" s="8" t="s">
        <v>450</v>
      </c>
      <c r="E8496" s="8" t="s">
        <v>545</v>
      </c>
      <c r="F8496" s="8" t="s">
        <v>452</v>
      </c>
      <c r="G8496" s="8" t="s">
        <v>546</v>
      </c>
      <c r="H8496" s="8">
        <v>0.72717200000000004</v>
      </c>
    </row>
    <row r="8497" spans="1:8">
      <c r="A8497" s="8" t="str">
        <f t="shared" si="172"/>
        <v>40.06.007910.07.0002</v>
      </c>
      <c r="B8497" s="8" t="s">
        <v>701</v>
      </c>
      <c r="C8497" s="8" t="s">
        <v>633</v>
      </c>
      <c r="D8497" s="8" t="s">
        <v>450</v>
      </c>
      <c r="E8497" s="8" t="s">
        <v>454</v>
      </c>
      <c r="F8497" s="8" t="s">
        <v>452</v>
      </c>
      <c r="G8497" s="8" t="s">
        <v>455</v>
      </c>
      <c r="H8497" s="8">
        <v>0.42766300000000002</v>
      </c>
    </row>
    <row r="8498" spans="1:8">
      <c r="A8498" s="8" t="str">
        <f t="shared" si="172"/>
        <v>40.06.007910.09.0004</v>
      </c>
      <c r="B8498" s="8" t="s">
        <v>701</v>
      </c>
      <c r="C8498" s="8" t="s">
        <v>633</v>
      </c>
      <c r="D8498" s="8" t="s">
        <v>450</v>
      </c>
      <c r="E8498" s="8" t="s">
        <v>577</v>
      </c>
      <c r="F8498" s="8" t="s">
        <v>452</v>
      </c>
      <c r="G8498" s="8" t="s">
        <v>578</v>
      </c>
      <c r="H8498" s="8">
        <v>3.4591999999999998E-2</v>
      </c>
    </row>
    <row r="8499" spans="1:8">
      <c r="A8499" s="8" t="str">
        <f t="shared" si="172"/>
        <v>40.06.007930.05.0002</v>
      </c>
      <c r="B8499" s="8" t="s">
        <v>701</v>
      </c>
      <c r="C8499" s="8" t="s">
        <v>633</v>
      </c>
      <c r="D8499" s="8" t="s">
        <v>450</v>
      </c>
      <c r="E8499" s="8" t="s">
        <v>581</v>
      </c>
      <c r="F8499" s="8" t="s">
        <v>498</v>
      </c>
      <c r="G8499" s="8" t="s">
        <v>582</v>
      </c>
      <c r="H8499" s="8">
        <v>1.6279999999999999</v>
      </c>
    </row>
    <row r="8500" spans="1:8">
      <c r="A8500" s="8" t="str">
        <f t="shared" si="172"/>
        <v>40.06.007910.04.0010</v>
      </c>
      <c r="B8500" s="8" t="s">
        <v>701</v>
      </c>
      <c r="C8500" s="8" t="s">
        <v>633</v>
      </c>
      <c r="D8500" s="8" t="s">
        <v>450</v>
      </c>
      <c r="E8500" s="8" t="s">
        <v>465</v>
      </c>
      <c r="F8500" s="8" t="s">
        <v>452</v>
      </c>
      <c r="G8500" s="8" t="s">
        <v>459</v>
      </c>
      <c r="H8500" s="8">
        <v>0.45155400000000001</v>
      </c>
    </row>
    <row r="8501" spans="1:8">
      <c r="A8501" s="8" t="str">
        <f t="shared" si="172"/>
        <v>40.06.007930.07.0001</v>
      </c>
      <c r="B8501" s="8" t="s">
        <v>701</v>
      </c>
      <c r="C8501" s="8" t="s">
        <v>633</v>
      </c>
      <c r="D8501" s="8" t="s">
        <v>450</v>
      </c>
      <c r="E8501" s="8" t="s">
        <v>583</v>
      </c>
      <c r="F8501" s="8" t="s">
        <v>498</v>
      </c>
      <c r="G8501" s="8" t="s">
        <v>584</v>
      </c>
      <c r="H8501" s="8">
        <v>1.2535590000000001</v>
      </c>
    </row>
    <row r="8502" spans="1:8">
      <c r="A8502" s="8" t="str">
        <f t="shared" si="172"/>
        <v>40.06.007910.05.0012</v>
      </c>
      <c r="B8502" s="8" t="s">
        <v>701</v>
      </c>
      <c r="C8502" s="8" t="s">
        <v>633</v>
      </c>
      <c r="D8502" s="8" t="s">
        <v>450</v>
      </c>
      <c r="E8502" s="8" t="s">
        <v>585</v>
      </c>
      <c r="F8502" s="8" t="s">
        <v>452</v>
      </c>
      <c r="G8502" s="8" t="s">
        <v>586</v>
      </c>
      <c r="H8502" s="8">
        <v>0.77163499999999996</v>
      </c>
    </row>
    <row r="8503" spans="1:8">
      <c r="A8503" s="8" t="str">
        <f t="shared" si="172"/>
        <v>40.06.007910.06.0020</v>
      </c>
      <c r="B8503" s="8" t="s">
        <v>701</v>
      </c>
      <c r="C8503" s="8" t="s">
        <v>633</v>
      </c>
      <c r="D8503" s="8" t="s">
        <v>450</v>
      </c>
      <c r="E8503" s="8" t="s">
        <v>456</v>
      </c>
      <c r="F8503" s="8" t="s">
        <v>452</v>
      </c>
      <c r="G8503" s="8" t="s">
        <v>457</v>
      </c>
      <c r="H8503" s="8">
        <v>8.4840000000000002E-3</v>
      </c>
    </row>
    <row r="8504" spans="1:8">
      <c r="A8504" s="8" t="str">
        <f t="shared" si="172"/>
        <v>40.06.008020.07.0127</v>
      </c>
      <c r="B8504" s="8" t="s">
        <v>702</v>
      </c>
      <c r="C8504" s="8" t="s">
        <v>703</v>
      </c>
      <c r="D8504" s="8" t="s">
        <v>450</v>
      </c>
      <c r="E8504" s="8" t="s">
        <v>623</v>
      </c>
      <c r="F8504" s="8" t="s">
        <v>498</v>
      </c>
      <c r="G8504" s="8" t="s">
        <v>624</v>
      </c>
      <c r="H8504" s="8">
        <v>9.5918000000000003E-2</v>
      </c>
    </row>
    <row r="8505" spans="1:8">
      <c r="A8505" s="8" t="str">
        <f t="shared" si="172"/>
        <v>40.06.008020.07.0122</v>
      </c>
      <c r="B8505" s="8" t="s">
        <v>702</v>
      </c>
      <c r="C8505" s="8" t="s">
        <v>703</v>
      </c>
      <c r="D8505" s="8" t="s">
        <v>450</v>
      </c>
      <c r="E8505" s="8" t="s">
        <v>638</v>
      </c>
      <c r="F8505" s="8" t="s">
        <v>498</v>
      </c>
      <c r="G8505" s="8" t="s">
        <v>639</v>
      </c>
      <c r="H8505" s="8">
        <v>3.9286000000000001E-2</v>
      </c>
    </row>
    <row r="8506" spans="1:8">
      <c r="A8506" s="8" t="str">
        <f t="shared" si="172"/>
        <v>40.06.008020.03.0047</v>
      </c>
      <c r="B8506" s="8" t="s">
        <v>702</v>
      </c>
      <c r="C8506" s="8" t="s">
        <v>703</v>
      </c>
      <c r="D8506" s="8" t="s">
        <v>450</v>
      </c>
      <c r="E8506" s="8" t="s">
        <v>625</v>
      </c>
      <c r="F8506" s="8" t="s">
        <v>463</v>
      </c>
      <c r="G8506" s="8" t="s">
        <v>626</v>
      </c>
      <c r="H8506" s="8">
        <v>1</v>
      </c>
    </row>
    <row r="8507" spans="1:8">
      <c r="A8507" s="8" t="str">
        <f t="shared" si="172"/>
        <v>40.06.008035.05.0014</v>
      </c>
      <c r="B8507" s="8" t="s">
        <v>702</v>
      </c>
      <c r="C8507" s="8" t="s">
        <v>703</v>
      </c>
      <c r="D8507" s="8" t="s">
        <v>450</v>
      </c>
      <c r="E8507" s="8" t="s">
        <v>640</v>
      </c>
      <c r="F8507" s="8" t="s">
        <v>452</v>
      </c>
      <c r="G8507" s="8" t="s">
        <v>641</v>
      </c>
      <c r="H8507" s="8">
        <v>2.4</v>
      </c>
    </row>
    <row r="8508" spans="1:8">
      <c r="A8508" s="8" t="str">
        <f t="shared" si="172"/>
        <v>40.06.008010.08.0008</v>
      </c>
      <c r="B8508" s="8" t="s">
        <v>702</v>
      </c>
      <c r="C8508" s="8" t="s">
        <v>703</v>
      </c>
      <c r="D8508" s="8" t="s">
        <v>450</v>
      </c>
      <c r="E8508" s="8" t="s">
        <v>615</v>
      </c>
      <c r="F8508" s="8" t="s">
        <v>498</v>
      </c>
      <c r="G8508" s="8" t="s">
        <v>616</v>
      </c>
      <c r="H8508" s="8">
        <v>0.72717200000000004</v>
      </c>
    </row>
    <row r="8509" spans="1:8">
      <c r="A8509" s="8" t="str">
        <f t="shared" si="172"/>
        <v>40.06.008010.07.0002</v>
      </c>
      <c r="B8509" s="8" t="s">
        <v>702</v>
      </c>
      <c r="C8509" s="8" t="s">
        <v>703</v>
      </c>
      <c r="D8509" s="8" t="s">
        <v>450</v>
      </c>
      <c r="E8509" s="8" t="s">
        <v>454</v>
      </c>
      <c r="F8509" s="8" t="s">
        <v>452</v>
      </c>
      <c r="G8509" s="8" t="s">
        <v>455</v>
      </c>
      <c r="H8509" s="8">
        <v>0.42766300000000002</v>
      </c>
    </row>
    <row r="8510" spans="1:8">
      <c r="A8510" s="8" t="str">
        <f t="shared" si="172"/>
        <v>40.06.008010.09.0004</v>
      </c>
      <c r="B8510" s="8" t="s">
        <v>702</v>
      </c>
      <c r="C8510" s="8" t="s">
        <v>703</v>
      </c>
      <c r="D8510" s="8" t="s">
        <v>450</v>
      </c>
      <c r="E8510" s="8" t="s">
        <v>577</v>
      </c>
      <c r="F8510" s="8" t="s">
        <v>452</v>
      </c>
      <c r="G8510" s="8" t="s">
        <v>578</v>
      </c>
      <c r="H8510" s="8">
        <v>3.4591999999999998E-2</v>
      </c>
    </row>
    <row r="8511" spans="1:8">
      <c r="A8511" s="8" t="str">
        <f t="shared" si="172"/>
        <v>40.06.008030.05.0002</v>
      </c>
      <c r="B8511" s="8" t="s">
        <v>702</v>
      </c>
      <c r="C8511" s="8" t="s">
        <v>703</v>
      </c>
      <c r="D8511" s="8" t="s">
        <v>450</v>
      </c>
      <c r="E8511" s="8" t="s">
        <v>581</v>
      </c>
      <c r="F8511" s="8" t="s">
        <v>498</v>
      </c>
      <c r="G8511" s="8" t="s">
        <v>582</v>
      </c>
      <c r="H8511" s="8">
        <v>1.6279999999999999</v>
      </c>
    </row>
    <row r="8512" spans="1:8">
      <c r="A8512" s="8" t="str">
        <f t="shared" si="172"/>
        <v>40.06.008010.04.0010</v>
      </c>
      <c r="B8512" s="8" t="s">
        <v>702</v>
      </c>
      <c r="C8512" s="8" t="s">
        <v>703</v>
      </c>
      <c r="D8512" s="8" t="s">
        <v>450</v>
      </c>
      <c r="E8512" s="8" t="s">
        <v>465</v>
      </c>
      <c r="F8512" s="8" t="s">
        <v>452</v>
      </c>
      <c r="G8512" s="8" t="s">
        <v>459</v>
      </c>
      <c r="H8512" s="8">
        <v>0.45155400000000001</v>
      </c>
    </row>
    <row r="8513" spans="1:8">
      <c r="A8513" s="8" t="str">
        <f t="shared" si="172"/>
        <v>40.06.008030.07.0001</v>
      </c>
      <c r="B8513" s="8" t="s">
        <v>702</v>
      </c>
      <c r="C8513" s="8" t="s">
        <v>703</v>
      </c>
      <c r="D8513" s="8" t="s">
        <v>450</v>
      </c>
      <c r="E8513" s="8" t="s">
        <v>583</v>
      </c>
      <c r="F8513" s="8" t="s">
        <v>498</v>
      </c>
      <c r="G8513" s="8" t="s">
        <v>584</v>
      </c>
      <c r="H8513" s="8">
        <v>1.2535590000000001</v>
      </c>
    </row>
    <row r="8514" spans="1:8">
      <c r="A8514" s="8" t="str">
        <f t="shared" si="172"/>
        <v>40.06.008010.05.0012</v>
      </c>
      <c r="B8514" s="8" t="s">
        <v>702</v>
      </c>
      <c r="C8514" s="8" t="s">
        <v>703</v>
      </c>
      <c r="D8514" s="8" t="s">
        <v>450</v>
      </c>
      <c r="E8514" s="8" t="s">
        <v>585</v>
      </c>
      <c r="F8514" s="8" t="s">
        <v>452</v>
      </c>
      <c r="G8514" s="8" t="s">
        <v>586</v>
      </c>
      <c r="H8514" s="8">
        <v>0.77163499999999996</v>
      </c>
    </row>
    <row r="8515" spans="1:8">
      <c r="A8515" s="8" t="str">
        <f t="shared" si="172"/>
        <v>---------------  - FMEN031 - V:</v>
      </c>
      <c r="B8515" s="8" t="s">
        <v>427</v>
      </c>
      <c r="C8515" s="8" t="e">
        <f>------------------------------DAT</f>
        <v>#NAME?</v>
      </c>
      <c r="D8515" s="8" t="s">
        <v>1238</v>
      </c>
      <c r="E8515" s="8" t="s">
        <v>526</v>
      </c>
      <c r="F8515" s="8" t="s">
        <v>527</v>
      </c>
      <c r="G8515" s="8" t="s">
        <v>528</v>
      </c>
      <c r="H8515" s="8"/>
    </row>
    <row r="8516" spans="1:8">
      <c r="A8516" s="8" t="str">
        <f t="shared" si="172"/>
        <v>_x000C_------------------------------</v>
      </c>
      <c r="B8516" s="8" t="s">
        <v>529</v>
      </c>
      <c r="C8516" s="8" t="s">
        <v>1227</v>
      </c>
      <c r="D8516" s="8" t="s">
        <v>1228</v>
      </c>
      <c r="E8516" s="8" t="s">
        <v>430</v>
      </c>
      <c r="F8516" s="8" t="s">
        <v>429</v>
      </c>
      <c r="G8516" s="8" t="s">
        <v>431</v>
      </c>
      <c r="H8516" s="8" t="s">
        <v>431</v>
      </c>
    </row>
    <row r="8517" spans="1:8">
      <c r="A8517" s="8" t="str">
        <f t="shared" si="172"/>
        <v>FORNO DE MINASrutura de Atual P</v>
      </c>
      <c r="B8517" s="8" t="s">
        <v>433</v>
      </c>
      <c r="C8517" s="8" t="s">
        <v>434</v>
      </c>
      <c r="D8517" s="8" t="s">
        <v>435</v>
      </c>
      <c r="E8517" s="8" t="s">
        <v>436</v>
      </c>
      <c r="F8517" s="8" t="s">
        <v>437</v>
      </c>
      <c r="G8517" s="8" t="s">
        <v>438</v>
      </c>
      <c r="H8517" s="8" t="s">
        <v>2265</v>
      </c>
    </row>
    <row r="8518" spans="1:8">
      <c r="A8518" s="8" t="str">
        <f t="shared" si="172"/>
        <v>-------------------------------</v>
      </c>
      <c r="B8518" s="8" t="s">
        <v>427</v>
      </c>
      <c r="C8518" s="8" t="s">
        <v>1227</v>
      </c>
      <c r="D8518" s="8" t="s">
        <v>1228</v>
      </c>
      <c r="E8518" s="8" t="s">
        <v>430</v>
      </c>
      <c r="F8518" s="8" t="s">
        <v>429</v>
      </c>
      <c r="G8518" s="8" t="s">
        <v>431</v>
      </c>
      <c r="H8518" s="8" t="s">
        <v>2259</v>
      </c>
    </row>
    <row r="8519" spans="1:8">
      <c r="A8519" s="8" t="str">
        <f t="shared" si="172"/>
        <v/>
      </c>
      <c r="B8519" s="8"/>
      <c r="C8519" s="8"/>
      <c r="D8519" s="8"/>
      <c r="E8519" s="8"/>
      <c r="F8519" s="8"/>
      <c r="G8519" s="8"/>
      <c r="H8519" s="8"/>
    </row>
    <row r="8520" spans="1:8">
      <c r="A8520" s="8" t="str">
        <f t="shared" si="172"/>
        <v>Item PaiItem Filho</v>
      </c>
      <c r="B8520" s="8" t="s">
        <v>441</v>
      </c>
      <c r="C8520" s="8" t="s">
        <v>442</v>
      </c>
      <c r="D8520" s="8" t="s">
        <v>443</v>
      </c>
      <c r="E8520" s="8" t="s">
        <v>444</v>
      </c>
      <c r="F8520" s="8" t="s">
        <v>443</v>
      </c>
      <c r="G8520" s="8" t="s">
        <v>445</v>
      </c>
      <c r="H8520" s="8" t="s">
        <v>446</v>
      </c>
    </row>
    <row r="8521" spans="1:8">
      <c r="A8521" s="8" t="str">
        <f t="shared" si="172"/>
        <v>------------------------------</v>
      </c>
      <c r="B8521" s="8" t="s">
        <v>427</v>
      </c>
      <c r="C8521" s="8" t="s">
        <v>447</v>
      </c>
      <c r="D8521" s="8" t="s">
        <v>448</v>
      </c>
      <c r="E8521" s="8" t="s">
        <v>449</v>
      </c>
      <c r="F8521" s="8" t="s">
        <v>448</v>
      </c>
      <c r="G8521" s="8" t="s">
        <v>431</v>
      </c>
      <c r="H8521" s="8" t="s">
        <v>427</v>
      </c>
    </row>
    <row r="8522" spans="1:8">
      <c r="A8522" s="8" t="str">
        <f t="shared" si="172"/>
        <v>40.06.008010.06.0020</v>
      </c>
      <c r="B8522" s="8" t="s">
        <v>702</v>
      </c>
      <c r="C8522" s="8" t="s">
        <v>703</v>
      </c>
      <c r="D8522" s="8" t="s">
        <v>450</v>
      </c>
      <c r="E8522" s="8" t="s">
        <v>456</v>
      </c>
      <c r="F8522" s="8" t="s">
        <v>452</v>
      </c>
      <c r="G8522" s="8" t="s">
        <v>457</v>
      </c>
      <c r="H8522" s="8">
        <v>8.4840000000000002E-3</v>
      </c>
    </row>
    <row r="8523" spans="1:8">
      <c r="A8523" s="8" t="str">
        <f t="shared" si="172"/>
        <v>40.06.008120.07.0127</v>
      </c>
      <c r="B8523" s="8" t="s">
        <v>704</v>
      </c>
      <c r="C8523" s="8" t="s">
        <v>703</v>
      </c>
      <c r="D8523" s="8" t="s">
        <v>450</v>
      </c>
      <c r="E8523" s="8" t="s">
        <v>623</v>
      </c>
      <c r="F8523" s="8" t="s">
        <v>498</v>
      </c>
      <c r="G8523" s="8" t="s">
        <v>624</v>
      </c>
      <c r="H8523" s="8">
        <v>9.5918000000000003E-2</v>
      </c>
    </row>
    <row r="8524" spans="1:8">
      <c r="A8524" s="8" t="str">
        <f t="shared" si="172"/>
        <v>40.06.008120.07.0122</v>
      </c>
      <c r="B8524" s="8" t="s">
        <v>704</v>
      </c>
      <c r="C8524" s="8" t="s">
        <v>703</v>
      </c>
      <c r="D8524" s="8" t="s">
        <v>450</v>
      </c>
      <c r="E8524" s="8" t="s">
        <v>638</v>
      </c>
      <c r="F8524" s="8" t="s">
        <v>498</v>
      </c>
      <c r="G8524" s="8" t="s">
        <v>639</v>
      </c>
      <c r="H8524" s="8">
        <v>3.9286000000000001E-2</v>
      </c>
    </row>
    <row r="8525" spans="1:8">
      <c r="A8525" s="8" t="str">
        <f t="shared" si="172"/>
        <v>40.06.008120.03.0047</v>
      </c>
      <c r="B8525" s="8" t="s">
        <v>704</v>
      </c>
      <c r="C8525" s="8" t="s">
        <v>703</v>
      </c>
      <c r="D8525" s="8" t="s">
        <v>450</v>
      </c>
      <c r="E8525" s="8" t="s">
        <v>625</v>
      </c>
      <c r="F8525" s="8" t="s">
        <v>463</v>
      </c>
      <c r="G8525" s="8" t="s">
        <v>626</v>
      </c>
      <c r="H8525" s="8">
        <v>1</v>
      </c>
    </row>
    <row r="8526" spans="1:8">
      <c r="A8526" s="8" t="str">
        <f t="shared" si="172"/>
        <v>40.06.008135.05.0014</v>
      </c>
      <c r="B8526" s="8" t="s">
        <v>704</v>
      </c>
      <c r="C8526" s="8" t="s">
        <v>703</v>
      </c>
      <c r="D8526" s="8" t="s">
        <v>450</v>
      </c>
      <c r="E8526" s="8" t="s">
        <v>640</v>
      </c>
      <c r="F8526" s="8" t="s">
        <v>452</v>
      </c>
      <c r="G8526" s="8" t="s">
        <v>641</v>
      </c>
      <c r="H8526" s="8">
        <v>2.4</v>
      </c>
    </row>
    <row r="8527" spans="1:8">
      <c r="A8527" s="8" t="str">
        <f t="shared" ref="A8527:A8590" si="173">B8527&amp;E8527</f>
        <v>40.06.008110.08.0008</v>
      </c>
      <c r="B8527" s="8" t="s">
        <v>704</v>
      </c>
      <c r="C8527" s="8" t="s">
        <v>703</v>
      </c>
      <c r="D8527" s="8" t="s">
        <v>450</v>
      </c>
      <c r="E8527" s="8" t="s">
        <v>615</v>
      </c>
      <c r="F8527" s="8" t="s">
        <v>498</v>
      </c>
      <c r="G8527" s="8" t="s">
        <v>616</v>
      </c>
      <c r="H8527" s="8">
        <v>0.72717200000000004</v>
      </c>
    </row>
    <row r="8528" spans="1:8">
      <c r="A8528" s="8" t="str">
        <f t="shared" si="173"/>
        <v>40.06.008110.07.0002</v>
      </c>
      <c r="B8528" s="8" t="s">
        <v>704</v>
      </c>
      <c r="C8528" s="8" t="s">
        <v>703</v>
      </c>
      <c r="D8528" s="8" t="s">
        <v>450</v>
      </c>
      <c r="E8528" s="8" t="s">
        <v>454</v>
      </c>
      <c r="F8528" s="8" t="s">
        <v>452</v>
      </c>
      <c r="G8528" s="8" t="s">
        <v>455</v>
      </c>
      <c r="H8528" s="8">
        <v>0.42766300000000002</v>
      </c>
    </row>
    <row r="8529" spans="1:8">
      <c r="A8529" s="8" t="str">
        <f t="shared" si="173"/>
        <v>40.06.008110.09.0004</v>
      </c>
      <c r="B8529" s="8" t="s">
        <v>704</v>
      </c>
      <c r="C8529" s="8" t="s">
        <v>703</v>
      </c>
      <c r="D8529" s="8" t="s">
        <v>450</v>
      </c>
      <c r="E8529" s="8" t="s">
        <v>577</v>
      </c>
      <c r="F8529" s="8" t="s">
        <v>452</v>
      </c>
      <c r="G8529" s="8" t="s">
        <v>578</v>
      </c>
      <c r="H8529" s="8">
        <v>3.4591999999999998E-2</v>
      </c>
    </row>
    <row r="8530" spans="1:8">
      <c r="A8530" s="8" t="str">
        <f t="shared" si="173"/>
        <v>40.06.008130.05.0002</v>
      </c>
      <c r="B8530" s="8" t="s">
        <v>704</v>
      </c>
      <c r="C8530" s="8" t="s">
        <v>703</v>
      </c>
      <c r="D8530" s="8" t="s">
        <v>450</v>
      </c>
      <c r="E8530" s="8" t="s">
        <v>581</v>
      </c>
      <c r="F8530" s="8" t="s">
        <v>498</v>
      </c>
      <c r="G8530" s="8" t="s">
        <v>582</v>
      </c>
      <c r="H8530" s="8">
        <v>1.6279999999999999</v>
      </c>
    </row>
    <row r="8531" spans="1:8">
      <c r="A8531" s="8" t="str">
        <f t="shared" si="173"/>
        <v>40.06.008110.04.0010</v>
      </c>
      <c r="B8531" s="8" t="s">
        <v>704</v>
      </c>
      <c r="C8531" s="8" t="s">
        <v>703</v>
      </c>
      <c r="D8531" s="8" t="s">
        <v>450</v>
      </c>
      <c r="E8531" s="8" t="s">
        <v>465</v>
      </c>
      <c r="F8531" s="8" t="s">
        <v>452</v>
      </c>
      <c r="G8531" s="8" t="s">
        <v>459</v>
      </c>
      <c r="H8531" s="8">
        <v>0.45155400000000001</v>
      </c>
    </row>
    <row r="8532" spans="1:8">
      <c r="A8532" s="8" t="str">
        <f t="shared" si="173"/>
        <v>40.06.008130.07.0001</v>
      </c>
      <c r="B8532" s="8" t="s">
        <v>704</v>
      </c>
      <c r="C8532" s="8" t="s">
        <v>703</v>
      </c>
      <c r="D8532" s="8" t="s">
        <v>450</v>
      </c>
      <c r="E8532" s="8" t="s">
        <v>583</v>
      </c>
      <c r="F8532" s="8" t="s">
        <v>498</v>
      </c>
      <c r="G8532" s="8" t="s">
        <v>584</v>
      </c>
      <c r="H8532" s="8">
        <v>1.2535590000000001</v>
      </c>
    </row>
    <row r="8533" spans="1:8">
      <c r="A8533" s="8" t="str">
        <f t="shared" si="173"/>
        <v>40.06.008110.05.0012</v>
      </c>
      <c r="B8533" s="8" t="s">
        <v>704</v>
      </c>
      <c r="C8533" s="8" t="s">
        <v>703</v>
      </c>
      <c r="D8533" s="8" t="s">
        <v>450</v>
      </c>
      <c r="E8533" s="8" t="s">
        <v>585</v>
      </c>
      <c r="F8533" s="8" t="s">
        <v>452</v>
      </c>
      <c r="G8533" s="8" t="s">
        <v>586</v>
      </c>
      <c r="H8533" s="8">
        <v>0.77163499999999996</v>
      </c>
    </row>
    <row r="8534" spans="1:8">
      <c r="A8534" s="8" t="str">
        <f t="shared" si="173"/>
        <v>40.06.008110.06.0020</v>
      </c>
      <c r="B8534" s="8" t="s">
        <v>704</v>
      </c>
      <c r="C8534" s="8" t="s">
        <v>703</v>
      </c>
      <c r="D8534" s="8" t="s">
        <v>450</v>
      </c>
      <c r="E8534" s="8" t="s">
        <v>456</v>
      </c>
      <c r="F8534" s="8" t="s">
        <v>452</v>
      </c>
      <c r="G8534" s="8" t="s">
        <v>457</v>
      </c>
      <c r="H8534" s="8">
        <v>8.4840000000000002E-3</v>
      </c>
    </row>
    <row r="8535" spans="1:8">
      <c r="A8535" s="8" t="str">
        <f t="shared" si="173"/>
        <v>40.06.008235.05.0112</v>
      </c>
      <c r="B8535" s="8" t="s">
        <v>357</v>
      </c>
      <c r="C8535" s="8" t="s">
        <v>364</v>
      </c>
      <c r="D8535" s="8" t="s">
        <v>505</v>
      </c>
      <c r="E8535" s="8" t="s">
        <v>706</v>
      </c>
      <c r="F8535" s="8" t="s">
        <v>452</v>
      </c>
      <c r="G8535" s="8" t="s">
        <v>707</v>
      </c>
      <c r="H8535" s="8">
        <v>3.24</v>
      </c>
    </row>
    <row r="8536" spans="1:8">
      <c r="A8536" s="8" t="str">
        <f t="shared" si="173"/>
        <v>40.06.008210.09.0004</v>
      </c>
      <c r="B8536" s="8" t="s">
        <v>357</v>
      </c>
      <c r="C8536" s="8" t="s">
        <v>364</v>
      </c>
      <c r="D8536" s="8" t="s">
        <v>505</v>
      </c>
      <c r="E8536" s="8" t="s">
        <v>577</v>
      </c>
      <c r="F8536" s="8" t="s">
        <v>452</v>
      </c>
      <c r="G8536" s="8" t="s">
        <v>578</v>
      </c>
      <c r="H8536" s="8">
        <v>4.4999999999999998E-2</v>
      </c>
    </row>
    <row r="8537" spans="1:8">
      <c r="A8537" s="8" t="str">
        <f t="shared" si="173"/>
        <v>40.06.008210.07.0002</v>
      </c>
      <c r="B8537" s="8" t="s">
        <v>357</v>
      </c>
      <c r="C8537" s="8" t="s">
        <v>364</v>
      </c>
      <c r="D8537" s="8" t="s">
        <v>505</v>
      </c>
      <c r="E8537" s="8" t="s">
        <v>454</v>
      </c>
      <c r="F8537" s="8" t="s">
        <v>452</v>
      </c>
      <c r="G8537" s="8" t="s">
        <v>455</v>
      </c>
      <c r="H8537" s="8">
        <v>0.57593499999999997</v>
      </c>
    </row>
    <row r="8538" spans="1:8">
      <c r="A8538" s="8" t="str">
        <f t="shared" si="173"/>
        <v>40.06.008230.02.0049</v>
      </c>
      <c r="B8538" s="8" t="s">
        <v>357</v>
      </c>
      <c r="C8538" s="8" t="s">
        <v>364</v>
      </c>
      <c r="D8538" s="8" t="s">
        <v>505</v>
      </c>
      <c r="E8538" s="8" t="s">
        <v>384</v>
      </c>
      <c r="F8538" s="8" t="s">
        <v>579</v>
      </c>
      <c r="G8538" s="8" t="s">
        <v>411</v>
      </c>
      <c r="H8538" s="8">
        <v>0.97199999999999998</v>
      </c>
    </row>
    <row r="8539" spans="1:8">
      <c r="A8539" s="8" t="str">
        <f t="shared" si="173"/>
        <v>40.06.008230.05.0002</v>
      </c>
      <c r="B8539" s="8" t="s">
        <v>357</v>
      </c>
      <c r="C8539" s="8" t="s">
        <v>364</v>
      </c>
      <c r="D8539" s="8" t="s">
        <v>505</v>
      </c>
      <c r="E8539" s="8" t="s">
        <v>581</v>
      </c>
      <c r="F8539" s="8" t="s">
        <v>498</v>
      </c>
      <c r="G8539" s="8" t="s">
        <v>582</v>
      </c>
      <c r="H8539" s="8">
        <v>2.1970000000000001</v>
      </c>
    </row>
    <row r="8540" spans="1:8">
      <c r="A8540" s="8" t="str">
        <f t="shared" si="173"/>
        <v>40.06.008210.04.0010</v>
      </c>
      <c r="B8540" s="8" t="s">
        <v>357</v>
      </c>
      <c r="C8540" s="8" t="s">
        <v>364</v>
      </c>
      <c r="D8540" s="8" t="s">
        <v>505</v>
      </c>
      <c r="E8540" s="8" t="s">
        <v>465</v>
      </c>
      <c r="F8540" s="8" t="s">
        <v>452</v>
      </c>
      <c r="G8540" s="8" t="s">
        <v>459</v>
      </c>
      <c r="H8540" s="8">
        <v>0.609375</v>
      </c>
    </row>
    <row r="8541" spans="1:8">
      <c r="A8541" s="8" t="str">
        <f t="shared" si="173"/>
        <v>40.06.008230.07.0001</v>
      </c>
      <c r="B8541" s="8" t="s">
        <v>357</v>
      </c>
      <c r="C8541" s="8" t="s">
        <v>364</v>
      </c>
      <c r="D8541" s="8" t="s">
        <v>505</v>
      </c>
      <c r="E8541" s="8" t="s">
        <v>583</v>
      </c>
      <c r="F8541" s="8" t="s">
        <v>498</v>
      </c>
      <c r="G8541" s="8" t="s">
        <v>584</v>
      </c>
      <c r="H8541" s="8">
        <v>1.691689</v>
      </c>
    </row>
    <row r="8542" spans="1:8">
      <c r="A8542" s="8" t="str">
        <f t="shared" si="173"/>
        <v>40.06.008210.05.0012</v>
      </c>
      <c r="B8542" s="8" t="s">
        <v>357</v>
      </c>
      <c r="C8542" s="8" t="s">
        <v>364</v>
      </c>
      <c r="D8542" s="8" t="s">
        <v>505</v>
      </c>
      <c r="E8542" s="8" t="s">
        <v>585</v>
      </c>
      <c r="F8542" s="8" t="s">
        <v>452</v>
      </c>
      <c r="G8542" s="8" t="s">
        <v>586</v>
      </c>
      <c r="H8542" s="8">
        <v>1.0413289999999999</v>
      </c>
    </row>
    <row r="8543" spans="1:8">
      <c r="A8543" s="8" t="str">
        <f t="shared" si="173"/>
        <v>40.06.008210.06.0020</v>
      </c>
      <c r="B8543" s="8" t="s">
        <v>357</v>
      </c>
      <c r="C8543" s="8" t="s">
        <v>364</v>
      </c>
      <c r="D8543" s="8" t="s">
        <v>505</v>
      </c>
      <c r="E8543" s="8" t="s">
        <v>456</v>
      </c>
      <c r="F8543" s="8" t="s">
        <v>452</v>
      </c>
      <c r="G8543" s="8" t="s">
        <v>457</v>
      </c>
      <c r="H8543" s="8">
        <v>1.1449000000000001E-2</v>
      </c>
    </row>
    <row r="8544" spans="1:8">
      <c r="A8544" s="8" t="str">
        <f t="shared" si="173"/>
        <v>40.06.008220.10.0015</v>
      </c>
      <c r="B8544" s="8" t="s">
        <v>357</v>
      </c>
      <c r="C8544" s="8" t="s">
        <v>364</v>
      </c>
      <c r="D8544" s="8" t="s">
        <v>505</v>
      </c>
      <c r="E8544" s="8" t="s">
        <v>596</v>
      </c>
      <c r="F8544" s="8" t="s">
        <v>463</v>
      </c>
      <c r="G8544" s="8" t="s">
        <v>597</v>
      </c>
      <c r="H8544" s="8">
        <v>3</v>
      </c>
    </row>
    <row r="8545" spans="1:8">
      <c r="A8545" s="8" t="str">
        <f t="shared" si="173"/>
        <v>40.06.008220.03.0003</v>
      </c>
      <c r="B8545" s="8" t="s">
        <v>357</v>
      </c>
      <c r="C8545" s="8" t="s">
        <v>364</v>
      </c>
      <c r="D8545" s="8" t="s">
        <v>505</v>
      </c>
      <c r="E8545" s="8" t="s">
        <v>510</v>
      </c>
      <c r="F8545" s="8" t="s">
        <v>508</v>
      </c>
      <c r="G8545" s="8" t="s">
        <v>511</v>
      </c>
      <c r="H8545" s="8">
        <v>1</v>
      </c>
    </row>
    <row r="8546" spans="1:8">
      <c r="A8546" s="8" t="str">
        <f t="shared" si="173"/>
        <v>40.07.000235.05.0017</v>
      </c>
      <c r="B8546" s="8" t="s">
        <v>101</v>
      </c>
      <c r="C8546" s="8" t="s">
        <v>194</v>
      </c>
      <c r="D8546" s="8" t="s">
        <v>450</v>
      </c>
      <c r="E8546" s="8" t="s">
        <v>708</v>
      </c>
      <c r="F8546" s="8" t="s">
        <v>452</v>
      </c>
      <c r="G8546" s="8" t="s">
        <v>709</v>
      </c>
      <c r="H8546" s="8">
        <v>3.15</v>
      </c>
    </row>
    <row r="8547" spans="1:8">
      <c r="A8547" s="8" t="str">
        <f t="shared" si="173"/>
        <v>40.07.000230.02.0007</v>
      </c>
      <c r="B8547" s="8" t="s">
        <v>101</v>
      </c>
      <c r="C8547" s="8" t="s">
        <v>194</v>
      </c>
      <c r="D8547" s="8" t="s">
        <v>450</v>
      </c>
      <c r="E8547" s="8" t="s">
        <v>195</v>
      </c>
      <c r="F8547" s="8" t="s">
        <v>579</v>
      </c>
      <c r="G8547" s="8" t="s">
        <v>710</v>
      </c>
      <c r="H8547" s="8">
        <v>0.95454499999999998</v>
      </c>
    </row>
    <row r="8548" spans="1:8">
      <c r="A8548" s="8" t="str">
        <f t="shared" si="173"/>
        <v>40.07.000210.06.0021</v>
      </c>
      <c r="B8548" s="8" t="s">
        <v>101</v>
      </c>
      <c r="C8548" s="8" t="s">
        <v>194</v>
      </c>
      <c r="D8548" s="8" t="s">
        <v>450</v>
      </c>
      <c r="E8548" s="8" t="s">
        <v>489</v>
      </c>
      <c r="F8548" s="8" t="s">
        <v>452</v>
      </c>
      <c r="G8548" s="8" t="s">
        <v>490</v>
      </c>
      <c r="H8548" s="8">
        <v>2.3960000000000001E-3</v>
      </c>
    </row>
    <row r="8549" spans="1:8">
      <c r="A8549" s="8" t="str">
        <f t="shared" si="173"/>
        <v>40.07.000230.05.0003</v>
      </c>
      <c r="B8549" s="8" t="s">
        <v>101</v>
      </c>
      <c r="C8549" s="8" t="s">
        <v>194</v>
      </c>
      <c r="D8549" s="8" t="s">
        <v>450</v>
      </c>
      <c r="E8549" s="8" t="s">
        <v>711</v>
      </c>
      <c r="F8549" s="8" t="s">
        <v>452</v>
      </c>
      <c r="G8549" s="8" t="s">
        <v>712</v>
      </c>
      <c r="H8549" s="8">
        <v>2.2249490000000001</v>
      </c>
    </row>
    <row r="8550" spans="1:8">
      <c r="A8550" s="8" t="str">
        <f t="shared" si="173"/>
        <v>40.07.000210.05.0002</v>
      </c>
      <c r="B8550" s="8" t="s">
        <v>101</v>
      </c>
      <c r="C8550" s="8" t="s">
        <v>194</v>
      </c>
      <c r="D8550" s="8" t="s">
        <v>450</v>
      </c>
      <c r="E8550" s="8" t="s">
        <v>451</v>
      </c>
      <c r="F8550" s="8" t="s">
        <v>452</v>
      </c>
      <c r="G8550" s="8" t="s">
        <v>453</v>
      </c>
      <c r="H8550" s="8">
        <v>1.2140359999999999</v>
      </c>
    </row>
    <row r="8551" spans="1:8">
      <c r="A8551" s="8" t="str">
        <f t="shared" si="173"/>
        <v>40.07.000210.04.0006</v>
      </c>
      <c r="B8551" s="8" t="s">
        <v>101</v>
      </c>
      <c r="C8551" s="8" t="s">
        <v>194</v>
      </c>
      <c r="D8551" s="8" t="s">
        <v>450</v>
      </c>
      <c r="E8551" s="8" t="s">
        <v>458</v>
      </c>
      <c r="F8551" s="8" t="s">
        <v>452</v>
      </c>
      <c r="G8551" s="8" t="s">
        <v>459</v>
      </c>
      <c r="H8551" s="8">
        <v>5.8273999999999999E-2</v>
      </c>
    </row>
    <row r="8552" spans="1:8">
      <c r="A8552" s="8" t="str">
        <f t="shared" si="173"/>
        <v>40.07.000210.09.0003</v>
      </c>
      <c r="B8552" s="8" t="s">
        <v>101</v>
      </c>
      <c r="C8552" s="8" t="s">
        <v>194</v>
      </c>
      <c r="D8552" s="8" t="s">
        <v>450</v>
      </c>
      <c r="E8552" s="8" t="s">
        <v>824</v>
      </c>
      <c r="F8552" s="8" t="s">
        <v>452</v>
      </c>
      <c r="G8552" s="8" t="s">
        <v>825</v>
      </c>
      <c r="H8552" s="8">
        <v>0.194246</v>
      </c>
    </row>
    <row r="8553" spans="1:8">
      <c r="A8553" s="8" t="str">
        <f t="shared" si="173"/>
        <v>40.07.000230.03.0001</v>
      </c>
      <c r="B8553" s="8" t="s">
        <v>101</v>
      </c>
      <c r="C8553" s="8" t="s">
        <v>194</v>
      </c>
      <c r="D8553" s="8" t="s">
        <v>450</v>
      </c>
      <c r="E8553" s="8" t="s">
        <v>717</v>
      </c>
      <c r="F8553" s="8" t="s">
        <v>498</v>
      </c>
      <c r="G8553" s="8" t="s">
        <v>718</v>
      </c>
      <c r="H8553" s="8">
        <v>0.28268599999999999</v>
      </c>
    </row>
    <row r="8554" spans="1:8">
      <c r="A8554" s="8" t="str">
        <f t="shared" si="173"/>
        <v>40.07.000210.11.0001</v>
      </c>
      <c r="B8554" s="8" t="s">
        <v>101</v>
      </c>
      <c r="C8554" s="8" t="s">
        <v>194</v>
      </c>
      <c r="D8554" s="8" t="s">
        <v>450</v>
      </c>
      <c r="E8554" s="8" t="s">
        <v>713</v>
      </c>
      <c r="F8554" s="8" t="s">
        <v>452</v>
      </c>
      <c r="G8554" s="8" t="s">
        <v>714</v>
      </c>
      <c r="H8554" s="8">
        <v>0.106835</v>
      </c>
    </row>
    <row r="8555" spans="1:8">
      <c r="A8555" s="8" t="str">
        <f t="shared" si="173"/>
        <v>40.07.000210.07.0029</v>
      </c>
      <c r="B8555" s="8" t="s">
        <v>101</v>
      </c>
      <c r="C8555" s="8" t="s">
        <v>194</v>
      </c>
      <c r="D8555" s="8" t="s">
        <v>450</v>
      </c>
      <c r="E8555" s="8" t="s">
        <v>715</v>
      </c>
      <c r="F8555" s="8" t="s">
        <v>498</v>
      </c>
      <c r="G8555" s="8" t="s">
        <v>716</v>
      </c>
      <c r="H8555" s="8">
        <v>0.242807</v>
      </c>
    </row>
    <row r="8556" spans="1:8">
      <c r="A8556" s="8" t="str">
        <f t="shared" si="173"/>
        <v>40.07.000210.07.0002</v>
      </c>
      <c r="B8556" s="8" t="s">
        <v>101</v>
      </c>
      <c r="C8556" s="8" t="s">
        <v>194</v>
      </c>
      <c r="D8556" s="8" t="s">
        <v>450</v>
      </c>
      <c r="E8556" s="8" t="s">
        <v>454</v>
      </c>
      <c r="F8556" s="8" t="s">
        <v>452</v>
      </c>
      <c r="G8556" s="8" t="s">
        <v>455</v>
      </c>
      <c r="H8556" s="8">
        <v>0.14568400000000001</v>
      </c>
    </row>
    <row r="8557" spans="1:8">
      <c r="A8557" s="8" t="str">
        <f t="shared" si="173"/>
        <v>40.07.000220.10.0002</v>
      </c>
      <c r="B8557" s="8" t="s">
        <v>101</v>
      </c>
      <c r="C8557" s="8" t="s">
        <v>194</v>
      </c>
      <c r="D8557" s="8" t="s">
        <v>450</v>
      </c>
      <c r="E8557" s="8" t="s">
        <v>725</v>
      </c>
      <c r="F8557" s="8" t="s">
        <v>508</v>
      </c>
      <c r="G8557" s="8" t="s">
        <v>726</v>
      </c>
      <c r="H8557" s="8">
        <v>3</v>
      </c>
    </row>
    <row r="8558" spans="1:8">
      <c r="A8558" s="8" t="str">
        <f t="shared" si="173"/>
        <v>40.07.000220.03.0003</v>
      </c>
      <c r="B8558" s="8" t="s">
        <v>101</v>
      </c>
      <c r="C8558" s="8" t="s">
        <v>194</v>
      </c>
      <c r="D8558" s="8" t="s">
        <v>450</v>
      </c>
      <c r="E8558" s="8" t="s">
        <v>510</v>
      </c>
      <c r="F8558" s="8" t="s">
        <v>508</v>
      </c>
      <c r="G8558" s="8" t="s">
        <v>511</v>
      </c>
      <c r="H8558" s="8">
        <v>1</v>
      </c>
    </row>
    <row r="8559" spans="1:8">
      <c r="A8559" s="8" t="str">
        <f t="shared" si="173"/>
        <v>40.07.000335.05.0018</v>
      </c>
      <c r="B8559" s="8" t="s">
        <v>102</v>
      </c>
      <c r="C8559" s="8" t="s">
        <v>196</v>
      </c>
      <c r="D8559" s="8" t="s">
        <v>450</v>
      </c>
      <c r="E8559" s="8" t="s">
        <v>727</v>
      </c>
      <c r="F8559" s="8" t="s">
        <v>452</v>
      </c>
      <c r="G8559" s="8" t="s">
        <v>196</v>
      </c>
      <c r="H8559" s="8">
        <v>3.15</v>
      </c>
    </row>
    <row r="8560" spans="1:8">
      <c r="A8560" s="8" t="str">
        <f t="shared" si="173"/>
        <v>40.07.000330.02.0008</v>
      </c>
      <c r="B8560" s="8" t="s">
        <v>102</v>
      </c>
      <c r="C8560" s="8" t="s">
        <v>196</v>
      </c>
      <c r="D8560" s="8" t="s">
        <v>450</v>
      </c>
      <c r="E8560" s="8" t="s">
        <v>197</v>
      </c>
      <c r="F8560" s="8" t="s">
        <v>579</v>
      </c>
      <c r="G8560" s="8" t="s">
        <v>728</v>
      </c>
      <c r="H8560" s="8">
        <v>0.95454499999999998</v>
      </c>
    </row>
    <row r="8561" spans="1:8">
      <c r="A8561" s="8" t="str">
        <f t="shared" si="173"/>
        <v>40.07.000310.01.0012</v>
      </c>
      <c r="B8561" s="8" t="s">
        <v>102</v>
      </c>
      <c r="C8561" s="8" t="s">
        <v>196</v>
      </c>
      <c r="D8561" s="8" t="s">
        <v>450</v>
      </c>
      <c r="E8561" s="8" t="s">
        <v>729</v>
      </c>
      <c r="F8561" s="8" t="s">
        <v>498</v>
      </c>
      <c r="G8561" s="8" t="s">
        <v>730</v>
      </c>
      <c r="H8561" s="8">
        <v>8.2290000000000002E-3</v>
      </c>
    </row>
    <row r="8562" spans="1:8">
      <c r="A8562" s="8" t="str">
        <f t="shared" si="173"/>
        <v>40.07.000330.05.0003</v>
      </c>
      <c r="B8562" s="8" t="s">
        <v>102</v>
      </c>
      <c r="C8562" s="8" t="s">
        <v>196</v>
      </c>
      <c r="D8562" s="8" t="s">
        <v>450</v>
      </c>
      <c r="E8562" s="8" t="s">
        <v>711</v>
      </c>
      <c r="F8562" s="8" t="s">
        <v>452</v>
      </c>
      <c r="G8562" s="8" t="s">
        <v>712</v>
      </c>
      <c r="H8562" s="8">
        <v>2.219293</v>
      </c>
    </row>
    <row r="8563" spans="1:8">
      <c r="A8563" s="8" t="str">
        <f t="shared" si="173"/>
        <v>40.07.000310.05.0002</v>
      </c>
      <c r="B8563" s="8" t="s">
        <v>102</v>
      </c>
      <c r="C8563" s="8" t="s">
        <v>196</v>
      </c>
      <c r="D8563" s="8" t="s">
        <v>450</v>
      </c>
      <c r="E8563" s="8" t="s">
        <v>451</v>
      </c>
      <c r="F8563" s="8" t="s">
        <v>452</v>
      </c>
      <c r="G8563" s="8" t="s">
        <v>453</v>
      </c>
      <c r="H8563" s="8">
        <v>1.21095</v>
      </c>
    </row>
    <row r="8564" spans="1:8">
      <c r="A8564" s="8" t="str">
        <f t="shared" si="173"/>
        <v>40.07.000310.04.0006</v>
      </c>
      <c r="B8564" s="8" t="s">
        <v>102</v>
      </c>
      <c r="C8564" s="8" t="s">
        <v>196</v>
      </c>
      <c r="D8564" s="8" t="s">
        <v>450</v>
      </c>
      <c r="E8564" s="8" t="s">
        <v>458</v>
      </c>
      <c r="F8564" s="8" t="s">
        <v>452</v>
      </c>
      <c r="G8564" s="8" t="s">
        <v>459</v>
      </c>
      <c r="H8564" s="8">
        <v>5.8125999999999997E-2</v>
      </c>
    </row>
    <row r="8565" spans="1:8">
      <c r="A8565" s="8" t="str">
        <f t="shared" si="173"/>
        <v>40.07.000310.09.0003</v>
      </c>
      <c r="B8565" s="8" t="s">
        <v>102</v>
      </c>
      <c r="C8565" s="8" t="s">
        <v>196</v>
      </c>
      <c r="D8565" s="8" t="s">
        <v>450</v>
      </c>
      <c r="E8565" s="8" t="s">
        <v>824</v>
      </c>
      <c r="F8565" s="8" t="s">
        <v>452</v>
      </c>
      <c r="G8565" s="8" t="s">
        <v>825</v>
      </c>
      <c r="H8565" s="8">
        <v>0.19375200000000001</v>
      </c>
    </row>
    <row r="8566" spans="1:8">
      <c r="A8566" s="8" t="str">
        <f t="shared" si="173"/>
        <v>40.07.000330.03.0001</v>
      </c>
      <c r="B8566" s="8" t="s">
        <v>102</v>
      </c>
      <c r="C8566" s="8" t="s">
        <v>196</v>
      </c>
      <c r="D8566" s="8" t="s">
        <v>450</v>
      </c>
      <c r="E8566" s="8" t="s">
        <v>717</v>
      </c>
      <c r="F8566" s="8" t="s">
        <v>498</v>
      </c>
      <c r="G8566" s="8" t="s">
        <v>718</v>
      </c>
      <c r="H8566" s="8">
        <v>0.28196700000000002</v>
      </c>
    </row>
    <row r="8567" spans="1:8">
      <c r="A8567" s="8" t="str">
        <f t="shared" si="173"/>
        <v>40.07.000310.11.0001</v>
      </c>
      <c r="B8567" s="8" t="s">
        <v>102</v>
      </c>
      <c r="C8567" s="8" t="s">
        <v>196</v>
      </c>
      <c r="D8567" s="8" t="s">
        <v>450</v>
      </c>
      <c r="E8567" s="8" t="s">
        <v>713</v>
      </c>
      <c r="F8567" s="8" t="s">
        <v>452</v>
      </c>
      <c r="G8567" s="8" t="s">
        <v>714</v>
      </c>
      <c r="H8567" s="8">
        <v>0.10656400000000001</v>
      </c>
    </row>
    <row r="8568" spans="1:8">
      <c r="A8568" s="8" t="str">
        <f t="shared" si="173"/>
        <v>40.07.000310.07.0029</v>
      </c>
      <c r="B8568" s="8" t="s">
        <v>102</v>
      </c>
      <c r="C8568" s="8" t="s">
        <v>196</v>
      </c>
      <c r="D8568" s="8" t="s">
        <v>450</v>
      </c>
      <c r="E8568" s="8" t="s">
        <v>715</v>
      </c>
      <c r="F8568" s="8" t="s">
        <v>498</v>
      </c>
      <c r="G8568" s="8" t="s">
        <v>716</v>
      </c>
      <c r="H8568" s="8">
        <v>0.24218999999999999</v>
      </c>
    </row>
    <row r="8569" spans="1:8">
      <c r="A8569" s="8" t="str">
        <f t="shared" si="173"/>
        <v>40.07.000310.07.0002</v>
      </c>
      <c r="B8569" s="8" t="s">
        <v>102</v>
      </c>
      <c r="C8569" s="8" t="s">
        <v>196</v>
      </c>
      <c r="D8569" s="8" t="s">
        <v>450</v>
      </c>
      <c r="E8569" s="8" t="s">
        <v>454</v>
      </c>
      <c r="F8569" s="8" t="s">
        <v>452</v>
      </c>
      <c r="G8569" s="8" t="s">
        <v>455</v>
      </c>
      <c r="H8569" s="8">
        <v>0.145314</v>
      </c>
    </row>
    <row r="8570" spans="1:8">
      <c r="A8570" s="8" t="str">
        <f t="shared" si="173"/>
        <v>40.07.000320.10.0002</v>
      </c>
      <c r="B8570" s="8" t="s">
        <v>102</v>
      </c>
      <c r="C8570" s="8" t="s">
        <v>196</v>
      </c>
      <c r="D8570" s="8" t="s">
        <v>450</v>
      </c>
      <c r="E8570" s="8" t="s">
        <v>725</v>
      </c>
      <c r="F8570" s="8" t="s">
        <v>508</v>
      </c>
      <c r="G8570" s="8" t="s">
        <v>726</v>
      </c>
      <c r="H8570" s="8">
        <v>3</v>
      </c>
    </row>
    <row r="8571" spans="1:8">
      <c r="A8571" s="8" t="str">
        <f t="shared" si="173"/>
        <v>40.07.000320.03.0003</v>
      </c>
      <c r="B8571" s="8" t="s">
        <v>102</v>
      </c>
      <c r="C8571" s="8" t="s">
        <v>196</v>
      </c>
      <c r="D8571" s="8" t="s">
        <v>450</v>
      </c>
      <c r="E8571" s="8" t="s">
        <v>510</v>
      </c>
      <c r="F8571" s="8" t="s">
        <v>508</v>
      </c>
      <c r="G8571" s="8" t="s">
        <v>511</v>
      </c>
      <c r="H8571" s="8">
        <v>1</v>
      </c>
    </row>
    <row r="8572" spans="1:8">
      <c r="A8572" s="8" t="str">
        <f t="shared" si="173"/>
        <v>40.07.000435.05.0019</v>
      </c>
      <c r="B8572" s="8" t="s">
        <v>198</v>
      </c>
      <c r="C8572" s="8" t="s">
        <v>199</v>
      </c>
      <c r="D8572" s="8" t="s">
        <v>505</v>
      </c>
      <c r="E8572" s="8" t="s">
        <v>732</v>
      </c>
      <c r="F8572" s="8" t="s">
        <v>452</v>
      </c>
      <c r="G8572" s="8" t="s">
        <v>733</v>
      </c>
      <c r="H8572" s="8">
        <v>3.6</v>
      </c>
    </row>
    <row r="8573" spans="1:8">
      <c r="A8573" s="8" t="str">
        <f t="shared" si="173"/>
        <v>40.07.000430.02.0012</v>
      </c>
      <c r="B8573" s="8" t="s">
        <v>198</v>
      </c>
      <c r="C8573" s="8" t="s">
        <v>199</v>
      </c>
      <c r="D8573" s="8" t="s">
        <v>505</v>
      </c>
      <c r="E8573" s="8" t="s">
        <v>200</v>
      </c>
      <c r="F8573" s="8" t="s">
        <v>579</v>
      </c>
      <c r="G8573" s="8" t="s">
        <v>734</v>
      </c>
      <c r="H8573" s="8">
        <v>0.924848</v>
      </c>
    </row>
    <row r="8574" spans="1:8">
      <c r="A8574" s="8" t="str">
        <f t="shared" si="173"/>
        <v>40.07.000410.07.0002</v>
      </c>
      <c r="B8574" s="8" t="s">
        <v>198</v>
      </c>
      <c r="C8574" s="8" t="s">
        <v>199</v>
      </c>
      <c r="D8574" s="8" t="s">
        <v>505</v>
      </c>
      <c r="E8574" s="8" t="s">
        <v>454</v>
      </c>
      <c r="F8574" s="8" t="s">
        <v>452</v>
      </c>
      <c r="G8574" s="8" t="s">
        <v>455</v>
      </c>
      <c r="H8574" s="8">
        <v>4.646E-3</v>
      </c>
    </row>
    <row r="8575" spans="1:8">
      <c r="A8575" s="8" t="str">
        <f t="shared" si="173"/>
        <v>40.07.000420.10.0002</v>
      </c>
      <c r="B8575" s="8" t="s">
        <v>198</v>
      </c>
      <c r="C8575" s="8" t="s">
        <v>199</v>
      </c>
      <c r="D8575" s="8" t="s">
        <v>505</v>
      </c>
      <c r="E8575" s="8" t="s">
        <v>725</v>
      </c>
      <c r="F8575" s="8" t="s">
        <v>508</v>
      </c>
      <c r="G8575" s="8" t="s">
        <v>726</v>
      </c>
      <c r="H8575" s="8">
        <v>3</v>
      </c>
    </row>
    <row r="8576" spans="1:8">
      <c r="A8576" s="8" t="str">
        <f t="shared" si="173"/>
        <v>40.07.000420.03.0012</v>
      </c>
      <c r="B8576" s="8" t="s">
        <v>198</v>
      </c>
      <c r="C8576" s="8" t="s">
        <v>199</v>
      </c>
      <c r="D8576" s="8" t="s">
        <v>505</v>
      </c>
      <c r="E8576" s="8" t="s">
        <v>735</v>
      </c>
      <c r="F8576" s="8" t="s">
        <v>463</v>
      </c>
      <c r="G8576" s="8" t="s">
        <v>736</v>
      </c>
      <c r="H8576" s="8">
        <v>1</v>
      </c>
    </row>
    <row r="8577" spans="1:8">
      <c r="A8577" s="8" t="str">
        <f t="shared" si="173"/>
        <v>40.07.000535.05.0020</v>
      </c>
      <c r="B8577" s="8" t="s">
        <v>103</v>
      </c>
      <c r="C8577" s="8" t="s">
        <v>201</v>
      </c>
      <c r="D8577" s="8" t="s">
        <v>505</v>
      </c>
      <c r="E8577" s="8" t="s">
        <v>737</v>
      </c>
      <c r="F8577" s="8" t="s">
        <v>452</v>
      </c>
      <c r="G8577" s="8" t="s">
        <v>201</v>
      </c>
      <c r="H8577" s="8">
        <v>3.15</v>
      </c>
    </row>
    <row r="8578" spans="1:8">
      <c r="A8578" s="8" t="str">
        <f t="shared" si="173"/>
        <v>40.07.000530.02.0011</v>
      </c>
      <c r="B8578" s="8" t="s">
        <v>103</v>
      </c>
      <c r="C8578" s="8" t="s">
        <v>201</v>
      </c>
      <c r="D8578" s="8" t="s">
        <v>505</v>
      </c>
      <c r="E8578" s="8" t="s">
        <v>202</v>
      </c>
      <c r="F8578" s="8" t="s">
        <v>579</v>
      </c>
      <c r="G8578" s="8" t="s">
        <v>738</v>
      </c>
      <c r="H8578" s="8">
        <v>0.95454499999999998</v>
      </c>
    </row>
    <row r="8579" spans="1:8">
      <c r="A8579" s="8" t="str">
        <f t="shared" si="173"/>
        <v>---------------  - FMEN031 - V:</v>
      </c>
      <c r="B8579" s="8" t="s">
        <v>427</v>
      </c>
      <c r="C8579" s="8" t="e">
        <f>------------------------------DAT</f>
        <v>#NAME?</v>
      </c>
      <c r="D8579" s="8" t="s">
        <v>1238</v>
      </c>
      <c r="E8579" s="8" t="s">
        <v>526</v>
      </c>
      <c r="F8579" s="8" t="s">
        <v>527</v>
      </c>
      <c r="G8579" s="8" t="s">
        <v>528</v>
      </c>
      <c r="H8579" s="8"/>
    </row>
    <row r="8580" spans="1:8">
      <c r="A8580" s="8" t="str">
        <f t="shared" si="173"/>
        <v>_x000C_------------------------------</v>
      </c>
      <c r="B8580" s="8" t="s">
        <v>529</v>
      </c>
      <c r="C8580" s="8" t="s">
        <v>1227</v>
      </c>
      <c r="D8580" s="8" t="s">
        <v>1228</v>
      </c>
      <c r="E8580" s="8" t="s">
        <v>430</v>
      </c>
      <c r="F8580" s="8" t="s">
        <v>429</v>
      </c>
      <c r="G8580" s="8" t="s">
        <v>431</v>
      </c>
      <c r="H8580" s="8" t="s">
        <v>431</v>
      </c>
    </row>
    <row r="8581" spans="1:8">
      <c r="A8581" s="8" t="str">
        <f t="shared" si="173"/>
        <v>FORNO DE MINASrutura de Atual P</v>
      </c>
      <c r="B8581" s="8" t="s">
        <v>433</v>
      </c>
      <c r="C8581" s="8" t="s">
        <v>434</v>
      </c>
      <c r="D8581" s="8" t="s">
        <v>435</v>
      </c>
      <c r="E8581" s="8" t="s">
        <v>436</v>
      </c>
      <c r="F8581" s="8" t="s">
        <v>437</v>
      </c>
      <c r="G8581" s="8" t="s">
        <v>438</v>
      </c>
      <c r="H8581" s="8" t="s">
        <v>2266</v>
      </c>
    </row>
    <row r="8582" spans="1:8">
      <c r="A8582" s="8" t="str">
        <f t="shared" si="173"/>
        <v>-------------------------------</v>
      </c>
      <c r="B8582" s="8" t="s">
        <v>427</v>
      </c>
      <c r="C8582" s="8" t="s">
        <v>1227</v>
      </c>
      <c r="D8582" s="8" t="s">
        <v>1228</v>
      </c>
      <c r="E8582" s="8" t="s">
        <v>430</v>
      </c>
      <c r="F8582" s="8" t="s">
        <v>429</v>
      </c>
      <c r="G8582" s="8" t="s">
        <v>431</v>
      </c>
      <c r="H8582" s="8" t="s">
        <v>2259</v>
      </c>
    </row>
    <row r="8583" spans="1:8">
      <c r="A8583" s="8" t="str">
        <f t="shared" si="173"/>
        <v/>
      </c>
      <c r="B8583" s="8"/>
      <c r="C8583" s="8"/>
      <c r="D8583" s="8"/>
      <c r="E8583" s="8"/>
      <c r="F8583" s="8"/>
      <c r="G8583" s="8"/>
      <c r="H8583" s="8"/>
    </row>
    <row r="8584" spans="1:8">
      <c r="A8584" s="8" t="str">
        <f t="shared" si="173"/>
        <v>Item PaiItem Filho</v>
      </c>
      <c r="B8584" s="8" t="s">
        <v>441</v>
      </c>
      <c r="C8584" s="8" t="s">
        <v>442</v>
      </c>
      <c r="D8584" s="8" t="s">
        <v>443</v>
      </c>
      <c r="E8584" s="8" t="s">
        <v>444</v>
      </c>
      <c r="F8584" s="8" t="s">
        <v>443</v>
      </c>
      <c r="G8584" s="8" t="s">
        <v>445</v>
      </c>
      <c r="H8584" s="8" t="s">
        <v>446</v>
      </c>
    </row>
    <row r="8585" spans="1:8">
      <c r="A8585" s="8" t="str">
        <f t="shared" si="173"/>
        <v>------------------------------</v>
      </c>
      <c r="B8585" s="8" t="s">
        <v>427</v>
      </c>
      <c r="C8585" s="8" t="s">
        <v>447</v>
      </c>
      <c r="D8585" s="8" t="s">
        <v>448</v>
      </c>
      <c r="E8585" s="8" t="s">
        <v>449</v>
      </c>
      <c r="F8585" s="8" t="s">
        <v>448</v>
      </c>
      <c r="G8585" s="8" t="s">
        <v>431</v>
      </c>
      <c r="H8585" s="8" t="s">
        <v>427</v>
      </c>
    </row>
    <row r="8586" spans="1:8">
      <c r="A8586" s="8" t="str">
        <f t="shared" si="173"/>
        <v>40.07.000510.02.0025</v>
      </c>
      <c r="B8586" s="8" t="s">
        <v>103</v>
      </c>
      <c r="C8586" s="8" t="s">
        <v>201</v>
      </c>
      <c r="D8586" s="8" t="s">
        <v>505</v>
      </c>
      <c r="E8586" s="8" t="s">
        <v>739</v>
      </c>
      <c r="F8586" s="8" t="s">
        <v>498</v>
      </c>
      <c r="G8586" s="8" t="s">
        <v>740</v>
      </c>
      <c r="H8586" s="8">
        <v>3.3125000000000002E-2</v>
      </c>
    </row>
    <row r="8587" spans="1:8">
      <c r="A8587" s="8" t="str">
        <f t="shared" si="173"/>
        <v>40.07.000530.05.0003</v>
      </c>
      <c r="B8587" s="8" t="s">
        <v>103</v>
      </c>
      <c r="C8587" s="8" t="s">
        <v>201</v>
      </c>
      <c r="D8587" s="8" t="s">
        <v>505</v>
      </c>
      <c r="E8587" s="8" t="s">
        <v>711</v>
      </c>
      <c r="F8587" s="8" t="s">
        <v>452</v>
      </c>
      <c r="G8587" s="8" t="s">
        <v>712</v>
      </c>
      <c r="H8587" s="8">
        <v>2.1951520000000002</v>
      </c>
    </row>
    <row r="8588" spans="1:8">
      <c r="A8588" s="8" t="str">
        <f t="shared" si="173"/>
        <v>40.07.000510.05.0002</v>
      </c>
      <c r="B8588" s="8" t="s">
        <v>103</v>
      </c>
      <c r="C8588" s="8" t="s">
        <v>201</v>
      </c>
      <c r="D8588" s="8" t="s">
        <v>505</v>
      </c>
      <c r="E8588" s="8" t="s">
        <v>451</v>
      </c>
      <c r="F8588" s="8" t="s">
        <v>452</v>
      </c>
      <c r="G8588" s="8" t="s">
        <v>453</v>
      </c>
      <c r="H8588" s="8">
        <v>1.1977770000000001</v>
      </c>
    </row>
    <row r="8589" spans="1:8">
      <c r="A8589" s="8" t="str">
        <f t="shared" si="173"/>
        <v>40.07.000510.04.0006</v>
      </c>
      <c r="B8589" s="8" t="s">
        <v>103</v>
      </c>
      <c r="C8589" s="8" t="s">
        <v>201</v>
      </c>
      <c r="D8589" s="8" t="s">
        <v>505</v>
      </c>
      <c r="E8589" s="8" t="s">
        <v>458</v>
      </c>
      <c r="F8589" s="8" t="s">
        <v>452</v>
      </c>
      <c r="G8589" s="8" t="s">
        <v>459</v>
      </c>
      <c r="H8589" s="8">
        <v>5.7493000000000002E-2</v>
      </c>
    </row>
    <row r="8590" spans="1:8">
      <c r="A8590" s="8" t="str">
        <f t="shared" si="173"/>
        <v>40.07.000510.09.0003</v>
      </c>
      <c r="B8590" s="8" t="s">
        <v>103</v>
      </c>
      <c r="C8590" s="8" t="s">
        <v>201</v>
      </c>
      <c r="D8590" s="8" t="s">
        <v>505</v>
      </c>
      <c r="E8590" s="8" t="s">
        <v>824</v>
      </c>
      <c r="F8590" s="8" t="s">
        <v>452</v>
      </c>
      <c r="G8590" s="8" t="s">
        <v>825</v>
      </c>
      <c r="H8590" s="8">
        <v>0.19164400000000001</v>
      </c>
    </row>
    <row r="8591" spans="1:8">
      <c r="A8591" s="8" t="str">
        <f t="shared" ref="A8591:A8654" si="174">B8591&amp;E8591</f>
        <v>40.07.000530.03.0001</v>
      </c>
      <c r="B8591" s="8" t="s">
        <v>103</v>
      </c>
      <c r="C8591" s="8" t="s">
        <v>201</v>
      </c>
      <c r="D8591" s="8" t="s">
        <v>505</v>
      </c>
      <c r="E8591" s="8" t="s">
        <v>717</v>
      </c>
      <c r="F8591" s="8" t="s">
        <v>498</v>
      </c>
      <c r="G8591" s="8" t="s">
        <v>718</v>
      </c>
      <c r="H8591" s="8">
        <v>0.27889999999999998</v>
      </c>
    </row>
    <row r="8592" spans="1:8">
      <c r="A8592" s="8" t="str">
        <f t="shared" si="174"/>
        <v>40.07.000510.11.0001</v>
      </c>
      <c r="B8592" s="8" t="s">
        <v>103</v>
      </c>
      <c r="C8592" s="8" t="s">
        <v>201</v>
      </c>
      <c r="D8592" s="8" t="s">
        <v>505</v>
      </c>
      <c r="E8592" s="8" t="s">
        <v>713</v>
      </c>
      <c r="F8592" s="8" t="s">
        <v>452</v>
      </c>
      <c r="G8592" s="8" t="s">
        <v>714</v>
      </c>
      <c r="H8592" s="8">
        <v>0.105404</v>
      </c>
    </row>
    <row r="8593" spans="1:8">
      <c r="A8593" s="8" t="str">
        <f t="shared" si="174"/>
        <v>40.07.000510.07.0029</v>
      </c>
      <c r="B8593" s="8" t="s">
        <v>103</v>
      </c>
      <c r="C8593" s="8" t="s">
        <v>201</v>
      </c>
      <c r="D8593" s="8" t="s">
        <v>505</v>
      </c>
      <c r="E8593" s="8" t="s">
        <v>715</v>
      </c>
      <c r="F8593" s="8" t="s">
        <v>498</v>
      </c>
      <c r="G8593" s="8" t="s">
        <v>716</v>
      </c>
      <c r="H8593" s="8">
        <v>0.23955499999999999</v>
      </c>
    </row>
    <row r="8594" spans="1:8">
      <c r="A8594" s="8" t="str">
        <f t="shared" si="174"/>
        <v>40.07.000510.07.0002</v>
      </c>
      <c r="B8594" s="8" t="s">
        <v>103</v>
      </c>
      <c r="C8594" s="8" t="s">
        <v>201</v>
      </c>
      <c r="D8594" s="8" t="s">
        <v>505</v>
      </c>
      <c r="E8594" s="8" t="s">
        <v>454</v>
      </c>
      <c r="F8594" s="8" t="s">
        <v>452</v>
      </c>
      <c r="G8594" s="8" t="s">
        <v>455</v>
      </c>
      <c r="H8594" s="8">
        <v>0.143733</v>
      </c>
    </row>
    <row r="8595" spans="1:8">
      <c r="A8595" s="8" t="str">
        <f t="shared" si="174"/>
        <v>40.07.000520.10.0002</v>
      </c>
      <c r="B8595" s="8" t="s">
        <v>103</v>
      </c>
      <c r="C8595" s="8" t="s">
        <v>201</v>
      </c>
      <c r="D8595" s="8" t="s">
        <v>505</v>
      </c>
      <c r="E8595" s="8" t="s">
        <v>725</v>
      </c>
      <c r="F8595" s="8" t="s">
        <v>508</v>
      </c>
      <c r="G8595" s="8" t="s">
        <v>726</v>
      </c>
      <c r="H8595" s="8">
        <v>3</v>
      </c>
    </row>
    <row r="8596" spans="1:8">
      <c r="A8596" s="8" t="str">
        <f t="shared" si="174"/>
        <v>40.07.000520.03.0003</v>
      </c>
      <c r="B8596" s="8" t="s">
        <v>103</v>
      </c>
      <c r="C8596" s="8" t="s">
        <v>201</v>
      </c>
      <c r="D8596" s="8" t="s">
        <v>505</v>
      </c>
      <c r="E8596" s="8" t="s">
        <v>510</v>
      </c>
      <c r="F8596" s="8" t="s">
        <v>508</v>
      </c>
      <c r="G8596" s="8" t="s">
        <v>511</v>
      </c>
      <c r="H8596" s="8">
        <v>1</v>
      </c>
    </row>
    <row r="8597" spans="1:8">
      <c r="A8597" s="8" t="str">
        <f t="shared" si="174"/>
        <v>40.07.000635.05.0021</v>
      </c>
      <c r="B8597" s="8" t="s">
        <v>104</v>
      </c>
      <c r="C8597" s="8" t="s">
        <v>203</v>
      </c>
      <c r="D8597" s="8" t="s">
        <v>505</v>
      </c>
      <c r="E8597" s="8" t="s">
        <v>741</v>
      </c>
      <c r="F8597" s="8" t="s">
        <v>452</v>
      </c>
      <c r="G8597" s="8" t="s">
        <v>742</v>
      </c>
      <c r="H8597" s="8">
        <v>3.15</v>
      </c>
    </row>
    <row r="8598" spans="1:8">
      <c r="A8598" s="8" t="str">
        <f t="shared" si="174"/>
        <v>40.07.000630.02.0010</v>
      </c>
      <c r="B8598" s="8" t="s">
        <v>104</v>
      </c>
      <c r="C8598" s="8" t="s">
        <v>203</v>
      </c>
      <c r="D8598" s="8" t="s">
        <v>505</v>
      </c>
      <c r="E8598" s="8" t="s">
        <v>204</v>
      </c>
      <c r="F8598" s="8" t="s">
        <v>579</v>
      </c>
      <c r="G8598" s="8" t="s">
        <v>589</v>
      </c>
      <c r="H8598" s="8">
        <v>1.288586</v>
      </c>
    </row>
    <row r="8599" spans="1:8">
      <c r="A8599" s="8" t="str">
        <f t="shared" si="174"/>
        <v>40.07.000610.05.0007</v>
      </c>
      <c r="B8599" s="8" t="s">
        <v>104</v>
      </c>
      <c r="C8599" s="8" t="s">
        <v>203</v>
      </c>
      <c r="D8599" s="8" t="s">
        <v>505</v>
      </c>
      <c r="E8599" s="8" t="s">
        <v>743</v>
      </c>
      <c r="F8599" s="8" t="s">
        <v>498</v>
      </c>
      <c r="G8599" s="8" t="s">
        <v>744</v>
      </c>
      <c r="H8599" s="8">
        <v>2.2920000000000002E-3</v>
      </c>
    </row>
    <row r="8600" spans="1:8">
      <c r="A8600" s="8" t="str">
        <f t="shared" si="174"/>
        <v>40.07.000630.05.0003</v>
      </c>
      <c r="B8600" s="8" t="s">
        <v>104</v>
      </c>
      <c r="C8600" s="8" t="s">
        <v>203</v>
      </c>
      <c r="D8600" s="8" t="s">
        <v>505</v>
      </c>
      <c r="E8600" s="8" t="s">
        <v>711</v>
      </c>
      <c r="F8600" s="8" t="s">
        <v>452</v>
      </c>
      <c r="G8600" s="8" t="s">
        <v>712</v>
      </c>
      <c r="H8600" s="8">
        <v>1.8910100000000001</v>
      </c>
    </row>
    <row r="8601" spans="1:8">
      <c r="A8601" s="8" t="str">
        <f t="shared" si="174"/>
        <v>40.07.000610.05.0002</v>
      </c>
      <c r="B8601" s="8" t="s">
        <v>104</v>
      </c>
      <c r="C8601" s="8" t="s">
        <v>203</v>
      </c>
      <c r="D8601" s="8" t="s">
        <v>505</v>
      </c>
      <c r="E8601" s="8" t="s">
        <v>451</v>
      </c>
      <c r="F8601" s="8" t="s">
        <v>452</v>
      </c>
      <c r="G8601" s="8" t="s">
        <v>453</v>
      </c>
      <c r="H8601" s="8">
        <v>1.0318229999999999</v>
      </c>
    </row>
    <row r="8602" spans="1:8">
      <c r="A8602" s="8" t="str">
        <f t="shared" si="174"/>
        <v>40.07.000610.04.0006</v>
      </c>
      <c r="B8602" s="8" t="s">
        <v>104</v>
      </c>
      <c r="C8602" s="8" t="s">
        <v>203</v>
      </c>
      <c r="D8602" s="8" t="s">
        <v>505</v>
      </c>
      <c r="E8602" s="8" t="s">
        <v>458</v>
      </c>
      <c r="F8602" s="8" t="s">
        <v>452</v>
      </c>
      <c r="G8602" s="8" t="s">
        <v>459</v>
      </c>
      <c r="H8602" s="8">
        <v>4.9528000000000003E-2</v>
      </c>
    </row>
    <row r="8603" spans="1:8">
      <c r="A8603" s="8" t="str">
        <f t="shared" si="174"/>
        <v>40.07.000610.09.0003</v>
      </c>
      <c r="B8603" s="8" t="s">
        <v>104</v>
      </c>
      <c r="C8603" s="8" t="s">
        <v>203</v>
      </c>
      <c r="D8603" s="8" t="s">
        <v>505</v>
      </c>
      <c r="E8603" s="8" t="s">
        <v>824</v>
      </c>
      <c r="F8603" s="8" t="s">
        <v>452</v>
      </c>
      <c r="G8603" s="8" t="s">
        <v>825</v>
      </c>
      <c r="H8603" s="8">
        <v>0.16509199999999999</v>
      </c>
    </row>
    <row r="8604" spans="1:8">
      <c r="A8604" s="8" t="str">
        <f t="shared" si="174"/>
        <v>40.07.000630.03.0001</v>
      </c>
      <c r="B8604" s="8" t="s">
        <v>104</v>
      </c>
      <c r="C8604" s="8" t="s">
        <v>203</v>
      </c>
      <c r="D8604" s="8" t="s">
        <v>505</v>
      </c>
      <c r="E8604" s="8" t="s">
        <v>717</v>
      </c>
      <c r="F8604" s="8" t="s">
        <v>498</v>
      </c>
      <c r="G8604" s="8" t="s">
        <v>718</v>
      </c>
      <c r="H8604" s="8">
        <v>0.240258</v>
      </c>
    </row>
    <row r="8605" spans="1:8">
      <c r="A8605" s="8" t="str">
        <f t="shared" si="174"/>
        <v>40.07.000610.11.0001</v>
      </c>
      <c r="B8605" s="8" t="s">
        <v>104</v>
      </c>
      <c r="C8605" s="8" t="s">
        <v>203</v>
      </c>
      <c r="D8605" s="8" t="s">
        <v>505</v>
      </c>
      <c r="E8605" s="8" t="s">
        <v>713</v>
      </c>
      <c r="F8605" s="8" t="s">
        <v>452</v>
      </c>
      <c r="G8605" s="8" t="s">
        <v>714</v>
      </c>
      <c r="H8605" s="8">
        <v>9.0800000000000006E-2</v>
      </c>
    </row>
    <row r="8606" spans="1:8">
      <c r="A8606" s="8" t="str">
        <f t="shared" si="174"/>
        <v>40.07.000610.07.0029</v>
      </c>
      <c r="B8606" s="8" t="s">
        <v>104</v>
      </c>
      <c r="C8606" s="8" t="s">
        <v>203</v>
      </c>
      <c r="D8606" s="8" t="s">
        <v>505</v>
      </c>
      <c r="E8606" s="8" t="s">
        <v>715</v>
      </c>
      <c r="F8606" s="8" t="s">
        <v>498</v>
      </c>
      <c r="G8606" s="8" t="s">
        <v>716</v>
      </c>
      <c r="H8606" s="8">
        <v>0.20636499999999999</v>
      </c>
    </row>
    <row r="8607" spans="1:8">
      <c r="A8607" s="8" t="str">
        <f t="shared" si="174"/>
        <v>40.07.000610.07.0002</v>
      </c>
      <c r="B8607" s="8" t="s">
        <v>104</v>
      </c>
      <c r="C8607" s="8" t="s">
        <v>203</v>
      </c>
      <c r="D8607" s="8" t="s">
        <v>505</v>
      </c>
      <c r="E8607" s="8" t="s">
        <v>454</v>
      </c>
      <c r="F8607" s="8" t="s">
        <v>452</v>
      </c>
      <c r="G8607" s="8" t="s">
        <v>455</v>
      </c>
      <c r="H8607" s="8">
        <v>0.123819</v>
      </c>
    </row>
    <row r="8608" spans="1:8">
      <c r="A8608" s="8" t="str">
        <f t="shared" si="174"/>
        <v>40.07.000620.10.0002</v>
      </c>
      <c r="B8608" s="8" t="s">
        <v>104</v>
      </c>
      <c r="C8608" s="8" t="s">
        <v>203</v>
      </c>
      <c r="D8608" s="8" t="s">
        <v>505</v>
      </c>
      <c r="E8608" s="8" t="s">
        <v>725</v>
      </c>
      <c r="F8608" s="8" t="s">
        <v>508</v>
      </c>
      <c r="G8608" s="8" t="s">
        <v>726</v>
      </c>
      <c r="H8608" s="8">
        <v>3</v>
      </c>
    </row>
    <row r="8609" spans="1:8">
      <c r="A8609" s="8" t="str">
        <f t="shared" si="174"/>
        <v>40.07.000620.03.0003</v>
      </c>
      <c r="B8609" s="8" t="s">
        <v>104</v>
      </c>
      <c r="C8609" s="8" t="s">
        <v>203</v>
      </c>
      <c r="D8609" s="8" t="s">
        <v>505</v>
      </c>
      <c r="E8609" s="8" t="s">
        <v>510</v>
      </c>
      <c r="F8609" s="8" t="s">
        <v>508</v>
      </c>
      <c r="G8609" s="8" t="s">
        <v>511</v>
      </c>
      <c r="H8609" s="8">
        <v>1</v>
      </c>
    </row>
    <row r="8610" spans="1:8">
      <c r="A8610" s="8" t="str">
        <f t="shared" si="174"/>
        <v>40.07.000735.05.0022</v>
      </c>
      <c r="B8610" s="8" t="s">
        <v>105</v>
      </c>
      <c r="C8610" s="8" t="s">
        <v>745</v>
      </c>
      <c r="D8610" s="8" t="s">
        <v>450</v>
      </c>
      <c r="E8610" s="8" t="s">
        <v>746</v>
      </c>
      <c r="F8610" s="8" t="s">
        <v>452</v>
      </c>
      <c r="G8610" s="8" t="s">
        <v>747</v>
      </c>
      <c r="H8610" s="8">
        <v>3.15</v>
      </c>
    </row>
    <row r="8611" spans="1:8">
      <c r="A8611" s="8" t="str">
        <f t="shared" si="174"/>
        <v>40.07.000740.03.5570</v>
      </c>
      <c r="B8611" s="8" t="s">
        <v>105</v>
      </c>
      <c r="C8611" s="8" t="s">
        <v>745</v>
      </c>
      <c r="D8611" s="8" t="s">
        <v>450</v>
      </c>
      <c r="E8611" s="8" t="s">
        <v>748</v>
      </c>
      <c r="F8611" s="8" t="s">
        <v>498</v>
      </c>
      <c r="G8611" s="8" t="s">
        <v>749</v>
      </c>
      <c r="H8611" s="8">
        <v>1.288889</v>
      </c>
    </row>
    <row r="8612" spans="1:8">
      <c r="A8612" s="8" t="str">
        <f t="shared" si="174"/>
        <v>40.07.000730.05.0003</v>
      </c>
      <c r="B8612" s="8" t="s">
        <v>105</v>
      </c>
      <c r="C8612" s="8" t="s">
        <v>745</v>
      </c>
      <c r="D8612" s="8" t="s">
        <v>450</v>
      </c>
      <c r="E8612" s="8" t="s">
        <v>711</v>
      </c>
      <c r="F8612" s="8" t="s">
        <v>452</v>
      </c>
      <c r="G8612" s="8" t="s">
        <v>712</v>
      </c>
      <c r="H8612" s="8">
        <v>1.8929290000000001</v>
      </c>
    </row>
    <row r="8613" spans="1:8">
      <c r="A8613" s="8" t="str">
        <f t="shared" si="174"/>
        <v>40.07.000710.05.0002</v>
      </c>
      <c r="B8613" s="8" t="s">
        <v>105</v>
      </c>
      <c r="C8613" s="8" t="s">
        <v>745</v>
      </c>
      <c r="D8613" s="8" t="s">
        <v>450</v>
      </c>
      <c r="E8613" s="8" t="s">
        <v>451</v>
      </c>
      <c r="F8613" s="8" t="s">
        <v>452</v>
      </c>
      <c r="G8613" s="8" t="s">
        <v>453</v>
      </c>
      <c r="H8613" s="8">
        <v>1.03287</v>
      </c>
    </row>
    <row r="8614" spans="1:8">
      <c r="A8614" s="8" t="str">
        <f t="shared" si="174"/>
        <v>40.07.000710.04.0006</v>
      </c>
      <c r="B8614" s="8" t="s">
        <v>105</v>
      </c>
      <c r="C8614" s="8" t="s">
        <v>745</v>
      </c>
      <c r="D8614" s="8" t="s">
        <v>450</v>
      </c>
      <c r="E8614" s="8" t="s">
        <v>458</v>
      </c>
      <c r="F8614" s="8" t="s">
        <v>452</v>
      </c>
      <c r="G8614" s="8" t="s">
        <v>459</v>
      </c>
      <c r="H8614" s="8">
        <v>4.9577999999999997E-2</v>
      </c>
    </row>
    <row r="8615" spans="1:8">
      <c r="A8615" s="8" t="str">
        <f t="shared" si="174"/>
        <v>40.07.000710.09.0003</v>
      </c>
      <c r="B8615" s="8" t="s">
        <v>105</v>
      </c>
      <c r="C8615" s="8" t="s">
        <v>745</v>
      </c>
      <c r="D8615" s="8" t="s">
        <v>450</v>
      </c>
      <c r="E8615" s="8" t="s">
        <v>824</v>
      </c>
      <c r="F8615" s="8" t="s">
        <v>452</v>
      </c>
      <c r="G8615" s="8" t="s">
        <v>825</v>
      </c>
      <c r="H8615" s="8">
        <v>0.16525899999999999</v>
      </c>
    </row>
    <row r="8616" spans="1:8">
      <c r="A8616" s="8" t="str">
        <f t="shared" si="174"/>
        <v>40.07.000730.03.0001</v>
      </c>
      <c r="B8616" s="8" t="s">
        <v>105</v>
      </c>
      <c r="C8616" s="8" t="s">
        <v>745</v>
      </c>
      <c r="D8616" s="8" t="s">
        <v>450</v>
      </c>
      <c r="E8616" s="8" t="s">
        <v>717</v>
      </c>
      <c r="F8616" s="8" t="s">
        <v>498</v>
      </c>
      <c r="G8616" s="8" t="s">
        <v>718</v>
      </c>
      <c r="H8616" s="8">
        <v>0.24050199999999999</v>
      </c>
    </row>
    <row r="8617" spans="1:8">
      <c r="A8617" s="8" t="str">
        <f t="shared" si="174"/>
        <v>40.07.000710.11.0001</v>
      </c>
      <c r="B8617" s="8" t="s">
        <v>105</v>
      </c>
      <c r="C8617" s="8" t="s">
        <v>745</v>
      </c>
      <c r="D8617" s="8" t="s">
        <v>450</v>
      </c>
      <c r="E8617" s="8" t="s">
        <v>713</v>
      </c>
      <c r="F8617" s="8" t="s">
        <v>452</v>
      </c>
      <c r="G8617" s="8" t="s">
        <v>714</v>
      </c>
      <c r="H8617" s="8">
        <v>9.0893000000000002E-2</v>
      </c>
    </row>
    <row r="8618" spans="1:8">
      <c r="A8618" s="8" t="str">
        <f t="shared" si="174"/>
        <v>40.07.000710.07.0029</v>
      </c>
      <c r="B8618" s="8" t="s">
        <v>105</v>
      </c>
      <c r="C8618" s="8" t="s">
        <v>745</v>
      </c>
      <c r="D8618" s="8" t="s">
        <v>450</v>
      </c>
      <c r="E8618" s="8" t="s">
        <v>715</v>
      </c>
      <c r="F8618" s="8" t="s">
        <v>498</v>
      </c>
      <c r="G8618" s="8" t="s">
        <v>716</v>
      </c>
      <c r="H8618" s="8">
        <v>0.20657400000000001</v>
      </c>
    </row>
    <row r="8619" spans="1:8">
      <c r="A8619" s="8" t="str">
        <f t="shared" si="174"/>
        <v>40.07.000710.07.0002</v>
      </c>
      <c r="B8619" s="8" t="s">
        <v>105</v>
      </c>
      <c r="C8619" s="8" t="s">
        <v>745</v>
      </c>
      <c r="D8619" s="8" t="s">
        <v>450</v>
      </c>
      <c r="E8619" s="8" t="s">
        <v>454</v>
      </c>
      <c r="F8619" s="8" t="s">
        <v>452</v>
      </c>
      <c r="G8619" s="8" t="s">
        <v>455</v>
      </c>
      <c r="H8619" s="8">
        <v>0.123944</v>
      </c>
    </row>
    <row r="8620" spans="1:8">
      <c r="A8620" s="8" t="str">
        <f t="shared" si="174"/>
        <v>40.07.000720.10.0002</v>
      </c>
      <c r="B8620" s="8" t="s">
        <v>105</v>
      </c>
      <c r="C8620" s="8" t="s">
        <v>745</v>
      </c>
      <c r="D8620" s="8" t="s">
        <v>450</v>
      </c>
      <c r="E8620" s="8" t="s">
        <v>725</v>
      </c>
      <c r="F8620" s="8" t="s">
        <v>508</v>
      </c>
      <c r="G8620" s="8" t="s">
        <v>726</v>
      </c>
      <c r="H8620" s="8">
        <v>3</v>
      </c>
    </row>
    <row r="8621" spans="1:8">
      <c r="A8621" s="8" t="str">
        <f t="shared" si="174"/>
        <v>40.07.000720.03.0003</v>
      </c>
      <c r="B8621" s="8" t="s">
        <v>105</v>
      </c>
      <c r="C8621" s="8" t="s">
        <v>745</v>
      </c>
      <c r="D8621" s="8" t="s">
        <v>450</v>
      </c>
      <c r="E8621" s="8" t="s">
        <v>510</v>
      </c>
      <c r="F8621" s="8" t="s">
        <v>508</v>
      </c>
      <c r="G8621" s="8" t="s">
        <v>511</v>
      </c>
      <c r="H8621" s="8">
        <v>1</v>
      </c>
    </row>
    <row r="8622" spans="1:8">
      <c r="A8622" s="8" t="str">
        <f t="shared" si="174"/>
        <v>40.07.000835.05.0024</v>
      </c>
      <c r="B8622" s="8" t="s">
        <v>205</v>
      </c>
      <c r="C8622" s="8" t="s">
        <v>194</v>
      </c>
      <c r="D8622" s="8" t="s">
        <v>450</v>
      </c>
      <c r="E8622" s="8" t="s">
        <v>751</v>
      </c>
      <c r="F8622" s="8" t="s">
        <v>452</v>
      </c>
      <c r="G8622" s="8" t="s">
        <v>709</v>
      </c>
      <c r="H8622" s="8">
        <v>4.8</v>
      </c>
    </row>
    <row r="8623" spans="1:8">
      <c r="A8623" s="8" t="str">
        <f t="shared" si="174"/>
        <v>40.07.000830.02.0007</v>
      </c>
      <c r="B8623" s="8" t="s">
        <v>205</v>
      </c>
      <c r="C8623" s="8" t="s">
        <v>194</v>
      </c>
      <c r="D8623" s="8" t="s">
        <v>450</v>
      </c>
      <c r="E8623" s="8" t="s">
        <v>195</v>
      </c>
      <c r="F8623" s="8" t="s">
        <v>579</v>
      </c>
      <c r="G8623" s="8" t="s">
        <v>710</v>
      </c>
      <c r="H8623" s="8">
        <v>1.475859</v>
      </c>
    </row>
    <row r="8624" spans="1:8">
      <c r="A8624" s="8" t="str">
        <f t="shared" si="174"/>
        <v>40.07.000810.06.0021</v>
      </c>
      <c r="B8624" s="8" t="s">
        <v>205</v>
      </c>
      <c r="C8624" s="8" t="s">
        <v>194</v>
      </c>
      <c r="D8624" s="8" t="s">
        <v>450</v>
      </c>
      <c r="E8624" s="8" t="s">
        <v>489</v>
      </c>
      <c r="F8624" s="8" t="s">
        <v>452</v>
      </c>
      <c r="G8624" s="8" t="s">
        <v>490</v>
      </c>
      <c r="H8624" s="8">
        <v>3.6459999999999999E-3</v>
      </c>
    </row>
    <row r="8625" spans="1:8">
      <c r="A8625" s="8" t="str">
        <f t="shared" si="174"/>
        <v>40.07.000830.05.0003</v>
      </c>
      <c r="B8625" s="8" t="s">
        <v>205</v>
      </c>
      <c r="C8625" s="8" t="s">
        <v>194</v>
      </c>
      <c r="D8625" s="8" t="s">
        <v>450</v>
      </c>
      <c r="E8625" s="8" t="s">
        <v>711</v>
      </c>
      <c r="F8625" s="8" t="s">
        <v>452</v>
      </c>
      <c r="G8625" s="8" t="s">
        <v>712</v>
      </c>
      <c r="H8625" s="8">
        <v>3.3690910000000001</v>
      </c>
    </row>
    <row r="8626" spans="1:8">
      <c r="A8626" s="8" t="str">
        <f t="shared" si="174"/>
        <v>40.07.000810.05.0002</v>
      </c>
      <c r="B8626" s="8" t="s">
        <v>205</v>
      </c>
      <c r="C8626" s="8" t="s">
        <v>194</v>
      </c>
      <c r="D8626" s="8" t="s">
        <v>450</v>
      </c>
      <c r="E8626" s="8" t="s">
        <v>451</v>
      </c>
      <c r="F8626" s="8" t="s">
        <v>452</v>
      </c>
      <c r="G8626" s="8" t="s">
        <v>453</v>
      </c>
      <c r="H8626" s="8">
        <v>1.838333</v>
      </c>
    </row>
    <row r="8627" spans="1:8">
      <c r="A8627" s="8" t="str">
        <f t="shared" si="174"/>
        <v>40.07.000810.04.0006</v>
      </c>
      <c r="B8627" s="8" t="s">
        <v>205</v>
      </c>
      <c r="C8627" s="8" t="s">
        <v>194</v>
      </c>
      <c r="D8627" s="8" t="s">
        <v>450</v>
      </c>
      <c r="E8627" s="8" t="s">
        <v>458</v>
      </c>
      <c r="F8627" s="8" t="s">
        <v>452</v>
      </c>
      <c r="G8627" s="8" t="s">
        <v>459</v>
      </c>
      <c r="H8627" s="8">
        <v>8.8239999999999999E-2</v>
      </c>
    </row>
    <row r="8628" spans="1:8">
      <c r="A8628" s="8" t="str">
        <f t="shared" si="174"/>
        <v>40.07.000810.09.0003</v>
      </c>
      <c r="B8628" s="8" t="s">
        <v>205</v>
      </c>
      <c r="C8628" s="8" t="s">
        <v>194</v>
      </c>
      <c r="D8628" s="8" t="s">
        <v>450</v>
      </c>
      <c r="E8628" s="8" t="s">
        <v>824</v>
      </c>
      <c r="F8628" s="8" t="s">
        <v>452</v>
      </c>
      <c r="G8628" s="8" t="s">
        <v>825</v>
      </c>
      <c r="H8628" s="8">
        <v>0.29413299999999998</v>
      </c>
    </row>
    <row r="8629" spans="1:8">
      <c r="A8629" s="8" t="str">
        <f t="shared" si="174"/>
        <v>40.07.000830.03.0001</v>
      </c>
      <c r="B8629" s="8" t="s">
        <v>205</v>
      </c>
      <c r="C8629" s="8" t="s">
        <v>194</v>
      </c>
      <c r="D8629" s="8" t="s">
        <v>450</v>
      </c>
      <c r="E8629" s="8" t="s">
        <v>717</v>
      </c>
      <c r="F8629" s="8" t="s">
        <v>498</v>
      </c>
      <c r="G8629" s="8" t="s">
        <v>718</v>
      </c>
      <c r="H8629" s="8">
        <v>0.42805199999999999</v>
      </c>
    </row>
    <row r="8630" spans="1:8">
      <c r="A8630" s="8" t="str">
        <f t="shared" si="174"/>
        <v>40.07.000810.11.0001</v>
      </c>
      <c r="B8630" s="8" t="s">
        <v>205</v>
      </c>
      <c r="C8630" s="8" t="s">
        <v>194</v>
      </c>
      <c r="D8630" s="8" t="s">
        <v>450</v>
      </c>
      <c r="E8630" s="8" t="s">
        <v>713</v>
      </c>
      <c r="F8630" s="8" t="s">
        <v>452</v>
      </c>
      <c r="G8630" s="8" t="s">
        <v>714</v>
      </c>
      <c r="H8630" s="8">
        <v>0.161773</v>
      </c>
    </row>
    <row r="8631" spans="1:8">
      <c r="A8631" s="8" t="str">
        <f t="shared" si="174"/>
        <v>40.07.000810.07.0029</v>
      </c>
      <c r="B8631" s="8" t="s">
        <v>205</v>
      </c>
      <c r="C8631" s="8" t="s">
        <v>194</v>
      </c>
      <c r="D8631" s="8" t="s">
        <v>450</v>
      </c>
      <c r="E8631" s="8" t="s">
        <v>715</v>
      </c>
      <c r="F8631" s="8" t="s">
        <v>498</v>
      </c>
      <c r="G8631" s="8" t="s">
        <v>716</v>
      </c>
      <c r="H8631" s="8">
        <v>0.36766700000000002</v>
      </c>
    </row>
    <row r="8632" spans="1:8">
      <c r="A8632" s="8" t="str">
        <f t="shared" si="174"/>
        <v>40.07.000810.07.0002</v>
      </c>
      <c r="B8632" s="8" t="s">
        <v>205</v>
      </c>
      <c r="C8632" s="8" t="s">
        <v>194</v>
      </c>
      <c r="D8632" s="8" t="s">
        <v>450</v>
      </c>
      <c r="E8632" s="8" t="s">
        <v>454</v>
      </c>
      <c r="F8632" s="8" t="s">
        <v>452</v>
      </c>
      <c r="G8632" s="8" t="s">
        <v>455</v>
      </c>
      <c r="H8632" s="8">
        <v>0.22059999999999999</v>
      </c>
    </row>
    <row r="8633" spans="1:8">
      <c r="A8633" s="8" t="str">
        <f t="shared" si="174"/>
        <v>40.07.000820.10.0012</v>
      </c>
      <c r="B8633" s="8" t="s">
        <v>205</v>
      </c>
      <c r="C8633" s="8" t="s">
        <v>194</v>
      </c>
      <c r="D8633" s="8" t="s">
        <v>450</v>
      </c>
      <c r="E8633" s="8" t="s">
        <v>752</v>
      </c>
      <c r="F8633" s="8" t="s">
        <v>463</v>
      </c>
      <c r="G8633" s="8" t="s">
        <v>753</v>
      </c>
      <c r="H8633" s="8">
        <v>2</v>
      </c>
    </row>
    <row r="8634" spans="1:8">
      <c r="A8634" s="8" t="str">
        <f t="shared" si="174"/>
        <v>40.07.000820.03.0003</v>
      </c>
      <c r="B8634" s="8" t="s">
        <v>205</v>
      </c>
      <c r="C8634" s="8" t="s">
        <v>194</v>
      </c>
      <c r="D8634" s="8" t="s">
        <v>450</v>
      </c>
      <c r="E8634" s="8" t="s">
        <v>510</v>
      </c>
      <c r="F8634" s="8" t="s">
        <v>508</v>
      </c>
      <c r="G8634" s="8" t="s">
        <v>511</v>
      </c>
      <c r="H8634" s="8">
        <v>1</v>
      </c>
    </row>
    <row r="8635" spans="1:8">
      <c r="A8635" s="8" t="str">
        <f t="shared" si="174"/>
        <v>40.07.000935.05.0078</v>
      </c>
      <c r="B8635" s="8" t="s">
        <v>346</v>
      </c>
      <c r="C8635" s="8" t="s">
        <v>754</v>
      </c>
      <c r="D8635" s="8" t="s">
        <v>450</v>
      </c>
      <c r="E8635" s="8" t="s">
        <v>755</v>
      </c>
      <c r="F8635" s="8" t="s">
        <v>452</v>
      </c>
      <c r="G8635" s="8" t="s">
        <v>756</v>
      </c>
      <c r="H8635" s="8">
        <v>4.8</v>
      </c>
    </row>
    <row r="8636" spans="1:8">
      <c r="A8636" s="8" t="str">
        <f t="shared" si="174"/>
        <v>40.07.000940.03.5580</v>
      </c>
      <c r="B8636" s="8" t="s">
        <v>346</v>
      </c>
      <c r="C8636" s="8" t="s">
        <v>754</v>
      </c>
      <c r="D8636" s="8" t="s">
        <v>450</v>
      </c>
      <c r="E8636" s="8" t="s">
        <v>757</v>
      </c>
      <c r="F8636" s="8" t="s">
        <v>498</v>
      </c>
      <c r="G8636" s="8" t="s">
        <v>758</v>
      </c>
      <c r="H8636" s="8">
        <v>1.476162</v>
      </c>
    </row>
    <row r="8637" spans="1:8">
      <c r="A8637" s="8" t="str">
        <f t="shared" si="174"/>
        <v>40.07.000930.05.0003</v>
      </c>
      <c r="B8637" s="8" t="s">
        <v>346</v>
      </c>
      <c r="C8637" s="8" t="s">
        <v>754</v>
      </c>
      <c r="D8637" s="8" t="s">
        <v>450</v>
      </c>
      <c r="E8637" s="8" t="s">
        <v>711</v>
      </c>
      <c r="F8637" s="8" t="s">
        <v>452</v>
      </c>
      <c r="G8637" s="8" t="s">
        <v>712</v>
      </c>
      <c r="H8637" s="8">
        <v>3.3723230000000002</v>
      </c>
    </row>
    <row r="8638" spans="1:8">
      <c r="A8638" s="8" t="str">
        <f t="shared" si="174"/>
        <v>40.07.000910.05.0002</v>
      </c>
      <c r="B8638" s="8" t="s">
        <v>346</v>
      </c>
      <c r="C8638" s="8" t="s">
        <v>754</v>
      </c>
      <c r="D8638" s="8" t="s">
        <v>450</v>
      </c>
      <c r="E8638" s="8" t="s">
        <v>451</v>
      </c>
      <c r="F8638" s="8" t="s">
        <v>452</v>
      </c>
      <c r="G8638" s="8" t="s">
        <v>453</v>
      </c>
      <c r="H8638" s="8">
        <v>1.8400970000000001</v>
      </c>
    </row>
    <row r="8639" spans="1:8">
      <c r="A8639" s="8" t="str">
        <f t="shared" si="174"/>
        <v>40.07.000910.04.0006</v>
      </c>
      <c r="B8639" s="8" t="s">
        <v>346</v>
      </c>
      <c r="C8639" s="8" t="s">
        <v>754</v>
      </c>
      <c r="D8639" s="8" t="s">
        <v>450</v>
      </c>
      <c r="E8639" s="8" t="s">
        <v>458</v>
      </c>
      <c r="F8639" s="8" t="s">
        <v>452</v>
      </c>
      <c r="G8639" s="8" t="s">
        <v>459</v>
      </c>
      <c r="H8639" s="8">
        <v>8.8325000000000001E-2</v>
      </c>
    </row>
    <row r="8640" spans="1:8">
      <c r="A8640" s="8" t="str">
        <f t="shared" si="174"/>
        <v>40.07.000910.09.0003</v>
      </c>
      <c r="B8640" s="8" t="s">
        <v>346</v>
      </c>
      <c r="C8640" s="8" t="s">
        <v>754</v>
      </c>
      <c r="D8640" s="8" t="s">
        <v>450</v>
      </c>
      <c r="E8640" s="8" t="s">
        <v>824</v>
      </c>
      <c r="F8640" s="8" t="s">
        <v>452</v>
      </c>
      <c r="G8640" s="8" t="s">
        <v>825</v>
      </c>
      <c r="H8640" s="8">
        <v>0.29441499999999998</v>
      </c>
    </row>
    <row r="8641" spans="1:8">
      <c r="A8641" s="8" t="str">
        <f t="shared" si="174"/>
        <v>40.07.000930.03.0001</v>
      </c>
      <c r="B8641" s="8" t="s">
        <v>346</v>
      </c>
      <c r="C8641" s="8" t="s">
        <v>754</v>
      </c>
      <c r="D8641" s="8" t="s">
        <v>450</v>
      </c>
      <c r="E8641" s="8" t="s">
        <v>717</v>
      </c>
      <c r="F8641" s="8" t="s">
        <v>498</v>
      </c>
      <c r="G8641" s="8" t="s">
        <v>718</v>
      </c>
      <c r="H8641" s="8">
        <v>0.42846299999999998</v>
      </c>
    </row>
    <row r="8642" spans="1:8">
      <c r="A8642" s="8" t="str">
        <f t="shared" si="174"/>
        <v>40.07.000910.11.0001</v>
      </c>
      <c r="B8642" s="8" t="s">
        <v>346</v>
      </c>
      <c r="C8642" s="8" t="s">
        <v>754</v>
      </c>
      <c r="D8642" s="8" t="s">
        <v>450</v>
      </c>
      <c r="E8642" s="8" t="s">
        <v>713</v>
      </c>
      <c r="F8642" s="8" t="s">
        <v>452</v>
      </c>
      <c r="G8642" s="8" t="s">
        <v>714</v>
      </c>
      <c r="H8642" s="8">
        <v>0.16192899999999999</v>
      </c>
    </row>
    <row r="8643" spans="1:8">
      <c r="A8643" s="8" t="str">
        <f t="shared" si="174"/>
        <v>---------------  - FMEN031 - V:</v>
      </c>
      <c r="B8643" s="8" t="s">
        <v>427</v>
      </c>
      <c r="C8643" s="8" t="e">
        <f>------------------------------DAT</f>
        <v>#NAME?</v>
      </c>
      <c r="D8643" s="8" t="s">
        <v>1238</v>
      </c>
      <c r="E8643" s="8" t="s">
        <v>526</v>
      </c>
      <c r="F8643" s="8" t="s">
        <v>527</v>
      </c>
      <c r="G8643" s="8" t="s">
        <v>528</v>
      </c>
      <c r="H8643" s="8"/>
    </row>
    <row r="8644" spans="1:8">
      <c r="A8644" s="8" t="str">
        <f t="shared" si="174"/>
        <v>_x000C_------------------------------</v>
      </c>
      <c r="B8644" s="8" t="s">
        <v>529</v>
      </c>
      <c r="C8644" s="8" t="s">
        <v>1227</v>
      </c>
      <c r="D8644" s="8" t="s">
        <v>1228</v>
      </c>
      <c r="E8644" s="8" t="s">
        <v>430</v>
      </c>
      <c r="F8644" s="8" t="s">
        <v>429</v>
      </c>
      <c r="G8644" s="8" t="s">
        <v>431</v>
      </c>
      <c r="H8644" s="8" t="s">
        <v>431</v>
      </c>
    </row>
    <row r="8645" spans="1:8">
      <c r="A8645" s="8" t="str">
        <f t="shared" si="174"/>
        <v>FORNO DE MINASrutura de Atual P</v>
      </c>
      <c r="B8645" s="8" t="s">
        <v>433</v>
      </c>
      <c r="C8645" s="8" t="s">
        <v>434</v>
      </c>
      <c r="D8645" s="8" t="s">
        <v>435</v>
      </c>
      <c r="E8645" s="8" t="s">
        <v>436</v>
      </c>
      <c r="F8645" s="8" t="s">
        <v>437</v>
      </c>
      <c r="G8645" s="8" t="s">
        <v>438</v>
      </c>
      <c r="H8645" s="8" t="s">
        <v>2267</v>
      </c>
    </row>
    <row r="8646" spans="1:8">
      <c r="A8646" s="8" t="str">
        <f t="shared" si="174"/>
        <v>-------------------------------</v>
      </c>
      <c r="B8646" s="8" t="s">
        <v>427</v>
      </c>
      <c r="C8646" s="8" t="s">
        <v>1227</v>
      </c>
      <c r="D8646" s="8" t="s">
        <v>1228</v>
      </c>
      <c r="E8646" s="8" t="s">
        <v>430</v>
      </c>
      <c r="F8646" s="8" t="s">
        <v>429</v>
      </c>
      <c r="G8646" s="8" t="s">
        <v>431</v>
      </c>
      <c r="H8646" s="8" t="s">
        <v>2259</v>
      </c>
    </row>
    <row r="8647" spans="1:8">
      <c r="A8647" s="8" t="str">
        <f t="shared" si="174"/>
        <v/>
      </c>
      <c r="B8647" s="8"/>
      <c r="C8647" s="8"/>
      <c r="D8647" s="8"/>
      <c r="E8647" s="8"/>
      <c r="F8647" s="8"/>
      <c r="G8647" s="8"/>
      <c r="H8647" s="8"/>
    </row>
    <row r="8648" spans="1:8">
      <c r="A8648" s="8" t="str">
        <f t="shared" si="174"/>
        <v>Item PaiItem Filho</v>
      </c>
      <c r="B8648" s="8" t="s">
        <v>441</v>
      </c>
      <c r="C8648" s="8" t="s">
        <v>442</v>
      </c>
      <c r="D8648" s="8" t="s">
        <v>443</v>
      </c>
      <c r="E8648" s="8" t="s">
        <v>444</v>
      </c>
      <c r="F8648" s="8" t="s">
        <v>443</v>
      </c>
      <c r="G8648" s="8" t="s">
        <v>445</v>
      </c>
      <c r="H8648" s="8" t="s">
        <v>446</v>
      </c>
    </row>
    <row r="8649" spans="1:8">
      <c r="A8649" s="8" t="str">
        <f t="shared" si="174"/>
        <v>------------------------------</v>
      </c>
      <c r="B8649" s="8" t="s">
        <v>427</v>
      </c>
      <c r="C8649" s="8" t="s">
        <v>447</v>
      </c>
      <c r="D8649" s="8" t="s">
        <v>448</v>
      </c>
      <c r="E8649" s="8" t="s">
        <v>449</v>
      </c>
      <c r="F8649" s="8" t="s">
        <v>448</v>
      </c>
      <c r="G8649" s="8" t="s">
        <v>431</v>
      </c>
      <c r="H8649" s="8" t="s">
        <v>427</v>
      </c>
    </row>
    <row r="8650" spans="1:8">
      <c r="A8650" s="8" t="str">
        <f t="shared" si="174"/>
        <v>40.07.000910.07.0029</v>
      </c>
      <c r="B8650" s="8" t="s">
        <v>346</v>
      </c>
      <c r="C8650" s="8" t="s">
        <v>754</v>
      </c>
      <c r="D8650" s="8" t="s">
        <v>450</v>
      </c>
      <c r="E8650" s="8" t="s">
        <v>715</v>
      </c>
      <c r="F8650" s="8" t="s">
        <v>498</v>
      </c>
      <c r="G8650" s="8" t="s">
        <v>716</v>
      </c>
      <c r="H8650" s="8">
        <v>0.36801899999999999</v>
      </c>
    </row>
    <row r="8651" spans="1:8">
      <c r="A8651" s="8" t="str">
        <f t="shared" si="174"/>
        <v>40.07.000910.07.0002</v>
      </c>
      <c r="B8651" s="8" t="s">
        <v>346</v>
      </c>
      <c r="C8651" s="8" t="s">
        <v>754</v>
      </c>
      <c r="D8651" s="8" t="s">
        <v>450</v>
      </c>
      <c r="E8651" s="8" t="s">
        <v>454</v>
      </c>
      <c r="F8651" s="8" t="s">
        <v>452</v>
      </c>
      <c r="G8651" s="8" t="s">
        <v>455</v>
      </c>
      <c r="H8651" s="8">
        <v>0.22081200000000001</v>
      </c>
    </row>
    <row r="8652" spans="1:8">
      <c r="A8652" s="8" t="str">
        <f t="shared" si="174"/>
        <v>40.07.000920.10.0012</v>
      </c>
      <c r="B8652" s="8" t="s">
        <v>346</v>
      </c>
      <c r="C8652" s="8" t="s">
        <v>754</v>
      </c>
      <c r="D8652" s="8" t="s">
        <v>450</v>
      </c>
      <c r="E8652" s="8" t="s">
        <v>752</v>
      </c>
      <c r="F8652" s="8" t="s">
        <v>463</v>
      </c>
      <c r="G8652" s="8" t="s">
        <v>753</v>
      </c>
      <c r="H8652" s="8">
        <v>2</v>
      </c>
    </row>
    <row r="8653" spans="1:8">
      <c r="A8653" s="8" t="str">
        <f t="shared" si="174"/>
        <v>40.07.000920.03.0003</v>
      </c>
      <c r="B8653" s="8" t="s">
        <v>346</v>
      </c>
      <c r="C8653" s="8" t="s">
        <v>754</v>
      </c>
      <c r="D8653" s="8" t="s">
        <v>450</v>
      </c>
      <c r="E8653" s="8" t="s">
        <v>510</v>
      </c>
      <c r="F8653" s="8" t="s">
        <v>508</v>
      </c>
      <c r="G8653" s="8" t="s">
        <v>511</v>
      </c>
      <c r="H8653" s="8">
        <v>1</v>
      </c>
    </row>
    <row r="8654" spans="1:8">
      <c r="A8654" s="8" t="str">
        <f t="shared" si="174"/>
        <v>40.07.001035.05.0025</v>
      </c>
      <c r="B8654" s="8" t="s">
        <v>206</v>
      </c>
      <c r="C8654" s="8" t="s">
        <v>203</v>
      </c>
      <c r="D8654" s="8" t="s">
        <v>450</v>
      </c>
      <c r="E8654" s="8" t="s">
        <v>759</v>
      </c>
      <c r="F8654" s="8" t="s">
        <v>452</v>
      </c>
      <c r="G8654" s="8" t="s">
        <v>742</v>
      </c>
      <c r="H8654" s="8">
        <v>4.8</v>
      </c>
    </row>
    <row r="8655" spans="1:8">
      <c r="A8655" s="8" t="str">
        <f t="shared" ref="A8655:A8718" si="175">B8655&amp;E8655</f>
        <v>40.07.001030.02.0004</v>
      </c>
      <c r="B8655" s="8" t="s">
        <v>206</v>
      </c>
      <c r="C8655" s="8" t="s">
        <v>203</v>
      </c>
      <c r="D8655" s="8" t="s">
        <v>450</v>
      </c>
      <c r="E8655" s="8" t="s">
        <v>207</v>
      </c>
      <c r="F8655" s="8" t="s">
        <v>452</v>
      </c>
      <c r="G8655" s="8" t="s">
        <v>512</v>
      </c>
      <c r="H8655" s="8">
        <v>1.4759599999999999</v>
      </c>
    </row>
    <row r="8656" spans="1:8">
      <c r="A8656" s="8" t="str">
        <f t="shared" si="175"/>
        <v>40.07.001010.05.0007</v>
      </c>
      <c r="B8656" s="8" t="s">
        <v>206</v>
      </c>
      <c r="C8656" s="8" t="s">
        <v>203</v>
      </c>
      <c r="D8656" s="8" t="s">
        <v>450</v>
      </c>
      <c r="E8656" s="8" t="s">
        <v>743</v>
      </c>
      <c r="F8656" s="8" t="s">
        <v>498</v>
      </c>
      <c r="G8656" s="8" t="s">
        <v>744</v>
      </c>
      <c r="H8656" s="8">
        <v>3.333E-3</v>
      </c>
    </row>
    <row r="8657" spans="1:8">
      <c r="A8657" s="8" t="str">
        <f t="shared" si="175"/>
        <v>40.07.001030.05.0003</v>
      </c>
      <c r="B8657" s="8" t="s">
        <v>206</v>
      </c>
      <c r="C8657" s="8" t="s">
        <v>203</v>
      </c>
      <c r="D8657" s="8" t="s">
        <v>450</v>
      </c>
      <c r="E8657" s="8" t="s">
        <v>711</v>
      </c>
      <c r="F8657" s="8" t="s">
        <v>452</v>
      </c>
      <c r="G8657" s="8" t="s">
        <v>712</v>
      </c>
      <c r="H8657" s="8">
        <v>3.3692929999999999</v>
      </c>
    </row>
    <row r="8658" spans="1:8">
      <c r="A8658" s="8" t="str">
        <f t="shared" si="175"/>
        <v>40.07.001010.05.0002</v>
      </c>
      <c r="B8658" s="8" t="s">
        <v>206</v>
      </c>
      <c r="C8658" s="8" t="s">
        <v>203</v>
      </c>
      <c r="D8658" s="8" t="s">
        <v>450</v>
      </c>
      <c r="E8658" s="8" t="s">
        <v>451</v>
      </c>
      <c r="F8658" s="8" t="s">
        <v>452</v>
      </c>
      <c r="G8658" s="8" t="s">
        <v>453</v>
      </c>
      <c r="H8658" s="8">
        <v>1.838443</v>
      </c>
    </row>
    <row r="8659" spans="1:8">
      <c r="A8659" s="8" t="str">
        <f t="shared" si="175"/>
        <v>40.07.001010.04.0006</v>
      </c>
      <c r="B8659" s="8" t="s">
        <v>206</v>
      </c>
      <c r="C8659" s="8" t="s">
        <v>203</v>
      </c>
      <c r="D8659" s="8" t="s">
        <v>450</v>
      </c>
      <c r="E8659" s="8" t="s">
        <v>458</v>
      </c>
      <c r="F8659" s="8" t="s">
        <v>452</v>
      </c>
      <c r="G8659" s="8" t="s">
        <v>459</v>
      </c>
      <c r="H8659" s="8">
        <v>8.8245000000000004E-2</v>
      </c>
    </row>
    <row r="8660" spans="1:8">
      <c r="A8660" s="8" t="str">
        <f t="shared" si="175"/>
        <v>40.07.001010.09.0003</v>
      </c>
      <c r="B8660" s="8" t="s">
        <v>206</v>
      </c>
      <c r="C8660" s="8" t="s">
        <v>203</v>
      </c>
      <c r="D8660" s="8" t="s">
        <v>450</v>
      </c>
      <c r="E8660" s="8" t="s">
        <v>824</v>
      </c>
      <c r="F8660" s="8" t="s">
        <v>452</v>
      </c>
      <c r="G8660" s="8" t="s">
        <v>825</v>
      </c>
      <c r="H8660" s="8">
        <v>0.294151</v>
      </c>
    </row>
    <row r="8661" spans="1:8">
      <c r="A8661" s="8" t="str">
        <f t="shared" si="175"/>
        <v>40.07.001030.03.0001</v>
      </c>
      <c r="B8661" s="8" t="s">
        <v>206</v>
      </c>
      <c r="C8661" s="8" t="s">
        <v>203</v>
      </c>
      <c r="D8661" s="8" t="s">
        <v>450</v>
      </c>
      <c r="E8661" s="8" t="s">
        <v>717</v>
      </c>
      <c r="F8661" s="8" t="s">
        <v>498</v>
      </c>
      <c r="G8661" s="8" t="s">
        <v>718</v>
      </c>
      <c r="H8661" s="8">
        <v>0.42807800000000001</v>
      </c>
    </row>
    <row r="8662" spans="1:8">
      <c r="A8662" s="8" t="str">
        <f t="shared" si="175"/>
        <v>40.07.001010.11.0001</v>
      </c>
      <c r="B8662" s="8" t="s">
        <v>206</v>
      </c>
      <c r="C8662" s="8" t="s">
        <v>203</v>
      </c>
      <c r="D8662" s="8" t="s">
        <v>450</v>
      </c>
      <c r="E8662" s="8" t="s">
        <v>713</v>
      </c>
      <c r="F8662" s="8" t="s">
        <v>452</v>
      </c>
      <c r="G8662" s="8" t="s">
        <v>714</v>
      </c>
      <c r="H8662" s="8">
        <v>0.16178300000000001</v>
      </c>
    </row>
    <row r="8663" spans="1:8">
      <c r="A8663" s="8" t="str">
        <f t="shared" si="175"/>
        <v>40.07.001010.07.0029</v>
      </c>
      <c r="B8663" s="8" t="s">
        <v>206</v>
      </c>
      <c r="C8663" s="8" t="s">
        <v>203</v>
      </c>
      <c r="D8663" s="8" t="s">
        <v>450</v>
      </c>
      <c r="E8663" s="8" t="s">
        <v>715</v>
      </c>
      <c r="F8663" s="8" t="s">
        <v>498</v>
      </c>
      <c r="G8663" s="8" t="s">
        <v>716</v>
      </c>
      <c r="H8663" s="8">
        <v>0.36768899999999999</v>
      </c>
    </row>
    <row r="8664" spans="1:8">
      <c r="A8664" s="8" t="str">
        <f t="shared" si="175"/>
        <v>40.07.001010.07.0002</v>
      </c>
      <c r="B8664" s="8" t="s">
        <v>206</v>
      </c>
      <c r="C8664" s="8" t="s">
        <v>203</v>
      </c>
      <c r="D8664" s="8" t="s">
        <v>450</v>
      </c>
      <c r="E8664" s="8" t="s">
        <v>454</v>
      </c>
      <c r="F8664" s="8" t="s">
        <v>452</v>
      </c>
      <c r="G8664" s="8" t="s">
        <v>455</v>
      </c>
      <c r="H8664" s="8">
        <v>0.220613</v>
      </c>
    </row>
    <row r="8665" spans="1:8">
      <c r="A8665" s="8" t="str">
        <f t="shared" si="175"/>
        <v>40.07.001020.10.0012</v>
      </c>
      <c r="B8665" s="8" t="s">
        <v>206</v>
      </c>
      <c r="C8665" s="8" t="s">
        <v>203</v>
      </c>
      <c r="D8665" s="8" t="s">
        <v>450</v>
      </c>
      <c r="E8665" s="8" t="s">
        <v>752</v>
      </c>
      <c r="F8665" s="8" t="s">
        <v>463</v>
      </c>
      <c r="G8665" s="8" t="s">
        <v>753</v>
      </c>
      <c r="H8665" s="8">
        <v>2</v>
      </c>
    </row>
    <row r="8666" spans="1:8">
      <c r="A8666" s="8" t="str">
        <f t="shared" si="175"/>
        <v>40.07.001020.03.0003</v>
      </c>
      <c r="B8666" s="8" t="s">
        <v>206</v>
      </c>
      <c r="C8666" s="8" t="s">
        <v>203</v>
      </c>
      <c r="D8666" s="8" t="s">
        <v>450</v>
      </c>
      <c r="E8666" s="8" t="s">
        <v>510</v>
      </c>
      <c r="F8666" s="8" t="s">
        <v>508</v>
      </c>
      <c r="G8666" s="8" t="s">
        <v>511</v>
      </c>
      <c r="H8666" s="8">
        <v>1</v>
      </c>
    </row>
    <row r="8667" spans="1:8">
      <c r="A8667" s="8" t="str">
        <f t="shared" si="175"/>
        <v>40.07.001135.05.0026</v>
      </c>
      <c r="B8667" s="8" t="s">
        <v>208</v>
      </c>
      <c r="C8667" s="8" t="s">
        <v>209</v>
      </c>
      <c r="D8667" s="8" t="s">
        <v>450</v>
      </c>
      <c r="E8667" s="8" t="s">
        <v>761</v>
      </c>
      <c r="F8667" s="8" t="s">
        <v>452</v>
      </c>
      <c r="G8667" s="8" t="s">
        <v>196</v>
      </c>
      <c r="H8667" s="8">
        <v>4.8</v>
      </c>
    </row>
    <row r="8668" spans="1:8">
      <c r="A8668" s="8" t="str">
        <f t="shared" si="175"/>
        <v>40.07.001130.02.0008</v>
      </c>
      <c r="B8668" s="8" t="s">
        <v>208</v>
      </c>
      <c r="C8668" s="8" t="s">
        <v>209</v>
      </c>
      <c r="D8668" s="8" t="s">
        <v>450</v>
      </c>
      <c r="E8668" s="8" t="s">
        <v>197</v>
      </c>
      <c r="F8668" s="8" t="s">
        <v>579</v>
      </c>
      <c r="G8668" s="8" t="s">
        <v>728</v>
      </c>
      <c r="H8668" s="8">
        <v>1.475657</v>
      </c>
    </row>
    <row r="8669" spans="1:8">
      <c r="A8669" s="8" t="str">
        <f t="shared" si="175"/>
        <v>40.07.001110.01.0012</v>
      </c>
      <c r="B8669" s="8" t="s">
        <v>208</v>
      </c>
      <c r="C8669" s="8" t="s">
        <v>209</v>
      </c>
      <c r="D8669" s="8" t="s">
        <v>450</v>
      </c>
      <c r="E8669" s="8" t="s">
        <v>729</v>
      </c>
      <c r="F8669" s="8" t="s">
        <v>498</v>
      </c>
      <c r="G8669" s="8" t="s">
        <v>730</v>
      </c>
      <c r="H8669" s="8">
        <v>1.2500000000000001E-2</v>
      </c>
    </row>
    <row r="8670" spans="1:8">
      <c r="A8670" s="8" t="str">
        <f t="shared" si="175"/>
        <v>40.07.001130.05.0003</v>
      </c>
      <c r="B8670" s="8" t="s">
        <v>208</v>
      </c>
      <c r="C8670" s="8" t="s">
        <v>209</v>
      </c>
      <c r="D8670" s="8" t="s">
        <v>450</v>
      </c>
      <c r="E8670" s="8" t="s">
        <v>711</v>
      </c>
      <c r="F8670" s="8" t="s">
        <v>452</v>
      </c>
      <c r="G8670" s="8" t="s">
        <v>712</v>
      </c>
      <c r="H8670" s="8">
        <v>3.3607070000000001</v>
      </c>
    </row>
    <row r="8671" spans="1:8">
      <c r="A8671" s="8" t="str">
        <f t="shared" si="175"/>
        <v>40.07.001110.05.0002</v>
      </c>
      <c r="B8671" s="8" t="s">
        <v>208</v>
      </c>
      <c r="C8671" s="8" t="s">
        <v>209</v>
      </c>
      <c r="D8671" s="8" t="s">
        <v>450</v>
      </c>
      <c r="E8671" s="8" t="s">
        <v>451</v>
      </c>
      <c r="F8671" s="8" t="s">
        <v>452</v>
      </c>
      <c r="G8671" s="8" t="s">
        <v>453</v>
      </c>
      <c r="H8671" s="8">
        <v>1.833758</v>
      </c>
    </row>
    <row r="8672" spans="1:8">
      <c r="A8672" s="8" t="str">
        <f t="shared" si="175"/>
        <v>40.07.001110.04.0006</v>
      </c>
      <c r="B8672" s="8" t="s">
        <v>208</v>
      </c>
      <c r="C8672" s="8" t="s">
        <v>209</v>
      </c>
      <c r="D8672" s="8" t="s">
        <v>450</v>
      </c>
      <c r="E8672" s="8" t="s">
        <v>458</v>
      </c>
      <c r="F8672" s="8" t="s">
        <v>452</v>
      </c>
      <c r="G8672" s="8" t="s">
        <v>459</v>
      </c>
      <c r="H8672" s="8">
        <v>8.8020000000000001E-2</v>
      </c>
    </row>
    <row r="8673" spans="1:8">
      <c r="A8673" s="8" t="str">
        <f t="shared" si="175"/>
        <v>40.07.001110.09.0003</v>
      </c>
      <c r="B8673" s="8" t="s">
        <v>208</v>
      </c>
      <c r="C8673" s="8" t="s">
        <v>209</v>
      </c>
      <c r="D8673" s="8" t="s">
        <v>450</v>
      </c>
      <c r="E8673" s="8" t="s">
        <v>824</v>
      </c>
      <c r="F8673" s="8" t="s">
        <v>452</v>
      </c>
      <c r="G8673" s="8" t="s">
        <v>825</v>
      </c>
      <c r="H8673" s="8">
        <v>0.29340100000000002</v>
      </c>
    </row>
    <row r="8674" spans="1:8">
      <c r="A8674" s="8" t="str">
        <f t="shared" si="175"/>
        <v>40.07.001130.03.0001</v>
      </c>
      <c r="B8674" s="8" t="s">
        <v>208</v>
      </c>
      <c r="C8674" s="8" t="s">
        <v>209</v>
      </c>
      <c r="D8674" s="8" t="s">
        <v>450</v>
      </c>
      <c r="E8674" s="8" t="s">
        <v>717</v>
      </c>
      <c r="F8674" s="8" t="s">
        <v>498</v>
      </c>
      <c r="G8674" s="8" t="s">
        <v>718</v>
      </c>
      <c r="H8674" s="8">
        <v>0.42698700000000001</v>
      </c>
    </row>
    <row r="8675" spans="1:8">
      <c r="A8675" s="8" t="str">
        <f t="shared" si="175"/>
        <v>40.07.001110.11.0001</v>
      </c>
      <c r="B8675" s="8" t="s">
        <v>208</v>
      </c>
      <c r="C8675" s="8" t="s">
        <v>209</v>
      </c>
      <c r="D8675" s="8" t="s">
        <v>450</v>
      </c>
      <c r="E8675" s="8" t="s">
        <v>713</v>
      </c>
      <c r="F8675" s="8" t="s">
        <v>452</v>
      </c>
      <c r="G8675" s="8" t="s">
        <v>714</v>
      </c>
      <c r="H8675" s="8">
        <v>0.16137099999999999</v>
      </c>
    </row>
    <row r="8676" spans="1:8">
      <c r="A8676" s="8" t="str">
        <f t="shared" si="175"/>
        <v>40.07.001110.07.0029</v>
      </c>
      <c r="B8676" s="8" t="s">
        <v>208</v>
      </c>
      <c r="C8676" s="8" t="s">
        <v>209</v>
      </c>
      <c r="D8676" s="8" t="s">
        <v>450</v>
      </c>
      <c r="E8676" s="8" t="s">
        <v>715</v>
      </c>
      <c r="F8676" s="8" t="s">
        <v>498</v>
      </c>
      <c r="G8676" s="8" t="s">
        <v>716</v>
      </c>
      <c r="H8676" s="8">
        <v>0.36675200000000002</v>
      </c>
    </row>
    <row r="8677" spans="1:8">
      <c r="A8677" s="8" t="str">
        <f t="shared" si="175"/>
        <v>40.07.001110.07.0002</v>
      </c>
      <c r="B8677" s="8" t="s">
        <v>208</v>
      </c>
      <c r="C8677" s="8" t="s">
        <v>209</v>
      </c>
      <c r="D8677" s="8" t="s">
        <v>450</v>
      </c>
      <c r="E8677" s="8" t="s">
        <v>454</v>
      </c>
      <c r="F8677" s="8" t="s">
        <v>452</v>
      </c>
      <c r="G8677" s="8" t="s">
        <v>455</v>
      </c>
      <c r="H8677" s="8">
        <v>0.220051</v>
      </c>
    </row>
    <row r="8678" spans="1:8">
      <c r="A8678" s="8" t="str">
        <f t="shared" si="175"/>
        <v>40.07.001120.10.0012</v>
      </c>
      <c r="B8678" s="8" t="s">
        <v>208</v>
      </c>
      <c r="C8678" s="8" t="s">
        <v>209</v>
      </c>
      <c r="D8678" s="8" t="s">
        <v>450</v>
      </c>
      <c r="E8678" s="8" t="s">
        <v>752</v>
      </c>
      <c r="F8678" s="8" t="s">
        <v>463</v>
      </c>
      <c r="G8678" s="8" t="s">
        <v>753</v>
      </c>
      <c r="H8678" s="8">
        <v>2</v>
      </c>
    </row>
    <row r="8679" spans="1:8">
      <c r="A8679" s="8" t="str">
        <f t="shared" si="175"/>
        <v>40.07.001120.03.0003</v>
      </c>
      <c r="B8679" s="8" t="s">
        <v>208</v>
      </c>
      <c r="C8679" s="8" t="s">
        <v>209</v>
      </c>
      <c r="D8679" s="8" t="s">
        <v>450</v>
      </c>
      <c r="E8679" s="8" t="s">
        <v>510</v>
      </c>
      <c r="F8679" s="8" t="s">
        <v>508</v>
      </c>
      <c r="G8679" s="8" t="s">
        <v>511</v>
      </c>
      <c r="H8679" s="8">
        <v>1</v>
      </c>
    </row>
    <row r="8680" spans="1:8">
      <c r="A8680" s="8" t="str">
        <f t="shared" si="175"/>
        <v>40.07.001235.05.0027</v>
      </c>
      <c r="B8680" s="8" t="s">
        <v>210</v>
      </c>
      <c r="C8680" s="8" t="s">
        <v>211</v>
      </c>
      <c r="D8680" s="8" t="s">
        <v>450</v>
      </c>
      <c r="E8680" s="8" t="s">
        <v>762</v>
      </c>
      <c r="F8680" s="8" t="s">
        <v>452</v>
      </c>
      <c r="G8680" s="8" t="s">
        <v>201</v>
      </c>
      <c r="H8680" s="8">
        <v>4.8</v>
      </c>
    </row>
    <row r="8681" spans="1:8">
      <c r="A8681" s="8" t="str">
        <f t="shared" si="175"/>
        <v>40.07.001230.02.0011</v>
      </c>
      <c r="B8681" s="8" t="s">
        <v>210</v>
      </c>
      <c r="C8681" s="8" t="s">
        <v>211</v>
      </c>
      <c r="D8681" s="8" t="s">
        <v>450</v>
      </c>
      <c r="E8681" s="8" t="s">
        <v>202</v>
      </c>
      <c r="F8681" s="8" t="s">
        <v>579</v>
      </c>
      <c r="G8681" s="8" t="s">
        <v>738</v>
      </c>
      <c r="H8681" s="8">
        <v>1.475657</v>
      </c>
    </row>
    <row r="8682" spans="1:8">
      <c r="A8682" s="8" t="str">
        <f t="shared" si="175"/>
        <v>40.07.001240.03.5010</v>
      </c>
      <c r="B8682" s="8" t="s">
        <v>210</v>
      </c>
      <c r="C8682" s="8" t="s">
        <v>211</v>
      </c>
      <c r="D8682" s="8" t="s">
        <v>450</v>
      </c>
      <c r="E8682" s="8" t="s">
        <v>763</v>
      </c>
      <c r="F8682" s="8" t="s">
        <v>498</v>
      </c>
      <c r="G8682" s="8" t="s">
        <v>764</v>
      </c>
      <c r="H8682" s="8">
        <v>5.0729000000000003E-2</v>
      </c>
    </row>
    <row r="8683" spans="1:8">
      <c r="A8683" s="8" t="str">
        <f t="shared" si="175"/>
        <v>40.07.001230.05.0003</v>
      </c>
      <c r="B8683" s="8" t="s">
        <v>210</v>
      </c>
      <c r="C8683" s="8" t="s">
        <v>211</v>
      </c>
      <c r="D8683" s="8" t="s">
        <v>450</v>
      </c>
      <c r="E8683" s="8" t="s">
        <v>711</v>
      </c>
      <c r="F8683" s="8" t="s">
        <v>452</v>
      </c>
      <c r="G8683" s="8" t="s">
        <v>712</v>
      </c>
      <c r="H8683" s="8">
        <v>3.323636</v>
      </c>
    </row>
    <row r="8684" spans="1:8">
      <c r="A8684" s="8" t="str">
        <f t="shared" si="175"/>
        <v>40.07.001210.05.0002</v>
      </c>
      <c r="B8684" s="8" t="s">
        <v>210</v>
      </c>
      <c r="C8684" s="8" t="s">
        <v>211</v>
      </c>
      <c r="D8684" s="8" t="s">
        <v>450</v>
      </c>
      <c r="E8684" s="8" t="s">
        <v>451</v>
      </c>
      <c r="F8684" s="8" t="s">
        <v>452</v>
      </c>
      <c r="G8684" s="8" t="s">
        <v>453</v>
      </c>
      <c r="H8684" s="8">
        <v>1.813531</v>
      </c>
    </row>
    <row r="8685" spans="1:8">
      <c r="A8685" s="8" t="str">
        <f t="shared" si="175"/>
        <v>40.07.001210.04.0006</v>
      </c>
      <c r="B8685" s="8" t="s">
        <v>210</v>
      </c>
      <c r="C8685" s="8" t="s">
        <v>211</v>
      </c>
      <c r="D8685" s="8" t="s">
        <v>450</v>
      </c>
      <c r="E8685" s="8" t="s">
        <v>458</v>
      </c>
      <c r="F8685" s="8" t="s">
        <v>452</v>
      </c>
      <c r="G8685" s="8" t="s">
        <v>459</v>
      </c>
      <c r="H8685" s="8">
        <v>8.7049000000000001E-2</v>
      </c>
    </row>
    <row r="8686" spans="1:8">
      <c r="A8686" s="8" t="str">
        <f t="shared" si="175"/>
        <v>40.07.001210.09.0003</v>
      </c>
      <c r="B8686" s="8" t="s">
        <v>210</v>
      </c>
      <c r="C8686" s="8" t="s">
        <v>211</v>
      </c>
      <c r="D8686" s="8" t="s">
        <v>450</v>
      </c>
      <c r="E8686" s="8" t="s">
        <v>824</v>
      </c>
      <c r="F8686" s="8" t="s">
        <v>452</v>
      </c>
      <c r="G8686" s="8" t="s">
        <v>825</v>
      </c>
      <c r="H8686" s="8">
        <v>0.29016500000000001</v>
      </c>
    </row>
    <row r="8687" spans="1:8">
      <c r="A8687" s="8" t="str">
        <f t="shared" si="175"/>
        <v>40.07.001230.03.0001</v>
      </c>
      <c r="B8687" s="8" t="s">
        <v>210</v>
      </c>
      <c r="C8687" s="8" t="s">
        <v>211</v>
      </c>
      <c r="D8687" s="8" t="s">
        <v>450</v>
      </c>
      <c r="E8687" s="8" t="s">
        <v>717</v>
      </c>
      <c r="F8687" s="8" t="s">
        <v>498</v>
      </c>
      <c r="G8687" s="8" t="s">
        <v>718</v>
      </c>
      <c r="H8687" s="8">
        <v>0.42227700000000001</v>
      </c>
    </row>
    <row r="8688" spans="1:8">
      <c r="A8688" s="8" t="str">
        <f t="shared" si="175"/>
        <v>40.07.001210.11.0001</v>
      </c>
      <c r="B8688" s="8" t="s">
        <v>210</v>
      </c>
      <c r="C8688" s="8" t="s">
        <v>211</v>
      </c>
      <c r="D8688" s="8" t="s">
        <v>450</v>
      </c>
      <c r="E8688" s="8" t="s">
        <v>713</v>
      </c>
      <c r="F8688" s="8" t="s">
        <v>452</v>
      </c>
      <c r="G8688" s="8" t="s">
        <v>714</v>
      </c>
      <c r="H8688" s="8">
        <v>0.15959100000000001</v>
      </c>
    </row>
    <row r="8689" spans="1:8">
      <c r="A8689" s="8" t="str">
        <f t="shared" si="175"/>
        <v>40.07.001210.07.0029</v>
      </c>
      <c r="B8689" s="8" t="s">
        <v>210</v>
      </c>
      <c r="C8689" s="8" t="s">
        <v>211</v>
      </c>
      <c r="D8689" s="8" t="s">
        <v>450</v>
      </c>
      <c r="E8689" s="8" t="s">
        <v>715</v>
      </c>
      <c r="F8689" s="8" t="s">
        <v>498</v>
      </c>
      <c r="G8689" s="8" t="s">
        <v>716</v>
      </c>
      <c r="H8689" s="8">
        <v>0.36270599999999997</v>
      </c>
    </row>
    <row r="8690" spans="1:8">
      <c r="A8690" s="8" t="str">
        <f t="shared" si="175"/>
        <v>40.07.001210.07.0002</v>
      </c>
      <c r="B8690" s="8" t="s">
        <v>210</v>
      </c>
      <c r="C8690" s="8" t="s">
        <v>211</v>
      </c>
      <c r="D8690" s="8" t="s">
        <v>450</v>
      </c>
      <c r="E8690" s="8" t="s">
        <v>454</v>
      </c>
      <c r="F8690" s="8" t="s">
        <v>452</v>
      </c>
      <c r="G8690" s="8" t="s">
        <v>455</v>
      </c>
      <c r="H8690" s="8">
        <v>0.21762400000000001</v>
      </c>
    </row>
    <row r="8691" spans="1:8">
      <c r="A8691" s="8" t="str">
        <f t="shared" si="175"/>
        <v>40.07.001220.10.0012</v>
      </c>
      <c r="B8691" s="8" t="s">
        <v>210</v>
      </c>
      <c r="C8691" s="8" t="s">
        <v>211</v>
      </c>
      <c r="D8691" s="8" t="s">
        <v>450</v>
      </c>
      <c r="E8691" s="8" t="s">
        <v>752</v>
      </c>
      <c r="F8691" s="8" t="s">
        <v>463</v>
      </c>
      <c r="G8691" s="8" t="s">
        <v>753</v>
      </c>
      <c r="H8691" s="8">
        <v>2</v>
      </c>
    </row>
    <row r="8692" spans="1:8">
      <c r="A8692" s="8" t="str">
        <f t="shared" si="175"/>
        <v>40.07.001220.03.0003</v>
      </c>
      <c r="B8692" s="8" t="s">
        <v>210</v>
      </c>
      <c r="C8692" s="8" t="s">
        <v>211</v>
      </c>
      <c r="D8692" s="8" t="s">
        <v>450</v>
      </c>
      <c r="E8692" s="8" t="s">
        <v>510</v>
      </c>
      <c r="F8692" s="8" t="s">
        <v>508</v>
      </c>
      <c r="G8692" s="8" t="s">
        <v>511</v>
      </c>
      <c r="H8692" s="8">
        <v>1</v>
      </c>
    </row>
    <row r="8693" spans="1:8">
      <c r="A8693" s="8" t="str">
        <f t="shared" si="175"/>
        <v>40.07.001335.05.0023</v>
      </c>
      <c r="B8693" s="8" t="s">
        <v>765</v>
      </c>
      <c r="C8693" s="8" t="s">
        <v>766</v>
      </c>
      <c r="D8693" s="8" t="s">
        <v>450</v>
      </c>
      <c r="E8693" s="8" t="s">
        <v>767</v>
      </c>
      <c r="F8693" s="8" t="s">
        <v>452</v>
      </c>
      <c r="G8693" s="8" t="s">
        <v>768</v>
      </c>
      <c r="H8693" s="8">
        <v>3.3</v>
      </c>
    </row>
    <row r="8694" spans="1:8">
      <c r="A8694" s="8" t="str">
        <f t="shared" si="175"/>
        <v>40.07.001330.05.0003</v>
      </c>
      <c r="B8694" s="8" t="s">
        <v>765</v>
      </c>
      <c r="C8694" s="8" t="s">
        <v>766</v>
      </c>
      <c r="D8694" s="8" t="s">
        <v>450</v>
      </c>
      <c r="E8694" s="8" t="s">
        <v>711</v>
      </c>
      <c r="F8694" s="8" t="s">
        <v>452</v>
      </c>
      <c r="G8694" s="8" t="s">
        <v>712</v>
      </c>
      <c r="H8694" s="8">
        <v>3.3333330000000001</v>
      </c>
    </row>
    <row r="8695" spans="1:8">
      <c r="A8695" s="8" t="str">
        <f t="shared" si="175"/>
        <v>40.07.001310.05.0002</v>
      </c>
      <c r="B8695" s="8" t="s">
        <v>765</v>
      </c>
      <c r="C8695" s="8" t="s">
        <v>766</v>
      </c>
      <c r="D8695" s="8" t="s">
        <v>450</v>
      </c>
      <c r="E8695" s="8" t="s">
        <v>451</v>
      </c>
      <c r="F8695" s="8" t="s">
        <v>452</v>
      </c>
      <c r="G8695" s="8" t="s">
        <v>453</v>
      </c>
      <c r="H8695" s="8">
        <v>1.8188219999999999</v>
      </c>
    </row>
    <row r="8696" spans="1:8">
      <c r="A8696" s="8" t="str">
        <f t="shared" si="175"/>
        <v>40.07.001310.04.0006</v>
      </c>
      <c r="B8696" s="8" t="s">
        <v>765</v>
      </c>
      <c r="C8696" s="8" t="s">
        <v>766</v>
      </c>
      <c r="D8696" s="8" t="s">
        <v>450</v>
      </c>
      <c r="E8696" s="8" t="s">
        <v>458</v>
      </c>
      <c r="F8696" s="8" t="s">
        <v>452</v>
      </c>
      <c r="G8696" s="8" t="s">
        <v>459</v>
      </c>
      <c r="H8696" s="8">
        <v>8.7303000000000006E-2</v>
      </c>
    </row>
    <row r="8697" spans="1:8">
      <c r="A8697" s="8" t="str">
        <f t="shared" si="175"/>
        <v>40.07.001310.09.0003</v>
      </c>
      <c r="B8697" s="8" t="s">
        <v>765</v>
      </c>
      <c r="C8697" s="8" t="s">
        <v>766</v>
      </c>
      <c r="D8697" s="8" t="s">
        <v>450</v>
      </c>
      <c r="E8697" s="8" t="s">
        <v>824</v>
      </c>
      <c r="F8697" s="8" t="s">
        <v>452</v>
      </c>
      <c r="G8697" s="8" t="s">
        <v>825</v>
      </c>
      <c r="H8697" s="8">
        <v>0.29101199999999999</v>
      </c>
    </row>
    <row r="8698" spans="1:8">
      <c r="A8698" s="8" t="str">
        <f t="shared" si="175"/>
        <v>40.07.001330.03.0001</v>
      </c>
      <c r="B8698" s="8" t="s">
        <v>765</v>
      </c>
      <c r="C8698" s="8" t="s">
        <v>766</v>
      </c>
      <c r="D8698" s="8" t="s">
        <v>450</v>
      </c>
      <c r="E8698" s="8" t="s">
        <v>717</v>
      </c>
      <c r="F8698" s="8" t="s">
        <v>498</v>
      </c>
      <c r="G8698" s="8" t="s">
        <v>718</v>
      </c>
      <c r="H8698" s="8">
        <v>0.42350900000000002</v>
      </c>
    </row>
    <row r="8699" spans="1:8">
      <c r="A8699" s="8" t="str">
        <f t="shared" si="175"/>
        <v>40.07.001310.11.0001</v>
      </c>
      <c r="B8699" s="8" t="s">
        <v>765</v>
      </c>
      <c r="C8699" s="8" t="s">
        <v>766</v>
      </c>
      <c r="D8699" s="8" t="s">
        <v>450</v>
      </c>
      <c r="E8699" s="8" t="s">
        <v>713</v>
      </c>
      <c r="F8699" s="8" t="s">
        <v>452</v>
      </c>
      <c r="G8699" s="8" t="s">
        <v>714</v>
      </c>
      <c r="H8699" s="8">
        <v>0.160056</v>
      </c>
    </row>
    <row r="8700" spans="1:8">
      <c r="A8700" s="8" t="str">
        <f t="shared" si="175"/>
        <v>40.07.001310.07.0029</v>
      </c>
      <c r="B8700" s="8" t="s">
        <v>765</v>
      </c>
      <c r="C8700" s="8" t="s">
        <v>766</v>
      </c>
      <c r="D8700" s="8" t="s">
        <v>450</v>
      </c>
      <c r="E8700" s="8" t="s">
        <v>715</v>
      </c>
      <c r="F8700" s="8" t="s">
        <v>498</v>
      </c>
      <c r="G8700" s="8" t="s">
        <v>716</v>
      </c>
      <c r="H8700" s="8">
        <v>0.36376399999999998</v>
      </c>
    </row>
    <row r="8701" spans="1:8">
      <c r="A8701" s="8" t="str">
        <f t="shared" si="175"/>
        <v>40.07.001310.07.0002</v>
      </c>
      <c r="B8701" s="8" t="s">
        <v>765</v>
      </c>
      <c r="C8701" s="8" t="s">
        <v>766</v>
      </c>
      <c r="D8701" s="8" t="s">
        <v>450</v>
      </c>
      <c r="E8701" s="8" t="s">
        <v>454</v>
      </c>
      <c r="F8701" s="8" t="s">
        <v>452</v>
      </c>
      <c r="G8701" s="8" t="s">
        <v>455</v>
      </c>
      <c r="H8701" s="8">
        <v>0.21825900000000001</v>
      </c>
    </row>
    <row r="8702" spans="1:8">
      <c r="A8702" s="8" t="str">
        <f t="shared" si="175"/>
        <v>40.07.001320.10.0015</v>
      </c>
      <c r="B8702" s="8" t="s">
        <v>765</v>
      </c>
      <c r="C8702" s="8" t="s">
        <v>766</v>
      </c>
      <c r="D8702" s="8" t="s">
        <v>450</v>
      </c>
      <c r="E8702" s="8" t="s">
        <v>596</v>
      </c>
      <c r="F8702" s="8" t="s">
        <v>463</v>
      </c>
      <c r="G8702" s="8" t="s">
        <v>597</v>
      </c>
      <c r="H8702" s="8">
        <v>3</v>
      </c>
    </row>
    <row r="8703" spans="1:8">
      <c r="A8703" s="8" t="str">
        <f t="shared" si="175"/>
        <v>40.07.001320.03.0012</v>
      </c>
      <c r="B8703" s="8" t="s">
        <v>765</v>
      </c>
      <c r="C8703" s="8" t="s">
        <v>766</v>
      </c>
      <c r="D8703" s="8" t="s">
        <v>450</v>
      </c>
      <c r="E8703" s="8" t="s">
        <v>735</v>
      </c>
      <c r="F8703" s="8" t="s">
        <v>463</v>
      </c>
      <c r="G8703" s="8" t="s">
        <v>736</v>
      </c>
      <c r="H8703" s="8">
        <v>1</v>
      </c>
    </row>
    <row r="8704" spans="1:8">
      <c r="A8704" s="8" t="str">
        <f t="shared" si="175"/>
        <v>40.08.000135.05.0030</v>
      </c>
      <c r="B8704" s="8" t="s">
        <v>106</v>
      </c>
      <c r="C8704" s="8" t="s">
        <v>212</v>
      </c>
      <c r="D8704" s="8" t="s">
        <v>505</v>
      </c>
      <c r="E8704" s="8" t="s">
        <v>770</v>
      </c>
      <c r="F8704" s="8" t="s">
        <v>452</v>
      </c>
      <c r="G8704" s="8" t="s">
        <v>771</v>
      </c>
      <c r="H8704" s="8">
        <v>3.6</v>
      </c>
    </row>
    <row r="8705" spans="1:8">
      <c r="A8705" s="8" t="str">
        <f t="shared" si="175"/>
        <v>40.08.000130.02.0002</v>
      </c>
      <c r="B8705" s="8" t="s">
        <v>106</v>
      </c>
      <c r="C8705" s="8" t="s">
        <v>212</v>
      </c>
      <c r="D8705" s="8" t="s">
        <v>505</v>
      </c>
      <c r="E8705" s="8" t="s">
        <v>181</v>
      </c>
      <c r="F8705" s="8" t="s">
        <v>452</v>
      </c>
      <c r="G8705" s="8" t="s">
        <v>547</v>
      </c>
      <c r="H8705" s="8">
        <v>0.60009999999999997</v>
      </c>
    </row>
    <row r="8706" spans="1:8">
      <c r="A8706" s="8" t="str">
        <f t="shared" si="175"/>
        <v>40.08.000130.05.0004</v>
      </c>
      <c r="B8706" s="8" t="s">
        <v>106</v>
      </c>
      <c r="C8706" s="8" t="s">
        <v>212</v>
      </c>
      <c r="D8706" s="8" t="s">
        <v>505</v>
      </c>
      <c r="E8706" s="8" t="s">
        <v>772</v>
      </c>
      <c r="F8706" s="8" t="s">
        <v>498</v>
      </c>
      <c r="G8706" s="8" t="s">
        <v>773</v>
      </c>
      <c r="H8706" s="8">
        <v>3.7498749999999998</v>
      </c>
    </row>
    <row r="8707" spans="1:8">
      <c r="A8707" s="8" t="str">
        <f t="shared" si="175"/>
        <v>---------------  - FMEN031 - V:</v>
      </c>
      <c r="B8707" s="8" t="s">
        <v>427</v>
      </c>
      <c r="C8707" s="8" t="e">
        <f>------------------------------DAT</f>
        <v>#NAME?</v>
      </c>
      <c r="D8707" s="8" t="s">
        <v>1238</v>
      </c>
      <c r="E8707" s="8" t="s">
        <v>526</v>
      </c>
      <c r="F8707" s="8" t="s">
        <v>527</v>
      </c>
      <c r="G8707" s="8" t="s">
        <v>528</v>
      </c>
      <c r="H8707" s="8"/>
    </row>
    <row r="8708" spans="1:8">
      <c r="A8708" s="8" t="str">
        <f t="shared" si="175"/>
        <v>_x000C_------------------------------</v>
      </c>
      <c r="B8708" s="8" t="s">
        <v>529</v>
      </c>
      <c r="C8708" s="8" t="s">
        <v>1227</v>
      </c>
      <c r="D8708" s="8" t="s">
        <v>1228</v>
      </c>
      <c r="E8708" s="8" t="s">
        <v>430</v>
      </c>
      <c r="F8708" s="8" t="s">
        <v>429</v>
      </c>
      <c r="G8708" s="8" t="s">
        <v>431</v>
      </c>
      <c r="H8708" s="8" t="s">
        <v>431</v>
      </c>
    </row>
    <row r="8709" spans="1:8">
      <c r="A8709" s="8" t="str">
        <f t="shared" si="175"/>
        <v>FORNO DE MINASrutura de Atual P</v>
      </c>
      <c r="B8709" s="8" t="s">
        <v>433</v>
      </c>
      <c r="C8709" s="8" t="s">
        <v>434</v>
      </c>
      <c r="D8709" s="8" t="s">
        <v>435</v>
      </c>
      <c r="E8709" s="8" t="s">
        <v>436</v>
      </c>
      <c r="F8709" s="8" t="s">
        <v>437</v>
      </c>
      <c r="G8709" s="8" t="s">
        <v>438</v>
      </c>
      <c r="H8709" s="8" t="s">
        <v>2268</v>
      </c>
    </row>
    <row r="8710" spans="1:8">
      <c r="A8710" s="8" t="str">
        <f t="shared" si="175"/>
        <v>-------------------------------</v>
      </c>
      <c r="B8710" s="8" t="s">
        <v>427</v>
      </c>
      <c r="C8710" s="8" t="s">
        <v>1227</v>
      </c>
      <c r="D8710" s="8" t="s">
        <v>1228</v>
      </c>
      <c r="E8710" s="8" t="s">
        <v>430</v>
      </c>
      <c r="F8710" s="8" t="s">
        <v>429</v>
      </c>
      <c r="G8710" s="8" t="s">
        <v>431</v>
      </c>
      <c r="H8710" s="8" t="s">
        <v>2259</v>
      </c>
    </row>
    <row r="8711" spans="1:8">
      <c r="A8711" s="8" t="str">
        <f t="shared" si="175"/>
        <v/>
      </c>
      <c r="B8711" s="8"/>
      <c r="C8711" s="8"/>
      <c r="D8711" s="8"/>
      <c r="E8711" s="8"/>
      <c r="F8711" s="8"/>
      <c r="G8711" s="8"/>
      <c r="H8711" s="8"/>
    </row>
    <row r="8712" spans="1:8">
      <c r="A8712" s="8" t="str">
        <f t="shared" si="175"/>
        <v>Item PaiItem Filho</v>
      </c>
      <c r="B8712" s="8" t="s">
        <v>441</v>
      </c>
      <c r="C8712" s="8" t="s">
        <v>442</v>
      </c>
      <c r="D8712" s="8" t="s">
        <v>443</v>
      </c>
      <c r="E8712" s="8" t="s">
        <v>444</v>
      </c>
      <c r="F8712" s="8" t="s">
        <v>443</v>
      </c>
      <c r="G8712" s="8" t="s">
        <v>445</v>
      </c>
      <c r="H8712" s="8" t="s">
        <v>446</v>
      </c>
    </row>
    <row r="8713" spans="1:8">
      <c r="A8713" s="8" t="str">
        <f t="shared" si="175"/>
        <v>------------------------------</v>
      </c>
      <c r="B8713" s="8" t="s">
        <v>427</v>
      </c>
      <c r="C8713" s="8" t="s">
        <v>447</v>
      </c>
      <c r="D8713" s="8" t="s">
        <v>448</v>
      </c>
      <c r="E8713" s="8" t="s">
        <v>449</v>
      </c>
      <c r="F8713" s="8" t="s">
        <v>448</v>
      </c>
      <c r="G8713" s="8" t="s">
        <v>431</v>
      </c>
      <c r="H8713" s="8" t="s">
        <v>427</v>
      </c>
    </row>
    <row r="8714" spans="1:8">
      <c r="A8714" s="8" t="str">
        <f t="shared" si="175"/>
        <v>40.08.000110.04.0010</v>
      </c>
      <c r="B8714" s="8" t="s">
        <v>106</v>
      </c>
      <c r="C8714" s="8" t="s">
        <v>212</v>
      </c>
      <c r="D8714" s="8" t="s">
        <v>505</v>
      </c>
      <c r="E8714" s="8" t="s">
        <v>465</v>
      </c>
      <c r="F8714" s="8" t="s">
        <v>452</v>
      </c>
      <c r="G8714" s="8" t="s">
        <v>459</v>
      </c>
      <c r="H8714" s="8">
        <v>0.89997000000000005</v>
      </c>
    </row>
    <row r="8715" spans="1:8">
      <c r="A8715" s="8" t="str">
        <f t="shared" si="175"/>
        <v>40.08.000130.07.0002</v>
      </c>
      <c r="B8715" s="8" t="s">
        <v>106</v>
      </c>
      <c r="C8715" s="8" t="s">
        <v>212</v>
      </c>
      <c r="D8715" s="8" t="s">
        <v>505</v>
      </c>
      <c r="E8715" s="8" t="s">
        <v>774</v>
      </c>
      <c r="F8715" s="8" t="s">
        <v>498</v>
      </c>
      <c r="G8715" s="8" t="s">
        <v>775</v>
      </c>
      <c r="H8715" s="8">
        <v>2.8499050000000001</v>
      </c>
    </row>
    <row r="8716" spans="1:8">
      <c r="A8716" s="8" t="str">
        <f t="shared" si="175"/>
        <v>40.08.000110.05.0012</v>
      </c>
      <c r="B8716" s="8" t="s">
        <v>106</v>
      </c>
      <c r="C8716" s="8" t="s">
        <v>212</v>
      </c>
      <c r="D8716" s="8" t="s">
        <v>505</v>
      </c>
      <c r="E8716" s="8" t="s">
        <v>585</v>
      </c>
      <c r="F8716" s="8" t="s">
        <v>452</v>
      </c>
      <c r="G8716" s="8" t="s">
        <v>586</v>
      </c>
      <c r="H8716" s="8">
        <v>1.703368</v>
      </c>
    </row>
    <row r="8717" spans="1:8">
      <c r="A8717" s="8" t="str">
        <f t="shared" si="175"/>
        <v>40.08.000110.04.0004</v>
      </c>
      <c r="B8717" s="8" t="s">
        <v>106</v>
      </c>
      <c r="C8717" s="8" t="s">
        <v>212</v>
      </c>
      <c r="D8717" s="8" t="s">
        <v>505</v>
      </c>
      <c r="E8717" s="8" t="s">
        <v>776</v>
      </c>
      <c r="F8717" s="8" t="s">
        <v>452</v>
      </c>
      <c r="G8717" s="8" t="s">
        <v>777</v>
      </c>
      <c r="H8717" s="8">
        <v>8.5167999999999994E-2</v>
      </c>
    </row>
    <row r="8718" spans="1:8">
      <c r="A8718" s="8" t="str">
        <f t="shared" si="175"/>
        <v>40.08.000110.11.0001</v>
      </c>
      <c r="B8718" s="8" t="s">
        <v>106</v>
      </c>
      <c r="C8718" s="8" t="s">
        <v>212</v>
      </c>
      <c r="D8718" s="8" t="s">
        <v>505</v>
      </c>
      <c r="E8718" s="8" t="s">
        <v>713</v>
      </c>
      <c r="F8718" s="8" t="s">
        <v>452</v>
      </c>
      <c r="G8718" s="8" t="s">
        <v>714</v>
      </c>
      <c r="H8718" s="8">
        <v>8.5167999999999994E-2</v>
      </c>
    </row>
    <row r="8719" spans="1:8">
      <c r="A8719" s="8" t="str">
        <f t="shared" ref="A8719:A8782" si="176">B8719&amp;E8719</f>
        <v>40.08.000110.07.0029</v>
      </c>
      <c r="B8719" s="8" t="s">
        <v>106</v>
      </c>
      <c r="C8719" s="8" t="s">
        <v>212</v>
      </c>
      <c r="D8719" s="8" t="s">
        <v>505</v>
      </c>
      <c r="E8719" s="8" t="s">
        <v>715</v>
      </c>
      <c r="F8719" s="8" t="s">
        <v>498</v>
      </c>
      <c r="G8719" s="8" t="s">
        <v>716</v>
      </c>
      <c r="H8719" s="8">
        <v>0.61321199999999998</v>
      </c>
    </row>
    <row r="8720" spans="1:8">
      <c r="A8720" s="8" t="str">
        <f t="shared" si="176"/>
        <v>40.08.000110.07.0002</v>
      </c>
      <c r="B8720" s="8" t="s">
        <v>106</v>
      </c>
      <c r="C8720" s="8" t="s">
        <v>212</v>
      </c>
      <c r="D8720" s="8" t="s">
        <v>505</v>
      </c>
      <c r="E8720" s="8" t="s">
        <v>454</v>
      </c>
      <c r="F8720" s="8" t="s">
        <v>452</v>
      </c>
      <c r="G8720" s="8" t="s">
        <v>455</v>
      </c>
      <c r="H8720" s="8">
        <v>0.204404</v>
      </c>
    </row>
    <row r="8721" spans="1:8">
      <c r="A8721" s="8" t="str">
        <f t="shared" si="176"/>
        <v>40.08.000110.06.0001</v>
      </c>
      <c r="B8721" s="8" t="s">
        <v>106</v>
      </c>
      <c r="C8721" s="8" t="s">
        <v>212</v>
      </c>
      <c r="D8721" s="8" t="s">
        <v>505</v>
      </c>
      <c r="E8721" s="8" t="s">
        <v>481</v>
      </c>
      <c r="F8721" s="8" t="s">
        <v>452</v>
      </c>
      <c r="G8721" s="8" t="s">
        <v>482</v>
      </c>
      <c r="H8721" s="8">
        <v>0.11923599999999999</v>
      </c>
    </row>
    <row r="8722" spans="1:8">
      <c r="A8722" s="8" t="str">
        <f t="shared" si="176"/>
        <v>40.08.000110.06.0020</v>
      </c>
      <c r="B8722" s="8" t="s">
        <v>106</v>
      </c>
      <c r="C8722" s="8" t="s">
        <v>212</v>
      </c>
      <c r="D8722" s="8" t="s">
        <v>505</v>
      </c>
      <c r="E8722" s="8" t="s">
        <v>456</v>
      </c>
      <c r="F8722" s="8" t="s">
        <v>452</v>
      </c>
      <c r="G8722" s="8" t="s">
        <v>457</v>
      </c>
      <c r="H8722" s="8">
        <v>3.4067E-2</v>
      </c>
    </row>
    <row r="8723" spans="1:8">
      <c r="A8723" s="8" t="str">
        <f t="shared" si="176"/>
        <v>40.08.000110.02.0003</v>
      </c>
      <c r="B8723" s="8" t="s">
        <v>106</v>
      </c>
      <c r="C8723" s="8" t="s">
        <v>212</v>
      </c>
      <c r="D8723" s="8" t="s">
        <v>505</v>
      </c>
      <c r="E8723" s="8" t="s">
        <v>523</v>
      </c>
      <c r="F8723" s="8" t="s">
        <v>452</v>
      </c>
      <c r="G8723" s="8" t="s">
        <v>524</v>
      </c>
      <c r="H8723" s="8">
        <v>3.4067E-2</v>
      </c>
    </row>
    <row r="8724" spans="1:8">
      <c r="A8724" s="8" t="str">
        <f t="shared" si="176"/>
        <v>40.08.000120.03.0003</v>
      </c>
      <c r="B8724" s="8" t="s">
        <v>106</v>
      </c>
      <c r="C8724" s="8" t="s">
        <v>212</v>
      </c>
      <c r="D8724" s="8" t="s">
        <v>505</v>
      </c>
      <c r="E8724" s="8" t="s">
        <v>510</v>
      </c>
      <c r="F8724" s="8" t="s">
        <v>508</v>
      </c>
      <c r="G8724" s="8" t="s">
        <v>511</v>
      </c>
      <c r="H8724" s="8">
        <v>1</v>
      </c>
    </row>
    <row r="8725" spans="1:8">
      <c r="A8725" s="8" t="str">
        <f t="shared" si="176"/>
        <v>40.08.000120.10.0015</v>
      </c>
      <c r="B8725" s="8" t="s">
        <v>106</v>
      </c>
      <c r="C8725" s="8" t="s">
        <v>212</v>
      </c>
      <c r="D8725" s="8" t="s">
        <v>505</v>
      </c>
      <c r="E8725" s="8" t="s">
        <v>596</v>
      </c>
      <c r="F8725" s="8" t="s">
        <v>463</v>
      </c>
      <c r="G8725" s="8" t="s">
        <v>597</v>
      </c>
      <c r="H8725" s="8">
        <v>3</v>
      </c>
    </row>
    <row r="8726" spans="1:8">
      <c r="A8726" s="8" t="str">
        <f t="shared" si="176"/>
        <v>40.08.000235.05.0031</v>
      </c>
      <c r="B8726" s="8" t="s">
        <v>107</v>
      </c>
      <c r="C8726" s="8" t="s">
        <v>213</v>
      </c>
      <c r="D8726" s="8" t="s">
        <v>505</v>
      </c>
      <c r="E8726" s="8" t="s">
        <v>778</v>
      </c>
      <c r="F8726" s="8" t="s">
        <v>452</v>
      </c>
      <c r="G8726" s="8" t="s">
        <v>779</v>
      </c>
      <c r="H8726" s="8">
        <v>3.6</v>
      </c>
    </row>
    <row r="8727" spans="1:8">
      <c r="A8727" s="8" t="str">
        <f t="shared" si="176"/>
        <v>40.08.000230.02.0014</v>
      </c>
      <c r="B8727" s="8" t="s">
        <v>107</v>
      </c>
      <c r="C8727" s="8" t="s">
        <v>213</v>
      </c>
      <c r="D8727" s="8" t="s">
        <v>505</v>
      </c>
      <c r="E8727" s="8" t="s">
        <v>214</v>
      </c>
      <c r="F8727" s="8" t="s">
        <v>579</v>
      </c>
      <c r="G8727" s="8" t="s">
        <v>215</v>
      </c>
      <c r="H8727" s="8">
        <v>0.60009999999999997</v>
      </c>
    </row>
    <row r="8728" spans="1:8">
      <c r="A8728" s="8" t="str">
        <f t="shared" si="176"/>
        <v>40.08.000230.05.0004</v>
      </c>
      <c r="B8728" s="8" t="s">
        <v>107</v>
      </c>
      <c r="C8728" s="8" t="s">
        <v>213</v>
      </c>
      <c r="D8728" s="8" t="s">
        <v>505</v>
      </c>
      <c r="E8728" s="8" t="s">
        <v>772</v>
      </c>
      <c r="F8728" s="8" t="s">
        <v>498</v>
      </c>
      <c r="G8728" s="8" t="s">
        <v>773</v>
      </c>
      <c r="H8728" s="8">
        <v>3.7498749999999998</v>
      </c>
    </row>
    <row r="8729" spans="1:8">
      <c r="A8729" s="8" t="str">
        <f t="shared" si="176"/>
        <v>40.08.000210.04.0010</v>
      </c>
      <c r="B8729" s="8" t="s">
        <v>107</v>
      </c>
      <c r="C8729" s="8" t="s">
        <v>213</v>
      </c>
      <c r="D8729" s="8" t="s">
        <v>505</v>
      </c>
      <c r="E8729" s="8" t="s">
        <v>465</v>
      </c>
      <c r="F8729" s="8" t="s">
        <v>452</v>
      </c>
      <c r="G8729" s="8" t="s">
        <v>459</v>
      </c>
      <c r="H8729" s="8">
        <v>0.89997000000000005</v>
      </c>
    </row>
    <row r="8730" spans="1:8">
      <c r="A8730" s="8" t="str">
        <f t="shared" si="176"/>
        <v>40.08.000230.07.0002</v>
      </c>
      <c r="B8730" s="8" t="s">
        <v>107</v>
      </c>
      <c r="C8730" s="8" t="s">
        <v>213</v>
      </c>
      <c r="D8730" s="8" t="s">
        <v>505</v>
      </c>
      <c r="E8730" s="8" t="s">
        <v>774</v>
      </c>
      <c r="F8730" s="8" t="s">
        <v>498</v>
      </c>
      <c r="G8730" s="8" t="s">
        <v>775</v>
      </c>
      <c r="H8730" s="8">
        <v>2.8499050000000001</v>
      </c>
    </row>
    <row r="8731" spans="1:8">
      <c r="A8731" s="8" t="str">
        <f t="shared" si="176"/>
        <v>40.08.000210.05.0012</v>
      </c>
      <c r="B8731" s="8" t="s">
        <v>107</v>
      </c>
      <c r="C8731" s="8" t="s">
        <v>213</v>
      </c>
      <c r="D8731" s="8" t="s">
        <v>505</v>
      </c>
      <c r="E8731" s="8" t="s">
        <v>585</v>
      </c>
      <c r="F8731" s="8" t="s">
        <v>452</v>
      </c>
      <c r="G8731" s="8" t="s">
        <v>586</v>
      </c>
      <c r="H8731" s="8">
        <v>1.703368</v>
      </c>
    </row>
    <row r="8732" spans="1:8">
      <c r="A8732" s="8" t="str">
        <f t="shared" si="176"/>
        <v>40.08.000210.04.0004</v>
      </c>
      <c r="B8732" s="8" t="s">
        <v>107</v>
      </c>
      <c r="C8732" s="8" t="s">
        <v>213</v>
      </c>
      <c r="D8732" s="8" t="s">
        <v>505</v>
      </c>
      <c r="E8732" s="8" t="s">
        <v>776</v>
      </c>
      <c r="F8732" s="8" t="s">
        <v>452</v>
      </c>
      <c r="G8732" s="8" t="s">
        <v>777</v>
      </c>
      <c r="H8732" s="8">
        <v>8.5167999999999994E-2</v>
      </c>
    </row>
    <row r="8733" spans="1:8">
      <c r="A8733" s="8" t="str">
        <f t="shared" si="176"/>
        <v>40.08.000210.11.0001</v>
      </c>
      <c r="B8733" s="8" t="s">
        <v>107</v>
      </c>
      <c r="C8733" s="8" t="s">
        <v>213</v>
      </c>
      <c r="D8733" s="8" t="s">
        <v>505</v>
      </c>
      <c r="E8733" s="8" t="s">
        <v>713</v>
      </c>
      <c r="F8733" s="8" t="s">
        <v>452</v>
      </c>
      <c r="G8733" s="8" t="s">
        <v>714</v>
      </c>
      <c r="H8733" s="8">
        <v>8.5167999999999994E-2</v>
      </c>
    </row>
    <row r="8734" spans="1:8">
      <c r="A8734" s="8" t="str">
        <f t="shared" si="176"/>
        <v>40.08.000210.07.0029</v>
      </c>
      <c r="B8734" s="8" t="s">
        <v>107</v>
      </c>
      <c r="C8734" s="8" t="s">
        <v>213</v>
      </c>
      <c r="D8734" s="8" t="s">
        <v>505</v>
      </c>
      <c r="E8734" s="8" t="s">
        <v>715</v>
      </c>
      <c r="F8734" s="8" t="s">
        <v>498</v>
      </c>
      <c r="G8734" s="8" t="s">
        <v>716</v>
      </c>
      <c r="H8734" s="8">
        <v>0.61321199999999998</v>
      </c>
    </row>
    <row r="8735" spans="1:8">
      <c r="A8735" s="8" t="str">
        <f t="shared" si="176"/>
        <v>40.08.000210.07.0002</v>
      </c>
      <c r="B8735" s="8" t="s">
        <v>107</v>
      </c>
      <c r="C8735" s="8" t="s">
        <v>213</v>
      </c>
      <c r="D8735" s="8" t="s">
        <v>505</v>
      </c>
      <c r="E8735" s="8" t="s">
        <v>454</v>
      </c>
      <c r="F8735" s="8" t="s">
        <v>452</v>
      </c>
      <c r="G8735" s="8" t="s">
        <v>455</v>
      </c>
      <c r="H8735" s="8">
        <v>0.204404</v>
      </c>
    </row>
    <row r="8736" spans="1:8">
      <c r="A8736" s="8" t="str">
        <f t="shared" si="176"/>
        <v>40.08.000210.06.0001</v>
      </c>
      <c r="B8736" s="8" t="s">
        <v>107</v>
      </c>
      <c r="C8736" s="8" t="s">
        <v>213</v>
      </c>
      <c r="D8736" s="8" t="s">
        <v>505</v>
      </c>
      <c r="E8736" s="8" t="s">
        <v>481</v>
      </c>
      <c r="F8736" s="8" t="s">
        <v>452</v>
      </c>
      <c r="G8736" s="8" t="s">
        <v>482</v>
      </c>
      <c r="H8736" s="8">
        <v>0.11923599999999999</v>
      </c>
    </row>
    <row r="8737" spans="1:8">
      <c r="A8737" s="8" t="str">
        <f t="shared" si="176"/>
        <v>40.08.000210.06.0020</v>
      </c>
      <c r="B8737" s="8" t="s">
        <v>107</v>
      </c>
      <c r="C8737" s="8" t="s">
        <v>213</v>
      </c>
      <c r="D8737" s="8" t="s">
        <v>505</v>
      </c>
      <c r="E8737" s="8" t="s">
        <v>456</v>
      </c>
      <c r="F8737" s="8" t="s">
        <v>452</v>
      </c>
      <c r="G8737" s="8" t="s">
        <v>457</v>
      </c>
      <c r="H8737" s="8">
        <v>3.4067E-2</v>
      </c>
    </row>
    <row r="8738" spans="1:8">
      <c r="A8738" s="8" t="str">
        <f t="shared" si="176"/>
        <v>40.08.000210.02.0003</v>
      </c>
      <c r="B8738" s="8" t="s">
        <v>107</v>
      </c>
      <c r="C8738" s="8" t="s">
        <v>213</v>
      </c>
      <c r="D8738" s="8" t="s">
        <v>505</v>
      </c>
      <c r="E8738" s="8" t="s">
        <v>523</v>
      </c>
      <c r="F8738" s="8" t="s">
        <v>452</v>
      </c>
      <c r="G8738" s="8" t="s">
        <v>524</v>
      </c>
      <c r="H8738" s="8">
        <v>3.4067E-2</v>
      </c>
    </row>
    <row r="8739" spans="1:8">
      <c r="A8739" s="8" t="str">
        <f t="shared" si="176"/>
        <v>40.08.000220.03.0003</v>
      </c>
      <c r="B8739" s="8" t="s">
        <v>107</v>
      </c>
      <c r="C8739" s="8" t="s">
        <v>213</v>
      </c>
      <c r="D8739" s="8" t="s">
        <v>505</v>
      </c>
      <c r="E8739" s="8" t="s">
        <v>510</v>
      </c>
      <c r="F8739" s="8" t="s">
        <v>508</v>
      </c>
      <c r="G8739" s="8" t="s">
        <v>511</v>
      </c>
      <c r="H8739" s="8">
        <v>1</v>
      </c>
    </row>
    <row r="8740" spans="1:8">
      <c r="A8740" s="8" t="str">
        <f t="shared" si="176"/>
        <v>40.08.000220.10.0015</v>
      </c>
      <c r="B8740" s="8" t="s">
        <v>107</v>
      </c>
      <c r="C8740" s="8" t="s">
        <v>213</v>
      </c>
      <c r="D8740" s="8" t="s">
        <v>505</v>
      </c>
      <c r="E8740" s="8" t="s">
        <v>596</v>
      </c>
      <c r="F8740" s="8" t="s">
        <v>463</v>
      </c>
      <c r="G8740" s="8" t="s">
        <v>597</v>
      </c>
      <c r="H8740" s="8">
        <v>3</v>
      </c>
    </row>
    <row r="8741" spans="1:8">
      <c r="A8741" s="8" t="str">
        <f t="shared" si="176"/>
        <v>40.08.000335.05.0032</v>
      </c>
      <c r="B8741" s="8" t="s">
        <v>108</v>
      </c>
      <c r="C8741" s="8" t="s">
        <v>216</v>
      </c>
      <c r="D8741" s="8" t="s">
        <v>505</v>
      </c>
      <c r="E8741" s="8" t="s">
        <v>780</v>
      </c>
      <c r="F8741" s="8" t="s">
        <v>452</v>
      </c>
      <c r="G8741" s="8" t="s">
        <v>781</v>
      </c>
      <c r="H8741" s="8">
        <v>3.6</v>
      </c>
    </row>
    <row r="8742" spans="1:8">
      <c r="A8742" s="8" t="str">
        <f t="shared" si="176"/>
        <v>40.08.000330.02.0001</v>
      </c>
      <c r="B8742" s="8" t="s">
        <v>108</v>
      </c>
      <c r="C8742" s="8" t="s">
        <v>216</v>
      </c>
      <c r="D8742" s="8" t="s">
        <v>505</v>
      </c>
      <c r="E8742" s="8" t="s">
        <v>217</v>
      </c>
      <c r="F8742" s="8" t="s">
        <v>452</v>
      </c>
      <c r="G8742" s="8" t="s">
        <v>466</v>
      </c>
      <c r="H8742" s="8">
        <v>0.60009999999999997</v>
      </c>
    </row>
    <row r="8743" spans="1:8">
      <c r="A8743" s="8" t="str">
        <f t="shared" si="176"/>
        <v>40.08.000330.05.0004</v>
      </c>
      <c r="B8743" s="8" t="s">
        <v>108</v>
      </c>
      <c r="C8743" s="8" t="s">
        <v>216</v>
      </c>
      <c r="D8743" s="8" t="s">
        <v>505</v>
      </c>
      <c r="E8743" s="8" t="s">
        <v>772</v>
      </c>
      <c r="F8743" s="8" t="s">
        <v>498</v>
      </c>
      <c r="G8743" s="8" t="s">
        <v>773</v>
      </c>
      <c r="H8743" s="8">
        <v>3.7498749999999998</v>
      </c>
    </row>
    <row r="8744" spans="1:8">
      <c r="A8744" s="8" t="str">
        <f t="shared" si="176"/>
        <v>40.08.000310.04.0010</v>
      </c>
      <c r="B8744" s="8" t="s">
        <v>108</v>
      </c>
      <c r="C8744" s="8" t="s">
        <v>216</v>
      </c>
      <c r="D8744" s="8" t="s">
        <v>505</v>
      </c>
      <c r="E8744" s="8" t="s">
        <v>465</v>
      </c>
      <c r="F8744" s="8" t="s">
        <v>452</v>
      </c>
      <c r="G8744" s="8" t="s">
        <v>459</v>
      </c>
      <c r="H8744" s="8">
        <v>0.89997000000000005</v>
      </c>
    </row>
    <row r="8745" spans="1:8">
      <c r="A8745" s="8" t="str">
        <f t="shared" si="176"/>
        <v>40.08.000330.07.0002</v>
      </c>
      <c r="B8745" s="8" t="s">
        <v>108</v>
      </c>
      <c r="C8745" s="8" t="s">
        <v>216</v>
      </c>
      <c r="D8745" s="8" t="s">
        <v>505</v>
      </c>
      <c r="E8745" s="8" t="s">
        <v>774</v>
      </c>
      <c r="F8745" s="8" t="s">
        <v>498</v>
      </c>
      <c r="G8745" s="8" t="s">
        <v>775</v>
      </c>
      <c r="H8745" s="8">
        <v>2.8499050000000001</v>
      </c>
    </row>
    <row r="8746" spans="1:8">
      <c r="A8746" s="8" t="str">
        <f t="shared" si="176"/>
        <v>40.08.000310.05.0012</v>
      </c>
      <c r="B8746" s="8" t="s">
        <v>108</v>
      </c>
      <c r="C8746" s="8" t="s">
        <v>216</v>
      </c>
      <c r="D8746" s="8" t="s">
        <v>505</v>
      </c>
      <c r="E8746" s="8" t="s">
        <v>585</v>
      </c>
      <c r="F8746" s="8" t="s">
        <v>452</v>
      </c>
      <c r="G8746" s="8" t="s">
        <v>586</v>
      </c>
      <c r="H8746" s="8">
        <v>1.703368</v>
      </c>
    </row>
    <row r="8747" spans="1:8">
      <c r="A8747" s="8" t="str">
        <f t="shared" si="176"/>
        <v>40.08.000310.04.0004</v>
      </c>
      <c r="B8747" s="8" t="s">
        <v>108</v>
      </c>
      <c r="C8747" s="8" t="s">
        <v>216</v>
      </c>
      <c r="D8747" s="8" t="s">
        <v>505</v>
      </c>
      <c r="E8747" s="8" t="s">
        <v>776</v>
      </c>
      <c r="F8747" s="8" t="s">
        <v>452</v>
      </c>
      <c r="G8747" s="8" t="s">
        <v>777</v>
      </c>
      <c r="H8747" s="8">
        <v>8.5167999999999994E-2</v>
      </c>
    </row>
    <row r="8748" spans="1:8">
      <c r="A8748" s="8" t="str">
        <f t="shared" si="176"/>
        <v>40.08.000310.11.0001</v>
      </c>
      <c r="B8748" s="8" t="s">
        <v>108</v>
      </c>
      <c r="C8748" s="8" t="s">
        <v>216</v>
      </c>
      <c r="D8748" s="8" t="s">
        <v>505</v>
      </c>
      <c r="E8748" s="8" t="s">
        <v>713</v>
      </c>
      <c r="F8748" s="8" t="s">
        <v>452</v>
      </c>
      <c r="G8748" s="8" t="s">
        <v>714</v>
      </c>
      <c r="H8748" s="8">
        <v>8.5167999999999994E-2</v>
      </c>
    </row>
    <row r="8749" spans="1:8">
      <c r="A8749" s="8" t="str">
        <f t="shared" si="176"/>
        <v>40.08.000310.07.0029</v>
      </c>
      <c r="B8749" s="8" t="s">
        <v>108</v>
      </c>
      <c r="C8749" s="8" t="s">
        <v>216</v>
      </c>
      <c r="D8749" s="8" t="s">
        <v>505</v>
      </c>
      <c r="E8749" s="8" t="s">
        <v>715</v>
      </c>
      <c r="F8749" s="8" t="s">
        <v>498</v>
      </c>
      <c r="G8749" s="8" t="s">
        <v>716</v>
      </c>
      <c r="H8749" s="8">
        <v>0.61321199999999998</v>
      </c>
    </row>
    <row r="8750" spans="1:8">
      <c r="A8750" s="8" t="str">
        <f t="shared" si="176"/>
        <v>40.08.000310.07.0002</v>
      </c>
      <c r="B8750" s="8" t="s">
        <v>108</v>
      </c>
      <c r="C8750" s="8" t="s">
        <v>216</v>
      </c>
      <c r="D8750" s="8" t="s">
        <v>505</v>
      </c>
      <c r="E8750" s="8" t="s">
        <v>454</v>
      </c>
      <c r="F8750" s="8" t="s">
        <v>452</v>
      </c>
      <c r="G8750" s="8" t="s">
        <v>455</v>
      </c>
      <c r="H8750" s="8">
        <v>0.204404</v>
      </c>
    </row>
    <row r="8751" spans="1:8">
      <c r="A8751" s="8" t="str">
        <f t="shared" si="176"/>
        <v>40.08.000310.06.0001</v>
      </c>
      <c r="B8751" s="8" t="s">
        <v>108</v>
      </c>
      <c r="C8751" s="8" t="s">
        <v>216</v>
      </c>
      <c r="D8751" s="8" t="s">
        <v>505</v>
      </c>
      <c r="E8751" s="8" t="s">
        <v>481</v>
      </c>
      <c r="F8751" s="8" t="s">
        <v>452</v>
      </c>
      <c r="G8751" s="8" t="s">
        <v>482</v>
      </c>
      <c r="H8751" s="8">
        <v>0.11923599999999999</v>
      </c>
    </row>
    <row r="8752" spans="1:8">
      <c r="A8752" s="8" t="str">
        <f t="shared" si="176"/>
        <v>40.08.000310.06.0020</v>
      </c>
      <c r="B8752" s="8" t="s">
        <v>108</v>
      </c>
      <c r="C8752" s="8" t="s">
        <v>216</v>
      </c>
      <c r="D8752" s="8" t="s">
        <v>505</v>
      </c>
      <c r="E8752" s="8" t="s">
        <v>456</v>
      </c>
      <c r="F8752" s="8" t="s">
        <v>452</v>
      </c>
      <c r="G8752" s="8" t="s">
        <v>457</v>
      </c>
      <c r="H8752" s="8">
        <v>3.4067E-2</v>
      </c>
    </row>
    <row r="8753" spans="1:8">
      <c r="A8753" s="8" t="str">
        <f t="shared" si="176"/>
        <v>40.08.000310.02.0003</v>
      </c>
      <c r="B8753" s="8" t="s">
        <v>108</v>
      </c>
      <c r="C8753" s="8" t="s">
        <v>216</v>
      </c>
      <c r="D8753" s="8" t="s">
        <v>505</v>
      </c>
      <c r="E8753" s="8" t="s">
        <v>523</v>
      </c>
      <c r="F8753" s="8" t="s">
        <v>452</v>
      </c>
      <c r="G8753" s="8" t="s">
        <v>524</v>
      </c>
      <c r="H8753" s="8">
        <v>3.4067E-2</v>
      </c>
    </row>
    <row r="8754" spans="1:8">
      <c r="A8754" s="8" t="str">
        <f t="shared" si="176"/>
        <v>40.08.000320.03.0003</v>
      </c>
      <c r="B8754" s="8" t="s">
        <v>108</v>
      </c>
      <c r="C8754" s="8" t="s">
        <v>216</v>
      </c>
      <c r="D8754" s="8" t="s">
        <v>505</v>
      </c>
      <c r="E8754" s="8" t="s">
        <v>510</v>
      </c>
      <c r="F8754" s="8" t="s">
        <v>508</v>
      </c>
      <c r="G8754" s="8" t="s">
        <v>511</v>
      </c>
      <c r="H8754" s="8">
        <v>1</v>
      </c>
    </row>
    <row r="8755" spans="1:8">
      <c r="A8755" s="8" t="str">
        <f t="shared" si="176"/>
        <v>40.08.000320.10.0015</v>
      </c>
      <c r="B8755" s="8" t="s">
        <v>108</v>
      </c>
      <c r="C8755" s="8" t="s">
        <v>216</v>
      </c>
      <c r="D8755" s="8" t="s">
        <v>505</v>
      </c>
      <c r="E8755" s="8" t="s">
        <v>596</v>
      </c>
      <c r="F8755" s="8" t="s">
        <v>463</v>
      </c>
      <c r="G8755" s="8" t="s">
        <v>597</v>
      </c>
      <c r="H8755" s="8">
        <v>3</v>
      </c>
    </row>
    <row r="8756" spans="1:8">
      <c r="A8756" s="8" t="str">
        <f t="shared" si="176"/>
        <v>40.08.000410.05.0002</v>
      </c>
      <c r="B8756" s="8" t="s">
        <v>218</v>
      </c>
      <c r="C8756" s="8" t="s">
        <v>219</v>
      </c>
      <c r="D8756" s="8" t="s">
        <v>505</v>
      </c>
      <c r="E8756" s="8" t="s">
        <v>451</v>
      </c>
      <c r="F8756" s="8" t="s">
        <v>452</v>
      </c>
      <c r="G8756" s="8" t="s">
        <v>453</v>
      </c>
      <c r="H8756" s="8">
        <v>1.2855259999999999</v>
      </c>
    </row>
    <row r="8757" spans="1:8">
      <c r="A8757" s="8" t="str">
        <f t="shared" si="176"/>
        <v>40.08.000410.04.0006</v>
      </c>
      <c r="B8757" s="8" t="s">
        <v>218</v>
      </c>
      <c r="C8757" s="8" t="s">
        <v>219</v>
      </c>
      <c r="D8757" s="8" t="s">
        <v>505</v>
      </c>
      <c r="E8757" s="8" t="s">
        <v>458</v>
      </c>
      <c r="F8757" s="8" t="s">
        <v>452</v>
      </c>
      <c r="G8757" s="8" t="s">
        <v>459</v>
      </c>
      <c r="H8757" s="8">
        <v>0.49350300000000002</v>
      </c>
    </row>
    <row r="8758" spans="1:8">
      <c r="A8758" s="8" t="str">
        <f t="shared" si="176"/>
        <v>40.08.000410.11.0001</v>
      </c>
      <c r="B8758" s="8" t="s">
        <v>218</v>
      </c>
      <c r="C8758" s="8" t="s">
        <v>219</v>
      </c>
      <c r="D8758" s="8" t="s">
        <v>505</v>
      </c>
      <c r="E8758" s="8" t="s">
        <v>713</v>
      </c>
      <c r="F8758" s="8" t="s">
        <v>452</v>
      </c>
      <c r="G8758" s="8" t="s">
        <v>714</v>
      </c>
      <c r="H8758" s="8">
        <v>0.118274</v>
      </c>
    </row>
    <row r="8759" spans="1:8">
      <c r="A8759" s="8" t="str">
        <f t="shared" si="176"/>
        <v>40.08.000410.07.0029</v>
      </c>
      <c r="B8759" s="8" t="s">
        <v>218</v>
      </c>
      <c r="C8759" s="8" t="s">
        <v>219</v>
      </c>
      <c r="D8759" s="8" t="s">
        <v>505</v>
      </c>
      <c r="E8759" s="8" t="s">
        <v>715</v>
      </c>
      <c r="F8759" s="8" t="s">
        <v>498</v>
      </c>
      <c r="G8759" s="8" t="s">
        <v>716</v>
      </c>
      <c r="H8759" s="8">
        <v>0.59137200000000001</v>
      </c>
    </row>
    <row r="8760" spans="1:8">
      <c r="A8760" s="8" t="str">
        <f t="shared" si="176"/>
        <v>40.08.000410.06.0001</v>
      </c>
      <c r="B8760" s="8" t="s">
        <v>218</v>
      </c>
      <c r="C8760" s="8" t="s">
        <v>219</v>
      </c>
      <c r="D8760" s="8" t="s">
        <v>505</v>
      </c>
      <c r="E8760" s="8" t="s">
        <v>481</v>
      </c>
      <c r="F8760" s="8" t="s">
        <v>452</v>
      </c>
      <c r="G8760" s="8" t="s">
        <v>482</v>
      </c>
      <c r="H8760" s="8">
        <v>0.10281700000000001</v>
      </c>
    </row>
    <row r="8761" spans="1:8">
      <c r="A8761" s="8" t="str">
        <f t="shared" si="176"/>
        <v>40.08.000410.06.0020</v>
      </c>
      <c r="B8761" s="8" t="s">
        <v>218</v>
      </c>
      <c r="C8761" s="8" t="s">
        <v>219</v>
      </c>
      <c r="D8761" s="8" t="s">
        <v>505</v>
      </c>
      <c r="E8761" s="8" t="s">
        <v>456</v>
      </c>
      <c r="F8761" s="8" t="s">
        <v>452</v>
      </c>
      <c r="G8761" s="8" t="s">
        <v>457</v>
      </c>
      <c r="H8761" s="8">
        <v>2.6408999999999998E-2</v>
      </c>
    </row>
    <row r="8762" spans="1:8">
      <c r="A8762" s="8" t="str">
        <f t="shared" si="176"/>
        <v>40.08.000410.07.0006</v>
      </c>
      <c r="B8762" s="8" t="s">
        <v>218</v>
      </c>
      <c r="C8762" s="8" t="s">
        <v>219</v>
      </c>
      <c r="D8762" s="8" t="s">
        <v>505</v>
      </c>
      <c r="E8762" s="8" t="s">
        <v>782</v>
      </c>
      <c r="F8762" s="8" t="s">
        <v>452</v>
      </c>
      <c r="G8762" s="8" t="s">
        <v>783</v>
      </c>
      <c r="H8762" s="8">
        <v>3.3340000000000002E-3</v>
      </c>
    </row>
    <row r="8763" spans="1:8">
      <c r="A8763" s="8" t="str">
        <f t="shared" si="176"/>
        <v>40.08.000430.02.0016</v>
      </c>
      <c r="B8763" s="8" t="s">
        <v>218</v>
      </c>
      <c r="C8763" s="8" t="s">
        <v>219</v>
      </c>
      <c r="D8763" s="8" t="s">
        <v>505</v>
      </c>
      <c r="E8763" s="8" t="s">
        <v>220</v>
      </c>
      <c r="F8763" s="8" t="s">
        <v>579</v>
      </c>
      <c r="G8763" s="8" t="s">
        <v>784</v>
      </c>
      <c r="H8763" s="8">
        <v>0.90949500000000005</v>
      </c>
    </row>
    <row r="8764" spans="1:8">
      <c r="A8764" s="8" t="str">
        <f t="shared" si="176"/>
        <v>40.08.000440.03.1420</v>
      </c>
      <c r="B8764" s="8" t="s">
        <v>218</v>
      </c>
      <c r="C8764" s="8" t="s">
        <v>219</v>
      </c>
      <c r="D8764" s="8" t="s">
        <v>505</v>
      </c>
      <c r="E8764" s="8" t="s">
        <v>548</v>
      </c>
      <c r="F8764" s="8" t="s">
        <v>498</v>
      </c>
      <c r="G8764" s="8" t="s">
        <v>549</v>
      </c>
      <c r="H8764" s="8">
        <v>0.38651200000000002</v>
      </c>
    </row>
    <row r="8765" spans="1:8">
      <c r="A8765" s="8" t="str">
        <f t="shared" si="176"/>
        <v>40.08.000410.06.0019</v>
      </c>
      <c r="B8765" s="8" t="s">
        <v>218</v>
      </c>
      <c r="C8765" s="8" t="s">
        <v>219</v>
      </c>
      <c r="D8765" s="8" t="s">
        <v>505</v>
      </c>
      <c r="E8765" s="8" t="s">
        <v>473</v>
      </c>
      <c r="F8765" s="8" t="s">
        <v>452</v>
      </c>
      <c r="G8765" s="8" t="s">
        <v>474</v>
      </c>
      <c r="H8765" s="8">
        <v>0.109693</v>
      </c>
    </row>
    <row r="8766" spans="1:8">
      <c r="A8766" s="8" t="str">
        <f t="shared" si="176"/>
        <v>40.08.000410.06.0015</v>
      </c>
      <c r="B8766" s="8" t="s">
        <v>218</v>
      </c>
      <c r="C8766" s="8" t="s">
        <v>219</v>
      </c>
      <c r="D8766" s="8" t="s">
        <v>505</v>
      </c>
      <c r="E8766" s="8" t="s">
        <v>552</v>
      </c>
      <c r="F8766" s="8" t="s">
        <v>452</v>
      </c>
      <c r="G8766" s="8" t="s">
        <v>553</v>
      </c>
      <c r="H8766" s="8">
        <v>6.4599999999999998E-4</v>
      </c>
    </row>
    <row r="8767" spans="1:8">
      <c r="A8767" s="8" t="str">
        <f t="shared" si="176"/>
        <v>40.08.000440.03.1310</v>
      </c>
      <c r="B8767" s="8" t="s">
        <v>218</v>
      </c>
      <c r="C8767" s="8" t="s">
        <v>219</v>
      </c>
      <c r="D8767" s="8" t="s">
        <v>505</v>
      </c>
      <c r="E8767" s="8" t="s">
        <v>519</v>
      </c>
      <c r="F8767" s="8" t="s">
        <v>498</v>
      </c>
      <c r="G8767" s="8" t="s">
        <v>520</v>
      </c>
      <c r="H8767" s="8">
        <v>5.5493000000000001E-2</v>
      </c>
    </row>
    <row r="8768" spans="1:8">
      <c r="A8768" s="8" t="str">
        <f t="shared" si="176"/>
        <v>40.08.000410.01.0003</v>
      </c>
      <c r="B8768" s="8" t="s">
        <v>218</v>
      </c>
      <c r="C8768" s="8" t="s">
        <v>219</v>
      </c>
      <c r="D8768" s="8" t="s">
        <v>505</v>
      </c>
      <c r="E8768" s="8" t="s">
        <v>471</v>
      </c>
      <c r="F8768" s="8" t="s">
        <v>452</v>
      </c>
      <c r="G8768" s="8" t="s">
        <v>472</v>
      </c>
      <c r="H8768" s="8">
        <v>1.6343E-2</v>
      </c>
    </row>
    <row r="8769" spans="1:8">
      <c r="A8769" s="8" t="str">
        <f t="shared" si="176"/>
        <v>40.08.000410.02.0003</v>
      </c>
      <c r="B8769" s="8" t="s">
        <v>218</v>
      </c>
      <c r="C8769" s="8" t="s">
        <v>219</v>
      </c>
      <c r="D8769" s="8" t="s">
        <v>505</v>
      </c>
      <c r="E8769" s="8" t="s">
        <v>523</v>
      </c>
      <c r="F8769" s="8" t="s">
        <v>452</v>
      </c>
      <c r="G8769" s="8" t="s">
        <v>524</v>
      </c>
      <c r="H8769" s="8">
        <v>8.2179999999999996E-3</v>
      </c>
    </row>
    <row r="8770" spans="1:8">
      <c r="A8770" s="8" t="str">
        <f t="shared" si="176"/>
        <v>40.08.000410.07.0002</v>
      </c>
      <c r="B8770" s="8" t="s">
        <v>218</v>
      </c>
      <c r="C8770" s="8" t="s">
        <v>219</v>
      </c>
      <c r="D8770" s="8" t="s">
        <v>505</v>
      </c>
      <c r="E8770" s="8" t="s">
        <v>454</v>
      </c>
      <c r="F8770" s="8" t="s">
        <v>452</v>
      </c>
      <c r="G8770" s="8" t="s">
        <v>455</v>
      </c>
      <c r="H8770" s="8">
        <v>8.1808000000000006E-2</v>
      </c>
    </row>
    <row r="8771" spans="1:8">
      <c r="A8771" s="8" t="str">
        <f t="shared" si="176"/>
        <v>---------------  - FMEN031 - V:</v>
      </c>
      <c r="B8771" s="8" t="s">
        <v>427</v>
      </c>
      <c r="C8771" s="8" t="e">
        <f>------------------------------DAT</f>
        <v>#NAME?</v>
      </c>
      <c r="D8771" s="8" t="s">
        <v>1238</v>
      </c>
      <c r="E8771" s="8" t="s">
        <v>526</v>
      </c>
      <c r="F8771" s="8" t="s">
        <v>527</v>
      </c>
      <c r="G8771" s="8" t="s">
        <v>528</v>
      </c>
      <c r="H8771" s="8"/>
    </row>
    <row r="8772" spans="1:8">
      <c r="A8772" s="8" t="str">
        <f t="shared" si="176"/>
        <v>_x000C_------------------------------</v>
      </c>
      <c r="B8772" s="8" t="s">
        <v>529</v>
      </c>
      <c r="C8772" s="8" t="s">
        <v>1227</v>
      </c>
      <c r="D8772" s="8" t="s">
        <v>1228</v>
      </c>
      <c r="E8772" s="8" t="s">
        <v>430</v>
      </c>
      <c r="F8772" s="8" t="s">
        <v>429</v>
      </c>
      <c r="G8772" s="8" t="s">
        <v>431</v>
      </c>
      <c r="H8772" s="8" t="s">
        <v>431</v>
      </c>
    </row>
    <row r="8773" spans="1:8">
      <c r="A8773" s="8" t="str">
        <f t="shared" si="176"/>
        <v>FORNO DE MINASrutura de Atual P</v>
      </c>
      <c r="B8773" s="8" t="s">
        <v>433</v>
      </c>
      <c r="C8773" s="8" t="s">
        <v>434</v>
      </c>
      <c r="D8773" s="8" t="s">
        <v>435</v>
      </c>
      <c r="E8773" s="8" t="s">
        <v>436</v>
      </c>
      <c r="F8773" s="8" t="s">
        <v>437</v>
      </c>
      <c r="G8773" s="8" t="s">
        <v>438</v>
      </c>
      <c r="H8773" s="8" t="s">
        <v>2269</v>
      </c>
    </row>
    <row r="8774" spans="1:8">
      <c r="A8774" s="8" t="str">
        <f t="shared" si="176"/>
        <v>-------------------------------</v>
      </c>
      <c r="B8774" s="8" t="s">
        <v>427</v>
      </c>
      <c r="C8774" s="8" t="s">
        <v>1227</v>
      </c>
      <c r="D8774" s="8" t="s">
        <v>1228</v>
      </c>
      <c r="E8774" s="8" t="s">
        <v>430</v>
      </c>
      <c r="F8774" s="8" t="s">
        <v>429</v>
      </c>
      <c r="G8774" s="8" t="s">
        <v>431</v>
      </c>
      <c r="H8774" s="8" t="s">
        <v>2259</v>
      </c>
    </row>
    <row r="8775" spans="1:8">
      <c r="A8775" s="8" t="str">
        <f t="shared" si="176"/>
        <v/>
      </c>
      <c r="B8775" s="8"/>
      <c r="C8775" s="8"/>
      <c r="D8775" s="8"/>
      <c r="E8775" s="8"/>
      <c r="F8775" s="8"/>
      <c r="G8775" s="8"/>
      <c r="H8775" s="8"/>
    </row>
    <row r="8776" spans="1:8">
      <c r="A8776" s="8" t="str">
        <f t="shared" si="176"/>
        <v>Item PaiItem Filho</v>
      </c>
      <c r="B8776" s="8" t="s">
        <v>441</v>
      </c>
      <c r="C8776" s="8" t="s">
        <v>442</v>
      </c>
      <c r="D8776" s="8" t="s">
        <v>443</v>
      </c>
      <c r="E8776" s="8" t="s">
        <v>444</v>
      </c>
      <c r="F8776" s="8" t="s">
        <v>443</v>
      </c>
      <c r="G8776" s="8" t="s">
        <v>445</v>
      </c>
      <c r="H8776" s="8" t="s">
        <v>446</v>
      </c>
    </row>
    <row r="8777" spans="1:8">
      <c r="A8777" s="8" t="str">
        <f t="shared" si="176"/>
        <v>------------------------------</v>
      </c>
      <c r="B8777" s="8" t="s">
        <v>427</v>
      </c>
      <c r="C8777" s="8" t="s">
        <v>447</v>
      </c>
      <c r="D8777" s="8" t="s">
        <v>448</v>
      </c>
      <c r="E8777" s="8" t="s">
        <v>449</v>
      </c>
      <c r="F8777" s="8" t="s">
        <v>448</v>
      </c>
      <c r="G8777" s="8" t="s">
        <v>431</v>
      </c>
      <c r="H8777" s="8" t="s">
        <v>427</v>
      </c>
    </row>
    <row r="8778" spans="1:8">
      <c r="A8778" s="8" t="str">
        <f t="shared" si="176"/>
        <v>40.08.000410.04.0001</v>
      </c>
      <c r="B8778" s="8" t="s">
        <v>218</v>
      </c>
      <c r="C8778" s="8" t="s">
        <v>219</v>
      </c>
      <c r="D8778" s="8" t="s">
        <v>505</v>
      </c>
      <c r="E8778" s="8" t="s">
        <v>533</v>
      </c>
      <c r="F8778" s="8" t="s">
        <v>452</v>
      </c>
      <c r="G8778" s="8" t="s">
        <v>534</v>
      </c>
      <c r="H8778" s="8">
        <v>2.1791000000000001E-2</v>
      </c>
    </row>
    <row r="8779" spans="1:8">
      <c r="A8779" s="8" t="str">
        <f t="shared" si="176"/>
        <v>40.08.000410.02.0035</v>
      </c>
      <c r="B8779" s="8" t="s">
        <v>218</v>
      </c>
      <c r="C8779" s="8" t="s">
        <v>219</v>
      </c>
      <c r="D8779" s="8" t="s">
        <v>505</v>
      </c>
      <c r="E8779" s="8" t="s">
        <v>500</v>
      </c>
      <c r="F8779" s="8" t="s">
        <v>498</v>
      </c>
      <c r="G8779" s="8" t="s">
        <v>501</v>
      </c>
      <c r="H8779" s="8">
        <v>0.21199999999999999</v>
      </c>
    </row>
    <row r="8780" spans="1:8">
      <c r="A8780" s="8" t="str">
        <f t="shared" si="176"/>
        <v>40.08.000410.06.0004</v>
      </c>
      <c r="B8780" s="8" t="s">
        <v>218</v>
      </c>
      <c r="C8780" s="8" t="s">
        <v>219</v>
      </c>
      <c r="D8780" s="8" t="s">
        <v>505</v>
      </c>
      <c r="E8780" s="8" t="s">
        <v>469</v>
      </c>
      <c r="F8780" s="8" t="s">
        <v>452</v>
      </c>
      <c r="G8780" s="8" t="s">
        <v>470</v>
      </c>
      <c r="H8780" s="8">
        <v>2.5484E-2</v>
      </c>
    </row>
    <row r="8781" spans="1:8">
      <c r="A8781" s="8" t="str">
        <f t="shared" si="176"/>
        <v>40.08.000410.07.0016</v>
      </c>
      <c r="B8781" s="8" t="s">
        <v>218</v>
      </c>
      <c r="C8781" s="8" t="s">
        <v>219</v>
      </c>
      <c r="D8781" s="8" t="s">
        <v>505</v>
      </c>
      <c r="E8781" s="8" t="s">
        <v>786</v>
      </c>
      <c r="F8781" s="8" t="s">
        <v>452</v>
      </c>
      <c r="G8781" s="8" t="s">
        <v>787</v>
      </c>
      <c r="H8781" s="8">
        <v>1.3849999999999999E-3</v>
      </c>
    </row>
    <row r="8782" spans="1:8">
      <c r="A8782" s="8" t="str">
        <f t="shared" si="176"/>
        <v>40.08.000410.06.0021</v>
      </c>
      <c r="B8782" s="8" t="s">
        <v>218</v>
      </c>
      <c r="C8782" s="8" t="s">
        <v>219</v>
      </c>
      <c r="D8782" s="8" t="s">
        <v>505</v>
      </c>
      <c r="E8782" s="8" t="s">
        <v>489</v>
      </c>
      <c r="F8782" s="8" t="s">
        <v>452</v>
      </c>
      <c r="G8782" s="8" t="s">
        <v>490</v>
      </c>
      <c r="H8782" s="8">
        <v>8.3100000000000003E-4</v>
      </c>
    </row>
    <row r="8783" spans="1:8">
      <c r="A8783" s="8" t="str">
        <f t="shared" ref="A8783:A8846" si="177">B8783&amp;E8783</f>
        <v>40.08.000410.06.0003</v>
      </c>
      <c r="B8783" s="8" t="s">
        <v>218</v>
      </c>
      <c r="C8783" s="8" t="s">
        <v>219</v>
      </c>
      <c r="D8783" s="8" t="s">
        <v>505</v>
      </c>
      <c r="E8783" s="8" t="s">
        <v>493</v>
      </c>
      <c r="F8783" s="8" t="s">
        <v>452</v>
      </c>
      <c r="G8783" s="8" t="s">
        <v>494</v>
      </c>
      <c r="H8783" s="8">
        <v>6.4599999999999998E-4</v>
      </c>
    </row>
    <row r="8784" spans="1:8">
      <c r="A8784" s="8" t="str">
        <f t="shared" si="177"/>
        <v>40.08.000410.06.0006</v>
      </c>
      <c r="B8784" s="8" t="s">
        <v>218</v>
      </c>
      <c r="C8784" s="8" t="s">
        <v>219</v>
      </c>
      <c r="D8784" s="8" t="s">
        <v>505</v>
      </c>
      <c r="E8784" s="8" t="s">
        <v>495</v>
      </c>
      <c r="F8784" s="8" t="s">
        <v>452</v>
      </c>
      <c r="G8784" s="8" t="s">
        <v>496</v>
      </c>
      <c r="H8784" s="8">
        <v>1.8469999999999999E-3</v>
      </c>
    </row>
    <row r="8785" spans="1:8">
      <c r="A8785" s="8" t="str">
        <f t="shared" si="177"/>
        <v>40.08.000430.04.0011</v>
      </c>
      <c r="B8785" s="8" t="s">
        <v>218</v>
      </c>
      <c r="C8785" s="8" t="s">
        <v>219</v>
      </c>
      <c r="D8785" s="8" t="s">
        <v>505</v>
      </c>
      <c r="E8785" s="8" t="s">
        <v>788</v>
      </c>
      <c r="F8785" s="8" t="s">
        <v>452</v>
      </c>
      <c r="G8785" s="8" t="s">
        <v>789</v>
      </c>
      <c r="H8785" s="8">
        <v>0.33727299999999999</v>
      </c>
    </row>
    <row r="8786" spans="1:8">
      <c r="A8786" s="8" t="str">
        <f t="shared" si="177"/>
        <v>40.08.000410.04.0010</v>
      </c>
      <c r="B8786" s="8" t="s">
        <v>218</v>
      </c>
      <c r="C8786" s="8" t="s">
        <v>219</v>
      </c>
      <c r="D8786" s="8" t="s">
        <v>505</v>
      </c>
      <c r="E8786" s="8" t="s">
        <v>465</v>
      </c>
      <c r="F8786" s="8" t="s">
        <v>452</v>
      </c>
      <c r="G8786" s="8" t="s">
        <v>459</v>
      </c>
      <c r="H8786" s="8">
        <v>7.0422999999999999E-2</v>
      </c>
    </row>
    <row r="8787" spans="1:8">
      <c r="A8787" s="8" t="str">
        <f t="shared" si="177"/>
        <v>40.08.000420.10.0004</v>
      </c>
      <c r="B8787" s="8" t="s">
        <v>218</v>
      </c>
      <c r="C8787" s="8" t="s">
        <v>219</v>
      </c>
      <c r="D8787" s="8" t="s">
        <v>505</v>
      </c>
      <c r="E8787" s="8" t="s">
        <v>462</v>
      </c>
      <c r="F8787" s="8" t="s">
        <v>463</v>
      </c>
      <c r="G8787" s="8" t="s">
        <v>464</v>
      </c>
      <c r="H8787" s="8">
        <v>3.3896999999999997E-2</v>
      </c>
    </row>
    <row r="8788" spans="1:8">
      <c r="A8788" s="8" t="str">
        <f t="shared" si="177"/>
        <v>40.08.000410.09.0002</v>
      </c>
      <c r="B8788" s="8" t="s">
        <v>218</v>
      </c>
      <c r="C8788" s="8" t="s">
        <v>219</v>
      </c>
      <c r="D8788" s="8" t="s">
        <v>505</v>
      </c>
      <c r="E8788" s="8" t="s">
        <v>502</v>
      </c>
      <c r="F8788" s="8" t="s">
        <v>452</v>
      </c>
      <c r="G8788" s="8" t="s">
        <v>503</v>
      </c>
      <c r="H8788" s="8">
        <v>3.5959999999999999E-2</v>
      </c>
    </row>
    <row r="8789" spans="1:8">
      <c r="A8789" s="8" t="str">
        <f t="shared" si="177"/>
        <v>40.08.000410.09.0006</v>
      </c>
      <c r="B8789" s="8" t="s">
        <v>218</v>
      </c>
      <c r="C8789" s="8" t="s">
        <v>219</v>
      </c>
      <c r="D8789" s="8" t="s">
        <v>505</v>
      </c>
      <c r="E8789" s="8" t="s">
        <v>504</v>
      </c>
      <c r="F8789" s="8" t="s">
        <v>505</v>
      </c>
      <c r="G8789" s="8" t="s">
        <v>506</v>
      </c>
      <c r="H8789" s="8">
        <v>2.055E-3</v>
      </c>
    </row>
    <row r="8790" spans="1:8">
      <c r="A8790" s="8" t="str">
        <f t="shared" si="177"/>
        <v>40.08.000420.10.0014</v>
      </c>
      <c r="B8790" s="8" t="s">
        <v>218</v>
      </c>
      <c r="C8790" s="8" t="s">
        <v>219</v>
      </c>
      <c r="D8790" s="8" t="s">
        <v>505</v>
      </c>
      <c r="E8790" s="8" t="s">
        <v>790</v>
      </c>
      <c r="F8790" s="8" t="s">
        <v>463</v>
      </c>
      <c r="G8790" s="8" t="s">
        <v>791</v>
      </c>
      <c r="H8790" s="8">
        <v>3.0150749999999999</v>
      </c>
    </row>
    <row r="8791" spans="1:8">
      <c r="A8791" s="8" t="str">
        <f t="shared" si="177"/>
        <v>40.08.000420.03.0003</v>
      </c>
      <c r="B8791" s="8" t="s">
        <v>218</v>
      </c>
      <c r="C8791" s="8" t="s">
        <v>219</v>
      </c>
      <c r="D8791" s="8" t="s">
        <v>505</v>
      </c>
      <c r="E8791" s="8" t="s">
        <v>510</v>
      </c>
      <c r="F8791" s="8" t="s">
        <v>508</v>
      </c>
      <c r="G8791" s="8" t="s">
        <v>511</v>
      </c>
      <c r="H8791" s="8">
        <v>1.0050250000000001</v>
      </c>
    </row>
    <row r="8792" spans="1:8">
      <c r="A8792" s="8" t="str">
        <f t="shared" si="177"/>
        <v>40.08.000420.08.0004</v>
      </c>
      <c r="B8792" s="8" t="s">
        <v>218</v>
      </c>
      <c r="C8792" s="8" t="s">
        <v>219</v>
      </c>
      <c r="D8792" s="8" t="s">
        <v>505</v>
      </c>
      <c r="E8792" s="8" t="s">
        <v>541</v>
      </c>
      <c r="F8792" s="8" t="s">
        <v>452</v>
      </c>
      <c r="G8792" s="8" t="s">
        <v>542</v>
      </c>
      <c r="H8792" s="8">
        <v>1.709E-3</v>
      </c>
    </row>
    <row r="8793" spans="1:8">
      <c r="A8793" s="8" t="str">
        <f t="shared" si="177"/>
        <v>40.08.000420.06.0001</v>
      </c>
      <c r="B8793" s="8" t="s">
        <v>218</v>
      </c>
      <c r="C8793" s="8" t="s">
        <v>219</v>
      </c>
      <c r="D8793" s="8" t="s">
        <v>505</v>
      </c>
      <c r="E8793" s="8" t="s">
        <v>573</v>
      </c>
      <c r="F8793" s="8" t="s">
        <v>508</v>
      </c>
      <c r="G8793" s="8" t="s">
        <v>574</v>
      </c>
      <c r="H8793" s="8">
        <v>1.0050250000000001</v>
      </c>
    </row>
    <row r="8794" spans="1:8">
      <c r="A8794" s="8" t="str">
        <f t="shared" si="177"/>
        <v>40.08.000510.05.0002</v>
      </c>
      <c r="B8794" s="8" t="s">
        <v>221</v>
      </c>
      <c r="C8794" s="8" t="s">
        <v>222</v>
      </c>
      <c r="D8794" s="8" t="s">
        <v>505</v>
      </c>
      <c r="E8794" s="8" t="s">
        <v>451</v>
      </c>
      <c r="F8794" s="8" t="s">
        <v>452</v>
      </c>
      <c r="G8794" s="8" t="s">
        <v>453</v>
      </c>
      <c r="H8794" s="8">
        <v>1.1180079999999999</v>
      </c>
    </row>
    <row r="8795" spans="1:8">
      <c r="A8795" s="8" t="str">
        <f t="shared" si="177"/>
        <v>40.08.000510.05.0007</v>
      </c>
      <c r="B8795" s="8" t="s">
        <v>221</v>
      </c>
      <c r="C8795" s="8" t="s">
        <v>222</v>
      </c>
      <c r="D8795" s="8" t="s">
        <v>505</v>
      </c>
      <c r="E8795" s="8" t="s">
        <v>743</v>
      </c>
      <c r="F8795" s="8" t="s">
        <v>498</v>
      </c>
      <c r="G8795" s="8" t="s">
        <v>744</v>
      </c>
      <c r="H8795" s="8">
        <v>0.167711</v>
      </c>
    </row>
    <row r="8796" spans="1:8">
      <c r="A8796" s="8" t="str">
        <f t="shared" si="177"/>
        <v>40.08.000510.04.0006</v>
      </c>
      <c r="B8796" s="8" t="s">
        <v>221</v>
      </c>
      <c r="C8796" s="8" t="s">
        <v>222</v>
      </c>
      <c r="D8796" s="8" t="s">
        <v>505</v>
      </c>
      <c r="E8796" s="8" t="s">
        <v>458</v>
      </c>
      <c r="F8796" s="8" t="s">
        <v>452</v>
      </c>
      <c r="G8796" s="8" t="s">
        <v>459</v>
      </c>
      <c r="H8796" s="8">
        <v>0.38670100000000002</v>
      </c>
    </row>
    <row r="8797" spans="1:8">
      <c r="A8797" s="8" t="str">
        <f t="shared" si="177"/>
        <v>40.08.000510.11.0001</v>
      </c>
      <c r="B8797" s="8" t="s">
        <v>221</v>
      </c>
      <c r="C8797" s="8" t="s">
        <v>222</v>
      </c>
      <c r="D8797" s="8" t="s">
        <v>505</v>
      </c>
      <c r="E8797" s="8" t="s">
        <v>713</v>
      </c>
      <c r="F8797" s="8" t="s">
        <v>452</v>
      </c>
      <c r="G8797" s="8" t="s">
        <v>714</v>
      </c>
      <c r="H8797" s="8">
        <v>0.122971</v>
      </c>
    </row>
    <row r="8798" spans="1:8">
      <c r="A8798" s="8" t="str">
        <f t="shared" si="177"/>
        <v>40.08.000510.07.0029</v>
      </c>
      <c r="B8798" s="8" t="s">
        <v>221</v>
      </c>
      <c r="C8798" s="8" t="s">
        <v>222</v>
      </c>
      <c r="D8798" s="8" t="s">
        <v>505</v>
      </c>
      <c r="E8798" s="8" t="s">
        <v>715</v>
      </c>
      <c r="F8798" s="8" t="s">
        <v>498</v>
      </c>
      <c r="G8798" s="8" t="s">
        <v>716</v>
      </c>
      <c r="H8798" s="8">
        <v>0.67076499999999994</v>
      </c>
    </row>
    <row r="8799" spans="1:8">
      <c r="A8799" s="8" t="str">
        <f t="shared" si="177"/>
        <v>40.08.000510.06.0001</v>
      </c>
      <c r="B8799" s="8" t="s">
        <v>221</v>
      </c>
      <c r="C8799" s="8" t="s">
        <v>222</v>
      </c>
      <c r="D8799" s="8" t="s">
        <v>505</v>
      </c>
      <c r="E8799" s="8" t="s">
        <v>481</v>
      </c>
      <c r="F8799" s="8" t="s">
        <v>452</v>
      </c>
      <c r="G8799" s="8" t="s">
        <v>482</v>
      </c>
      <c r="H8799" s="8">
        <v>0.100651</v>
      </c>
    </row>
    <row r="8800" spans="1:8">
      <c r="A8800" s="8" t="str">
        <f t="shared" si="177"/>
        <v>40.08.000510.06.0020</v>
      </c>
      <c r="B8800" s="8" t="s">
        <v>221</v>
      </c>
      <c r="C8800" s="8" t="s">
        <v>222</v>
      </c>
      <c r="D8800" s="8" t="s">
        <v>505</v>
      </c>
      <c r="E8800" s="8" t="s">
        <v>456</v>
      </c>
      <c r="F8800" s="8" t="s">
        <v>452</v>
      </c>
      <c r="G8800" s="8" t="s">
        <v>457</v>
      </c>
      <c r="H8800" s="8">
        <v>2.8635000000000001E-2</v>
      </c>
    </row>
    <row r="8801" spans="1:8">
      <c r="A8801" s="8" t="str">
        <f t="shared" si="177"/>
        <v>40.08.000510.02.0003</v>
      </c>
      <c r="B8801" s="8" t="s">
        <v>221</v>
      </c>
      <c r="C8801" s="8" t="s">
        <v>222</v>
      </c>
      <c r="D8801" s="8" t="s">
        <v>505</v>
      </c>
      <c r="E8801" s="8" t="s">
        <v>523</v>
      </c>
      <c r="F8801" s="8" t="s">
        <v>452</v>
      </c>
      <c r="G8801" s="8" t="s">
        <v>524</v>
      </c>
      <c r="H8801" s="8">
        <v>8.3367999999999998E-2</v>
      </c>
    </row>
    <row r="8802" spans="1:8">
      <c r="A8802" s="8" t="str">
        <f t="shared" si="177"/>
        <v>40.08.000530.04.0012</v>
      </c>
      <c r="B8802" s="8" t="s">
        <v>221</v>
      </c>
      <c r="C8802" s="8" t="s">
        <v>222</v>
      </c>
      <c r="D8802" s="8" t="s">
        <v>505</v>
      </c>
      <c r="E8802" s="8" t="s">
        <v>792</v>
      </c>
      <c r="F8802" s="8" t="s">
        <v>452</v>
      </c>
      <c r="G8802" s="8" t="s">
        <v>793</v>
      </c>
      <c r="H8802" s="8">
        <v>0.20646500000000001</v>
      </c>
    </row>
    <row r="8803" spans="1:8">
      <c r="A8803" s="8" t="str">
        <f t="shared" si="177"/>
        <v>40.08.000510.04.0010</v>
      </c>
      <c r="B8803" s="8" t="s">
        <v>221</v>
      </c>
      <c r="C8803" s="8" t="s">
        <v>222</v>
      </c>
      <c r="D8803" s="8" t="s">
        <v>505</v>
      </c>
      <c r="E8803" s="8" t="s">
        <v>465</v>
      </c>
      <c r="F8803" s="8" t="s">
        <v>452</v>
      </c>
      <c r="G8803" s="8" t="s">
        <v>459</v>
      </c>
      <c r="H8803" s="8">
        <v>3.1981000000000002E-2</v>
      </c>
    </row>
    <row r="8804" spans="1:8">
      <c r="A8804" s="8" t="str">
        <f t="shared" si="177"/>
        <v>40.08.000520.10.0004</v>
      </c>
      <c r="B8804" s="8" t="s">
        <v>221</v>
      </c>
      <c r="C8804" s="8" t="s">
        <v>222</v>
      </c>
      <c r="D8804" s="8" t="s">
        <v>505</v>
      </c>
      <c r="E8804" s="8" t="s">
        <v>462</v>
      </c>
      <c r="F8804" s="8" t="s">
        <v>463</v>
      </c>
      <c r="G8804" s="8" t="s">
        <v>464</v>
      </c>
      <c r="H8804" s="8">
        <v>2.0750000000000001E-2</v>
      </c>
    </row>
    <row r="8805" spans="1:8">
      <c r="A8805" s="8" t="str">
        <f t="shared" si="177"/>
        <v>40.08.000530.02.0004</v>
      </c>
      <c r="B8805" s="8" t="s">
        <v>221</v>
      </c>
      <c r="C8805" s="8" t="s">
        <v>222</v>
      </c>
      <c r="D8805" s="8" t="s">
        <v>505</v>
      </c>
      <c r="E8805" s="8" t="s">
        <v>207</v>
      </c>
      <c r="F8805" s="8" t="s">
        <v>452</v>
      </c>
      <c r="G8805" s="8" t="s">
        <v>512</v>
      </c>
      <c r="H8805" s="8">
        <v>0.90828299999999995</v>
      </c>
    </row>
    <row r="8806" spans="1:8">
      <c r="A8806" s="8" t="str">
        <f t="shared" si="177"/>
        <v>40.08.000540.03.1820</v>
      </c>
      <c r="B8806" s="8" t="s">
        <v>221</v>
      </c>
      <c r="C8806" s="8" t="s">
        <v>222</v>
      </c>
      <c r="D8806" s="8" t="s">
        <v>505</v>
      </c>
      <c r="E8806" s="8" t="s">
        <v>513</v>
      </c>
      <c r="F8806" s="8" t="s">
        <v>498</v>
      </c>
      <c r="G8806" s="8" t="s">
        <v>514</v>
      </c>
      <c r="H8806" s="8">
        <v>0.127578</v>
      </c>
    </row>
    <row r="8807" spans="1:8">
      <c r="A8807" s="8" t="str">
        <f t="shared" si="177"/>
        <v>40.08.000510.03.0007</v>
      </c>
      <c r="B8807" s="8" t="s">
        <v>221</v>
      </c>
      <c r="C8807" s="8" t="s">
        <v>222</v>
      </c>
      <c r="D8807" s="8" t="s">
        <v>505</v>
      </c>
      <c r="E8807" s="8" t="s">
        <v>515</v>
      </c>
      <c r="F8807" s="8" t="s">
        <v>452</v>
      </c>
      <c r="G8807" s="8" t="s">
        <v>516</v>
      </c>
      <c r="H8807" s="8">
        <v>8.2014000000000004E-2</v>
      </c>
    </row>
    <row r="8808" spans="1:8">
      <c r="A8808" s="8" t="str">
        <f t="shared" si="177"/>
        <v>40.08.000510.03.0006</v>
      </c>
      <c r="B8808" s="8" t="s">
        <v>221</v>
      </c>
      <c r="C8808" s="8" t="s">
        <v>222</v>
      </c>
      <c r="D8808" s="8" t="s">
        <v>505</v>
      </c>
      <c r="E8808" s="8" t="s">
        <v>517</v>
      </c>
      <c r="F8808" s="8" t="s">
        <v>452</v>
      </c>
      <c r="G8808" s="8" t="s">
        <v>518</v>
      </c>
      <c r="H8808" s="8">
        <v>0.149449</v>
      </c>
    </row>
    <row r="8809" spans="1:8">
      <c r="A8809" s="8" t="str">
        <f t="shared" si="177"/>
        <v>40.08.000510.02.0035</v>
      </c>
      <c r="B8809" s="8" t="s">
        <v>221</v>
      </c>
      <c r="C8809" s="8" t="s">
        <v>222</v>
      </c>
      <c r="D8809" s="8" t="s">
        <v>505</v>
      </c>
      <c r="E8809" s="8" t="s">
        <v>500</v>
      </c>
      <c r="F8809" s="8" t="s">
        <v>498</v>
      </c>
      <c r="G8809" s="8" t="s">
        <v>501</v>
      </c>
      <c r="H8809" s="8">
        <v>0.29160700000000001</v>
      </c>
    </row>
    <row r="8810" spans="1:8">
      <c r="A8810" s="8" t="str">
        <f t="shared" si="177"/>
        <v>40.08.000540.03.1310</v>
      </c>
      <c r="B8810" s="8" t="s">
        <v>221</v>
      </c>
      <c r="C8810" s="8" t="s">
        <v>222</v>
      </c>
      <c r="D8810" s="8" t="s">
        <v>505</v>
      </c>
      <c r="E8810" s="8" t="s">
        <v>519</v>
      </c>
      <c r="F8810" s="8" t="s">
        <v>498</v>
      </c>
      <c r="G8810" s="8" t="s">
        <v>520</v>
      </c>
      <c r="H8810" s="8">
        <v>8.0775E-2</v>
      </c>
    </row>
    <row r="8811" spans="1:8">
      <c r="A8811" s="8" t="str">
        <f t="shared" si="177"/>
        <v>40.08.000540.03.1680</v>
      </c>
      <c r="B8811" s="8" t="s">
        <v>221</v>
      </c>
      <c r="C8811" s="8" t="s">
        <v>222</v>
      </c>
      <c r="D8811" s="8" t="s">
        <v>505</v>
      </c>
      <c r="E8811" s="8" t="s">
        <v>521</v>
      </c>
      <c r="F8811" s="8" t="s">
        <v>498</v>
      </c>
      <c r="G8811" s="8" t="s">
        <v>522</v>
      </c>
      <c r="H8811" s="8">
        <v>3.2077000000000001E-2</v>
      </c>
    </row>
    <row r="8812" spans="1:8">
      <c r="A8812" s="8" t="str">
        <f t="shared" si="177"/>
        <v>40.08.000510.01.0003</v>
      </c>
      <c r="B8812" s="8" t="s">
        <v>221</v>
      </c>
      <c r="C8812" s="8" t="s">
        <v>222</v>
      </c>
      <c r="D8812" s="8" t="s">
        <v>505</v>
      </c>
      <c r="E8812" s="8" t="s">
        <v>471</v>
      </c>
      <c r="F8812" s="8" t="s">
        <v>452</v>
      </c>
      <c r="G8812" s="8" t="s">
        <v>472</v>
      </c>
      <c r="H8812" s="8">
        <v>8.2559999999999995E-3</v>
      </c>
    </row>
    <row r="8813" spans="1:8">
      <c r="A8813" s="8" t="str">
        <f t="shared" si="177"/>
        <v>40.08.000510.07.0002</v>
      </c>
      <c r="B8813" s="8" t="s">
        <v>221</v>
      </c>
      <c r="C8813" s="8" t="s">
        <v>222</v>
      </c>
      <c r="D8813" s="8" t="s">
        <v>505</v>
      </c>
      <c r="E8813" s="8" t="s">
        <v>454</v>
      </c>
      <c r="F8813" s="8" t="s">
        <v>452</v>
      </c>
      <c r="G8813" s="8" t="s">
        <v>455</v>
      </c>
      <c r="H8813" s="8">
        <v>0.118174</v>
      </c>
    </row>
    <row r="8814" spans="1:8">
      <c r="A8814" s="8" t="str">
        <f t="shared" si="177"/>
        <v>40.08.000510.05.0005</v>
      </c>
      <c r="B8814" s="8" t="s">
        <v>221</v>
      </c>
      <c r="C8814" s="8" t="s">
        <v>222</v>
      </c>
      <c r="D8814" s="8" t="s">
        <v>505</v>
      </c>
      <c r="E8814" s="8" t="s">
        <v>794</v>
      </c>
      <c r="F8814" s="8" t="s">
        <v>498</v>
      </c>
      <c r="G8814" s="8" t="s">
        <v>795</v>
      </c>
      <c r="H8814" s="8">
        <v>2.604E-3</v>
      </c>
    </row>
    <row r="8815" spans="1:8">
      <c r="A8815" s="8" t="str">
        <f t="shared" si="177"/>
        <v>40.08.000510.09.0002</v>
      </c>
      <c r="B8815" s="8" t="s">
        <v>221</v>
      </c>
      <c r="C8815" s="8" t="s">
        <v>222</v>
      </c>
      <c r="D8815" s="8" t="s">
        <v>505</v>
      </c>
      <c r="E8815" s="8" t="s">
        <v>502</v>
      </c>
      <c r="F8815" s="8" t="s">
        <v>452</v>
      </c>
      <c r="G8815" s="8" t="s">
        <v>503</v>
      </c>
      <c r="H8815" s="8">
        <v>3.5050999999999999E-2</v>
      </c>
    </row>
    <row r="8816" spans="1:8">
      <c r="A8816" s="8" t="str">
        <f t="shared" si="177"/>
        <v>40.08.000510.09.0006</v>
      </c>
      <c r="B8816" s="8" t="s">
        <v>221</v>
      </c>
      <c r="C8816" s="8" t="s">
        <v>222</v>
      </c>
      <c r="D8816" s="8" t="s">
        <v>505</v>
      </c>
      <c r="E8816" s="8" t="s">
        <v>504</v>
      </c>
      <c r="F8816" s="8" t="s">
        <v>505</v>
      </c>
      <c r="G8816" s="8" t="s">
        <v>506</v>
      </c>
      <c r="H8816" s="8">
        <v>2.003E-3</v>
      </c>
    </row>
    <row r="8817" spans="1:8">
      <c r="A8817" s="8" t="str">
        <f t="shared" si="177"/>
        <v>40.08.000520.10.0014</v>
      </c>
      <c r="B8817" s="8" t="s">
        <v>221</v>
      </c>
      <c r="C8817" s="8" t="s">
        <v>222</v>
      </c>
      <c r="D8817" s="8" t="s">
        <v>505</v>
      </c>
      <c r="E8817" s="8" t="s">
        <v>790</v>
      </c>
      <c r="F8817" s="8" t="s">
        <v>463</v>
      </c>
      <c r="G8817" s="8" t="s">
        <v>791</v>
      </c>
      <c r="H8817" s="8">
        <v>3.0150749999999999</v>
      </c>
    </row>
    <row r="8818" spans="1:8">
      <c r="A8818" s="8" t="str">
        <f t="shared" si="177"/>
        <v>40.08.000520.03.0003</v>
      </c>
      <c r="B8818" s="8" t="s">
        <v>221</v>
      </c>
      <c r="C8818" s="8" t="s">
        <v>222</v>
      </c>
      <c r="D8818" s="8" t="s">
        <v>505</v>
      </c>
      <c r="E8818" s="8" t="s">
        <v>510</v>
      </c>
      <c r="F8818" s="8" t="s">
        <v>508</v>
      </c>
      <c r="G8818" s="8" t="s">
        <v>511</v>
      </c>
      <c r="H8818" s="8">
        <v>1.0050250000000001</v>
      </c>
    </row>
    <row r="8819" spans="1:8">
      <c r="A8819" s="8" t="str">
        <f t="shared" si="177"/>
        <v>40.08.000520.08.0004</v>
      </c>
      <c r="B8819" s="8" t="s">
        <v>221</v>
      </c>
      <c r="C8819" s="8" t="s">
        <v>222</v>
      </c>
      <c r="D8819" s="8" t="s">
        <v>505</v>
      </c>
      <c r="E8819" s="8" t="s">
        <v>541</v>
      </c>
      <c r="F8819" s="8" t="s">
        <v>452</v>
      </c>
      <c r="G8819" s="8" t="s">
        <v>542</v>
      </c>
      <c r="H8819" s="8">
        <v>1.709E-3</v>
      </c>
    </row>
    <row r="8820" spans="1:8">
      <c r="A8820" s="8" t="str">
        <f t="shared" si="177"/>
        <v>40.08.000520.06.0001</v>
      </c>
      <c r="B8820" s="8" t="s">
        <v>221</v>
      </c>
      <c r="C8820" s="8" t="s">
        <v>222</v>
      </c>
      <c r="D8820" s="8" t="s">
        <v>505</v>
      </c>
      <c r="E8820" s="8" t="s">
        <v>573</v>
      </c>
      <c r="F8820" s="8" t="s">
        <v>508</v>
      </c>
      <c r="G8820" s="8" t="s">
        <v>574</v>
      </c>
      <c r="H8820" s="8">
        <v>1.0050250000000001</v>
      </c>
    </row>
    <row r="8821" spans="1:8">
      <c r="A8821" s="8" t="str">
        <f t="shared" si="177"/>
        <v>40.08.000610.05.0002</v>
      </c>
      <c r="B8821" s="8" t="s">
        <v>223</v>
      </c>
      <c r="C8821" s="8" t="s">
        <v>224</v>
      </c>
      <c r="D8821" s="8" t="s">
        <v>505</v>
      </c>
      <c r="E8821" s="8" t="s">
        <v>451</v>
      </c>
      <c r="F8821" s="8" t="s">
        <v>452</v>
      </c>
      <c r="G8821" s="8" t="s">
        <v>453</v>
      </c>
      <c r="H8821" s="8">
        <v>1.1277079999999999</v>
      </c>
    </row>
    <row r="8822" spans="1:8">
      <c r="A8822" s="8" t="str">
        <f t="shared" si="177"/>
        <v>40.08.000610.05.0007</v>
      </c>
      <c r="B8822" s="8" t="s">
        <v>223</v>
      </c>
      <c r="C8822" s="8" t="s">
        <v>224</v>
      </c>
      <c r="D8822" s="8" t="s">
        <v>505</v>
      </c>
      <c r="E8822" s="8" t="s">
        <v>743</v>
      </c>
      <c r="F8822" s="8" t="s">
        <v>498</v>
      </c>
      <c r="G8822" s="8" t="s">
        <v>744</v>
      </c>
      <c r="H8822" s="8">
        <v>0.167819</v>
      </c>
    </row>
    <row r="8823" spans="1:8">
      <c r="A8823" s="8" t="str">
        <f t="shared" si="177"/>
        <v>40.08.000610.04.0006</v>
      </c>
      <c r="B8823" s="8" t="s">
        <v>223</v>
      </c>
      <c r="C8823" s="8" t="s">
        <v>224</v>
      </c>
      <c r="D8823" s="8" t="s">
        <v>505</v>
      </c>
      <c r="E8823" s="8" t="s">
        <v>458</v>
      </c>
      <c r="F8823" s="8" t="s">
        <v>452</v>
      </c>
      <c r="G8823" s="8" t="s">
        <v>459</v>
      </c>
      <c r="H8823" s="8">
        <v>0.38700499999999999</v>
      </c>
    </row>
    <row r="8824" spans="1:8">
      <c r="A8824" s="8" t="str">
        <f t="shared" si="177"/>
        <v>40.08.000610.11.0001</v>
      </c>
      <c r="B8824" s="8" t="s">
        <v>223</v>
      </c>
      <c r="C8824" s="8" t="s">
        <v>224</v>
      </c>
      <c r="D8824" s="8" t="s">
        <v>505</v>
      </c>
      <c r="E8824" s="8" t="s">
        <v>713</v>
      </c>
      <c r="F8824" s="8" t="s">
        <v>452</v>
      </c>
      <c r="G8824" s="8" t="s">
        <v>714</v>
      </c>
      <c r="H8824" s="8">
        <v>0.123076</v>
      </c>
    </row>
    <row r="8825" spans="1:8">
      <c r="A8825" s="8" t="str">
        <f t="shared" si="177"/>
        <v>40.08.000610.07.0029</v>
      </c>
      <c r="B8825" s="8" t="s">
        <v>223</v>
      </c>
      <c r="C8825" s="8" t="s">
        <v>224</v>
      </c>
      <c r="D8825" s="8" t="s">
        <v>505</v>
      </c>
      <c r="E8825" s="8" t="s">
        <v>715</v>
      </c>
      <c r="F8825" s="8" t="s">
        <v>498</v>
      </c>
      <c r="G8825" s="8" t="s">
        <v>716</v>
      </c>
      <c r="H8825" s="8">
        <v>0.67119399999999996</v>
      </c>
    </row>
    <row r="8826" spans="1:8">
      <c r="A8826" s="8" t="str">
        <f t="shared" si="177"/>
        <v>40.08.000610.06.0001</v>
      </c>
      <c r="B8826" s="8" t="s">
        <v>223</v>
      </c>
      <c r="C8826" s="8" t="s">
        <v>224</v>
      </c>
      <c r="D8826" s="8" t="s">
        <v>505</v>
      </c>
      <c r="E8826" s="8" t="s">
        <v>481</v>
      </c>
      <c r="F8826" s="8" t="s">
        <v>452</v>
      </c>
      <c r="G8826" s="8" t="s">
        <v>482</v>
      </c>
      <c r="H8826" s="8">
        <v>0.10065499999999999</v>
      </c>
    </row>
    <row r="8827" spans="1:8">
      <c r="A8827" s="8" t="str">
        <f t="shared" si="177"/>
        <v>40.08.000610.06.0020</v>
      </c>
      <c r="B8827" s="8" t="s">
        <v>223</v>
      </c>
      <c r="C8827" s="8" t="s">
        <v>224</v>
      </c>
      <c r="D8827" s="8" t="s">
        <v>505</v>
      </c>
      <c r="E8827" s="8" t="s">
        <v>456</v>
      </c>
      <c r="F8827" s="8" t="s">
        <v>452</v>
      </c>
      <c r="G8827" s="8" t="s">
        <v>457</v>
      </c>
      <c r="H8827" s="8">
        <v>2.6813E-2</v>
      </c>
    </row>
    <row r="8828" spans="1:8">
      <c r="A8828" s="8" t="str">
        <f t="shared" si="177"/>
        <v>40.08.000610.02.0003</v>
      </c>
      <c r="B8828" s="8" t="s">
        <v>223</v>
      </c>
      <c r="C8828" s="8" t="s">
        <v>224</v>
      </c>
      <c r="D8828" s="8" t="s">
        <v>505</v>
      </c>
      <c r="E8828" s="8" t="s">
        <v>523</v>
      </c>
      <c r="F8828" s="8" t="s">
        <v>452</v>
      </c>
      <c r="G8828" s="8" t="s">
        <v>524</v>
      </c>
      <c r="H8828" s="8">
        <v>7.5789999999999996E-2</v>
      </c>
    </row>
    <row r="8829" spans="1:8">
      <c r="A8829" s="8" t="str">
        <f t="shared" si="177"/>
        <v>40.08.000630.02.0017</v>
      </c>
      <c r="B8829" s="8" t="s">
        <v>223</v>
      </c>
      <c r="C8829" s="8" t="s">
        <v>224</v>
      </c>
      <c r="D8829" s="8" t="s">
        <v>505</v>
      </c>
      <c r="E8829" s="8" t="s">
        <v>225</v>
      </c>
      <c r="F8829" s="8" t="s">
        <v>579</v>
      </c>
      <c r="G8829" s="8" t="s">
        <v>797</v>
      </c>
      <c r="H8829" s="8">
        <v>0.90888899999999995</v>
      </c>
    </row>
    <row r="8830" spans="1:8">
      <c r="A8830" s="8" t="str">
        <f t="shared" si="177"/>
        <v>40.08.000610.03.0014</v>
      </c>
      <c r="B8830" s="8" t="s">
        <v>223</v>
      </c>
      <c r="C8830" s="8" t="s">
        <v>224</v>
      </c>
      <c r="D8830" s="8" t="s">
        <v>505</v>
      </c>
      <c r="E8830" s="8" t="s">
        <v>798</v>
      </c>
      <c r="F8830" s="8" t="s">
        <v>452</v>
      </c>
      <c r="G8830" s="8" t="s">
        <v>799</v>
      </c>
      <c r="H8830" s="8">
        <v>0.198848</v>
      </c>
    </row>
    <row r="8831" spans="1:8">
      <c r="A8831" s="8" t="str">
        <f t="shared" si="177"/>
        <v>40.08.000640.03.1310</v>
      </c>
      <c r="B8831" s="8" t="s">
        <v>223</v>
      </c>
      <c r="C8831" s="8" t="s">
        <v>224</v>
      </c>
      <c r="D8831" s="8" t="s">
        <v>505</v>
      </c>
      <c r="E8831" s="8" t="s">
        <v>519</v>
      </c>
      <c r="F8831" s="8" t="s">
        <v>498</v>
      </c>
      <c r="G8831" s="8" t="s">
        <v>520</v>
      </c>
      <c r="H8831" s="8">
        <v>9.9470000000000003E-2</v>
      </c>
    </row>
    <row r="8832" spans="1:8">
      <c r="A8832" s="8" t="str">
        <f t="shared" si="177"/>
        <v>40.08.000640.03.1420</v>
      </c>
      <c r="B8832" s="8" t="s">
        <v>223</v>
      </c>
      <c r="C8832" s="8" t="s">
        <v>224</v>
      </c>
      <c r="D8832" s="8" t="s">
        <v>505</v>
      </c>
      <c r="E8832" s="8" t="s">
        <v>548</v>
      </c>
      <c r="F8832" s="8" t="s">
        <v>498</v>
      </c>
      <c r="G8832" s="8" t="s">
        <v>549</v>
      </c>
      <c r="H8832" s="8">
        <v>9.9470000000000003E-2</v>
      </c>
    </row>
    <row r="8833" spans="1:8">
      <c r="A8833" s="8" t="str">
        <f t="shared" si="177"/>
        <v>40.08.000610.02.0035</v>
      </c>
      <c r="B8833" s="8" t="s">
        <v>223</v>
      </c>
      <c r="C8833" s="8" t="s">
        <v>224</v>
      </c>
      <c r="D8833" s="8" t="s">
        <v>505</v>
      </c>
      <c r="E8833" s="8" t="s">
        <v>500</v>
      </c>
      <c r="F8833" s="8" t="s">
        <v>498</v>
      </c>
      <c r="G8833" s="8" t="s">
        <v>501</v>
      </c>
      <c r="H8833" s="8">
        <v>0.248583</v>
      </c>
    </row>
    <row r="8834" spans="1:8">
      <c r="A8834" s="8" t="str">
        <f t="shared" si="177"/>
        <v>40.08.000610.01.0003</v>
      </c>
      <c r="B8834" s="8" t="s">
        <v>223</v>
      </c>
      <c r="C8834" s="8" t="s">
        <v>224</v>
      </c>
      <c r="D8834" s="8" t="s">
        <v>505</v>
      </c>
      <c r="E8834" s="8" t="s">
        <v>471</v>
      </c>
      <c r="F8834" s="8" t="s">
        <v>452</v>
      </c>
      <c r="G8834" s="8" t="s">
        <v>472</v>
      </c>
      <c r="H8834" s="8">
        <v>8.9499999999999996E-3</v>
      </c>
    </row>
    <row r="8835" spans="1:8">
      <c r="A8835" s="8" t="str">
        <f t="shared" si="177"/>
        <v>---------------  - FMEN031 - V:</v>
      </c>
      <c r="B8835" s="8" t="s">
        <v>427</v>
      </c>
      <c r="C8835" s="8" t="e">
        <f>------------------------------DAT</f>
        <v>#NAME?</v>
      </c>
      <c r="D8835" s="8" t="s">
        <v>1238</v>
      </c>
      <c r="E8835" s="8" t="s">
        <v>526</v>
      </c>
      <c r="F8835" s="8" t="s">
        <v>527</v>
      </c>
      <c r="G8835" s="8" t="s">
        <v>528</v>
      </c>
      <c r="H8835" s="8"/>
    </row>
    <row r="8836" spans="1:8">
      <c r="A8836" s="8" t="str">
        <f t="shared" si="177"/>
        <v>_x000C_------------------------------</v>
      </c>
      <c r="B8836" s="8" t="s">
        <v>529</v>
      </c>
      <c r="C8836" s="8" t="s">
        <v>1227</v>
      </c>
      <c r="D8836" s="8" t="s">
        <v>1228</v>
      </c>
      <c r="E8836" s="8" t="s">
        <v>430</v>
      </c>
      <c r="F8836" s="8" t="s">
        <v>429</v>
      </c>
      <c r="G8836" s="8" t="s">
        <v>431</v>
      </c>
      <c r="H8836" s="8" t="s">
        <v>431</v>
      </c>
    </row>
    <row r="8837" spans="1:8">
      <c r="A8837" s="8" t="str">
        <f t="shared" si="177"/>
        <v>FORNO DE MINASrutura de Atual P</v>
      </c>
      <c r="B8837" s="8" t="s">
        <v>433</v>
      </c>
      <c r="C8837" s="8" t="s">
        <v>434</v>
      </c>
      <c r="D8837" s="8" t="s">
        <v>435</v>
      </c>
      <c r="E8837" s="8" t="s">
        <v>436</v>
      </c>
      <c r="F8837" s="8" t="s">
        <v>437</v>
      </c>
      <c r="G8837" s="8" t="s">
        <v>438</v>
      </c>
      <c r="H8837" s="8" t="s">
        <v>2270</v>
      </c>
    </row>
    <row r="8838" spans="1:8">
      <c r="A8838" s="8" t="str">
        <f t="shared" si="177"/>
        <v>-------------------------------</v>
      </c>
      <c r="B8838" s="8" t="s">
        <v>427</v>
      </c>
      <c r="C8838" s="8" t="s">
        <v>1227</v>
      </c>
      <c r="D8838" s="8" t="s">
        <v>1228</v>
      </c>
      <c r="E8838" s="8" t="s">
        <v>430</v>
      </c>
      <c r="F8838" s="8" t="s">
        <v>429</v>
      </c>
      <c r="G8838" s="8" t="s">
        <v>431</v>
      </c>
      <c r="H8838" s="8" t="s">
        <v>2259</v>
      </c>
    </row>
    <row r="8839" spans="1:8">
      <c r="A8839" s="8" t="str">
        <f t="shared" si="177"/>
        <v/>
      </c>
      <c r="B8839" s="8"/>
      <c r="C8839" s="8"/>
      <c r="D8839" s="8"/>
      <c r="E8839" s="8"/>
      <c r="F8839" s="8"/>
      <c r="G8839" s="8"/>
      <c r="H8839" s="8"/>
    </row>
    <row r="8840" spans="1:8">
      <c r="A8840" s="8" t="str">
        <f t="shared" si="177"/>
        <v>Item PaiItem Filho</v>
      </c>
      <c r="B8840" s="8" t="s">
        <v>441</v>
      </c>
      <c r="C8840" s="8" t="s">
        <v>442</v>
      </c>
      <c r="D8840" s="8" t="s">
        <v>443</v>
      </c>
      <c r="E8840" s="8" t="s">
        <v>444</v>
      </c>
      <c r="F8840" s="8" t="s">
        <v>443</v>
      </c>
      <c r="G8840" s="8" t="s">
        <v>445</v>
      </c>
      <c r="H8840" s="8" t="s">
        <v>446</v>
      </c>
    </row>
    <row r="8841" spans="1:8">
      <c r="A8841" s="8" t="str">
        <f t="shared" si="177"/>
        <v>------------------------------</v>
      </c>
      <c r="B8841" s="8" t="s">
        <v>427</v>
      </c>
      <c r="C8841" s="8" t="s">
        <v>447</v>
      </c>
      <c r="D8841" s="8" t="s">
        <v>448</v>
      </c>
      <c r="E8841" s="8" t="s">
        <v>449</v>
      </c>
      <c r="F8841" s="8" t="s">
        <v>448</v>
      </c>
      <c r="G8841" s="8" t="s">
        <v>431</v>
      </c>
      <c r="H8841" s="8" t="s">
        <v>427</v>
      </c>
    </row>
    <row r="8842" spans="1:8">
      <c r="A8842" s="8" t="str">
        <f t="shared" si="177"/>
        <v>40.08.000610.06.0007</v>
      </c>
      <c r="B8842" s="8" t="s">
        <v>223</v>
      </c>
      <c r="C8842" s="8" t="s">
        <v>224</v>
      </c>
      <c r="D8842" s="8" t="s">
        <v>505</v>
      </c>
      <c r="E8842" s="8" t="s">
        <v>479</v>
      </c>
      <c r="F8842" s="8" t="s">
        <v>452</v>
      </c>
      <c r="G8842" s="8" t="s">
        <v>480</v>
      </c>
      <c r="H8842" s="8">
        <v>1.0150000000000001E-3</v>
      </c>
    </row>
    <row r="8843" spans="1:8">
      <c r="A8843" s="8" t="str">
        <f t="shared" si="177"/>
        <v>40.08.000610.07.0002</v>
      </c>
      <c r="B8843" s="8" t="s">
        <v>223</v>
      </c>
      <c r="C8843" s="8" t="s">
        <v>224</v>
      </c>
      <c r="D8843" s="8" t="s">
        <v>505</v>
      </c>
      <c r="E8843" s="8" t="s">
        <v>454</v>
      </c>
      <c r="F8843" s="8" t="s">
        <v>452</v>
      </c>
      <c r="G8843" s="8" t="s">
        <v>455</v>
      </c>
      <c r="H8843" s="8">
        <v>0.248583</v>
      </c>
    </row>
    <row r="8844" spans="1:8">
      <c r="A8844" s="8" t="str">
        <f t="shared" si="177"/>
        <v>40.08.000630.04.0012</v>
      </c>
      <c r="B8844" s="8" t="s">
        <v>223</v>
      </c>
      <c r="C8844" s="8" t="s">
        <v>224</v>
      </c>
      <c r="D8844" s="8" t="s">
        <v>505</v>
      </c>
      <c r="E8844" s="8" t="s">
        <v>792</v>
      </c>
      <c r="F8844" s="8" t="s">
        <v>452</v>
      </c>
      <c r="G8844" s="8" t="s">
        <v>793</v>
      </c>
      <c r="H8844" s="8">
        <v>0.206566</v>
      </c>
    </row>
    <row r="8845" spans="1:8">
      <c r="A8845" s="8" t="str">
        <f t="shared" si="177"/>
        <v>40.08.000610.04.0010</v>
      </c>
      <c r="B8845" s="8" t="s">
        <v>223</v>
      </c>
      <c r="C8845" s="8" t="s">
        <v>224</v>
      </c>
      <c r="D8845" s="8" t="s">
        <v>505</v>
      </c>
      <c r="E8845" s="8" t="s">
        <v>465</v>
      </c>
      <c r="F8845" s="8" t="s">
        <v>452</v>
      </c>
      <c r="G8845" s="8" t="s">
        <v>459</v>
      </c>
      <c r="H8845" s="8">
        <v>3.1996999999999998E-2</v>
      </c>
    </row>
    <row r="8846" spans="1:8">
      <c r="A8846" s="8" t="str">
        <f t="shared" si="177"/>
        <v>40.08.000620.10.0004</v>
      </c>
      <c r="B8846" s="8" t="s">
        <v>223</v>
      </c>
      <c r="C8846" s="8" t="s">
        <v>224</v>
      </c>
      <c r="D8846" s="8" t="s">
        <v>505</v>
      </c>
      <c r="E8846" s="8" t="s">
        <v>462</v>
      </c>
      <c r="F8846" s="8" t="s">
        <v>463</v>
      </c>
      <c r="G8846" s="8" t="s">
        <v>464</v>
      </c>
      <c r="H8846" s="8">
        <v>2.0760000000000001E-2</v>
      </c>
    </row>
    <row r="8847" spans="1:8">
      <c r="A8847" s="8" t="str">
        <f t="shared" ref="A8847:A8910" si="178">B8847&amp;E8847</f>
        <v>40.08.000610.09.0002</v>
      </c>
      <c r="B8847" s="8" t="s">
        <v>223</v>
      </c>
      <c r="C8847" s="8" t="s">
        <v>224</v>
      </c>
      <c r="D8847" s="8" t="s">
        <v>505</v>
      </c>
      <c r="E8847" s="8" t="s">
        <v>502</v>
      </c>
      <c r="F8847" s="8" t="s">
        <v>452</v>
      </c>
      <c r="G8847" s="8" t="s">
        <v>503</v>
      </c>
      <c r="H8847" s="8">
        <v>3.5152000000000003E-2</v>
      </c>
    </row>
    <row r="8848" spans="1:8">
      <c r="A8848" s="8" t="str">
        <f t="shared" si="178"/>
        <v>40.08.000610.09.0006</v>
      </c>
      <c r="B8848" s="8" t="s">
        <v>223</v>
      </c>
      <c r="C8848" s="8" t="s">
        <v>224</v>
      </c>
      <c r="D8848" s="8" t="s">
        <v>505</v>
      </c>
      <c r="E8848" s="8" t="s">
        <v>504</v>
      </c>
      <c r="F8848" s="8" t="s">
        <v>505</v>
      </c>
      <c r="G8848" s="8" t="s">
        <v>506</v>
      </c>
      <c r="H8848" s="8">
        <v>2.0089999999999999E-3</v>
      </c>
    </row>
    <row r="8849" spans="1:8">
      <c r="A8849" s="8" t="str">
        <f t="shared" si="178"/>
        <v>40.08.000620.10.0014</v>
      </c>
      <c r="B8849" s="8" t="s">
        <v>223</v>
      </c>
      <c r="C8849" s="8" t="s">
        <v>224</v>
      </c>
      <c r="D8849" s="8" t="s">
        <v>505</v>
      </c>
      <c r="E8849" s="8" t="s">
        <v>790</v>
      </c>
      <c r="F8849" s="8" t="s">
        <v>463</v>
      </c>
      <c r="G8849" s="8" t="s">
        <v>791</v>
      </c>
      <c r="H8849" s="8">
        <v>3.0150749999999999</v>
      </c>
    </row>
    <row r="8850" spans="1:8">
      <c r="A8850" s="8" t="str">
        <f t="shared" si="178"/>
        <v>40.08.000620.08.0004</v>
      </c>
      <c r="B8850" s="8" t="s">
        <v>223</v>
      </c>
      <c r="C8850" s="8" t="s">
        <v>224</v>
      </c>
      <c r="D8850" s="8" t="s">
        <v>505</v>
      </c>
      <c r="E8850" s="8" t="s">
        <v>541</v>
      </c>
      <c r="F8850" s="8" t="s">
        <v>452</v>
      </c>
      <c r="G8850" s="8" t="s">
        <v>542</v>
      </c>
      <c r="H8850" s="8">
        <v>1.709E-3</v>
      </c>
    </row>
    <row r="8851" spans="1:8">
      <c r="A8851" s="8" t="str">
        <f t="shared" si="178"/>
        <v>40.08.000620.03.0003</v>
      </c>
      <c r="B8851" s="8" t="s">
        <v>223</v>
      </c>
      <c r="C8851" s="8" t="s">
        <v>224</v>
      </c>
      <c r="D8851" s="8" t="s">
        <v>505</v>
      </c>
      <c r="E8851" s="8" t="s">
        <v>510</v>
      </c>
      <c r="F8851" s="8" t="s">
        <v>508</v>
      </c>
      <c r="G8851" s="8" t="s">
        <v>511</v>
      </c>
      <c r="H8851" s="8">
        <v>1.0050250000000001</v>
      </c>
    </row>
    <row r="8852" spans="1:8">
      <c r="A8852" s="8" t="str">
        <f t="shared" si="178"/>
        <v>40.08.000620.06.0001</v>
      </c>
      <c r="B8852" s="8" t="s">
        <v>223</v>
      </c>
      <c r="C8852" s="8" t="s">
        <v>224</v>
      </c>
      <c r="D8852" s="8" t="s">
        <v>505</v>
      </c>
      <c r="E8852" s="8" t="s">
        <v>573</v>
      </c>
      <c r="F8852" s="8" t="s">
        <v>508</v>
      </c>
      <c r="G8852" s="8" t="s">
        <v>574</v>
      </c>
      <c r="H8852" s="8">
        <v>1.0050250000000001</v>
      </c>
    </row>
    <row r="8853" spans="1:8">
      <c r="A8853" s="8" t="str">
        <f t="shared" si="178"/>
        <v>40.08.000710.05.0002</v>
      </c>
      <c r="B8853" s="8" t="s">
        <v>226</v>
      </c>
      <c r="C8853" s="8" t="s">
        <v>227</v>
      </c>
      <c r="D8853" s="8" t="s">
        <v>505</v>
      </c>
      <c r="E8853" s="8" t="s">
        <v>451</v>
      </c>
      <c r="F8853" s="8" t="s">
        <v>452</v>
      </c>
      <c r="G8853" s="8" t="s">
        <v>453</v>
      </c>
      <c r="H8853" s="8">
        <v>1.11582</v>
      </c>
    </row>
    <row r="8854" spans="1:8">
      <c r="A8854" s="8" t="str">
        <f t="shared" si="178"/>
        <v>40.08.000710.05.0007</v>
      </c>
      <c r="B8854" s="8" t="s">
        <v>226</v>
      </c>
      <c r="C8854" s="8" t="s">
        <v>227</v>
      </c>
      <c r="D8854" s="8" t="s">
        <v>505</v>
      </c>
      <c r="E8854" s="8" t="s">
        <v>743</v>
      </c>
      <c r="F8854" s="8" t="s">
        <v>498</v>
      </c>
      <c r="G8854" s="8" t="s">
        <v>744</v>
      </c>
      <c r="H8854" s="8">
        <v>0.167383</v>
      </c>
    </row>
    <row r="8855" spans="1:8">
      <c r="A8855" s="8" t="str">
        <f t="shared" si="178"/>
        <v>40.08.000710.04.0006</v>
      </c>
      <c r="B8855" s="8" t="s">
        <v>226</v>
      </c>
      <c r="C8855" s="8" t="s">
        <v>227</v>
      </c>
      <c r="D8855" s="8" t="s">
        <v>505</v>
      </c>
      <c r="E8855" s="8" t="s">
        <v>458</v>
      </c>
      <c r="F8855" s="8" t="s">
        <v>452</v>
      </c>
      <c r="G8855" s="8" t="s">
        <v>459</v>
      </c>
      <c r="H8855" s="8">
        <v>0.38599</v>
      </c>
    </row>
    <row r="8856" spans="1:8">
      <c r="A8856" s="8" t="str">
        <f t="shared" si="178"/>
        <v>40.08.000710.11.0001</v>
      </c>
      <c r="B8856" s="8" t="s">
        <v>226</v>
      </c>
      <c r="C8856" s="8" t="s">
        <v>227</v>
      </c>
      <c r="D8856" s="8" t="s">
        <v>505</v>
      </c>
      <c r="E8856" s="8" t="s">
        <v>713</v>
      </c>
      <c r="F8856" s="8" t="s">
        <v>452</v>
      </c>
      <c r="G8856" s="8" t="s">
        <v>714</v>
      </c>
      <c r="H8856" s="8">
        <v>0.12275</v>
      </c>
    </row>
    <row r="8857" spans="1:8">
      <c r="A8857" s="8" t="str">
        <f t="shared" si="178"/>
        <v>40.08.000710.07.0029</v>
      </c>
      <c r="B8857" s="8" t="s">
        <v>226</v>
      </c>
      <c r="C8857" s="8" t="s">
        <v>227</v>
      </c>
      <c r="D8857" s="8" t="s">
        <v>505</v>
      </c>
      <c r="E8857" s="8" t="s">
        <v>715</v>
      </c>
      <c r="F8857" s="8" t="s">
        <v>498</v>
      </c>
      <c r="G8857" s="8" t="s">
        <v>716</v>
      </c>
      <c r="H8857" s="8">
        <v>0.66955299999999995</v>
      </c>
    </row>
    <row r="8858" spans="1:8">
      <c r="A8858" s="8" t="str">
        <f t="shared" si="178"/>
        <v>40.08.000710.06.0001</v>
      </c>
      <c r="B8858" s="8" t="s">
        <v>226</v>
      </c>
      <c r="C8858" s="8" t="s">
        <v>227</v>
      </c>
      <c r="D8858" s="8" t="s">
        <v>505</v>
      </c>
      <c r="E8858" s="8" t="s">
        <v>481</v>
      </c>
      <c r="F8858" s="8" t="s">
        <v>452</v>
      </c>
      <c r="G8858" s="8" t="s">
        <v>482</v>
      </c>
      <c r="H8858" s="8">
        <v>0.10249800000000001</v>
      </c>
    </row>
    <row r="8859" spans="1:8">
      <c r="A8859" s="8" t="str">
        <f t="shared" si="178"/>
        <v>40.08.000710.06.0020</v>
      </c>
      <c r="B8859" s="8" t="s">
        <v>226</v>
      </c>
      <c r="C8859" s="8" t="s">
        <v>227</v>
      </c>
      <c r="D8859" s="8" t="s">
        <v>505</v>
      </c>
      <c r="E8859" s="8" t="s">
        <v>456</v>
      </c>
      <c r="F8859" s="8" t="s">
        <v>452</v>
      </c>
      <c r="G8859" s="8" t="s">
        <v>457</v>
      </c>
      <c r="H8859" s="8">
        <v>2.8871999999999998E-2</v>
      </c>
    </row>
    <row r="8860" spans="1:8">
      <c r="A8860" s="8" t="str">
        <f t="shared" si="178"/>
        <v>40.08.000710.02.0003</v>
      </c>
      <c r="B8860" s="8" t="s">
        <v>226</v>
      </c>
      <c r="C8860" s="8" t="s">
        <v>227</v>
      </c>
      <c r="D8860" s="8" t="s">
        <v>505</v>
      </c>
      <c r="E8860" s="8" t="s">
        <v>523</v>
      </c>
      <c r="F8860" s="8" t="s">
        <v>452</v>
      </c>
      <c r="G8860" s="8" t="s">
        <v>524</v>
      </c>
      <c r="H8860" s="8">
        <v>6.6725999999999994E-2</v>
      </c>
    </row>
    <row r="8861" spans="1:8">
      <c r="A8861" s="8" t="str">
        <f t="shared" si="178"/>
        <v>40.08.000730.02.0025</v>
      </c>
      <c r="B8861" s="8" t="s">
        <v>226</v>
      </c>
      <c r="C8861" s="8" t="s">
        <v>227</v>
      </c>
      <c r="D8861" s="8" t="s">
        <v>505</v>
      </c>
      <c r="E8861" s="8" t="s">
        <v>228</v>
      </c>
      <c r="F8861" s="8" t="s">
        <v>579</v>
      </c>
      <c r="G8861" s="8" t="s">
        <v>728</v>
      </c>
      <c r="H8861" s="8">
        <v>0.906667</v>
      </c>
    </row>
    <row r="8862" spans="1:8">
      <c r="A8862" s="8" t="str">
        <f t="shared" si="178"/>
        <v>40.08.000710.03.0004</v>
      </c>
      <c r="B8862" s="8" t="s">
        <v>226</v>
      </c>
      <c r="C8862" s="8" t="s">
        <v>227</v>
      </c>
      <c r="D8862" s="8" t="s">
        <v>505</v>
      </c>
      <c r="E8862" s="8" t="s">
        <v>467</v>
      </c>
      <c r="F8862" s="8" t="s">
        <v>452</v>
      </c>
      <c r="G8862" s="8" t="s">
        <v>468</v>
      </c>
      <c r="H8862" s="8">
        <v>0.39974900000000002</v>
      </c>
    </row>
    <row r="8863" spans="1:8">
      <c r="A8863" s="8" t="str">
        <f t="shared" si="178"/>
        <v>40.08.000710.07.0002</v>
      </c>
      <c r="B8863" s="8" t="s">
        <v>226</v>
      </c>
      <c r="C8863" s="8" t="s">
        <v>227</v>
      </c>
      <c r="D8863" s="8" t="s">
        <v>505</v>
      </c>
      <c r="E8863" s="8" t="s">
        <v>454</v>
      </c>
      <c r="F8863" s="8" t="s">
        <v>452</v>
      </c>
      <c r="G8863" s="8" t="s">
        <v>455</v>
      </c>
      <c r="H8863" s="8">
        <v>0.25939200000000001</v>
      </c>
    </row>
    <row r="8864" spans="1:8">
      <c r="A8864" s="8" t="str">
        <f t="shared" si="178"/>
        <v>40.08.000710.06.0004</v>
      </c>
      <c r="B8864" s="8" t="s">
        <v>226</v>
      </c>
      <c r="C8864" s="8" t="s">
        <v>227</v>
      </c>
      <c r="D8864" s="8" t="s">
        <v>505</v>
      </c>
      <c r="E8864" s="8" t="s">
        <v>469</v>
      </c>
      <c r="F8864" s="8" t="s">
        <v>452</v>
      </c>
      <c r="G8864" s="8" t="s">
        <v>470</v>
      </c>
      <c r="H8864" s="8">
        <v>5.1874000000000003E-2</v>
      </c>
    </row>
    <row r="8865" spans="1:8">
      <c r="A8865" s="8" t="str">
        <f t="shared" si="178"/>
        <v>40.08.000710.01.0003</v>
      </c>
      <c r="B8865" s="8" t="s">
        <v>226</v>
      </c>
      <c r="C8865" s="8" t="s">
        <v>227</v>
      </c>
      <c r="D8865" s="8" t="s">
        <v>505</v>
      </c>
      <c r="E8865" s="8" t="s">
        <v>471</v>
      </c>
      <c r="F8865" s="8" t="s">
        <v>452</v>
      </c>
      <c r="G8865" s="8" t="s">
        <v>472</v>
      </c>
      <c r="H8865" s="8">
        <v>2.2206E-2</v>
      </c>
    </row>
    <row r="8866" spans="1:8">
      <c r="A8866" s="8" t="str">
        <f t="shared" si="178"/>
        <v>40.08.000710.06.0019</v>
      </c>
      <c r="B8866" s="8" t="s">
        <v>226</v>
      </c>
      <c r="C8866" s="8" t="s">
        <v>227</v>
      </c>
      <c r="D8866" s="8" t="s">
        <v>505</v>
      </c>
      <c r="E8866" s="8" t="s">
        <v>473</v>
      </c>
      <c r="F8866" s="8" t="s">
        <v>452</v>
      </c>
      <c r="G8866" s="8" t="s">
        <v>474</v>
      </c>
      <c r="H8866" s="8">
        <v>1.1046E-2</v>
      </c>
    </row>
    <row r="8867" spans="1:8">
      <c r="A8867" s="8" t="str">
        <f t="shared" si="178"/>
        <v>40.08.000710.04.0005</v>
      </c>
      <c r="B8867" s="8" t="s">
        <v>226</v>
      </c>
      <c r="C8867" s="8" t="s">
        <v>227</v>
      </c>
      <c r="D8867" s="8" t="s">
        <v>505</v>
      </c>
      <c r="E8867" s="8" t="s">
        <v>475</v>
      </c>
      <c r="F8867" s="8" t="s">
        <v>452</v>
      </c>
      <c r="G8867" s="8" t="s">
        <v>476</v>
      </c>
      <c r="H8867" s="8">
        <v>1.1545E-2</v>
      </c>
    </row>
    <row r="8868" spans="1:8">
      <c r="A8868" s="8" t="str">
        <f t="shared" si="178"/>
        <v>40.08.000710.06.0005</v>
      </c>
      <c r="B8868" s="8" t="s">
        <v>226</v>
      </c>
      <c r="C8868" s="8" t="s">
        <v>227</v>
      </c>
      <c r="D8868" s="8" t="s">
        <v>505</v>
      </c>
      <c r="E8868" s="8" t="s">
        <v>800</v>
      </c>
      <c r="F8868" s="8" t="s">
        <v>452</v>
      </c>
      <c r="G8868" s="8" t="s">
        <v>801</v>
      </c>
      <c r="H8868" s="8">
        <v>8.6870000000000003E-3</v>
      </c>
    </row>
    <row r="8869" spans="1:8">
      <c r="A8869" s="8" t="str">
        <f t="shared" si="178"/>
        <v>40.08.000710.06.0007</v>
      </c>
      <c r="B8869" s="8" t="s">
        <v>226</v>
      </c>
      <c r="C8869" s="8" t="s">
        <v>227</v>
      </c>
      <c r="D8869" s="8" t="s">
        <v>505</v>
      </c>
      <c r="E8869" s="8" t="s">
        <v>479</v>
      </c>
      <c r="F8869" s="8" t="s">
        <v>452</v>
      </c>
      <c r="G8869" s="8" t="s">
        <v>480</v>
      </c>
      <c r="H8869" s="8">
        <v>3.0850000000000001E-3</v>
      </c>
    </row>
    <row r="8870" spans="1:8">
      <c r="A8870" s="8" t="str">
        <f t="shared" si="178"/>
        <v>40.08.000710.06.0017</v>
      </c>
      <c r="B8870" s="8" t="s">
        <v>226</v>
      </c>
      <c r="C8870" s="8" t="s">
        <v>227</v>
      </c>
      <c r="D8870" s="8" t="s">
        <v>505</v>
      </c>
      <c r="E8870" s="8" t="s">
        <v>483</v>
      </c>
      <c r="F8870" s="8" t="s">
        <v>452</v>
      </c>
      <c r="G8870" s="8" t="s">
        <v>484</v>
      </c>
      <c r="H8870" s="8">
        <v>4.9899999999999999E-4</v>
      </c>
    </row>
    <row r="8871" spans="1:8">
      <c r="A8871" s="8" t="str">
        <f t="shared" si="178"/>
        <v>40.08.000710.07.0011</v>
      </c>
      <c r="B8871" s="8" t="s">
        <v>226</v>
      </c>
      <c r="C8871" s="8" t="s">
        <v>227</v>
      </c>
      <c r="D8871" s="8" t="s">
        <v>505</v>
      </c>
      <c r="E8871" s="8" t="s">
        <v>487</v>
      </c>
      <c r="F8871" s="8" t="s">
        <v>452</v>
      </c>
      <c r="G8871" s="8" t="s">
        <v>488</v>
      </c>
      <c r="H8871" s="8">
        <v>2.0639999999999999E-3</v>
      </c>
    </row>
    <row r="8872" spans="1:8">
      <c r="A8872" s="8" t="str">
        <f t="shared" si="178"/>
        <v>40.08.000710.07.0016</v>
      </c>
      <c r="B8872" s="8" t="s">
        <v>226</v>
      </c>
      <c r="C8872" s="8" t="s">
        <v>227</v>
      </c>
      <c r="D8872" s="8" t="s">
        <v>505</v>
      </c>
      <c r="E8872" s="8" t="s">
        <v>786</v>
      </c>
      <c r="F8872" s="8" t="s">
        <v>452</v>
      </c>
      <c r="G8872" s="8" t="s">
        <v>787</v>
      </c>
      <c r="H8872" s="8">
        <v>4.9899999999999999E-4</v>
      </c>
    </row>
    <row r="8873" spans="1:8">
      <c r="A8873" s="8" t="str">
        <f t="shared" si="178"/>
        <v>40.08.000710.06.0021</v>
      </c>
      <c r="B8873" s="8" t="s">
        <v>226</v>
      </c>
      <c r="C8873" s="8" t="s">
        <v>227</v>
      </c>
      <c r="D8873" s="8" t="s">
        <v>505</v>
      </c>
      <c r="E8873" s="8" t="s">
        <v>489</v>
      </c>
      <c r="F8873" s="8" t="s">
        <v>452</v>
      </c>
      <c r="G8873" s="8" t="s">
        <v>490</v>
      </c>
      <c r="H8873" s="8">
        <v>2.0639999999999999E-3</v>
      </c>
    </row>
    <row r="8874" spans="1:8">
      <c r="A8874" s="8" t="str">
        <f t="shared" si="178"/>
        <v>40.08.000710.06.0008</v>
      </c>
      <c r="B8874" s="8" t="s">
        <v>226</v>
      </c>
      <c r="C8874" s="8" t="s">
        <v>227</v>
      </c>
      <c r="D8874" s="8" t="s">
        <v>505</v>
      </c>
      <c r="E8874" s="8" t="s">
        <v>491</v>
      </c>
      <c r="F8874" s="8" t="s">
        <v>452</v>
      </c>
      <c r="G8874" s="8" t="s">
        <v>492</v>
      </c>
      <c r="H8874" s="8">
        <v>1.36E-4</v>
      </c>
    </row>
    <row r="8875" spans="1:8">
      <c r="A8875" s="8" t="str">
        <f t="shared" si="178"/>
        <v>40.08.000710.06.0003</v>
      </c>
      <c r="B8875" s="8" t="s">
        <v>226</v>
      </c>
      <c r="C8875" s="8" t="s">
        <v>227</v>
      </c>
      <c r="D8875" s="8" t="s">
        <v>505</v>
      </c>
      <c r="E8875" s="8" t="s">
        <v>493</v>
      </c>
      <c r="F8875" s="8" t="s">
        <v>452</v>
      </c>
      <c r="G8875" s="8" t="s">
        <v>494</v>
      </c>
      <c r="H8875" s="8">
        <v>1.542E-3</v>
      </c>
    </row>
    <row r="8876" spans="1:8">
      <c r="A8876" s="8" t="str">
        <f t="shared" si="178"/>
        <v>40.08.000710.06.0006</v>
      </c>
      <c r="B8876" s="8" t="s">
        <v>226</v>
      </c>
      <c r="C8876" s="8" t="s">
        <v>227</v>
      </c>
      <c r="D8876" s="8" t="s">
        <v>505</v>
      </c>
      <c r="E8876" s="8" t="s">
        <v>495</v>
      </c>
      <c r="F8876" s="8" t="s">
        <v>452</v>
      </c>
      <c r="G8876" s="8" t="s">
        <v>496</v>
      </c>
      <c r="H8876" s="8">
        <v>2.5400000000000002E-3</v>
      </c>
    </row>
    <row r="8877" spans="1:8">
      <c r="A8877" s="8" t="str">
        <f t="shared" si="178"/>
        <v>40.08.000710.02.0035</v>
      </c>
      <c r="B8877" s="8" t="s">
        <v>226</v>
      </c>
      <c r="C8877" s="8" t="s">
        <v>227</v>
      </c>
      <c r="D8877" s="8" t="s">
        <v>505</v>
      </c>
      <c r="E8877" s="8" t="s">
        <v>500</v>
      </c>
      <c r="F8877" s="8" t="s">
        <v>498</v>
      </c>
      <c r="G8877" s="8" t="s">
        <v>501</v>
      </c>
      <c r="H8877" s="8">
        <v>0.19431699999999999</v>
      </c>
    </row>
    <row r="8878" spans="1:8">
      <c r="A8878" s="8" t="str">
        <f t="shared" si="178"/>
        <v>40.08.000730.04.0012</v>
      </c>
      <c r="B8878" s="8" t="s">
        <v>226</v>
      </c>
      <c r="C8878" s="8" t="s">
        <v>227</v>
      </c>
      <c r="D8878" s="8" t="s">
        <v>505</v>
      </c>
      <c r="E8878" s="8" t="s">
        <v>792</v>
      </c>
      <c r="F8878" s="8" t="s">
        <v>452</v>
      </c>
      <c r="G8878" s="8" t="s">
        <v>793</v>
      </c>
      <c r="H8878" s="8">
        <v>0.20606099999999999</v>
      </c>
    </row>
    <row r="8879" spans="1:8">
      <c r="A8879" s="8" t="str">
        <f t="shared" si="178"/>
        <v>40.08.000710.04.0010</v>
      </c>
      <c r="B8879" s="8" t="s">
        <v>226</v>
      </c>
      <c r="C8879" s="8" t="s">
        <v>227</v>
      </c>
      <c r="D8879" s="8" t="s">
        <v>505</v>
      </c>
      <c r="E8879" s="8" t="s">
        <v>465</v>
      </c>
      <c r="F8879" s="8" t="s">
        <v>452</v>
      </c>
      <c r="G8879" s="8" t="s">
        <v>459</v>
      </c>
      <c r="H8879" s="8">
        <v>3.1919000000000003E-2</v>
      </c>
    </row>
    <row r="8880" spans="1:8">
      <c r="A8880" s="8" t="str">
        <f t="shared" si="178"/>
        <v>40.08.000720.10.0004</v>
      </c>
      <c r="B8880" s="8" t="s">
        <v>226</v>
      </c>
      <c r="C8880" s="8" t="s">
        <v>227</v>
      </c>
      <c r="D8880" s="8" t="s">
        <v>505</v>
      </c>
      <c r="E8880" s="8" t="s">
        <v>462</v>
      </c>
      <c r="F8880" s="8" t="s">
        <v>463</v>
      </c>
      <c r="G8880" s="8" t="s">
        <v>464</v>
      </c>
      <c r="H8880" s="8">
        <v>2.0709999999999999E-2</v>
      </c>
    </row>
    <row r="8881" spans="1:8">
      <c r="A8881" s="8" t="str">
        <f t="shared" si="178"/>
        <v>40.08.000710.01.0012</v>
      </c>
      <c r="B8881" s="8" t="s">
        <v>226</v>
      </c>
      <c r="C8881" s="8" t="s">
        <v>227</v>
      </c>
      <c r="D8881" s="8" t="s">
        <v>505</v>
      </c>
      <c r="E8881" s="8" t="s">
        <v>729</v>
      </c>
      <c r="F8881" s="8" t="s">
        <v>498</v>
      </c>
      <c r="G8881" s="8" t="s">
        <v>730</v>
      </c>
      <c r="H8881" s="8">
        <v>9.5829999999999995E-3</v>
      </c>
    </row>
    <row r="8882" spans="1:8">
      <c r="A8882" s="8" t="str">
        <f t="shared" si="178"/>
        <v>40.08.000710.09.0002</v>
      </c>
      <c r="B8882" s="8" t="s">
        <v>226</v>
      </c>
      <c r="C8882" s="8" t="s">
        <v>227</v>
      </c>
      <c r="D8882" s="8" t="s">
        <v>505</v>
      </c>
      <c r="E8882" s="8" t="s">
        <v>502</v>
      </c>
      <c r="F8882" s="8" t="s">
        <v>452</v>
      </c>
      <c r="G8882" s="8" t="s">
        <v>503</v>
      </c>
      <c r="H8882" s="8">
        <v>3.5050999999999999E-2</v>
      </c>
    </row>
    <row r="8883" spans="1:8">
      <c r="A8883" s="8" t="str">
        <f t="shared" si="178"/>
        <v>40.08.000710.09.0006</v>
      </c>
      <c r="B8883" s="8" t="s">
        <v>226</v>
      </c>
      <c r="C8883" s="8" t="s">
        <v>227</v>
      </c>
      <c r="D8883" s="8" t="s">
        <v>505</v>
      </c>
      <c r="E8883" s="8" t="s">
        <v>504</v>
      </c>
      <c r="F8883" s="8" t="s">
        <v>505</v>
      </c>
      <c r="G8883" s="8" t="s">
        <v>506</v>
      </c>
      <c r="H8883" s="8">
        <v>2.003E-3</v>
      </c>
    </row>
    <row r="8884" spans="1:8">
      <c r="A8884" s="8" t="str">
        <f t="shared" si="178"/>
        <v>40.08.000720.10.0014</v>
      </c>
      <c r="B8884" s="8" t="s">
        <v>226</v>
      </c>
      <c r="C8884" s="8" t="s">
        <v>227</v>
      </c>
      <c r="D8884" s="8" t="s">
        <v>505</v>
      </c>
      <c r="E8884" s="8" t="s">
        <v>790</v>
      </c>
      <c r="F8884" s="8" t="s">
        <v>463</v>
      </c>
      <c r="G8884" s="8" t="s">
        <v>791</v>
      </c>
      <c r="H8884" s="8">
        <v>3.0150749999999999</v>
      </c>
    </row>
    <row r="8885" spans="1:8">
      <c r="A8885" s="8" t="str">
        <f t="shared" si="178"/>
        <v>40.08.000720.03.0003</v>
      </c>
      <c r="B8885" s="8" t="s">
        <v>226</v>
      </c>
      <c r="C8885" s="8" t="s">
        <v>227</v>
      </c>
      <c r="D8885" s="8" t="s">
        <v>505</v>
      </c>
      <c r="E8885" s="8" t="s">
        <v>510</v>
      </c>
      <c r="F8885" s="8" t="s">
        <v>508</v>
      </c>
      <c r="G8885" s="8" t="s">
        <v>511</v>
      </c>
      <c r="H8885" s="8">
        <v>1.0050250000000001</v>
      </c>
    </row>
    <row r="8886" spans="1:8">
      <c r="A8886" s="8" t="str">
        <f t="shared" si="178"/>
        <v>40.08.000720.08.0004</v>
      </c>
      <c r="B8886" s="8" t="s">
        <v>226</v>
      </c>
      <c r="C8886" s="8" t="s">
        <v>227</v>
      </c>
      <c r="D8886" s="8" t="s">
        <v>505</v>
      </c>
      <c r="E8886" s="8" t="s">
        <v>541</v>
      </c>
      <c r="F8886" s="8" t="s">
        <v>452</v>
      </c>
      <c r="G8886" s="8" t="s">
        <v>542</v>
      </c>
      <c r="H8886" s="8">
        <v>1.709E-3</v>
      </c>
    </row>
    <row r="8887" spans="1:8">
      <c r="A8887" s="8" t="str">
        <f t="shared" si="178"/>
        <v>40.08.000720.06.0001</v>
      </c>
      <c r="B8887" s="8" t="s">
        <v>226</v>
      </c>
      <c r="C8887" s="8" t="s">
        <v>227</v>
      </c>
      <c r="D8887" s="8" t="s">
        <v>505</v>
      </c>
      <c r="E8887" s="8" t="s">
        <v>573</v>
      </c>
      <c r="F8887" s="8" t="s">
        <v>508</v>
      </c>
      <c r="G8887" s="8" t="s">
        <v>574</v>
      </c>
      <c r="H8887" s="8">
        <v>1.0050250000000001</v>
      </c>
    </row>
    <row r="8888" spans="1:8">
      <c r="A8888" s="8" t="str">
        <f t="shared" si="178"/>
        <v>40.08.000810.05.0002</v>
      </c>
      <c r="B8888" s="8" t="s">
        <v>229</v>
      </c>
      <c r="C8888" s="8" t="s">
        <v>230</v>
      </c>
      <c r="D8888" s="8" t="s">
        <v>505</v>
      </c>
      <c r="E8888" s="8" t="s">
        <v>451</v>
      </c>
      <c r="F8888" s="8" t="s">
        <v>452</v>
      </c>
      <c r="G8888" s="8" t="s">
        <v>453</v>
      </c>
      <c r="H8888" s="8">
        <v>1.1173599999999999</v>
      </c>
    </row>
    <row r="8889" spans="1:8">
      <c r="A8889" s="8" t="str">
        <f t="shared" si="178"/>
        <v>40.08.000810.05.0007</v>
      </c>
      <c r="B8889" s="8" t="s">
        <v>229</v>
      </c>
      <c r="C8889" s="8" t="s">
        <v>230</v>
      </c>
      <c r="D8889" s="8" t="s">
        <v>505</v>
      </c>
      <c r="E8889" s="8" t="s">
        <v>743</v>
      </c>
      <c r="F8889" s="8" t="s">
        <v>498</v>
      </c>
      <c r="G8889" s="8" t="s">
        <v>744</v>
      </c>
      <c r="H8889" s="8">
        <v>0.167604</v>
      </c>
    </row>
    <row r="8890" spans="1:8">
      <c r="A8890" s="8" t="str">
        <f t="shared" si="178"/>
        <v>40.08.000810.04.0006</v>
      </c>
      <c r="B8890" s="8" t="s">
        <v>229</v>
      </c>
      <c r="C8890" s="8" t="s">
        <v>230</v>
      </c>
      <c r="D8890" s="8" t="s">
        <v>505</v>
      </c>
      <c r="E8890" s="8" t="s">
        <v>458</v>
      </c>
      <c r="F8890" s="8" t="s">
        <v>452</v>
      </c>
      <c r="G8890" s="8" t="s">
        <v>459</v>
      </c>
      <c r="H8890" s="8">
        <v>0.38649699999999998</v>
      </c>
    </row>
    <row r="8891" spans="1:8">
      <c r="A8891" s="8" t="str">
        <f t="shared" si="178"/>
        <v>40.08.000810.11.0001</v>
      </c>
      <c r="B8891" s="8" t="s">
        <v>229</v>
      </c>
      <c r="C8891" s="8" t="s">
        <v>230</v>
      </c>
      <c r="D8891" s="8" t="s">
        <v>505</v>
      </c>
      <c r="E8891" s="8" t="s">
        <v>713</v>
      </c>
      <c r="F8891" s="8" t="s">
        <v>452</v>
      </c>
      <c r="G8891" s="8" t="s">
        <v>714</v>
      </c>
      <c r="H8891" s="8">
        <v>0.122865</v>
      </c>
    </row>
    <row r="8892" spans="1:8">
      <c r="A8892" s="8" t="str">
        <f t="shared" si="178"/>
        <v>40.08.000810.07.0029</v>
      </c>
      <c r="B8892" s="8" t="s">
        <v>229</v>
      </c>
      <c r="C8892" s="8" t="s">
        <v>230</v>
      </c>
      <c r="D8892" s="8" t="s">
        <v>505</v>
      </c>
      <c r="E8892" s="8" t="s">
        <v>715</v>
      </c>
      <c r="F8892" s="8" t="s">
        <v>498</v>
      </c>
      <c r="G8892" s="8" t="s">
        <v>716</v>
      </c>
      <c r="H8892" s="8">
        <v>0.67043600000000003</v>
      </c>
    </row>
    <row r="8893" spans="1:8">
      <c r="A8893" s="8" t="str">
        <f t="shared" si="178"/>
        <v>40.08.000810.06.0001</v>
      </c>
      <c r="B8893" s="8" t="s">
        <v>229</v>
      </c>
      <c r="C8893" s="8" t="s">
        <v>230</v>
      </c>
      <c r="D8893" s="8" t="s">
        <v>505</v>
      </c>
      <c r="E8893" s="8" t="s">
        <v>481</v>
      </c>
      <c r="F8893" s="8" t="s">
        <v>452</v>
      </c>
      <c r="G8893" s="8" t="s">
        <v>482</v>
      </c>
      <c r="H8893" s="8">
        <v>0.100546</v>
      </c>
    </row>
    <row r="8894" spans="1:8">
      <c r="A8894" s="8" t="str">
        <f t="shared" si="178"/>
        <v>40.08.000810.06.0020</v>
      </c>
      <c r="B8894" s="8" t="s">
        <v>229</v>
      </c>
      <c r="C8894" s="8" t="s">
        <v>230</v>
      </c>
      <c r="D8894" s="8" t="s">
        <v>505</v>
      </c>
      <c r="E8894" s="8" t="s">
        <v>456</v>
      </c>
      <c r="F8894" s="8" t="s">
        <v>452</v>
      </c>
      <c r="G8894" s="8" t="s">
        <v>457</v>
      </c>
      <c r="H8894" s="8">
        <v>2.6811000000000001E-2</v>
      </c>
    </row>
    <row r="8895" spans="1:8">
      <c r="A8895" s="8" t="str">
        <f t="shared" si="178"/>
        <v>40.08.000810.02.0003</v>
      </c>
      <c r="B8895" s="8" t="s">
        <v>229</v>
      </c>
      <c r="C8895" s="8" t="s">
        <v>230</v>
      </c>
      <c r="D8895" s="8" t="s">
        <v>505</v>
      </c>
      <c r="E8895" s="8" t="s">
        <v>523</v>
      </c>
      <c r="F8895" s="8" t="s">
        <v>452</v>
      </c>
      <c r="G8895" s="8" t="s">
        <v>524</v>
      </c>
      <c r="H8895" s="8">
        <v>6.6835000000000006E-2</v>
      </c>
    </row>
    <row r="8896" spans="1:8">
      <c r="A8896" s="8" t="str">
        <f t="shared" si="178"/>
        <v>40.08.000830.02.0018</v>
      </c>
      <c r="B8896" s="8" t="s">
        <v>229</v>
      </c>
      <c r="C8896" s="8" t="s">
        <v>230</v>
      </c>
      <c r="D8896" s="8" t="s">
        <v>505</v>
      </c>
      <c r="E8896" s="8" t="s">
        <v>231</v>
      </c>
      <c r="F8896" s="8" t="s">
        <v>579</v>
      </c>
      <c r="G8896" s="8" t="s">
        <v>803</v>
      </c>
      <c r="H8896" s="8">
        <v>0.90989900000000001</v>
      </c>
    </row>
    <row r="8897" spans="1:8">
      <c r="A8897" s="8" t="str">
        <f t="shared" si="178"/>
        <v>40.08.000810.01.0003</v>
      </c>
      <c r="B8897" s="8" t="s">
        <v>229</v>
      </c>
      <c r="C8897" s="8" t="s">
        <v>230</v>
      </c>
      <c r="D8897" s="8" t="s">
        <v>505</v>
      </c>
      <c r="E8897" s="8" t="s">
        <v>471</v>
      </c>
      <c r="F8897" s="8" t="s">
        <v>452</v>
      </c>
      <c r="G8897" s="8" t="s">
        <v>472</v>
      </c>
      <c r="H8897" s="8">
        <v>7.9996999999999999E-2</v>
      </c>
    </row>
    <row r="8898" spans="1:8">
      <c r="A8898" s="8" t="str">
        <f t="shared" si="178"/>
        <v>40.08.000810.06.0007</v>
      </c>
      <c r="B8898" s="8" t="s">
        <v>229</v>
      </c>
      <c r="C8898" s="8" t="s">
        <v>230</v>
      </c>
      <c r="D8898" s="8" t="s">
        <v>505</v>
      </c>
      <c r="E8898" s="8" t="s">
        <v>479</v>
      </c>
      <c r="F8898" s="8" t="s">
        <v>452</v>
      </c>
      <c r="G8898" s="8" t="s">
        <v>480</v>
      </c>
      <c r="H8898" s="8">
        <v>4.6200000000000001E-4</v>
      </c>
    </row>
    <row r="8899" spans="1:8">
      <c r="A8899" s="8" t="str">
        <f t="shared" si="178"/>
        <v>---------------  - FMEN031 - V:</v>
      </c>
      <c r="B8899" s="8" t="s">
        <v>427</v>
      </c>
      <c r="C8899" s="8" t="e">
        <f>------------------------------DAT</f>
        <v>#NAME?</v>
      </c>
      <c r="D8899" s="8" t="s">
        <v>1238</v>
      </c>
      <c r="E8899" s="8" t="s">
        <v>526</v>
      </c>
      <c r="F8899" s="8" t="s">
        <v>527</v>
      </c>
      <c r="G8899" s="8" t="s">
        <v>528</v>
      </c>
      <c r="H8899" s="8"/>
    </row>
    <row r="8900" spans="1:8">
      <c r="A8900" s="8" t="str">
        <f t="shared" si="178"/>
        <v>_x000C_------------------------------</v>
      </c>
      <c r="B8900" s="8" t="s">
        <v>529</v>
      </c>
      <c r="C8900" s="8" t="s">
        <v>1227</v>
      </c>
      <c r="D8900" s="8" t="s">
        <v>1228</v>
      </c>
      <c r="E8900" s="8" t="s">
        <v>430</v>
      </c>
      <c r="F8900" s="8" t="s">
        <v>429</v>
      </c>
      <c r="G8900" s="8" t="s">
        <v>431</v>
      </c>
      <c r="H8900" s="8" t="s">
        <v>431</v>
      </c>
    </row>
    <row r="8901" spans="1:8">
      <c r="A8901" s="8" t="str">
        <f t="shared" si="178"/>
        <v>FORNO DE MINASrutura de Atual P</v>
      </c>
      <c r="B8901" s="8" t="s">
        <v>433</v>
      </c>
      <c r="C8901" s="8" t="s">
        <v>434</v>
      </c>
      <c r="D8901" s="8" t="s">
        <v>435</v>
      </c>
      <c r="E8901" s="8" t="s">
        <v>436</v>
      </c>
      <c r="F8901" s="8" t="s">
        <v>437</v>
      </c>
      <c r="G8901" s="8" t="s">
        <v>438</v>
      </c>
      <c r="H8901" s="8" t="s">
        <v>2271</v>
      </c>
    </row>
    <row r="8902" spans="1:8">
      <c r="A8902" s="8" t="str">
        <f t="shared" si="178"/>
        <v>-------------------------------</v>
      </c>
      <c r="B8902" s="8" t="s">
        <v>427</v>
      </c>
      <c r="C8902" s="8" t="s">
        <v>1227</v>
      </c>
      <c r="D8902" s="8" t="s">
        <v>1228</v>
      </c>
      <c r="E8902" s="8" t="s">
        <v>430</v>
      </c>
      <c r="F8902" s="8" t="s">
        <v>429</v>
      </c>
      <c r="G8902" s="8" t="s">
        <v>431</v>
      </c>
      <c r="H8902" s="8" t="s">
        <v>2259</v>
      </c>
    </row>
    <row r="8903" spans="1:8">
      <c r="A8903" s="8" t="str">
        <f t="shared" si="178"/>
        <v/>
      </c>
      <c r="B8903" s="8"/>
      <c r="C8903" s="8"/>
      <c r="D8903" s="8"/>
      <c r="E8903" s="8"/>
      <c r="F8903" s="8"/>
      <c r="G8903" s="8"/>
      <c r="H8903" s="8"/>
    </row>
    <row r="8904" spans="1:8">
      <c r="A8904" s="8" t="str">
        <f t="shared" si="178"/>
        <v>Item PaiItem Filho</v>
      </c>
      <c r="B8904" s="8" t="s">
        <v>441</v>
      </c>
      <c r="C8904" s="8" t="s">
        <v>442</v>
      </c>
      <c r="D8904" s="8" t="s">
        <v>443</v>
      </c>
      <c r="E8904" s="8" t="s">
        <v>444</v>
      </c>
      <c r="F8904" s="8" t="s">
        <v>443</v>
      </c>
      <c r="G8904" s="8" t="s">
        <v>445</v>
      </c>
      <c r="H8904" s="8" t="s">
        <v>446</v>
      </c>
    </row>
    <row r="8905" spans="1:8">
      <c r="A8905" s="8" t="str">
        <f t="shared" si="178"/>
        <v>------------------------------</v>
      </c>
      <c r="B8905" s="8" t="s">
        <v>427</v>
      </c>
      <c r="C8905" s="8" t="s">
        <v>447</v>
      </c>
      <c r="D8905" s="8" t="s">
        <v>448</v>
      </c>
      <c r="E8905" s="8" t="s">
        <v>449</v>
      </c>
      <c r="F8905" s="8" t="s">
        <v>448</v>
      </c>
      <c r="G8905" s="8" t="s">
        <v>431</v>
      </c>
      <c r="H8905" s="8" t="s">
        <v>427</v>
      </c>
    </row>
    <row r="8906" spans="1:8">
      <c r="A8906" s="8" t="str">
        <f t="shared" si="178"/>
        <v>40.08.000810.06.0008</v>
      </c>
      <c r="B8906" s="8" t="s">
        <v>229</v>
      </c>
      <c r="C8906" s="8" t="s">
        <v>230</v>
      </c>
      <c r="D8906" s="8" t="s">
        <v>505</v>
      </c>
      <c r="E8906" s="8" t="s">
        <v>491</v>
      </c>
      <c r="F8906" s="8" t="s">
        <v>452</v>
      </c>
      <c r="G8906" s="8" t="s">
        <v>492</v>
      </c>
      <c r="H8906" s="8">
        <v>8.3100000000000003E-4</v>
      </c>
    </row>
    <row r="8907" spans="1:8">
      <c r="A8907" s="8" t="str">
        <f t="shared" si="178"/>
        <v>40.08.000810.07.0016</v>
      </c>
      <c r="B8907" s="8" t="s">
        <v>229</v>
      </c>
      <c r="C8907" s="8" t="s">
        <v>230</v>
      </c>
      <c r="D8907" s="8" t="s">
        <v>505</v>
      </c>
      <c r="E8907" s="8" t="s">
        <v>786</v>
      </c>
      <c r="F8907" s="8" t="s">
        <v>452</v>
      </c>
      <c r="G8907" s="8" t="s">
        <v>787</v>
      </c>
      <c r="H8907" s="8">
        <v>1.2930000000000001E-3</v>
      </c>
    </row>
    <row r="8908" spans="1:8">
      <c r="A8908" s="8" t="str">
        <f t="shared" si="178"/>
        <v>40.08.000840.03.1310</v>
      </c>
      <c r="B8908" s="8" t="s">
        <v>229</v>
      </c>
      <c r="C8908" s="8" t="s">
        <v>230</v>
      </c>
      <c r="D8908" s="8" t="s">
        <v>505</v>
      </c>
      <c r="E8908" s="8" t="s">
        <v>519</v>
      </c>
      <c r="F8908" s="8" t="s">
        <v>498</v>
      </c>
      <c r="G8908" s="8" t="s">
        <v>520</v>
      </c>
      <c r="H8908" s="8">
        <v>0.29301500000000003</v>
      </c>
    </row>
    <row r="8909" spans="1:8">
      <c r="A8909" s="8" t="str">
        <f t="shared" si="178"/>
        <v>40.08.000840.03.1420</v>
      </c>
      <c r="B8909" s="8" t="s">
        <v>229</v>
      </c>
      <c r="C8909" s="8" t="s">
        <v>230</v>
      </c>
      <c r="D8909" s="8" t="s">
        <v>505</v>
      </c>
      <c r="E8909" s="8" t="s">
        <v>548</v>
      </c>
      <c r="F8909" s="8" t="s">
        <v>498</v>
      </c>
      <c r="G8909" s="8" t="s">
        <v>549</v>
      </c>
      <c r="H8909" s="8">
        <v>7.9257999999999995E-2</v>
      </c>
    </row>
    <row r="8910" spans="1:8">
      <c r="A8910" s="8" t="str">
        <f t="shared" si="178"/>
        <v>40.08.000810.07.0002</v>
      </c>
      <c r="B8910" s="8" t="s">
        <v>229</v>
      </c>
      <c r="C8910" s="8" t="s">
        <v>230</v>
      </c>
      <c r="D8910" s="8" t="s">
        <v>505</v>
      </c>
      <c r="E8910" s="8" t="s">
        <v>454</v>
      </c>
      <c r="F8910" s="8" t="s">
        <v>452</v>
      </c>
      <c r="G8910" s="8" t="s">
        <v>455</v>
      </c>
      <c r="H8910" s="8">
        <v>0.13856299999999999</v>
      </c>
    </row>
    <row r="8911" spans="1:8">
      <c r="A8911" s="8" t="str">
        <f t="shared" ref="A8911:A8974" si="179">B8911&amp;E8911</f>
        <v>40.08.000810.02.0035</v>
      </c>
      <c r="B8911" s="8" t="s">
        <v>229</v>
      </c>
      <c r="C8911" s="8" t="s">
        <v>230</v>
      </c>
      <c r="D8911" s="8" t="s">
        <v>505</v>
      </c>
      <c r="E8911" s="8" t="s">
        <v>500</v>
      </c>
      <c r="F8911" s="8" t="s">
        <v>498</v>
      </c>
      <c r="G8911" s="8" t="s">
        <v>501</v>
      </c>
      <c r="H8911" s="8">
        <v>0.33042700000000003</v>
      </c>
    </row>
    <row r="8912" spans="1:8">
      <c r="A8912" s="8" t="str">
        <f t="shared" si="179"/>
        <v>40.08.000830.04.0012</v>
      </c>
      <c r="B8912" s="8" t="s">
        <v>229</v>
      </c>
      <c r="C8912" s="8" t="s">
        <v>230</v>
      </c>
      <c r="D8912" s="8" t="s">
        <v>505</v>
      </c>
      <c r="E8912" s="8" t="s">
        <v>792</v>
      </c>
      <c r="F8912" s="8" t="s">
        <v>452</v>
      </c>
      <c r="G8912" s="8" t="s">
        <v>793</v>
      </c>
      <c r="H8912" s="8">
        <v>0.20636399999999999</v>
      </c>
    </row>
    <row r="8913" spans="1:8">
      <c r="A8913" s="8" t="str">
        <f t="shared" si="179"/>
        <v>40.08.000810.04.0010</v>
      </c>
      <c r="B8913" s="8" t="s">
        <v>229</v>
      </c>
      <c r="C8913" s="8" t="s">
        <v>230</v>
      </c>
      <c r="D8913" s="8" t="s">
        <v>505</v>
      </c>
      <c r="E8913" s="8" t="s">
        <v>465</v>
      </c>
      <c r="F8913" s="8" t="s">
        <v>452</v>
      </c>
      <c r="G8913" s="8" t="s">
        <v>459</v>
      </c>
      <c r="H8913" s="8">
        <v>3.1966000000000001E-2</v>
      </c>
    </row>
    <row r="8914" spans="1:8">
      <c r="A8914" s="8" t="str">
        <f t="shared" si="179"/>
        <v>40.08.000820.10.0004</v>
      </c>
      <c r="B8914" s="8" t="s">
        <v>229</v>
      </c>
      <c r="C8914" s="8" t="s">
        <v>230</v>
      </c>
      <c r="D8914" s="8" t="s">
        <v>505</v>
      </c>
      <c r="E8914" s="8" t="s">
        <v>462</v>
      </c>
      <c r="F8914" s="8" t="s">
        <v>463</v>
      </c>
      <c r="G8914" s="8" t="s">
        <v>464</v>
      </c>
      <c r="H8914" s="8">
        <v>2.0740000000000001E-2</v>
      </c>
    </row>
    <row r="8915" spans="1:8">
      <c r="A8915" s="8" t="str">
        <f t="shared" si="179"/>
        <v>40.08.000810.06.0021</v>
      </c>
      <c r="B8915" s="8" t="s">
        <v>229</v>
      </c>
      <c r="C8915" s="8" t="s">
        <v>230</v>
      </c>
      <c r="D8915" s="8" t="s">
        <v>505</v>
      </c>
      <c r="E8915" s="8" t="s">
        <v>489</v>
      </c>
      <c r="F8915" s="8" t="s">
        <v>452</v>
      </c>
      <c r="G8915" s="8" t="s">
        <v>490</v>
      </c>
      <c r="H8915" s="8">
        <v>2.604E-3</v>
      </c>
    </row>
    <row r="8916" spans="1:8">
      <c r="A8916" s="8" t="str">
        <f t="shared" si="179"/>
        <v>40.08.000810.09.0002</v>
      </c>
      <c r="B8916" s="8" t="s">
        <v>229</v>
      </c>
      <c r="C8916" s="8" t="s">
        <v>230</v>
      </c>
      <c r="D8916" s="8" t="s">
        <v>505</v>
      </c>
      <c r="E8916" s="8" t="s">
        <v>502</v>
      </c>
      <c r="F8916" s="8" t="s">
        <v>452</v>
      </c>
      <c r="G8916" s="8" t="s">
        <v>503</v>
      </c>
      <c r="H8916" s="8">
        <v>3.5050999999999999E-2</v>
      </c>
    </row>
    <row r="8917" spans="1:8">
      <c r="A8917" s="8" t="str">
        <f t="shared" si="179"/>
        <v>40.08.000810.09.0006</v>
      </c>
      <c r="B8917" s="8" t="s">
        <v>229</v>
      </c>
      <c r="C8917" s="8" t="s">
        <v>230</v>
      </c>
      <c r="D8917" s="8" t="s">
        <v>505</v>
      </c>
      <c r="E8917" s="8" t="s">
        <v>504</v>
      </c>
      <c r="F8917" s="8" t="s">
        <v>505</v>
      </c>
      <c r="G8917" s="8" t="s">
        <v>506</v>
      </c>
      <c r="H8917" s="8">
        <v>2.003E-3</v>
      </c>
    </row>
    <row r="8918" spans="1:8">
      <c r="A8918" s="8" t="str">
        <f t="shared" si="179"/>
        <v>40.08.000820.10.0014</v>
      </c>
      <c r="B8918" s="8" t="s">
        <v>229</v>
      </c>
      <c r="C8918" s="8" t="s">
        <v>230</v>
      </c>
      <c r="D8918" s="8" t="s">
        <v>505</v>
      </c>
      <c r="E8918" s="8" t="s">
        <v>790</v>
      </c>
      <c r="F8918" s="8" t="s">
        <v>463</v>
      </c>
      <c r="G8918" s="8" t="s">
        <v>791</v>
      </c>
      <c r="H8918" s="8">
        <v>3.0150749999999999</v>
      </c>
    </row>
    <row r="8919" spans="1:8">
      <c r="A8919" s="8" t="str">
        <f t="shared" si="179"/>
        <v>40.08.000820.03.0003</v>
      </c>
      <c r="B8919" s="8" t="s">
        <v>229</v>
      </c>
      <c r="C8919" s="8" t="s">
        <v>230</v>
      </c>
      <c r="D8919" s="8" t="s">
        <v>505</v>
      </c>
      <c r="E8919" s="8" t="s">
        <v>510</v>
      </c>
      <c r="F8919" s="8" t="s">
        <v>508</v>
      </c>
      <c r="G8919" s="8" t="s">
        <v>511</v>
      </c>
      <c r="H8919" s="8">
        <v>1.0050250000000001</v>
      </c>
    </row>
    <row r="8920" spans="1:8">
      <c r="A8920" s="8" t="str">
        <f t="shared" si="179"/>
        <v>40.08.000820.08.0004</v>
      </c>
      <c r="B8920" s="8" t="s">
        <v>229</v>
      </c>
      <c r="C8920" s="8" t="s">
        <v>230</v>
      </c>
      <c r="D8920" s="8" t="s">
        <v>505</v>
      </c>
      <c r="E8920" s="8" t="s">
        <v>541</v>
      </c>
      <c r="F8920" s="8" t="s">
        <v>452</v>
      </c>
      <c r="G8920" s="8" t="s">
        <v>542</v>
      </c>
      <c r="H8920" s="8">
        <v>1.709E-3</v>
      </c>
    </row>
    <row r="8921" spans="1:8">
      <c r="A8921" s="8" t="str">
        <f t="shared" si="179"/>
        <v>40.08.000820.06.0001</v>
      </c>
      <c r="B8921" s="8" t="s">
        <v>229</v>
      </c>
      <c r="C8921" s="8" t="s">
        <v>230</v>
      </c>
      <c r="D8921" s="8" t="s">
        <v>505</v>
      </c>
      <c r="E8921" s="8" t="s">
        <v>573</v>
      </c>
      <c r="F8921" s="8" t="s">
        <v>508</v>
      </c>
      <c r="G8921" s="8" t="s">
        <v>574</v>
      </c>
      <c r="H8921" s="8">
        <v>1.0050250000000001</v>
      </c>
    </row>
    <row r="8922" spans="1:8">
      <c r="A8922" s="8" t="str">
        <f t="shared" si="179"/>
        <v>40.09.000135.05.0046</v>
      </c>
      <c r="B8922" s="8" t="s">
        <v>119</v>
      </c>
      <c r="C8922" s="8" t="s">
        <v>804</v>
      </c>
      <c r="D8922" s="8" t="s">
        <v>505</v>
      </c>
      <c r="E8922" s="8" t="s">
        <v>805</v>
      </c>
      <c r="F8922" s="8" t="s">
        <v>452</v>
      </c>
      <c r="G8922" s="8" t="s">
        <v>806</v>
      </c>
      <c r="H8922" s="8">
        <v>9</v>
      </c>
    </row>
    <row r="8923" spans="1:8">
      <c r="A8923" s="8" t="str">
        <f t="shared" si="179"/>
        <v>40.09.000130.05.0028</v>
      </c>
      <c r="B8923" s="8" t="s">
        <v>119</v>
      </c>
      <c r="C8923" s="8" t="s">
        <v>804</v>
      </c>
      <c r="D8923" s="8" t="s">
        <v>505</v>
      </c>
      <c r="E8923" s="8" t="s">
        <v>807</v>
      </c>
      <c r="F8923" s="8" t="s">
        <v>452</v>
      </c>
      <c r="G8923" s="8" t="s">
        <v>808</v>
      </c>
      <c r="H8923" s="8">
        <v>8.9100999999999999</v>
      </c>
    </row>
    <row r="8924" spans="1:8">
      <c r="A8924" s="8" t="str">
        <f t="shared" si="179"/>
        <v>40.09.000130.09.0001</v>
      </c>
      <c r="B8924" s="8" t="s">
        <v>119</v>
      </c>
      <c r="C8924" s="8" t="s">
        <v>804</v>
      </c>
      <c r="D8924" s="8" t="s">
        <v>505</v>
      </c>
      <c r="E8924" s="8" t="s">
        <v>811</v>
      </c>
      <c r="F8924" s="8" t="s">
        <v>498</v>
      </c>
      <c r="G8924" s="8" t="s">
        <v>812</v>
      </c>
      <c r="H8924" s="8">
        <v>5.2576549999999997</v>
      </c>
    </row>
    <row r="8925" spans="1:8">
      <c r="A8925" s="8" t="str">
        <f t="shared" si="179"/>
        <v>40.09.000110.02.0003</v>
      </c>
      <c r="B8925" s="8" t="s">
        <v>119</v>
      </c>
      <c r="C8925" s="8" t="s">
        <v>804</v>
      </c>
      <c r="D8925" s="8" t="s">
        <v>505</v>
      </c>
      <c r="E8925" s="8" t="s">
        <v>523</v>
      </c>
      <c r="F8925" s="8" t="s">
        <v>452</v>
      </c>
      <c r="G8925" s="8" t="s">
        <v>524</v>
      </c>
      <c r="H8925" s="8">
        <v>0.287775</v>
      </c>
    </row>
    <row r="8926" spans="1:8">
      <c r="A8926" s="8" t="str">
        <f t="shared" si="179"/>
        <v>40.09.000110.06.0001</v>
      </c>
      <c r="B8926" s="8" t="s">
        <v>119</v>
      </c>
      <c r="C8926" s="8" t="s">
        <v>804</v>
      </c>
      <c r="D8926" s="8" t="s">
        <v>505</v>
      </c>
      <c r="E8926" s="8" t="s">
        <v>481</v>
      </c>
      <c r="F8926" s="8" t="s">
        <v>452</v>
      </c>
      <c r="G8926" s="8" t="s">
        <v>482</v>
      </c>
      <c r="H8926" s="8">
        <v>0.661883</v>
      </c>
    </row>
    <row r="8927" spans="1:8">
      <c r="A8927" s="8" t="str">
        <f t="shared" si="179"/>
        <v>40.09.000110.06.0025</v>
      </c>
      <c r="B8927" s="8" t="s">
        <v>119</v>
      </c>
      <c r="C8927" s="8" t="s">
        <v>804</v>
      </c>
      <c r="D8927" s="8" t="s">
        <v>505</v>
      </c>
      <c r="E8927" s="8" t="s">
        <v>809</v>
      </c>
      <c r="F8927" s="8" t="s">
        <v>498</v>
      </c>
      <c r="G8927" s="8" t="s">
        <v>810</v>
      </c>
      <c r="H8927" s="8">
        <v>4.8057999999999997E-2</v>
      </c>
    </row>
    <row r="8928" spans="1:8">
      <c r="A8928" s="8" t="str">
        <f t="shared" si="179"/>
        <v>40.09.000110.06.0020</v>
      </c>
      <c r="B8928" s="8" t="s">
        <v>119</v>
      </c>
      <c r="C8928" s="8" t="s">
        <v>804</v>
      </c>
      <c r="D8928" s="8" t="s">
        <v>505</v>
      </c>
      <c r="E8928" s="8" t="s">
        <v>456</v>
      </c>
      <c r="F8928" s="8" t="s">
        <v>452</v>
      </c>
      <c r="G8928" s="8" t="s">
        <v>457</v>
      </c>
      <c r="H8928" s="8">
        <v>6.4749000000000001E-2</v>
      </c>
    </row>
    <row r="8929" spans="1:8">
      <c r="A8929" s="8" t="str">
        <f t="shared" si="179"/>
        <v>40.09.000110.09.0003</v>
      </c>
      <c r="B8929" s="8" t="s">
        <v>119</v>
      </c>
      <c r="C8929" s="8" t="s">
        <v>804</v>
      </c>
      <c r="D8929" s="8" t="s">
        <v>505</v>
      </c>
      <c r="E8929" s="8" t="s">
        <v>824</v>
      </c>
      <c r="F8929" s="8" t="s">
        <v>452</v>
      </c>
      <c r="G8929" s="8" t="s">
        <v>825</v>
      </c>
      <c r="H8929" s="8">
        <v>2.5899779999999999</v>
      </c>
    </row>
    <row r="8930" spans="1:8">
      <c r="A8930" s="8" t="str">
        <f t="shared" si="179"/>
        <v>40.09.000120.03.0001</v>
      </c>
      <c r="B8930" s="8" t="s">
        <v>119</v>
      </c>
      <c r="C8930" s="8" t="s">
        <v>804</v>
      </c>
      <c r="D8930" s="8" t="s">
        <v>505</v>
      </c>
      <c r="E8930" s="8" t="s">
        <v>815</v>
      </c>
      <c r="F8930" s="8" t="s">
        <v>463</v>
      </c>
      <c r="G8930" s="8" t="s">
        <v>816</v>
      </c>
      <c r="H8930" s="8">
        <v>1</v>
      </c>
    </row>
    <row r="8931" spans="1:8">
      <c r="A8931" s="8" t="str">
        <f t="shared" si="179"/>
        <v>40.09.000120.07.0077</v>
      </c>
      <c r="B8931" s="8" t="s">
        <v>119</v>
      </c>
      <c r="C8931" s="8" t="s">
        <v>804</v>
      </c>
      <c r="D8931" s="8" t="s">
        <v>505</v>
      </c>
      <c r="E8931" s="8" t="s">
        <v>817</v>
      </c>
      <c r="F8931" s="8" t="s">
        <v>452</v>
      </c>
      <c r="G8931" s="8" t="s">
        <v>818</v>
      </c>
      <c r="H8931" s="8">
        <v>0.11938799999999999</v>
      </c>
    </row>
    <row r="8932" spans="1:8">
      <c r="A8932" s="8" t="str">
        <f t="shared" si="179"/>
        <v>40.09.000235.05.0046</v>
      </c>
      <c r="B8932" s="8" t="s">
        <v>120</v>
      </c>
      <c r="C8932" s="8" t="s">
        <v>804</v>
      </c>
      <c r="D8932" s="8" t="s">
        <v>505</v>
      </c>
      <c r="E8932" s="8" t="s">
        <v>805</v>
      </c>
      <c r="F8932" s="8" t="s">
        <v>452</v>
      </c>
      <c r="G8932" s="8" t="s">
        <v>806</v>
      </c>
      <c r="H8932" s="8">
        <v>10</v>
      </c>
    </row>
    <row r="8933" spans="1:8">
      <c r="A8933" s="8" t="str">
        <f t="shared" si="179"/>
        <v>40.09.000230.05.0028</v>
      </c>
      <c r="B8933" s="8" t="s">
        <v>120</v>
      </c>
      <c r="C8933" s="8" t="s">
        <v>804</v>
      </c>
      <c r="D8933" s="8" t="s">
        <v>505</v>
      </c>
      <c r="E8933" s="8" t="s">
        <v>807</v>
      </c>
      <c r="F8933" s="8" t="s">
        <v>452</v>
      </c>
      <c r="G8933" s="8" t="s">
        <v>808</v>
      </c>
      <c r="H8933" s="8">
        <v>9.9001110000000008</v>
      </c>
    </row>
    <row r="8934" spans="1:8">
      <c r="A8934" s="8" t="str">
        <f t="shared" si="179"/>
        <v>40.09.000230.09.0001</v>
      </c>
      <c r="B8934" s="8" t="s">
        <v>120</v>
      </c>
      <c r="C8934" s="8" t="s">
        <v>804</v>
      </c>
      <c r="D8934" s="8" t="s">
        <v>505</v>
      </c>
      <c r="E8934" s="8" t="s">
        <v>811</v>
      </c>
      <c r="F8934" s="8" t="s">
        <v>498</v>
      </c>
      <c r="G8934" s="8" t="s">
        <v>812</v>
      </c>
      <c r="H8934" s="8">
        <v>5.8418390000000002</v>
      </c>
    </row>
    <row r="8935" spans="1:8">
      <c r="A8935" s="8" t="str">
        <f t="shared" si="179"/>
        <v>40.09.000210.02.0003</v>
      </c>
      <c r="B8935" s="8" t="s">
        <v>120</v>
      </c>
      <c r="C8935" s="8" t="s">
        <v>804</v>
      </c>
      <c r="D8935" s="8" t="s">
        <v>505</v>
      </c>
      <c r="E8935" s="8" t="s">
        <v>523</v>
      </c>
      <c r="F8935" s="8" t="s">
        <v>452</v>
      </c>
      <c r="G8935" s="8" t="s">
        <v>524</v>
      </c>
      <c r="H8935" s="8">
        <v>0.31974999999999998</v>
      </c>
    </row>
    <row r="8936" spans="1:8">
      <c r="A8936" s="8" t="str">
        <f t="shared" si="179"/>
        <v>40.09.000210.06.0001</v>
      </c>
      <c r="B8936" s="8" t="s">
        <v>120</v>
      </c>
      <c r="C8936" s="8" t="s">
        <v>804</v>
      </c>
      <c r="D8936" s="8" t="s">
        <v>505</v>
      </c>
      <c r="E8936" s="8" t="s">
        <v>481</v>
      </c>
      <c r="F8936" s="8" t="s">
        <v>452</v>
      </c>
      <c r="G8936" s="8" t="s">
        <v>482</v>
      </c>
      <c r="H8936" s="8">
        <v>0.73542600000000002</v>
      </c>
    </row>
    <row r="8937" spans="1:8">
      <c r="A8937" s="8" t="str">
        <f t="shared" si="179"/>
        <v>40.09.000210.06.0025</v>
      </c>
      <c r="B8937" s="8" t="s">
        <v>120</v>
      </c>
      <c r="C8937" s="8" t="s">
        <v>804</v>
      </c>
      <c r="D8937" s="8" t="s">
        <v>505</v>
      </c>
      <c r="E8937" s="8" t="s">
        <v>809</v>
      </c>
      <c r="F8937" s="8" t="s">
        <v>498</v>
      </c>
      <c r="G8937" s="8" t="s">
        <v>810</v>
      </c>
      <c r="H8937" s="8">
        <v>5.3398000000000001E-2</v>
      </c>
    </row>
    <row r="8938" spans="1:8">
      <c r="A8938" s="8" t="str">
        <f t="shared" si="179"/>
        <v>40.09.000210.06.0020</v>
      </c>
      <c r="B8938" s="8" t="s">
        <v>120</v>
      </c>
      <c r="C8938" s="8" t="s">
        <v>804</v>
      </c>
      <c r="D8938" s="8" t="s">
        <v>505</v>
      </c>
      <c r="E8938" s="8" t="s">
        <v>456</v>
      </c>
      <c r="F8938" s="8" t="s">
        <v>452</v>
      </c>
      <c r="G8938" s="8" t="s">
        <v>457</v>
      </c>
      <c r="H8938" s="8">
        <v>7.1943999999999994E-2</v>
      </c>
    </row>
    <row r="8939" spans="1:8">
      <c r="A8939" s="8" t="str">
        <f t="shared" si="179"/>
        <v>40.09.000210.09.0003</v>
      </c>
      <c r="B8939" s="8" t="s">
        <v>120</v>
      </c>
      <c r="C8939" s="8" t="s">
        <v>804</v>
      </c>
      <c r="D8939" s="8" t="s">
        <v>505</v>
      </c>
      <c r="E8939" s="8" t="s">
        <v>824</v>
      </c>
      <c r="F8939" s="8" t="s">
        <v>452</v>
      </c>
      <c r="G8939" s="8" t="s">
        <v>825</v>
      </c>
      <c r="H8939" s="8">
        <v>2.8777529999999998</v>
      </c>
    </row>
    <row r="8940" spans="1:8">
      <c r="A8940" s="8" t="str">
        <f t="shared" si="179"/>
        <v>40.09.000220.07.0054</v>
      </c>
      <c r="B8940" s="8" t="s">
        <v>120</v>
      </c>
      <c r="C8940" s="8" t="s">
        <v>804</v>
      </c>
      <c r="D8940" s="8" t="s">
        <v>505</v>
      </c>
      <c r="E8940" s="8" t="s">
        <v>819</v>
      </c>
      <c r="F8940" s="8" t="s">
        <v>463</v>
      </c>
      <c r="G8940" s="8" t="s">
        <v>820</v>
      </c>
      <c r="H8940" s="8">
        <v>6.7699999999999996E-2</v>
      </c>
    </row>
    <row r="8941" spans="1:8">
      <c r="A8941" s="8" t="str">
        <f t="shared" si="179"/>
        <v>40.09.000220.03.0001</v>
      </c>
      <c r="B8941" s="8" t="s">
        <v>120</v>
      </c>
      <c r="C8941" s="8" t="s">
        <v>804</v>
      </c>
      <c r="D8941" s="8" t="s">
        <v>505</v>
      </c>
      <c r="E8941" s="8" t="s">
        <v>815</v>
      </c>
      <c r="F8941" s="8" t="s">
        <v>463</v>
      </c>
      <c r="G8941" s="8" t="s">
        <v>816</v>
      </c>
      <c r="H8941" s="8">
        <v>1</v>
      </c>
    </row>
    <row r="8942" spans="1:8">
      <c r="A8942" s="8" t="str">
        <f t="shared" si="179"/>
        <v>40.09.000310.05.0006</v>
      </c>
      <c r="B8942" s="8" t="s">
        <v>821</v>
      </c>
      <c r="C8942" s="8" t="s">
        <v>822</v>
      </c>
      <c r="D8942" s="8" t="s">
        <v>505</v>
      </c>
      <c r="E8942" s="8" t="s">
        <v>813</v>
      </c>
      <c r="F8942" s="8" t="s">
        <v>498</v>
      </c>
      <c r="G8942" s="8" t="s">
        <v>814</v>
      </c>
      <c r="H8942" s="8">
        <v>0.57373700000000005</v>
      </c>
    </row>
    <row r="8943" spans="1:8">
      <c r="A8943" s="8" t="str">
        <f t="shared" si="179"/>
        <v>40.09.000310.05.0002</v>
      </c>
      <c r="B8943" s="8" t="s">
        <v>821</v>
      </c>
      <c r="C8943" s="8" t="s">
        <v>822</v>
      </c>
      <c r="D8943" s="8" t="s">
        <v>505</v>
      </c>
      <c r="E8943" s="8" t="s">
        <v>451</v>
      </c>
      <c r="F8943" s="8" t="s">
        <v>452</v>
      </c>
      <c r="G8943" s="8" t="s">
        <v>453</v>
      </c>
      <c r="H8943" s="8">
        <v>1.5186869999999999</v>
      </c>
    </row>
    <row r="8944" spans="1:8">
      <c r="A8944" s="8" t="str">
        <f t="shared" si="179"/>
        <v>40.09.000310.06.0001</v>
      </c>
      <c r="B8944" s="8" t="s">
        <v>821</v>
      </c>
      <c r="C8944" s="8" t="s">
        <v>822</v>
      </c>
      <c r="D8944" s="8" t="s">
        <v>505</v>
      </c>
      <c r="E8944" s="8" t="s">
        <v>481</v>
      </c>
      <c r="F8944" s="8" t="s">
        <v>452</v>
      </c>
      <c r="G8944" s="8" t="s">
        <v>482</v>
      </c>
      <c r="H8944" s="8">
        <v>1.0293939999999999</v>
      </c>
    </row>
    <row r="8945" spans="1:8">
      <c r="A8945" s="8" t="str">
        <f t="shared" si="179"/>
        <v>40.09.000310.04.0007</v>
      </c>
      <c r="B8945" s="8" t="s">
        <v>821</v>
      </c>
      <c r="C8945" s="8" t="s">
        <v>822</v>
      </c>
      <c r="D8945" s="8" t="s">
        <v>505</v>
      </c>
      <c r="E8945" s="8" t="s">
        <v>535</v>
      </c>
      <c r="F8945" s="8" t="s">
        <v>452</v>
      </c>
      <c r="G8945" s="8" t="s">
        <v>536</v>
      </c>
      <c r="H8945" s="8">
        <v>1.406263</v>
      </c>
    </row>
    <row r="8946" spans="1:8">
      <c r="A8946" s="8" t="str">
        <f t="shared" si="179"/>
        <v>40.09.000310.04.0005</v>
      </c>
      <c r="B8946" s="8" t="s">
        <v>821</v>
      </c>
      <c r="C8946" s="8" t="s">
        <v>822</v>
      </c>
      <c r="D8946" s="8" t="s">
        <v>505</v>
      </c>
      <c r="E8946" s="8" t="s">
        <v>475</v>
      </c>
      <c r="F8946" s="8" t="s">
        <v>452</v>
      </c>
      <c r="G8946" s="8" t="s">
        <v>476</v>
      </c>
      <c r="H8946" s="8">
        <v>0.28121200000000002</v>
      </c>
    </row>
    <row r="8947" spans="1:8">
      <c r="A8947" s="8" t="str">
        <f t="shared" si="179"/>
        <v>40.09.000310.02.0003</v>
      </c>
      <c r="B8947" s="8" t="s">
        <v>821</v>
      </c>
      <c r="C8947" s="8" t="s">
        <v>822</v>
      </c>
      <c r="D8947" s="8" t="s">
        <v>505</v>
      </c>
      <c r="E8947" s="8" t="s">
        <v>523</v>
      </c>
      <c r="F8947" s="8" t="s">
        <v>452</v>
      </c>
      <c r="G8947" s="8" t="s">
        <v>524</v>
      </c>
      <c r="H8947" s="8">
        <v>0.42191899999999999</v>
      </c>
    </row>
    <row r="8948" spans="1:8">
      <c r="A8948" s="8" t="str">
        <f t="shared" si="179"/>
        <v>40.09.000310.07.0002</v>
      </c>
      <c r="B8948" s="8" t="s">
        <v>821</v>
      </c>
      <c r="C8948" s="8" t="s">
        <v>822</v>
      </c>
      <c r="D8948" s="8" t="s">
        <v>505</v>
      </c>
      <c r="E8948" s="8" t="s">
        <v>454</v>
      </c>
      <c r="F8948" s="8" t="s">
        <v>452</v>
      </c>
      <c r="G8948" s="8" t="s">
        <v>455</v>
      </c>
      <c r="H8948" s="8">
        <v>2.868687</v>
      </c>
    </row>
    <row r="8949" spans="1:8">
      <c r="A8949" s="8" t="str">
        <f t="shared" si="179"/>
        <v>40.09.000310.09.0003</v>
      </c>
      <c r="B8949" s="8" t="s">
        <v>821</v>
      </c>
      <c r="C8949" s="8" t="s">
        <v>822</v>
      </c>
      <c r="D8949" s="8" t="s">
        <v>505</v>
      </c>
      <c r="E8949" s="8" t="s">
        <v>824</v>
      </c>
      <c r="F8949" s="8" t="s">
        <v>452</v>
      </c>
      <c r="G8949" s="8" t="s">
        <v>825</v>
      </c>
      <c r="H8949" s="8">
        <v>2.531212</v>
      </c>
    </row>
    <row r="8950" spans="1:8">
      <c r="A8950" s="8" t="str">
        <f t="shared" si="179"/>
        <v>40.09.000310.09.0006</v>
      </c>
      <c r="B8950" s="8" t="s">
        <v>821</v>
      </c>
      <c r="C8950" s="8" t="s">
        <v>822</v>
      </c>
      <c r="D8950" s="8" t="s">
        <v>505</v>
      </c>
      <c r="E8950" s="8" t="s">
        <v>504</v>
      </c>
      <c r="F8950" s="8" t="s">
        <v>505</v>
      </c>
      <c r="G8950" s="8" t="s">
        <v>506</v>
      </c>
      <c r="H8950" s="8">
        <v>0.140623</v>
      </c>
    </row>
    <row r="8951" spans="1:8">
      <c r="A8951" s="8" t="str">
        <f t="shared" si="179"/>
        <v>40.09.000310.06.0025</v>
      </c>
      <c r="B8951" s="8" t="s">
        <v>821</v>
      </c>
      <c r="C8951" s="8" t="s">
        <v>822</v>
      </c>
      <c r="D8951" s="8" t="s">
        <v>505</v>
      </c>
      <c r="E8951" s="8" t="s">
        <v>809</v>
      </c>
      <c r="F8951" s="8" t="s">
        <v>498</v>
      </c>
      <c r="G8951" s="8" t="s">
        <v>810</v>
      </c>
      <c r="H8951" s="8">
        <v>8.4772E-2</v>
      </c>
    </row>
    <row r="8952" spans="1:8">
      <c r="A8952" s="8" t="str">
        <f t="shared" si="179"/>
        <v>40.09.000320.03.0001</v>
      </c>
      <c r="B8952" s="8" t="s">
        <v>821</v>
      </c>
      <c r="C8952" s="8" t="s">
        <v>822</v>
      </c>
      <c r="D8952" s="8" t="s">
        <v>505</v>
      </c>
      <c r="E8952" s="8" t="s">
        <v>815</v>
      </c>
      <c r="F8952" s="8" t="s">
        <v>463</v>
      </c>
      <c r="G8952" s="8" t="s">
        <v>816</v>
      </c>
      <c r="H8952" s="8">
        <v>1.0050250000000001</v>
      </c>
    </row>
    <row r="8953" spans="1:8">
      <c r="A8953" s="8" t="str">
        <f t="shared" si="179"/>
        <v>40.09.000320.07.0077</v>
      </c>
      <c r="B8953" s="8" t="s">
        <v>821</v>
      </c>
      <c r="C8953" s="8" t="s">
        <v>822</v>
      </c>
      <c r="D8953" s="8" t="s">
        <v>505</v>
      </c>
      <c r="E8953" s="8" t="s">
        <v>817</v>
      </c>
      <c r="F8953" s="8" t="s">
        <v>452</v>
      </c>
      <c r="G8953" s="8" t="s">
        <v>818</v>
      </c>
      <c r="H8953" s="8">
        <v>0.11448999999999999</v>
      </c>
    </row>
    <row r="8954" spans="1:8">
      <c r="A8954" s="8" t="str">
        <f t="shared" si="179"/>
        <v>40.09.000320.08.0004</v>
      </c>
      <c r="B8954" s="8" t="s">
        <v>821</v>
      </c>
      <c r="C8954" s="8" t="s">
        <v>822</v>
      </c>
      <c r="D8954" s="8" t="s">
        <v>505</v>
      </c>
      <c r="E8954" s="8" t="s">
        <v>541</v>
      </c>
      <c r="F8954" s="8" t="s">
        <v>452</v>
      </c>
      <c r="G8954" s="8" t="s">
        <v>542</v>
      </c>
      <c r="H8954" s="8">
        <v>2.111E-3</v>
      </c>
    </row>
    <row r="8955" spans="1:8">
      <c r="A8955" s="8" t="str">
        <f t="shared" si="179"/>
        <v>40.09.000435.05.0046</v>
      </c>
      <c r="B8955" s="8" t="s">
        <v>121</v>
      </c>
      <c r="C8955" s="8" t="s">
        <v>804</v>
      </c>
      <c r="D8955" s="8" t="s">
        <v>505</v>
      </c>
      <c r="E8955" s="8" t="s">
        <v>805</v>
      </c>
      <c r="F8955" s="8" t="s">
        <v>452</v>
      </c>
      <c r="G8955" s="8" t="s">
        <v>806</v>
      </c>
      <c r="H8955" s="8">
        <v>9</v>
      </c>
    </row>
    <row r="8956" spans="1:8">
      <c r="A8956" s="8" t="str">
        <f t="shared" si="179"/>
        <v>40.09.000430.05.0028</v>
      </c>
      <c r="B8956" s="8" t="s">
        <v>121</v>
      </c>
      <c r="C8956" s="8" t="s">
        <v>804</v>
      </c>
      <c r="D8956" s="8" t="s">
        <v>505</v>
      </c>
      <c r="E8956" s="8" t="s">
        <v>807</v>
      </c>
      <c r="F8956" s="8" t="s">
        <v>452</v>
      </c>
      <c r="G8956" s="8" t="s">
        <v>808</v>
      </c>
      <c r="H8956" s="8">
        <v>8.9100999999999999</v>
      </c>
    </row>
    <row r="8957" spans="1:8">
      <c r="A8957" s="8" t="str">
        <f t="shared" si="179"/>
        <v>40.09.000430.09.0001</v>
      </c>
      <c r="B8957" s="8" t="s">
        <v>121</v>
      </c>
      <c r="C8957" s="8" t="s">
        <v>804</v>
      </c>
      <c r="D8957" s="8" t="s">
        <v>505</v>
      </c>
      <c r="E8957" s="8" t="s">
        <v>811</v>
      </c>
      <c r="F8957" s="8" t="s">
        <v>498</v>
      </c>
      <c r="G8957" s="8" t="s">
        <v>812</v>
      </c>
      <c r="H8957" s="8">
        <v>5.2576549999999997</v>
      </c>
    </row>
    <row r="8958" spans="1:8">
      <c r="A8958" s="8" t="str">
        <f t="shared" si="179"/>
        <v>40.09.000410.02.0003</v>
      </c>
      <c r="B8958" s="8" t="s">
        <v>121</v>
      </c>
      <c r="C8958" s="8" t="s">
        <v>804</v>
      </c>
      <c r="D8958" s="8" t="s">
        <v>505</v>
      </c>
      <c r="E8958" s="8" t="s">
        <v>523</v>
      </c>
      <c r="F8958" s="8" t="s">
        <v>452</v>
      </c>
      <c r="G8958" s="8" t="s">
        <v>524</v>
      </c>
      <c r="H8958" s="8">
        <v>0.287775</v>
      </c>
    </row>
    <row r="8959" spans="1:8">
      <c r="A8959" s="8" t="str">
        <f t="shared" si="179"/>
        <v>40.09.000410.06.0001</v>
      </c>
      <c r="B8959" s="8" t="s">
        <v>121</v>
      </c>
      <c r="C8959" s="8" t="s">
        <v>804</v>
      </c>
      <c r="D8959" s="8" t="s">
        <v>505</v>
      </c>
      <c r="E8959" s="8" t="s">
        <v>481</v>
      </c>
      <c r="F8959" s="8" t="s">
        <v>452</v>
      </c>
      <c r="G8959" s="8" t="s">
        <v>482</v>
      </c>
      <c r="H8959" s="8">
        <v>0.661883</v>
      </c>
    </row>
    <row r="8960" spans="1:8">
      <c r="A8960" s="8" t="str">
        <f t="shared" si="179"/>
        <v>40.09.000410.06.0025</v>
      </c>
      <c r="B8960" s="8" t="s">
        <v>121</v>
      </c>
      <c r="C8960" s="8" t="s">
        <v>804</v>
      </c>
      <c r="D8960" s="8" t="s">
        <v>505</v>
      </c>
      <c r="E8960" s="8" t="s">
        <v>809</v>
      </c>
      <c r="F8960" s="8" t="s">
        <v>498</v>
      </c>
      <c r="G8960" s="8" t="s">
        <v>810</v>
      </c>
      <c r="H8960" s="8">
        <v>4.8057999999999997E-2</v>
      </c>
    </row>
    <row r="8961" spans="1:8">
      <c r="A8961" s="8" t="str">
        <f t="shared" si="179"/>
        <v>40.09.000410.06.0020</v>
      </c>
      <c r="B8961" s="8" t="s">
        <v>121</v>
      </c>
      <c r="C8961" s="8" t="s">
        <v>804</v>
      </c>
      <c r="D8961" s="8" t="s">
        <v>505</v>
      </c>
      <c r="E8961" s="8" t="s">
        <v>456</v>
      </c>
      <c r="F8961" s="8" t="s">
        <v>452</v>
      </c>
      <c r="G8961" s="8" t="s">
        <v>457</v>
      </c>
      <c r="H8961" s="8">
        <v>6.4749000000000001E-2</v>
      </c>
    </row>
    <row r="8962" spans="1:8">
      <c r="A8962" s="8" t="str">
        <f t="shared" si="179"/>
        <v>40.09.000410.09.0003</v>
      </c>
      <c r="B8962" s="8" t="s">
        <v>121</v>
      </c>
      <c r="C8962" s="8" t="s">
        <v>804</v>
      </c>
      <c r="D8962" s="8" t="s">
        <v>505</v>
      </c>
      <c r="E8962" s="8" t="s">
        <v>824</v>
      </c>
      <c r="F8962" s="8" t="s">
        <v>452</v>
      </c>
      <c r="G8962" s="8" t="s">
        <v>825</v>
      </c>
      <c r="H8962" s="8">
        <v>2.5899779999999999</v>
      </c>
    </row>
    <row r="8963" spans="1:8">
      <c r="A8963" s="8" t="str">
        <f t="shared" si="179"/>
        <v>---------------  - FMEN031 - V:</v>
      </c>
      <c r="B8963" s="8" t="s">
        <v>427</v>
      </c>
      <c r="C8963" s="8" t="e">
        <f>------------------------------DAT</f>
        <v>#NAME?</v>
      </c>
      <c r="D8963" s="8" t="s">
        <v>1238</v>
      </c>
      <c r="E8963" s="8" t="s">
        <v>526</v>
      </c>
      <c r="F8963" s="8" t="s">
        <v>527</v>
      </c>
      <c r="G8963" s="8" t="s">
        <v>528</v>
      </c>
      <c r="H8963" s="8"/>
    </row>
    <row r="8964" spans="1:8">
      <c r="A8964" s="8" t="str">
        <f t="shared" si="179"/>
        <v>_x000C_------------------------------</v>
      </c>
      <c r="B8964" s="8" t="s">
        <v>529</v>
      </c>
      <c r="C8964" s="8" t="s">
        <v>1227</v>
      </c>
      <c r="D8964" s="8" t="s">
        <v>1228</v>
      </c>
      <c r="E8964" s="8" t="s">
        <v>430</v>
      </c>
      <c r="F8964" s="8" t="s">
        <v>429</v>
      </c>
      <c r="G8964" s="8" t="s">
        <v>431</v>
      </c>
      <c r="H8964" s="8" t="s">
        <v>431</v>
      </c>
    </row>
    <row r="8965" spans="1:8">
      <c r="A8965" s="8" t="str">
        <f t="shared" si="179"/>
        <v>FORNO DE MINASrutura de Atual P</v>
      </c>
      <c r="B8965" s="8" t="s">
        <v>433</v>
      </c>
      <c r="C8965" s="8" t="s">
        <v>434</v>
      </c>
      <c r="D8965" s="8" t="s">
        <v>435</v>
      </c>
      <c r="E8965" s="8" t="s">
        <v>436</v>
      </c>
      <c r="F8965" s="8" t="s">
        <v>437</v>
      </c>
      <c r="G8965" s="8" t="s">
        <v>438</v>
      </c>
      <c r="H8965" s="8" t="s">
        <v>2272</v>
      </c>
    </row>
    <row r="8966" spans="1:8">
      <c r="A8966" s="8" t="str">
        <f t="shared" si="179"/>
        <v>-------------------------------</v>
      </c>
      <c r="B8966" s="8" t="s">
        <v>427</v>
      </c>
      <c r="C8966" s="8" t="s">
        <v>1227</v>
      </c>
      <c r="D8966" s="8" t="s">
        <v>1228</v>
      </c>
      <c r="E8966" s="8" t="s">
        <v>430</v>
      </c>
      <c r="F8966" s="8" t="s">
        <v>429</v>
      </c>
      <c r="G8966" s="8" t="s">
        <v>431</v>
      </c>
      <c r="H8966" s="8" t="s">
        <v>2273</v>
      </c>
    </row>
    <row r="8967" spans="1:8">
      <c r="A8967" s="8" t="str">
        <f t="shared" si="179"/>
        <v/>
      </c>
      <c r="B8967" s="8"/>
      <c r="C8967" s="8"/>
      <c r="D8967" s="8"/>
      <c r="E8967" s="8"/>
      <c r="F8967" s="8"/>
      <c r="G8967" s="8"/>
      <c r="H8967" s="8"/>
    </row>
    <row r="8968" spans="1:8">
      <c r="A8968" s="8" t="str">
        <f t="shared" si="179"/>
        <v>Item PaiItem Filho</v>
      </c>
      <c r="B8968" s="8" t="s">
        <v>441</v>
      </c>
      <c r="C8968" s="8" t="s">
        <v>442</v>
      </c>
      <c r="D8968" s="8" t="s">
        <v>443</v>
      </c>
      <c r="E8968" s="8" t="s">
        <v>444</v>
      </c>
      <c r="F8968" s="8" t="s">
        <v>443</v>
      </c>
      <c r="G8968" s="8" t="s">
        <v>445</v>
      </c>
      <c r="H8968" s="8" t="s">
        <v>446</v>
      </c>
    </row>
    <row r="8969" spans="1:8">
      <c r="A8969" s="8" t="str">
        <f t="shared" si="179"/>
        <v>------------------------------</v>
      </c>
      <c r="B8969" s="8" t="s">
        <v>427</v>
      </c>
      <c r="C8969" s="8" t="s">
        <v>447</v>
      </c>
      <c r="D8969" s="8" t="s">
        <v>448</v>
      </c>
      <c r="E8969" s="8" t="s">
        <v>449</v>
      </c>
      <c r="F8969" s="8" t="s">
        <v>448</v>
      </c>
      <c r="G8969" s="8" t="s">
        <v>431</v>
      </c>
      <c r="H8969" s="8" t="s">
        <v>427</v>
      </c>
    </row>
    <row r="8970" spans="1:8">
      <c r="A8970" s="8" t="str">
        <f t="shared" si="179"/>
        <v>40.09.000420.03.0008</v>
      </c>
      <c r="B8970" s="8" t="s">
        <v>121</v>
      </c>
      <c r="C8970" s="8" t="s">
        <v>804</v>
      </c>
      <c r="D8970" s="8" t="s">
        <v>505</v>
      </c>
      <c r="E8970" s="8" t="s">
        <v>826</v>
      </c>
      <c r="F8970" s="8" t="s">
        <v>508</v>
      </c>
      <c r="G8970" s="8" t="s">
        <v>827</v>
      </c>
      <c r="H8970" s="8">
        <v>1</v>
      </c>
    </row>
    <row r="8971" spans="1:8">
      <c r="A8971" s="8" t="str">
        <f t="shared" si="179"/>
        <v>40.09.000420.07.0077</v>
      </c>
      <c r="B8971" s="8" t="s">
        <v>121</v>
      </c>
      <c r="C8971" s="8" t="s">
        <v>804</v>
      </c>
      <c r="D8971" s="8" t="s">
        <v>505</v>
      </c>
      <c r="E8971" s="8" t="s">
        <v>817</v>
      </c>
      <c r="F8971" s="8" t="s">
        <v>452</v>
      </c>
      <c r="G8971" s="8" t="s">
        <v>818</v>
      </c>
      <c r="H8971" s="8">
        <v>0.11938799999999999</v>
      </c>
    </row>
    <row r="8972" spans="1:8">
      <c r="A8972" s="8" t="str">
        <f t="shared" si="179"/>
        <v>40.09.000420.06.0034</v>
      </c>
      <c r="B8972" s="8" t="s">
        <v>121</v>
      </c>
      <c r="C8972" s="8" t="s">
        <v>804</v>
      </c>
      <c r="D8972" s="8" t="s">
        <v>505</v>
      </c>
      <c r="E8972" s="8" t="s">
        <v>828</v>
      </c>
      <c r="F8972" s="8" t="s">
        <v>463</v>
      </c>
      <c r="G8972" s="8" t="s">
        <v>829</v>
      </c>
      <c r="H8972" s="8">
        <v>30</v>
      </c>
    </row>
    <row r="8973" spans="1:8">
      <c r="A8973" s="8" t="str">
        <f t="shared" si="179"/>
        <v>40.10.000135.05.0067</v>
      </c>
      <c r="B8973" s="8" t="s">
        <v>28</v>
      </c>
      <c r="C8973" s="8" t="s">
        <v>830</v>
      </c>
      <c r="D8973" s="8" t="s">
        <v>505</v>
      </c>
      <c r="E8973" s="8" t="s">
        <v>831</v>
      </c>
      <c r="F8973" s="8" t="s">
        <v>452</v>
      </c>
      <c r="G8973" s="8" t="s">
        <v>832</v>
      </c>
      <c r="H8973" s="8">
        <v>9</v>
      </c>
    </row>
    <row r="8974" spans="1:8">
      <c r="A8974" s="8" t="str">
        <f t="shared" si="179"/>
        <v>40.10.000130.05.0025</v>
      </c>
      <c r="B8974" s="8" t="s">
        <v>28</v>
      </c>
      <c r="C8974" s="8" t="s">
        <v>830</v>
      </c>
      <c r="D8974" s="8" t="s">
        <v>505</v>
      </c>
      <c r="E8974" s="8" t="s">
        <v>833</v>
      </c>
      <c r="F8974" s="8" t="s">
        <v>452</v>
      </c>
      <c r="G8974" s="8" t="s">
        <v>834</v>
      </c>
      <c r="H8974" s="8">
        <v>9</v>
      </c>
    </row>
    <row r="8975" spans="1:8">
      <c r="A8975" s="8" t="str">
        <f t="shared" ref="A8975:A9038" si="180">B8975&amp;E8975</f>
        <v>40.10.000110.09.0003</v>
      </c>
      <c r="B8975" s="8" t="s">
        <v>28</v>
      </c>
      <c r="C8975" s="8" t="s">
        <v>830</v>
      </c>
      <c r="D8975" s="8" t="s">
        <v>505</v>
      </c>
      <c r="E8975" s="8" t="s">
        <v>824</v>
      </c>
      <c r="F8975" s="8" t="s">
        <v>452</v>
      </c>
      <c r="G8975" s="8" t="s">
        <v>825</v>
      </c>
      <c r="H8975" s="8">
        <v>1.0174270000000001</v>
      </c>
    </row>
    <row r="8976" spans="1:8">
      <c r="A8976" s="8" t="str">
        <f t="shared" si="180"/>
        <v>40.10.000110.06.0020</v>
      </c>
      <c r="B8976" s="8" t="s">
        <v>28</v>
      </c>
      <c r="C8976" s="8" t="s">
        <v>830</v>
      </c>
      <c r="D8976" s="8" t="s">
        <v>505</v>
      </c>
      <c r="E8976" s="8" t="s">
        <v>456</v>
      </c>
      <c r="F8976" s="8" t="s">
        <v>452</v>
      </c>
      <c r="G8976" s="8" t="s">
        <v>457</v>
      </c>
      <c r="H8976" s="8">
        <v>0.113452</v>
      </c>
    </row>
    <row r="8977" spans="1:8">
      <c r="A8977" s="8" t="str">
        <f t="shared" si="180"/>
        <v>40.10.000110.04.0004</v>
      </c>
      <c r="B8977" s="8" t="s">
        <v>28</v>
      </c>
      <c r="C8977" s="8" t="s">
        <v>830</v>
      </c>
      <c r="D8977" s="8" t="s">
        <v>505</v>
      </c>
      <c r="E8977" s="8" t="s">
        <v>776</v>
      </c>
      <c r="F8977" s="8" t="s">
        <v>452</v>
      </c>
      <c r="G8977" s="8" t="s">
        <v>777</v>
      </c>
      <c r="H8977" s="8">
        <v>0.33974900000000002</v>
      </c>
    </row>
    <row r="8978" spans="1:8">
      <c r="A8978" s="8" t="str">
        <f t="shared" si="180"/>
        <v>40.10.000140.03.1380</v>
      </c>
      <c r="B8978" s="8" t="s">
        <v>28</v>
      </c>
      <c r="C8978" s="8" t="s">
        <v>830</v>
      </c>
      <c r="D8978" s="8" t="s">
        <v>505</v>
      </c>
      <c r="E8978" s="8" t="s">
        <v>835</v>
      </c>
      <c r="F8978" s="8" t="s">
        <v>498</v>
      </c>
      <c r="G8978" s="8" t="s">
        <v>836</v>
      </c>
      <c r="H8978" s="8">
        <v>1.4560679999999999</v>
      </c>
    </row>
    <row r="8979" spans="1:8">
      <c r="A8979" s="8" t="str">
        <f t="shared" si="180"/>
        <v>40.10.000140.03.1510</v>
      </c>
      <c r="B8979" s="8" t="s">
        <v>28</v>
      </c>
      <c r="C8979" s="8" t="s">
        <v>830</v>
      </c>
      <c r="D8979" s="8" t="s">
        <v>505</v>
      </c>
      <c r="E8979" s="8" t="s">
        <v>837</v>
      </c>
      <c r="F8979" s="8" t="s">
        <v>498</v>
      </c>
      <c r="G8979" s="8" t="s">
        <v>838</v>
      </c>
      <c r="H8979" s="8">
        <v>0.36401699999999998</v>
      </c>
    </row>
    <row r="8980" spans="1:8">
      <c r="A8980" s="8" t="str">
        <f t="shared" si="180"/>
        <v>40.10.000130.06.0004</v>
      </c>
      <c r="B8980" s="8" t="s">
        <v>28</v>
      </c>
      <c r="C8980" s="8" t="s">
        <v>830</v>
      </c>
      <c r="D8980" s="8" t="s">
        <v>505</v>
      </c>
      <c r="E8980" s="8" t="s">
        <v>839</v>
      </c>
      <c r="F8980" s="8" t="s">
        <v>452</v>
      </c>
      <c r="G8980" s="8" t="s">
        <v>840</v>
      </c>
      <c r="H8980" s="8">
        <v>5.7421949999999997</v>
      </c>
    </row>
    <row r="8981" spans="1:8">
      <c r="A8981" s="8" t="str">
        <f t="shared" si="180"/>
        <v>40.10.000110.01.0014</v>
      </c>
      <c r="B8981" s="8" t="s">
        <v>28</v>
      </c>
      <c r="C8981" s="8" t="s">
        <v>830</v>
      </c>
      <c r="D8981" s="8" t="s">
        <v>505</v>
      </c>
      <c r="E8981" s="8" t="s">
        <v>841</v>
      </c>
      <c r="F8981" s="8" t="s">
        <v>452</v>
      </c>
      <c r="G8981" s="8" t="s">
        <v>842</v>
      </c>
      <c r="H8981" s="8">
        <v>1.3978250000000001</v>
      </c>
    </row>
    <row r="8982" spans="1:8">
      <c r="A8982" s="8" t="str">
        <f t="shared" si="180"/>
        <v>40.10.000110.01.0010</v>
      </c>
      <c r="B8982" s="8" t="s">
        <v>28</v>
      </c>
      <c r="C8982" s="8" t="s">
        <v>830</v>
      </c>
      <c r="D8982" s="8" t="s">
        <v>505</v>
      </c>
      <c r="E8982" s="8" t="s">
        <v>843</v>
      </c>
      <c r="F8982" s="8" t="s">
        <v>452</v>
      </c>
      <c r="G8982" s="8" t="s">
        <v>844</v>
      </c>
      <c r="H8982" s="8">
        <v>0.69891199999999998</v>
      </c>
    </row>
    <row r="8983" spans="1:8">
      <c r="A8983" s="8" t="str">
        <f t="shared" si="180"/>
        <v>40.10.000110.01.0006</v>
      </c>
      <c r="B8983" s="8" t="s">
        <v>28</v>
      </c>
      <c r="C8983" s="8" t="s">
        <v>830</v>
      </c>
      <c r="D8983" s="8" t="s">
        <v>505</v>
      </c>
      <c r="E8983" s="8" t="s">
        <v>845</v>
      </c>
      <c r="F8983" s="8" t="s">
        <v>452</v>
      </c>
      <c r="G8983" s="8" t="s">
        <v>846</v>
      </c>
      <c r="H8983" s="8">
        <v>1.3978250000000001</v>
      </c>
    </row>
    <row r="8984" spans="1:8">
      <c r="A8984" s="8" t="str">
        <f t="shared" si="180"/>
        <v>40.10.000110.02.0003</v>
      </c>
      <c r="B8984" s="8" t="s">
        <v>28</v>
      </c>
      <c r="C8984" s="8" t="s">
        <v>830</v>
      </c>
      <c r="D8984" s="8" t="s">
        <v>505</v>
      </c>
      <c r="E8984" s="8" t="s">
        <v>523</v>
      </c>
      <c r="F8984" s="8" t="s">
        <v>452</v>
      </c>
      <c r="G8984" s="8" t="s">
        <v>524</v>
      </c>
      <c r="H8984" s="8">
        <v>0.34945599999999999</v>
      </c>
    </row>
    <row r="8985" spans="1:8">
      <c r="A8985" s="8" t="str">
        <f t="shared" si="180"/>
        <v>40.10.000110.07.0002</v>
      </c>
      <c r="B8985" s="8" t="s">
        <v>28</v>
      </c>
      <c r="C8985" s="8" t="s">
        <v>830</v>
      </c>
      <c r="D8985" s="8" t="s">
        <v>505</v>
      </c>
      <c r="E8985" s="8" t="s">
        <v>454</v>
      </c>
      <c r="F8985" s="8" t="s">
        <v>452</v>
      </c>
      <c r="G8985" s="8" t="s">
        <v>455</v>
      </c>
      <c r="H8985" s="8">
        <v>1.7472810000000001</v>
      </c>
    </row>
    <row r="8986" spans="1:8">
      <c r="A8986" s="8" t="str">
        <f t="shared" si="180"/>
        <v>40.10.000110.04.0007</v>
      </c>
      <c r="B8986" s="8" t="s">
        <v>28</v>
      </c>
      <c r="C8986" s="8" t="s">
        <v>830</v>
      </c>
      <c r="D8986" s="8" t="s">
        <v>505</v>
      </c>
      <c r="E8986" s="8" t="s">
        <v>535</v>
      </c>
      <c r="F8986" s="8" t="s">
        <v>452</v>
      </c>
      <c r="G8986" s="8" t="s">
        <v>536</v>
      </c>
      <c r="H8986" s="8">
        <v>0.38440200000000002</v>
      </c>
    </row>
    <row r="8987" spans="1:8">
      <c r="A8987" s="8" t="str">
        <f t="shared" si="180"/>
        <v>40.10.000120.07.0076</v>
      </c>
      <c r="B8987" s="8" t="s">
        <v>28</v>
      </c>
      <c r="C8987" s="8" t="s">
        <v>830</v>
      </c>
      <c r="D8987" s="8" t="s">
        <v>505</v>
      </c>
      <c r="E8987" s="8" t="s">
        <v>847</v>
      </c>
      <c r="F8987" s="8" t="s">
        <v>452</v>
      </c>
      <c r="G8987" s="8" t="s">
        <v>848</v>
      </c>
      <c r="H8987" s="8">
        <v>0.130102</v>
      </c>
    </row>
    <row r="8988" spans="1:8">
      <c r="A8988" s="8" t="str">
        <f t="shared" si="180"/>
        <v>40.10.000120.03.0001</v>
      </c>
      <c r="B8988" s="8" t="s">
        <v>28</v>
      </c>
      <c r="C8988" s="8" t="s">
        <v>830</v>
      </c>
      <c r="D8988" s="8" t="s">
        <v>505</v>
      </c>
      <c r="E8988" s="8" t="s">
        <v>815</v>
      </c>
      <c r="F8988" s="8" t="s">
        <v>463</v>
      </c>
      <c r="G8988" s="8" t="s">
        <v>816</v>
      </c>
      <c r="H8988" s="8">
        <v>1</v>
      </c>
    </row>
    <row r="8989" spans="1:8">
      <c r="A8989" s="8" t="str">
        <f t="shared" si="180"/>
        <v>40.10.000235.05.0067</v>
      </c>
      <c r="B8989" s="8" t="s">
        <v>19</v>
      </c>
      <c r="C8989" s="8" t="s">
        <v>849</v>
      </c>
      <c r="D8989" s="8" t="s">
        <v>505</v>
      </c>
      <c r="E8989" s="8" t="s">
        <v>831</v>
      </c>
      <c r="F8989" s="8" t="s">
        <v>452</v>
      </c>
      <c r="G8989" s="8" t="s">
        <v>832</v>
      </c>
      <c r="H8989" s="8">
        <v>10</v>
      </c>
    </row>
    <row r="8990" spans="1:8">
      <c r="A8990" s="8" t="str">
        <f t="shared" si="180"/>
        <v>40.10.000230.05.0025</v>
      </c>
      <c r="B8990" s="8" t="s">
        <v>19</v>
      </c>
      <c r="C8990" s="8" t="s">
        <v>849</v>
      </c>
      <c r="D8990" s="8" t="s">
        <v>505</v>
      </c>
      <c r="E8990" s="8" t="s">
        <v>833</v>
      </c>
      <c r="F8990" s="8" t="s">
        <v>452</v>
      </c>
      <c r="G8990" s="8" t="s">
        <v>834</v>
      </c>
      <c r="H8990" s="8">
        <v>10</v>
      </c>
    </row>
    <row r="8991" spans="1:8">
      <c r="A8991" s="8" t="str">
        <f t="shared" si="180"/>
        <v>40.10.000210.09.0003</v>
      </c>
      <c r="B8991" s="8" t="s">
        <v>19</v>
      </c>
      <c r="C8991" s="8" t="s">
        <v>849</v>
      </c>
      <c r="D8991" s="8" t="s">
        <v>505</v>
      </c>
      <c r="E8991" s="8" t="s">
        <v>824</v>
      </c>
      <c r="F8991" s="8" t="s">
        <v>452</v>
      </c>
      <c r="G8991" s="8" t="s">
        <v>825</v>
      </c>
      <c r="H8991" s="8">
        <v>1.1304749999999999</v>
      </c>
    </row>
    <row r="8992" spans="1:8">
      <c r="A8992" s="8" t="str">
        <f t="shared" si="180"/>
        <v>40.10.000210.06.0020</v>
      </c>
      <c r="B8992" s="8" t="s">
        <v>19</v>
      </c>
      <c r="C8992" s="8" t="s">
        <v>849</v>
      </c>
      <c r="D8992" s="8" t="s">
        <v>505</v>
      </c>
      <c r="E8992" s="8" t="s">
        <v>456</v>
      </c>
      <c r="F8992" s="8" t="s">
        <v>452</v>
      </c>
      <c r="G8992" s="8" t="s">
        <v>457</v>
      </c>
      <c r="H8992" s="8">
        <v>0.126058</v>
      </c>
    </row>
    <row r="8993" spans="1:8">
      <c r="A8993" s="8" t="str">
        <f t="shared" si="180"/>
        <v>40.10.000210.04.0004</v>
      </c>
      <c r="B8993" s="8" t="s">
        <v>19</v>
      </c>
      <c r="C8993" s="8" t="s">
        <v>849</v>
      </c>
      <c r="D8993" s="8" t="s">
        <v>505</v>
      </c>
      <c r="E8993" s="8" t="s">
        <v>776</v>
      </c>
      <c r="F8993" s="8" t="s">
        <v>452</v>
      </c>
      <c r="G8993" s="8" t="s">
        <v>777</v>
      </c>
      <c r="H8993" s="8">
        <v>0.37749899999999997</v>
      </c>
    </row>
    <row r="8994" spans="1:8">
      <c r="A8994" s="8" t="str">
        <f t="shared" si="180"/>
        <v>40.10.000240.03.1380</v>
      </c>
      <c r="B8994" s="8" t="s">
        <v>19</v>
      </c>
      <c r="C8994" s="8" t="s">
        <v>849</v>
      </c>
      <c r="D8994" s="8" t="s">
        <v>505</v>
      </c>
      <c r="E8994" s="8" t="s">
        <v>835</v>
      </c>
      <c r="F8994" s="8" t="s">
        <v>498</v>
      </c>
      <c r="G8994" s="8" t="s">
        <v>836</v>
      </c>
      <c r="H8994" s="8">
        <v>1.617853</v>
      </c>
    </row>
    <row r="8995" spans="1:8">
      <c r="A8995" s="8" t="str">
        <f t="shared" si="180"/>
        <v>40.10.000240.03.1510</v>
      </c>
      <c r="B8995" s="8" t="s">
        <v>19</v>
      </c>
      <c r="C8995" s="8" t="s">
        <v>849</v>
      </c>
      <c r="D8995" s="8" t="s">
        <v>505</v>
      </c>
      <c r="E8995" s="8" t="s">
        <v>837</v>
      </c>
      <c r="F8995" s="8" t="s">
        <v>498</v>
      </c>
      <c r="G8995" s="8" t="s">
        <v>838</v>
      </c>
      <c r="H8995" s="8">
        <v>0.40446300000000002</v>
      </c>
    </row>
    <row r="8996" spans="1:8">
      <c r="A8996" s="8" t="str">
        <f t="shared" si="180"/>
        <v>40.10.000230.06.0004</v>
      </c>
      <c r="B8996" s="8" t="s">
        <v>19</v>
      </c>
      <c r="C8996" s="8" t="s">
        <v>849</v>
      </c>
      <c r="D8996" s="8" t="s">
        <v>505</v>
      </c>
      <c r="E8996" s="8" t="s">
        <v>839</v>
      </c>
      <c r="F8996" s="8" t="s">
        <v>452</v>
      </c>
      <c r="G8996" s="8" t="s">
        <v>840</v>
      </c>
      <c r="H8996" s="8">
        <v>6.3802159999999999</v>
      </c>
    </row>
    <row r="8997" spans="1:8">
      <c r="A8997" s="8" t="str">
        <f t="shared" si="180"/>
        <v>40.10.000210.01.0014</v>
      </c>
      <c r="B8997" s="8" t="s">
        <v>19</v>
      </c>
      <c r="C8997" s="8" t="s">
        <v>849</v>
      </c>
      <c r="D8997" s="8" t="s">
        <v>505</v>
      </c>
      <c r="E8997" s="8" t="s">
        <v>841</v>
      </c>
      <c r="F8997" s="8" t="s">
        <v>452</v>
      </c>
      <c r="G8997" s="8" t="s">
        <v>842</v>
      </c>
      <c r="H8997" s="8">
        <v>1.553139</v>
      </c>
    </row>
    <row r="8998" spans="1:8">
      <c r="A8998" s="8" t="str">
        <f t="shared" si="180"/>
        <v>40.10.000210.01.0010</v>
      </c>
      <c r="B8998" s="8" t="s">
        <v>19</v>
      </c>
      <c r="C8998" s="8" t="s">
        <v>849</v>
      </c>
      <c r="D8998" s="8" t="s">
        <v>505</v>
      </c>
      <c r="E8998" s="8" t="s">
        <v>843</v>
      </c>
      <c r="F8998" s="8" t="s">
        <v>452</v>
      </c>
      <c r="G8998" s="8" t="s">
        <v>844</v>
      </c>
      <c r="H8998" s="8">
        <v>0.77656899999999995</v>
      </c>
    </row>
    <row r="8999" spans="1:8">
      <c r="A8999" s="8" t="str">
        <f t="shared" si="180"/>
        <v>40.10.000210.01.0006</v>
      </c>
      <c r="B8999" s="8" t="s">
        <v>19</v>
      </c>
      <c r="C8999" s="8" t="s">
        <v>849</v>
      </c>
      <c r="D8999" s="8" t="s">
        <v>505</v>
      </c>
      <c r="E8999" s="8" t="s">
        <v>845</v>
      </c>
      <c r="F8999" s="8" t="s">
        <v>452</v>
      </c>
      <c r="G8999" s="8" t="s">
        <v>846</v>
      </c>
      <c r="H8999" s="8">
        <v>1.553139</v>
      </c>
    </row>
    <row r="9000" spans="1:8">
      <c r="A9000" s="8" t="str">
        <f t="shared" si="180"/>
        <v>40.10.000210.02.0003</v>
      </c>
      <c r="B9000" s="8" t="s">
        <v>19</v>
      </c>
      <c r="C9000" s="8" t="s">
        <v>849</v>
      </c>
      <c r="D9000" s="8" t="s">
        <v>505</v>
      </c>
      <c r="E9000" s="8" t="s">
        <v>523</v>
      </c>
      <c r="F9000" s="8" t="s">
        <v>452</v>
      </c>
      <c r="G9000" s="8" t="s">
        <v>524</v>
      </c>
      <c r="H9000" s="8">
        <v>0.38828499999999999</v>
      </c>
    </row>
    <row r="9001" spans="1:8">
      <c r="A9001" s="8" t="str">
        <f t="shared" si="180"/>
        <v>40.10.000210.07.0002</v>
      </c>
      <c r="B9001" s="8" t="s">
        <v>19</v>
      </c>
      <c r="C9001" s="8" t="s">
        <v>849</v>
      </c>
      <c r="D9001" s="8" t="s">
        <v>505</v>
      </c>
      <c r="E9001" s="8" t="s">
        <v>454</v>
      </c>
      <c r="F9001" s="8" t="s">
        <v>452</v>
      </c>
      <c r="G9001" s="8" t="s">
        <v>455</v>
      </c>
      <c r="H9001" s="8">
        <v>1.9414229999999999</v>
      </c>
    </row>
    <row r="9002" spans="1:8">
      <c r="A9002" s="8" t="str">
        <f t="shared" si="180"/>
        <v>40.10.000210.04.0007</v>
      </c>
      <c r="B9002" s="8" t="s">
        <v>19</v>
      </c>
      <c r="C9002" s="8" t="s">
        <v>849</v>
      </c>
      <c r="D9002" s="8" t="s">
        <v>505</v>
      </c>
      <c r="E9002" s="8" t="s">
        <v>535</v>
      </c>
      <c r="F9002" s="8" t="s">
        <v>452</v>
      </c>
      <c r="G9002" s="8" t="s">
        <v>536</v>
      </c>
      <c r="H9002" s="8">
        <v>0.42711300000000002</v>
      </c>
    </row>
    <row r="9003" spans="1:8">
      <c r="A9003" s="8" t="str">
        <f t="shared" si="180"/>
        <v>40.10.000220.07.0078</v>
      </c>
      <c r="B9003" s="8" t="s">
        <v>19</v>
      </c>
      <c r="C9003" s="8" t="s">
        <v>849</v>
      </c>
      <c r="D9003" s="8" t="s">
        <v>505</v>
      </c>
      <c r="E9003" s="8" t="s">
        <v>850</v>
      </c>
      <c r="F9003" s="8" t="s">
        <v>452</v>
      </c>
      <c r="G9003" s="8" t="s">
        <v>851</v>
      </c>
      <c r="H9003" s="8">
        <v>6.9082000000000005E-2</v>
      </c>
    </row>
    <row r="9004" spans="1:8">
      <c r="A9004" s="8" t="str">
        <f t="shared" si="180"/>
        <v>40.10.000220.03.0001</v>
      </c>
      <c r="B9004" s="8" t="s">
        <v>19</v>
      </c>
      <c r="C9004" s="8" t="s">
        <v>849</v>
      </c>
      <c r="D9004" s="8" t="s">
        <v>505</v>
      </c>
      <c r="E9004" s="8" t="s">
        <v>815</v>
      </c>
      <c r="F9004" s="8" t="s">
        <v>463</v>
      </c>
      <c r="G9004" s="8" t="s">
        <v>816</v>
      </c>
      <c r="H9004" s="8">
        <v>1</v>
      </c>
    </row>
    <row r="9005" spans="1:8">
      <c r="A9005" s="8" t="str">
        <f t="shared" si="180"/>
        <v>40.10.000335.05.0067</v>
      </c>
      <c r="B9005" s="8" t="s">
        <v>53</v>
      </c>
      <c r="C9005" s="8" t="s">
        <v>830</v>
      </c>
      <c r="D9005" s="8" t="s">
        <v>505</v>
      </c>
      <c r="E9005" s="8" t="s">
        <v>831</v>
      </c>
      <c r="F9005" s="8" t="s">
        <v>452</v>
      </c>
      <c r="G9005" s="8" t="s">
        <v>832</v>
      </c>
      <c r="H9005" s="8">
        <v>9</v>
      </c>
    </row>
    <row r="9006" spans="1:8">
      <c r="A9006" s="8" t="str">
        <f t="shared" si="180"/>
        <v>40.10.000330.05.0025</v>
      </c>
      <c r="B9006" s="8" t="s">
        <v>53</v>
      </c>
      <c r="C9006" s="8" t="s">
        <v>830</v>
      </c>
      <c r="D9006" s="8" t="s">
        <v>505</v>
      </c>
      <c r="E9006" s="8" t="s">
        <v>833</v>
      </c>
      <c r="F9006" s="8" t="s">
        <v>452</v>
      </c>
      <c r="G9006" s="8" t="s">
        <v>834</v>
      </c>
      <c r="H9006" s="8">
        <v>9</v>
      </c>
    </row>
    <row r="9007" spans="1:8">
      <c r="A9007" s="8" t="str">
        <f t="shared" si="180"/>
        <v>40.10.000310.09.0003</v>
      </c>
      <c r="B9007" s="8" t="s">
        <v>53</v>
      </c>
      <c r="C9007" s="8" t="s">
        <v>830</v>
      </c>
      <c r="D9007" s="8" t="s">
        <v>505</v>
      </c>
      <c r="E9007" s="8" t="s">
        <v>824</v>
      </c>
      <c r="F9007" s="8" t="s">
        <v>452</v>
      </c>
      <c r="G9007" s="8" t="s">
        <v>825</v>
      </c>
      <c r="H9007" s="8">
        <v>1.0174270000000001</v>
      </c>
    </row>
    <row r="9008" spans="1:8">
      <c r="A9008" s="8" t="str">
        <f t="shared" si="180"/>
        <v>40.10.000310.06.0020</v>
      </c>
      <c r="B9008" s="8" t="s">
        <v>53</v>
      </c>
      <c r="C9008" s="8" t="s">
        <v>830</v>
      </c>
      <c r="D9008" s="8" t="s">
        <v>505</v>
      </c>
      <c r="E9008" s="8" t="s">
        <v>456</v>
      </c>
      <c r="F9008" s="8" t="s">
        <v>452</v>
      </c>
      <c r="G9008" s="8" t="s">
        <v>457</v>
      </c>
      <c r="H9008" s="8">
        <v>0.113452</v>
      </c>
    </row>
    <row r="9009" spans="1:8">
      <c r="A9009" s="8" t="str">
        <f t="shared" si="180"/>
        <v>40.10.000310.04.0004</v>
      </c>
      <c r="B9009" s="8" t="s">
        <v>53</v>
      </c>
      <c r="C9009" s="8" t="s">
        <v>830</v>
      </c>
      <c r="D9009" s="8" t="s">
        <v>505</v>
      </c>
      <c r="E9009" s="8" t="s">
        <v>776</v>
      </c>
      <c r="F9009" s="8" t="s">
        <v>452</v>
      </c>
      <c r="G9009" s="8" t="s">
        <v>777</v>
      </c>
      <c r="H9009" s="8">
        <v>0.33974900000000002</v>
      </c>
    </row>
    <row r="9010" spans="1:8">
      <c r="A9010" s="8" t="str">
        <f t="shared" si="180"/>
        <v>40.10.000340.03.1380</v>
      </c>
      <c r="B9010" s="8" t="s">
        <v>53</v>
      </c>
      <c r="C9010" s="8" t="s">
        <v>830</v>
      </c>
      <c r="D9010" s="8" t="s">
        <v>505</v>
      </c>
      <c r="E9010" s="8" t="s">
        <v>835</v>
      </c>
      <c r="F9010" s="8" t="s">
        <v>498</v>
      </c>
      <c r="G9010" s="8" t="s">
        <v>836</v>
      </c>
      <c r="H9010" s="8">
        <v>1.4560679999999999</v>
      </c>
    </row>
    <row r="9011" spans="1:8">
      <c r="A9011" s="8" t="str">
        <f t="shared" si="180"/>
        <v>40.10.000340.03.1510</v>
      </c>
      <c r="B9011" s="8" t="s">
        <v>53</v>
      </c>
      <c r="C9011" s="8" t="s">
        <v>830</v>
      </c>
      <c r="D9011" s="8" t="s">
        <v>505</v>
      </c>
      <c r="E9011" s="8" t="s">
        <v>837</v>
      </c>
      <c r="F9011" s="8" t="s">
        <v>498</v>
      </c>
      <c r="G9011" s="8" t="s">
        <v>838</v>
      </c>
      <c r="H9011" s="8">
        <v>0.36401699999999998</v>
      </c>
    </row>
    <row r="9012" spans="1:8">
      <c r="A9012" s="8" t="str">
        <f t="shared" si="180"/>
        <v>40.10.000330.06.0004</v>
      </c>
      <c r="B9012" s="8" t="s">
        <v>53</v>
      </c>
      <c r="C9012" s="8" t="s">
        <v>830</v>
      </c>
      <c r="D9012" s="8" t="s">
        <v>505</v>
      </c>
      <c r="E9012" s="8" t="s">
        <v>839</v>
      </c>
      <c r="F9012" s="8" t="s">
        <v>452</v>
      </c>
      <c r="G9012" s="8" t="s">
        <v>840</v>
      </c>
      <c r="H9012" s="8">
        <v>5.7421949999999997</v>
      </c>
    </row>
    <row r="9013" spans="1:8">
      <c r="A9013" s="8" t="str">
        <f t="shared" si="180"/>
        <v>40.10.000310.01.0014</v>
      </c>
      <c r="B9013" s="8" t="s">
        <v>53</v>
      </c>
      <c r="C9013" s="8" t="s">
        <v>830</v>
      </c>
      <c r="D9013" s="8" t="s">
        <v>505</v>
      </c>
      <c r="E9013" s="8" t="s">
        <v>841</v>
      </c>
      <c r="F9013" s="8" t="s">
        <v>452</v>
      </c>
      <c r="G9013" s="8" t="s">
        <v>842</v>
      </c>
      <c r="H9013" s="8">
        <v>1.3978250000000001</v>
      </c>
    </row>
    <row r="9014" spans="1:8">
      <c r="A9014" s="8" t="str">
        <f t="shared" si="180"/>
        <v>40.10.000310.01.0010</v>
      </c>
      <c r="B9014" s="8" t="s">
        <v>53</v>
      </c>
      <c r="C9014" s="8" t="s">
        <v>830</v>
      </c>
      <c r="D9014" s="8" t="s">
        <v>505</v>
      </c>
      <c r="E9014" s="8" t="s">
        <v>843</v>
      </c>
      <c r="F9014" s="8" t="s">
        <v>452</v>
      </c>
      <c r="G9014" s="8" t="s">
        <v>844</v>
      </c>
      <c r="H9014" s="8">
        <v>0.69891199999999998</v>
      </c>
    </row>
    <row r="9015" spans="1:8">
      <c r="A9015" s="8" t="str">
        <f t="shared" si="180"/>
        <v>40.10.000310.01.0006</v>
      </c>
      <c r="B9015" s="8" t="s">
        <v>53</v>
      </c>
      <c r="C9015" s="8" t="s">
        <v>830</v>
      </c>
      <c r="D9015" s="8" t="s">
        <v>505</v>
      </c>
      <c r="E9015" s="8" t="s">
        <v>845</v>
      </c>
      <c r="F9015" s="8" t="s">
        <v>452</v>
      </c>
      <c r="G9015" s="8" t="s">
        <v>846</v>
      </c>
      <c r="H9015" s="8">
        <v>1.3978250000000001</v>
      </c>
    </row>
    <row r="9016" spans="1:8">
      <c r="A9016" s="8" t="str">
        <f t="shared" si="180"/>
        <v>40.10.000310.02.0003</v>
      </c>
      <c r="B9016" s="8" t="s">
        <v>53</v>
      </c>
      <c r="C9016" s="8" t="s">
        <v>830</v>
      </c>
      <c r="D9016" s="8" t="s">
        <v>505</v>
      </c>
      <c r="E9016" s="8" t="s">
        <v>523</v>
      </c>
      <c r="F9016" s="8" t="s">
        <v>452</v>
      </c>
      <c r="G9016" s="8" t="s">
        <v>524</v>
      </c>
      <c r="H9016" s="8">
        <v>0.34945599999999999</v>
      </c>
    </row>
    <row r="9017" spans="1:8">
      <c r="A9017" s="8" t="str">
        <f t="shared" si="180"/>
        <v>40.10.000310.07.0002</v>
      </c>
      <c r="B9017" s="8" t="s">
        <v>53</v>
      </c>
      <c r="C9017" s="8" t="s">
        <v>830</v>
      </c>
      <c r="D9017" s="8" t="s">
        <v>505</v>
      </c>
      <c r="E9017" s="8" t="s">
        <v>454</v>
      </c>
      <c r="F9017" s="8" t="s">
        <v>452</v>
      </c>
      <c r="G9017" s="8" t="s">
        <v>455</v>
      </c>
      <c r="H9017" s="8">
        <v>1.7472810000000001</v>
      </c>
    </row>
    <row r="9018" spans="1:8">
      <c r="A9018" s="8" t="str">
        <f t="shared" si="180"/>
        <v>40.10.000310.04.0007</v>
      </c>
      <c r="B9018" s="8" t="s">
        <v>53</v>
      </c>
      <c r="C9018" s="8" t="s">
        <v>830</v>
      </c>
      <c r="D9018" s="8" t="s">
        <v>505</v>
      </c>
      <c r="E9018" s="8" t="s">
        <v>535</v>
      </c>
      <c r="F9018" s="8" t="s">
        <v>452</v>
      </c>
      <c r="G9018" s="8" t="s">
        <v>536</v>
      </c>
      <c r="H9018" s="8">
        <v>0.38440200000000002</v>
      </c>
    </row>
    <row r="9019" spans="1:8">
      <c r="A9019" s="8" t="str">
        <f t="shared" si="180"/>
        <v>40.10.000320.07.0076</v>
      </c>
      <c r="B9019" s="8" t="s">
        <v>53</v>
      </c>
      <c r="C9019" s="8" t="s">
        <v>830</v>
      </c>
      <c r="D9019" s="8" t="s">
        <v>505</v>
      </c>
      <c r="E9019" s="8" t="s">
        <v>847</v>
      </c>
      <c r="F9019" s="8" t="s">
        <v>452</v>
      </c>
      <c r="G9019" s="8" t="s">
        <v>848</v>
      </c>
      <c r="H9019" s="8">
        <v>0.130102</v>
      </c>
    </row>
    <row r="9020" spans="1:8">
      <c r="A9020" s="8" t="str">
        <f t="shared" si="180"/>
        <v>40.10.000320.03.0008</v>
      </c>
      <c r="B9020" s="8" t="s">
        <v>53</v>
      </c>
      <c r="C9020" s="8" t="s">
        <v>830</v>
      </c>
      <c r="D9020" s="8" t="s">
        <v>505</v>
      </c>
      <c r="E9020" s="8" t="s">
        <v>826</v>
      </c>
      <c r="F9020" s="8" t="s">
        <v>508</v>
      </c>
      <c r="G9020" s="8" t="s">
        <v>827</v>
      </c>
      <c r="H9020" s="8">
        <v>1</v>
      </c>
    </row>
    <row r="9021" spans="1:8">
      <c r="A9021" s="8" t="str">
        <f t="shared" si="180"/>
        <v>40.10.000320.06.0033</v>
      </c>
      <c r="B9021" s="8" t="s">
        <v>53</v>
      </c>
      <c r="C9021" s="8" t="s">
        <v>830</v>
      </c>
      <c r="D9021" s="8" t="s">
        <v>505</v>
      </c>
      <c r="E9021" s="8" t="s">
        <v>853</v>
      </c>
      <c r="F9021" s="8" t="s">
        <v>463</v>
      </c>
      <c r="G9021" s="8" t="s">
        <v>854</v>
      </c>
      <c r="H9021" s="8">
        <v>30</v>
      </c>
    </row>
    <row r="9022" spans="1:8">
      <c r="A9022" s="8" t="str">
        <f t="shared" si="180"/>
        <v>40.10.000435.05.0067</v>
      </c>
      <c r="B9022" s="8" t="s">
        <v>54</v>
      </c>
      <c r="C9022" s="8" t="s">
        <v>849</v>
      </c>
      <c r="D9022" s="8" t="s">
        <v>505</v>
      </c>
      <c r="E9022" s="8" t="s">
        <v>831</v>
      </c>
      <c r="F9022" s="8" t="s">
        <v>452</v>
      </c>
      <c r="G9022" s="8" t="s">
        <v>832</v>
      </c>
      <c r="H9022" s="8">
        <v>10</v>
      </c>
    </row>
    <row r="9023" spans="1:8">
      <c r="A9023" s="8" t="str">
        <f t="shared" si="180"/>
        <v>40.10.000430.05.0025</v>
      </c>
      <c r="B9023" s="8" t="s">
        <v>54</v>
      </c>
      <c r="C9023" s="8" t="s">
        <v>849</v>
      </c>
      <c r="D9023" s="8" t="s">
        <v>505</v>
      </c>
      <c r="E9023" s="8" t="s">
        <v>833</v>
      </c>
      <c r="F9023" s="8" t="s">
        <v>452</v>
      </c>
      <c r="G9023" s="8" t="s">
        <v>834</v>
      </c>
      <c r="H9023" s="8">
        <v>10</v>
      </c>
    </row>
    <row r="9024" spans="1:8">
      <c r="A9024" s="8" t="str">
        <f t="shared" si="180"/>
        <v>40.10.000410.09.0003</v>
      </c>
      <c r="B9024" s="8" t="s">
        <v>54</v>
      </c>
      <c r="C9024" s="8" t="s">
        <v>849</v>
      </c>
      <c r="D9024" s="8" t="s">
        <v>505</v>
      </c>
      <c r="E9024" s="8" t="s">
        <v>824</v>
      </c>
      <c r="F9024" s="8" t="s">
        <v>452</v>
      </c>
      <c r="G9024" s="8" t="s">
        <v>825</v>
      </c>
      <c r="H9024" s="8">
        <v>1.1304749999999999</v>
      </c>
    </row>
    <row r="9025" spans="1:8">
      <c r="A9025" s="8" t="str">
        <f t="shared" si="180"/>
        <v>40.10.000410.06.0020</v>
      </c>
      <c r="B9025" s="8" t="s">
        <v>54</v>
      </c>
      <c r="C9025" s="8" t="s">
        <v>849</v>
      </c>
      <c r="D9025" s="8" t="s">
        <v>505</v>
      </c>
      <c r="E9025" s="8" t="s">
        <v>456</v>
      </c>
      <c r="F9025" s="8" t="s">
        <v>452</v>
      </c>
      <c r="G9025" s="8" t="s">
        <v>457</v>
      </c>
      <c r="H9025" s="8">
        <v>0.126058</v>
      </c>
    </row>
    <row r="9026" spans="1:8">
      <c r="A9026" s="8" t="str">
        <f t="shared" si="180"/>
        <v>40.10.000410.04.0004</v>
      </c>
      <c r="B9026" s="8" t="s">
        <v>54</v>
      </c>
      <c r="C9026" s="8" t="s">
        <v>849</v>
      </c>
      <c r="D9026" s="8" t="s">
        <v>505</v>
      </c>
      <c r="E9026" s="8" t="s">
        <v>776</v>
      </c>
      <c r="F9026" s="8" t="s">
        <v>452</v>
      </c>
      <c r="G9026" s="8" t="s">
        <v>777</v>
      </c>
      <c r="H9026" s="8">
        <v>0.37749899999999997</v>
      </c>
    </row>
    <row r="9027" spans="1:8">
      <c r="A9027" s="8" t="str">
        <f t="shared" si="180"/>
        <v>---------------  - FMEN031 - V:</v>
      </c>
      <c r="B9027" s="8" t="s">
        <v>427</v>
      </c>
      <c r="C9027" s="8" t="e">
        <f>------------------------------DAT</f>
        <v>#NAME?</v>
      </c>
      <c r="D9027" s="8" t="s">
        <v>1238</v>
      </c>
      <c r="E9027" s="8" t="s">
        <v>526</v>
      </c>
      <c r="F9027" s="8" t="s">
        <v>527</v>
      </c>
      <c r="G9027" s="8" t="s">
        <v>528</v>
      </c>
      <c r="H9027" s="8"/>
    </row>
    <row r="9028" spans="1:8">
      <c r="A9028" s="8" t="str">
        <f t="shared" si="180"/>
        <v>_x000C_------------------------------</v>
      </c>
      <c r="B9028" s="8" t="s">
        <v>529</v>
      </c>
      <c r="C9028" s="8" t="s">
        <v>1227</v>
      </c>
      <c r="D9028" s="8" t="s">
        <v>1228</v>
      </c>
      <c r="E9028" s="8" t="s">
        <v>430</v>
      </c>
      <c r="F9028" s="8" t="s">
        <v>429</v>
      </c>
      <c r="G9028" s="8" t="s">
        <v>431</v>
      </c>
      <c r="H9028" s="8" t="s">
        <v>431</v>
      </c>
    </row>
    <row r="9029" spans="1:8">
      <c r="A9029" s="8" t="str">
        <f t="shared" si="180"/>
        <v>FORNO DE MINASrutura de Atual P</v>
      </c>
      <c r="B9029" s="8" t="s">
        <v>433</v>
      </c>
      <c r="C9029" s="8" t="s">
        <v>434</v>
      </c>
      <c r="D9029" s="8" t="s">
        <v>435</v>
      </c>
      <c r="E9029" s="8" t="s">
        <v>436</v>
      </c>
      <c r="F9029" s="8" t="s">
        <v>437</v>
      </c>
      <c r="G9029" s="8" t="s">
        <v>438</v>
      </c>
      <c r="H9029" s="8" t="s">
        <v>2274</v>
      </c>
    </row>
    <row r="9030" spans="1:8">
      <c r="A9030" s="8" t="str">
        <f t="shared" si="180"/>
        <v>-------------------------------</v>
      </c>
      <c r="B9030" s="8" t="s">
        <v>427</v>
      </c>
      <c r="C9030" s="8" t="s">
        <v>1227</v>
      </c>
      <c r="D9030" s="8" t="s">
        <v>1228</v>
      </c>
      <c r="E9030" s="8" t="s">
        <v>430</v>
      </c>
      <c r="F9030" s="8" t="s">
        <v>429</v>
      </c>
      <c r="G9030" s="8" t="s">
        <v>431</v>
      </c>
      <c r="H9030" s="8" t="s">
        <v>2273</v>
      </c>
    </row>
    <row r="9031" spans="1:8">
      <c r="A9031" s="8" t="str">
        <f t="shared" si="180"/>
        <v/>
      </c>
      <c r="B9031" s="8"/>
      <c r="C9031" s="8"/>
      <c r="D9031" s="8"/>
      <c r="E9031" s="8"/>
      <c r="F9031" s="8"/>
      <c r="G9031" s="8"/>
      <c r="H9031" s="8"/>
    </row>
    <row r="9032" spans="1:8">
      <c r="A9032" s="8" t="str">
        <f t="shared" si="180"/>
        <v>Item PaiItem Filho</v>
      </c>
      <c r="B9032" s="8" t="s">
        <v>441</v>
      </c>
      <c r="C9032" s="8" t="s">
        <v>442</v>
      </c>
      <c r="D9032" s="8" t="s">
        <v>443</v>
      </c>
      <c r="E9032" s="8" t="s">
        <v>444</v>
      </c>
      <c r="F9032" s="8" t="s">
        <v>443</v>
      </c>
      <c r="G9032" s="8" t="s">
        <v>445</v>
      </c>
      <c r="H9032" s="8" t="s">
        <v>446</v>
      </c>
    </row>
    <row r="9033" spans="1:8">
      <c r="A9033" s="8" t="str">
        <f t="shared" si="180"/>
        <v>------------------------------</v>
      </c>
      <c r="B9033" s="8" t="s">
        <v>427</v>
      </c>
      <c r="C9033" s="8" t="s">
        <v>447</v>
      </c>
      <c r="D9033" s="8" t="s">
        <v>448</v>
      </c>
      <c r="E9033" s="8" t="s">
        <v>449</v>
      </c>
      <c r="F9033" s="8" t="s">
        <v>448</v>
      </c>
      <c r="G9033" s="8" t="s">
        <v>431</v>
      </c>
      <c r="H9033" s="8" t="s">
        <v>427</v>
      </c>
    </row>
    <row r="9034" spans="1:8">
      <c r="A9034" s="8" t="str">
        <f t="shared" si="180"/>
        <v>40.10.000440.03.1380</v>
      </c>
      <c r="B9034" s="8" t="s">
        <v>54</v>
      </c>
      <c r="C9034" s="8" t="s">
        <v>849</v>
      </c>
      <c r="D9034" s="8" t="s">
        <v>505</v>
      </c>
      <c r="E9034" s="8" t="s">
        <v>835</v>
      </c>
      <c r="F9034" s="8" t="s">
        <v>498</v>
      </c>
      <c r="G9034" s="8" t="s">
        <v>836</v>
      </c>
      <c r="H9034" s="8">
        <v>1.617853</v>
      </c>
    </row>
    <row r="9035" spans="1:8">
      <c r="A9035" s="8" t="str">
        <f t="shared" si="180"/>
        <v>40.10.000440.03.1510</v>
      </c>
      <c r="B9035" s="8" t="s">
        <v>54</v>
      </c>
      <c r="C9035" s="8" t="s">
        <v>849</v>
      </c>
      <c r="D9035" s="8" t="s">
        <v>505</v>
      </c>
      <c r="E9035" s="8" t="s">
        <v>837</v>
      </c>
      <c r="F9035" s="8" t="s">
        <v>498</v>
      </c>
      <c r="G9035" s="8" t="s">
        <v>838</v>
      </c>
      <c r="H9035" s="8">
        <v>0.40446300000000002</v>
      </c>
    </row>
    <row r="9036" spans="1:8">
      <c r="A9036" s="8" t="str">
        <f t="shared" si="180"/>
        <v>40.10.000430.06.0004</v>
      </c>
      <c r="B9036" s="8" t="s">
        <v>54</v>
      </c>
      <c r="C9036" s="8" t="s">
        <v>849</v>
      </c>
      <c r="D9036" s="8" t="s">
        <v>505</v>
      </c>
      <c r="E9036" s="8" t="s">
        <v>839</v>
      </c>
      <c r="F9036" s="8" t="s">
        <v>452</v>
      </c>
      <c r="G9036" s="8" t="s">
        <v>840</v>
      </c>
      <c r="H9036" s="8">
        <v>6.3802159999999999</v>
      </c>
    </row>
    <row r="9037" spans="1:8">
      <c r="A9037" s="8" t="str">
        <f t="shared" si="180"/>
        <v>40.10.000410.01.0014</v>
      </c>
      <c r="B9037" s="8" t="s">
        <v>54</v>
      </c>
      <c r="C9037" s="8" t="s">
        <v>849</v>
      </c>
      <c r="D9037" s="8" t="s">
        <v>505</v>
      </c>
      <c r="E9037" s="8" t="s">
        <v>841</v>
      </c>
      <c r="F9037" s="8" t="s">
        <v>452</v>
      </c>
      <c r="G9037" s="8" t="s">
        <v>842</v>
      </c>
      <c r="H9037" s="8">
        <v>1.553139</v>
      </c>
    </row>
    <row r="9038" spans="1:8">
      <c r="A9038" s="8" t="str">
        <f t="shared" si="180"/>
        <v>40.10.000410.01.0010</v>
      </c>
      <c r="B9038" s="8" t="s">
        <v>54</v>
      </c>
      <c r="C9038" s="8" t="s">
        <v>849</v>
      </c>
      <c r="D9038" s="8" t="s">
        <v>505</v>
      </c>
      <c r="E9038" s="8" t="s">
        <v>843</v>
      </c>
      <c r="F9038" s="8" t="s">
        <v>452</v>
      </c>
      <c r="G9038" s="8" t="s">
        <v>844</v>
      </c>
      <c r="H9038" s="8">
        <v>0.77656899999999995</v>
      </c>
    </row>
    <row r="9039" spans="1:8">
      <c r="A9039" s="8" t="str">
        <f t="shared" ref="A9039:A9102" si="181">B9039&amp;E9039</f>
        <v>40.10.000410.01.0006</v>
      </c>
      <c r="B9039" s="8" t="s">
        <v>54</v>
      </c>
      <c r="C9039" s="8" t="s">
        <v>849</v>
      </c>
      <c r="D9039" s="8" t="s">
        <v>505</v>
      </c>
      <c r="E9039" s="8" t="s">
        <v>845</v>
      </c>
      <c r="F9039" s="8" t="s">
        <v>452</v>
      </c>
      <c r="G9039" s="8" t="s">
        <v>846</v>
      </c>
      <c r="H9039" s="8">
        <v>1.553139</v>
      </c>
    </row>
    <row r="9040" spans="1:8">
      <c r="A9040" s="8" t="str">
        <f t="shared" si="181"/>
        <v>40.10.000410.02.0003</v>
      </c>
      <c r="B9040" s="8" t="s">
        <v>54</v>
      </c>
      <c r="C9040" s="8" t="s">
        <v>849</v>
      </c>
      <c r="D9040" s="8" t="s">
        <v>505</v>
      </c>
      <c r="E9040" s="8" t="s">
        <v>523</v>
      </c>
      <c r="F9040" s="8" t="s">
        <v>452</v>
      </c>
      <c r="G9040" s="8" t="s">
        <v>524</v>
      </c>
      <c r="H9040" s="8">
        <v>0.38828499999999999</v>
      </c>
    </row>
    <row r="9041" spans="1:8">
      <c r="A9041" s="8" t="str">
        <f t="shared" si="181"/>
        <v>40.10.000410.07.0002</v>
      </c>
      <c r="B9041" s="8" t="s">
        <v>54</v>
      </c>
      <c r="C9041" s="8" t="s">
        <v>849</v>
      </c>
      <c r="D9041" s="8" t="s">
        <v>505</v>
      </c>
      <c r="E9041" s="8" t="s">
        <v>454</v>
      </c>
      <c r="F9041" s="8" t="s">
        <v>452</v>
      </c>
      <c r="G9041" s="8" t="s">
        <v>455</v>
      </c>
      <c r="H9041" s="8">
        <v>1.9414229999999999</v>
      </c>
    </row>
    <row r="9042" spans="1:8">
      <c r="A9042" s="8" t="str">
        <f t="shared" si="181"/>
        <v>40.10.000410.04.0007</v>
      </c>
      <c r="B9042" s="8" t="s">
        <v>54</v>
      </c>
      <c r="C9042" s="8" t="s">
        <v>849</v>
      </c>
      <c r="D9042" s="8" t="s">
        <v>505</v>
      </c>
      <c r="E9042" s="8" t="s">
        <v>535</v>
      </c>
      <c r="F9042" s="8" t="s">
        <v>452</v>
      </c>
      <c r="G9042" s="8" t="s">
        <v>536</v>
      </c>
      <c r="H9042" s="8">
        <v>0.42711300000000002</v>
      </c>
    </row>
    <row r="9043" spans="1:8">
      <c r="A9043" s="8" t="str">
        <f t="shared" si="181"/>
        <v>40.10.000420.07.0078</v>
      </c>
      <c r="B9043" s="8" t="s">
        <v>54</v>
      </c>
      <c r="C9043" s="8" t="s">
        <v>849</v>
      </c>
      <c r="D9043" s="8" t="s">
        <v>505</v>
      </c>
      <c r="E9043" s="8" t="s">
        <v>850</v>
      </c>
      <c r="F9043" s="8" t="s">
        <v>452</v>
      </c>
      <c r="G9043" s="8" t="s">
        <v>851</v>
      </c>
      <c r="H9043" s="8">
        <v>6.9082000000000005E-2</v>
      </c>
    </row>
    <row r="9044" spans="1:8">
      <c r="A9044" s="8" t="str">
        <f t="shared" si="181"/>
        <v>40.10.000420.03.0008</v>
      </c>
      <c r="B9044" s="8" t="s">
        <v>54</v>
      </c>
      <c r="C9044" s="8" t="s">
        <v>849</v>
      </c>
      <c r="D9044" s="8" t="s">
        <v>505</v>
      </c>
      <c r="E9044" s="8" t="s">
        <v>826</v>
      </c>
      <c r="F9044" s="8" t="s">
        <v>508</v>
      </c>
      <c r="G9044" s="8" t="s">
        <v>827</v>
      </c>
      <c r="H9044" s="8">
        <v>1</v>
      </c>
    </row>
    <row r="9045" spans="1:8">
      <c r="A9045" s="8" t="str">
        <f t="shared" si="181"/>
        <v>40.10.000535.05.0067</v>
      </c>
      <c r="B9045" s="8" t="s">
        <v>55</v>
      </c>
      <c r="C9045" s="8" t="s">
        <v>830</v>
      </c>
      <c r="D9045" s="8" t="s">
        <v>505</v>
      </c>
      <c r="E9045" s="8" t="s">
        <v>831</v>
      </c>
      <c r="F9045" s="8" t="s">
        <v>452</v>
      </c>
      <c r="G9045" s="8" t="s">
        <v>832</v>
      </c>
      <c r="H9045" s="8">
        <v>9</v>
      </c>
    </row>
    <row r="9046" spans="1:8">
      <c r="A9046" s="8" t="str">
        <f t="shared" si="181"/>
        <v>40.10.000530.05.0025</v>
      </c>
      <c r="B9046" s="8" t="s">
        <v>55</v>
      </c>
      <c r="C9046" s="8" t="s">
        <v>830</v>
      </c>
      <c r="D9046" s="8" t="s">
        <v>505</v>
      </c>
      <c r="E9046" s="8" t="s">
        <v>833</v>
      </c>
      <c r="F9046" s="8" t="s">
        <v>452</v>
      </c>
      <c r="G9046" s="8" t="s">
        <v>834</v>
      </c>
      <c r="H9046" s="8">
        <v>9</v>
      </c>
    </row>
    <row r="9047" spans="1:8">
      <c r="A9047" s="8" t="str">
        <f t="shared" si="181"/>
        <v>40.10.000510.09.0003</v>
      </c>
      <c r="B9047" s="8" t="s">
        <v>55</v>
      </c>
      <c r="C9047" s="8" t="s">
        <v>830</v>
      </c>
      <c r="D9047" s="8" t="s">
        <v>505</v>
      </c>
      <c r="E9047" s="8" t="s">
        <v>824</v>
      </c>
      <c r="F9047" s="8" t="s">
        <v>452</v>
      </c>
      <c r="G9047" s="8" t="s">
        <v>825</v>
      </c>
      <c r="H9047" s="8">
        <v>1.0174270000000001</v>
      </c>
    </row>
    <row r="9048" spans="1:8">
      <c r="A9048" s="8" t="str">
        <f t="shared" si="181"/>
        <v>40.10.000510.06.0020</v>
      </c>
      <c r="B9048" s="8" t="s">
        <v>55</v>
      </c>
      <c r="C9048" s="8" t="s">
        <v>830</v>
      </c>
      <c r="D9048" s="8" t="s">
        <v>505</v>
      </c>
      <c r="E9048" s="8" t="s">
        <v>456</v>
      </c>
      <c r="F9048" s="8" t="s">
        <v>452</v>
      </c>
      <c r="G9048" s="8" t="s">
        <v>457</v>
      </c>
      <c r="H9048" s="8">
        <v>0.113452</v>
      </c>
    </row>
    <row r="9049" spans="1:8">
      <c r="A9049" s="8" t="str">
        <f t="shared" si="181"/>
        <v>40.10.000510.04.0004</v>
      </c>
      <c r="B9049" s="8" t="s">
        <v>55</v>
      </c>
      <c r="C9049" s="8" t="s">
        <v>830</v>
      </c>
      <c r="D9049" s="8" t="s">
        <v>505</v>
      </c>
      <c r="E9049" s="8" t="s">
        <v>776</v>
      </c>
      <c r="F9049" s="8" t="s">
        <v>452</v>
      </c>
      <c r="G9049" s="8" t="s">
        <v>777</v>
      </c>
      <c r="H9049" s="8">
        <v>0.33974900000000002</v>
      </c>
    </row>
    <row r="9050" spans="1:8">
      <c r="A9050" s="8" t="str">
        <f t="shared" si="181"/>
        <v>40.10.000540.03.1380</v>
      </c>
      <c r="B9050" s="8" t="s">
        <v>55</v>
      </c>
      <c r="C9050" s="8" t="s">
        <v>830</v>
      </c>
      <c r="D9050" s="8" t="s">
        <v>505</v>
      </c>
      <c r="E9050" s="8" t="s">
        <v>835</v>
      </c>
      <c r="F9050" s="8" t="s">
        <v>498</v>
      </c>
      <c r="G9050" s="8" t="s">
        <v>836</v>
      </c>
      <c r="H9050" s="8">
        <v>1.4560679999999999</v>
      </c>
    </row>
    <row r="9051" spans="1:8">
      <c r="A9051" s="8" t="str">
        <f t="shared" si="181"/>
        <v>40.10.000540.03.1510</v>
      </c>
      <c r="B9051" s="8" t="s">
        <v>55</v>
      </c>
      <c r="C9051" s="8" t="s">
        <v>830</v>
      </c>
      <c r="D9051" s="8" t="s">
        <v>505</v>
      </c>
      <c r="E9051" s="8" t="s">
        <v>837</v>
      </c>
      <c r="F9051" s="8" t="s">
        <v>498</v>
      </c>
      <c r="G9051" s="8" t="s">
        <v>838</v>
      </c>
      <c r="H9051" s="8">
        <v>0.36401699999999998</v>
      </c>
    </row>
    <row r="9052" spans="1:8">
      <c r="A9052" s="8" t="str">
        <f t="shared" si="181"/>
        <v>40.10.000530.06.0004</v>
      </c>
      <c r="B9052" s="8" t="s">
        <v>55</v>
      </c>
      <c r="C9052" s="8" t="s">
        <v>830</v>
      </c>
      <c r="D9052" s="8" t="s">
        <v>505</v>
      </c>
      <c r="E9052" s="8" t="s">
        <v>839</v>
      </c>
      <c r="F9052" s="8" t="s">
        <v>452</v>
      </c>
      <c r="G9052" s="8" t="s">
        <v>840</v>
      </c>
      <c r="H9052" s="8">
        <v>5.7421949999999997</v>
      </c>
    </row>
    <row r="9053" spans="1:8">
      <c r="A9053" s="8" t="str">
        <f t="shared" si="181"/>
        <v>40.10.000510.01.0014</v>
      </c>
      <c r="B9053" s="8" t="s">
        <v>55</v>
      </c>
      <c r="C9053" s="8" t="s">
        <v>830</v>
      </c>
      <c r="D9053" s="8" t="s">
        <v>505</v>
      </c>
      <c r="E9053" s="8" t="s">
        <v>841</v>
      </c>
      <c r="F9053" s="8" t="s">
        <v>452</v>
      </c>
      <c r="G9053" s="8" t="s">
        <v>842</v>
      </c>
      <c r="H9053" s="8">
        <v>1.3978250000000001</v>
      </c>
    </row>
    <row r="9054" spans="1:8">
      <c r="A9054" s="8" t="str">
        <f t="shared" si="181"/>
        <v>40.10.000510.01.0010</v>
      </c>
      <c r="B9054" s="8" t="s">
        <v>55</v>
      </c>
      <c r="C9054" s="8" t="s">
        <v>830</v>
      </c>
      <c r="D9054" s="8" t="s">
        <v>505</v>
      </c>
      <c r="E9054" s="8" t="s">
        <v>843</v>
      </c>
      <c r="F9054" s="8" t="s">
        <v>452</v>
      </c>
      <c r="G9054" s="8" t="s">
        <v>844</v>
      </c>
      <c r="H9054" s="8">
        <v>0.69891199999999998</v>
      </c>
    </row>
    <row r="9055" spans="1:8">
      <c r="A9055" s="8" t="str">
        <f t="shared" si="181"/>
        <v>40.10.000510.01.0006</v>
      </c>
      <c r="B9055" s="8" t="s">
        <v>55</v>
      </c>
      <c r="C9055" s="8" t="s">
        <v>830</v>
      </c>
      <c r="D9055" s="8" t="s">
        <v>505</v>
      </c>
      <c r="E9055" s="8" t="s">
        <v>845</v>
      </c>
      <c r="F9055" s="8" t="s">
        <v>452</v>
      </c>
      <c r="G9055" s="8" t="s">
        <v>846</v>
      </c>
      <c r="H9055" s="8">
        <v>1.3978250000000001</v>
      </c>
    </row>
    <row r="9056" spans="1:8">
      <c r="A9056" s="8" t="str">
        <f t="shared" si="181"/>
        <v>40.10.000510.02.0003</v>
      </c>
      <c r="B9056" s="8" t="s">
        <v>55</v>
      </c>
      <c r="C9056" s="8" t="s">
        <v>830</v>
      </c>
      <c r="D9056" s="8" t="s">
        <v>505</v>
      </c>
      <c r="E9056" s="8" t="s">
        <v>523</v>
      </c>
      <c r="F9056" s="8" t="s">
        <v>452</v>
      </c>
      <c r="G9056" s="8" t="s">
        <v>524</v>
      </c>
      <c r="H9056" s="8">
        <v>0.34945599999999999</v>
      </c>
    </row>
    <row r="9057" spans="1:8">
      <c r="A9057" s="8" t="str">
        <f t="shared" si="181"/>
        <v>40.10.000510.07.0002</v>
      </c>
      <c r="B9057" s="8" t="s">
        <v>55</v>
      </c>
      <c r="C9057" s="8" t="s">
        <v>830</v>
      </c>
      <c r="D9057" s="8" t="s">
        <v>505</v>
      </c>
      <c r="E9057" s="8" t="s">
        <v>454</v>
      </c>
      <c r="F9057" s="8" t="s">
        <v>452</v>
      </c>
      <c r="G9057" s="8" t="s">
        <v>455</v>
      </c>
      <c r="H9057" s="8">
        <v>1.7472810000000001</v>
      </c>
    </row>
    <row r="9058" spans="1:8">
      <c r="A9058" s="8" t="str">
        <f t="shared" si="181"/>
        <v>40.10.000510.04.0007</v>
      </c>
      <c r="B9058" s="8" t="s">
        <v>55</v>
      </c>
      <c r="C9058" s="8" t="s">
        <v>830</v>
      </c>
      <c r="D9058" s="8" t="s">
        <v>505</v>
      </c>
      <c r="E9058" s="8" t="s">
        <v>535</v>
      </c>
      <c r="F9058" s="8" t="s">
        <v>452</v>
      </c>
      <c r="G9058" s="8" t="s">
        <v>536</v>
      </c>
      <c r="H9058" s="8">
        <v>0.38440200000000002</v>
      </c>
    </row>
    <row r="9059" spans="1:8">
      <c r="A9059" s="8" t="str">
        <f t="shared" si="181"/>
        <v>40.10.000520.07.0076</v>
      </c>
      <c r="B9059" s="8" t="s">
        <v>55</v>
      </c>
      <c r="C9059" s="8" t="s">
        <v>830</v>
      </c>
      <c r="D9059" s="8" t="s">
        <v>505</v>
      </c>
      <c r="E9059" s="8" t="s">
        <v>847</v>
      </c>
      <c r="F9059" s="8" t="s">
        <v>452</v>
      </c>
      <c r="G9059" s="8" t="s">
        <v>848</v>
      </c>
      <c r="H9059" s="8">
        <v>0.130102</v>
      </c>
    </row>
    <row r="9060" spans="1:8">
      <c r="A9060" s="8" t="str">
        <f t="shared" si="181"/>
        <v>40.10.000520.03.0001</v>
      </c>
      <c r="B9060" s="8" t="s">
        <v>55</v>
      </c>
      <c r="C9060" s="8" t="s">
        <v>830</v>
      </c>
      <c r="D9060" s="8" t="s">
        <v>505</v>
      </c>
      <c r="E9060" s="8" t="s">
        <v>815</v>
      </c>
      <c r="F9060" s="8" t="s">
        <v>463</v>
      </c>
      <c r="G9060" s="8" t="s">
        <v>816</v>
      </c>
      <c r="H9060" s="8">
        <v>1</v>
      </c>
    </row>
    <row r="9061" spans="1:8">
      <c r="A9061" s="8" t="str">
        <f t="shared" si="181"/>
        <v>40.10.000520.06.0042</v>
      </c>
      <c r="B9061" s="8" t="s">
        <v>55</v>
      </c>
      <c r="C9061" s="8" t="s">
        <v>830</v>
      </c>
      <c r="D9061" s="8" t="s">
        <v>505</v>
      </c>
      <c r="E9061" s="8" t="s">
        <v>855</v>
      </c>
      <c r="F9061" s="8" t="s">
        <v>463</v>
      </c>
      <c r="G9061" s="8" t="s">
        <v>856</v>
      </c>
      <c r="H9061" s="8">
        <v>30</v>
      </c>
    </row>
    <row r="9062" spans="1:8">
      <c r="A9062" s="8" t="str">
        <f t="shared" si="181"/>
        <v>40.10.000635.05.0067</v>
      </c>
      <c r="B9062" s="8" t="s">
        <v>56</v>
      </c>
      <c r="C9062" s="8" t="s">
        <v>849</v>
      </c>
      <c r="D9062" s="8" t="s">
        <v>505</v>
      </c>
      <c r="E9062" s="8" t="s">
        <v>831</v>
      </c>
      <c r="F9062" s="8" t="s">
        <v>452</v>
      </c>
      <c r="G9062" s="8" t="s">
        <v>832</v>
      </c>
      <c r="H9062" s="8">
        <v>10</v>
      </c>
    </row>
    <row r="9063" spans="1:8">
      <c r="A9063" s="8" t="str">
        <f t="shared" si="181"/>
        <v>40.10.000630.05.0025</v>
      </c>
      <c r="B9063" s="8" t="s">
        <v>56</v>
      </c>
      <c r="C9063" s="8" t="s">
        <v>849</v>
      </c>
      <c r="D9063" s="8" t="s">
        <v>505</v>
      </c>
      <c r="E9063" s="8" t="s">
        <v>833</v>
      </c>
      <c r="F9063" s="8" t="s">
        <v>452</v>
      </c>
      <c r="G9063" s="8" t="s">
        <v>834</v>
      </c>
      <c r="H9063" s="8">
        <v>10</v>
      </c>
    </row>
    <row r="9064" spans="1:8">
      <c r="A9064" s="8" t="str">
        <f t="shared" si="181"/>
        <v>40.10.000610.09.0003</v>
      </c>
      <c r="B9064" s="8" t="s">
        <v>56</v>
      </c>
      <c r="C9064" s="8" t="s">
        <v>849</v>
      </c>
      <c r="D9064" s="8" t="s">
        <v>505</v>
      </c>
      <c r="E9064" s="8" t="s">
        <v>824</v>
      </c>
      <c r="F9064" s="8" t="s">
        <v>452</v>
      </c>
      <c r="G9064" s="8" t="s">
        <v>825</v>
      </c>
      <c r="H9064" s="8">
        <v>1.1304749999999999</v>
      </c>
    </row>
    <row r="9065" spans="1:8">
      <c r="A9065" s="8" t="str">
        <f t="shared" si="181"/>
        <v>40.10.000610.06.0020</v>
      </c>
      <c r="B9065" s="8" t="s">
        <v>56</v>
      </c>
      <c r="C9065" s="8" t="s">
        <v>849</v>
      </c>
      <c r="D9065" s="8" t="s">
        <v>505</v>
      </c>
      <c r="E9065" s="8" t="s">
        <v>456</v>
      </c>
      <c r="F9065" s="8" t="s">
        <v>452</v>
      </c>
      <c r="G9065" s="8" t="s">
        <v>457</v>
      </c>
      <c r="H9065" s="8">
        <v>0.126058</v>
      </c>
    </row>
    <row r="9066" spans="1:8">
      <c r="A9066" s="8" t="str">
        <f t="shared" si="181"/>
        <v>40.10.000610.04.0004</v>
      </c>
      <c r="B9066" s="8" t="s">
        <v>56</v>
      </c>
      <c r="C9066" s="8" t="s">
        <v>849</v>
      </c>
      <c r="D9066" s="8" t="s">
        <v>505</v>
      </c>
      <c r="E9066" s="8" t="s">
        <v>776</v>
      </c>
      <c r="F9066" s="8" t="s">
        <v>452</v>
      </c>
      <c r="G9066" s="8" t="s">
        <v>777</v>
      </c>
      <c r="H9066" s="8">
        <v>0.37749899999999997</v>
      </c>
    </row>
    <row r="9067" spans="1:8">
      <c r="A9067" s="8" t="str">
        <f t="shared" si="181"/>
        <v>40.10.000640.03.1380</v>
      </c>
      <c r="B9067" s="8" t="s">
        <v>56</v>
      </c>
      <c r="C9067" s="8" t="s">
        <v>849</v>
      </c>
      <c r="D9067" s="8" t="s">
        <v>505</v>
      </c>
      <c r="E9067" s="8" t="s">
        <v>835</v>
      </c>
      <c r="F9067" s="8" t="s">
        <v>498</v>
      </c>
      <c r="G9067" s="8" t="s">
        <v>836</v>
      </c>
      <c r="H9067" s="8">
        <v>1.617853</v>
      </c>
    </row>
    <row r="9068" spans="1:8">
      <c r="A9068" s="8" t="str">
        <f t="shared" si="181"/>
        <v>40.10.000640.03.1510</v>
      </c>
      <c r="B9068" s="8" t="s">
        <v>56</v>
      </c>
      <c r="C9068" s="8" t="s">
        <v>849</v>
      </c>
      <c r="D9068" s="8" t="s">
        <v>505</v>
      </c>
      <c r="E9068" s="8" t="s">
        <v>837</v>
      </c>
      <c r="F9068" s="8" t="s">
        <v>498</v>
      </c>
      <c r="G9068" s="8" t="s">
        <v>838</v>
      </c>
      <c r="H9068" s="8">
        <v>0.40446300000000002</v>
      </c>
    </row>
    <row r="9069" spans="1:8">
      <c r="A9069" s="8" t="str">
        <f t="shared" si="181"/>
        <v>40.10.000630.06.0004</v>
      </c>
      <c r="B9069" s="8" t="s">
        <v>56</v>
      </c>
      <c r="C9069" s="8" t="s">
        <v>849</v>
      </c>
      <c r="D9069" s="8" t="s">
        <v>505</v>
      </c>
      <c r="E9069" s="8" t="s">
        <v>839</v>
      </c>
      <c r="F9069" s="8" t="s">
        <v>452</v>
      </c>
      <c r="G9069" s="8" t="s">
        <v>840</v>
      </c>
      <c r="H9069" s="8">
        <v>6.3802159999999999</v>
      </c>
    </row>
    <row r="9070" spans="1:8">
      <c r="A9070" s="8" t="str">
        <f t="shared" si="181"/>
        <v>40.10.000610.01.0014</v>
      </c>
      <c r="B9070" s="8" t="s">
        <v>56</v>
      </c>
      <c r="C9070" s="8" t="s">
        <v>849</v>
      </c>
      <c r="D9070" s="8" t="s">
        <v>505</v>
      </c>
      <c r="E9070" s="8" t="s">
        <v>841</v>
      </c>
      <c r="F9070" s="8" t="s">
        <v>452</v>
      </c>
      <c r="G9070" s="8" t="s">
        <v>842</v>
      </c>
      <c r="H9070" s="8">
        <v>1.553139</v>
      </c>
    </row>
    <row r="9071" spans="1:8">
      <c r="A9071" s="8" t="str">
        <f t="shared" si="181"/>
        <v>40.10.000610.01.0010</v>
      </c>
      <c r="B9071" s="8" t="s">
        <v>56</v>
      </c>
      <c r="C9071" s="8" t="s">
        <v>849</v>
      </c>
      <c r="D9071" s="8" t="s">
        <v>505</v>
      </c>
      <c r="E9071" s="8" t="s">
        <v>843</v>
      </c>
      <c r="F9071" s="8" t="s">
        <v>452</v>
      </c>
      <c r="G9071" s="8" t="s">
        <v>844</v>
      </c>
      <c r="H9071" s="8">
        <v>0.77656899999999995</v>
      </c>
    </row>
    <row r="9072" spans="1:8">
      <c r="A9072" s="8" t="str">
        <f t="shared" si="181"/>
        <v>40.10.000610.01.0006</v>
      </c>
      <c r="B9072" s="8" t="s">
        <v>56</v>
      </c>
      <c r="C9072" s="8" t="s">
        <v>849</v>
      </c>
      <c r="D9072" s="8" t="s">
        <v>505</v>
      </c>
      <c r="E9072" s="8" t="s">
        <v>845</v>
      </c>
      <c r="F9072" s="8" t="s">
        <v>452</v>
      </c>
      <c r="G9072" s="8" t="s">
        <v>846</v>
      </c>
      <c r="H9072" s="8">
        <v>1.553139</v>
      </c>
    </row>
    <row r="9073" spans="1:8">
      <c r="A9073" s="8" t="str">
        <f t="shared" si="181"/>
        <v>40.10.000610.02.0003</v>
      </c>
      <c r="B9073" s="8" t="s">
        <v>56</v>
      </c>
      <c r="C9073" s="8" t="s">
        <v>849</v>
      </c>
      <c r="D9073" s="8" t="s">
        <v>505</v>
      </c>
      <c r="E9073" s="8" t="s">
        <v>523</v>
      </c>
      <c r="F9073" s="8" t="s">
        <v>452</v>
      </c>
      <c r="G9073" s="8" t="s">
        <v>524</v>
      </c>
      <c r="H9073" s="8">
        <v>0.38828499999999999</v>
      </c>
    </row>
    <row r="9074" spans="1:8">
      <c r="A9074" s="8" t="str">
        <f t="shared" si="181"/>
        <v>40.10.000610.07.0002</v>
      </c>
      <c r="B9074" s="8" t="s">
        <v>56</v>
      </c>
      <c r="C9074" s="8" t="s">
        <v>849</v>
      </c>
      <c r="D9074" s="8" t="s">
        <v>505</v>
      </c>
      <c r="E9074" s="8" t="s">
        <v>454</v>
      </c>
      <c r="F9074" s="8" t="s">
        <v>452</v>
      </c>
      <c r="G9074" s="8" t="s">
        <v>455</v>
      </c>
      <c r="H9074" s="8">
        <v>1.9414229999999999</v>
      </c>
    </row>
    <row r="9075" spans="1:8">
      <c r="A9075" s="8" t="str">
        <f t="shared" si="181"/>
        <v>40.10.000610.04.0007</v>
      </c>
      <c r="B9075" s="8" t="s">
        <v>56</v>
      </c>
      <c r="C9075" s="8" t="s">
        <v>849</v>
      </c>
      <c r="D9075" s="8" t="s">
        <v>505</v>
      </c>
      <c r="E9075" s="8" t="s">
        <v>535</v>
      </c>
      <c r="F9075" s="8" t="s">
        <v>452</v>
      </c>
      <c r="G9075" s="8" t="s">
        <v>536</v>
      </c>
      <c r="H9075" s="8">
        <v>0.42711300000000002</v>
      </c>
    </row>
    <row r="9076" spans="1:8">
      <c r="A9076" s="8" t="str">
        <f t="shared" si="181"/>
        <v>40.10.000620.07.0078</v>
      </c>
      <c r="B9076" s="8" t="s">
        <v>56</v>
      </c>
      <c r="C9076" s="8" t="s">
        <v>849</v>
      </c>
      <c r="D9076" s="8" t="s">
        <v>505</v>
      </c>
      <c r="E9076" s="8" t="s">
        <v>850</v>
      </c>
      <c r="F9076" s="8" t="s">
        <v>452</v>
      </c>
      <c r="G9076" s="8" t="s">
        <v>851</v>
      </c>
      <c r="H9076" s="8">
        <v>6.9082000000000005E-2</v>
      </c>
    </row>
    <row r="9077" spans="1:8">
      <c r="A9077" s="8" t="str">
        <f t="shared" si="181"/>
        <v>40.10.000620.03.0008</v>
      </c>
      <c r="B9077" s="8" t="s">
        <v>56</v>
      </c>
      <c r="C9077" s="8" t="s">
        <v>849</v>
      </c>
      <c r="D9077" s="8" t="s">
        <v>505</v>
      </c>
      <c r="E9077" s="8" t="s">
        <v>826</v>
      </c>
      <c r="F9077" s="8" t="s">
        <v>508</v>
      </c>
      <c r="G9077" s="8" t="s">
        <v>827</v>
      </c>
      <c r="H9077" s="8">
        <v>1</v>
      </c>
    </row>
    <row r="9078" spans="1:8">
      <c r="A9078" s="8" t="str">
        <f t="shared" si="181"/>
        <v>40.10.000620.06.0019</v>
      </c>
      <c r="B9078" s="8" t="s">
        <v>56</v>
      </c>
      <c r="C9078" s="8" t="s">
        <v>849</v>
      </c>
      <c r="D9078" s="8" t="s">
        <v>505</v>
      </c>
      <c r="E9078" s="8" t="s">
        <v>858</v>
      </c>
      <c r="F9078" s="8" t="s">
        <v>463</v>
      </c>
      <c r="G9078" s="8" t="s">
        <v>859</v>
      </c>
      <c r="H9078" s="8">
        <v>10</v>
      </c>
    </row>
    <row r="9079" spans="1:8">
      <c r="A9079" s="8" t="str">
        <f t="shared" si="181"/>
        <v>40.10.000735.05.0067</v>
      </c>
      <c r="B9079" s="8" t="s">
        <v>57</v>
      </c>
      <c r="C9079" s="8" t="s">
        <v>830</v>
      </c>
      <c r="D9079" s="8" t="s">
        <v>505</v>
      </c>
      <c r="E9079" s="8" t="s">
        <v>831</v>
      </c>
      <c r="F9079" s="8" t="s">
        <v>452</v>
      </c>
      <c r="G9079" s="8" t="s">
        <v>832</v>
      </c>
      <c r="H9079" s="8">
        <v>9</v>
      </c>
    </row>
    <row r="9080" spans="1:8">
      <c r="A9080" s="8" t="str">
        <f t="shared" si="181"/>
        <v>40.10.000730.05.0025</v>
      </c>
      <c r="B9080" s="8" t="s">
        <v>57</v>
      </c>
      <c r="C9080" s="8" t="s">
        <v>830</v>
      </c>
      <c r="D9080" s="8" t="s">
        <v>505</v>
      </c>
      <c r="E9080" s="8" t="s">
        <v>833</v>
      </c>
      <c r="F9080" s="8" t="s">
        <v>452</v>
      </c>
      <c r="G9080" s="8" t="s">
        <v>834</v>
      </c>
      <c r="H9080" s="8">
        <v>9</v>
      </c>
    </row>
    <row r="9081" spans="1:8">
      <c r="A9081" s="8" t="str">
        <f t="shared" si="181"/>
        <v>40.10.000710.09.0003</v>
      </c>
      <c r="B9081" s="8" t="s">
        <v>57</v>
      </c>
      <c r="C9081" s="8" t="s">
        <v>830</v>
      </c>
      <c r="D9081" s="8" t="s">
        <v>505</v>
      </c>
      <c r="E9081" s="8" t="s">
        <v>824</v>
      </c>
      <c r="F9081" s="8" t="s">
        <v>452</v>
      </c>
      <c r="G9081" s="8" t="s">
        <v>825</v>
      </c>
      <c r="H9081" s="8">
        <v>1.0174270000000001</v>
      </c>
    </row>
    <row r="9082" spans="1:8">
      <c r="A9082" s="8" t="str">
        <f t="shared" si="181"/>
        <v>40.10.000710.06.0020</v>
      </c>
      <c r="B9082" s="8" t="s">
        <v>57</v>
      </c>
      <c r="C9082" s="8" t="s">
        <v>830</v>
      </c>
      <c r="D9082" s="8" t="s">
        <v>505</v>
      </c>
      <c r="E9082" s="8" t="s">
        <v>456</v>
      </c>
      <c r="F9082" s="8" t="s">
        <v>452</v>
      </c>
      <c r="G9082" s="8" t="s">
        <v>457</v>
      </c>
      <c r="H9082" s="8">
        <v>0.113452</v>
      </c>
    </row>
    <row r="9083" spans="1:8">
      <c r="A9083" s="8" t="str">
        <f t="shared" si="181"/>
        <v>40.10.000710.04.0004</v>
      </c>
      <c r="B9083" s="8" t="s">
        <v>57</v>
      </c>
      <c r="C9083" s="8" t="s">
        <v>830</v>
      </c>
      <c r="D9083" s="8" t="s">
        <v>505</v>
      </c>
      <c r="E9083" s="8" t="s">
        <v>776</v>
      </c>
      <c r="F9083" s="8" t="s">
        <v>452</v>
      </c>
      <c r="G9083" s="8" t="s">
        <v>777</v>
      </c>
      <c r="H9083" s="8">
        <v>0.33974900000000002</v>
      </c>
    </row>
    <row r="9084" spans="1:8">
      <c r="A9084" s="8" t="str">
        <f t="shared" si="181"/>
        <v>40.10.000740.03.1380</v>
      </c>
      <c r="B9084" s="8" t="s">
        <v>57</v>
      </c>
      <c r="C9084" s="8" t="s">
        <v>830</v>
      </c>
      <c r="D9084" s="8" t="s">
        <v>505</v>
      </c>
      <c r="E9084" s="8" t="s">
        <v>835</v>
      </c>
      <c r="F9084" s="8" t="s">
        <v>498</v>
      </c>
      <c r="G9084" s="8" t="s">
        <v>836</v>
      </c>
      <c r="H9084" s="8">
        <v>1.4560679999999999</v>
      </c>
    </row>
    <row r="9085" spans="1:8">
      <c r="A9085" s="8" t="str">
        <f t="shared" si="181"/>
        <v>40.10.000740.03.1510</v>
      </c>
      <c r="B9085" s="8" t="s">
        <v>57</v>
      </c>
      <c r="C9085" s="8" t="s">
        <v>830</v>
      </c>
      <c r="D9085" s="8" t="s">
        <v>505</v>
      </c>
      <c r="E9085" s="8" t="s">
        <v>837</v>
      </c>
      <c r="F9085" s="8" t="s">
        <v>498</v>
      </c>
      <c r="G9085" s="8" t="s">
        <v>838</v>
      </c>
      <c r="H9085" s="8">
        <v>0.36401699999999998</v>
      </c>
    </row>
    <row r="9086" spans="1:8">
      <c r="A9086" s="8" t="str">
        <f t="shared" si="181"/>
        <v>40.10.000730.06.0004</v>
      </c>
      <c r="B9086" s="8" t="s">
        <v>57</v>
      </c>
      <c r="C9086" s="8" t="s">
        <v>830</v>
      </c>
      <c r="D9086" s="8" t="s">
        <v>505</v>
      </c>
      <c r="E9086" s="8" t="s">
        <v>839</v>
      </c>
      <c r="F9086" s="8" t="s">
        <v>452</v>
      </c>
      <c r="G9086" s="8" t="s">
        <v>840</v>
      </c>
      <c r="H9086" s="8">
        <v>5.7421949999999997</v>
      </c>
    </row>
    <row r="9087" spans="1:8">
      <c r="A9087" s="8" t="str">
        <f t="shared" si="181"/>
        <v>40.10.000710.01.0014</v>
      </c>
      <c r="B9087" s="8" t="s">
        <v>57</v>
      </c>
      <c r="C9087" s="8" t="s">
        <v>830</v>
      </c>
      <c r="D9087" s="8" t="s">
        <v>505</v>
      </c>
      <c r="E9087" s="8" t="s">
        <v>841</v>
      </c>
      <c r="F9087" s="8" t="s">
        <v>452</v>
      </c>
      <c r="G9087" s="8" t="s">
        <v>842</v>
      </c>
      <c r="H9087" s="8">
        <v>1.3978250000000001</v>
      </c>
    </row>
    <row r="9088" spans="1:8">
      <c r="A9088" s="8" t="str">
        <f t="shared" si="181"/>
        <v>40.10.000710.01.0010</v>
      </c>
      <c r="B9088" s="8" t="s">
        <v>57</v>
      </c>
      <c r="C9088" s="8" t="s">
        <v>830</v>
      </c>
      <c r="D9088" s="8" t="s">
        <v>505</v>
      </c>
      <c r="E9088" s="8" t="s">
        <v>843</v>
      </c>
      <c r="F9088" s="8" t="s">
        <v>452</v>
      </c>
      <c r="G9088" s="8" t="s">
        <v>844</v>
      </c>
      <c r="H9088" s="8">
        <v>0.69891199999999998</v>
      </c>
    </row>
    <row r="9089" spans="1:8">
      <c r="A9089" s="8" t="str">
        <f t="shared" si="181"/>
        <v>40.10.000710.01.0006</v>
      </c>
      <c r="B9089" s="8" t="s">
        <v>57</v>
      </c>
      <c r="C9089" s="8" t="s">
        <v>830</v>
      </c>
      <c r="D9089" s="8" t="s">
        <v>505</v>
      </c>
      <c r="E9089" s="8" t="s">
        <v>845</v>
      </c>
      <c r="F9089" s="8" t="s">
        <v>452</v>
      </c>
      <c r="G9089" s="8" t="s">
        <v>846</v>
      </c>
      <c r="H9089" s="8">
        <v>1.3978250000000001</v>
      </c>
    </row>
    <row r="9090" spans="1:8">
      <c r="A9090" s="8" t="str">
        <f t="shared" si="181"/>
        <v>40.10.000710.02.0003</v>
      </c>
      <c r="B9090" s="8" t="s">
        <v>57</v>
      </c>
      <c r="C9090" s="8" t="s">
        <v>830</v>
      </c>
      <c r="D9090" s="8" t="s">
        <v>505</v>
      </c>
      <c r="E9090" s="8" t="s">
        <v>523</v>
      </c>
      <c r="F9090" s="8" t="s">
        <v>452</v>
      </c>
      <c r="G9090" s="8" t="s">
        <v>524</v>
      </c>
      <c r="H9090" s="8">
        <v>0.34945599999999999</v>
      </c>
    </row>
    <row r="9091" spans="1:8">
      <c r="A9091" s="8" t="str">
        <f t="shared" si="181"/>
        <v>---------------  - FMEN031 - V:</v>
      </c>
      <c r="B9091" s="8" t="s">
        <v>427</v>
      </c>
      <c r="C9091" s="8" t="e">
        <f>------------------------------DAT</f>
        <v>#NAME?</v>
      </c>
      <c r="D9091" s="8" t="s">
        <v>1238</v>
      </c>
      <c r="E9091" s="8" t="s">
        <v>526</v>
      </c>
      <c r="F9091" s="8" t="s">
        <v>527</v>
      </c>
      <c r="G9091" s="8" t="s">
        <v>528</v>
      </c>
      <c r="H9091" s="8"/>
    </row>
    <row r="9092" spans="1:8">
      <c r="A9092" s="8" t="str">
        <f t="shared" si="181"/>
        <v>_x000C_------------------------------</v>
      </c>
      <c r="B9092" s="8" t="s">
        <v>529</v>
      </c>
      <c r="C9092" s="8" t="s">
        <v>1227</v>
      </c>
      <c r="D9092" s="8" t="s">
        <v>1228</v>
      </c>
      <c r="E9092" s="8" t="s">
        <v>430</v>
      </c>
      <c r="F9092" s="8" t="s">
        <v>429</v>
      </c>
      <c r="G9092" s="8" t="s">
        <v>431</v>
      </c>
      <c r="H9092" s="8" t="s">
        <v>431</v>
      </c>
    </row>
    <row r="9093" spans="1:8">
      <c r="A9093" s="8" t="str">
        <f t="shared" si="181"/>
        <v>FORNO DE MINASrutura de Atual P</v>
      </c>
      <c r="B9093" s="8" t="s">
        <v>433</v>
      </c>
      <c r="C9093" s="8" t="s">
        <v>434</v>
      </c>
      <c r="D9093" s="8" t="s">
        <v>435</v>
      </c>
      <c r="E9093" s="8" t="s">
        <v>436</v>
      </c>
      <c r="F9093" s="8" t="s">
        <v>437</v>
      </c>
      <c r="G9093" s="8" t="s">
        <v>438</v>
      </c>
      <c r="H9093" s="8" t="s">
        <v>2275</v>
      </c>
    </row>
    <row r="9094" spans="1:8">
      <c r="A9094" s="8" t="str">
        <f t="shared" si="181"/>
        <v>-------------------------------</v>
      </c>
      <c r="B9094" s="8" t="s">
        <v>427</v>
      </c>
      <c r="C9094" s="8" t="s">
        <v>1227</v>
      </c>
      <c r="D9094" s="8" t="s">
        <v>1228</v>
      </c>
      <c r="E9094" s="8" t="s">
        <v>430</v>
      </c>
      <c r="F9094" s="8" t="s">
        <v>429</v>
      </c>
      <c r="G9094" s="8" t="s">
        <v>431</v>
      </c>
      <c r="H9094" s="8" t="s">
        <v>2273</v>
      </c>
    </row>
    <row r="9095" spans="1:8">
      <c r="A9095" s="8" t="str">
        <f t="shared" si="181"/>
        <v/>
      </c>
      <c r="B9095" s="8"/>
      <c r="C9095" s="8"/>
      <c r="D9095" s="8"/>
      <c r="E9095" s="8"/>
      <c r="F9095" s="8"/>
      <c r="G9095" s="8"/>
      <c r="H9095" s="8"/>
    </row>
    <row r="9096" spans="1:8">
      <c r="A9096" s="8" t="str">
        <f t="shared" si="181"/>
        <v>Item PaiItem Filho</v>
      </c>
      <c r="B9096" s="8" t="s">
        <v>441</v>
      </c>
      <c r="C9096" s="8" t="s">
        <v>442</v>
      </c>
      <c r="D9096" s="8" t="s">
        <v>443</v>
      </c>
      <c r="E9096" s="8" t="s">
        <v>444</v>
      </c>
      <c r="F9096" s="8" t="s">
        <v>443</v>
      </c>
      <c r="G9096" s="8" t="s">
        <v>445</v>
      </c>
      <c r="H9096" s="8" t="s">
        <v>446</v>
      </c>
    </row>
    <row r="9097" spans="1:8">
      <c r="A9097" s="8" t="str">
        <f t="shared" si="181"/>
        <v>------------------------------</v>
      </c>
      <c r="B9097" s="8" t="s">
        <v>427</v>
      </c>
      <c r="C9097" s="8" t="s">
        <v>447</v>
      </c>
      <c r="D9097" s="8" t="s">
        <v>448</v>
      </c>
      <c r="E9097" s="8" t="s">
        <v>449</v>
      </c>
      <c r="F9097" s="8" t="s">
        <v>448</v>
      </c>
      <c r="G9097" s="8" t="s">
        <v>431</v>
      </c>
      <c r="H9097" s="8" t="s">
        <v>427</v>
      </c>
    </row>
    <row r="9098" spans="1:8">
      <c r="A9098" s="8" t="str">
        <f t="shared" si="181"/>
        <v>40.10.000710.07.0002</v>
      </c>
      <c r="B9098" s="8" t="s">
        <v>57</v>
      </c>
      <c r="C9098" s="8" t="s">
        <v>830</v>
      </c>
      <c r="D9098" s="8" t="s">
        <v>505</v>
      </c>
      <c r="E9098" s="8" t="s">
        <v>454</v>
      </c>
      <c r="F9098" s="8" t="s">
        <v>452</v>
      </c>
      <c r="G9098" s="8" t="s">
        <v>455</v>
      </c>
      <c r="H9098" s="8">
        <v>1.7472810000000001</v>
      </c>
    </row>
    <row r="9099" spans="1:8">
      <c r="A9099" s="8" t="str">
        <f t="shared" si="181"/>
        <v>40.10.000710.04.0007</v>
      </c>
      <c r="B9099" s="8" t="s">
        <v>57</v>
      </c>
      <c r="C9099" s="8" t="s">
        <v>830</v>
      </c>
      <c r="D9099" s="8" t="s">
        <v>505</v>
      </c>
      <c r="E9099" s="8" t="s">
        <v>535</v>
      </c>
      <c r="F9099" s="8" t="s">
        <v>452</v>
      </c>
      <c r="G9099" s="8" t="s">
        <v>536</v>
      </c>
      <c r="H9099" s="8">
        <v>0.38440200000000002</v>
      </c>
    </row>
    <row r="9100" spans="1:8">
      <c r="A9100" s="8" t="str">
        <f t="shared" si="181"/>
        <v>40.10.000720.07.0076</v>
      </c>
      <c r="B9100" s="8" t="s">
        <v>57</v>
      </c>
      <c r="C9100" s="8" t="s">
        <v>830</v>
      </c>
      <c r="D9100" s="8" t="s">
        <v>505</v>
      </c>
      <c r="E9100" s="8" t="s">
        <v>847</v>
      </c>
      <c r="F9100" s="8" t="s">
        <v>452</v>
      </c>
      <c r="G9100" s="8" t="s">
        <v>848</v>
      </c>
      <c r="H9100" s="8">
        <v>0.130102</v>
      </c>
    </row>
    <row r="9101" spans="1:8">
      <c r="A9101" s="8" t="str">
        <f t="shared" si="181"/>
        <v>40.10.000720.03.0008</v>
      </c>
      <c r="B9101" s="8" t="s">
        <v>57</v>
      </c>
      <c r="C9101" s="8" t="s">
        <v>830</v>
      </c>
      <c r="D9101" s="8" t="s">
        <v>505</v>
      </c>
      <c r="E9101" s="8" t="s">
        <v>826</v>
      </c>
      <c r="F9101" s="8" t="s">
        <v>508</v>
      </c>
      <c r="G9101" s="8" t="s">
        <v>827</v>
      </c>
      <c r="H9101" s="8">
        <v>1</v>
      </c>
    </row>
    <row r="9102" spans="1:8">
      <c r="A9102" s="8" t="str">
        <f t="shared" si="181"/>
        <v>40.10.000720.06.0017</v>
      </c>
      <c r="B9102" s="8" t="s">
        <v>57</v>
      </c>
      <c r="C9102" s="8" t="s">
        <v>830</v>
      </c>
      <c r="D9102" s="8" t="s">
        <v>505</v>
      </c>
      <c r="E9102" s="8" t="s">
        <v>860</v>
      </c>
      <c r="F9102" s="8" t="s">
        <v>463</v>
      </c>
      <c r="G9102" s="8" t="s">
        <v>861</v>
      </c>
      <c r="H9102" s="8">
        <v>30</v>
      </c>
    </row>
    <row r="9103" spans="1:8">
      <c r="A9103" s="8" t="str">
        <f t="shared" ref="A9103:A9166" si="182">B9103&amp;E9103</f>
        <v>40.10.001035.05.0067</v>
      </c>
      <c r="B9103" s="8" t="s">
        <v>58</v>
      </c>
      <c r="C9103" s="8" t="s">
        <v>849</v>
      </c>
      <c r="D9103" s="8" t="s">
        <v>505</v>
      </c>
      <c r="E9103" s="8" t="s">
        <v>831</v>
      </c>
      <c r="F9103" s="8" t="s">
        <v>452</v>
      </c>
      <c r="G9103" s="8" t="s">
        <v>832</v>
      </c>
      <c r="H9103" s="8">
        <v>10</v>
      </c>
    </row>
    <row r="9104" spans="1:8">
      <c r="A9104" s="8" t="str">
        <f t="shared" si="182"/>
        <v>40.10.001030.05.0025</v>
      </c>
      <c r="B9104" s="8" t="s">
        <v>58</v>
      </c>
      <c r="C9104" s="8" t="s">
        <v>849</v>
      </c>
      <c r="D9104" s="8" t="s">
        <v>505</v>
      </c>
      <c r="E9104" s="8" t="s">
        <v>833</v>
      </c>
      <c r="F9104" s="8" t="s">
        <v>452</v>
      </c>
      <c r="G9104" s="8" t="s">
        <v>834</v>
      </c>
      <c r="H9104" s="8">
        <v>10</v>
      </c>
    </row>
    <row r="9105" spans="1:8">
      <c r="A9105" s="8" t="str">
        <f t="shared" si="182"/>
        <v>40.10.001010.09.0003</v>
      </c>
      <c r="B9105" s="8" t="s">
        <v>58</v>
      </c>
      <c r="C9105" s="8" t="s">
        <v>849</v>
      </c>
      <c r="D9105" s="8" t="s">
        <v>505</v>
      </c>
      <c r="E9105" s="8" t="s">
        <v>824</v>
      </c>
      <c r="F9105" s="8" t="s">
        <v>452</v>
      </c>
      <c r="G9105" s="8" t="s">
        <v>825</v>
      </c>
      <c r="H9105" s="8">
        <v>1.1304749999999999</v>
      </c>
    </row>
    <row r="9106" spans="1:8">
      <c r="A9106" s="8" t="str">
        <f t="shared" si="182"/>
        <v>40.10.001010.06.0020</v>
      </c>
      <c r="B9106" s="8" t="s">
        <v>58</v>
      </c>
      <c r="C9106" s="8" t="s">
        <v>849</v>
      </c>
      <c r="D9106" s="8" t="s">
        <v>505</v>
      </c>
      <c r="E9106" s="8" t="s">
        <v>456</v>
      </c>
      <c r="F9106" s="8" t="s">
        <v>452</v>
      </c>
      <c r="G9106" s="8" t="s">
        <v>457</v>
      </c>
      <c r="H9106" s="8">
        <v>0.126058</v>
      </c>
    </row>
    <row r="9107" spans="1:8">
      <c r="A9107" s="8" t="str">
        <f t="shared" si="182"/>
        <v>40.10.001010.04.0004</v>
      </c>
      <c r="B9107" s="8" t="s">
        <v>58</v>
      </c>
      <c r="C9107" s="8" t="s">
        <v>849</v>
      </c>
      <c r="D9107" s="8" t="s">
        <v>505</v>
      </c>
      <c r="E9107" s="8" t="s">
        <v>776</v>
      </c>
      <c r="F9107" s="8" t="s">
        <v>452</v>
      </c>
      <c r="G9107" s="8" t="s">
        <v>777</v>
      </c>
      <c r="H9107" s="8">
        <v>0.37749899999999997</v>
      </c>
    </row>
    <row r="9108" spans="1:8">
      <c r="A9108" s="8" t="str">
        <f t="shared" si="182"/>
        <v>40.10.001040.03.1380</v>
      </c>
      <c r="B9108" s="8" t="s">
        <v>58</v>
      </c>
      <c r="C9108" s="8" t="s">
        <v>849</v>
      </c>
      <c r="D9108" s="8" t="s">
        <v>505</v>
      </c>
      <c r="E9108" s="8" t="s">
        <v>835</v>
      </c>
      <c r="F9108" s="8" t="s">
        <v>498</v>
      </c>
      <c r="G9108" s="8" t="s">
        <v>836</v>
      </c>
      <c r="H9108" s="8">
        <v>1.617853</v>
      </c>
    </row>
    <row r="9109" spans="1:8">
      <c r="A9109" s="8" t="str">
        <f t="shared" si="182"/>
        <v>40.10.001040.03.1510</v>
      </c>
      <c r="B9109" s="8" t="s">
        <v>58</v>
      </c>
      <c r="C9109" s="8" t="s">
        <v>849</v>
      </c>
      <c r="D9109" s="8" t="s">
        <v>505</v>
      </c>
      <c r="E9109" s="8" t="s">
        <v>837</v>
      </c>
      <c r="F9109" s="8" t="s">
        <v>498</v>
      </c>
      <c r="G9109" s="8" t="s">
        <v>838</v>
      </c>
      <c r="H9109" s="8">
        <v>0.40446300000000002</v>
      </c>
    </row>
    <row r="9110" spans="1:8">
      <c r="A9110" s="8" t="str">
        <f t="shared" si="182"/>
        <v>40.10.001030.06.0004</v>
      </c>
      <c r="B9110" s="8" t="s">
        <v>58</v>
      </c>
      <c r="C9110" s="8" t="s">
        <v>849</v>
      </c>
      <c r="D9110" s="8" t="s">
        <v>505</v>
      </c>
      <c r="E9110" s="8" t="s">
        <v>839</v>
      </c>
      <c r="F9110" s="8" t="s">
        <v>452</v>
      </c>
      <c r="G9110" s="8" t="s">
        <v>840</v>
      </c>
      <c r="H9110" s="8">
        <v>6.3802159999999999</v>
      </c>
    </row>
    <row r="9111" spans="1:8">
      <c r="A9111" s="8" t="str">
        <f t="shared" si="182"/>
        <v>40.10.001010.01.0014</v>
      </c>
      <c r="B9111" s="8" t="s">
        <v>58</v>
      </c>
      <c r="C9111" s="8" t="s">
        <v>849</v>
      </c>
      <c r="D9111" s="8" t="s">
        <v>505</v>
      </c>
      <c r="E9111" s="8" t="s">
        <v>841</v>
      </c>
      <c r="F9111" s="8" t="s">
        <v>452</v>
      </c>
      <c r="G9111" s="8" t="s">
        <v>842</v>
      </c>
      <c r="H9111" s="8">
        <v>1.553139</v>
      </c>
    </row>
    <row r="9112" spans="1:8">
      <c r="A9112" s="8" t="str">
        <f t="shared" si="182"/>
        <v>40.10.001010.01.0010</v>
      </c>
      <c r="B9112" s="8" t="s">
        <v>58</v>
      </c>
      <c r="C9112" s="8" t="s">
        <v>849</v>
      </c>
      <c r="D9112" s="8" t="s">
        <v>505</v>
      </c>
      <c r="E9112" s="8" t="s">
        <v>843</v>
      </c>
      <c r="F9112" s="8" t="s">
        <v>452</v>
      </c>
      <c r="G9112" s="8" t="s">
        <v>844</v>
      </c>
      <c r="H9112" s="8">
        <v>0.77656899999999995</v>
      </c>
    </row>
    <row r="9113" spans="1:8">
      <c r="A9113" s="8" t="str">
        <f t="shared" si="182"/>
        <v>40.10.001010.01.0006</v>
      </c>
      <c r="B9113" s="8" t="s">
        <v>58</v>
      </c>
      <c r="C9113" s="8" t="s">
        <v>849</v>
      </c>
      <c r="D9113" s="8" t="s">
        <v>505</v>
      </c>
      <c r="E9113" s="8" t="s">
        <v>845</v>
      </c>
      <c r="F9113" s="8" t="s">
        <v>452</v>
      </c>
      <c r="G9113" s="8" t="s">
        <v>846</v>
      </c>
      <c r="H9113" s="8">
        <v>1.553139</v>
      </c>
    </row>
    <row r="9114" spans="1:8">
      <c r="A9114" s="8" t="str">
        <f t="shared" si="182"/>
        <v>40.10.001010.02.0003</v>
      </c>
      <c r="B9114" s="8" t="s">
        <v>58</v>
      </c>
      <c r="C9114" s="8" t="s">
        <v>849</v>
      </c>
      <c r="D9114" s="8" t="s">
        <v>505</v>
      </c>
      <c r="E9114" s="8" t="s">
        <v>523</v>
      </c>
      <c r="F9114" s="8" t="s">
        <v>452</v>
      </c>
      <c r="G9114" s="8" t="s">
        <v>524</v>
      </c>
      <c r="H9114" s="8">
        <v>0.38828499999999999</v>
      </c>
    </row>
    <row r="9115" spans="1:8">
      <c r="A9115" s="8" t="str">
        <f t="shared" si="182"/>
        <v>40.10.001010.07.0002</v>
      </c>
      <c r="B9115" s="8" t="s">
        <v>58</v>
      </c>
      <c r="C9115" s="8" t="s">
        <v>849</v>
      </c>
      <c r="D9115" s="8" t="s">
        <v>505</v>
      </c>
      <c r="E9115" s="8" t="s">
        <v>454</v>
      </c>
      <c r="F9115" s="8" t="s">
        <v>452</v>
      </c>
      <c r="G9115" s="8" t="s">
        <v>455</v>
      </c>
      <c r="H9115" s="8">
        <v>1.9414229999999999</v>
      </c>
    </row>
    <row r="9116" spans="1:8">
      <c r="A9116" s="8" t="str">
        <f t="shared" si="182"/>
        <v>40.10.001010.04.0007</v>
      </c>
      <c r="B9116" s="8" t="s">
        <v>58</v>
      </c>
      <c r="C9116" s="8" t="s">
        <v>849</v>
      </c>
      <c r="D9116" s="8" t="s">
        <v>505</v>
      </c>
      <c r="E9116" s="8" t="s">
        <v>535</v>
      </c>
      <c r="F9116" s="8" t="s">
        <v>452</v>
      </c>
      <c r="G9116" s="8" t="s">
        <v>536</v>
      </c>
      <c r="H9116" s="8">
        <v>0.42711300000000002</v>
      </c>
    </row>
    <row r="9117" spans="1:8">
      <c r="A9117" s="8" t="str">
        <f t="shared" si="182"/>
        <v>40.10.001020.07.0078</v>
      </c>
      <c r="B9117" s="8" t="s">
        <v>58</v>
      </c>
      <c r="C9117" s="8" t="s">
        <v>849</v>
      </c>
      <c r="D9117" s="8" t="s">
        <v>505</v>
      </c>
      <c r="E9117" s="8" t="s">
        <v>850</v>
      </c>
      <c r="F9117" s="8" t="s">
        <v>452</v>
      </c>
      <c r="G9117" s="8" t="s">
        <v>851</v>
      </c>
      <c r="H9117" s="8">
        <v>6.9082000000000005E-2</v>
      </c>
    </row>
    <row r="9118" spans="1:8">
      <c r="A9118" s="8" t="str">
        <f t="shared" si="182"/>
        <v>40.10.001020.03.0008</v>
      </c>
      <c r="B9118" s="8" t="s">
        <v>58</v>
      </c>
      <c r="C9118" s="8" t="s">
        <v>849</v>
      </c>
      <c r="D9118" s="8" t="s">
        <v>505</v>
      </c>
      <c r="E9118" s="8" t="s">
        <v>826</v>
      </c>
      <c r="F9118" s="8" t="s">
        <v>508</v>
      </c>
      <c r="G9118" s="8" t="s">
        <v>827</v>
      </c>
      <c r="H9118" s="8">
        <v>1</v>
      </c>
    </row>
    <row r="9119" spans="1:8">
      <c r="A9119" s="8" t="str">
        <f t="shared" si="182"/>
        <v>40.10.001020.06.0031</v>
      </c>
      <c r="B9119" s="8" t="s">
        <v>58</v>
      </c>
      <c r="C9119" s="8" t="s">
        <v>849</v>
      </c>
      <c r="D9119" s="8" t="s">
        <v>505</v>
      </c>
      <c r="E9119" s="8" t="s">
        <v>862</v>
      </c>
      <c r="F9119" s="8" t="s">
        <v>463</v>
      </c>
      <c r="G9119" s="8" t="s">
        <v>859</v>
      </c>
      <c r="H9119" s="8">
        <v>1</v>
      </c>
    </row>
    <row r="9120" spans="1:8">
      <c r="A9120" s="8" t="str">
        <f t="shared" si="182"/>
        <v>40.10.001135.05.0067</v>
      </c>
      <c r="B9120" s="8" t="s">
        <v>863</v>
      </c>
      <c r="C9120" s="8" t="s">
        <v>864</v>
      </c>
      <c r="D9120" s="8" t="s">
        <v>505</v>
      </c>
      <c r="E9120" s="8" t="s">
        <v>831</v>
      </c>
      <c r="F9120" s="8" t="s">
        <v>452</v>
      </c>
      <c r="G9120" s="8" t="s">
        <v>832</v>
      </c>
      <c r="H9120" s="8">
        <v>9</v>
      </c>
    </row>
    <row r="9121" spans="1:8">
      <c r="A9121" s="8" t="str">
        <f t="shared" si="182"/>
        <v>40.10.001130.05.0025</v>
      </c>
      <c r="B9121" s="8" t="s">
        <v>863</v>
      </c>
      <c r="C9121" s="8" t="s">
        <v>864</v>
      </c>
      <c r="D9121" s="8" t="s">
        <v>505</v>
      </c>
      <c r="E9121" s="8" t="s">
        <v>833</v>
      </c>
      <c r="F9121" s="8" t="s">
        <v>452</v>
      </c>
      <c r="G9121" s="8" t="s">
        <v>834</v>
      </c>
      <c r="H9121" s="8">
        <v>9</v>
      </c>
    </row>
    <row r="9122" spans="1:8">
      <c r="A9122" s="8" t="str">
        <f t="shared" si="182"/>
        <v>40.10.001110.09.0003</v>
      </c>
      <c r="B9122" s="8" t="s">
        <v>863</v>
      </c>
      <c r="C9122" s="8" t="s">
        <v>864</v>
      </c>
      <c r="D9122" s="8" t="s">
        <v>505</v>
      </c>
      <c r="E9122" s="8" t="s">
        <v>824</v>
      </c>
      <c r="F9122" s="8" t="s">
        <v>452</v>
      </c>
      <c r="G9122" s="8" t="s">
        <v>825</v>
      </c>
      <c r="H9122" s="8">
        <v>1.0174270000000001</v>
      </c>
    </row>
    <row r="9123" spans="1:8">
      <c r="A9123" s="8" t="str">
        <f t="shared" si="182"/>
        <v>40.10.001110.06.0020</v>
      </c>
      <c r="B9123" s="8" t="s">
        <v>863</v>
      </c>
      <c r="C9123" s="8" t="s">
        <v>864</v>
      </c>
      <c r="D9123" s="8" t="s">
        <v>505</v>
      </c>
      <c r="E9123" s="8" t="s">
        <v>456</v>
      </c>
      <c r="F9123" s="8" t="s">
        <v>452</v>
      </c>
      <c r="G9123" s="8" t="s">
        <v>457</v>
      </c>
      <c r="H9123" s="8">
        <v>0.113452</v>
      </c>
    </row>
    <row r="9124" spans="1:8">
      <c r="A9124" s="8" t="str">
        <f t="shared" si="182"/>
        <v>40.10.001110.04.0004</v>
      </c>
      <c r="B9124" s="8" t="s">
        <v>863</v>
      </c>
      <c r="C9124" s="8" t="s">
        <v>864</v>
      </c>
      <c r="D9124" s="8" t="s">
        <v>505</v>
      </c>
      <c r="E9124" s="8" t="s">
        <v>776</v>
      </c>
      <c r="F9124" s="8" t="s">
        <v>452</v>
      </c>
      <c r="G9124" s="8" t="s">
        <v>777</v>
      </c>
      <c r="H9124" s="8">
        <v>0.33974900000000002</v>
      </c>
    </row>
    <row r="9125" spans="1:8">
      <c r="A9125" s="8" t="str">
        <f t="shared" si="182"/>
        <v>40.10.001140.03.1380</v>
      </c>
      <c r="B9125" s="8" t="s">
        <v>863</v>
      </c>
      <c r="C9125" s="8" t="s">
        <v>864</v>
      </c>
      <c r="D9125" s="8" t="s">
        <v>505</v>
      </c>
      <c r="E9125" s="8" t="s">
        <v>835</v>
      </c>
      <c r="F9125" s="8" t="s">
        <v>498</v>
      </c>
      <c r="G9125" s="8" t="s">
        <v>836</v>
      </c>
      <c r="H9125" s="8">
        <v>1.4560679999999999</v>
      </c>
    </row>
    <row r="9126" spans="1:8">
      <c r="A9126" s="8" t="str">
        <f t="shared" si="182"/>
        <v>40.10.001140.03.1510</v>
      </c>
      <c r="B9126" s="8" t="s">
        <v>863</v>
      </c>
      <c r="C9126" s="8" t="s">
        <v>864</v>
      </c>
      <c r="D9126" s="8" t="s">
        <v>505</v>
      </c>
      <c r="E9126" s="8" t="s">
        <v>837</v>
      </c>
      <c r="F9126" s="8" t="s">
        <v>498</v>
      </c>
      <c r="G9126" s="8" t="s">
        <v>838</v>
      </c>
      <c r="H9126" s="8">
        <v>0.36401699999999998</v>
      </c>
    </row>
    <row r="9127" spans="1:8">
      <c r="A9127" s="8" t="str">
        <f t="shared" si="182"/>
        <v>40.10.001130.06.0004</v>
      </c>
      <c r="B9127" s="8" t="s">
        <v>863</v>
      </c>
      <c r="C9127" s="8" t="s">
        <v>864</v>
      </c>
      <c r="D9127" s="8" t="s">
        <v>505</v>
      </c>
      <c r="E9127" s="8" t="s">
        <v>839</v>
      </c>
      <c r="F9127" s="8" t="s">
        <v>452</v>
      </c>
      <c r="G9127" s="8" t="s">
        <v>840</v>
      </c>
      <c r="H9127" s="8">
        <v>5.7421949999999997</v>
      </c>
    </row>
    <row r="9128" spans="1:8">
      <c r="A9128" s="8" t="str">
        <f t="shared" si="182"/>
        <v>40.10.001110.01.0014</v>
      </c>
      <c r="B9128" s="8" t="s">
        <v>863</v>
      </c>
      <c r="C9128" s="8" t="s">
        <v>864</v>
      </c>
      <c r="D9128" s="8" t="s">
        <v>505</v>
      </c>
      <c r="E9128" s="8" t="s">
        <v>841</v>
      </c>
      <c r="F9128" s="8" t="s">
        <v>452</v>
      </c>
      <c r="G9128" s="8" t="s">
        <v>842</v>
      </c>
      <c r="H9128" s="8">
        <v>1.3978250000000001</v>
      </c>
    </row>
    <row r="9129" spans="1:8">
      <c r="A9129" s="8" t="str">
        <f t="shared" si="182"/>
        <v>40.10.001110.01.0010</v>
      </c>
      <c r="B9129" s="8" t="s">
        <v>863</v>
      </c>
      <c r="C9129" s="8" t="s">
        <v>864</v>
      </c>
      <c r="D9129" s="8" t="s">
        <v>505</v>
      </c>
      <c r="E9129" s="8" t="s">
        <v>843</v>
      </c>
      <c r="F9129" s="8" t="s">
        <v>452</v>
      </c>
      <c r="G9129" s="8" t="s">
        <v>844</v>
      </c>
      <c r="H9129" s="8">
        <v>0.69891199999999998</v>
      </c>
    </row>
    <row r="9130" spans="1:8">
      <c r="A9130" s="8" t="str">
        <f t="shared" si="182"/>
        <v>40.10.001110.01.0006</v>
      </c>
      <c r="B9130" s="8" t="s">
        <v>863</v>
      </c>
      <c r="C9130" s="8" t="s">
        <v>864</v>
      </c>
      <c r="D9130" s="8" t="s">
        <v>505</v>
      </c>
      <c r="E9130" s="8" t="s">
        <v>845</v>
      </c>
      <c r="F9130" s="8" t="s">
        <v>452</v>
      </c>
      <c r="G9130" s="8" t="s">
        <v>846</v>
      </c>
      <c r="H9130" s="8">
        <v>1.3978250000000001</v>
      </c>
    </row>
    <row r="9131" spans="1:8">
      <c r="A9131" s="8" t="str">
        <f t="shared" si="182"/>
        <v>40.10.001110.02.0003</v>
      </c>
      <c r="B9131" s="8" t="s">
        <v>863</v>
      </c>
      <c r="C9131" s="8" t="s">
        <v>864</v>
      </c>
      <c r="D9131" s="8" t="s">
        <v>505</v>
      </c>
      <c r="E9131" s="8" t="s">
        <v>523</v>
      </c>
      <c r="F9131" s="8" t="s">
        <v>452</v>
      </c>
      <c r="G9131" s="8" t="s">
        <v>524</v>
      </c>
      <c r="H9131" s="8">
        <v>0.34945599999999999</v>
      </c>
    </row>
    <row r="9132" spans="1:8">
      <c r="A9132" s="8" t="str">
        <f t="shared" si="182"/>
        <v>40.10.001110.07.0002</v>
      </c>
      <c r="B9132" s="8" t="s">
        <v>863</v>
      </c>
      <c r="C9132" s="8" t="s">
        <v>864</v>
      </c>
      <c r="D9132" s="8" t="s">
        <v>505</v>
      </c>
      <c r="E9132" s="8" t="s">
        <v>454</v>
      </c>
      <c r="F9132" s="8" t="s">
        <v>452</v>
      </c>
      <c r="G9132" s="8" t="s">
        <v>455</v>
      </c>
      <c r="H9132" s="8">
        <v>1.7472810000000001</v>
      </c>
    </row>
    <row r="9133" spans="1:8">
      <c r="A9133" s="8" t="str">
        <f t="shared" si="182"/>
        <v>40.10.001110.04.0007</v>
      </c>
      <c r="B9133" s="8" t="s">
        <v>863</v>
      </c>
      <c r="C9133" s="8" t="s">
        <v>864</v>
      </c>
      <c r="D9133" s="8" t="s">
        <v>505</v>
      </c>
      <c r="E9133" s="8" t="s">
        <v>535</v>
      </c>
      <c r="F9133" s="8" t="s">
        <v>452</v>
      </c>
      <c r="G9133" s="8" t="s">
        <v>536</v>
      </c>
      <c r="H9133" s="8">
        <v>0.38440200000000002</v>
      </c>
    </row>
    <row r="9134" spans="1:8">
      <c r="A9134" s="8" t="str">
        <f t="shared" si="182"/>
        <v>40.10.001120.07.0076</v>
      </c>
      <c r="B9134" s="8" t="s">
        <v>863</v>
      </c>
      <c r="C9134" s="8" t="s">
        <v>864</v>
      </c>
      <c r="D9134" s="8" t="s">
        <v>505</v>
      </c>
      <c r="E9134" s="8" t="s">
        <v>847</v>
      </c>
      <c r="F9134" s="8" t="s">
        <v>452</v>
      </c>
      <c r="G9134" s="8" t="s">
        <v>848</v>
      </c>
      <c r="H9134" s="8">
        <v>0.130102</v>
      </c>
    </row>
    <row r="9135" spans="1:8">
      <c r="A9135" s="8" t="str">
        <f t="shared" si="182"/>
        <v>40.10.001120.03.0008</v>
      </c>
      <c r="B9135" s="8" t="s">
        <v>863</v>
      </c>
      <c r="C9135" s="8" t="s">
        <v>864</v>
      </c>
      <c r="D9135" s="8" t="s">
        <v>505</v>
      </c>
      <c r="E9135" s="8" t="s">
        <v>826</v>
      </c>
      <c r="F9135" s="8" t="s">
        <v>508</v>
      </c>
      <c r="G9135" s="8" t="s">
        <v>827</v>
      </c>
      <c r="H9135" s="8">
        <v>1</v>
      </c>
    </row>
    <row r="9136" spans="1:8">
      <c r="A9136" s="8" t="str">
        <f t="shared" si="182"/>
        <v>40.10.001120.06.0033</v>
      </c>
      <c r="B9136" s="8" t="s">
        <v>863</v>
      </c>
      <c r="C9136" s="8" t="s">
        <v>864</v>
      </c>
      <c r="D9136" s="8" t="s">
        <v>505</v>
      </c>
      <c r="E9136" s="8" t="s">
        <v>853</v>
      </c>
      <c r="F9136" s="8" t="s">
        <v>463</v>
      </c>
      <c r="G9136" s="8" t="s">
        <v>854</v>
      </c>
      <c r="H9136" s="8">
        <v>30</v>
      </c>
    </row>
    <row r="9137" spans="1:8">
      <c r="A9137" s="8" t="str">
        <f t="shared" si="182"/>
        <v>40.12.000110.05.0002</v>
      </c>
      <c r="B9137" s="8" t="s">
        <v>232</v>
      </c>
      <c r="C9137" s="8" t="s">
        <v>233</v>
      </c>
      <c r="D9137" s="8" t="s">
        <v>450</v>
      </c>
      <c r="E9137" s="8" t="s">
        <v>451</v>
      </c>
      <c r="F9137" s="8" t="s">
        <v>452</v>
      </c>
      <c r="G9137" s="8" t="s">
        <v>453</v>
      </c>
      <c r="H9137" s="8">
        <v>0.73101000000000005</v>
      </c>
    </row>
    <row r="9138" spans="1:8">
      <c r="A9138" s="8" t="str">
        <f t="shared" si="182"/>
        <v>40.12.000110.06.0020</v>
      </c>
      <c r="B9138" s="8" t="s">
        <v>232</v>
      </c>
      <c r="C9138" s="8" t="s">
        <v>233</v>
      </c>
      <c r="D9138" s="8" t="s">
        <v>450</v>
      </c>
      <c r="E9138" s="8" t="s">
        <v>456</v>
      </c>
      <c r="F9138" s="8" t="s">
        <v>452</v>
      </c>
      <c r="G9138" s="8" t="s">
        <v>457</v>
      </c>
      <c r="H9138" s="8">
        <v>1.9583E-2</v>
      </c>
    </row>
    <row r="9139" spans="1:8">
      <c r="A9139" s="8" t="str">
        <f t="shared" si="182"/>
        <v>40.12.000110.04.0005</v>
      </c>
      <c r="B9139" s="8" t="s">
        <v>232</v>
      </c>
      <c r="C9139" s="8" t="s">
        <v>233</v>
      </c>
      <c r="D9139" s="8" t="s">
        <v>450</v>
      </c>
      <c r="E9139" s="8" t="s">
        <v>475</v>
      </c>
      <c r="F9139" s="8" t="s">
        <v>452</v>
      </c>
      <c r="G9139" s="8" t="s">
        <v>476</v>
      </c>
      <c r="H9139" s="8">
        <v>0.182727</v>
      </c>
    </row>
    <row r="9140" spans="1:8">
      <c r="A9140" s="8" t="str">
        <f t="shared" si="182"/>
        <v>40.12.000110.07.0002</v>
      </c>
      <c r="B9140" s="8" t="s">
        <v>232</v>
      </c>
      <c r="C9140" s="8" t="s">
        <v>233</v>
      </c>
      <c r="D9140" s="8" t="s">
        <v>450</v>
      </c>
      <c r="E9140" s="8" t="s">
        <v>454</v>
      </c>
      <c r="F9140" s="8" t="s">
        <v>452</v>
      </c>
      <c r="G9140" s="8" t="s">
        <v>455</v>
      </c>
      <c r="H9140" s="8">
        <v>0.92200099999999996</v>
      </c>
    </row>
    <row r="9141" spans="1:8">
      <c r="A9141" s="8" t="str">
        <f t="shared" si="182"/>
        <v>40.12.000130.02.0013</v>
      </c>
      <c r="B9141" s="8" t="s">
        <v>232</v>
      </c>
      <c r="C9141" s="8" t="s">
        <v>233</v>
      </c>
      <c r="D9141" s="8" t="s">
        <v>450</v>
      </c>
      <c r="E9141" s="8" t="s">
        <v>234</v>
      </c>
      <c r="F9141" s="8" t="s">
        <v>579</v>
      </c>
      <c r="G9141" s="8" t="s">
        <v>866</v>
      </c>
      <c r="H9141" s="8">
        <v>1.212121</v>
      </c>
    </row>
    <row r="9142" spans="1:8">
      <c r="A9142" s="8" t="str">
        <f t="shared" si="182"/>
        <v>40.12.000110.03.0015</v>
      </c>
      <c r="B9142" s="8" t="s">
        <v>232</v>
      </c>
      <c r="C9142" s="8" t="s">
        <v>233</v>
      </c>
      <c r="D9142" s="8" t="s">
        <v>450</v>
      </c>
      <c r="E9142" s="8" t="s">
        <v>867</v>
      </c>
      <c r="F9142" s="8" t="s">
        <v>452</v>
      </c>
      <c r="G9142" s="8" t="s">
        <v>868</v>
      </c>
      <c r="H9142" s="8">
        <v>0.44430399999999998</v>
      </c>
    </row>
    <row r="9143" spans="1:8">
      <c r="A9143" s="8" t="str">
        <f t="shared" si="182"/>
        <v>40.12.000110.06.0004</v>
      </c>
      <c r="B9143" s="8" t="s">
        <v>232</v>
      </c>
      <c r="C9143" s="8" t="s">
        <v>233</v>
      </c>
      <c r="D9143" s="8" t="s">
        <v>450</v>
      </c>
      <c r="E9143" s="8" t="s">
        <v>469</v>
      </c>
      <c r="F9143" s="8" t="s">
        <v>452</v>
      </c>
      <c r="G9143" s="8" t="s">
        <v>470</v>
      </c>
      <c r="H9143" s="8">
        <v>2.962E-2</v>
      </c>
    </row>
    <row r="9144" spans="1:8">
      <c r="A9144" s="8" t="str">
        <f t="shared" si="182"/>
        <v>40.12.000110.06.0019</v>
      </c>
      <c r="B9144" s="8" t="s">
        <v>232</v>
      </c>
      <c r="C9144" s="8" t="s">
        <v>233</v>
      </c>
      <c r="D9144" s="8" t="s">
        <v>450</v>
      </c>
      <c r="E9144" s="8" t="s">
        <v>473</v>
      </c>
      <c r="F9144" s="8" t="s">
        <v>452</v>
      </c>
      <c r="G9144" s="8" t="s">
        <v>474</v>
      </c>
      <c r="H9144" s="8">
        <v>9.8729999999999998E-3</v>
      </c>
    </row>
    <row r="9145" spans="1:8">
      <c r="A9145" s="8" t="str">
        <f t="shared" si="182"/>
        <v>40.12.000110.04.0007</v>
      </c>
      <c r="B9145" s="8" t="s">
        <v>232</v>
      </c>
      <c r="C9145" s="8" t="s">
        <v>233</v>
      </c>
      <c r="D9145" s="8" t="s">
        <v>450</v>
      </c>
      <c r="E9145" s="8" t="s">
        <v>535</v>
      </c>
      <c r="F9145" s="8" t="s">
        <v>452</v>
      </c>
      <c r="G9145" s="8" t="s">
        <v>536</v>
      </c>
      <c r="H9145" s="8">
        <v>1.9747000000000001E-2</v>
      </c>
    </row>
    <row r="9146" spans="1:8">
      <c r="A9146" s="8" t="str">
        <f t="shared" si="182"/>
        <v>40.12.000110.06.0043</v>
      </c>
      <c r="B9146" s="8" t="s">
        <v>232</v>
      </c>
      <c r="C9146" s="8" t="s">
        <v>233</v>
      </c>
      <c r="D9146" s="8" t="s">
        <v>450</v>
      </c>
      <c r="E9146" s="8" t="s">
        <v>869</v>
      </c>
      <c r="F9146" s="8" t="s">
        <v>452</v>
      </c>
      <c r="G9146" s="8" t="s">
        <v>870</v>
      </c>
      <c r="H9146" s="8">
        <v>9.5076999999999995E-2</v>
      </c>
    </row>
    <row r="9147" spans="1:8">
      <c r="A9147" s="8" t="str">
        <f t="shared" si="182"/>
        <v>40.12.000110.06.0006</v>
      </c>
      <c r="B9147" s="8" t="s">
        <v>232</v>
      </c>
      <c r="C9147" s="8" t="s">
        <v>233</v>
      </c>
      <c r="D9147" s="8" t="s">
        <v>450</v>
      </c>
      <c r="E9147" s="8" t="s">
        <v>495</v>
      </c>
      <c r="F9147" s="8" t="s">
        <v>452</v>
      </c>
      <c r="G9147" s="8" t="s">
        <v>496</v>
      </c>
      <c r="H9147" s="8">
        <v>1.0366999999999999E-2</v>
      </c>
    </row>
    <row r="9148" spans="1:8">
      <c r="A9148" s="8" t="str">
        <f t="shared" si="182"/>
        <v>40.12.000110.06.0028</v>
      </c>
      <c r="B9148" s="8" t="s">
        <v>232</v>
      </c>
      <c r="C9148" s="8" t="s">
        <v>233</v>
      </c>
      <c r="D9148" s="8" t="s">
        <v>450</v>
      </c>
      <c r="E9148" s="8" t="s">
        <v>871</v>
      </c>
      <c r="F9148" s="8" t="s">
        <v>498</v>
      </c>
      <c r="G9148" s="8" t="s">
        <v>872</v>
      </c>
      <c r="H9148" s="8">
        <v>8.8860999999999996E-2</v>
      </c>
    </row>
    <row r="9149" spans="1:8">
      <c r="A9149" s="8" t="str">
        <f t="shared" si="182"/>
        <v>40.12.000110.06.0044</v>
      </c>
      <c r="B9149" s="8" t="s">
        <v>232</v>
      </c>
      <c r="C9149" s="8" t="s">
        <v>233</v>
      </c>
      <c r="D9149" s="8" t="s">
        <v>450</v>
      </c>
      <c r="E9149" s="8" t="s">
        <v>873</v>
      </c>
      <c r="F9149" s="8" t="s">
        <v>452</v>
      </c>
      <c r="G9149" s="8" t="s">
        <v>874</v>
      </c>
      <c r="H9149" s="8">
        <v>2.962E-2</v>
      </c>
    </row>
    <row r="9150" spans="1:8">
      <c r="A9150" s="8" t="str">
        <f t="shared" si="182"/>
        <v>40.12.000110.06.0042</v>
      </c>
      <c r="B9150" s="8" t="s">
        <v>232</v>
      </c>
      <c r="C9150" s="8" t="s">
        <v>233</v>
      </c>
      <c r="D9150" s="8" t="s">
        <v>450</v>
      </c>
      <c r="E9150" s="8" t="s">
        <v>875</v>
      </c>
      <c r="F9150" s="8" t="s">
        <v>452</v>
      </c>
      <c r="G9150" s="8" t="s">
        <v>876</v>
      </c>
      <c r="H9150" s="8">
        <v>3.4906E-2</v>
      </c>
    </row>
    <row r="9151" spans="1:8">
      <c r="A9151" s="8" t="str">
        <f t="shared" si="182"/>
        <v>40.12.000110.06.0046</v>
      </c>
      <c r="B9151" s="8" t="s">
        <v>232</v>
      </c>
      <c r="C9151" s="8" t="s">
        <v>233</v>
      </c>
      <c r="D9151" s="8" t="s">
        <v>450</v>
      </c>
      <c r="E9151" s="8" t="s">
        <v>877</v>
      </c>
      <c r="F9151" s="8" t="s">
        <v>452</v>
      </c>
      <c r="G9151" s="8" t="s">
        <v>878</v>
      </c>
      <c r="H9151" s="8">
        <v>8.8859999999999998E-3</v>
      </c>
    </row>
    <row r="9152" spans="1:8">
      <c r="A9152" s="8" t="str">
        <f t="shared" si="182"/>
        <v>40.12.000130.03.0002</v>
      </c>
      <c r="B9152" s="8" t="s">
        <v>232</v>
      </c>
      <c r="C9152" s="8" t="s">
        <v>233</v>
      </c>
      <c r="D9152" s="8" t="s">
        <v>450</v>
      </c>
      <c r="E9152" s="8" t="s">
        <v>497</v>
      </c>
      <c r="F9152" s="8" t="s">
        <v>498</v>
      </c>
      <c r="G9152" s="8" t="s">
        <v>499</v>
      </c>
      <c r="H9152" s="8">
        <v>9.8729999999999998E-3</v>
      </c>
    </row>
    <row r="9153" spans="1:8">
      <c r="A9153" s="8" t="str">
        <f t="shared" si="182"/>
        <v>40.12.000110.07.0011</v>
      </c>
      <c r="B9153" s="8" t="s">
        <v>232</v>
      </c>
      <c r="C9153" s="8" t="s">
        <v>233</v>
      </c>
      <c r="D9153" s="8" t="s">
        <v>450</v>
      </c>
      <c r="E9153" s="8" t="s">
        <v>487</v>
      </c>
      <c r="F9153" s="8" t="s">
        <v>452</v>
      </c>
      <c r="G9153" s="8" t="s">
        <v>488</v>
      </c>
      <c r="H9153" s="8">
        <v>4.9370000000000004E-3</v>
      </c>
    </row>
    <row r="9154" spans="1:8">
      <c r="A9154" s="8" t="str">
        <f t="shared" si="182"/>
        <v>40.12.000110.06.0037</v>
      </c>
      <c r="B9154" s="8" t="s">
        <v>232</v>
      </c>
      <c r="C9154" s="8" t="s">
        <v>233</v>
      </c>
      <c r="D9154" s="8" t="s">
        <v>450</v>
      </c>
      <c r="E9154" s="8" t="s">
        <v>485</v>
      </c>
      <c r="F9154" s="8" t="s">
        <v>452</v>
      </c>
      <c r="G9154" s="8" t="s">
        <v>486</v>
      </c>
      <c r="H9154" s="8">
        <v>1.4799999999999999E-4</v>
      </c>
    </row>
    <row r="9155" spans="1:8">
      <c r="A9155" s="8" t="str">
        <f t="shared" si="182"/>
        <v>---------------  - FMEN031 - V:</v>
      </c>
      <c r="B9155" s="8" t="s">
        <v>427</v>
      </c>
      <c r="C9155" s="8" t="e">
        <f>------------------------------DAT</f>
        <v>#NAME?</v>
      </c>
      <c r="D9155" s="8" t="s">
        <v>1238</v>
      </c>
      <c r="E9155" s="8" t="s">
        <v>526</v>
      </c>
      <c r="F9155" s="8" t="s">
        <v>527</v>
      </c>
      <c r="G9155" s="8" t="s">
        <v>528</v>
      </c>
      <c r="H9155" s="8"/>
    </row>
    <row r="9156" spans="1:8">
      <c r="A9156" s="8" t="str">
        <f t="shared" si="182"/>
        <v>_x000C_------------------------------</v>
      </c>
      <c r="B9156" s="8" t="s">
        <v>529</v>
      </c>
      <c r="C9156" s="8" t="s">
        <v>1227</v>
      </c>
      <c r="D9156" s="8" t="s">
        <v>1228</v>
      </c>
      <c r="E9156" s="8" t="s">
        <v>430</v>
      </c>
      <c r="F9156" s="8" t="s">
        <v>429</v>
      </c>
      <c r="G9156" s="8" t="s">
        <v>431</v>
      </c>
      <c r="H9156" s="8" t="s">
        <v>431</v>
      </c>
    </row>
    <row r="9157" spans="1:8">
      <c r="A9157" s="8" t="str">
        <f t="shared" si="182"/>
        <v>FORNO DE MINASrutura de Atual P</v>
      </c>
      <c r="B9157" s="8" t="s">
        <v>433</v>
      </c>
      <c r="C9157" s="8" t="s">
        <v>434</v>
      </c>
      <c r="D9157" s="8" t="s">
        <v>435</v>
      </c>
      <c r="E9157" s="8" t="s">
        <v>436</v>
      </c>
      <c r="F9157" s="8" t="s">
        <v>437</v>
      </c>
      <c r="G9157" s="8" t="s">
        <v>438</v>
      </c>
      <c r="H9157" s="8" t="s">
        <v>2276</v>
      </c>
    </row>
    <row r="9158" spans="1:8">
      <c r="A9158" s="8" t="str">
        <f t="shared" si="182"/>
        <v>-------------------------------</v>
      </c>
      <c r="B9158" s="8" t="s">
        <v>427</v>
      </c>
      <c r="C9158" s="8" t="s">
        <v>1227</v>
      </c>
      <c r="D9158" s="8" t="s">
        <v>1228</v>
      </c>
      <c r="E9158" s="8" t="s">
        <v>430</v>
      </c>
      <c r="F9158" s="8" t="s">
        <v>429</v>
      </c>
      <c r="G9158" s="8" t="s">
        <v>431</v>
      </c>
      <c r="H9158" s="8" t="s">
        <v>2273</v>
      </c>
    </row>
    <row r="9159" spans="1:8">
      <c r="A9159" s="8" t="str">
        <f t="shared" si="182"/>
        <v/>
      </c>
      <c r="B9159" s="8"/>
      <c r="C9159" s="8"/>
      <c r="D9159" s="8"/>
      <c r="E9159" s="8"/>
      <c r="F9159" s="8"/>
      <c r="G9159" s="8"/>
      <c r="H9159" s="8"/>
    </row>
    <row r="9160" spans="1:8">
      <c r="A9160" s="8" t="str">
        <f t="shared" si="182"/>
        <v>Item PaiItem Filho</v>
      </c>
      <c r="B9160" s="8" t="s">
        <v>441</v>
      </c>
      <c r="C9160" s="8" t="s">
        <v>442</v>
      </c>
      <c r="D9160" s="8" t="s">
        <v>443</v>
      </c>
      <c r="E9160" s="8" t="s">
        <v>444</v>
      </c>
      <c r="F9160" s="8" t="s">
        <v>443</v>
      </c>
      <c r="G9160" s="8" t="s">
        <v>445</v>
      </c>
      <c r="H9160" s="8" t="s">
        <v>446</v>
      </c>
    </row>
    <row r="9161" spans="1:8">
      <c r="A9161" s="8" t="str">
        <f t="shared" si="182"/>
        <v>------------------------------</v>
      </c>
      <c r="B9161" s="8" t="s">
        <v>427</v>
      </c>
      <c r="C9161" s="8" t="s">
        <v>447</v>
      </c>
      <c r="D9161" s="8" t="s">
        <v>448</v>
      </c>
      <c r="E9161" s="8" t="s">
        <v>449</v>
      </c>
      <c r="F9161" s="8" t="s">
        <v>448</v>
      </c>
      <c r="G9161" s="8" t="s">
        <v>431</v>
      </c>
      <c r="H9161" s="8" t="s">
        <v>427</v>
      </c>
    </row>
    <row r="9162" spans="1:8">
      <c r="A9162" s="8" t="str">
        <f t="shared" si="182"/>
        <v>40.12.000110.06.0021</v>
      </c>
      <c r="B9162" s="8" t="s">
        <v>232</v>
      </c>
      <c r="C9162" s="8" t="s">
        <v>233</v>
      </c>
      <c r="D9162" s="8" t="s">
        <v>450</v>
      </c>
      <c r="E9162" s="8" t="s">
        <v>489</v>
      </c>
      <c r="F9162" s="8" t="s">
        <v>452</v>
      </c>
      <c r="G9162" s="8" t="s">
        <v>490</v>
      </c>
      <c r="H9162" s="8">
        <v>5.3799999999999996E-4</v>
      </c>
    </row>
    <row r="9163" spans="1:8">
      <c r="A9163" s="8" t="str">
        <f t="shared" si="182"/>
        <v>40.12.000110.06.0008</v>
      </c>
      <c r="B9163" s="8" t="s">
        <v>232</v>
      </c>
      <c r="C9163" s="8" t="s">
        <v>233</v>
      </c>
      <c r="D9163" s="8" t="s">
        <v>450</v>
      </c>
      <c r="E9163" s="8" t="s">
        <v>491</v>
      </c>
      <c r="F9163" s="8" t="s">
        <v>452</v>
      </c>
      <c r="G9163" s="8" t="s">
        <v>492</v>
      </c>
      <c r="H9163" s="8">
        <v>1.279E-3</v>
      </c>
    </row>
    <row r="9164" spans="1:8">
      <c r="A9164" s="8" t="str">
        <f t="shared" si="182"/>
        <v>40.12.000110.06.0035</v>
      </c>
      <c r="B9164" s="8" t="s">
        <v>232</v>
      </c>
      <c r="C9164" s="8" t="s">
        <v>233</v>
      </c>
      <c r="D9164" s="8" t="s">
        <v>450</v>
      </c>
      <c r="E9164" s="8" t="s">
        <v>879</v>
      </c>
      <c r="F9164" s="8" t="s">
        <v>452</v>
      </c>
      <c r="G9164" s="8" t="s">
        <v>880</v>
      </c>
      <c r="H9164" s="8">
        <v>9.8700000000000003E-4</v>
      </c>
    </row>
    <row r="9165" spans="1:8">
      <c r="A9165" s="8" t="str">
        <f t="shared" si="182"/>
        <v>40.12.000110.01.0003</v>
      </c>
      <c r="B9165" s="8" t="s">
        <v>232</v>
      </c>
      <c r="C9165" s="8" t="s">
        <v>233</v>
      </c>
      <c r="D9165" s="8" t="s">
        <v>450</v>
      </c>
      <c r="E9165" s="8" t="s">
        <v>471</v>
      </c>
      <c r="F9165" s="8" t="s">
        <v>452</v>
      </c>
      <c r="G9165" s="8" t="s">
        <v>472</v>
      </c>
      <c r="H9165" s="8">
        <v>2.0733999999999999E-2</v>
      </c>
    </row>
    <row r="9166" spans="1:8">
      <c r="A9166" s="8" t="str">
        <f t="shared" si="182"/>
        <v>40.12.000110.06.0036</v>
      </c>
      <c r="B9166" s="8" t="s">
        <v>232</v>
      </c>
      <c r="C9166" s="8" t="s">
        <v>233</v>
      </c>
      <c r="D9166" s="8" t="s">
        <v>450</v>
      </c>
      <c r="E9166" s="8" t="s">
        <v>881</v>
      </c>
      <c r="F9166" s="8" t="s">
        <v>452</v>
      </c>
      <c r="G9166" s="8" t="s">
        <v>882</v>
      </c>
      <c r="H9166" s="8">
        <v>4.9399999999999997E-4</v>
      </c>
    </row>
    <row r="9167" spans="1:8">
      <c r="A9167" s="8" t="str">
        <f t="shared" ref="A9167:A9230" si="183">B9167&amp;E9167</f>
        <v>40.12.000110.09.0002</v>
      </c>
      <c r="B9167" s="8" t="s">
        <v>232</v>
      </c>
      <c r="C9167" s="8" t="s">
        <v>233</v>
      </c>
      <c r="D9167" s="8" t="s">
        <v>450</v>
      </c>
      <c r="E9167" s="8" t="s">
        <v>502</v>
      </c>
      <c r="F9167" s="8" t="s">
        <v>452</v>
      </c>
      <c r="G9167" s="8" t="s">
        <v>503</v>
      </c>
      <c r="H9167" s="8">
        <v>2.4242E-2</v>
      </c>
    </row>
    <row r="9168" spans="1:8">
      <c r="A9168" s="8" t="str">
        <f t="shared" si="183"/>
        <v>40.12.000110.09.0006</v>
      </c>
      <c r="B9168" s="8" t="s">
        <v>232</v>
      </c>
      <c r="C9168" s="8" t="s">
        <v>233</v>
      </c>
      <c r="D9168" s="8" t="s">
        <v>450</v>
      </c>
      <c r="E9168" s="8" t="s">
        <v>504</v>
      </c>
      <c r="F9168" s="8" t="s">
        <v>505</v>
      </c>
      <c r="G9168" s="8" t="s">
        <v>506</v>
      </c>
      <c r="H9168" s="8">
        <v>1.3849999999999999E-3</v>
      </c>
    </row>
    <row r="9169" spans="1:8">
      <c r="A9169" s="8" t="str">
        <f t="shared" si="183"/>
        <v>40.12.000120.10.0013</v>
      </c>
      <c r="B9169" s="8" t="s">
        <v>232</v>
      </c>
      <c r="C9169" s="8" t="s">
        <v>233</v>
      </c>
      <c r="D9169" s="8" t="s">
        <v>450</v>
      </c>
      <c r="E9169" s="8" t="s">
        <v>883</v>
      </c>
      <c r="F9169" s="8" t="s">
        <v>463</v>
      </c>
      <c r="G9169" s="8" t="s">
        <v>884</v>
      </c>
      <c r="H9169" s="8">
        <v>4.0201010000000004</v>
      </c>
    </row>
    <row r="9170" spans="1:8">
      <c r="A9170" s="8" t="str">
        <f t="shared" si="183"/>
        <v>40.12.000120.03.0004</v>
      </c>
      <c r="B9170" s="8" t="s">
        <v>232</v>
      </c>
      <c r="C9170" s="8" t="s">
        <v>233</v>
      </c>
      <c r="D9170" s="8" t="s">
        <v>450</v>
      </c>
      <c r="E9170" s="8" t="s">
        <v>571</v>
      </c>
      <c r="F9170" s="8" t="s">
        <v>508</v>
      </c>
      <c r="G9170" s="8" t="s">
        <v>572</v>
      </c>
      <c r="H9170" s="8">
        <v>1.0050250000000001</v>
      </c>
    </row>
    <row r="9171" spans="1:8">
      <c r="A9171" s="8" t="str">
        <f t="shared" si="183"/>
        <v>40.12.000120.08.0004</v>
      </c>
      <c r="B9171" s="8" t="s">
        <v>232</v>
      </c>
      <c r="C9171" s="8" t="s">
        <v>233</v>
      </c>
      <c r="D9171" s="8" t="s">
        <v>450</v>
      </c>
      <c r="E9171" s="8" t="s">
        <v>541</v>
      </c>
      <c r="F9171" s="8" t="s">
        <v>452</v>
      </c>
      <c r="G9171" s="8" t="s">
        <v>542</v>
      </c>
      <c r="H9171" s="8">
        <v>2.111E-3</v>
      </c>
    </row>
    <row r="9172" spans="1:8">
      <c r="A9172" s="8" t="str">
        <f t="shared" si="183"/>
        <v>40.12.000120.06.0001</v>
      </c>
      <c r="B9172" s="8" t="s">
        <v>232</v>
      </c>
      <c r="C9172" s="8" t="s">
        <v>233</v>
      </c>
      <c r="D9172" s="8" t="s">
        <v>450</v>
      </c>
      <c r="E9172" s="8" t="s">
        <v>573</v>
      </c>
      <c r="F9172" s="8" t="s">
        <v>508</v>
      </c>
      <c r="G9172" s="8" t="s">
        <v>574</v>
      </c>
      <c r="H9172" s="8">
        <v>1.0050250000000001</v>
      </c>
    </row>
    <row r="9173" spans="1:8">
      <c r="A9173" s="8" t="str">
        <f t="shared" si="183"/>
        <v>40.12.000235.05.0039</v>
      </c>
      <c r="B9173" s="8" t="s">
        <v>109</v>
      </c>
      <c r="C9173" s="8" t="s">
        <v>235</v>
      </c>
      <c r="D9173" s="8" t="s">
        <v>450</v>
      </c>
      <c r="E9173" s="8" t="s">
        <v>885</v>
      </c>
      <c r="F9173" s="8" t="s">
        <v>452</v>
      </c>
      <c r="G9173" s="8" t="s">
        <v>886</v>
      </c>
      <c r="H9173" s="8">
        <v>3.2</v>
      </c>
    </row>
    <row r="9174" spans="1:8">
      <c r="A9174" s="8" t="str">
        <f t="shared" si="183"/>
        <v>40.12.000230.02.0014</v>
      </c>
      <c r="B9174" s="8" t="s">
        <v>109</v>
      </c>
      <c r="C9174" s="8" t="s">
        <v>235</v>
      </c>
      <c r="D9174" s="8" t="s">
        <v>450</v>
      </c>
      <c r="E9174" s="8" t="s">
        <v>214</v>
      </c>
      <c r="F9174" s="8" t="s">
        <v>579</v>
      </c>
      <c r="G9174" s="8" t="s">
        <v>215</v>
      </c>
      <c r="H9174" s="8">
        <v>1.407071</v>
      </c>
    </row>
    <row r="9175" spans="1:8">
      <c r="A9175" s="8" t="str">
        <f t="shared" si="183"/>
        <v>40.12.000210.05.0002</v>
      </c>
      <c r="B9175" s="8" t="s">
        <v>109</v>
      </c>
      <c r="C9175" s="8" t="s">
        <v>235</v>
      </c>
      <c r="D9175" s="8" t="s">
        <v>450</v>
      </c>
      <c r="E9175" s="8" t="s">
        <v>451</v>
      </c>
      <c r="F9175" s="8" t="s">
        <v>452</v>
      </c>
      <c r="G9175" s="8" t="s">
        <v>453</v>
      </c>
      <c r="H9175" s="8">
        <v>1.1008500000000001</v>
      </c>
    </row>
    <row r="9176" spans="1:8">
      <c r="A9176" s="8" t="str">
        <f t="shared" si="183"/>
        <v>40.12.000210.07.0002</v>
      </c>
      <c r="B9176" s="8" t="s">
        <v>109</v>
      </c>
      <c r="C9176" s="8" t="s">
        <v>235</v>
      </c>
      <c r="D9176" s="8" t="s">
        <v>450</v>
      </c>
      <c r="E9176" s="8" t="s">
        <v>454</v>
      </c>
      <c r="F9176" s="8" t="s">
        <v>452</v>
      </c>
      <c r="G9176" s="8" t="s">
        <v>455</v>
      </c>
      <c r="H9176" s="8">
        <v>0.39981699999999998</v>
      </c>
    </row>
    <row r="9177" spans="1:8">
      <c r="A9177" s="8" t="str">
        <f t="shared" si="183"/>
        <v>40.12.000210.09.0004</v>
      </c>
      <c r="B9177" s="8" t="s">
        <v>109</v>
      </c>
      <c r="C9177" s="8" t="s">
        <v>235</v>
      </c>
      <c r="D9177" s="8" t="s">
        <v>450</v>
      </c>
      <c r="E9177" s="8" t="s">
        <v>577</v>
      </c>
      <c r="F9177" s="8" t="s">
        <v>452</v>
      </c>
      <c r="G9177" s="8" t="s">
        <v>578</v>
      </c>
      <c r="H9177" s="8">
        <v>2.7244999999999998E-2</v>
      </c>
    </row>
    <row r="9178" spans="1:8">
      <c r="A9178" s="8" t="str">
        <f t="shared" si="183"/>
        <v>40.12.000230.05.0006</v>
      </c>
      <c r="B9178" s="8" t="s">
        <v>109</v>
      </c>
      <c r="C9178" s="8" t="s">
        <v>235</v>
      </c>
      <c r="D9178" s="8" t="s">
        <v>450</v>
      </c>
      <c r="E9178" s="8" t="s">
        <v>887</v>
      </c>
      <c r="F9178" s="8" t="s">
        <v>452</v>
      </c>
      <c r="G9178" s="8" t="s">
        <v>888</v>
      </c>
      <c r="H9178" s="8">
        <v>1.7449490000000001</v>
      </c>
    </row>
    <row r="9179" spans="1:8">
      <c r="A9179" s="8" t="str">
        <f t="shared" si="183"/>
        <v>40.12.000210.06.0020</v>
      </c>
      <c r="B9179" s="8" t="s">
        <v>109</v>
      </c>
      <c r="C9179" s="8" t="s">
        <v>235</v>
      </c>
      <c r="D9179" s="8" t="s">
        <v>450</v>
      </c>
      <c r="E9179" s="8" t="s">
        <v>456</v>
      </c>
      <c r="F9179" s="8" t="s">
        <v>452</v>
      </c>
      <c r="G9179" s="8" t="s">
        <v>457</v>
      </c>
      <c r="H9179" s="8">
        <v>2.1680000000000001E-2</v>
      </c>
    </row>
    <row r="9180" spans="1:8">
      <c r="A9180" s="8" t="str">
        <f t="shared" si="183"/>
        <v>40.12.000210.04.0005</v>
      </c>
      <c r="B9180" s="8" t="s">
        <v>109</v>
      </c>
      <c r="C9180" s="8" t="s">
        <v>235</v>
      </c>
      <c r="D9180" s="8" t="s">
        <v>450</v>
      </c>
      <c r="E9180" s="8" t="s">
        <v>475</v>
      </c>
      <c r="F9180" s="8" t="s">
        <v>452</v>
      </c>
      <c r="G9180" s="8" t="s">
        <v>476</v>
      </c>
      <c r="H9180" s="8">
        <v>0.27108399999999999</v>
      </c>
    </row>
    <row r="9181" spans="1:8">
      <c r="A9181" s="8" t="str">
        <f t="shared" si="183"/>
        <v>40.12.000220.10.0013</v>
      </c>
      <c r="B9181" s="8" t="s">
        <v>109</v>
      </c>
      <c r="C9181" s="8" t="s">
        <v>235</v>
      </c>
      <c r="D9181" s="8" t="s">
        <v>450</v>
      </c>
      <c r="E9181" s="8" t="s">
        <v>883</v>
      </c>
      <c r="F9181" s="8" t="s">
        <v>463</v>
      </c>
      <c r="G9181" s="8" t="s">
        <v>884</v>
      </c>
      <c r="H9181" s="8">
        <v>4</v>
      </c>
    </row>
    <row r="9182" spans="1:8">
      <c r="A9182" s="8" t="str">
        <f t="shared" si="183"/>
        <v>40.12.000220.03.0003</v>
      </c>
      <c r="B9182" s="8" t="s">
        <v>109</v>
      </c>
      <c r="C9182" s="8" t="s">
        <v>235</v>
      </c>
      <c r="D9182" s="8" t="s">
        <v>450</v>
      </c>
      <c r="E9182" s="8" t="s">
        <v>510</v>
      </c>
      <c r="F9182" s="8" t="s">
        <v>508</v>
      </c>
      <c r="G9182" s="8" t="s">
        <v>511</v>
      </c>
      <c r="H9182" s="8">
        <v>1</v>
      </c>
    </row>
    <row r="9183" spans="1:8">
      <c r="A9183" s="8" t="str">
        <f t="shared" si="183"/>
        <v>40.12.000335.05.0038</v>
      </c>
      <c r="B9183" s="8" t="s">
        <v>110</v>
      </c>
      <c r="C9183" s="8" t="s">
        <v>236</v>
      </c>
      <c r="D9183" s="8" t="s">
        <v>450</v>
      </c>
      <c r="E9183" s="8" t="s">
        <v>889</v>
      </c>
      <c r="F9183" s="8" t="s">
        <v>452</v>
      </c>
      <c r="G9183" s="8" t="s">
        <v>890</v>
      </c>
      <c r="H9183" s="8">
        <v>3.2</v>
      </c>
    </row>
    <row r="9184" spans="1:8">
      <c r="A9184" s="8" t="str">
        <f t="shared" si="183"/>
        <v>40.12.000330.02.0015</v>
      </c>
      <c r="B9184" s="8" t="s">
        <v>110</v>
      </c>
      <c r="C9184" s="8" t="s">
        <v>236</v>
      </c>
      <c r="D9184" s="8" t="s">
        <v>450</v>
      </c>
      <c r="E9184" s="8" t="s">
        <v>237</v>
      </c>
      <c r="F9184" s="8" t="s">
        <v>579</v>
      </c>
      <c r="G9184" s="8" t="s">
        <v>891</v>
      </c>
      <c r="H9184" s="8">
        <v>1.407071</v>
      </c>
    </row>
    <row r="9185" spans="1:8">
      <c r="A9185" s="8" t="str">
        <f t="shared" si="183"/>
        <v>40.12.000310.05.0002</v>
      </c>
      <c r="B9185" s="8" t="s">
        <v>110</v>
      </c>
      <c r="C9185" s="8" t="s">
        <v>236</v>
      </c>
      <c r="D9185" s="8" t="s">
        <v>450</v>
      </c>
      <c r="E9185" s="8" t="s">
        <v>451</v>
      </c>
      <c r="F9185" s="8" t="s">
        <v>452</v>
      </c>
      <c r="G9185" s="8" t="s">
        <v>453</v>
      </c>
      <c r="H9185" s="8">
        <v>1.1008500000000001</v>
      </c>
    </row>
    <row r="9186" spans="1:8">
      <c r="A9186" s="8" t="str">
        <f t="shared" si="183"/>
        <v>40.12.000310.07.0002</v>
      </c>
      <c r="B9186" s="8" t="s">
        <v>110</v>
      </c>
      <c r="C9186" s="8" t="s">
        <v>236</v>
      </c>
      <c r="D9186" s="8" t="s">
        <v>450</v>
      </c>
      <c r="E9186" s="8" t="s">
        <v>454</v>
      </c>
      <c r="F9186" s="8" t="s">
        <v>452</v>
      </c>
      <c r="G9186" s="8" t="s">
        <v>455</v>
      </c>
      <c r="H9186" s="8">
        <v>0.39981699999999998</v>
      </c>
    </row>
    <row r="9187" spans="1:8">
      <c r="A9187" s="8" t="str">
        <f t="shared" si="183"/>
        <v>40.12.000310.09.0004</v>
      </c>
      <c r="B9187" s="8" t="s">
        <v>110</v>
      </c>
      <c r="C9187" s="8" t="s">
        <v>236</v>
      </c>
      <c r="D9187" s="8" t="s">
        <v>450</v>
      </c>
      <c r="E9187" s="8" t="s">
        <v>577</v>
      </c>
      <c r="F9187" s="8" t="s">
        <v>452</v>
      </c>
      <c r="G9187" s="8" t="s">
        <v>578</v>
      </c>
      <c r="H9187" s="8">
        <v>2.7244999999999998E-2</v>
      </c>
    </row>
    <row r="9188" spans="1:8">
      <c r="A9188" s="8" t="str">
        <f t="shared" si="183"/>
        <v>40.12.000330.05.0006</v>
      </c>
      <c r="B9188" s="8" t="s">
        <v>110</v>
      </c>
      <c r="C9188" s="8" t="s">
        <v>236</v>
      </c>
      <c r="D9188" s="8" t="s">
        <v>450</v>
      </c>
      <c r="E9188" s="8" t="s">
        <v>887</v>
      </c>
      <c r="F9188" s="8" t="s">
        <v>452</v>
      </c>
      <c r="G9188" s="8" t="s">
        <v>888</v>
      </c>
      <c r="H9188" s="8">
        <v>1.7449490000000001</v>
      </c>
    </row>
    <row r="9189" spans="1:8">
      <c r="A9189" s="8" t="str">
        <f t="shared" si="183"/>
        <v>40.12.000310.06.0020</v>
      </c>
      <c r="B9189" s="8" t="s">
        <v>110</v>
      </c>
      <c r="C9189" s="8" t="s">
        <v>236</v>
      </c>
      <c r="D9189" s="8" t="s">
        <v>450</v>
      </c>
      <c r="E9189" s="8" t="s">
        <v>456</v>
      </c>
      <c r="F9189" s="8" t="s">
        <v>452</v>
      </c>
      <c r="G9189" s="8" t="s">
        <v>457</v>
      </c>
      <c r="H9189" s="8">
        <v>2.1680000000000001E-2</v>
      </c>
    </row>
    <row r="9190" spans="1:8">
      <c r="A9190" s="8" t="str">
        <f t="shared" si="183"/>
        <v>40.12.000310.04.0005</v>
      </c>
      <c r="B9190" s="8" t="s">
        <v>110</v>
      </c>
      <c r="C9190" s="8" t="s">
        <v>236</v>
      </c>
      <c r="D9190" s="8" t="s">
        <v>450</v>
      </c>
      <c r="E9190" s="8" t="s">
        <v>475</v>
      </c>
      <c r="F9190" s="8" t="s">
        <v>452</v>
      </c>
      <c r="G9190" s="8" t="s">
        <v>476</v>
      </c>
      <c r="H9190" s="8">
        <v>0.27108399999999999</v>
      </c>
    </row>
    <row r="9191" spans="1:8">
      <c r="A9191" s="8" t="str">
        <f t="shared" si="183"/>
        <v>40.12.000320.10.0013</v>
      </c>
      <c r="B9191" s="8" t="s">
        <v>110</v>
      </c>
      <c r="C9191" s="8" t="s">
        <v>236</v>
      </c>
      <c r="D9191" s="8" t="s">
        <v>450</v>
      </c>
      <c r="E9191" s="8" t="s">
        <v>883</v>
      </c>
      <c r="F9191" s="8" t="s">
        <v>463</v>
      </c>
      <c r="G9191" s="8" t="s">
        <v>884</v>
      </c>
      <c r="H9191" s="8">
        <v>4</v>
      </c>
    </row>
    <row r="9192" spans="1:8">
      <c r="A9192" s="8" t="str">
        <f t="shared" si="183"/>
        <v>40.12.000320.03.0003</v>
      </c>
      <c r="B9192" s="8" t="s">
        <v>110</v>
      </c>
      <c r="C9192" s="8" t="s">
        <v>236</v>
      </c>
      <c r="D9192" s="8" t="s">
        <v>450</v>
      </c>
      <c r="E9192" s="8" t="s">
        <v>510</v>
      </c>
      <c r="F9192" s="8" t="s">
        <v>508</v>
      </c>
      <c r="G9192" s="8" t="s">
        <v>511</v>
      </c>
      <c r="H9192" s="8">
        <v>1</v>
      </c>
    </row>
    <row r="9193" spans="1:8">
      <c r="A9193" s="8" t="str">
        <f t="shared" si="183"/>
        <v>40.12.000435.05.0037</v>
      </c>
      <c r="B9193" s="8" t="s">
        <v>111</v>
      </c>
      <c r="C9193" s="8" t="s">
        <v>238</v>
      </c>
      <c r="D9193" s="8" t="s">
        <v>450</v>
      </c>
      <c r="E9193" s="8" t="s">
        <v>892</v>
      </c>
      <c r="F9193" s="8" t="s">
        <v>452</v>
      </c>
      <c r="G9193" s="8" t="s">
        <v>893</v>
      </c>
      <c r="H9193" s="8">
        <v>3.2</v>
      </c>
    </row>
    <row r="9194" spans="1:8">
      <c r="A9194" s="8" t="str">
        <f t="shared" si="183"/>
        <v>40.12.000430.02.0013</v>
      </c>
      <c r="B9194" s="8" t="s">
        <v>111</v>
      </c>
      <c r="C9194" s="8" t="s">
        <v>238</v>
      </c>
      <c r="D9194" s="8" t="s">
        <v>450</v>
      </c>
      <c r="E9194" s="8" t="s">
        <v>234</v>
      </c>
      <c r="F9194" s="8" t="s">
        <v>579</v>
      </c>
      <c r="G9194" s="8" t="s">
        <v>866</v>
      </c>
      <c r="H9194" s="8">
        <v>1.4225589999999999</v>
      </c>
    </row>
    <row r="9195" spans="1:8">
      <c r="A9195" s="8" t="str">
        <f t="shared" si="183"/>
        <v>40.12.000410.05.0002</v>
      </c>
      <c r="B9195" s="8" t="s">
        <v>111</v>
      </c>
      <c r="C9195" s="8" t="s">
        <v>238</v>
      </c>
      <c r="D9195" s="8" t="s">
        <v>450</v>
      </c>
      <c r="E9195" s="8" t="s">
        <v>451</v>
      </c>
      <c r="F9195" s="8" t="s">
        <v>452</v>
      </c>
      <c r="G9195" s="8" t="s">
        <v>453</v>
      </c>
      <c r="H9195" s="8">
        <v>1.1106279999999999</v>
      </c>
    </row>
    <row r="9196" spans="1:8">
      <c r="A9196" s="8" t="str">
        <f t="shared" si="183"/>
        <v>40.12.000410.07.0002</v>
      </c>
      <c r="B9196" s="8" t="s">
        <v>111</v>
      </c>
      <c r="C9196" s="8" t="s">
        <v>238</v>
      </c>
      <c r="D9196" s="8" t="s">
        <v>450</v>
      </c>
      <c r="E9196" s="8" t="s">
        <v>454</v>
      </c>
      <c r="F9196" s="8" t="s">
        <v>452</v>
      </c>
      <c r="G9196" s="8" t="s">
        <v>455</v>
      </c>
      <c r="H9196" s="8">
        <v>0.39906999999999998</v>
      </c>
    </row>
    <row r="9197" spans="1:8">
      <c r="A9197" s="8" t="str">
        <f t="shared" si="183"/>
        <v>40.12.000410.09.0004</v>
      </c>
      <c r="B9197" s="8" t="s">
        <v>111</v>
      </c>
      <c r="C9197" s="8" t="s">
        <v>238</v>
      </c>
      <c r="D9197" s="8" t="s">
        <v>450</v>
      </c>
      <c r="E9197" s="8" t="s">
        <v>577</v>
      </c>
      <c r="F9197" s="8" t="s">
        <v>452</v>
      </c>
      <c r="G9197" s="8" t="s">
        <v>578</v>
      </c>
      <c r="H9197" s="8">
        <v>2.3810000000000001E-2</v>
      </c>
    </row>
    <row r="9198" spans="1:8">
      <c r="A9198" s="8" t="str">
        <f t="shared" si="183"/>
        <v>40.12.000430.05.0006</v>
      </c>
      <c r="B9198" s="8" t="s">
        <v>111</v>
      </c>
      <c r="C9198" s="8" t="s">
        <v>238</v>
      </c>
      <c r="D9198" s="8" t="s">
        <v>450</v>
      </c>
      <c r="E9198" s="8" t="s">
        <v>887</v>
      </c>
      <c r="F9198" s="8" t="s">
        <v>452</v>
      </c>
      <c r="G9198" s="8" t="s">
        <v>888</v>
      </c>
      <c r="H9198" s="8">
        <v>1.7595959999999999</v>
      </c>
    </row>
    <row r="9199" spans="1:8">
      <c r="A9199" s="8" t="str">
        <f t="shared" si="183"/>
        <v>40.12.000410.06.0020</v>
      </c>
      <c r="B9199" s="8" t="s">
        <v>111</v>
      </c>
      <c r="C9199" s="8" t="s">
        <v>238</v>
      </c>
      <c r="D9199" s="8" t="s">
        <v>450</v>
      </c>
      <c r="E9199" s="8" t="s">
        <v>456</v>
      </c>
      <c r="F9199" s="8" t="s">
        <v>452</v>
      </c>
      <c r="G9199" s="8" t="s">
        <v>457</v>
      </c>
      <c r="H9199" s="8">
        <v>2.1861999999999999E-2</v>
      </c>
    </row>
    <row r="9200" spans="1:8">
      <c r="A9200" s="8" t="str">
        <f t="shared" si="183"/>
        <v>40.12.000410.04.0005</v>
      </c>
      <c r="B9200" s="8" t="s">
        <v>111</v>
      </c>
      <c r="C9200" s="8" t="s">
        <v>238</v>
      </c>
      <c r="D9200" s="8" t="s">
        <v>450</v>
      </c>
      <c r="E9200" s="8" t="s">
        <v>475</v>
      </c>
      <c r="F9200" s="8" t="s">
        <v>452</v>
      </c>
      <c r="G9200" s="8" t="s">
        <v>476</v>
      </c>
      <c r="H9200" s="8">
        <v>0.27335900000000002</v>
      </c>
    </row>
    <row r="9201" spans="1:8">
      <c r="A9201" s="8" t="str">
        <f t="shared" si="183"/>
        <v>40.12.000420.10.0013</v>
      </c>
      <c r="B9201" s="8" t="s">
        <v>111</v>
      </c>
      <c r="C9201" s="8" t="s">
        <v>238</v>
      </c>
      <c r="D9201" s="8" t="s">
        <v>450</v>
      </c>
      <c r="E9201" s="8" t="s">
        <v>883</v>
      </c>
      <c r="F9201" s="8" t="s">
        <v>463</v>
      </c>
      <c r="G9201" s="8" t="s">
        <v>884</v>
      </c>
      <c r="H9201" s="8">
        <v>4</v>
      </c>
    </row>
    <row r="9202" spans="1:8">
      <c r="A9202" s="8" t="str">
        <f t="shared" si="183"/>
        <v>40.12.000420.03.0003</v>
      </c>
      <c r="B9202" s="8" t="s">
        <v>111</v>
      </c>
      <c r="C9202" s="8" t="s">
        <v>238</v>
      </c>
      <c r="D9202" s="8" t="s">
        <v>450</v>
      </c>
      <c r="E9202" s="8" t="s">
        <v>510</v>
      </c>
      <c r="F9202" s="8" t="s">
        <v>508</v>
      </c>
      <c r="G9202" s="8" t="s">
        <v>511</v>
      </c>
      <c r="H9202" s="8">
        <v>1</v>
      </c>
    </row>
    <row r="9203" spans="1:8">
      <c r="A9203" s="8" t="str">
        <f t="shared" si="183"/>
        <v>40.12.000535.05.0037</v>
      </c>
      <c r="B9203" s="8" t="s">
        <v>112</v>
      </c>
      <c r="C9203" s="8" t="s">
        <v>239</v>
      </c>
      <c r="D9203" s="8" t="s">
        <v>450</v>
      </c>
      <c r="E9203" s="8" t="s">
        <v>892</v>
      </c>
      <c r="F9203" s="8" t="s">
        <v>452</v>
      </c>
      <c r="G9203" s="8" t="s">
        <v>893</v>
      </c>
      <c r="H9203" s="8">
        <v>3.84</v>
      </c>
    </row>
    <row r="9204" spans="1:8">
      <c r="A9204" s="8" t="str">
        <f t="shared" si="183"/>
        <v>40.12.000530.02.0013</v>
      </c>
      <c r="B9204" s="8" t="s">
        <v>112</v>
      </c>
      <c r="C9204" s="8" t="s">
        <v>239</v>
      </c>
      <c r="D9204" s="8" t="s">
        <v>450</v>
      </c>
      <c r="E9204" s="8" t="s">
        <v>234</v>
      </c>
      <c r="F9204" s="8" t="s">
        <v>579</v>
      </c>
      <c r="G9204" s="8" t="s">
        <v>866</v>
      </c>
      <c r="H9204" s="8">
        <v>1.707071</v>
      </c>
    </row>
    <row r="9205" spans="1:8">
      <c r="A9205" s="8" t="str">
        <f t="shared" si="183"/>
        <v>40.12.000510.05.0002</v>
      </c>
      <c r="B9205" s="8" t="s">
        <v>112</v>
      </c>
      <c r="C9205" s="8" t="s">
        <v>239</v>
      </c>
      <c r="D9205" s="8" t="s">
        <v>450</v>
      </c>
      <c r="E9205" s="8" t="s">
        <v>451</v>
      </c>
      <c r="F9205" s="8" t="s">
        <v>452</v>
      </c>
      <c r="G9205" s="8" t="s">
        <v>453</v>
      </c>
      <c r="H9205" s="8">
        <v>1.332754</v>
      </c>
    </row>
    <row r="9206" spans="1:8">
      <c r="A9206" s="8" t="str">
        <f t="shared" si="183"/>
        <v>40.12.000510.07.0002</v>
      </c>
      <c r="B9206" s="8" t="s">
        <v>112</v>
      </c>
      <c r="C9206" s="8" t="s">
        <v>239</v>
      </c>
      <c r="D9206" s="8" t="s">
        <v>450</v>
      </c>
      <c r="E9206" s="8" t="s">
        <v>454</v>
      </c>
      <c r="F9206" s="8" t="s">
        <v>452</v>
      </c>
      <c r="G9206" s="8" t="s">
        <v>455</v>
      </c>
      <c r="H9206" s="8">
        <v>0.478883</v>
      </c>
    </row>
    <row r="9207" spans="1:8">
      <c r="A9207" s="8" t="str">
        <f t="shared" si="183"/>
        <v>40.12.000510.09.0004</v>
      </c>
      <c r="B9207" s="8" t="s">
        <v>112</v>
      </c>
      <c r="C9207" s="8" t="s">
        <v>239</v>
      </c>
      <c r="D9207" s="8" t="s">
        <v>450</v>
      </c>
      <c r="E9207" s="8" t="s">
        <v>577</v>
      </c>
      <c r="F9207" s="8" t="s">
        <v>452</v>
      </c>
      <c r="G9207" s="8" t="s">
        <v>578</v>
      </c>
      <c r="H9207" s="8">
        <v>2.8570999999999999E-2</v>
      </c>
    </row>
    <row r="9208" spans="1:8">
      <c r="A9208" s="8" t="str">
        <f t="shared" si="183"/>
        <v>40.12.000530.05.0006</v>
      </c>
      <c r="B9208" s="8" t="s">
        <v>112</v>
      </c>
      <c r="C9208" s="8" t="s">
        <v>239</v>
      </c>
      <c r="D9208" s="8" t="s">
        <v>450</v>
      </c>
      <c r="E9208" s="8" t="s">
        <v>887</v>
      </c>
      <c r="F9208" s="8" t="s">
        <v>452</v>
      </c>
      <c r="G9208" s="8" t="s">
        <v>888</v>
      </c>
      <c r="H9208" s="8">
        <v>2.1115149999999998</v>
      </c>
    </row>
    <row r="9209" spans="1:8">
      <c r="A9209" s="8" t="str">
        <f t="shared" si="183"/>
        <v>40.12.000510.06.0020</v>
      </c>
      <c r="B9209" s="8" t="s">
        <v>112</v>
      </c>
      <c r="C9209" s="8" t="s">
        <v>239</v>
      </c>
      <c r="D9209" s="8" t="s">
        <v>450</v>
      </c>
      <c r="E9209" s="8" t="s">
        <v>456</v>
      </c>
      <c r="F9209" s="8" t="s">
        <v>452</v>
      </c>
      <c r="G9209" s="8" t="s">
        <v>457</v>
      </c>
      <c r="H9209" s="8">
        <v>2.6234E-2</v>
      </c>
    </row>
    <row r="9210" spans="1:8">
      <c r="A9210" s="8" t="str">
        <f t="shared" si="183"/>
        <v>40.12.000510.04.0005</v>
      </c>
      <c r="B9210" s="8" t="s">
        <v>112</v>
      </c>
      <c r="C9210" s="8" t="s">
        <v>239</v>
      </c>
      <c r="D9210" s="8" t="s">
        <v>450</v>
      </c>
      <c r="E9210" s="8" t="s">
        <v>475</v>
      </c>
      <c r="F9210" s="8" t="s">
        <v>452</v>
      </c>
      <c r="G9210" s="8" t="s">
        <v>476</v>
      </c>
      <c r="H9210" s="8">
        <v>0.32803100000000002</v>
      </c>
    </row>
    <row r="9211" spans="1:8">
      <c r="A9211" s="8" t="str">
        <f t="shared" si="183"/>
        <v>40.12.000520.07.0029</v>
      </c>
      <c r="B9211" s="8" t="s">
        <v>112</v>
      </c>
      <c r="C9211" s="8" t="s">
        <v>239</v>
      </c>
      <c r="D9211" s="8" t="s">
        <v>450</v>
      </c>
      <c r="E9211" s="8" t="s">
        <v>649</v>
      </c>
      <c r="F9211" s="8" t="s">
        <v>498</v>
      </c>
      <c r="G9211" s="8" t="s">
        <v>624</v>
      </c>
      <c r="H9211" s="8">
        <v>0.11125</v>
      </c>
    </row>
    <row r="9212" spans="1:8">
      <c r="A9212" s="8" t="str">
        <f t="shared" si="183"/>
        <v>40.12.000520.07.1004</v>
      </c>
      <c r="B9212" s="8" t="s">
        <v>112</v>
      </c>
      <c r="C9212" s="8" t="s">
        <v>239</v>
      </c>
      <c r="D9212" s="8" t="s">
        <v>450</v>
      </c>
      <c r="E9212" s="8" t="s">
        <v>895</v>
      </c>
      <c r="F9212" s="8" t="s">
        <v>498</v>
      </c>
      <c r="G9212" s="8" t="s">
        <v>896</v>
      </c>
      <c r="H9212" s="8">
        <v>4.7500000000000001E-2</v>
      </c>
    </row>
    <row r="9213" spans="1:8">
      <c r="A9213" s="8" t="str">
        <f t="shared" si="183"/>
        <v>40.12.000520.03.0040</v>
      </c>
      <c r="B9213" s="8" t="s">
        <v>112</v>
      </c>
      <c r="C9213" s="8" t="s">
        <v>239</v>
      </c>
      <c r="D9213" s="8" t="s">
        <v>450</v>
      </c>
      <c r="E9213" s="8" t="s">
        <v>652</v>
      </c>
      <c r="F9213" s="8" t="s">
        <v>463</v>
      </c>
      <c r="G9213" s="8" t="s">
        <v>626</v>
      </c>
      <c r="H9213" s="8">
        <v>1</v>
      </c>
    </row>
    <row r="9214" spans="1:8">
      <c r="A9214" s="8" t="str">
        <f t="shared" si="183"/>
        <v>40.12.000520.07.0099</v>
      </c>
      <c r="B9214" s="8" t="s">
        <v>112</v>
      </c>
      <c r="C9214" s="8" t="s">
        <v>239</v>
      </c>
      <c r="D9214" s="8" t="s">
        <v>450</v>
      </c>
      <c r="E9214" s="8" t="s">
        <v>897</v>
      </c>
      <c r="F9214" s="8" t="s">
        <v>452</v>
      </c>
      <c r="G9214" s="8" t="s">
        <v>898</v>
      </c>
      <c r="H9214" s="8">
        <v>3.6734999999999997E-2</v>
      </c>
    </row>
    <row r="9215" spans="1:8">
      <c r="A9215" s="8" t="str">
        <f t="shared" si="183"/>
        <v>40.12.000635.05.0077</v>
      </c>
      <c r="B9215" s="8" t="s">
        <v>113</v>
      </c>
      <c r="C9215" s="8" t="s">
        <v>240</v>
      </c>
      <c r="D9215" s="8" t="s">
        <v>450</v>
      </c>
      <c r="E9215" s="8" t="s">
        <v>899</v>
      </c>
      <c r="F9215" s="8" t="s">
        <v>452</v>
      </c>
      <c r="G9215" s="8" t="s">
        <v>886</v>
      </c>
      <c r="H9215" s="8">
        <v>3.84</v>
      </c>
    </row>
    <row r="9216" spans="1:8">
      <c r="A9216" s="8" t="str">
        <f t="shared" si="183"/>
        <v>40.12.000630.02.0014</v>
      </c>
      <c r="B9216" s="8" t="s">
        <v>113</v>
      </c>
      <c r="C9216" s="8" t="s">
        <v>240</v>
      </c>
      <c r="D9216" s="8" t="s">
        <v>450</v>
      </c>
      <c r="E9216" s="8" t="s">
        <v>214</v>
      </c>
      <c r="F9216" s="8" t="s">
        <v>579</v>
      </c>
      <c r="G9216" s="8" t="s">
        <v>215</v>
      </c>
      <c r="H9216" s="8">
        <v>1.707071</v>
      </c>
    </row>
    <row r="9217" spans="1:8">
      <c r="A9217" s="8" t="str">
        <f t="shared" si="183"/>
        <v>40.12.000610.05.0002</v>
      </c>
      <c r="B9217" s="8" t="s">
        <v>113</v>
      </c>
      <c r="C9217" s="8" t="s">
        <v>240</v>
      </c>
      <c r="D9217" s="8" t="s">
        <v>450</v>
      </c>
      <c r="E9217" s="8" t="s">
        <v>451</v>
      </c>
      <c r="F9217" s="8" t="s">
        <v>452</v>
      </c>
      <c r="G9217" s="8" t="s">
        <v>453</v>
      </c>
      <c r="H9217" s="8">
        <v>1.332754</v>
      </c>
    </row>
    <row r="9218" spans="1:8">
      <c r="A9218" s="8" t="str">
        <f t="shared" si="183"/>
        <v>40.12.000610.07.0002</v>
      </c>
      <c r="B9218" s="8" t="s">
        <v>113</v>
      </c>
      <c r="C9218" s="8" t="s">
        <v>240</v>
      </c>
      <c r="D9218" s="8" t="s">
        <v>450</v>
      </c>
      <c r="E9218" s="8" t="s">
        <v>454</v>
      </c>
      <c r="F9218" s="8" t="s">
        <v>452</v>
      </c>
      <c r="G9218" s="8" t="s">
        <v>455</v>
      </c>
      <c r="H9218" s="8">
        <v>0.478271</v>
      </c>
    </row>
    <row r="9219" spans="1:8">
      <c r="A9219" s="8" t="str">
        <f t="shared" si="183"/>
        <v>---------------  - FMEN031 - V:</v>
      </c>
      <c r="B9219" s="8" t="s">
        <v>427</v>
      </c>
      <c r="C9219" s="8" t="e">
        <f>------------------------------DAT</f>
        <v>#NAME?</v>
      </c>
      <c r="D9219" s="8" t="s">
        <v>1238</v>
      </c>
      <c r="E9219" s="8" t="s">
        <v>526</v>
      </c>
      <c r="F9219" s="8" t="s">
        <v>527</v>
      </c>
      <c r="G9219" s="8" t="s">
        <v>528</v>
      </c>
      <c r="H9219" s="8"/>
    </row>
    <row r="9220" spans="1:8">
      <c r="A9220" s="8" t="str">
        <f t="shared" si="183"/>
        <v>_x000C_------------------------------</v>
      </c>
      <c r="B9220" s="8" t="s">
        <v>529</v>
      </c>
      <c r="C9220" s="8" t="s">
        <v>1227</v>
      </c>
      <c r="D9220" s="8" t="s">
        <v>1228</v>
      </c>
      <c r="E9220" s="8" t="s">
        <v>430</v>
      </c>
      <c r="F9220" s="8" t="s">
        <v>429</v>
      </c>
      <c r="G9220" s="8" t="s">
        <v>431</v>
      </c>
      <c r="H9220" s="8" t="s">
        <v>431</v>
      </c>
    </row>
    <row r="9221" spans="1:8">
      <c r="A9221" s="8" t="str">
        <f t="shared" si="183"/>
        <v>FORNO DE MINASrutura de Atual P</v>
      </c>
      <c r="B9221" s="8" t="s">
        <v>433</v>
      </c>
      <c r="C9221" s="8" t="s">
        <v>434</v>
      </c>
      <c r="D9221" s="8" t="s">
        <v>435</v>
      </c>
      <c r="E9221" s="8" t="s">
        <v>436</v>
      </c>
      <c r="F9221" s="8" t="s">
        <v>437</v>
      </c>
      <c r="G9221" s="8" t="s">
        <v>438</v>
      </c>
      <c r="H9221" s="8" t="s">
        <v>2277</v>
      </c>
    </row>
    <row r="9222" spans="1:8">
      <c r="A9222" s="8" t="str">
        <f t="shared" si="183"/>
        <v>-------------------------------</v>
      </c>
      <c r="B9222" s="8" t="s">
        <v>427</v>
      </c>
      <c r="C9222" s="8" t="s">
        <v>1227</v>
      </c>
      <c r="D9222" s="8" t="s">
        <v>1228</v>
      </c>
      <c r="E9222" s="8" t="s">
        <v>430</v>
      </c>
      <c r="F9222" s="8" t="s">
        <v>429</v>
      </c>
      <c r="G9222" s="8" t="s">
        <v>431</v>
      </c>
      <c r="H9222" s="8" t="s">
        <v>2273</v>
      </c>
    </row>
    <row r="9223" spans="1:8">
      <c r="A9223" s="8" t="str">
        <f t="shared" si="183"/>
        <v/>
      </c>
      <c r="B9223" s="8"/>
      <c r="C9223" s="8"/>
      <c r="D9223" s="8"/>
      <c r="E9223" s="8"/>
      <c r="F9223" s="8"/>
      <c r="G9223" s="8"/>
      <c r="H9223" s="8"/>
    </row>
    <row r="9224" spans="1:8">
      <c r="A9224" s="8" t="str">
        <f t="shared" si="183"/>
        <v>Item PaiItem Filho</v>
      </c>
      <c r="B9224" s="8" t="s">
        <v>441</v>
      </c>
      <c r="C9224" s="8" t="s">
        <v>442</v>
      </c>
      <c r="D9224" s="8" t="s">
        <v>443</v>
      </c>
      <c r="E9224" s="8" t="s">
        <v>444</v>
      </c>
      <c r="F9224" s="8" t="s">
        <v>443</v>
      </c>
      <c r="G9224" s="8" t="s">
        <v>445</v>
      </c>
      <c r="H9224" s="8" t="s">
        <v>446</v>
      </c>
    </row>
    <row r="9225" spans="1:8">
      <c r="A9225" s="8" t="str">
        <f t="shared" si="183"/>
        <v>------------------------------</v>
      </c>
      <c r="B9225" s="8" t="s">
        <v>427</v>
      </c>
      <c r="C9225" s="8" t="s">
        <v>447</v>
      </c>
      <c r="D9225" s="8" t="s">
        <v>448</v>
      </c>
      <c r="E9225" s="8" t="s">
        <v>449</v>
      </c>
      <c r="F9225" s="8" t="s">
        <v>448</v>
      </c>
      <c r="G9225" s="8" t="s">
        <v>431</v>
      </c>
      <c r="H9225" s="8" t="s">
        <v>427</v>
      </c>
    </row>
    <row r="9226" spans="1:8">
      <c r="A9226" s="8" t="str">
        <f t="shared" si="183"/>
        <v>40.12.000610.09.0004</v>
      </c>
      <c r="B9226" s="8" t="s">
        <v>113</v>
      </c>
      <c r="C9226" s="8" t="s">
        <v>240</v>
      </c>
      <c r="D9226" s="8" t="s">
        <v>450</v>
      </c>
      <c r="E9226" s="8" t="s">
        <v>577</v>
      </c>
      <c r="F9226" s="8" t="s">
        <v>452</v>
      </c>
      <c r="G9226" s="8" t="s">
        <v>578</v>
      </c>
      <c r="H9226" s="8">
        <v>2.8570999999999999E-2</v>
      </c>
    </row>
    <row r="9227" spans="1:8">
      <c r="A9227" s="8" t="str">
        <f t="shared" si="183"/>
        <v>40.12.000630.05.0006</v>
      </c>
      <c r="B9227" s="8" t="s">
        <v>113</v>
      </c>
      <c r="C9227" s="8" t="s">
        <v>240</v>
      </c>
      <c r="D9227" s="8" t="s">
        <v>450</v>
      </c>
      <c r="E9227" s="8" t="s">
        <v>887</v>
      </c>
      <c r="F9227" s="8" t="s">
        <v>452</v>
      </c>
      <c r="G9227" s="8" t="s">
        <v>888</v>
      </c>
      <c r="H9227" s="8">
        <v>2.1115149999999998</v>
      </c>
    </row>
    <row r="9228" spans="1:8">
      <c r="A9228" s="8" t="str">
        <f t="shared" si="183"/>
        <v>40.12.000610.06.0020</v>
      </c>
      <c r="B9228" s="8" t="s">
        <v>113</v>
      </c>
      <c r="C9228" s="8" t="s">
        <v>240</v>
      </c>
      <c r="D9228" s="8" t="s">
        <v>450</v>
      </c>
      <c r="E9228" s="8" t="s">
        <v>456</v>
      </c>
      <c r="F9228" s="8" t="s">
        <v>452</v>
      </c>
      <c r="G9228" s="8" t="s">
        <v>457</v>
      </c>
      <c r="H9228" s="8">
        <v>2.6234E-2</v>
      </c>
    </row>
    <row r="9229" spans="1:8">
      <c r="A9229" s="8" t="str">
        <f t="shared" si="183"/>
        <v>40.12.000610.04.0005</v>
      </c>
      <c r="B9229" s="8" t="s">
        <v>113</v>
      </c>
      <c r="C9229" s="8" t="s">
        <v>240</v>
      </c>
      <c r="D9229" s="8" t="s">
        <v>450</v>
      </c>
      <c r="E9229" s="8" t="s">
        <v>475</v>
      </c>
      <c r="F9229" s="8" t="s">
        <v>452</v>
      </c>
      <c r="G9229" s="8" t="s">
        <v>476</v>
      </c>
      <c r="H9229" s="8">
        <v>0.32803100000000002</v>
      </c>
    </row>
    <row r="9230" spans="1:8">
      <c r="A9230" s="8" t="str">
        <f t="shared" si="183"/>
        <v>40.12.000620.07.1006</v>
      </c>
      <c r="B9230" s="8" t="s">
        <v>113</v>
      </c>
      <c r="C9230" s="8" t="s">
        <v>240</v>
      </c>
      <c r="D9230" s="8" t="s">
        <v>450</v>
      </c>
      <c r="E9230" s="8" t="s">
        <v>900</v>
      </c>
      <c r="F9230" s="8" t="s">
        <v>498</v>
      </c>
      <c r="G9230" s="8" t="s">
        <v>901</v>
      </c>
      <c r="H9230" s="8">
        <v>4.7500000000000001E-2</v>
      </c>
    </row>
    <row r="9231" spans="1:8">
      <c r="A9231" s="8" t="str">
        <f t="shared" ref="A9231:A9294" si="184">B9231&amp;E9231</f>
        <v>40.12.000620.07.0029</v>
      </c>
      <c r="B9231" s="8" t="s">
        <v>113</v>
      </c>
      <c r="C9231" s="8" t="s">
        <v>240</v>
      </c>
      <c r="D9231" s="8" t="s">
        <v>450</v>
      </c>
      <c r="E9231" s="8" t="s">
        <v>649</v>
      </c>
      <c r="F9231" s="8" t="s">
        <v>498</v>
      </c>
      <c r="G9231" s="8" t="s">
        <v>624</v>
      </c>
      <c r="H9231" s="8">
        <v>0.11125</v>
      </c>
    </row>
    <row r="9232" spans="1:8">
      <c r="A9232" s="8" t="str">
        <f t="shared" si="184"/>
        <v>40.12.000620.03.0040</v>
      </c>
      <c r="B9232" s="8" t="s">
        <v>113</v>
      </c>
      <c r="C9232" s="8" t="s">
        <v>240</v>
      </c>
      <c r="D9232" s="8" t="s">
        <v>450</v>
      </c>
      <c r="E9232" s="8" t="s">
        <v>652</v>
      </c>
      <c r="F9232" s="8" t="s">
        <v>463</v>
      </c>
      <c r="G9232" s="8" t="s">
        <v>626</v>
      </c>
      <c r="H9232" s="8">
        <v>1</v>
      </c>
    </row>
    <row r="9233" spans="1:8">
      <c r="A9233" s="8" t="str">
        <f t="shared" si="184"/>
        <v>40.12.000620.07.0099</v>
      </c>
      <c r="B9233" s="8" t="s">
        <v>113</v>
      </c>
      <c r="C9233" s="8" t="s">
        <v>240</v>
      </c>
      <c r="D9233" s="8" t="s">
        <v>450</v>
      </c>
      <c r="E9233" s="8" t="s">
        <v>897</v>
      </c>
      <c r="F9233" s="8" t="s">
        <v>452</v>
      </c>
      <c r="G9233" s="8" t="s">
        <v>898</v>
      </c>
      <c r="H9233" s="8">
        <v>3.6734999999999997E-2</v>
      </c>
    </row>
    <row r="9234" spans="1:8">
      <c r="A9234" s="8" t="str">
        <f t="shared" si="184"/>
        <v>40.12.000735.05.0076</v>
      </c>
      <c r="B9234" s="8" t="s">
        <v>114</v>
      </c>
      <c r="C9234" s="8" t="s">
        <v>241</v>
      </c>
      <c r="D9234" s="8" t="s">
        <v>450</v>
      </c>
      <c r="E9234" s="8" t="s">
        <v>902</v>
      </c>
      <c r="F9234" s="8" t="s">
        <v>452</v>
      </c>
      <c r="G9234" s="8" t="s">
        <v>903</v>
      </c>
      <c r="H9234" s="8">
        <v>3.84</v>
      </c>
    </row>
    <row r="9235" spans="1:8">
      <c r="A9235" s="8" t="str">
        <f t="shared" si="184"/>
        <v>40.12.000730.02.0015</v>
      </c>
      <c r="B9235" s="8" t="s">
        <v>114</v>
      </c>
      <c r="C9235" s="8" t="s">
        <v>241</v>
      </c>
      <c r="D9235" s="8" t="s">
        <v>450</v>
      </c>
      <c r="E9235" s="8" t="s">
        <v>237</v>
      </c>
      <c r="F9235" s="8" t="s">
        <v>579</v>
      </c>
      <c r="G9235" s="8" t="s">
        <v>891</v>
      </c>
      <c r="H9235" s="8">
        <v>1.707071</v>
      </c>
    </row>
    <row r="9236" spans="1:8">
      <c r="A9236" s="8" t="str">
        <f t="shared" si="184"/>
        <v>40.12.000710.05.0002</v>
      </c>
      <c r="B9236" s="8" t="s">
        <v>114</v>
      </c>
      <c r="C9236" s="8" t="s">
        <v>241</v>
      </c>
      <c r="D9236" s="8" t="s">
        <v>450</v>
      </c>
      <c r="E9236" s="8" t="s">
        <v>451</v>
      </c>
      <c r="F9236" s="8" t="s">
        <v>452</v>
      </c>
      <c r="G9236" s="8" t="s">
        <v>453</v>
      </c>
      <c r="H9236" s="8">
        <v>1.332754</v>
      </c>
    </row>
    <row r="9237" spans="1:8">
      <c r="A9237" s="8" t="str">
        <f t="shared" si="184"/>
        <v>40.12.000710.07.0002</v>
      </c>
      <c r="B9237" s="8" t="s">
        <v>114</v>
      </c>
      <c r="C9237" s="8" t="s">
        <v>241</v>
      </c>
      <c r="D9237" s="8" t="s">
        <v>450</v>
      </c>
      <c r="E9237" s="8" t="s">
        <v>454</v>
      </c>
      <c r="F9237" s="8" t="s">
        <v>452</v>
      </c>
      <c r="G9237" s="8" t="s">
        <v>455</v>
      </c>
      <c r="H9237" s="8">
        <v>0.478271</v>
      </c>
    </row>
    <row r="9238" spans="1:8">
      <c r="A9238" s="8" t="str">
        <f t="shared" si="184"/>
        <v>40.12.000710.09.0004</v>
      </c>
      <c r="B9238" s="8" t="s">
        <v>114</v>
      </c>
      <c r="C9238" s="8" t="s">
        <v>241</v>
      </c>
      <c r="D9238" s="8" t="s">
        <v>450</v>
      </c>
      <c r="E9238" s="8" t="s">
        <v>577</v>
      </c>
      <c r="F9238" s="8" t="s">
        <v>452</v>
      </c>
      <c r="G9238" s="8" t="s">
        <v>578</v>
      </c>
      <c r="H9238" s="8">
        <v>2.8570999999999999E-2</v>
      </c>
    </row>
    <row r="9239" spans="1:8">
      <c r="A9239" s="8" t="str">
        <f t="shared" si="184"/>
        <v>40.12.000730.05.0006</v>
      </c>
      <c r="B9239" s="8" t="s">
        <v>114</v>
      </c>
      <c r="C9239" s="8" t="s">
        <v>241</v>
      </c>
      <c r="D9239" s="8" t="s">
        <v>450</v>
      </c>
      <c r="E9239" s="8" t="s">
        <v>887</v>
      </c>
      <c r="F9239" s="8" t="s">
        <v>452</v>
      </c>
      <c r="G9239" s="8" t="s">
        <v>888</v>
      </c>
      <c r="H9239" s="8">
        <v>2.1115149999999998</v>
      </c>
    </row>
    <row r="9240" spans="1:8">
      <c r="A9240" s="8" t="str">
        <f t="shared" si="184"/>
        <v>40.12.000710.06.0020</v>
      </c>
      <c r="B9240" s="8" t="s">
        <v>114</v>
      </c>
      <c r="C9240" s="8" t="s">
        <v>241</v>
      </c>
      <c r="D9240" s="8" t="s">
        <v>450</v>
      </c>
      <c r="E9240" s="8" t="s">
        <v>456</v>
      </c>
      <c r="F9240" s="8" t="s">
        <v>452</v>
      </c>
      <c r="G9240" s="8" t="s">
        <v>457</v>
      </c>
      <c r="H9240" s="8">
        <v>2.6234E-2</v>
      </c>
    </row>
    <row r="9241" spans="1:8">
      <c r="A9241" s="8" t="str">
        <f t="shared" si="184"/>
        <v>40.12.000710.04.0005</v>
      </c>
      <c r="B9241" s="8" t="s">
        <v>114</v>
      </c>
      <c r="C9241" s="8" t="s">
        <v>241</v>
      </c>
      <c r="D9241" s="8" t="s">
        <v>450</v>
      </c>
      <c r="E9241" s="8" t="s">
        <v>475</v>
      </c>
      <c r="F9241" s="8" t="s">
        <v>452</v>
      </c>
      <c r="G9241" s="8" t="s">
        <v>476</v>
      </c>
      <c r="H9241" s="8">
        <v>0.32803100000000002</v>
      </c>
    </row>
    <row r="9242" spans="1:8">
      <c r="A9242" s="8" t="str">
        <f t="shared" si="184"/>
        <v>40.12.000720.07.1005</v>
      </c>
      <c r="B9242" s="8" t="s">
        <v>114</v>
      </c>
      <c r="C9242" s="8" t="s">
        <v>241</v>
      </c>
      <c r="D9242" s="8" t="s">
        <v>450</v>
      </c>
      <c r="E9242" s="8" t="s">
        <v>904</v>
      </c>
      <c r="F9242" s="8" t="s">
        <v>498</v>
      </c>
      <c r="G9242" s="8" t="s">
        <v>901</v>
      </c>
      <c r="H9242" s="8">
        <v>4.7500000000000001E-2</v>
      </c>
    </row>
    <row r="9243" spans="1:8">
      <c r="A9243" s="8" t="str">
        <f t="shared" si="184"/>
        <v>40.12.000720.07.0029</v>
      </c>
      <c r="B9243" s="8" t="s">
        <v>114</v>
      </c>
      <c r="C9243" s="8" t="s">
        <v>241</v>
      </c>
      <c r="D9243" s="8" t="s">
        <v>450</v>
      </c>
      <c r="E9243" s="8" t="s">
        <v>649</v>
      </c>
      <c r="F9243" s="8" t="s">
        <v>498</v>
      </c>
      <c r="G9243" s="8" t="s">
        <v>624</v>
      </c>
      <c r="H9243" s="8">
        <v>0.11125</v>
      </c>
    </row>
    <row r="9244" spans="1:8">
      <c r="A9244" s="8" t="str">
        <f t="shared" si="184"/>
        <v>40.12.000720.03.0040</v>
      </c>
      <c r="B9244" s="8" t="s">
        <v>114</v>
      </c>
      <c r="C9244" s="8" t="s">
        <v>241</v>
      </c>
      <c r="D9244" s="8" t="s">
        <v>450</v>
      </c>
      <c r="E9244" s="8" t="s">
        <v>652</v>
      </c>
      <c r="F9244" s="8" t="s">
        <v>463</v>
      </c>
      <c r="G9244" s="8" t="s">
        <v>626</v>
      </c>
      <c r="H9244" s="8">
        <v>1</v>
      </c>
    </row>
    <row r="9245" spans="1:8">
      <c r="A9245" s="8" t="str">
        <f t="shared" si="184"/>
        <v>40.12.000720.07.0099</v>
      </c>
      <c r="B9245" s="8" t="s">
        <v>114</v>
      </c>
      <c r="C9245" s="8" t="s">
        <v>241</v>
      </c>
      <c r="D9245" s="8" t="s">
        <v>450</v>
      </c>
      <c r="E9245" s="8" t="s">
        <v>897</v>
      </c>
      <c r="F9245" s="8" t="s">
        <v>452</v>
      </c>
      <c r="G9245" s="8" t="s">
        <v>898</v>
      </c>
      <c r="H9245" s="8">
        <v>3.6734999999999997E-2</v>
      </c>
    </row>
    <row r="9246" spans="1:8">
      <c r="A9246" s="8" t="str">
        <f t="shared" si="184"/>
        <v>40.12.000810.05.0002</v>
      </c>
      <c r="B9246" s="8" t="s">
        <v>242</v>
      </c>
      <c r="C9246" s="8" t="s">
        <v>243</v>
      </c>
      <c r="D9246" s="8" t="s">
        <v>450</v>
      </c>
      <c r="E9246" s="8" t="s">
        <v>451</v>
      </c>
      <c r="F9246" s="8" t="s">
        <v>452</v>
      </c>
      <c r="G9246" s="8" t="s">
        <v>453</v>
      </c>
      <c r="H9246" s="8">
        <v>2.1584850000000002</v>
      </c>
    </row>
    <row r="9247" spans="1:8">
      <c r="A9247" s="8" t="str">
        <f t="shared" si="184"/>
        <v>40.12.000810.06.0020</v>
      </c>
      <c r="B9247" s="8" t="s">
        <v>242</v>
      </c>
      <c r="C9247" s="8" t="s">
        <v>243</v>
      </c>
      <c r="D9247" s="8" t="s">
        <v>450</v>
      </c>
      <c r="E9247" s="8" t="s">
        <v>456</v>
      </c>
      <c r="F9247" s="8" t="s">
        <v>452</v>
      </c>
      <c r="G9247" s="8" t="s">
        <v>457</v>
      </c>
      <c r="H9247" s="8">
        <v>4.5075999999999998E-2</v>
      </c>
    </row>
    <row r="9248" spans="1:8">
      <c r="A9248" s="8" t="str">
        <f t="shared" si="184"/>
        <v>40.12.000810.04.0005</v>
      </c>
      <c r="B9248" s="8" t="s">
        <v>242</v>
      </c>
      <c r="C9248" s="8" t="s">
        <v>243</v>
      </c>
      <c r="D9248" s="8" t="s">
        <v>450</v>
      </c>
      <c r="E9248" s="8" t="s">
        <v>475</v>
      </c>
      <c r="F9248" s="8" t="s">
        <v>452</v>
      </c>
      <c r="G9248" s="8" t="s">
        <v>476</v>
      </c>
      <c r="H9248" s="8">
        <v>0.53959599999999996</v>
      </c>
    </row>
    <row r="9249" spans="1:8">
      <c r="A9249" s="8" t="str">
        <f t="shared" si="184"/>
        <v>40.12.000810.07.0002</v>
      </c>
      <c r="B9249" s="8" t="s">
        <v>242</v>
      </c>
      <c r="C9249" s="8" t="s">
        <v>243</v>
      </c>
      <c r="D9249" s="8" t="s">
        <v>450</v>
      </c>
      <c r="E9249" s="8" t="s">
        <v>454</v>
      </c>
      <c r="F9249" s="8" t="s">
        <v>452</v>
      </c>
      <c r="G9249" s="8" t="s">
        <v>455</v>
      </c>
      <c r="H9249" s="8">
        <v>1.355853</v>
      </c>
    </row>
    <row r="9250" spans="1:8">
      <c r="A9250" s="8" t="str">
        <f t="shared" si="184"/>
        <v>40.12.000830.02.0014</v>
      </c>
      <c r="B9250" s="8" t="s">
        <v>242</v>
      </c>
      <c r="C9250" s="8" t="s">
        <v>243</v>
      </c>
      <c r="D9250" s="8" t="s">
        <v>450</v>
      </c>
      <c r="E9250" s="8" t="s">
        <v>214</v>
      </c>
      <c r="F9250" s="8" t="s">
        <v>579</v>
      </c>
      <c r="G9250" s="8" t="s">
        <v>215</v>
      </c>
      <c r="H9250" s="8">
        <v>2.8282829999999999</v>
      </c>
    </row>
    <row r="9251" spans="1:8">
      <c r="A9251" s="8" t="str">
        <f t="shared" si="184"/>
        <v>40.12.000840.03.1820</v>
      </c>
      <c r="B9251" s="8" t="s">
        <v>242</v>
      </c>
      <c r="C9251" s="8" t="s">
        <v>243</v>
      </c>
      <c r="D9251" s="8" t="s">
        <v>450</v>
      </c>
      <c r="E9251" s="8" t="s">
        <v>513</v>
      </c>
      <c r="F9251" s="8" t="s">
        <v>498</v>
      </c>
      <c r="G9251" s="8" t="s">
        <v>514</v>
      </c>
      <c r="H9251" s="8">
        <v>1.004799</v>
      </c>
    </row>
    <row r="9252" spans="1:8">
      <c r="A9252" s="8" t="str">
        <f t="shared" si="184"/>
        <v>40.12.000810.02.0034</v>
      </c>
      <c r="B9252" s="8" t="s">
        <v>242</v>
      </c>
      <c r="C9252" s="8" t="s">
        <v>243</v>
      </c>
      <c r="D9252" s="8" t="s">
        <v>450</v>
      </c>
      <c r="E9252" s="8" t="s">
        <v>905</v>
      </c>
      <c r="F9252" s="8" t="s">
        <v>498</v>
      </c>
      <c r="G9252" s="8" t="s">
        <v>906</v>
      </c>
      <c r="H9252" s="8">
        <v>0.155582</v>
      </c>
    </row>
    <row r="9253" spans="1:8">
      <c r="A9253" s="8" t="str">
        <f t="shared" si="184"/>
        <v>40.12.000810.06.0015</v>
      </c>
      <c r="B9253" s="8" t="s">
        <v>242</v>
      </c>
      <c r="C9253" s="8" t="s">
        <v>243</v>
      </c>
      <c r="D9253" s="8" t="s">
        <v>450</v>
      </c>
      <c r="E9253" s="8" t="s">
        <v>552</v>
      </c>
      <c r="F9253" s="8" t="s">
        <v>452</v>
      </c>
      <c r="G9253" s="8" t="s">
        <v>553</v>
      </c>
      <c r="H9253" s="8">
        <v>2.5900000000000001E-4</v>
      </c>
    </row>
    <row r="9254" spans="1:8">
      <c r="A9254" s="8" t="str">
        <f t="shared" si="184"/>
        <v>40.12.000810.01.0003</v>
      </c>
      <c r="B9254" s="8" t="s">
        <v>242</v>
      </c>
      <c r="C9254" s="8" t="s">
        <v>243</v>
      </c>
      <c r="D9254" s="8" t="s">
        <v>450</v>
      </c>
      <c r="E9254" s="8" t="s">
        <v>471</v>
      </c>
      <c r="F9254" s="8" t="s">
        <v>452</v>
      </c>
      <c r="G9254" s="8" t="s">
        <v>472</v>
      </c>
      <c r="H9254" s="8">
        <v>3.8894999999999999E-2</v>
      </c>
    </row>
    <row r="9255" spans="1:8">
      <c r="A9255" s="8" t="str">
        <f t="shared" si="184"/>
        <v>40.12.000810.02.0035</v>
      </c>
      <c r="B9255" s="8" t="s">
        <v>242</v>
      </c>
      <c r="C9255" s="8" t="s">
        <v>243</v>
      </c>
      <c r="D9255" s="8" t="s">
        <v>450</v>
      </c>
      <c r="E9255" s="8" t="s">
        <v>500</v>
      </c>
      <c r="F9255" s="8" t="s">
        <v>498</v>
      </c>
      <c r="G9255" s="8" t="s">
        <v>501</v>
      </c>
      <c r="H9255" s="8">
        <v>0.81032199999999999</v>
      </c>
    </row>
    <row r="9256" spans="1:8">
      <c r="A9256" s="8" t="str">
        <f t="shared" si="184"/>
        <v>40.12.000840.03.1510</v>
      </c>
      <c r="B9256" s="8" t="s">
        <v>242</v>
      </c>
      <c r="C9256" s="8" t="s">
        <v>243</v>
      </c>
      <c r="D9256" s="8" t="s">
        <v>450</v>
      </c>
      <c r="E9256" s="8" t="s">
        <v>837</v>
      </c>
      <c r="F9256" s="8" t="s">
        <v>498</v>
      </c>
      <c r="G9256" s="8" t="s">
        <v>838</v>
      </c>
      <c r="H9256" s="8">
        <v>0.22689000000000001</v>
      </c>
    </row>
    <row r="9257" spans="1:8">
      <c r="A9257" s="8" t="str">
        <f t="shared" si="184"/>
        <v>40.12.000810.09.0002</v>
      </c>
      <c r="B9257" s="8" t="s">
        <v>242</v>
      </c>
      <c r="C9257" s="8" t="s">
        <v>243</v>
      </c>
      <c r="D9257" s="8" t="s">
        <v>450</v>
      </c>
      <c r="E9257" s="8" t="s">
        <v>502</v>
      </c>
      <c r="F9257" s="8" t="s">
        <v>452</v>
      </c>
      <c r="G9257" s="8" t="s">
        <v>503</v>
      </c>
      <c r="H9257" s="8">
        <v>6.4444000000000001E-2</v>
      </c>
    </row>
    <row r="9258" spans="1:8">
      <c r="A9258" s="8" t="str">
        <f t="shared" si="184"/>
        <v>40.12.000810.09.0006</v>
      </c>
      <c r="B9258" s="8" t="s">
        <v>242</v>
      </c>
      <c r="C9258" s="8" t="s">
        <v>243</v>
      </c>
      <c r="D9258" s="8" t="s">
        <v>450</v>
      </c>
      <c r="E9258" s="8" t="s">
        <v>504</v>
      </c>
      <c r="F9258" s="8" t="s">
        <v>505</v>
      </c>
      <c r="G9258" s="8" t="s">
        <v>506</v>
      </c>
      <c r="H9258" s="8">
        <v>3.6830000000000001E-3</v>
      </c>
    </row>
    <row r="9259" spans="1:8">
      <c r="A9259" s="8" t="str">
        <f t="shared" si="184"/>
        <v>40.12.000840.03.5010</v>
      </c>
      <c r="B9259" s="8" t="s">
        <v>242</v>
      </c>
      <c r="C9259" s="8" t="s">
        <v>243</v>
      </c>
      <c r="D9259" s="8" t="s">
        <v>450</v>
      </c>
      <c r="E9259" s="8" t="s">
        <v>763</v>
      </c>
      <c r="F9259" s="8" t="s">
        <v>498</v>
      </c>
      <c r="G9259" s="8" t="s">
        <v>764</v>
      </c>
      <c r="H9259" s="8">
        <v>6.4444000000000001E-2</v>
      </c>
    </row>
    <row r="9260" spans="1:8">
      <c r="A9260" s="8" t="str">
        <f t="shared" si="184"/>
        <v>40.12.000835.03.5010</v>
      </c>
      <c r="B9260" s="8" t="s">
        <v>242</v>
      </c>
      <c r="C9260" s="8" t="s">
        <v>243</v>
      </c>
      <c r="D9260" s="8" t="s">
        <v>450</v>
      </c>
      <c r="E9260" s="8" t="s">
        <v>907</v>
      </c>
      <c r="F9260" s="8" t="s">
        <v>498</v>
      </c>
      <c r="G9260" s="8" t="s">
        <v>764</v>
      </c>
      <c r="H9260" s="8">
        <v>6.4444000000000001E-2</v>
      </c>
    </row>
    <row r="9261" spans="1:8">
      <c r="A9261" s="8" t="str">
        <f t="shared" si="184"/>
        <v>40.12.000820.10.1011</v>
      </c>
      <c r="B9261" s="8" t="s">
        <v>242</v>
      </c>
      <c r="C9261" s="8" t="s">
        <v>243</v>
      </c>
      <c r="D9261" s="8" t="s">
        <v>450</v>
      </c>
      <c r="E9261" s="8" t="s">
        <v>908</v>
      </c>
      <c r="F9261" s="8" t="s">
        <v>508</v>
      </c>
      <c r="G9261" s="8" t="s">
        <v>909</v>
      </c>
      <c r="H9261" s="8">
        <v>1.4319999999999999E-2</v>
      </c>
    </row>
    <row r="9262" spans="1:8">
      <c r="A9262" s="8" t="str">
        <f t="shared" si="184"/>
        <v>40.12.000820.06.1045</v>
      </c>
      <c r="B9262" s="8" t="s">
        <v>242</v>
      </c>
      <c r="C9262" s="8" t="s">
        <v>243</v>
      </c>
      <c r="D9262" s="8" t="s">
        <v>450</v>
      </c>
      <c r="E9262" s="8" t="s">
        <v>910</v>
      </c>
      <c r="F9262" s="8" t="s">
        <v>463</v>
      </c>
      <c r="G9262" s="8" t="s">
        <v>911</v>
      </c>
      <c r="H9262" s="8">
        <v>1.4319999999999999E-2</v>
      </c>
    </row>
    <row r="9263" spans="1:8">
      <c r="A9263" s="8" t="str">
        <f t="shared" si="184"/>
        <v>40.12.000820.03.1014</v>
      </c>
      <c r="B9263" s="8" t="s">
        <v>242</v>
      </c>
      <c r="C9263" s="8" t="s">
        <v>243</v>
      </c>
      <c r="D9263" s="8" t="s">
        <v>450</v>
      </c>
      <c r="E9263" s="8" t="s">
        <v>912</v>
      </c>
      <c r="F9263" s="8" t="s">
        <v>508</v>
      </c>
      <c r="G9263" s="8" t="s">
        <v>913</v>
      </c>
      <c r="H9263" s="8">
        <v>7.1599999999999997E-3</v>
      </c>
    </row>
    <row r="9264" spans="1:8">
      <c r="A9264" s="8" t="str">
        <f t="shared" si="184"/>
        <v>40.12.000820.06.1005</v>
      </c>
      <c r="B9264" s="8" t="s">
        <v>242</v>
      </c>
      <c r="C9264" s="8" t="s">
        <v>243</v>
      </c>
      <c r="D9264" s="8" t="s">
        <v>450</v>
      </c>
      <c r="E9264" s="8" t="s">
        <v>914</v>
      </c>
      <c r="F9264" s="8" t="s">
        <v>508</v>
      </c>
      <c r="G9264" s="8" t="s">
        <v>915</v>
      </c>
      <c r="H9264" s="8">
        <v>7.1599999999999997E-3</v>
      </c>
    </row>
    <row r="9265" spans="1:8">
      <c r="A9265" s="8" t="str">
        <f t="shared" si="184"/>
        <v>40.12.000820.06.1001</v>
      </c>
      <c r="B9265" s="8" t="s">
        <v>242</v>
      </c>
      <c r="C9265" s="8" t="s">
        <v>243</v>
      </c>
      <c r="D9265" s="8" t="s">
        <v>450</v>
      </c>
      <c r="E9265" s="8" t="s">
        <v>917</v>
      </c>
      <c r="F9265" s="8" t="s">
        <v>508</v>
      </c>
      <c r="G9265" s="8" t="s">
        <v>918</v>
      </c>
      <c r="H9265" s="8">
        <v>7.1599999999999997E-3</v>
      </c>
    </row>
    <row r="9266" spans="1:8">
      <c r="A9266" s="8" t="str">
        <f t="shared" si="184"/>
        <v>40.12.000820.08.1001</v>
      </c>
      <c r="B9266" s="8" t="s">
        <v>242</v>
      </c>
      <c r="C9266" s="8" t="s">
        <v>243</v>
      </c>
      <c r="D9266" s="8" t="s">
        <v>450</v>
      </c>
      <c r="E9266" s="8" t="s">
        <v>919</v>
      </c>
      <c r="F9266" s="8" t="s">
        <v>920</v>
      </c>
      <c r="G9266" s="8" t="s">
        <v>542</v>
      </c>
      <c r="H9266" s="8">
        <v>7.1599999999999997E-3</v>
      </c>
    </row>
    <row r="9267" spans="1:8">
      <c r="A9267" s="8" t="str">
        <f t="shared" si="184"/>
        <v>40.12.000820.15.1002</v>
      </c>
      <c r="B9267" s="8" t="s">
        <v>242</v>
      </c>
      <c r="C9267" s="8" t="s">
        <v>243</v>
      </c>
      <c r="D9267" s="8" t="s">
        <v>450</v>
      </c>
      <c r="E9267" s="8" t="s">
        <v>921</v>
      </c>
      <c r="F9267" s="8" t="s">
        <v>508</v>
      </c>
      <c r="G9267" s="8" t="s">
        <v>922</v>
      </c>
      <c r="H9267" s="8">
        <v>2.8600000000000001E-4</v>
      </c>
    </row>
    <row r="9268" spans="1:8">
      <c r="A9268" s="8" t="str">
        <f t="shared" si="184"/>
        <v>40.12.000820.09.1002</v>
      </c>
      <c r="B9268" s="8" t="s">
        <v>242</v>
      </c>
      <c r="C9268" s="8" t="s">
        <v>243</v>
      </c>
      <c r="D9268" s="8" t="s">
        <v>450</v>
      </c>
      <c r="E9268" s="8" t="s">
        <v>923</v>
      </c>
      <c r="F9268" s="8" t="s">
        <v>508</v>
      </c>
      <c r="G9268" s="8" t="s">
        <v>924</v>
      </c>
      <c r="H9268" s="8">
        <v>7.1000000000000005E-5</v>
      </c>
    </row>
    <row r="9269" spans="1:8">
      <c r="A9269" s="8" t="str">
        <f t="shared" si="184"/>
        <v>40.12.000820.07.1001</v>
      </c>
      <c r="B9269" s="8" t="s">
        <v>242</v>
      </c>
      <c r="C9269" s="8" t="s">
        <v>243</v>
      </c>
      <c r="D9269" s="8" t="s">
        <v>450</v>
      </c>
      <c r="E9269" s="8" t="s">
        <v>925</v>
      </c>
      <c r="F9269" s="8" t="s">
        <v>452</v>
      </c>
      <c r="G9269" s="8" t="s">
        <v>926</v>
      </c>
      <c r="H9269" s="8">
        <v>2.9E-5</v>
      </c>
    </row>
    <row r="9270" spans="1:8">
      <c r="A9270" s="8" t="str">
        <f t="shared" si="184"/>
        <v>40.12.000820.10.0013</v>
      </c>
      <c r="B9270" s="8" t="s">
        <v>242</v>
      </c>
      <c r="C9270" s="8" t="s">
        <v>243</v>
      </c>
      <c r="D9270" s="8" t="s">
        <v>450</v>
      </c>
      <c r="E9270" s="8" t="s">
        <v>883</v>
      </c>
      <c r="F9270" s="8" t="s">
        <v>463</v>
      </c>
      <c r="G9270" s="8" t="s">
        <v>884</v>
      </c>
      <c r="H9270" s="8">
        <v>8.0402009999999997</v>
      </c>
    </row>
    <row r="9271" spans="1:8">
      <c r="A9271" s="8" t="str">
        <f t="shared" si="184"/>
        <v>40.12.000820.03.0040</v>
      </c>
      <c r="B9271" s="8" t="s">
        <v>242</v>
      </c>
      <c r="C9271" s="8" t="s">
        <v>243</v>
      </c>
      <c r="D9271" s="8" t="s">
        <v>450</v>
      </c>
      <c r="E9271" s="8" t="s">
        <v>652</v>
      </c>
      <c r="F9271" s="8" t="s">
        <v>463</v>
      </c>
      <c r="G9271" s="8" t="s">
        <v>626</v>
      </c>
      <c r="H9271" s="8">
        <v>1.0050250000000001</v>
      </c>
    </row>
    <row r="9272" spans="1:8">
      <c r="A9272" s="8" t="str">
        <f t="shared" si="184"/>
        <v>40.12.000820.08.0004</v>
      </c>
      <c r="B9272" s="8" t="s">
        <v>242</v>
      </c>
      <c r="C9272" s="8" t="s">
        <v>243</v>
      </c>
      <c r="D9272" s="8" t="s">
        <v>450</v>
      </c>
      <c r="E9272" s="8" t="s">
        <v>541</v>
      </c>
      <c r="F9272" s="8" t="s">
        <v>452</v>
      </c>
      <c r="G9272" s="8" t="s">
        <v>542</v>
      </c>
      <c r="H9272" s="8">
        <v>2.111E-3</v>
      </c>
    </row>
    <row r="9273" spans="1:8">
      <c r="A9273" s="8" t="str">
        <f t="shared" si="184"/>
        <v>40.12.000820.06.0001</v>
      </c>
      <c r="B9273" s="8" t="s">
        <v>242</v>
      </c>
      <c r="C9273" s="8" t="s">
        <v>243</v>
      </c>
      <c r="D9273" s="8" t="s">
        <v>450</v>
      </c>
      <c r="E9273" s="8" t="s">
        <v>573</v>
      </c>
      <c r="F9273" s="8" t="s">
        <v>508</v>
      </c>
      <c r="G9273" s="8" t="s">
        <v>574</v>
      </c>
      <c r="H9273" s="8">
        <v>9.0452259999999995</v>
      </c>
    </row>
    <row r="9274" spans="1:8">
      <c r="A9274" s="8" t="str">
        <f t="shared" si="184"/>
        <v>40.12.000910.05.0002</v>
      </c>
      <c r="B9274" s="8" t="s">
        <v>244</v>
      </c>
      <c r="C9274" s="8" t="s">
        <v>245</v>
      </c>
      <c r="D9274" s="8" t="s">
        <v>450</v>
      </c>
      <c r="E9274" s="8" t="s">
        <v>451</v>
      </c>
      <c r="F9274" s="8" t="s">
        <v>452</v>
      </c>
      <c r="G9274" s="8" t="s">
        <v>453</v>
      </c>
      <c r="H9274" s="8">
        <v>2.1584850000000002</v>
      </c>
    </row>
    <row r="9275" spans="1:8">
      <c r="A9275" s="8" t="str">
        <f t="shared" si="184"/>
        <v>40.12.000910.06.0020</v>
      </c>
      <c r="B9275" s="8" t="s">
        <v>244</v>
      </c>
      <c r="C9275" s="8" t="s">
        <v>245</v>
      </c>
      <c r="D9275" s="8" t="s">
        <v>450</v>
      </c>
      <c r="E9275" s="8" t="s">
        <v>456</v>
      </c>
      <c r="F9275" s="8" t="s">
        <v>452</v>
      </c>
      <c r="G9275" s="8" t="s">
        <v>457</v>
      </c>
      <c r="H9275" s="8">
        <v>4.3131000000000003E-2</v>
      </c>
    </row>
    <row r="9276" spans="1:8">
      <c r="A9276" s="8" t="str">
        <f t="shared" si="184"/>
        <v>40.12.000910.04.0005</v>
      </c>
      <c r="B9276" s="8" t="s">
        <v>244</v>
      </c>
      <c r="C9276" s="8" t="s">
        <v>245</v>
      </c>
      <c r="D9276" s="8" t="s">
        <v>450</v>
      </c>
      <c r="E9276" s="8" t="s">
        <v>475</v>
      </c>
      <c r="F9276" s="8" t="s">
        <v>452</v>
      </c>
      <c r="G9276" s="8" t="s">
        <v>476</v>
      </c>
      <c r="H9276" s="8">
        <v>0.53959599999999996</v>
      </c>
    </row>
    <row r="9277" spans="1:8">
      <c r="A9277" s="8" t="str">
        <f t="shared" si="184"/>
        <v>40.12.000910.07.0002</v>
      </c>
      <c r="B9277" s="8" t="s">
        <v>244</v>
      </c>
      <c r="C9277" s="8" t="s">
        <v>245</v>
      </c>
      <c r="D9277" s="8" t="s">
        <v>450</v>
      </c>
      <c r="E9277" s="8" t="s">
        <v>454</v>
      </c>
      <c r="F9277" s="8" t="s">
        <v>452</v>
      </c>
      <c r="G9277" s="8" t="s">
        <v>455</v>
      </c>
      <c r="H9277" s="8">
        <v>1.6251580000000001</v>
      </c>
    </row>
    <row r="9278" spans="1:8">
      <c r="A9278" s="8" t="str">
        <f t="shared" si="184"/>
        <v>40.12.000930.02.0015</v>
      </c>
      <c r="B9278" s="8" t="s">
        <v>244</v>
      </c>
      <c r="C9278" s="8" t="s">
        <v>245</v>
      </c>
      <c r="D9278" s="8" t="s">
        <v>450</v>
      </c>
      <c r="E9278" s="8" t="s">
        <v>237</v>
      </c>
      <c r="F9278" s="8" t="s">
        <v>579</v>
      </c>
      <c r="G9278" s="8" t="s">
        <v>891</v>
      </c>
      <c r="H9278" s="8">
        <v>2.8282829999999999</v>
      </c>
    </row>
    <row r="9279" spans="1:8">
      <c r="A9279" s="8" t="str">
        <f t="shared" si="184"/>
        <v>40.12.000910.03.0010</v>
      </c>
      <c r="B9279" s="8" t="s">
        <v>244</v>
      </c>
      <c r="C9279" s="8" t="s">
        <v>245</v>
      </c>
      <c r="D9279" s="8" t="s">
        <v>450</v>
      </c>
      <c r="E9279" s="8" t="s">
        <v>927</v>
      </c>
      <c r="F9279" s="8" t="s">
        <v>452</v>
      </c>
      <c r="G9279" s="8" t="s">
        <v>928</v>
      </c>
      <c r="H9279" s="8">
        <v>1.174186</v>
      </c>
    </row>
    <row r="9280" spans="1:8">
      <c r="A9280" s="8" t="str">
        <f t="shared" si="184"/>
        <v>40.12.000910.04.0007</v>
      </c>
      <c r="B9280" s="8" t="s">
        <v>244</v>
      </c>
      <c r="C9280" s="8" t="s">
        <v>245</v>
      </c>
      <c r="D9280" s="8" t="s">
        <v>450</v>
      </c>
      <c r="E9280" s="8" t="s">
        <v>535</v>
      </c>
      <c r="F9280" s="8" t="s">
        <v>452</v>
      </c>
      <c r="G9280" s="8" t="s">
        <v>536</v>
      </c>
      <c r="H9280" s="8">
        <v>2.6093000000000002E-2</v>
      </c>
    </row>
    <row r="9281" spans="1:8">
      <c r="A9281" s="8" t="str">
        <f t="shared" si="184"/>
        <v>40.12.000910.06.0019</v>
      </c>
      <c r="B9281" s="8" t="s">
        <v>244</v>
      </c>
      <c r="C9281" s="8" t="s">
        <v>245</v>
      </c>
      <c r="D9281" s="8" t="s">
        <v>450</v>
      </c>
      <c r="E9281" s="8" t="s">
        <v>473</v>
      </c>
      <c r="F9281" s="8" t="s">
        <v>452</v>
      </c>
      <c r="G9281" s="8" t="s">
        <v>474</v>
      </c>
      <c r="H9281" s="8">
        <v>6.0884000000000001E-2</v>
      </c>
    </row>
    <row r="9282" spans="1:8">
      <c r="A9282" s="8" t="str">
        <f t="shared" si="184"/>
        <v>40.12.000910.06.0043</v>
      </c>
      <c r="B9282" s="8" t="s">
        <v>244</v>
      </c>
      <c r="C9282" s="8" t="s">
        <v>245</v>
      </c>
      <c r="D9282" s="8" t="s">
        <v>450</v>
      </c>
      <c r="E9282" s="8" t="s">
        <v>869</v>
      </c>
      <c r="F9282" s="8" t="s">
        <v>452</v>
      </c>
      <c r="G9282" s="8" t="s">
        <v>870</v>
      </c>
      <c r="H9282" s="8">
        <v>0.19328200000000001</v>
      </c>
    </row>
    <row r="9283" spans="1:8">
      <c r="A9283" s="8" t="str">
        <f t="shared" si="184"/>
        <v>---------------  - FMEN031 - V:</v>
      </c>
      <c r="B9283" s="8" t="s">
        <v>427</v>
      </c>
      <c r="C9283" s="8" t="e">
        <f>------------------------------DAT</f>
        <v>#NAME?</v>
      </c>
      <c r="D9283" s="8" t="s">
        <v>1238</v>
      </c>
      <c r="E9283" s="8" t="s">
        <v>526</v>
      </c>
      <c r="F9283" s="8" t="s">
        <v>527</v>
      </c>
      <c r="G9283" s="8" t="s">
        <v>528</v>
      </c>
      <c r="H9283" s="8"/>
    </row>
    <row r="9284" spans="1:8">
      <c r="A9284" s="8" t="str">
        <f t="shared" si="184"/>
        <v>_x000C_------------------------------</v>
      </c>
      <c r="B9284" s="8" t="s">
        <v>529</v>
      </c>
      <c r="C9284" s="8" t="s">
        <v>1227</v>
      </c>
      <c r="D9284" s="8" t="s">
        <v>1228</v>
      </c>
      <c r="E9284" s="8" t="s">
        <v>430</v>
      </c>
      <c r="F9284" s="8" t="s">
        <v>429</v>
      </c>
      <c r="G9284" s="8" t="s">
        <v>431</v>
      </c>
      <c r="H9284" s="8" t="s">
        <v>431</v>
      </c>
    </row>
    <row r="9285" spans="1:8">
      <c r="A9285" s="8" t="str">
        <f t="shared" si="184"/>
        <v>FORNO DE MINASrutura de Atual P</v>
      </c>
      <c r="B9285" s="8" t="s">
        <v>433</v>
      </c>
      <c r="C9285" s="8" t="s">
        <v>434</v>
      </c>
      <c r="D9285" s="8" t="s">
        <v>435</v>
      </c>
      <c r="E9285" s="8" t="s">
        <v>436</v>
      </c>
      <c r="F9285" s="8" t="s">
        <v>437</v>
      </c>
      <c r="G9285" s="8" t="s">
        <v>438</v>
      </c>
      <c r="H9285" s="8" t="s">
        <v>2278</v>
      </c>
    </row>
    <row r="9286" spans="1:8">
      <c r="A9286" s="8" t="str">
        <f t="shared" si="184"/>
        <v>-------------------------------</v>
      </c>
      <c r="B9286" s="8" t="s">
        <v>427</v>
      </c>
      <c r="C9286" s="8" t="s">
        <v>1227</v>
      </c>
      <c r="D9286" s="8" t="s">
        <v>1228</v>
      </c>
      <c r="E9286" s="8" t="s">
        <v>430</v>
      </c>
      <c r="F9286" s="8" t="s">
        <v>429</v>
      </c>
      <c r="G9286" s="8" t="s">
        <v>431</v>
      </c>
      <c r="H9286" s="8" t="s">
        <v>2273</v>
      </c>
    </row>
    <row r="9287" spans="1:8">
      <c r="A9287" s="8" t="str">
        <f t="shared" si="184"/>
        <v/>
      </c>
      <c r="B9287" s="8"/>
      <c r="C9287" s="8"/>
      <c r="D9287" s="8"/>
      <c r="E9287" s="8"/>
      <c r="F9287" s="8"/>
      <c r="G9287" s="8"/>
      <c r="H9287" s="8"/>
    </row>
    <row r="9288" spans="1:8">
      <c r="A9288" s="8" t="str">
        <f t="shared" si="184"/>
        <v>Item PaiItem Filho</v>
      </c>
      <c r="B9288" s="8" t="s">
        <v>441</v>
      </c>
      <c r="C9288" s="8" t="s">
        <v>442</v>
      </c>
      <c r="D9288" s="8" t="s">
        <v>443</v>
      </c>
      <c r="E9288" s="8" t="s">
        <v>444</v>
      </c>
      <c r="F9288" s="8" t="s">
        <v>443</v>
      </c>
      <c r="G9288" s="8" t="s">
        <v>445</v>
      </c>
      <c r="H9288" s="8" t="s">
        <v>446</v>
      </c>
    </row>
    <row r="9289" spans="1:8">
      <c r="A9289" s="8" t="str">
        <f t="shared" si="184"/>
        <v>------------------------------</v>
      </c>
      <c r="B9289" s="8" t="s">
        <v>427</v>
      </c>
      <c r="C9289" s="8" t="s">
        <v>447</v>
      </c>
      <c r="D9289" s="8" t="s">
        <v>448</v>
      </c>
      <c r="E9289" s="8" t="s">
        <v>449</v>
      </c>
      <c r="F9289" s="8" t="s">
        <v>448</v>
      </c>
      <c r="G9289" s="8" t="s">
        <v>431</v>
      </c>
      <c r="H9289" s="8" t="s">
        <v>427</v>
      </c>
    </row>
    <row r="9290" spans="1:8">
      <c r="A9290" s="8" t="str">
        <f t="shared" si="184"/>
        <v>40.12.000910.06.0006</v>
      </c>
      <c r="B9290" s="8" t="s">
        <v>244</v>
      </c>
      <c r="C9290" s="8" t="s">
        <v>245</v>
      </c>
      <c r="D9290" s="8" t="s">
        <v>450</v>
      </c>
      <c r="E9290" s="8" t="s">
        <v>495</v>
      </c>
      <c r="F9290" s="8" t="s">
        <v>452</v>
      </c>
      <c r="G9290" s="8" t="s">
        <v>496</v>
      </c>
      <c r="H9290" s="8">
        <v>2.1743999999999999E-2</v>
      </c>
    </row>
    <row r="9291" spans="1:8">
      <c r="A9291" s="8" t="str">
        <f t="shared" si="184"/>
        <v>40.12.000910.06.0028</v>
      </c>
      <c r="B9291" s="8" t="s">
        <v>244</v>
      </c>
      <c r="C9291" s="8" t="s">
        <v>245</v>
      </c>
      <c r="D9291" s="8" t="s">
        <v>450</v>
      </c>
      <c r="E9291" s="8" t="s">
        <v>871</v>
      </c>
      <c r="F9291" s="8" t="s">
        <v>498</v>
      </c>
      <c r="G9291" s="8" t="s">
        <v>872</v>
      </c>
      <c r="H9291" s="8">
        <v>0.47837200000000002</v>
      </c>
    </row>
    <row r="9292" spans="1:8">
      <c r="A9292" s="8" t="str">
        <f t="shared" si="184"/>
        <v>40.12.000910.06.0042</v>
      </c>
      <c r="B9292" s="8" t="s">
        <v>244</v>
      </c>
      <c r="C9292" s="8" t="s">
        <v>245</v>
      </c>
      <c r="D9292" s="8" t="s">
        <v>450</v>
      </c>
      <c r="E9292" s="8" t="s">
        <v>875</v>
      </c>
      <c r="F9292" s="8" t="s">
        <v>452</v>
      </c>
      <c r="G9292" s="8" t="s">
        <v>876</v>
      </c>
      <c r="H9292" s="8">
        <v>0.123622</v>
      </c>
    </row>
    <row r="9293" spans="1:8">
      <c r="A9293" s="8" t="str">
        <f t="shared" si="184"/>
        <v>40.12.000910.06.0003</v>
      </c>
      <c r="B9293" s="8" t="s">
        <v>244</v>
      </c>
      <c r="C9293" s="8" t="s">
        <v>245</v>
      </c>
      <c r="D9293" s="8" t="s">
        <v>450</v>
      </c>
      <c r="E9293" s="8" t="s">
        <v>493</v>
      </c>
      <c r="F9293" s="8" t="s">
        <v>452</v>
      </c>
      <c r="G9293" s="8" t="s">
        <v>494</v>
      </c>
      <c r="H9293" s="8">
        <v>1.0697999999999999E-2</v>
      </c>
    </row>
    <row r="9294" spans="1:8">
      <c r="A9294" s="8" t="str">
        <f t="shared" si="184"/>
        <v>40.12.000910.06.0037</v>
      </c>
      <c r="B9294" s="8" t="s">
        <v>244</v>
      </c>
      <c r="C9294" s="8" t="s">
        <v>245</v>
      </c>
      <c r="D9294" s="8" t="s">
        <v>450</v>
      </c>
      <c r="E9294" s="8" t="s">
        <v>485</v>
      </c>
      <c r="F9294" s="8" t="s">
        <v>452</v>
      </c>
      <c r="G9294" s="8" t="s">
        <v>486</v>
      </c>
      <c r="H9294" s="8">
        <v>4.35E-4</v>
      </c>
    </row>
    <row r="9295" spans="1:8">
      <c r="A9295" s="8" t="str">
        <f t="shared" ref="A9295:A9358" si="185">B9295&amp;E9295</f>
        <v>40.12.000910.06.0021</v>
      </c>
      <c r="B9295" s="8" t="s">
        <v>244</v>
      </c>
      <c r="C9295" s="8" t="s">
        <v>245</v>
      </c>
      <c r="D9295" s="8" t="s">
        <v>450</v>
      </c>
      <c r="E9295" s="8" t="s">
        <v>489</v>
      </c>
      <c r="F9295" s="8" t="s">
        <v>452</v>
      </c>
      <c r="G9295" s="8" t="s">
        <v>490</v>
      </c>
      <c r="H9295" s="8">
        <v>2.261E-3</v>
      </c>
    </row>
    <row r="9296" spans="1:8">
      <c r="A9296" s="8" t="str">
        <f t="shared" si="185"/>
        <v>40.12.000910.06.0035</v>
      </c>
      <c r="B9296" s="8" t="s">
        <v>244</v>
      </c>
      <c r="C9296" s="8" t="s">
        <v>245</v>
      </c>
      <c r="D9296" s="8" t="s">
        <v>450</v>
      </c>
      <c r="E9296" s="8" t="s">
        <v>879</v>
      </c>
      <c r="F9296" s="8" t="s">
        <v>452</v>
      </c>
      <c r="G9296" s="8" t="s">
        <v>880</v>
      </c>
      <c r="H9296" s="8">
        <v>1.74E-4</v>
      </c>
    </row>
    <row r="9297" spans="1:8">
      <c r="A9297" s="8" t="str">
        <f t="shared" si="185"/>
        <v>40.12.000910.06.0049</v>
      </c>
      <c r="B9297" s="8" t="s">
        <v>244</v>
      </c>
      <c r="C9297" s="8" t="s">
        <v>245</v>
      </c>
      <c r="D9297" s="8" t="s">
        <v>450</v>
      </c>
      <c r="E9297" s="8" t="s">
        <v>477</v>
      </c>
      <c r="F9297" s="8" t="s">
        <v>452</v>
      </c>
      <c r="G9297" s="8" t="s">
        <v>478</v>
      </c>
      <c r="H9297" s="8">
        <v>3.0442E-2</v>
      </c>
    </row>
    <row r="9298" spans="1:8">
      <c r="A9298" s="8" t="str">
        <f t="shared" si="185"/>
        <v>40.12.000910.01.0003</v>
      </c>
      <c r="B9298" s="8" t="s">
        <v>244</v>
      </c>
      <c r="C9298" s="8" t="s">
        <v>245</v>
      </c>
      <c r="D9298" s="8" t="s">
        <v>450</v>
      </c>
      <c r="E9298" s="8" t="s">
        <v>471</v>
      </c>
      <c r="F9298" s="8" t="s">
        <v>452</v>
      </c>
      <c r="G9298" s="8" t="s">
        <v>472</v>
      </c>
      <c r="H9298" s="8">
        <v>6.5840999999999997E-2</v>
      </c>
    </row>
    <row r="9299" spans="1:8">
      <c r="A9299" s="8" t="str">
        <f t="shared" si="185"/>
        <v>40.12.000910.06.0034</v>
      </c>
      <c r="B9299" s="8" t="s">
        <v>244</v>
      </c>
      <c r="C9299" s="8" t="s">
        <v>245</v>
      </c>
      <c r="D9299" s="8" t="s">
        <v>450</v>
      </c>
      <c r="E9299" s="8" t="s">
        <v>929</v>
      </c>
      <c r="F9299" s="8" t="s">
        <v>452</v>
      </c>
      <c r="G9299" s="8" t="s">
        <v>930</v>
      </c>
      <c r="H9299" s="8">
        <v>1.7749999999999998E-2</v>
      </c>
    </row>
    <row r="9300" spans="1:8">
      <c r="A9300" s="8" t="str">
        <f t="shared" si="185"/>
        <v>40.12.000930.03.0002</v>
      </c>
      <c r="B9300" s="8" t="s">
        <v>244</v>
      </c>
      <c r="C9300" s="8" t="s">
        <v>245</v>
      </c>
      <c r="D9300" s="8" t="s">
        <v>450</v>
      </c>
      <c r="E9300" s="8" t="s">
        <v>497</v>
      </c>
      <c r="F9300" s="8" t="s">
        <v>498</v>
      </c>
      <c r="G9300" s="8" t="s">
        <v>499</v>
      </c>
      <c r="H9300" s="8">
        <v>1.7395000000000001E-2</v>
      </c>
    </row>
    <row r="9301" spans="1:8">
      <c r="A9301" s="8" t="str">
        <f t="shared" si="185"/>
        <v>40.12.000910.06.0001</v>
      </c>
      <c r="B9301" s="8" t="s">
        <v>244</v>
      </c>
      <c r="C9301" s="8" t="s">
        <v>245</v>
      </c>
      <c r="D9301" s="8" t="s">
        <v>450</v>
      </c>
      <c r="E9301" s="8" t="s">
        <v>481</v>
      </c>
      <c r="F9301" s="8" t="s">
        <v>452</v>
      </c>
      <c r="G9301" s="8" t="s">
        <v>482</v>
      </c>
      <c r="H9301" s="8">
        <v>1.5659999999999999E-3</v>
      </c>
    </row>
    <row r="9302" spans="1:8">
      <c r="A9302" s="8" t="str">
        <f t="shared" si="185"/>
        <v>40.12.000910.06.0008</v>
      </c>
      <c r="B9302" s="8" t="s">
        <v>244</v>
      </c>
      <c r="C9302" s="8" t="s">
        <v>245</v>
      </c>
      <c r="D9302" s="8" t="s">
        <v>450</v>
      </c>
      <c r="E9302" s="8" t="s">
        <v>491</v>
      </c>
      <c r="F9302" s="8" t="s">
        <v>452</v>
      </c>
      <c r="G9302" s="8" t="s">
        <v>492</v>
      </c>
      <c r="H9302" s="8">
        <v>5.22E-4</v>
      </c>
    </row>
    <row r="9303" spans="1:8">
      <c r="A9303" s="8" t="str">
        <f t="shared" si="185"/>
        <v>40.12.000910.09.0002</v>
      </c>
      <c r="B9303" s="8" t="s">
        <v>244</v>
      </c>
      <c r="C9303" s="8" t="s">
        <v>245</v>
      </c>
      <c r="D9303" s="8" t="s">
        <v>450</v>
      </c>
      <c r="E9303" s="8" t="s">
        <v>502</v>
      </c>
      <c r="F9303" s="8" t="s">
        <v>452</v>
      </c>
      <c r="G9303" s="8" t="s">
        <v>503</v>
      </c>
      <c r="H9303" s="8">
        <v>6.4444000000000001E-2</v>
      </c>
    </row>
    <row r="9304" spans="1:8">
      <c r="A9304" s="8" t="str">
        <f t="shared" si="185"/>
        <v>40.12.000910.09.0006</v>
      </c>
      <c r="B9304" s="8" t="s">
        <v>244</v>
      </c>
      <c r="C9304" s="8" t="s">
        <v>245</v>
      </c>
      <c r="D9304" s="8" t="s">
        <v>450</v>
      </c>
      <c r="E9304" s="8" t="s">
        <v>504</v>
      </c>
      <c r="F9304" s="8" t="s">
        <v>505</v>
      </c>
      <c r="G9304" s="8" t="s">
        <v>506</v>
      </c>
      <c r="H9304" s="8">
        <v>3.6830000000000001E-3</v>
      </c>
    </row>
    <row r="9305" spans="1:8">
      <c r="A9305" s="8" t="str">
        <f t="shared" si="185"/>
        <v>40.12.000910.01.0012</v>
      </c>
      <c r="B9305" s="8" t="s">
        <v>244</v>
      </c>
      <c r="C9305" s="8" t="s">
        <v>245</v>
      </c>
      <c r="D9305" s="8" t="s">
        <v>450</v>
      </c>
      <c r="E9305" s="8" t="s">
        <v>729</v>
      </c>
      <c r="F9305" s="8" t="s">
        <v>498</v>
      </c>
      <c r="G9305" s="8" t="s">
        <v>730</v>
      </c>
      <c r="H9305" s="8">
        <v>6.4444000000000001E-2</v>
      </c>
    </row>
    <row r="9306" spans="1:8">
      <c r="A9306" s="8" t="str">
        <f t="shared" si="185"/>
        <v>40.12.000920.10.0013</v>
      </c>
      <c r="B9306" s="8" t="s">
        <v>244</v>
      </c>
      <c r="C9306" s="8" t="s">
        <v>245</v>
      </c>
      <c r="D9306" s="8" t="s">
        <v>450</v>
      </c>
      <c r="E9306" s="8" t="s">
        <v>883</v>
      </c>
      <c r="F9306" s="8" t="s">
        <v>463</v>
      </c>
      <c r="G9306" s="8" t="s">
        <v>884</v>
      </c>
      <c r="H9306" s="8">
        <v>8.0402009999999997</v>
      </c>
    </row>
    <row r="9307" spans="1:8">
      <c r="A9307" s="8" t="str">
        <f t="shared" si="185"/>
        <v>40.12.000920.03.0040</v>
      </c>
      <c r="B9307" s="8" t="s">
        <v>244</v>
      </c>
      <c r="C9307" s="8" t="s">
        <v>245</v>
      </c>
      <c r="D9307" s="8" t="s">
        <v>450</v>
      </c>
      <c r="E9307" s="8" t="s">
        <v>652</v>
      </c>
      <c r="F9307" s="8" t="s">
        <v>463</v>
      </c>
      <c r="G9307" s="8" t="s">
        <v>626</v>
      </c>
      <c r="H9307" s="8">
        <v>1.0050250000000001</v>
      </c>
    </row>
    <row r="9308" spans="1:8">
      <c r="A9308" s="8" t="str">
        <f t="shared" si="185"/>
        <v>40.12.000920.08.0004</v>
      </c>
      <c r="B9308" s="8" t="s">
        <v>244</v>
      </c>
      <c r="C9308" s="8" t="s">
        <v>245</v>
      </c>
      <c r="D9308" s="8" t="s">
        <v>450</v>
      </c>
      <c r="E9308" s="8" t="s">
        <v>541</v>
      </c>
      <c r="F9308" s="8" t="s">
        <v>452</v>
      </c>
      <c r="G9308" s="8" t="s">
        <v>542</v>
      </c>
      <c r="H9308" s="8">
        <v>2.111E-3</v>
      </c>
    </row>
    <row r="9309" spans="1:8">
      <c r="A9309" s="8" t="str">
        <f t="shared" si="185"/>
        <v>40.12.000920.06.0001</v>
      </c>
      <c r="B9309" s="8" t="s">
        <v>244</v>
      </c>
      <c r="C9309" s="8" t="s">
        <v>245</v>
      </c>
      <c r="D9309" s="8" t="s">
        <v>450</v>
      </c>
      <c r="E9309" s="8" t="s">
        <v>573</v>
      </c>
      <c r="F9309" s="8" t="s">
        <v>508</v>
      </c>
      <c r="G9309" s="8" t="s">
        <v>574</v>
      </c>
      <c r="H9309" s="8">
        <v>9.0452259999999995</v>
      </c>
    </row>
    <row r="9310" spans="1:8">
      <c r="A9310" s="8" t="str">
        <f t="shared" si="185"/>
        <v>40.12.001010.05.0002</v>
      </c>
      <c r="B9310" s="8" t="s">
        <v>246</v>
      </c>
      <c r="C9310" s="8" t="s">
        <v>247</v>
      </c>
      <c r="D9310" s="8" t="s">
        <v>450</v>
      </c>
      <c r="E9310" s="8" t="s">
        <v>451</v>
      </c>
      <c r="F9310" s="8" t="s">
        <v>452</v>
      </c>
      <c r="G9310" s="8" t="s">
        <v>453</v>
      </c>
      <c r="H9310" s="8">
        <v>2.1979799999999998</v>
      </c>
    </row>
    <row r="9311" spans="1:8">
      <c r="A9311" s="8" t="str">
        <f t="shared" si="185"/>
        <v>40.12.001010.06.0020</v>
      </c>
      <c r="B9311" s="8" t="s">
        <v>246</v>
      </c>
      <c r="C9311" s="8" t="s">
        <v>247</v>
      </c>
      <c r="D9311" s="8" t="s">
        <v>450</v>
      </c>
      <c r="E9311" s="8" t="s">
        <v>456</v>
      </c>
      <c r="F9311" s="8" t="s">
        <v>452</v>
      </c>
      <c r="G9311" s="8" t="s">
        <v>457</v>
      </c>
      <c r="H9311" s="8">
        <v>5.5458E-2</v>
      </c>
    </row>
    <row r="9312" spans="1:8">
      <c r="A9312" s="8" t="str">
        <f t="shared" si="185"/>
        <v>40.12.001010.04.0005</v>
      </c>
      <c r="B9312" s="8" t="s">
        <v>246</v>
      </c>
      <c r="C9312" s="8" t="s">
        <v>247</v>
      </c>
      <c r="D9312" s="8" t="s">
        <v>450</v>
      </c>
      <c r="E9312" s="8" t="s">
        <v>475</v>
      </c>
      <c r="F9312" s="8" t="s">
        <v>452</v>
      </c>
      <c r="G9312" s="8" t="s">
        <v>476</v>
      </c>
      <c r="H9312" s="8">
        <v>0.54949499999999996</v>
      </c>
    </row>
    <row r="9313" spans="1:8">
      <c r="A9313" s="8" t="str">
        <f t="shared" si="185"/>
        <v>40.12.001010.07.0002</v>
      </c>
      <c r="B9313" s="8" t="s">
        <v>246</v>
      </c>
      <c r="C9313" s="8" t="s">
        <v>247</v>
      </c>
      <c r="D9313" s="8" t="s">
        <v>450</v>
      </c>
      <c r="E9313" s="8" t="s">
        <v>454</v>
      </c>
      <c r="F9313" s="8" t="s">
        <v>452</v>
      </c>
      <c r="G9313" s="8" t="s">
        <v>455</v>
      </c>
      <c r="H9313" s="8">
        <v>2.3261509999999999</v>
      </c>
    </row>
    <row r="9314" spans="1:8">
      <c r="A9314" s="8" t="str">
        <f t="shared" si="185"/>
        <v>40.12.001030.02.0013</v>
      </c>
      <c r="B9314" s="8" t="s">
        <v>246</v>
      </c>
      <c r="C9314" s="8" t="s">
        <v>247</v>
      </c>
      <c r="D9314" s="8" t="s">
        <v>450</v>
      </c>
      <c r="E9314" s="8" t="s">
        <v>234</v>
      </c>
      <c r="F9314" s="8" t="s">
        <v>579</v>
      </c>
      <c r="G9314" s="8" t="s">
        <v>866</v>
      </c>
      <c r="H9314" s="8">
        <v>2.8282829999999999</v>
      </c>
    </row>
    <row r="9315" spans="1:8">
      <c r="A9315" s="8" t="str">
        <f t="shared" si="185"/>
        <v>40.12.001010.03.0015</v>
      </c>
      <c r="B9315" s="8" t="s">
        <v>246</v>
      </c>
      <c r="C9315" s="8" t="s">
        <v>247</v>
      </c>
      <c r="D9315" s="8" t="s">
        <v>450</v>
      </c>
      <c r="E9315" s="8" t="s">
        <v>867</v>
      </c>
      <c r="F9315" s="8" t="s">
        <v>452</v>
      </c>
      <c r="G9315" s="8" t="s">
        <v>868</v>
      </c>
      <c r="H9315" s="8">
        <v>1.0367090000000001</v>
      </c>
    </row>
    <row r="9316" spans="1:8">
      <c r="A9316" s="8" t="str">
        <f t="shared" si="185"/>
        <v>40.12.001010.06.0004</v>
      </c>
      <c r="B9316" s="8" t="s">
        <v>246</v>
      </c>
      <c r="C9316" s="8" t="s">
        <v>247</v>
      </c>
      <c r="D9316" s="8" t="s">
        <v>450</v>
      </c>
      <c r="E9316" s="8" t="s">
        <v>469</v>
      </c>
      <c r="F9316" s="8" t="s">
        <v>452</v>
      </c>
      <c r="G9316" s="8" t="s">
        <v>470</v>
      </c>
      <c r="H9316" s="8">
        <v>6.9113999999999995E-2</v>
      </c>
    </row>
    <row r="9317" spans="1:8">
      <c r="A9317" s="8" t="str">
        <f t="shared" si="185"/>
        <v>40.12.001010.06.0019</v>
      </c>
      <c r="B9317" s="8" t="s">
        <v>246</v>
      </c>
      <c r="C9317" s="8" t="s">
        <v>247</v>
      </c>
      <c r="D9317" s="8" t="s">
        <v>450</v>
      </c>
      <c r="E9317" s="8" t="s">
        <v>473</v>
      </c>
      <c r="F9317" s="8" t="s">
        <v>452</v>
      </c>
      <c r="G9317" s="8" t="s">
        <v>474</v>
      </c>
      <c r="H9317" s="8">
        <v>2.3037999999999999E-2</v>
      </c>
    </row>
    <row r="9318" spans="1:8">
      <c r="A9318" s="8" t="str">
        <f t="shared" si="185"/>
        <v>40.12.001010.04.0007</v>
      </c>
      <c r="B9318" s="8" t="s">
        <v>246</v>
      </c>
      <c r="C9318" s="8" t="s">
        <v>247</v>
      </c>
      <c r="D9318" s="8" t="s">
        <v>450</v>
      </c>
      <c r="E9318" s="8" t="s">
        <v>535</v>
      </c>
      <c r="F9318" s="8" t="s">
        <v>452</v>
      </c>
      <c r="G9318" s="8" t="s">
        <v>536</v>
      </c>
      <c r="H9318" s="8">
        <v>4.6075999999999999E-2</v>
      </c>
    </row>
    <row r="9319" spans="1:8">
      <c r="A9319" s="8" t="str">
        <f t="shared" si="185"/>
        <v>40.12.001010.06.0043</v>
      </c>
      <c r="B9319" s="8" t="s">
        <v>246</v>
      </c>
      <c r="C9319" s="8" t="s">
        <v>247</v>
      </c>
      <c r="D9319" s="8" t="s">
        <v>450</v>
      </c>
      <c r="E9319" s="8" t="s">
        <v>869</v>
      </c>
      <c r="F9319" s="8" t="s">
        <v>452</v>
      </c>
      <c r="G9319" s="8" t="s">
        <v>870</v>
      </c>
      <c r="H9319" s="8">
        <v>0.22184699999999999</v>
      </c>
    </row>
    <row r="9320" spans="1:8">
      <c r="A9320" s="8" t="str">
        <f t="shared" si="185"/>
        <v>40.12.001010.06.0006</v>
      </c>
      <c r="B9320" s="8" t="s">
        <v>246</v>
      </c>
      <c r="C9320" s="8" t="s">
        <v>247</v>
      </c>
      <c r="D9320" s="8" t="s">
        <v>450</v>
      </c>
      <c r="E9320" s="8" t="s">
        <v>495</v>
      </c>
      <c r="F9320" s="8" t="s">
        <v>452</v>
      </c>
      <c r="G9320" s="8" t="s">
        <v>496</v>
      </c>
      <c r="H9320" s="8">
        <v>2.419E-2</v>
      </c>
    </row>
    <row r="9321" spans="1:8">
      <c r="A9321" s="8" t="str">
        <f t="shared" si="185"/>
        <v>40.12.001010.06.0028</v>
      </c>
      <c r="B9321" s="8" t="s">
        <v>246</v>
      </c>
      <c r="C9321" s="8" t="s">
        <v>247</v>
      </c>
      <c r="D9321" s="8" t="s">
        <v>450</v>
      </c>
      <c r="E9321" s="8" t="s">
        <v>871</v>
      </c>
      <c r="F9321" s="8" t="s">
        <v>498</v>
      </c>
      <c r="G9321" s="8" t="s">
        <v>872</v>
      </c>
      <c r="H9321" s="8">
        <v>0.207342</v>
      </c>
    </row>
    <row r="9322" spans="1:8">
      <c r="A9322" s="8" t="str">
        <f t="shared" si="185"/>
        <v>40.12.001010.06.0044</v>
      </c>
      <c r="B9322" s="8" t="s">
        <v>246</v>
      </c>
      <c r="C9322" s="8" t="s">
        <v>247</v>
      </c>
      <c r="D9322" s="8" t="s">
        <v>450</v>
      </c>
      <c r="E9322" s="8" t="s">
        <v>873</v>
      </c>
      <c r="F9322" s="8" t="s">
        <v>452</v>
      </c>
      <c r="G9322" s="8" t="s">
        <v>874</v>
      </c>
      <c r="H9322" s="8">
        <v>6.9113999999999995E-2</v>
      </c>
    </row>
    <row r="9323" spans="1:8">
      <c r="A9323" s="8" t="str">
        <f t="shared" si="185"/>
        <v>40.12.001010.06.0042</v>
      </c>
      <c r="B9323" s="8" t="s">
        <v>246</v>
      </c>
      <c r="C9323" s="8" t="s">
        <v>247</v>
      </c>
      <c r="D9323" s="8" t="s">
        <v>450</v>
      </c>
      <c r="E9323" s="8" t="s">
        <v>875</v>
      </c>
      <c r="F9323" s="8" t="s">
        <v>452</v>
      </c>
      <c r="G9323" s="8" t="s">
        <v>876</v>
      </c>
      <c r="H9323" s="8">
        <v>8.1447000000000006E-2</v>
      </c>
    </row>
    <row r="9324" spans="1:8">
      <c r="A9324" s="8" t="str">
        <f t="shared" si="185"/>
        <v>40.12.001010.06.0046</v>
      </c>
      <c r="B9324" s="8" t="s">
        <v>246</v>
      </c>
      <c r="C9324" s="8" t="s">
        <v>247</v>
      </c>
      <c r="D9324" s="8" t="s">
        <v>450</v>
      </c>
      <c r="E9324" s="8" t="s">
        <v>877</v>
      </c>
      <c r="F9324" s="8" t="s">
        <v>452</v>
      </c>
      <c r="G9324" s="8" t="s">
        <v>878</v>
      </c>
      <c r="H9324" s="8">
        <v>2.0733999999999999E-2</v>
      </c>
    </row>
    <row r="9325" spans="1:8">
      <c r="A9325" s="8" t="str">
        <f t="shared" si="185"/>
        <v>40.12.001030.03.0002</v>
      </c>
      <c r="B9325" s="8" t="s">
        <v>246</v>
      </c>
      <c r="C9325" s="8" t="s">
        <v>247</v>
      </c>
      <c r="D9325" s="8" t="s">
        <v>450</v>
      </c>
      <c r="E9325" s="8" t="s">
        <v>497</v>
      </c>
      <c r="F9325" s="8" t="s">
        <v>498</v>
      </c>
      <c r="G9325" s="8" t="s">
        <v>499</v>
      </c>
      <c r="H9325" s="8">
        <v>2.3037999999999999E-2</v>
      </c>
    </row>
    <row r="9326" spans="1:8">
      <c r="A9326" s="8" t="str">
        <f t="shared" si="185"/>
        <v>40.12.001010.07.0011</v>
      </c>
      <c r="B9326" s="8" t="s">
        <v>246</v>
      </c>
      <c r="C9326" s="8" t="s">
        <v>247</v>
      </c>
      <c r="D9326" s="8" t="s">
        <v>450</v>
      </c>
      <c r="E9326" s="8" t="s">
        <v>487</v>
      </c>
      <c r="F9326" s="8" t="s">
        <v>452</v>
      </c>
      <c r="G9326" s="8" t="s">
        <v>488</v>
      </c>
      <c r="H9326" s="8">
        <v>1.1519E-2</v>
      </c>
    </row>
    <row r="9327" spans="1:8">
      <c r="A9327" s="8" t="str">
        <f t="shared" si="185"/>
        <v>40.12.001010.06.0037</v>
      </c>
      <c r="B9327" s="8" t="s">
        <v>246</v>
      </c>
      <c r="C9327" s="8" t="s">
        <v>247</v>
      </c>
      <c r="D9327" s="8" t="s">
        <v>450</v>
      </c>
      <c r="E9327" s="8" t="s">
        <v>485</v>
      </c>
      <c r="F9327" s="8" t="s">
        <v>452</v>
      </c>
      <c r="G9327" s="8" t="s">
        <v>486</v>
      </c>
      <c r="H9327" s="8">
        <v>3.4600000000000001E-4</v>
      </c>
    </row>
    <row r="9328" spans="1:8">
      <c r="A9328" s="8" t="str">
        <f t="shared" si="185"/>
        <v>40.12.001010.06.0021</v>
      </c>
      <c r="B9328" s="8" t="s">
        <v>246</v>
      </c>
      <c r="C9328" s="8" t="s">
        <v>247</v>
      </c>
      <c r="D9328" s="8" t="s">
        <v>450</v>
      </c>
      <c r="E9328" s="8" t="s">
        <v>489</v>
      </c>
      <c r="F9328" s="8" t="s">
        <v>452</v>
      </c>
      <c r="G9328" s="8" t="s">
        <v>490</v>
      </c>
      <c r="H9328" s="8">
        <v>1.256E-3</v>
      </c>
    </row>
    <row r="9329" spans="1:8">
      <c r="A9329" s="8" t="str">
        <f t="shared" si="185"/>
        <v>40.12.001010.06.0008</v>
      </c>
      <c r="B9329" s="8" t="s">
        <v>246</v>
      </c>
      <c r="C9329" s="8" t="s">
        <v>247</v>
      </c>
      <c r="D9329" s="8" t="s">
        <v>450</v>
      </c>
      <c r="E9329" s="8" t="s">
        <v>491</v>
      </c>
      <c r="F9329" s="8" t="s">
        <v>452</v>
      </c>
      <c r="G9329" s="8" t="s">
        <v>492</v>
      </c>
      <c r="H9329" s="8">
        <v>2.983E-3</v>
      </c>
    </row>
    <row r="9330" spans="1:8">
      <c r="A9330" s="8" t="str">
        <f t="shared" si="185"/>
        <v>40.12.001010.06.0035</v>
      </c>
      <c r="B9330" s="8" t="s">
        <v>246</v>
      </c>
      <c r="C9330" s="8" t="s">
        <v>247</v>
      </c>
      <c r="D9330" s="8" t="s">
        <v>450</v>
      </c>
      <c r="E9330" s="8" t="s">
        <v>879</v>
      </c>
      <c r="F9330" s="8" t="s">
        <v>452</v>
      </c>
      <c r="G9330" s="8" t="s">
        <v>880</v>
      </c>
      <c r="H9330" s="8">
        <v>2.3040000000000001E-3</v>
      </c>
    </row>
    <row r="9331" spans="1:8">
      <c r="A9331" s="8" t="str">
        <f t="shared" si="185"/>
        <v>40.12.001010.01.0003</v>
      </c>
      <c r="B9331" s="8" t="s">
        <v>246</v>
      </c>
      <c r="C9331" s="8" t="s">
        <v>247</v>
      </c>
      <c r="D9331" s="8" t="s">
        <v>450</v>
      </c>
      <c r="E9331" s="8" t="s">
        <v>471</v>
      </c>
      <c r="F9331" s="8" t="s">
        <v>452</v>
      </c>
      <c r="G9331" s="8" t="s">
        <v>472</v>
      </c>
      <c r="H9331" s="8">
        <v>4.8379999999999999E-2</v>
      </c>
    </row>
    <row r="9332" spans="1:8">
      <c r="A9332" s="8" t="str">
        <f t="shared" si="185"/>
        <v>40.12.001010.06.0036</v>
      </c>
      <c r="B9332" s="8" t="s">
        <v>246</v>
      </c>
      <c r="C9332" s="8" t="s">
        <v>247</v>
      </c>
      <c r="D9332" s="8" t="s">
        <v>450</v>
      </c>
      <c r="E9332" s="8" t="s">
        <v>881</v>
      </c>
      <c r="F9332" s="8" t="s">
        <v>452</v>
      </c>
      <c r="G9332" s="8" t="s">
        <v>882</v>
      </c>
      <c r="H9332" s="8">
        <v>1.152E-3</v>
      </c>
    </row>
    <row r="9333" spans="1:8">
      <c r="A9333" s="8" t="str">
        <f t="shared" si="185"/>
        <v>40.12.001010.09.0002</v>
      </c>
      <c r="B9333" s="8" t="s">
        <v>246</v>
      </c>
      <c r="C9333" s="8" t="s">
        <v>247</v>
      </c>
      <c r="D9333" s="8" t="s">
        <v>450</v>
      </c>
      <c r="E9333" s="8" t="s">
        <v>502</v>
      </c>
      <c r="F9333" s="8" t="s">
        <v>452</v>
      </c>
      <c r="G9333" s="8" t="s">
        <v>503</v>
      </c>
      <c r="H9333" s="8">
        <v>6.4645999999999995E-2</v>
      </c>
    </row>
    <row r="9334" spans="1:8">
      <c r="A9334" s="8" t="str">
        <f t="shared" si="185"/>
        <v>40.12.001010.09.0006</v>
      </c>
      <c r="B9334" s="8" t="s">
        <v>246</v>
      </c>
      <c r="C9334" s="8" t="s">
        <v>247</v>
      </c>
      <c r="D9334" s="8" t="s">
        <v>450</v>
      </c>
      <c r="E9334" s="8" t="s">
        <v>504</v>
      </c>
      <c r="F9334" s="8" t="s">
        <v>505</v>
      </c>
      <c r="G9334" s="8" t="s">
        <v>506</v>
      </c>
      <c r="H9334" s="8">
        <v>3.6939999999999998E-3</v>
      </c>
    </row>
    <row r="9335" spans="1:8">
      <c r="A9335" s="8" t="str">
        <f t="shared" si="185"/>
        <v>40.12.001020.10.0013</v>
      </c>
      <c r="B9335" s="8" t="s">
        <v>246</v>
      </c>
      <c r="C9335" s="8" t="s">
        <v>247</v>
      </c>
      <c r="D9335" s="8" t="s">
        <v>450</v>
      </c>
      <c r="E9335" s="8" t="s">
        <v>883</v>
      </c>
      <c r="F9335" s="8" t="s">
        <v>463</v>
      </c>
      <c r="G9335" s="8" t="s">
        <v>884</v>
      </c>
      <c r="H9335" s="8">
        <v>8.0402009999999997</v>
      </c>
    </row>
    <row r="9336" spans="1:8">
      <c r="A9336" s="8" t="str">
        <f t="shared" si="185"/>
        <v>40.12.001020.03.0040</v>
      </c>
      <c r="B9336" s="8" t="s">
        <v>246</v>
      </c>
      <c r="C9336" s="8" t="s">
        <v>247</v>
      </c>
      <c r="D9336" s="8" t="s">
        <v>450</v>
      </c>
      <c r="E9336" s="8" t="s">
        <v>652</v>
      </c>
      <c r="F9336" s="8" t="s">
        <v>463</v>
      </c>
      <c r="G9336" s="8" t="s">
        <v>626</v>
      </c>
      <c r="H9336" s="8">
        <v>1.0050250000000001</v>
      </c>
    </row>
    <row r="9337" spans="1:8">
      <c r="A9337" s="8" t="str">
        <f t="shared" si="185"/>
        <v>40.12.001020.08.0004</v>
      </c>
      <c r="B9337" s="8" t="s">
        <v>246</v>
      </c>
      <c r="C9337" s="8" t="s">
        <v>247</v>
      </c>
      <c r="D9337" s="8" t="s">
        <v>450</v>
      </c>
      <c r="E9337" s="8" t="s">
        <v>541</v>
      </c>
      <c r="F9337" s="8" t="s">
        <v>452</v>
      </c>
      <c r="G9337" s="8" t="s">
        <v>542</v>
      </c>
      <c r="H9337" s="8">
        <v>2.111E-3</v>
      </c>
    </row>
    <row r="9338" spans="1:8">
      <c r="A9338" s="8" t="str">
        <f t="shared" si="185"/>
        <v>40.12.001020.06.0001</v>
      </c>
      <c r="B9338" s="8" t="s">
        <v>246</v>
      </c>
      <c r="C9338" s="8" t="s">
        <v>247</v>
      </c>
      <c r="D9338" s="8" t="s">
        <v>450</v>
      </c>
      <c r="E9338" s="8" t="s">
        <v>573</v>
      </c>
      <c r="F9338" s="8" t="s">
        <v>508</v>
      </c>
      <c r="G9338" s="8" t="s">
        <v>574</v>
      </c>
      <c r="H9338" s="8">
        <v>9.0452259999999995</v>
      </c>
    </row>
    <row r="9339" spans="1:8">
      <c r="A9339" s="8" t="str">
        <f t="shared" si="185"/>
        <v>40.12.001135.05.0091</v>
      </c>
      <c r="B9339" s="8" t="s">
        <v>248</v>
      </c>
      <c r="C9339" s="8" t="s">
        <v>249</v>
      </c>
      <c r="D9339" s="8" t="s">
        <v>450</v>
      </c>
      <c r="E9339" s="8" t="s">
        <v>932</v>
      </c>
      <c r="F9339" s="8" t="s">
        <v>452</v>
      </c>
      <c r="G9339" s="8" t="s">
        <v>933</v>
      </c>
      <c r="H9339" s="8">
        <v>3.2</v>
      </c>
    </row>
    <row r="9340" spans="1:8">
      <c r="A9340" s="8" t="str">
        <f t="shared" si="185"/>
        <v>40.12.001130.02.0013</v>
      </c>
      <c r="B9340" s="8" t="s">
        <v>248</v>
      </c>
      <c r="C9340" s="8" t="s">
        <v>249</v>
      </c>
      <c r="D9340" s="8" t="s">
        <v>450</v>
      </c>
      <c r="E9340" s="8" t="s">
        <v>234</v>
      </c>
      <c r="F9340" s="8" t="s">
        <v>579</v>
      </c>
      <c r="G9340" s="8" t="s">
        <v>866</v>
      </c>
      <c r="H9340" s="8">
        <v>1.2549490000000001</v>
      </c>
    </row>
    <row r="9341" spans="1:8">
      <c r="A9341" s="8" t="str">
        <f t="shared" si="185"/>
        <v>40.12.001110.05.0002</v>
      </c>
      <c r="B9341" s="8" t="s">
        <v>248</v>
      </c>
      <c r="C9341" s="8" t="s">
        <v>249</v>
      </c>
      <c r="D9341" s="8" t="s">
        <v>450</v>
      </c>
      <c r="E9341" s="8" t="s">
        <v>451</v>
      </c>
      <c r="F9341" s="8" t="s">
        <v>452</v>
      </c>
      <c r="G9341" s="8" t="s">
        <v>453</v>
      </c>
      <c r="H9341" s="8">
        <v>0.99956699999999998</v>
      </c>
    </row>
    <row r="9342" spans="1:8">
      <c r="A9342" s="8" t="str">
        <f t="shared" si="185"/>
        <v>40.12.001110.07.0002</v>
      </c>
      <c r="B9342" s="8" t="s">
        <v>248</v>
      </c>
      <c r="C9342" s="8" t="s">
        <v>249</v>
      </c>
      <c r="D9342" s="8" t="s">
        <v>450</v>
      </c>
      <c r="E9342" s="8" t="s">
        <v>454</v>
      </c>
      <c r="F9342" s="8" t="s">
        <v>452</v>
      </c>
      <c r="G9342" s="8" t="s">
        <v>455</v>
      </c>
      <c r="H9342" s="8">
        <v>0.55487900000000001</v>
      </c>
    </row>
    <row r="9343" spans="1:8">
      <c r="A9343" s="8" t="str">
        <f t="shared" si="185"/>
        <v>40.12.001110.09.0004</v>
      </c>
      <c r="B9343" s="8" t="s">
        <v>248</v>
      </c>
      <c r="C9343" s="8" t="s">
        <v>249</v>
      </c>
      <c r="D9343" s="8" t="s">
        <v>450</v>
      </c>
      <c r="E9343" s="8" t="s">
        <v>577</v>
      </c>
      <c r="F9343" s="8" t="s">
        <v>452</v>
      </c>
      <c r="G9343" s="8" t="s">
        <v>578</v>
      </c>
      <c r="H9343" s="8">
        <v>2.4184000000000001E-2</v>
      </c>
    </row>
    <row r="9344" spans="1:8">
      <c r="A9344" s="8" t="str">
        <f t="shared" si="185"/>
        <v>40.12.001130.05.0037</v>
      </c>
      <c r="B9344" s="8" t="s">
        <v>248</v>
      </c>
      <c r="C9344" s="8" t="s">
        <v>249</v>
      </c>
      <c r="D9344" s="8" t="s">
        <v>450</v>
      </c>
      <c r="E9344" s="8" t="s">
        <v>934</v>
      </c>
      <c r="F9344" s="8" t="s">
        <v>452</v>
      </c>
      <c r="G9344" s="8" t="s">
        <v>935</v>
      </c>
      <c r="H9344" s="8">
        <v>1.9261619999999999</v>
      </c>
    </row>
    <row r="9345" spans="1:8">
      <c r="A9345" s="8" t="str">
        <f t="shared" si="185"/>
        <v>40.12.001110.05.0007</v>
      </c>
      <c r="B9345" s="8" t="s">
        <v>248</v>
      </c>
      <c r="C9345" s="8" t="s">
        <v>249</v>
      </c>
      <c r="D9345" s="8" t="s">
        <v>450</v>
      </c>
      <c r="E9345" s="8" t="s">
        <v>743</v>
      </c>
      <c r="F9345" s="8" t="s">
        <v>498</v>
      </c>
      <c r="G9345" s="8" t="s">
        <v>744</v>
      </c>
      <c r="H9345" s="8">
        <v>0.14776800000000001</v>
      </c>
    </row>
    <row r="9346" spans="1:8">
      <c r="A9346" s="8" t="str">
        <f t="shared" si="185"/>
        <v>40.12.001110.06.0020</v>
      </c>
      <c r="B9346" s="8" t="s">
        <v>248</v>
      </c>
      <c r="C9346" s="8" t="s">
        <v>249</v>
      </c>
      <c r="D9346" s="8" t="s">
        <v>450</v>
      </c>
      <c r="E9346" s="8" t="s">
        <v>456</v>
      </c>
      <c r="F9346" s="8" t="s">
        <v>452</v>
      </c>
      <c r="G9346" s="8" t="s">
        <v>457</v>
      </c>
      <c r="H9346" s="8">
        <v>1.9702000000000001E-2</v>
      </c>
    </row>
    <row r="9347" spans="1:8">
      <c r="A9347" s="8" t="str">
        <f t="shared" si="185"/>
        <v>---------------  - FMEN031 - V:</v>
      </c>
      <c r="B9347" s="8" t="s">
        <v>427</v>
      </c>
      <c r="C9347" s="8" t="e">
        <f>------------------------------DAT</f>
        <v>#NAME?</v>
      </c>
      <c r="D9347" s="8" t="s">
        <v>1238</v>
      </c>
      <c r="E9347" s="8" t="s">
        <v>526</v>
      </c>
      <c r="F9347" s="8" t="s">
        <v>527</v>
      </c>
      <c r="G9347" s="8" t="s">
        <v>528</v>
      </c>
      <c r="H9347" s="8"/>
    </row>
    <row r="9348" spans="1:8">
      <c r="A9348" s="8" t="str">
        <f t="shared" si="185"/>
        <v>_x000C_------------------------------</v>
      </c>
      <c r="B9348" s="8" t="s">
        <v>529</v>
      </c>
      <c r="C9348" s="8" t="s">
        <v>1227</v>
      </c>
      <c r="D9348" s="8" t="s">
        <v>1228</v>
      </c>
      <c r="E9348" s="8" t="s">
        <v>430</v>
      </c>
      <c r="F9348" s="8" t="s">
        <v>429</v>
      </c>
      <c r="G9348" s="8" t="s">
        <v>431</v>
      </c>
      <c r="H9348" s="8" t="s">
        <v>431</v>
      </c>
    </row>
    <row r="9349" spans="1:8">
      <c r="A9349" s="8" t="str">
        <f t="shared" si="185"/>
        <v>FORNO DE MINASrutura de Atual P</v>
      </c>
      <c r="B9349" s="8" t="s">
        <v>433</v>
      </c>
      <c r="C9349" s="8" t="s">
        <v>434</v>
      </c>
      <c r="D9349" s="8" t="s">
        <v>435</v>
      </c>
      <c r="E9349" s="8" t="s">
        <v>436</v>
      </c>
      <c r="F9349" s="8" t="s">
        <v>437</v>
      </c>
      <c r="G9349" s="8" t="s">
        <v>438</v>
      </c>
      <c r="H9349" s="8" t="s">
        <v>2279</v>
      </c>
    </row>
    <row r="9350" spans="1:8">
      <c r="A9350" s="8" t="str">
        <f t="shared" si="185"/>
        <v>-------------------------------</v>
      </c>
      <c r="B9350" s="8" t="s">
        <v>427</v>
      </c>
      <c r="C9350" s="8" t="s">
        <v>1227</v>
      </c>
      <c r="D9350" s="8" t="s">
        <v>1228</v>
      </c>
      <c r="E9350" s="8" t="s">
        <v>430</v>
      </c>
      <c r="F9350" s="8" t="s">
        <v>429</v>
      </c>
      <c r="G9350" s="8" t="s">
        <v>431</v>
      </c>
      <c r="H9350" s="8" t="s">
        <v>2273</v>
      </c>
    </row>
    <row r="9351" spans="1:8">
      <c r="A9351" s="8" t="str">
        <f t="shared" si="185"/>
        <v/>
      </c>
      <c r="B9351" s="8"/>
      <c r="C9351" s="8"/>
      <c r="D9351" s="8"/>
      <c r="E9351" s="8"/>
      <c r="F9351" s="8"/>
      <c r="G9351" s="8"/>
      <c r="H9351" s="8"/>
    </row>
    <row r="9352" spans="1:8">
      <c r="A9352" s="8" t="str">
        <f t="shared" si="185"/>
        <v>Item PaiItem Filho</v>
      </c>
      <c r="B9352" s="8" t="s">
        <v>441</v>
      </c>
      <c r="C9352" s="8" t="s">
        <v>442</v>
      </c>
      <c r="D9352" s="8" t="s">
        <v>443</v>
      </c>
      <c r="E9352" s="8" t="s">
        <v>444</v>
      </c>
      <c r="F9352" s="8" t="s">
        <v>443</v>
      </c>
      <c r="G9352" s="8" t="s">
        <v>445</v>
      </c>
      <c r="H9352" s="8" t="s">
        <v>446</v>
      </c>
    </row>
    <row r="9353" spans="1:8">
      <c r="A9353" s="8" t="str">
        <f t="shared" si="185"/>
        <v>------------------------------</v>
      </c>
      <c r="B9353" s="8" t="s">
        <v>427</v>
      </c>
      <c r="C9353" s="8" t="s">
        <v>447</v>
      </c>
      <c r="D9353" s="8" t="s">
        <v>448</v>
      </c>
      <c r="E9353" s="8" t="s">
        <v>449</v>
      </c>
      <c r="F9353" s="8" t="s">
        <v>448</v>
      </c>
      <c r="G9353" s="8" t="s">
        <v>431</v>
      </c>
      <c r="H9353" s="8" t="s">
        <v>427</v>
      </c>
    </row>
    <row r="9354" spans="1:8">
      <c r="A9354" s="8" t="str">
        <f t="shared" si="185"/>
        <v>40.12.001110.07.0014</v>
      </c>
      <c r="B9354" s="8" t="s">
        <v>248</v>
      </c>
      <c r="C9354" s="8" t="s">
        <v>249</v>
      </c>
      <c r="D9354" s="8" t="s">
        <v>450</v>
      </c>
      <c r="E9354" s="8" t="s">
        <v>936</v>
      </c>
      <c r="F9354" s="8" t="s">
        <v>452</v>
      </c>
      <c r="G9354" s="8" t="s">
        <v>937</v>
      </c>
      <c r="H9354" s="8">
        <v>4.9259999999999998E-3</v>
      </c>
    </row>
    <row r="9355" spans="1:8">
      <c r="A9355" s="8" t="str">
        <f t="shared" si="185"/>
        <v>40.12.001110.04.0010</v>
      </c>
      <c r="B9355" s="8" t="s">
        <v>248</v>
      </c>
      <c r="C9355" s="8" t="s">
        <v>249</v>
      </c>
      <c r="D9355" s="8" t="s">
        <v>450</v>
      </c>
      <c r="E9355" s="8" t="s">
        <v>465</v>
      </c>
      <c r="F9355" s="8" t="s">
        <v>452</v>
      </c>
      <c r="G9355" s="8" t="s">
        <v>459</v>
      </c>
      <c r="H9355" s="8">
        <v>0.246281</v>
      </c>
    </row>
    <row r="9356" spans="1:8">
      <c r="A9356" s="8" t="str">
        <f t="shared" si="185"/>
        <v>40.12.001120.10.0013</v>
      </c>
      <c r="B9356" s="8" t="s">
        <v>248</v>
      </c>
      <c r="C9356" s="8" t="s">
        <v>249</v>
      </c>
      <c r="D9356" s="8" t="s">
        <v>450</v>
      </c>
      <c r="E9356" s="8" t="s">
        <v>883</v>
      </c>
      <c r="F9356" s="8" t="s">
        <v>463</v>
      </c>
      <c r="G9356" s="8" t="s">
        <v>884</v>
      </c>
      <c r="H9356" s="8">
        <v>4</v>
      </c>
    </row>
    <row r="9357" spans="1:8">
      <c r="A9357" s="8" t="str">
        <f t="shared" si="185"/>
        <v>40.12.001120.03.0003</v>
      </c>
      <c r="B9357" s="8" t="s">
        <v>248</v>
      </c>
      <c r="C9357" s="8" t="s">
        <v>249</v>
      </c>
      <c r="D9357" s="8" t="s">
        <v>450</v>
      </c>
      <c r="E9357" s="8" t="s">
        <v>510</v>
      </c>
      <c r="F9357" s="8" t="s">
        <v>508</v>
      </c>
      <c r="G9357" s="8" t="s">
        <v>511</v>
      </c>
      <c r="H9357" s="8">
        <v>1</v>
      </c>
    </row>
    <row r="9358" spans="1:8">
      <c r="A9358" s="8" t="str">
        <f t="shared" si="185"/>
        <v>40.12.001235.05.0092</v>
      </c>
      <c r="B9358" s="8" t="s">
        <v>250</v>
      </c>
      <c r="C9358" s="8" t="s">
        <v>251</v>
      </c>
      <c r="D9358" s="8" t="s">
        <v>450</v>
      </c>
      <c r="E9358" s="8" t="s">
        <v>938</v>
      </c>
      <c r="F9358" s="8" t="s">
        <v>452</v>
      </c>
      <c r="G9358" s="8" t="s">
        <v>939</v>
      </c>
      <c r="H9358" s="8">
        <v>3.2</v>
      </c>
    </row>
    <row r="9359" spans="1:8">
      <c r="A9359" s="8" t="str">
        <f t="shared" ref="A9359:A9422" si="186">B9359&amp;E9359</f>
        <v>40.12.001230.02.0014</v>
      </c>
      <c r="B9359" s="8" t="s">
        <v>250</v>
      </c>
      <c r="C9359" s="8" t="s">
        <v>251</v>
      </c>
      <c r="D9359" s="8" t="s">
        <v>450</v>
      </c>
      <c r="E9359" s="8" t="s">
        <v>214</v>
      </c>
      <c r="F9359" s="8" t="s">
        <v>579</v>
      </c>
      <c r="G9359" s="8" t="s">
        <v>215</v>
      </c>
      <c r="H9359" s="8">
        <v>1.2572730000000001</v>
      </c>
    </row>
    <row r="9360" spans="1:8">
      <c r="A9360" s="8" t="str">
        <f t="shared" si="186"/>
        <v>40.12.001210.05.0002</v>
      </c>
      <c r="B9360" s="8" t="s">
        <v>250</v>
      </c>
      <c r="C9360" s="8" t="s">
        <v>251</v>
      </c>
      <c r="D9360" s="8" t="s">
        <v>450</v>
      </c>
      <c r="E9360" s="8" t="s">
        <v>451</v>
      </c>
      <c r="F9360" s="8" t="s">
        <v>452</v>
      </c>
      <c r="G9360" s="8" t="s">
        <v>453</v>
      </c>
      <c r="H9360" s="8">
        <v>0.98360400000000003</v>
      </c>
    </row>
    <row r="9361" spans="1:8">
      <c r="A9361" s="8" t="str">
        <f t="shared" si="186"/>
        <v>40.12.001240.03.5010</v>
      </c>
      <c r="B9361" s="8" t="s">
        <v>250</v>
      </c>
      <c r="C9361" s="8" t="s">
        <v>251</v>
      </c>
      <c r="D9361" s="8" t="s">
        <v>450</v>
      </c>
      <c r="E9361" s="8" t="s">
        <v>763</v>
      </c>
      <c r="F9361" s="8" t="s">
        <v>498</v>
      </c>
      <c r="G9361" s="8" t="s">
        <v>764</v>
      </c>
      <c r="H9361" s="8">
        <v>2.8687000000000001E-2</v>
      </c>
    </row>
    <row r="9362" spans="1:8">
      <c r="A9362" s="8" t="str">
        <f t="shared" si="186"/>
        <v>40.12.001210.07.0002</v>
      </c>
      <c r="B9362" s="8" t="s">
        <v>250</v>
      </c>
      <c r="C9362" s="8" t="s">
        <v>251</v>
      </c>
      <c r="D9362" s="8" t="s">
        <v>450</v>
      </c>
      <c r="E9362" s="8" t="s">
        <v>454</v>
      </c>
      <c r="F9362" s="8" t="s">
        <v>452</v>
      </c>
      <c r="G9362" s="8" t="s">
        <v>455</v>
      </c>
      <c r="H9362" s="8">
        <v>0.546099</v>
      </c>
    </row>
    <row r="9363" spans="1:8">
      <c r="A9363" s="8" t="str">
        <f t="shared" si="186"/>
        <v>40.12.001210.09.0004</v>
      </c>
      <c r="B9363" s="8" t="s">
        <v>250</v>
      </c>
      <c r="C9363" s="8" t="s">
        <v>251</v>
      </c>
      <c r="D9363" s="8" t="s">
        <v>450</v>
      </c>
      <c r="E9363" s="8" t="s">
        <v>577</v>
      </c>
      <c r="F9363" s="8" t="s">
        <v>452</v>
      </c>
      <c r="G9363" s="8" t="s">
        <v>578</v>
      </c>
      <c r="H9363" s="8">
        <v>2.4285999999999999E-2</v>
      </c>
    </row>
    <row r="9364" spans="1:8">
      <c r="A9364" s="8" t="str">
        <f t="shared" si="186"/>
        <v>40.12.001230.05.0037</v>
      </c>
      <c r="B9364" s="8" t="s">
        <v>250</v>
      </c>
      <c r="C9364" s="8" t="s">
        <v>251</v>
      </c>
      <c r="D9364" s="8" t="s">
        <v>450</v>
      </c>
      <c r="E9364" s="8" t="s">
        <v>934</v>
      </c>
      <c r="F9364" s="8" t="s">
        <v>452</v>
      </c>
      <c r="G9364" s="8" t="s">
        <v>935</v>
      </c>
      <c r="H9364" s="8">
        <v>1.894949</v>
      </c>
    </row>
    <row r="9365" spans="1:8">
      <c r="A9365" s="8" t="str">
        <f t="shared" si="186"/>
        <v>40.12.001210.05.0007</v>
      </c>
      <c r="B9365" s="8" t="s">
        <v>250</v>
      </c>
      <c r="C9365" s="8" t="s">
        <v>251</v>
      </c>
      <c r="D9365" s="8" t="s">
        <v>450</v>
      </c>
      <c r="E9365" s="8" t="s">
        <v>743</v>
      </c>
      <c r="F9365" s="8" t="s">
        <v>498</v>
      </c>
      <c r="G9365" s="8" t="s">
        <v>744</v>
      </c>
      <c r="H9365" s="8">
        <v>0.145374</v>
      </c>
    </row>
    <row r="9366" spans="1:8">
      <c r="A9366" s="8" t="str">
        <f t="shared" si="186"/>
        <v>40.12.001210.06.0020</v>
      </c>
      <c r="B9366" s="8" t="s">
        <v>250</v>
      </c>
      <c r="C9366" s="8" t="s">
        <v>251</v>
      </c>
      <c r="D9366" s="8" t="s">
        <v>450</v>
      </c>
      <c r="E9366" s="8" t="s">
        <v>456</v>
      </c>
      <c r="F9366" s="8" t="s">
        <v>452</v>
      </c>
      <c r="G9366" s="8" t="s">
        <v>457</v>
      </c>
      <c r="H9366" s="8">
        <v>1.9383000000000001E-2</v>
      </c>
    </row>
    <row r="9367" spans="1:8">
      <c r="A9367" s="8" t="str">
        <f t="shared" si="186"/>
        <v>40.12.001210.07.0014</v>
      </c>
      <c r="B9367" s="8" t="s">
        <v>250</v>
      </c>
      <c r="C9367" s="8" t="s">
        <v>251</v>
      </c>
      <c r="D9367" s="8" t="s">
        <v>450</v>
      </c>
      <c r="E9367" s="8" t="s">
        <v>936</v>
      </c>
      <c r="F9367" s="8" t="s">
        <v>452</v>
      </c>
      <c r="G9367" s="8" t="s">
        <v>937</v>
      </c>
      <c r="H9367" s="8">
        <v>4.8459999999999996E-3</v>
      </c>
    </row>
    <row r="9368" spans="1:8">
      <c r="A9368" s="8" t="str">
        <f t="shared" si="186"/>
        <v>40.12.001210.04.0010</v>
      </c>
      <c r="B9368" s="8" t="s">
        <v>250</v>
      </c>
      <c r="C9368" s="8" t="s">
        <v>251</v>
      </c>
      <c r="D9368" s="8" t="s">
        <v>450</v>
      </c>
      <c r="E9368" s="8" t="s">
        <v>465</v>
      </c>
      <c r="F9368" s="8" t="s">
        <v>452</v>
      </c>
      <c r="G9368" s="8" t="s">
        <v>459</v>
      </c>
      <c r="H9368" s="8">
        <v>0.24229000000000001</v>
      </c>
    </row>
    <row r="9369" spans="1:8">
      <c r="A9369" s="8" t="str">
        <f t="shared" si="186"/>
        <v>40.12.001220.10.0013</v>
      </c>
      <c r="B9369" s="8" t="s">
        <v>250</v>
      </c>
      <c r="C9369" s="8" t="s">
        <v>251</v>
      </c>
      <c r="D9369" s="8" t="s">
        <v>450</v>
      </c>
      <c r="E9369" s="8" t="s">
        <v>883</v>
      </c>
      <c r="F9369" s="8" t="s">
        <v>463</v>
      </c>
      <c r="G9369" s="8" t="s">
        <v>884</v>
      </c>
      <c r="H9369" s="8">
        <v>4</v>
      </c>
    </row>
    <row r="9370" spans="1:8">
      <c r="A9370" s="8" t="str">
        <f t="shared" si="186"/>
        <v>40.12.001220.03.0003</v>
      </c>
      <c r="B9370" s="8" t="s">
        <v>250</v>
      </c>
      <c r="C9370" s="8" t="s">
        <v>251</v>
      </c>
      <c r="D9370" s="8" t="s">
        <v>450</v>
      </c>
      <c r="E9370" s="8" t="s">
        <v>510</v>
      </c>
      <c r="F9370" s="8" t="s">
        <v>508</v>
      </c>
      <c r="G9370" s="8" t="s">
        <v>511</v>
      </c>
      <c r="H9370" s="8">
        <v>1</v>
      </c>
    </row>
    <row r="9371" spans="1:8">
      <c r="A9371" s="8" t="str">
        <f t="shared" si="186"/>
        <v>40.12.001335.05.0077</v>
      </c>
      <c r="B9371" s="8" t="s">
        <v>118</v>
      </c>
      <c r="C9371" s="8" t="s">
        <v>252</v>
      </c>
      <c r="D9371" s="8" t="s">
        <v>505</v>
      </c>
      <c r="E9371" s="8" t="s">
        <v>899</v>
      </c>
      <c r="F9371" s="8" t="s">
        <v>452</v>
      </c>
      <c r="G9371" s="8" t="s">
        <v>886</v>
      </c>
      <c r="H9371" s="8">
        <v>3.84</v>
      </c>
    </row>
    <row r="9372" spans="1:8">
      <c r="A9372" s="8" t="str">
        <f t="shared" si="186"/>
        <v>40.12.001330.02.0014</v>
      </c>
      <c r="B9372" s="8" t="s">
        <v>118</v>
      </c>
      <c r="C9372" s="8" t="s">
        <v>252</v>
      </c>
      <c r="D9372" s="8" t="s">
        <v>505</v>
      </c>
      <c r="E9372" s="8" t="s">
        <v>214</v>
      </c>
      <c r="F9372" s="8" t="s">
        <v>579</v>
      </c>
      <c r="G9372" s="8" t="s">
        <v>215</v>
      </c>
      <c r="H9372" s="8">
        <v>1.707071</v>
      </c>
    </row>
    <row r="9373" spans="1:8">
      <c r="A9373" s="8" t="str">
        <f t="shared" si="186"/>
        <v>40.12.001310.05.0002</v>
      </c>
      <c r="B9373" s="8" t="s">
        <v>118</v>
      </c>
      <c r="C9373" s="8" t="s">
        <v>252</v>
      </c>
      <c r="D9373" s="8" t="s">
        <v>505</v>
      </c>
      <c r="E9373" s="8" t="s">
        <v>451</v>
      </c>
      <c r="F9373" s="8" t="s">
        <v>452</v>
      </c>
      <c r="G9373" s="8" t="s">
        <v>453</v>
      </c>
      <c r="H9373" s="8">
        <v>1.332754</v>
      </c>
    </row>
    <row r="9374" spans="1:8">
      <c r="A9374" s="8" t="str">
        <f t="shared" si="186"/>
        <v>40.12.001310.07.0002</v>
      </c>
      <c r="B9374" s="8" t="s">
        <v>118</v>
      </c>
      <c r="C9374" s="8" t="s">
        <v>252</v>
      </c>
      <c r="D9374" s="8" t="s">
        <v>505</v>
      </c>
      <c r="E9374" s="8" t="s">
        <v>454</v>
      </c>
      <c r="F9374" s="8" t="s">
        <v>452</v>
      </c>
      <c r="G9374" s="8" t="s">
        <v>455</v>
      </c>
      <c r="H9374" s="8">
        <v>0.478271</v>
      </c>
    </row>
    <row r="9375" spans="1:8">
      <c r="A9375" s="8" t="str">
        <f t="shared" si="186"/>
        <v>40.12.001310.09.0004</v>
      </c>
      <c r="B9375" s="8" t="s">
        <v>118</v>
      </c>
      <c r="C9375" s="8" t="s">
        <v>252</v>
      </c>
      <c r="D9375" s="8" t="s">
        <v>505</v>
      </c>
      <c r="E9375" s="8" t="s">
        <v>577</v>
      </c>
      <c r="F9375" s="8" t="s">
        <v>452</v>
      </c>
      <c r="G9375" s="8" t="s">
        <v>578</v>
      </c>
      <c r="H9375" s="8">
        <v>2.8570999999999999E-2</v>
      </c>
    </row>
    <row r="9376" spans="1:8">
      <c r="A9376" s="8" t="str">
        <f t="shared" si="186"/>
        <v>40.12.001330.05.0006</v>
      </c>
      <c r="B9376" s="8" t="s">
        <v>118</v>
      </c>
      <c r="C9376" s="8" t="s">
        <v>252</v>
      </c>
      <c r="D9376" s="8" t="s">
        <v>505</v>
      </c>
      <c r="E9376" s="8" t="s">
        <v>887</v>
      </c>
      <c r="F9376" s="8" t="s">
        <v>452</v>
      </c>
      <c r="G9376" s="8" t="s">
        <v>888</v>
      </c>
      <c r="H9376" s="8">
        <v>2.1115149999999998</v>
      </c>
    </row>
    <row r="9377" spans="1:8">
      <c r="A9377" s="8" t="str">
        <f t="shared" si="186"/>
        <v>40.12.001310.06.0020</v>
      </c>
      <c r="B9377" s="8" t="s">
        <v>118</v>
      </c>
      <c r="C9377" s="8" t="s">
        <v>252</v>
      </c>
      <c r="D9377" s="8" t="s">
        <v>505</v>
      </c>
      <c r="E9377" s="8" t="s">
        <v>456</v>
      </c>
      <c r="F9377" s="8" t="s">
        <v>452</v>
      </c>
      <c r="G9377" s="8" t="s">
        <v>457</v>
      </c>
      <c r="H9377" s="8">
        <v>2.6234E-2</v>
      </c>
    </row>
    <row r="9378" spans="1:8">
      <c r="A9378" s="8" t="str">
        <f t="shared" si="186"/>
        <v>40.12.001310.04.0005</v>
      </c>
      <c r="B9378" s="8" t="s">
        <v>118</v>
      </c>
      <c r="C9378" s="8" t="s">
        <v>252</v>
      </c>
      <c r="D9378" s="8" t="s">
        <v>505</v>
      </c>
      <c r="E9378" s="8" t="s">
        <v>475</v>
      </c>
      <c r="F9378" s="8" t="s">
        <v>452</v>
      </c>
      <c r="G9378" s="8" t="s">
        <v>476</v>
      </c>
      <c r="H9378" s="8">
        <v>0.32803100000000002</v>
      </c>
    </row>
    <row r="9379" spans="1:8">
      <c r="A9379" s="8" t="str">
        <f t="shared" si="186"/>
        <v>40.12.001320.07.1006</v>
      </c>
      <c r="B9379" s="8" t="s">
        <v>118</v>
      </c>
      <c r="C9379" s="8" t="s">
        <v>252</v>
      </c>
      <c r="D9379" s="8" t="s">
        <v>505</v>
      </c>
      <c r="E9379" s="8" t="s">
        <v>900</v>
      </c>
      <c r="F9379" s="8" t="s">
        <v>498</v>
      </c>
      <c r="G9379" s="8" t="s">
        <v>901</v>
      </c>
      <c r="H9379" s="8">
        <v>4.7500000000000001E-2</v>
      </c>
    </row>
    <row r="9380" spans="1:8">
      <c r="A9380" s="8" t="str">
        <f t="shared" si="186"/>
        <v>40.12.001320.07.0029</v>
      </c>
      <c r="B9380" s="8" t="s">
        <v>118</v>
      </c>
      <c r="C9380" s="8" t="s">
        <v>252</v>
      </c>
      <c r="D9380" s="8" t="s">
        <v>505</v>
      </c>
      <c r="E9380" s="8" t="s">
        <v>649</v>
      </c>
      <c r="F9380" s="8" t="s">
        <v>498</v>
      </c>
      <c r="G9380" s="8" t="s">
        <v>624</v>
      </c>
      <c r="H9380" s="8">
        <v>0.11125</v>
      </c>
    </row>
    <row r="9381" spans="1:8">
      <c r="A9381" s="8" t="str">
        <f t="shared" si="186"/>
        <v>40.12.001320.03.0040</v>
      </c>
      <c r="B9381" s="8" t="s">
        <v>118</v>
      </c>
      <c r="C9381" s="8" t="s">
        <v>252</v>
      </c>
      <c r="D9381" s="8" t="s">
        <v>505</v>
      </c>
      <c r="E9381" s="8" t="s">
        <v>652</v>
      </c>
      <c r="F9381" s="8" t="s">
        <v>463</v>
      </c>
      <c r="G9381" s="8" t="s">
        <v>626</v>
      </c>
      <c r="H9381" s="8">
        <v>1</v>
      </c>
    </row>
    <row r="9382" spans="1:8">
      <c r="A9382" s="8" t="str">
        <f t="shared" si="186"/>
        <v>40.12.001320.07.0099</v>
      </c>
      <c r="B9382" s="8" t="s">
        <v>118</v>
      </c>
      <c r="C9382" s="8" t="s">
        <v>252</v>
      </c>
      <c r="D9382" s="8" t="s">
        <v>505</v>
      </c>
      <c r="E9382" s="8" t="s">
        <v>897</v>
      </c>
      <c r="F9382" s="8" t="s">
        <v>452</v>
      </c>
      <c r="G9382" s="8" t="s">
        <v>898</v>
      </c>
      <c r="H9382" s="8">
        <v>3.6734999999999997E-2</v>
      </c>
    </row>
    <row r="9383" spans="1:8">
      <c r="A9383" s="8" t="str">
        <f t="shared" si="186"/>
        <v>40.12.001320.06.0024</v>
      </c>
      <c r="B9383" s="8" t="s">
        <v>118</v>
      </c>
      <c r="C9383" s="8" t="s">
        <v>252</v>
      </c>
      <c r="D9383" s="8" t="s">
        <v>505</v>
      </c>
      <c r="E9383" s="8" t="s">
        <v>940</v>
      </c>
      <c r="F9383" s="8" t="s">
        <v>463</v>
      </c>
      <c r="G9383" s="8" t="s">
        <v>941</v>
      </c>
      <c r="H9383" s="8">
        <v>12</v>
      </c>
    </row>
    <row r="9384" spans="1:8">
      <c r="A9384" s="8" t="str">
        <f t="shared" si="186"/>
        <v>40.12.001420.07.0130</v>
      </c>
      <c r="B9384" s="8" t="s">
        <v>115</v>
      </c>
      <c r="C9384" s="8" t="s">
        <v>253</v>
      </c>
      <c r="D9384" s="8" t="s">
        <v>450</v>
      </c>
      <c r="E9384" s="8" t="s">
        <v>942</v>
      </c>
      <c r="F9384" s="8" t="s">
        <v>498</v>
      </c>
      <c r="G9384" s="8" t="s">
        <v>901</v>
      </c>
      <c r="H9384" s="8">
        <v>3.1428999999999999E-2</v>
      </c>
    </row>
    <row r="9385" spans="1:8">
      <c r="A9385" s="8" t="str">
        <f t="shared" si="186"/>
        <v>40.12.001420.07.0127</v>
      </c>
      <c r="B9385" s="8" t="s">
        <v>115</v>
      </c>
      <c r="C9385" s="8" t="s">
        <v>253</v>
      </c>
      <c r="D9385" s="8" t="s">
        <v>450</v>
      </c>
      <c r="E9385" s="8" t="s">
        <v>623</v>
      </c>
      <c r="F9385" s="8" t="s">
        <v>498</v>
      </c>
      <c r="G9385" s="8" t="s">
        <v>624</v>
      </c>
      <c r="H9385" s="8">
        <v>7.7959000000000001E-2</v>
      </c>
    </row>
    <row r="9386" spans="1:8">
      <c r="A9386" s="8" t="str">
        <f t="shared" si="186"/>
        <v>40.12.001420.03.0047</v>
      </c>
      <c r="B9386" s="8" t="s">
        <v>115</v>
      </c>
      <c r="C9386" s="8" t="s">
        <v>253</v>
      </c>
      <c r="D9386" s="8" t="s">
        <v>450</v>
      </c>
      <c r="E9386" s="8" t="s">
        <v>625</v>
      </c>
      <c r="F9386" s="8" t="s">
        <v>463</v>
      </c>
      <c r="G9386" s="8" t="s">
        <v>626</v>
      </c>
      <c r="H9386" s="8">
        <v>1</v>
      </c>
    </row>
    <row r="9387" spans="1:8">
      <c r="A9387" s="8" t="str">
        <f t="shared" si="186"/>
        <v>40.12.001435.05.0037</v>
      </c>
      <c r="B9387" s="8" t="s">
        <v>115</v>
      </c>
      <c r="C9387" s="8" t="s">
        <v>253</v>
      </c>
      <c r="D9387" s="8" t="s">
        <v>450</v>
      </c>
      <c r="E9387" s="8" t="s">
        <v>892</v>
      </c>
      <c r="F9387" s="8" t="s">
        <v>452</v>
      </c>
      <c r="G9387" s="8" t="s">
        <v>893</v>
      </c>
      <c r="H9387" s="8">
        <v>1.92</v>
      </c>
    </row>
    <row r="9388" spans="1:8">
      <c r="A9388" s="8" t="str">
        <f t="shared" si="186"/>
        <v>40.12.001430.02.0013</v>
      </c>
      <c r="B9388" s="8" t="s">
        <v>115</v>
      </c>
      <c r="C9388" s="8" t="s">
        <v>253</v>
      </c>
      <c r="D9388" s="8" t="s">
        <v>450</v>
      </c>
      <c r="E9388" s="8" t="s">
        <v>234</v>
      </c>
      <c r="F9388" s="8" t="s">
        <v>579</v>
      </c>
      <c r="G9388" s="8" t="s">
        <v>866</v>
      </c>
      <c r="H9388" s="8">
        <v>0.85353500000000004</v>
      </c>
    </row>
    <row r="9389" spans="1:8">
      <c r="A9389" s="8" t="str">
        <f t="shared" si="186"/>
        <v>40.12.001410.05.0002</v>
      </c>
      <c r="B9389" s="8" t="s">
        <v>115</v>
      </c>
      <c r="C9389" s="8" t="s">
        <v>253</v>
      </c>
      <c r="D9389" s="8" t="s">
        <v>450</v>
      </c>
      <c r="E9389" s="8" t="s">
        <v>451</v>
      </c>
      <c r="F9389" s="8" t="s">
        <v>452</v>
      </c>
      <c r="G9389" s="8" t="s">
        <v>453</v>
      </c>
      <c r="H9389" s="8">
        <v>0.666377</v>
      </c>
    </row>
    <row r="9390" spans="1:8">
      <c r="A9390" s="8" t="str">
        <f t="shared" si="186"/>
        <v>40.12.001410.07.0002</v>
      </c>
      <c r="B9390" s="8" t="s">
        <v>115</v>
      </c>
      <c r="C9390" s="8" t="s">
        <v>253</v>
      </c>
      <c r="D9390" s="8" t="s">
        <v>450</v>
      </c>
      <c r="E9390" s="8" t="s">
        <v>454</v>
      </c>
      <c r="F9390" s="8" t="s">
        <v>452</v>
      </c>
      <c r="G9390" s="8" t="s">
        <v>455</v>
      </c>
      <c r="H9390" s="8">
        <v>0.23944199999999999</v>
      </c>
    </row>
    <row r="9391" spans="1:8">
      <c r="A9391" s="8" t="str">
        <f t="shared" si="186"/>
        <v>40.12.001410.09.0004</v>
      </c>
      <c r="B9391" s="8" t="s">
        <v>115</v>
      </c>
      <c r="C9391" s="8" t="s">
        <v>253</v>
      </c>
      <c r="D9391" s="8" t="s">
        <v>450</v>
      </c>
      <c r="E9391" s="8" t="s">
        <v>577</v>
      </c>
      <c r="F9391" s="8" t="s">
        <v>452</v>
      </c>
      <c r="G9391" s="8" t="s">
        <v>578</v>
      </c>
      <c r="H9391" s="8">
        <v>1.4286E-2</v>
      </c>
    </row>
    <row r="9392" spans="1:8">
      <c r="A9392" s="8" t="str">
        <f t="shared" si="186"/>
        <v>40.12.001430.05.0006</v>
      </c>
      <c r="B9392" s="8" t="s">
        <v>115</v>
      </c>
      <c r="C9392" s="8" t="s">
        <v>253</v>
      </c>
      <c r="D9392" s="8" t="s">
        <v>450</v>
      </c>
      <c r="E9392" s="8" t="s">
        <v>887</v>
      </c>
      <c r="F9392" s="8" t="s">
        <v>452</v>
      </c>
      <c r="G9392" s="8" t="s">
        <v>888</v>
      </c>
      <c r="H9392" s="8">
        <v>1.055758</v>
      </c>
    </row>
    <row r="9393" spans="1:8">
      <c r="A9393" s="8" t="str">
        <f t="shared" si="186"/>
        <v>40.12.001410.06.0020</v>
      </c>
      <c r="B9393" s="8" t="s">
        <v>115</v>
      </c>
      <c r="C9393" s="8" t="s">
        <v>253</v>
      </c>
      <c r="D9393" s="8" t="s">
        <v>450</v>
      </c>
      <c r="E9393" s="8" t="s">
        <v>456</v>
      </c>
      <c r="F9393" s="8" t="s">
        <v>452</v>
      </c>
      <c r="G9393" s="8" t="s">
        <v>457</v>
      </c>
      <c r="H9393" s="8">
        <v>1.3117E-2</v>
      </c>
    </row>
    <row r="9394" spans="1:8">
      <c r="A9394" s="8" t="str">
        <f t="shared" si="186"/>
        <v>40.12.001410.04.0005</v>
      </c>
      <c r="B9394" s="8" t="s">
        <v>115</v>
      </c>
      <c r="C9394" s="8" t="s">
        <v>253</v>
      </c>
      <c r="D9394" s="8" t="s">
        <v>450</v>
      </c>
      <c r="E9394" s="8" t="s">
        <v>475</v>
      </c>
      <c r="F9394" s="8" t="s">
        <v>452</v>
      </c>
      <c r="G9394" s="8" t="s">
        <v>476</v>
      </c>
      <c r="H9394" s="8">
        <v>0.164016</v>
      </c>
    </row>
    <row r="9395" spans="1:8">
      <c r="A9395" s="8" t="str">
        <f t="shared" si="186"/>
        <v>40.12.001520.03.0047</v>
      </c>
      <c r="B9395" s="8" t="s">
        <v>116</v>
      </c>
      <c r="C9395" s="8" t="s">
        <v>240</v>
      </c>
      <c r="D9395" s="8" t="s">
        <v>505</v>
      </c>
      <c r="E9395" s="8" t="s">
        <v>625</v>
      </c>
      <c r="F9395" s="8" t="s">
        <v>463</v>
      </c>
      <c r="G9395" s="8" t="s">
        <v>626</v>
      </c>
      <c r="H9395" s="8">
        <v>1</v>
      </c>
    </row>
    <row r="9396" spans="1:8">
      <c r="A9396" s="8" t="str">
        <f t="shared" si="186"/>
        <v>40.12.001520.07.0127</v>
      </c>
      <c r="B9396" s="8" t="s">
        <v>116</v>
      </c>
      <c r="C9396" s="8" t="s">
        <v>240</v>
      </c>
      <c r="D9396" s="8" t="s">
        <v>505</v>
      </c>
      <c r="E9396" s="8" t="s">
        <v>623</v>
      </c>
      <c r="F9396" s="8" t="s">
        <v>498</v>
      </c>
      <c r="G9396" s="8" t="s">
        <v>624</v>
      </c>
      <c r="H9396" s="8">
        <v>7.7959000000000001E-2</v>
      </c>
    </row>
    <row r="9397" spans="1:8">
      <c r="A9397" s="8" t="str">
        <f t="shared" si="186"/>
        <v>40.12.001520.07.0129</v>
      </c>
      <c r="B9397" s="8" t="s">
        <v>116</v>
      </c>
      <c r="C9397" s="8" t="s">
        <v>240</v>
      </c>
      <c r="D9397" s="8" t="s">
        <v>505</v>
      </c>
      <c r="E9397" s="8" t="s">
        <v>944</v>
      </c>
      <c r="F9397" s="8" t="s">
        <v>498</v>
      </c>
      <c r="G9397" s="8" t="s">
        <v>901</v>
      </c>
      <c r="H9397" s="8">
        <v>3.1428999999999999E-2</v>
      </c>
    </row>
    <row r="9398" spans="1:8">
      <c r="A9398" s="8" t="str">
        <f t="shared" si="186"/>
        <v>40.12.001535.05.0077</v>
      </c>
      <c r="B9398" s="8" t="s">
        <v>116</v>
      </c>
      <c r="C9398" s="8" t="s">
        <v>240</v>
      </c>
      <c r="D9398" s="8" t="s">
        <v>505</v>
      </c>
      <c r="E9398" s="8" t="s">
        <v>899</v>
      </c>
      <c r="F9398" s="8" t="s">
        <v>452</v>
      </c>
      <c r="G9398" s="8" t="s">
        <v>886</v>
      </c>
      <c r="H9398" s="8">
        <v>1.92</v>
      </c>
    </row>
    <row r="9399" spans="1:8">
      <c r="A9399" s="8" t="str">
        <f t="shared" si="186"/>
        <v>40.12.001530.02.0014</v>
      </c>
      <c r="B9399" s="8" t="s">
        <v>116</v>
      </c>
      <c r="C9399" s="8" t="s">
        <v>240</v>
      </c>
      <c r="D9399" s="8" t="s">
        <v>505</v>
      </c>
      <c r="E9399" s="8" t="s">
        <v>214</v>
      </c>
      <c r="F9399" s="8" t="s">
        <v>579</v>
      </c>
      <c r="G9399" s="8" t="s">
        <v>215</v>
      </c>
      <c r="H9399" s="8">
        <v>0.85353500000000004</v>
      </c>
    </row>
    <row r="9400" spans="1:8">
      <c r="A9400" s="8" t="str">
        <f t="shared" si="186"/>
        <v>40.12.001510.05.0002</v>
      </c>
      <c r="B9400" s="8" t="s">
        <v>116</v>
      </c>
      <c r="C9400" s="8" t="s">
        <v>240</v>
      </c>
      <c r="D9400" s="8" t="s">
        <v>505</v>
      </c>
      <c r="E9400" s="8" t="s">
        <v>451</v>
      </c>
      <c r="F9400" s="8" t="s">
        <v>452</v>
      </c>
      <c r="G9400" s="8" t="s">
        <v>453</v>
      </c>
      <c r="H9400" s="8">
        <v>0.666377</v>
      </c>
    </row>
    <row r="9401" spans="1:8">
      <c r="A9401" s="8" t="str">
        <f t="shared" si="186"/>
        <v>40.12.001510.07.0002</v>
      </c>
      <c r="B9401" s="8" t="s">
        <v>116</v>
      </c>
      <c r="C9401" s="8" t="s">
        <v>240</v>
      </c>
      <c r="D9401" s="8" t="s">
        <v>505</v>
      </c>
      <c r="E9401" s="8" t="s">
        <v>454</v>
      </c>
      <c r="F9401" s="8" t="s">
        <v>452</v>
      </c>
      <c r="G9401" s="8" t="s">
        <v>455</v>
      </c>
      <c r="H9401" s="8">
        <v>0.23913599999999999</v>
      </c>
    </row>
    <row r="9402" spans="1:8">
      <c r="A9402" s="8" t="str">
        <f t="shared" si="186"/>
        <v>40.12.001510.09.0004</v>
      </c>
      <c r="B9402" s="8" t="s">
        <v>116</v>
      </c>
      <c r="C9402" s="8" t="s">
        <v>240</v>
      </c>
      <c r="D9402" s="8" t="s">
        <v>505</v>
      </c>
      <c r="E9402" s="8" t="s">
        <v>577</v>
      </c>
      <c r="F9402" s="8" t="s">
        <v>452</v>
      </c>
      <c r="G9402" s="8" t="s">
        <v>578</v>
      </c>
      <c r="H9402" s="8">
        <v>1.4286E-2</v>
      </c>
    </row>
    <row r="9403" spans="1:8">
      <c r="A9403" s="8" t="str">
        <f t="shared" si="186"/>
        <v>40.12.001530.05.0006</v>
      </c>
      <c r="B9403" s="8" t="s">
        <v>116</v>
      </c>
      <c r="C9403" s="8" t="s">
        <v>240</v>
      </c>
      <c r="D9403" s="8" t="s">
        <v>505</v>
      </c>
      <c r="E9403" s="8" t="s">
        <v>887</v>
      </c>
      <c r="F9403" s="8" t="s">
        <v>452</v>
      </c>
      <c r="G9403" s="8" t="s">
        <v>888</v>
      </c>
      <c r="H9403" s="8">
        <v>1.055758</v>
      </c>
    </row>
    <row r="9404" spans="1:8">
      <c r="A9404" s="8" t="str">
        <f t="shared" si="186"/>
        <v>40.12.001510.06.0020</v>
      </c>
      <c r="B9404" s="8" t="s">
        <v>116</v>
      </c>
      <c r="C9404" s="8" t="s">
        <v>240</v>
      </c>
      <c r="D9404" s="8" t="s">
        <v>505</v>
      </c>
      <c r="E9404" s="8" t="s">
        <v>456</v>
      </c>
      <c r="F9404" s="8" t="s">
        <v>452</v>
      </c>
      <c r="G9404" s="8" t="s">
        <v>457</v>
      </c>
      <c r="H9404" s="8">
        <v>1.3117E-2</v>
      </c>
    </row>
    <row r="9405" spans="1:8">
      <c r="A9405" s="8" t="str">
        <f t="shared" si="186"/>
        <v>40.12.001510.04.0005</v>
      </c>
      <c r="B9405" s="8" t="s">
        <v>116</v>
      </c>
      <c r="C9405" s="8" t="s">
        <v>240</v>
      </c>
      <c r="D9405" s="8" t="s">
        <v>505</v>
      </c>
      <c r="E9405" s="8" t="s">
        <v>475</v>
      </c>
      <c r="F9405" s="8" t="s">
        <v>452</v>
      </c>
      <c r="G9405" s="8" t="s">
        <v>476</v>
      </c>
      <c r="H9405" s="8">
        <v>0.164016</v>
      </c>
    </row>
    <row r="9406" spans="1:8">
      <c r="A9406" s="8" t="str">
        <f t="shared" si="186"/>
        <v>40.12.001620.03.0047</v>
      </c>
      <c r="B9406" s="8" t="s">
        <v>117</v>
      </c>
      <c r="C9406" s="8" t="s">
        <v>254</v>
      </c>
      <c r="D9406" s="8" t="s">
        <v>505</v>
      </c>
      <c r="E9406" s="8" t="s">
        <v>625</v>
      </c>
      <c r="F9406" s="8" t="s">
        <v>463</v>
      </c>
      <c r="G9406" s="8" t="s">
        <v>626</v>
      </c>
      <c r="H9406" s="8">
        <v>1</v>
      </c>
    </row>
    <row r="9407" spans="1:8">
      <c r="A9407" s="8" t="str">
        <f t="shared" si="186"/>
        <v>40.12.001620.07.0127</v>
      </c>
      <c r="B9407" s="8" t="s">
        <v>117</v>
      </c>
      <c r="C9407" s="8" t="s">
        <v>254</v>
      </c>
      <c r="D9407" s="8" t="s">
        <v>505</v>
      </c>
      <c r="E9407" s="8" t="s">
        <v>623</v>
      </c>
      <c r="F9407" s="8" t="s">
        <v>498</v>
      </c>
      <c r="G9407" s="8" t="s">
        <v>624</v>
      </c>
      <c r="H9407" s="8">
        <v>7.7959000000000001E-2</v>
      </c>
    </row>
    <row r="9408" spans="1:8">
      <c r="A9408" s="8" t="str">
        <f t="shared" si="186"/>
        <v>40.12.001620.07.0128</v>
      </c>
      <c r="B9408" s="8" t="s">
        <v>117</v>
      </c>
      <c r="C9408" s="8" t="s">
        <v>254</v>
      </c>
      <c r="D9408" s="8" t="s">
        <v>505</v>
      </c>
      <c r="E9408" s="8" t="s">
        <v>945</v>
      </c>
      <c r="F9408" s="8" t="s">
        <v>498</v>
      </c>
      <c r="G9408" s="8" t="s">
        <v>901</v>
      </c>
      <c r="H9408" s="8">
        <v>3.1428999999999999E-2</v>
      </c>
    </row>
    <row r="9409" spans="1:8">
      <c r="A9409" s="8" t="str">
        <f t="shared" si="186"/>
        <v>40.12.001635.05.0076</v>
      </c>
      <c r="B9409" s="8" t="s">
        <v>117</v>
      </c>
      <c r="C9409" s="8" t="s">
        <v>254</v>
      </c>
      <c r="D9409" s="8" t="s">
        <v>505</v>
      </c>
      <c r="E9409" s="8" t="s">
        <v>902</v>
      </c>
      <c r="F9409" s="8" t="s">
        <v>452</v>
      </c>
      <c r="G9409" s="8" t="s">
        <v>903</v>
      </c>
      <c r="H9409" s="8">
        <v>1.92</v>
      </c>
    </row>
    <row r="9410" spans="1:8">
      <c r="A9410" s="8" t="str">
        <f t="shared" si="186"/>
        <v>40.12.001630.02.0015</v>
      </c>
      <c r="B9410" s="8" t="s">
        <v>117</v>
      </c>
      <c r="C9410" s="8" t="s">
        <v>254</v>
      </c>
      <c r="D9410" s="8" t="s">
        <v>505</v>
      </c>
      <c r="E9410" s="8" t="s">
        <v>237</v>
      </c>
      <c r="F9410" s="8" t="s">
        <v>579</v>
      </c>
      <c r="G9410" s="8" t="s">
        <v>891</v>
      </c>
      <c r="H9410" s="8">
        <v>0.85353500000000004</v>
      </c>
    </row>
    <row r="9411" spans="1:8">
      <c r="A9411" s="8" t="str">
        <f t="shared" si="186"/>
        <v>---------------  - FMEN031 - V:</v>
      </c>
      <c r="B9411" s="8" t="s">
        <v>427</v>
      </c>
      <c r="C9411" s="8" t="e">
        <f>------------------------------DAT</f>
        <v>#NAME?</v>
      </c>
      <c r="D9411" s="8" t="s">
        <v>1238</v>
      </c>
      <c r="E9411" s="8" t="s">
        <v>526</v>
      </c>
      <c r="F9411" s="8" t="s">
        <v>527</v>
      </c>
      <c r="G9411" s="8" t="s">
        <v>528</v>
      </c>
      <c r="H9411" s="8"/>
    </row>
    <row r="9412" spans="1:8">
      <c r="A9412" s="8" t="str">
        <f t="shared" si="186"/>
        <v>_x000C_------------------------------</v>
      </c>
      <c r="B9412" s="8" t="s">
        <v>529</v>
      </c>
      <c r="C9412" s="8" t="s">
        <v>1227</v>
      </c>
      <c r="D9412" s="8" t="s">
        <v>1228</v>
      </c>
      <c r="E9412" s="8" t="s">
        <v>430</v>
      </c>
      <c r="F9412" s="8" t="s">
        <v>429</v>
      </c>
      <c r="G9412" s="8" t="s">
        <v>431</v>
      </c>
      <c r="H9412" s="8" t="s">
        <v>431</v>
      </c>
    </row>
    <row r="9413" spans="1:8">
      <c r="A9413" s="8" t="str">
        <f t="shared" si="186"/>
        <v>FORNO DE MINASrutura de Atual P</v>
      </c>
      <c r="B9413" s="8" t="s">
        <v>433</v>
      </c>
      <c r="C9413" s="8" t="s">
        <v>434</v>
      </c>
      <c r="D9413" s="8" t="s">
        <v>435</v>
      </c>
      <c r="E9413" s="8" t="s">
        <v>436</v>
      </c>
      <c r="F9413" s="8" t="s">
        <v>437</v>
      </c>
      <c r="G9413" s="8" t="s">
        <v>438</v>
      </c>
      <c r="H9413" s="8" t="s">
        <v>2280</v>
      </c>
    </row>
    <row r="9414" spans="1:8">
      <c r="A9414" s="8" t="str">
        <f t="shared" si="186"/>
        <v>-------------------------------</v>
      </c>
      <c r="B9414" s="8" t="s">
        <v>427</v>
      </c>
      <c r="C9414" s="8" t="s">
        <v>1227</v>
      </c>
      <c r="D9414" s="8" t="s">
        <v>1228</v>
      </c>
      <c r="E9414" s="8" t="s">
        <v>430</v>
      </c>
      <c r="F9414" s="8" t="s">
        <v>429</v>
      </c>
      <c r="G9414" s="8" t="s">
        <v>431</v>
      </c>
      <c r="H9414" s="8" t="s">
        <v>2273</v>
      </c>
    </row>
    <row r="9415" spans="1:8">
      <c r="A9415" s="8" t="str">
        <f t="shared" si="186"/>
        <v/>
      </c>
      <c r="B9415" s="8"/>
      <c r="C9415" s="8"/>
      <c r="D9415" s="8"/>
      <c r="E9415" s="8"/>
      <c r="F9415" s="8"/>
      <c r="G9415" s="8"/>
      <c r="H9415" s="8"/>
    </row>
    <row r="9416" spans="1:8">
      <c r="A9416" s="8" t="str">
        <f t="shared" si="186"/>
        <v>Item PaiItem Filho</v>
      </c>
      <c r="B9416" s="8" t="s">
        <v>441</v>
      </c>
      <c r="C9416" s="8" t="s">
        <v>442</v>
      </c>
      <c r="D9416" s="8" t="s">
        <v>443</v>
      </c>
      <c r="E9416" s="8" t="s">
        <v>444</v>
      </c>
      <c r="F9416" s="8" t="s">
        <v>443</v>
      </c>
      <c r="G9416" s="8" t="s">
        <v>445</v>
      </c>
      <c r="H9416" s="8" t="s">
        <v>446</v>
      </c>
    </row>
    <row r="9417" spans="1:8">
      <c r="A9417" s="8" t="str">
        <f t="shared" si="186"/>
        <v>------------------------------</v>
      </c>
      <c r="B9417" s="8" t="s">
        <v>427</v>
      </c>
      <c r="C9417" s="8" t="s">
        <v>447</v>
      </c>
      <c r="D9417" s="8" t="s">
        <v>448</v>
      </c>
      <c r="E9417" s="8" t="s">
        <v>449</v>
      </c>
      <c r="F9417" s="8" t="s">
        <v>448</v>
      </c>
      <c r="G9417" s="8" t="s">
        <v>431</v>
      </c>
      <c r="H9417" s="8" t="s">
        <v>427</v>
      </c>
    </row>
    <row r="9418" spans="1:8">
      <c r="A9418" s="8" t="str">
        <f t="shared" si="186"/>
        <v>40.12.001610.05.0002</v>
      </c>
      <c r="B9418" s="8" t="s">
        <v>117</v>
      </c>
      <c r="C9418" s="8" t="s">
        <v>254</v>
      </c>
      <c r="D9418" s="8" t="s">
        <v>505</v>
      </c>
      <c r="E9418" s="8" t="s">
        <v>451</v>
      </c>
      <c r="F9418" s="8" t="s">
        <v>452</v>
      </c>
      <c r="G9418" s="8" t="s">
        <v>453</v>
      </c>
      <c r="H9418" s="8">
        <v>0.666377</v>
      </c>
    </row>
    <row r="9419" spans="1:8">
      <c r="A9419" s="8" t="str">
        <f t="shared" si="186"/>
        <v>40.12.001610.07.0002</v>
      </c>
      <c r="B9419" s="8" t="s">
        <v>117</v>
      </c>
      <c r="C9419" s="8" t="s">
        <v>254</v>
      </c>
      <c r="D9419" s="8" t="s">
        <v>505</v>
      </c>
      <c r="E9419" s="8" t="s">
        <v>454</v>
      </c>
      <c r="F9419" s="8" t="s">
        <v>452</v>
      </c>
      <c r="G9419" s="8" t="s">
        <v>455</v>
      </c>
      <c r="H9419" s="8">
        <v>0.23913599999999999</v>
      </c>
    </row>
    <row r="9420" spans="1:8">
      <c r="A9420" s="8" t="str">
        <f t="shared" si="186"/>
        <v>40.12.001610.09.0004</v>
      </c>
      <c r="B9420" s="8" t="s">
        <v>117</v>
      </c>
      <c r="C9420" s="8" t="s">
        <v>254</v>
      </c>
      <c r="D9420" s="8" t="s">
        <v>505</v>
      </c>
      <c r="E9420" s="8" t="s">
        <v>577</v>
      </c>
      <c r="F9420" s="8" t="s">
        <v>452</v>
      </c>
      <c r="G9420" s="8" t="s">
        <v>578</v>
      </c>
      <c r="H9420" s="8">
        <v>1.4286E-2</v>
      </c>
    </row>
    <row r="9421" spans="1:8">
      <c r="A9421" s="8" t="str">
        <f t="shared" si="186"/>
        <v>40.12.001630.05.0006</v>
      </c>
      <c r="B9421" s="8" t="s">
        <v>117</v>
      </c>
      <c r="C9421" s="8" t="s">
        <v>254</v>
      </c>
      <c r="D9421" s="8" t="s">
        <v>505</v>
      </c>
      <c r="E9421" s="8" t="s">
        <v>887</v>
      </c>
      <c r="F9421" s="8" t="s">
        <v>452</v>
      </c>
      <c r="G9421" s="8" t="s">
        <v>888</v>
      </c>
      <c r="H9421" s="8">
        <v>1.055758</v>
      </c>
    </row>
    <row r="9422" spans="1:8">
      <c r="A9422" s="8" t="str">
        <f t="shared" si="186"/>
        <v>40.12.001610.06.0020</v>
      </c>
      <c r="B9422" s="8" t="s">
        <v>117</v>
      </c>
      <c r="C9422" s="8" t="s">
        <v>254</v>
      </c>
      <c r="D9422" s="8" t="s">
        <v>505</v>
      </c>
      <c r="E9422" s="8" t="s">
        <v>456</v>
      </c>
      <c r="F9422" s="8" t="s">
        <v>452</v>
      </c>
      <c r="G9422" s="8" t="s">
        <v>457</v>
      </c>
      <c r="H9422" s="8">
        <v>1.3117E-2</v>
      </c>
    </row>
    <row r="9423" spans="1:8">
      <c r="A9423" s="8" t="str">
        <f t="shared" ref="A9423:A9486" si="187">B9423&amp;E9423</f>
        <v>40.12.001610.04.0005</v>
      </c>
      <c r="B9423" s="8" t="s">
        <v>117</v>
      </c>
      <c r="C9423" s="8" t="s">
        <v>254</v>
      </c>
      <c r="D9423" s="8" t="s">
        <v>505</v>
      </c>
      <c r="E9423" s="8" t="s">
        <v>475</v>
      </c>
      <c r="F9423" s="8" t="s">
        <v>452</v>
      </c>
      <c r="G9423" s="8" t="s">
        <v>476</v>
      </c>
      <c r="H9423" s="8">
        <v>0.164016</v>
      </c>
    </row>
    <row r="9424" spans="1:8">
      <c r="A9424" s="8" t="str">
        <f t="shared" si="187"/>
        <v>40.13.000130.05.0008</v>
      </c>
      <c r="B9424" s="8" t="s">
        <v>255</v>
      </c>
      <c r="C9424" s="8" t="s">
        <v>256</v>
      </c>
      <c r="D9424" s="8" t="s">
        <v>450</v>
      </c>
      <c r="E9424" s="8" t="s">
        <v>946</v>
      </c>
      <c r="F9424" s="8" t="s">
        <v>498</v>
      </c>
      <c r="G9424" s="8" t="s">
        <v>947</v>
      </c>
      <c r="H9424" s="8">
        <v>0.71282800000000002</v>
      </c>
    </row>
    <row r="9425" spans="1:8">
      <c r="A9425" s="8" t="str">
        <f t="shared" si="187"/>
        <v>40.13.000110.05.0002</v>
      </c>
      <c r="B9425" s="8" t="s">
        <v>255</v>
      </c>
      <c r="C9425" s="8" t="s">
        <v>256</v>
      </c>
      <c r="D9425" s="8" t="s">
        <v>450</v>
      </c>
      <c r="E9425" s="8" t="s">
        <v>451</v>
      </c>
      <c r="F9425" s="8" t="s">
        <v>452</v>
      </c>
      <c r="G9425" s="8" t="s">
        <v>453</v>
      </c>
      <c r="H9425" s="8">
        <v>0.41333399999999998</v>
      </c>
    </row>
    <row r="9426" spans="1:8">
      <c r="A9426" s="8" t="str">
        <f t="shared" si="187"/>
        <v>40.13.000110.04.0010</v>
      </c>
      <c r="B9426" s="8" t="s">
        <v>255</v>
      </c>
      <c r="C9426" s="8" t="s">
        <v>256</v>
      </c>
      <c r="D9426" s="8" t="s">
        <v>450</v>
      </c>
      <c r="E9426" s="8" t="s">
        <v>465</v>
      </c>
      <c r="F9426" s="8" t="s">
        <v>452</v>
      </c>
      <c r="G9426" s="8" t="s">
        <v>459</v>
      </c>
      <c r="H9426" s="8">
        <v>0.124</v>
      </c>
    </row>
    <row r="9427" spans="1:8">
      <c r="A9427" s="8" t="str">
        <f t="shared" si="187"/>
        <v>40.13.000110.09.0003</v>
      </c>
      <c r="B9427" s="8" t="s">
        <v>255</v>
      </c>
      <c r="C9427" s="8" t="s">
        <v>256</v>
      </c>
      <c r="D9427" s="8" t="s">
        <v>450</v>
      </c>
      <c r="E9427" s="8" t="s">
        <v>824</v>
      </c>
      <c r="F9427" s="8" t="s">
        <v>452</v>
      </c>
      <c r="G9427" s="8" t="s">
        <v>825</v>
      </c>
      <c r="H9427" s="8">
        <v>0.19975200000000001</v>
      </c>
    </row>
    <row r="9428" spans="1:8">
      <c r="A9428" s="8" t="str">
        <f t="shared" si="187"/>
        <v>40.13.000110.06.0020</v>
      </c>
      <c r="B9428" s="8" t="s">
        <v>255</v>
      </c>
      <c r="C9428" s="8" t="s">
        <v>256</v>
      </c>
      <c r="D9428" s="8" t="s">
        <v>450</v>
      </c>
      <c r="E9428" s="8" t="s">
        <v>456</v>
      </c>
      <c r="F9428" s="8" t="s">
        <v>452</v>
      </c>
      <c r="G9428" s="8" t="s">
        <v>457</v>
      </c>
      <c r="H9428" s="8">
        <v>2.2280999999999999E-2</v>
      </c>
    </row>
    <row r="9429" spans="1:8">
      <c r="A9429" s="8" t="str">
        <f t="shared" si="187"/>
        <v>40.13.000110.07.0027</v>
      </c>
      <c r="B9429" s="8" t="s">
        <v>255</v>
      </c>
      <c r="C9429" s="8" t="s">
        <v>256</v>
      </c>
      <c r="D9429" s="8" t="s">
        <v>450</v>
      </c>
      <c r="E9429" s="8" t="s">
        <v>948</v>
      </c>
      <c r="F9429" s="8" t="s">
        <v>452</v>
      </c>
      <c r="G9429" s="8" t="s">
        <v>949</v>
      </c>
      <c r="H9429" s="8">
        <v>1.653E-3</v>
      </c>
    </row>
    <row r="9430" spans="1:8">
      <c r="A9430" s="8" t="str">
        <f t="shared" si="187"/>
        <v>40.13.000130.05.0007</v>
      </c>
      <c r="B9430" s="8" t="s">
        <v>255</v>
      </c>
      <c r="C9430" s="8" t="s">
        <v>256</v>
      </c>
      <c r="D9430" s="8" t="s">
        <v>450</v>
      </c>
      <c r="E9430" s="8" t="s">
        <v>950</v>
      </c>
      <c r="F9430" s="8" t="s">
        <v>452</v>
      </c>
      <c r="G9430" s="8" t="s">
        <v>951</v>
      </c>
      <c r="H9430" s="8">
        <v>0.71282800000000002</v>
      </c>
    </row>
    <row r="9431" spans="1:8">
      <c r="A9431" s="8" t="str">
        <f t="shared" si="187"/>
        <v>40.13.000110.05.0003</v>
      </c>
      <c r="B9431" s="8" t="s">
        <v>255</v>
      </c>
      <c r="C9431" s="8" t="s">
        <v>256</v>
      </c>
      <c r="D9431" s="8" t="s">
        <v>450</v>
      </c>
      <c r="E9431" s="8" t="s">
        <v>952</v>
      </c>
      <c r="F9431" s="8" t="s">
        <v>452</v>
      </c>
      <c r="G9431" s="8" t="s">
        <v>953</v>
      </c>
      <c r="H9431" s="8">
        <v>0.42843399999999998</v>
      </c>
    </row>
    <row r="9432" spans="1:8">
      <c r="A9432" s="8" t="str">
        <f t="shared" si="187"/>
        <v>40.13.000110.04.0005</v>
      </c>
      <c r="B9432" s="8" t="s">
        <v>255</v>
      </c>
      <c r="C9432" s="8" t="s">
        <v>256</v>
      </c>
      <c r="D9432" s="8" t="s">
        <v>450</v>
      </c>
      <c r="E9432" s="8" t="s">
        <v>475</v>
      </c>
      <c r="F9432" s="8" t="s">
        <v>452</v>
      </c>
      <c r="G9432" s="8" t="s">
        <v>476</v>
      </c>
      <c r="H9432" s="8">
        <v>0.12853000000000001</v>
      </c>
    </row>
    <row r="9433" spans="1:8">
      <c r="A9433" s="8" t="str">
        <f t="shared" si="187"/>
        <v>40.13.000110.04.0004</v>
      </c>
      <c r="B9433" s="8" t="s">
        <v>255</v>
      </c>
      <c r="C9433" s="8" t="s">
        <v>256</v>
      </c>
      <c r="D9433" s="8" t="s">
        <v>450</v>
      </c>
      <c r="E9433" s="8" t="s">
        <v>776</v>
      </c>
      <c r="F9433" s="8" t="s">
        <v>452</v>
      </c>
      <c r="G9433" s="8" t="s">
        <v>777</v>
      </c>
      <c r="H9433" s="8">
        <v>9.4256000000000006E-2</v>
      </c>
    </row>
    <row r="9434" spans="1:8">
      <c r="A9434" s="8" t="str">
        <f t="shared" si="187"/>
        <v>40.13.000110.07.0002</v>
      </c>
      <c r="B9434" s="8" t="s">
        <v>255</v>
      </c>
      <c r="C9434" s="8" t="s">
        <v>256</v>
      </c>
      <c r="D9434" s="8" t="s">
        <v>450</v>
      </c>
      <c r="E9434" s="8" t="s">
        <v>454</v>
      </c>
      <c r="F9434" s="8" t="s">
        <v>452</v>
      </c>
      <c r="G9434" s="8" t="s">
        <v>455</v>
      </c>
      <c r="H9434" s="8">
        <v>0.78309899999999999</v>
      </c>
    </row>
    <row r="9435" spans="1:8">
      <c r="A9435" s="8" t="str">
        <f t="shared" si="187"/>
        <v>40.13.000110.09.0002</v>
      </c>
      <c r="B9435" s="8" t="s">
        <v>255</v>
      </c>
      <c r="C9435" s="8" t="s">
        <v>256</v>
      </c>
      <c r="D9435" s="8" t="s">
        <v>450</v>
      </c>
      <c r="E9435" s="8" t="s">
        <v>502</v>
      </c>
      <c r="F9435" s="8" t="s">
        <v>452</v>
      </c>
      <c r="G9435" s="8" t="s">
        <v>503</v>
      </c>
      <c r="H9435" s="8">
        <v>2.8989999999999998E-2</v>
      </c>
    </row>
    <row r="9436" spans="1:8">
      <c r="A9436" s="8" t="str">
        <f t="shared" si="187"/>
        <v>40.13.000110.09.0006</v>
      </c>
      <c r="B9436" s="8" t="s">
        <v>255</v>
      </c>
      <c r="C9436" s="8" t="s">
        <v>256</v>
      </c>
      <c r="D9436" s="8" t="s">
        <v>450</v>
      </c>
      <c r="E9436" s="8" t="s">
        <v>504</v>
      </c>
      <c r="F9436" s="8" t="s">
        <v>505</v>
      </c>
      <c r="G9436" s="8" t="s">
        <v>506</v>
      </c>
      <c r="H9436" s="8">
        <v>1.6570000000000001E-3</v>
      </c>
    </row>
    <row r="9437" spans="1:8">
      <c r="A9437" s="8" t="str">
        <f t="shared" si="187"/>
        <v>40.13.000130.02.0019</v>
      </c>
      <c r="B9437" s="8" t="s">
        <v>255</v>
      </c>
      <c r="C9437" s="8" t="s">
        <v>256</v>
      </c>
      <c r="D9437" s="8" t="s">
        <v>450</v>
      </c>
      <c r="E9437" s="8" t="s">
        <v>257</v>
      </c>
      <c r="F9437" s="8" t="s">
        <v>579</v>
      </c>
      <c r="G9437" s="8" t="s">
        <v>954</v>
      </c>
      <c r="H9437" s="8">
        <v>1.4693879999999999</v>
      </c>
    </row>
    <row r="9438" spans="1:8">
      <c r="A9438" s="8" t="str">
        <f t="shared" si="187"/>
        <v>40.13.000110.03.0011</v>
      </c>
      <c r="B9438" s="8" t="s">
        <v>255</v>
      </c>
      <c r="C9438" s="8" t="s">
        <v>256</v>
      </c>
      <c r="D9438" s="8" t="s">
        <v>450</v>
      </c>
      <c r="E9438" s="8" t="s">
        <v>955</v>
      </c>
      <c r="F9438" s="8" t="s">
        <v>452</v>
      </c>
      <c r="G9438" s="8" t="s">
        <v>956</v>
      </c>
      <c r="H9438" s="8">
        <v>0.55836699999999995</v>
      </c>
    </row>
    <row r="9439" spans="1:8">
      <c r="A9439" s="8" t="str">
        <f t="shared" si="187"/>
        <v>40.13.000110.06.0026</v>
      </c>
      <c r="B9439" s="8" t="s">
        <v>255</v>
      </c>
      <c r="C9439" s="8" t="s">
        <v>256</v>
      </c>
      <c r="D9439" s="8" t="s">
        <v>450</v>
      </c>
      <c r="E9439" s="8" t="s">
        <v>957</v>
      </c>
      <c r="F9439" s="8" t="s">
        <v>498</v>
      </c>
      <c r="G9439" s="8" t="s">
        <v>958</v>
      </c>
      <c r="H9439" s="8">
        <v>4.3560000000000001E-2</v>
      </c>
    </row>
    <row r="9440" spans="1:8">
      <c r="A9440" s="8" t="str">
        <f t="shared" si="187"/>
        <v>40.13.000110.04.0007</v>
      </c>
      <c r="B9440" s="8" t="s">
        <v>255</v>
      </c>
      <c r="C9440" s="8" t="s">
        <v>256</v>
      </c>
      <c r="D9440" s="8" t="s">
        <v>450</v>
      </c>
      <c r="E9440" s="8" t="s">
        <v>535</v>
      </c>
      <c r="F9440" s="8" t="s">
        <v>452</v>
      </c>
      <c r="G9440" s="8" t="s">
        <v>536</v>
      </c>
      <c r="H9440" s="8">
        <v>3.2222000000000001E-2</v>
      </c>
    </row>
    <row r="9441" spans="1:8">
      <c r="A9441" s="8" t="str">
        <f t="shared" si="187"/>
        <v>40.13.000110.06.0007</v>
      </c>
      <c r="B9441" s="8" t="s">
        <v>255</v>
      </c>
      <c r="C9441" s="8" t="s">
        <v>256</v>
      </c>
      <c r="D9441" s="8" t="s">
        <v>450</v>
      </c>
      <c r="E9441" s="8" t="s">
        <v>479</v>
      </c>
      <c r="F9441" s="8" t="s">
        <v>452</v>
      </c>
      <c r="G9441" s="8" t="s">
        <v>480</v>
      </c>
      <c r="H9441" s="8">
        <v>4.1770000000000002E-3</v>
      </c>
    </row>
    <row r="9442" spans="1:8">
      <c r="A9442" s="8" t="str">
        <f t="shared" si="187"/>
        <v>40.13.000110.06.0043</v>
      </c>
      <c r="B9442" s="8" t="s">
        <v>255</v>
      </c>
      <c r="C9442" s="8" t="s">
        <v>256</v>
      </c>
      <c r="D9442" s="8" t="s">
        <v>450</v>
      </c>
      <c r="E9442" s="8" t="s">
        <v>869</v>
      </c>
      <c r="F9442" s="8" t="s">
        <v>452</v>
      </c>
      <c r="G9442" s="8" t="s">
        <v>870</v>
      </c>
      <c r="H9442" s="8">
        <v>39.183672999999999</v>
      </c>
    </row>
    <row r="9443" spans="1:8">
      <c r="A9443" s="8" t="str">
        <f t="shared" si="187"/>
        <v>40.13.000110.06.0006</v>
      </c>
      <c r="B9443" s="8" t="s">
        <v>255</v>
      </c>
      <c r="C9443" s="8" t="s">
        <v>256</v>
      </c>
      <c r="D9443" s="8" t="s">
        <v>450</v>
      </c>
      <c r="E9443" s="8" t="s">
        <v>495</v>
      </c>
      <c r="F9443" s="8" t="s">
        <v>452</v>
      </c>
      <c r="G9443" s="8" t="s">
        <v>496</v>
      </c>
      <c r="H9443" s="8">
        <v>1.2382000000000001E-2</v>
      </c>
    </row>
    <row r="9444" spans="1:8">
      <c r="A9444" s="8" t="str">
        <f t="shared" si="187"/>
        <v>40.13.000110.06.0037</v>
      </c>
      <c r="B9444" s="8" t="s">
        <v>255</v>
      </c>
      <c r="C9444" s="8" t="s">
        <v>256</v>
      </c>
      <c r="D9444" s="8" t="s">
        <v>450</v>
      </c>
      <c r="E9444" s="8" t="s">
        <v>485</v>
      </c>
      <c r="F9444" s="8" t="s">
        <v>452</v>
      </c>
      <c r="G9444" s="8" t="s">
        <v>486</v>
      </c>
      <c r="H9444" s="8">
        <v>1.1900000000000001E-4</v>
      </c>
    </row>
    <row r="9445" spans="1:8">
      <c r="A9445" s="8" t="str">
        <f t="shared" si="187"/>
        <v>40.13.000110.06.0005</v>
      </c>
      <c r="B9445" s="8" t="s">
        <v>255</v>
      </c>
      <c r="C9445" s="8" t="s">
        <v>256</v>
      </c>
      <c r="D9445" s="8" t="s">
        <v>450</v>
      </c>
      <c r="E9445" s="8" t="s">
        <v>800</v>
      </c>
      <c r="F9445" s="8" t="s">
        <v>452</v>
      </c>
      <c r="G9445" s="8" t="s">
        <v>801</v>
      </c>
      <c r="H9445" s="8">
        <v>1.0741000000000001E-2</v>
      </c>
    </row>
    <row r="9446" spans="1:8">
      <c r="A9446" s="8" t="str">
        <f t="shared" si="187"/>
        <v>40.13.000110.06.0003</v>
      </c>
      <c r="B9446" s="8" t="s">
        <v>255</v>
      </c>
      <c r="C9446" s="8" t="s">
        <v>256</v>
      </c>
      <c r="D9446" s="8" t="s">
        <v>450</v>
      </c>
      <c r="E9446" s="8" t="s">
        <v>493</v>
      </c>
      <c r="F9446" s="8" t="s">
        <v>452</v>
      </c>
      <c r="G9446" s="8" t="s">
        <v>494</v>
      </c>
      <c r="H9446" s="8">
        <v>4.6239999999999996E-3</v>
      </c>
    </row>
    <row r="9447" spans="1:8">
      <c r="A9447" s="8" t="str">
        <f t="shared" si="187"/>
        <v>40.13.000110.06.0030</v>
      </c>
      <c r="B9447" s="8" t="s">
        <v>255</v>
      </c>
      <c r="C9447" s="8" t="s">
        <v>256</v>
      </c>
      <c r="D9447" s="8" t="s">
        <v>450</v>
      </c>
      <c r="E9447" s="8" t="s">
        <v>959</v>
      </c>
      <c r="F9447" s="8" t="s">
        <v>498</v>
      </c>
      <c r="G9447" s="8" t="s">
        <v>960</v>
      </c>
      <c r="H9447" s="8">
        <v>8.2050000000000005E-3</v>
      </c>
    </row>
    <row r="9448" spans="1:8">
      <c r="A9448" s="8" t="str">
        <f t="shared" si="187"/>
        <v>40.13.000110.01.0003</v>
      </c>
      <c r="B9448" s="8" t="s">
        <v>255</v>
      </c>
      <c r="C9448" s="8" t="s">
        <v>256</v>
      </c>
      <c r="D9448" s="8" t="s">
        <v>450</v>
      </c>
      <c r="E9448" s="8" t="s">
        <v>471</v>
      </c>
      <c r="F9448" s="8" t="s">
        <v>452</v>
      </c>
      <c r="G9448" s="8" t="s">
        <v>472</v>
      </c>
      <c r="H9448" s="8">
        <v>6.6234000000000001E-2</v>
      </c>
    </row>
    <row r="9449" spans="1:8">
      <c r="A9449" s="8" t="str">
        <f t="shared" si="187"/>
        <v>40.13.000110.06.0021</v>
      </c>
      <c r="B9449" s="8" t="s">
        <v>255</v>
      </c>
      <c r="C9449" s="8" t="s">
        <v>256</v>
      </c>
      <c r="D9449" s="8" t="s">
        <v>450</v>
      </c>
      <c r="E9449" s="8" t="s">
        <v>489</v>
      </c>
      <c r="F9449" s="8" t="s">
        <v>452</v>
      </c>
      <c r="G9449" s="8" t="s">
        <v>490</v>
      </c>
      <c r="H9449" s="8">
        <v>4.9200000000000003E-4</v>
      </c>
    </row>
    <row r="9450" spans="1:8">
      <c r="A9450" s="8" t="str">
        <f t="shared" si="187"/>
        <v>40.13.000110.07.0011</v>
      </c>
      <c r="B9450" s="8" t="s">
        <v>255</v>
      </c>
      <c r="C9450" s="8" t="s">
        <v>256</v>
      </c>
      <c r="D9450" s="8" t="s">
        <v>450</v>
      </c>
      <c r="E9450" s="8" t="s">
        <v>487</v>
      </c>
      <c r="F9450" s="8" t="s">
        <v>452</v>
      </c>
      <c r="G9450" s="8" t="s">
        <v>488</v>
      </c>
      <c r="H9450" s="8">
        <v>4.1770000000000002E-3</v>
      </c>
    </row>
    <row r="9451" spans="1:8">
      <c r="A9451" s="8" t="str">
        <f t="shared" si="187"/>
        <v>40.13.000110.06.0004</v>
      </c>
      <c r="B9451" s="8" t="s">
        <v>255</v>
      </c>
      <c r="C9451" s="8" t="s">
        <v>256</v>
      </c>
      <c r="D9451" s="8" t="s">
        <v>450</v>
      </c>
      <c r="E9451" s="8" t="s">
        <v>469</v>
      </c>
      <c r="F9451" s="8" t="s">
        <v>452</v>
      </c>
      <c r="G9451" s="8" t="s">
        <v>470</v>
      </c>
      <c r="H9451" s="8">
        <v>2.4763E-2</v>
      </c>
    </row>
    <row r="9452" spans="1:8">
      <c r="A9452" s="8" t="str">
        <f t="shared" si="187"/>
        <v>40.13.000110.02.0003</v>
      </c>
      <c r="B9452" s="8" t="s">
        <v>255</v>
      </c>
      <c r="C9452" s="8" t="s">
        <v>256</v>
      </c>
      <c r="D9452" s="8" t="s">
        <v>450</v>
      </c>
      <c r="E9452" s="8" t="s">
        <v>523</v>
      </c>
      <c r="F9452" s="8" t="s">
        <v>452</v>
      </c>
      <c r="G9452" s="8" t="s">
        <v>524</v>
      </c>
      <c r="H9452" s="8">
        <v>2.1481E-2</v>
      </c>
    </row>
    <row r="9453" spans="1:8">
      <c r="A9453" s="8" t="str">
        <f t="shared" si="187"/>
        <v>40.13.000110.06.0035</v>
      </c>
      <c r="B9453" s="8" t="s">
        <v>255</v>
      </c>
      <c r="C9453" s="8" t="s">
        <v>256</v>
      </c>
      <c r="D9453" s="8" t="s">
        <v>450</v>
      </c>
      <c r="E9453" s="8" t="s">
        <v>879</v>
      </c>
      <c r="F9453" s="8" t="s">
        <v>452</v>
      </c>
      <c r="G9453" s="8" t="s">
        <v>880</v>
      </c>
      <c r="H9453" s="8">
        <v>6.0000000000000002E-5</v>
      </c>
    </row>
    <row r="9454" spans="1:8">
      <c r="A9454" s="8" t="str">
        <f t="shared" si="187"/>
        <v>40.13.000120.16.0002</v>
      </c>
      <c r="B9454" s="8" t="s">
        <v>255</v>
      </c>
      <c r="C9454" s="8" t="s">
        <v>256</v>
      </c>
      <c r="D9454" s="8" t="s">
        <v>450</v>
      </c>
      <c r="E9454" s="8" t="s">
        <v>961</v>
      </c>
      <c r="F9454" s="8" t="s">
        <v>508</v>
      </c>
      <c r="G9454" s="8" t="s">
        <v>962</v>
      </c>
      <c r="H9454" s="8">
        <v>36.734693999999998</v>
      </c>
    </row>
    <row r="9455" spans="1:8">
      <c r="A9455" s="8" t="str">
        <f t="shared" si="187"/>
        <v>40.13.000120.03.0035</v>
      </c>
      <c r="B9455" s="8" t="s">
        <v>255</v>
      </c>
      <c r="C9455" s="8" t="s">
        <v>256</v>
      </c>
      <c r="D9455" s="8" t="s">
        <v>450</v>
      </c>
      <c r="E9455" s="8" t="s">
        <v>963</v>
      </c>
      <c r="F9455" s="8" t="s">
        <v>463</v>
      </c>
      <c r="G9455" s="8" t="s">
        <v>964</v>
      </c>
      <c r="H9455" s="8">
        <v>1.0050250000000001</v>
      </c>
    </row>
    <row r="9456" spans="1:8">
      <c r="A9456" s="8" t="str">
        <f t="shared" si="187"/>
        <v>40.13.000120.06.0001</v>
      </c>
      <c r="B9456" s="8" t="s">
        <v>255</v>
      </c>
      <c r="C9456" s="8" t="s">
        <v>256</v>
      </c>
      <c r="D9456" s="8" t="s">
        <v>450</v>
      </c>
      <c r="E9456" s="8" t="s">
        <v>573</v>
      </c>
      <c r="F9456" s="8" t="s">
        <v>508</v>
      </c>
      <c r="G9456" s="8" t="s">
        <v>574</v>
      </c>
      <c r="H9456" s="8">
        <v>2.0100500000000001</v>
      </c>
    </row>
    <row r="9457" spans="1:8">
      <c r="A9457" s="8" t="str">
        <f t="shared" si="187"/>
        <v>40.13.000235.05.0041</v>
      </c>
      <c r="B9457" s="8" t="s">
        <v>122</v>
      </c>
      <c r="C9457" s="8" t="s">
        <v>258</v>
      </c>
      <c r="D9457" s="8" t="s">
        <v>450</v>
      </c>
      <c r="E9457" s="8" t="s">
        <v>965</v>
      </c>
      <c r="F9457" s="8" t="s">
        <v>452</v>
      </c>
      <c r="G9457" s="8" t="s">
        <v>307</v>
      </c>
      <c r="H9457" s="8">
        <v>3.24</v>
      </c>
    </row>
    <row r="9458" spans="1:8">
      <c r="A9458" s="8" t="str">
        <f t="shared" si="187"/>
        <v>40.13.000230.02.0030</v>
      </c>
      <c r="B9458" s="8" t="s">
        <v>122</v>
      </c>
      <c r="C9458" s="8" t="s">
        <v>258</v>
      </c>
      <c r="D9458" s="8" t="s">
        <v>450</v>
      </c>
      <c r="E9458" s="8" t="s">
        <v>259</v>
      </c>
      <c r="F9458" s="8" t="s">
        <v>579</v>
      </c>
      <c r="G9458" s="8" t="s">
        <v>967</v>
      </c>
      <c r="H9458" s="8">
        <v>0.94040800000000002</v>
      </c>
    </row>
    <row r="9459" spans="1:8">
      <c r="A9459" s="8" t="str">
        <f t="shared" si="187"/>
        <v>40.13.000240.03.5580</v>
      </c>
      <c r="B9459" s="8" t="s">
        <v>122</v>
      </c>
      <c r="C9459" s="8" t="s">
        <v>258</v>
      </c>
      <c r="D9459" s="8" t="s">
        <v>450</v>
      </c>
      <c r="E9459" s="8" t="s">
        <v>757</v>
      </c>
      <c r="F9459" s="8" t="s">
        <v>498</v>
      </c>
      <c r="G9459" s="8" t="s">
        <v>758</v>
      </c>
      <c r="H9459" s="8">
        <v>0.23510200000000001</v>
      </c>
    </row>
    <row r="9460" spans="1:8">
      <c r="A9460" s="8" t="str">
        <f t="shared" si="187"/>
        <v>40.13.000210.07.0002</v>
      </c>
      <c r="B9460" s="8" t="s">
        <v>122</v>
      </c>
      <c r="C9460" s="8" t="s">
        <v>258</v>
      </c>
      <c r="D9460" s="8" t="s">
        <v>450</v>
      </c>
      <c r="E9460" s="8" t="s">
        <v>454</v>
      </c>
      <c r="F9460" s="8" t="s">
        <v>452</v>
      </c>
      <c r="G9460" s="8" t="s">
        <v>455</v>
      </c>
      <c r="H9460" s="8">
        <v>8.0935000000000007E-2</v>
      </c>
    </row>
    <row r="9461" spans="1:8">
      <c r="A9461" s="8" t="str">
        <f t="shared" si="187"/>
        <v>40.13.000210.09.0004</v>
      </c>
      <c r="B9461" s="8" t="s">
        <v>122</v>
      </c>
      <c r="C9461" s="8" t="s">
        <v>258</v>
      </c>
      <c r="D9461" s="8" t="s">
        <v>450</v>
      </c>
      <c r="E9461" s="8" t="s">
        <v>577</v>
      </c>
      <c r="F9461" s="8" t="s">
        <v>452</v>
      </c>
      <c r="G9461" s="8" t="s">
        <v>578</v>
      </c>
      <c r="H9461" s="8">
        <v>2.5555999999999999E-2</v>
      </c>
    </row>
    <row r="9462" spans="1:8">
      <c r="A9462" s="8" t="str">
        <f t="shared" si="187"/>
        <v>40.13.000230.05.0008</v>
      </c>
      <c r="B9462" s="8" t="s">
        <v>122</v>
      </c>
      <c r="C9462" s="8" t="s">
        <v>258</v>
      </c>
      <c r="D9462" s="8" t="s">
        <v>450</v>
      </c>
      <c r="E9462" s="8" t="s">
        <v>946</v>
      </c>
      <c r="F9462" s="8" t="s">
        <v>498</v>
      </c>
      <c r="G9462" s="8" t="s">
        <v>947</v>
      </c>
      <c r="H9462" s="8">
        <v>0.712727</v>
      </c>
    </row>
    <row r="9463" spans="1:8">
      <c r="A9463" s="8" t="str">
        <f t="shared" si="187"/>
        <v>40.13.000210.05.0002</v>
      </c>
      <c r="B9463" s="8" t="s">
        <v>122</v>
      </c>
      <c r="C9463" s="8" t="s">
        <v>258</v>
      </c>
      <c r="D9463" s="8" t="s">
        <v>450</v>
      </c>
      <c r="E9463" s="8" t="s">
        <v>451</v>
      </c>
      <c r="F9463" s="8" t="s">
        <v>452</v>
      </c>
      <c r="G9463" s="8" t="s">
        <v>453</v>
      </c>
      <c r="H9463" s="8">
        <v>0.41327599999999998</v>
      </c>
    </row>
    <row r="9464" spans="1:8">
      <c r="A9464" s="8" t="str">
        <f t="shared" si="187"/>
        <v>40.13.000210.04.0010</v>
      </c>
      <c r="B9464" s="8" t="s">
        <v>122</v>
      </c>
      <c r="C9464" s="8" t="s">
        <v>258</v>
      </c>
      <c r="D9464" s="8" t="s">
        <v>450</v>
      </c>
      <c r="E9464" s="8" t="s">
        <v>465</v>
      </c>
      <c r="F9464" s="8" t="s">
        <v>452</v>
      </c>
      <c r="G9464" s="8" t="s">
        <v>459</v>
      </c>
      <c r="H9464" s="8">
        <v>0.123983</v>
      </c>
    </row>
    <row r="9465" spans="1:8">
      <c r="A9465" s="8" t="str">
        <f t="shared" si="187"/>
        <v>40.13.000210.09.0003</v>
      </c>
      <c r="B9465" s="8" t="s">
        <v>122</v>
      </c>
      <c r="C9465" s="8" t="s">
        <v>258</v>
      </c>
      <c r="D9465" s="8" t="s">
        <v>450</v>
      </c>
      <c r="E9465" s="8" t="s">
        <v>824</v>
      </c>
      <c r="F9465" s="8" t="s">
        <v>452</v>
      </c>
      <c r="G9465" s="8" t="s">
        <v>825</v>
      </c>
      <c r="H9465" s="8">
        <v>0.223604</v>
      </c>
    </row>
    <row r="9466" spans="1:8">
      <c r="A9466" s="8" t="str">
        <f t="shared" si="187"/>
        <v>40.13.000210.06.0020</v>
      </c>
      <c r="B9466" s="8" t="s">
        <v>122</v>
      </c>
      <c r="C9466" s="8" t="s">
        <v>258</v>
      </c>
      <c r="D9466" s="8" t="s">
        <v>450</v>
      </c>
      <c r="E9466" s="8" t="s">
        <v>456</v>
      </c>
      <c r="F9466" s="8" t="s">
        <v>452</v>
      </c>
      <c r="G9466" s="8" t="s">
        <v>457</v>
      </c>
      <c r="H9466" s="8">
        <v>1.5282E-2</v>
      </c>
    </row>
    <row r="9467" spans="1:8">
      <c r="A9467" s="8" t="str">
        <f t="shared" si="187"/>
        <v>40.13.000210.07.0027</v>
      </c>
      <c r="B9467" s="8" t="s">
        <v>122</v>
      </c>
      <c r="C9467" s="8" t="s">
        <v>258</v>
      </c>
      <c r="D9467" s="8" t="s">
        <v>450</v>
      </c>
      <c r="E9467" s="8" t="s">
        <v>948</v>
      </c>
      <c r="F9467" s="8" t="s">
        <v>452</v>
      </c>
      <c r="G9467" s="8" t="s">
        <v>949</v>
      </c>
      <c r="H9467" s="8">
        <v>1.653E-3</v>
      </c>
    </row>
    <row r="9468" spans="1:8">
      <c r="A9468" s="8" t="str">
        <f t="shared" si="187"/>
        <v>40.13.000230.05.0007</v>
      </c>
      <c r="B9468" s="8" t="s">
        <v>122</v>
      </c>
      <c r="C9468" s="8" t="s">
        <v>258</v>
      </c>
      <c r="D9468" s="8" t="s">
        <v>450</v>
      </c>
      <c r="E9468" s="8" t="s">
        <v>950</v>
      </c>
      <c r="F9468" s="8" t="s">
        <v>452</v>
      </c>
      <c r="G9468" s="8" t="s">
        <v>951</v>
      </c>
      <c r="H9468" s="8">
        <v>1.3636360000000001</v>
      </c>
    </row>
    <row r="9469" spans="1:8">
      <c r="A9469" s="8" t="str">
        <f t="shared" si="187"/>
        <v>40.13.000210.05.0003</v>
      </c>
      <c r="B9469" s="8" t="s">
        <v>122</v>
      </c>
      <c r="C9469" s="8" t="s">
        <v>258</v>
      </c>
      <c r="D9469" s="8" t="s">
        <v>450</v>
      </c>
      <c r="E9469" s="8" t="s">
        <v>952</v>
      </c>
      <c r="F9469" s="8" t="s">
        <v>452</v>
      </c>
      <c r="G9469" s="8" t="s">
        <v>953</v>
      </c>
      <c r="H9469" s="8">
        <v>0.81959199999999999</v>
      </c>
    </row>
    <row r="9470" spans="1:8">
      <c r="A9470" s="8" t="str">
        <f t="shared" si="187"/>
        <v>40.13.000210.04.0005</v>
      </c>
      <c r="B9470" s="8" t="s">
        <v>122</v>
      </c>
      <c r="C9470" s="8" t="s">
        <v>258</v>
      </c>
      <c r="D9470" s="8" t="s">
        <v>450</v>
      </c>
      <c r="E9470" s="8" t="s">
        <v>475</v>
      </c>
      <c r="F9470" s="8" t="s">
        <v>452</v>
      </c>
      <c r="G9470" s="8" t="s">
        <v>476</v>
      </c>
      <c r="H9470" s="8">
        <v>0.24587800000000001</v>
      </c>
    </row>
    <row r="9471" spans="1:8">
      <c r="A9471" s="8" t="str">
        <f t="shared" si="187"/>
        <v>40.13.000210.04.0004</v>
      </c>
      <c r="B9471" s="8" t="s">
        <v>122</v>
      </c>
      <c r="C9471" s="8" t="s">
        <v>258</v>
      </c>
      <c r="D9471" s="8" t="s">
        <v>450</v>
      </c>
      <c r="E9471" s="8" t="s">
        <v>776</v>
      </c>
      <c r="F9471" s="8" t="s">
        <v>452</v>
      </c>
      <c r="G9471" s="8" t="s">
        <v>777</v>
      </c>
      <c r="H9471" s="8">
        <v>0.18031</v>
      </c>
    </row>
    <row r="9472" spans="1:8">
      <c r="A9472" s="8" t="str">
        <f t="shared" si="187"/>
        <v>40.13.000220.16.0002</v>
      </c>
      <c r="B9472" s="8" t="s">
        <v>122</v>
      </c>
      <c r="C9472" s="8" t="s">
        <v>258</v>
      </c>
      <c r="D9472" s="8" t="s">
        <v>450</v>
      </c>
      <c r="E9472" s="8" t="s">
        <v>961</v>
      </c>
      <c r="F9472" s="8" t="s">
        <v>508</v>
      </c>
      <c r="G9472" s="8" t="s">
        <v>962</v>
      </c>
      <c r="H9472" s="8">
        <v>36</v>
      </c>
    </row>
    <row r="9473" spans="1:8">
      <c r="A9473" s="8" t="str">
        <f t="shared" si="187"/>
        <v>40.13.000220.03.0005</v>
      </c>
      <c r="B9473" s="8" t="s">
        <v>122</v>
      </c>
      <c r="C9473" s="8" t="s">
        <v>258</v>
      </c>
      <c r="D9473" s="8" t="s">
        <v>450</v>
      </c>
      <c r="E9473" s="8" t="s">
        <v>968</v>
      </c>
      <c r="F9473" s="8" t="s">
        <v>463</v>
      </c>
      <c r="G9473" s="8" t="s">
        <v>969</v>
      </c>
      <c r="H9473" s="8">
        <v>1</v>
      </c>
    </row>
    <row r="9474" spans="1:8">
      <c r="A9474" s="8" t="str">
        <f t="shared" si="187"/>
        <v>40.13.000220.07.0099</v>
      </c>
      <c r="B9474" s="8" t="s">
        <v>122</v>
      </c>
      <c r="C9474" s="8" t="s">
        <v>258</v>
      </c>
      <c r="D9474" s="8" t="s">
        <v>450</v>
      </c>
      <c r="E9474" s="8" t="s">
        <v>897</v>
      </c>
      <c r="F9474" s="8" t="s">
        <v>452</v>
      </c>
      <c r="G9474" s="8" t="s">
        <v>898</v>
      </c>
      <c r="H9474" s="8">
        <v>4.2244999999999998E-2</v>
      </c>
    </row>
    <row r="9475" spans="1:8">
      <c r="A9475" s="8" t="str">
        <f t="shared" si="187"/>
        <v>---------------  - FMEN031 - V:</v>
      </c>
      <c r="B9475" s="8" t="s">
        <v>427</v>
      </c>
      <c r="C9475" s="8" t="e">
        <f>------------------------------DAT</f>
        <v>#NAME?</v>
      </c>
      <c r="D9475" s="8" t="s">
        <v>1238</v>
      </c>
      <c r="E9475" s="8" t="s">
        <v>526</v>
      </c>
      <c r="F9475" s="8" t="s">
        <v>527</v>
      </c>
      <c r="G9475" s="8" t="s">
        <v>528</v>
      </c>
      <c r="H9475" s="8"/>
    </row>
    <row r="9476" spans="1:8">
      <c r="A9476" s="8" t="str">
        <f t="shared" si="187"/>
        <v>_x000C_------------------------------</v>
      </c>
      <c r="B9476" s="8" t="s">
        <v>529</v>
      </c>
      <c r="C9476" s="8" t="s">
        <v>1227</v>
      </c>
      <c r="D9476" s="8" t="s">
        <v>1228</v>
      </c>
      <c r="E9476" s="8" t="s">
        <v>430</v>
      </c>
      <c r="F9476" s="8" t="s">
        <v>429</v>
      </c>
      <c r="G9476" s="8" t="s">
        <v>431</v>
      </c>
      <c r="H9476" s="8" t="s">
        <v>431</v>
      </c>
    </row>
    <row r="9477" spans="1:8">
      <c r="A9477" s="8" t="str">
        <f t="shared" si="187"/>
        <v>FORNO DE MINASrutura de Atual P</v>
      </c>
      <c r="B9477" s="8" t="s">
        <v>433</v>
      </c>
      <c r="C9477" s="8" t="s">
        <v>434</v>
      </c>
      <c r="D9477" s="8" t="s">
        <v>435</v>
      </c>
      <c r="E9477" s="8" t="s">
        <v>436</v>
      </c>
      <c r="F9477" s="8" t="s">
        <v>437</v>
      </c>
      <c r="G9477" s="8" t="s">
        <v>438</v>
      </c>
      <c r="H9477" s="8" t="s">
        <v>2281</v>
      </c>
    </row>
    <row r="9478" spans="1:8">
      <c r="A9478" s="8" t="str">
        <f t="shared" si="187"/>
        <v>-------------------------------</v>
      </c>
      <c r="B9478" s="8" t="s">
        <v>427</v>
      </c>
      <c r="C9478" s="8" t="s">
        <v>1227</v>
      </c>
      <c r="D9478" s="8" t="s">
        <v>1228</v>
      </c>
      <c r="E9478" s="8" t="s">
        <v>430</v>
      </c>
      <c r="F9478" s="8" t="s">
        <v>429</v>
      </c>
      <c r="G9478" s="8" t="s">
        <v>431</v>
      </c>
      <c r="H9478" s="8" t="s">
        <v>2273</v>
      </c>
    </row>
    <row r="9479" spans="1:8">
      <c r="A9479" s="8" t="str">
        <f t="shared" si="187"/>
        <v/>
      </c>
      <c r="B9479" s="8"/>
      <c r="C9479" s="8"/>
      <c r="D9479" s="8"/>
      <c r="E9479" s="8"/>
      <c r="F9479" s="8"/>
      <c r="G9479" s="8"/>
      <c r="H9479" s="8"/>
    </row>
    <row r="9480" spans="1:8">
      <c r="A9480" s="8" t="str">
        <f t="shared" si="187"/>
        <v>Item PaiItem Filho</v>
      </c>
      <c r="B9480" s="8" t="s">
        <v>441</v>
      </c>
      <c r="C9480" s="8" t="s">
        <v>442</v>
      </c>
      <c r="D9480" s="8" t="s">
        <v>443</v>
      </c>
      <c r="E9480" s="8" t="s">
        <v>444</v>
      </c>
      <c r="F9480" s="8" t="s">
        <v>443</v>
      </c>
      <c r="G9480" s="8" t="s">
        <v>445</v>
      </c>
      <c r="H9480" s="8" t="s">
        <v>446</v>
      </c>
    </row>
    <row r="9481" spans="1:8">
      <c r="A9481" s="8" t="str">
        <f t="shared" si="187"/>
        <v>------------------------------</v>
      </c>
      <c r="B9481" s="8" t="s">
        <v>427</v>
      </c>
      <c r="C9481" s="8" t="s">
        <v>447</v>
      </c>
      <c r="D9481" s="8" t="s">
        <v>448</v>
      </c>
      <c r="E9481" s="8" t="s">
        <v>449</v>
      </c>
      <c r="F9481" s="8" t="s">
        <v>448</v>
      </c>
      <c r="G9481" s="8" t="s">
        <v>431</v>
      </c>
      <c r="H9481" s="8" t="s">
        <v>427</v>
      </c>
    </row>
    <row r="9482" spans="1:8">
      <c r="A9482" s="8" t="str">
        <f t="shared" si="187"/>
        <v>40.13.000335.05.0084</v>
      </c>
      <c r="B9482" s="8" t="s">
        <v>123</v>
      </c>
      <c r="C9482" s="8" t="s">
        <v>260</v>
      </c>
      <c r="D9482" s="8" t="s">
        <v>450</v>
      </c>
      <c r="E9482" s="8" t="s">
        <v>970</v>
      </c>
      <c r="F9482" s="8" t="s">
        <v>452</v>
      </c>
      <c r="G9482" s="8" t="s">
        <v>971</v>
      </c>
      <c r="H9482" s="8">
        <v>3.24</v>
      </c>
    </row>
    <row r="9483" spans="1:8">
      <c r="A9483" s="8" t="str">
        <f t="shared" si="187"/>
        <v>40.13.000330.02.0021</v>
      </c>
      <c r="B9483" s="8" t="s">
        <v>123</v>
      </c>
      <c r="C9483" s="8" t="s">
        <v>260</v>
      </c>
      <c r="D9483" s="8" t="s">
        <v>450</v>
      </c>
      <c r="E9483" s="8" t="s">
        <v>261</v>
      </c>
      <c r="F9483" s="8" t="s">
        <v>579</v>
      </c>
      <c r="G9483" s="8" t="s">
        <v>972</v>
      </c>
      <c r="H9483" s="8">
        <v>1.5297959999999999</v>
      </c>
    </row>
    <row r="9484" spans="1:8">
      <c r="A9484" s="8" t="str">
        <f t="shared" si="187"/>
        <v>40.13.000310.07.0002</v>
      </c>
      <c r="B9484" s="8" t="s">
        <v>123</v>
      </c>
      <c r="C9484" s="8" t="s">
        <v>260</v>
      </c>
      <c r="D9484" s="8" t="s">
        <v>450</v>
      </c>
      <c r="E9484" s="8" t="s">
        <v>454</v>
      </c>
      <c r="F9484" s="8" t="s">
        <v>452</v>
      </c>
      <c r="G9484" s="8" t="s">
        <v>455</v>
      </c>
      <c r="H9484" s="8">
        <v>6.4753000000000005E-2</v>
      </c>
    </row>
    <row r="9485" spans="1:8">
      <c r="A9485" s="8" t="str">
        <f t="shared" si="187"/>
        <v>40.13.000310.09.0004</v>
      </c>
      <c r="B9485" s="8" t="s">
        <v>123</v>
      </c>
      <c r="C9485" s="8" t="s">
        <v>260</v>
      </c>
      <c r="D9485" s="8" t="s">
        <v>450</v>
      </c>
      <c r="E9485" s="8" t="s">
        <v>577</v>
      </c>
      <c r="F9485" s="8" t="s">
        <v>452</v>
      </c>
      <c r="G9485" s="8" t="s">
        <v>578</v>
      </c>
      <c r="H9485" s="8">
        <v>2.1312999999999999E-2</v>
      </c>
    </row>
    <row r="9486" spans="1:8">
      <c r="A9486" s="8" t="str">
        <f t="shared" si="187"/>
        <v>40.13.000330.05.0008</v>
      </c>
      <c r="B9486" s="8" t="s">
        <v>123</v>
      </c>
      <c r="C9486" s="8" t="s">
        <v>260</v>
      </c>
      <c r="D9486" s="8" t="s">
        <v>450</v>
      </c>
      <c r="E9486" s="8" t="s">
        <v>946</v>
      </c>
      <c r="F9486" s="8" t="s">
        <v>498</v>
      </c>
      <c r="G9486" s="8" t="s">
        <v>947</v>
      </c>
      <c r="H9486" s="8">
        <v>0.73959600000000003</v>
      </c>
    </row>
    <row r="9487" spans="1:8">
      <c r="A9487" s="8" t="str">
        <f t="shared" ref="A9487:A9550" si="188">B9487&amp;E9487</f>
        <v>40.13.000310.05.0002</v>
      </c>
      <c r="B9487" s="8" t="s">
        <v>123</v>
      </c>
      <c r="C9487" s="8" t="s">
        <v>260</v>
      </c>
      <c r="D9487" s="8" t="s">
        <v>450</v>
      </c>
      <c r="E9487" s="8" t="s">
        <v>451</v>
      </c>
      <c r="F9487" s="8" t="s">
        <v>452</v>
      </c>
      <c r="G9487" s="8" t="s">
        <v>453</v>
      </c>
      <c r="H9487" s="8">
        <v>0.42885600000000001</v>
      </c>
    </row>
    <row r="9488" spans="1:8">
      <c r="A9488" s="8" t="str">
        <f t="shared" si="188"/>
        <v>40.13.000310.04.0010</v>
      </c>
      <c r="B9488" s="8" t="s">
        <v>123</v>
      </c>
      <c r="C9488" s="8" t="s">
        <v>260</v>
      </c>
      <c r="D9488" s="8" t="s">
        <v>450</v>
      </c>
      <c r="E9488" s="8" t="s">
        <v>465</v>
      </c>
      <c r="F9488" s="8" t="s">
        <v>452</v>
      </c>
      <c r="G9488" s="8" t="s">
        <v>459</v>
      </c>
      <c r="H9488" s="8">
        <v>0.12865699999999999</v>
      </c>
    </row>
    <row r="9489" spans="1:8">
      <c r="A9489" s="8" t="str">
        <f t="shared" si="188"/>
        <v>40.13.000310.09.0003</v>
      </c>
      <c r="B9489" s="8" t="s">
        <v>123</v>
      </c>
      <c r="C9489" s="8" t="s">
        <v>260</v>
      </c>
      <c r="D9489" s="8" t="s">
        <v>450</v>
      </c>
      <c r="E9489" s="8" t="s">
        <v>824</v>
      </c>
      <c r="F9489" s="8" t="s">
        <v>452</v>
      </c>
      <c r="G9489" s="8" t="s">
        <v>825</v>
      </c>
      <c r="H9489" s="8">
        <v>0.21629499999999999</v>
      </c>
    </row>
    <row r="9490" spans="1:8">
      <c r="A9490" s="8" t="str">
        <f t="shared" si="188"/>
        <v>40.13.000310.06.0020</v>
      </c>
      <c r="B9490" s="8" t="s">
        <v>123</v>
      </c>
      <c r="C9490" s="8" t="s">
        <v>260</v>
      </c>
      <c r="D9490" s="8" t="s">
        <v>450</v>
      </c>
      <c r="E9490" s="8" t="s">
        <v>456</v>
      </c>
      <c r="F9490" s="8" t="s">
        <v>452</v>
      </c>
      <c r="G9490" s="8" t="s">
        <v>457</v>
      </c>
      <c r="H9490" s="8">
        <v>1.3391E-2</v>
      </c>
    </row>
    <row r="9491" spans="1:8">
      <c r="A9491" s="8" t="str">
        <f t="shared" si="188"/>
        <v>40.13.000310.07.0027</v>
      </c>
      <c r="B9491" s="8" t="s">
        <v>123</v>
      </c>
      <c r="C9491" s="8" t="s">
        <v>260</v>
      </c>
      <c r="D9491" s="8" t="s">
        <v>450</v>
      </c>
      <c r="E9491" s="8" t="s">
        <v>948</v>
      </c>
      <c r="F9491" s="8" t="s">
        <v>452</v>
      </c>
      <c r="G9491" s="8" t="s">
        <v>949</v>
      </c>
      <c r="H9491" s="8">
        <v>1.7149999999999999E-3</v>
      </c>
    </row>
    <row r="9492" spans="1:8">
      <c r="A9492" s="8" t="str">
        <f t="shared" si="188"/>
        <v>40.13.000330.05.0007</v>
      </c>
      <c r="B9492" s="8" t="s">
        <v>123</v>
      </c>
      <c r="C9492" s="8" t="s">
        <v>260</v>
      </c>
      <c r="D9492" s="8" t="s">
        <v>450</v>
      </c>
      <c r="E9492" s="8" t="s">
        <v>950</v>
      </c>
      <c r="F9492" s="8" t="s">
        <v>452</v>
      </c>
      <c r="G9492" s="8" t="s">
        <v>951</v>
      </c>
      <c r="H9492" s="8">
        <v>0.98606099999999997</v>
      </c>
    </row>
    <row r="9493" spans="1:8">
      <c r="A9493" s="8" t="str">
        <f t="shared" si="188"/>
        <v>40.13.000310.05.0003</v>
      </c>
      <c r="B9493" s="8" t="s">
        <v>123</v>
      </c>
      <c r="C9493" s="8" t="s">
        <v>260</v>
      </c>
      <c r="D9493" s="8" t="s">
        <v>450</v>
      </c>
      <c r="E9493" s="8" t="s">
        <v>952</v>
      </c>
      <c r="F9493" s="8" t="s">
        <v>452</v>
      </c>
      <c r="G9493" s="8" t="s">
        <v>953</v>
      </c>
      <c r="H9493" s="8">
        <v>0.59265599999999996</v>
      </c>
    </row>
    <row r="9494" spans="1:8">
      <c r="A9494" s="8" t="str">
        <f t="shared" si="188"/>
        <v>40.13.000310.04.0005</v>
      </c>
      <c r="B9494" s="8" t="s">
        <v>123</v>
      </c>
      <c r="C9494" s="8" t="s">
        <v>260</v>
      </c>
      <c r="D9494" s="8" t="s">
        <v>450</v>
      </c>
      <c r="E9494" s="8" t="s">
        <v>475</v>
      </c>
      <c r="F9494" s="8" t="s">
        <v>452</v>
      </c>
      <c r="G9494" s="8" t="s">
        <v>476</v>
      </c>
      <c r="H9494" s="8">
        <v>0.17779700000000001</v>
      </c>
    </row>
    <row r="9495" spans="1:8">
      <c r="A9495" s="8" t="str">
        <f t="shared" si="188"/>
        <v>40.13.000310.04.0004</v>
      </c>
      <c r="B9495" s="8" t="s">
        <v>123</v>
      </c>
      <c r="C9495" s="8" t="s">
        <v>260</v>
      </c>
      <c r="D9495" s="8" t="s">
        <v>450</v>
      </c>
      <c r="E9495" s="8" t="s">
        <v>776</v>
      </c>
      <c r="F9495" s="8" t="s">
        <v>452</v>
      </c>
      <c r="G9495" s="8" t="s">
        <v>777</v>
      </c>
      <c r="H9495" s="8">
        <v>0.130384</v>
      </c>
    </row>
    <row r="9496" spans="1:8">
      <c r="A9496" s="8" t="str">
        <f t="shared" si="188"/>
        <v>40.13.000320.16.0002</v>
      </c>
      <c r="B9496" s="8" t="s">
        <v>123</v>
      </c>
      <c r="C9496" s="8" t="s">
        <v>260</v>
      </c>
      <c r="D9496" s="8" t="s">
        <v>450</v>
      </c>
      <c r="E9496" s="8" t="s">
        <v>961</v>
      </c>
      <c r="F9496" s="8" t="s">
        <v>508</v>
      </c>
      <c r="G9496" s="8" t="s">
        <v>962</v>
      </c>
      <c r="H9496" s="8">
        <v>36</v>
      </c>
    </row>
    <row r="9497" spans="1:8">
      <c r="A9497" s="8" t="str">
        <f t="shared" si="188"/>
        <v>40.13.000320.03.0005</v>
      </c>
      <c r="B9497" s="8" t="s">
        <v>123</v>
      </c>
      <c r="C9497" s="8" t="s">
        <v>260</v>
      </c>
      <c r="D9497" s="8" t="s">
        <v>450</v>
      </c>
      <c r="E9497" s="8" t="s">
        <v>968</v>
      </c>
      <c r="F9497" s="8" t="s">
        <v>463</v>
      </c>
      <c r="G9497" s="8" t="s">
        <v>969</v>
      </c>
      <c r="H9497" s="8">
        <v>1</v>
      </c>
    </row>
    <row r="9498" spans="1:8">
      <c r="A9498" s="8" t="str">
        <f t="shared" si="188"/>
        <v>40.13.000320.07.0099</v>
      </c>
      <c r="B9498" s="8" t="s">
        <v>123</v>
      </c>
      <c r="C9498" s="8" t="s">
        <v>260</v>
      </c>
      <c r="D9498" s="8" t="s">
        <v>450</v>
      </c>
      <c r="E9498" s="8" t="s">
        <v>897</v>
      </c>
      <c r="F9498" s="8" t="s">
        <v>452</v>
      </c>
      <c r="G9498" s="8" t="s">
        <v>898</v>
      </c>
      <c r="H9498" s="8">
        <v>4.2244999999999998E-2</v>
      </c>
    </row>
    <row r="9499" spans="1:8">
      <c r="A9499" s="8" t="str">
        <f t="shared" si="188"/>
        <v>40.13.000430.05.0008</v>
      </c>
      <c r="B9499" s="8" t="s">
        <v>262</v>
      </c>
      <c r="C9499" s="8" t="s">
        <v>263</v>
      </c>
      <c r="D9499" s="8" t="s">
        <v>450</v>
      </c>
      <c r="E9499" s="8" t="s">
        <v>946</v>
      </c>
      <c r="F9499" s="8" t="s">
        <v>498</v>
      </c>
      <c r="G9499" s="8" t="s">
        <v>947</v>
      </c>
      <c r="H9499" s="8">
        <v>0.80191900000000005</v>
      </c>
    </row>
    <row r="9500" spans="1:8">
      <c r="A9500" s="8" t="str">
        <f t="shared" si="188"/>
        <v>40.13.000410.05.0002</v>
      </c>
      <c r="B9500" s="8" t="s">
        <v>262</v>
      </c>
      <c r="C9500" s="8" t="s">
        <v>263</v>
      </c>
      <c r="D9500" s="8" t="s">
        <v>450</v>
      </c>
      <c r="E9500" s="8" t="s">
        <v>451</v>
      </c>
      <c r="F9500" s="8" t="s">
        <v>452</v>
      </c>
      <c r="G9500" s="8" t="s">
        <v>453</v>
      </c>
      <c r="H9500" s="8">
        <v>0.46499400000000002</v>
      </c>
    </row>
    <row r="9501" spans="1:8">
      <c r="A9501" s="8" t="str">
        <f t="shared" si="188"/>
        <v>40.13.000410.04.0010</v>
      </c>
      <c r="B9501" s="8" t="s">
        <v>262</v>
      </c>
      <c r="C9501" s="8" t="s">
        <v>263</v>
      </c>
      <c r="D9501" s="8" t="s">
        <v>450</v>
      </c>
      <c r="E9501" s="8" t="s">
        <v>465</v>
      </c>
      <c r="F9501" s="8" t="s">
        <v>452</v>
      </c>
      <c r="G9501" s="8" t="s">
        <v>459</v>
      </c>
      <c r="H9501" s="8">
        <v>0.13949800000000001</v>
      </c>
    </row>
    <row r="9502" spans="1:8">
      <c r="A9502" s="8" t="str">
        <f t="shared" si="188"/>
        <v>40.13.000410.09.0003</v>
      </c>
      <c r="B9502" s="8" t="s">
        <v>262</v>
      </c>
      <c r="C9502" s="8" t="s">
        <v>263</v>
      </c>
      <c r="D9502" s="8" t="s">
        <v>450</v>
      </c>
      <c r="E9502" s="8" t="s">
        <v>824</v>
      </c>
      <c r="F9502" s="8" t="s">
        <v>452</v>
      </c>
      <c r="G9502" s="8" t="s">
        <v>825</v>
      </c>
      <c r="H9502" s="8">
        <v>0.224718</v>
      </c>
    </row>
    <row r="9503" spans="1:8">
      <c r="A9503" s="8" t="str">
        <f t="shared" si="188"/>
        <v>40.13.000410.06.0020</v>
      </c>
      <c r="B9503" s="8" t="s">
        <v>262</v>
      </c>
      <c r="C9503" s="8" t="s">
        <v>263</v>
      </c>
      <c r="D9503" s="8" t="s">
        <v>450</v>
      </c>
      <c r="E9503" s="8" t="s">
        <v>456</v>
      </c>
      <c r="F9503" s="8" t="s">
        <v>452</v>
      </c>
      <c r="G9503" s="8" t="s">
        <v>457</v>
      </c>
      <c r="H9503" s="8">
        <v>1.2982E-2</v>
      </c>
    </row>
    <row r="9504" spans="1:8">
      <c r="A9504" s="8" t="str">
        <f t="shared" si="188"/>
        <v>40.13.000410.07.0027</v>
      </c>
      <c r="B9504" s="8" t="s">
        <v>262</v>
      </c>
      <c r="C9504" s="8" t="s">
        <v>263</v>
      </c>
      <c r="D9504" s="8" t="s">
        <v>450</v>
      </c>
      <c r="E9504" s="8" t="s">
        <v>948</v>
      </c>
      <c r="F9504" s="8" t="s">
        <v>452</v>
      </c>
      <c r="G9504" s="8" t="s">
        <v>949</v>
      </c>
      <c r="H9504" s="8">
        <v>1.8600000000000001E-3</v>
      </c>
    </row>
    <row r="9505" spans="1:8">
      <c r="A9505" s="8" t="str">
        <f t="shared" si="188"/>
        <v>40.13.000430.05.0007</v>
      </c>
      <c r="B9505" s="8" t="s">
        <v>262</v>
      </c>
      <c r="C9505" s="8" t="s">
        <v>263</v>
      </c>
      <c r="D9505" s="8" t="s">
        <v>450</v>
      </c>
      <c r="E9505" s="8" t="s">
        <v>950</v>
      </c>
      <c r="F9505" s="8" t="s">
        <v>452</v>
      </c>
      <c r="G9505" s="8" t="s">
        <v>951</v>
      </c>
      <c r="H9505" s="8">
        <v>0.80191900000000005</v>
      </c>
    </row>
    <row r="9506" spans="1:8">
      <c r="A9506" s="8" t="str">
        <f t="shared" si="188"/>
        <v>40.13.000410.05.0003</v>
      </c>
      <c r="B9506" s="8" t="s">
        <v>262</v>
      </c>
      <c r="C9506" s="8" t="s">
        <v>263</v>
      </c>
      <c r="D9506" s="8" t="s">
        <v>450</v>
      </c>
      <c r="E9506" s="8" t="s">
        <v>952</v>
      </c>
      <c r="F9506" s="8" t="s">
        <v>452</v>
      </c>
      <c r="G9506" s="8" t="s">
        <v>953</v>
      </c>
      <c r="H9506" s="8">
        <v>0.48198099999999999</v>
      </c>
    </row>
    <row r="9507" spans="1:8">
      <c r="A9507" s="8" t="str">
        <f t="shared" si="188"/>
        <v>40.13.000410.04.0005</v>
      </c>
      <c r="B9507" s="8" t="s">
        <v>262</v>
      </c>
      <c r="C9507" s="8" t="s">
        <v>263</v>
      </c>
      <c r="D9507" s="8" t="s">
        <v>450</v>
      </c>
      <c r="E9507" s="8" t="s">
        <v>475</v>
      </c>
      <c r="F9507" s="8" t="s">
        <v>452</v>
      </c>
      <c r="G9507" s="8" t="s">
        <v>476</v>
      </c>
      <c r="H9507" s="8">
        <v>0.180978</v>
      </c>
    </row>
    <row r="9508" spans="1:8">
      <c r="A9508" s="8" t="str">
        <f t="shared" si="188"/>
        <v>40.13.000410.04.0004</v>
      </c>
      <c r="B9508" s="8" t="s">
        <v>262</v>
      </c>
      <c r="C9508" s="8" t="s">
        <v>263</v>
      </c>
      <c r="D9508" s="8" t="s">
        <v>450</v>
      </c>
      <c r="E9508" s="8" t="s">
        <v>776</v>
      </c>
      <c r="F9508" s="8" t="s">
        <v>452</v>
      </c>
      <c r="G9508" s="8" t="s">
        <v>777</v>
      </c>
      <c r="H9508" s="8">
        <v>0.10603600000000001</v>
      </c>
    </row>
    <row r="9509" spans="1:8">
      <c r="A9509" s="8" t="str">
        <f t="shared" si="188"/>
        <v>40.13.000410.07.0002</v>
      </c>
      <c r="B9509" s="8" t="s">
        <v>262</v>
      </c>
      <c r="C9509" s="8" t="s">
        <v>263</v>
      </c>
      <c r="D9509" s="8" t="s">
        <v>450</v>
      </c>
      <c r="E9509" s="8" t="s">
        <v>454</v>
      </c>
      <c r="F9509" s="8" t="s">
        <v>452</v>
      </c>
      <c r="G9509" s="8" t="s">
        <v>455</v>
      </c>
      <c r="H9509" s="8">
        <v>0.39607599999999998</v>
      </c>
    </row>
    <row r="9510" spans="1:8">
      <c r="A9510" s="8" t="str">
        <f t="shared" si="188"/>
        <v>40.13.000410.09.0002</v>
      </c>
      <c r="B9510" s="8" t="s">
        <v>262</v>
      </c>
      <c r="C9510" s="8" t="s">
        <v>263</v>
      </c>
      <c r="D9510" s="8" t="s">
        <v>450</v>
      </c>
      <c r="E9510" s="8" t="s">
        <v>502</v>
      </c>
      <c r="F9510" s="8" t="s">
        <v>452</v>
      </c>
      <c r="G9510" s="8" t="s">
        <v>503</v>
      </c>
      <c r="H9510" s="8">
        <v>3.2626000000000002E-2</v>
      </c>
    </row>
    <row r="9511" spans="1:8">
      <c r="A9511" s="8" t="str">
        <f t="shared" si="188"/>
        <v>40.13.000410.09.0006</v>
      </c>
      <c r="B9511" s="8" t="s">
        <v>262</v>
      </c>
      <c r="C9511" s="8" t="s">
        <v>263</v>
      </c>
      <c r="D9511" s="8" t="s">
        <v>450</v>
      </c>
      <c r="E9511" s="8" t="s">
        <v>504</v>
      </c>
      <c r="F9511" s="8" t="s">
        <v>505</v>
      </c>
      <c r="G9511" s="8" t="s">
        <v>506</v>
      </c>
      <c r="H9511" s="8">
        <v>1.864E-3</v>
      </c>
    </row>
    <row r="9512" spans="1:8">
      <c r="A9512" s="8" t="str">
        <f t="shared" si="188"/>
        <v>40.13.000430.02.0020</v>
      </c>
      <c r="B9512" s="8" t="s">
        <v>262</v>
      </c>
      <c r="C9512" s="8" t="s">
        <v>263</v>
      </c>
      <c r="D9512" s="8" t="s">
        <v>450</v>
      </c>
      <c r="E9512" s="8" t="s">
        <v>264</v>
      </c>
      <c r="F9512" s="8" t="s">
        <v>579</v>
      </c>
      <c r="G9512" s="8" t="s">
        <v>973</v>
      </c>
      <c r="H9512" s="8">
        <v>1.322449</v>
      </c>
    </row>
    <row r="9513" spans="1:8">
      <c r="A9513" s="8" t="str">
        <f t="shared" si="188"/>
        <v>40.13.000410.03.0013</v>
      </c>
      <c r="B9513" s="8" t="s">
        <v>262</v>
      </c>
      <c r="C9513" s="8" t="s">
        <v>263</v>
      </c>
      <c r="D9513" s="8" t="s">
        <v>450</v>
      </c>
      <c r="E9513" s="8" t="s">
        <v>974</v>
      </c>
      <c r="F9513" s="8" t="s">
        <v>452</v>
      </c>
      <c r="G9513" s="8" t="s">
        <v>975</v>
      </c>
      <c r="H9513" s="8">
        <v>0.48480800000000002</v>
      </c>
    </row>
    <row r="9514" spans="1:8">
      <c r="A9514" s="8" t="str">
        <f t="shared" si="188"/>
        <v>40.13.000410.01.0004</v>
      </c>
      <c r="B9514" s="8" t="s">
        <v>262</v>
      </c>
      <c r="C9514" s="8" t="s">
        <v>263</v>
      </c>
      <c r="D9514" s="8" t="s">
        <v>450</v>
      </c>
      <c r="E9514" s="8" t="s">
        <v>719</v>
      </c>
      <c r="F9514" s="8" t="s">
        <v>452</v>
      </c>
      <c r="G9514" s="8" t="s">
        <v>720</v>
      </c>
      <c r="H9514" s="8">
        <v>6.0551000000000001E-2</v>
      </c>
    </row>
    <row r="9515" spans="1:8">
      <c r="A9515" s="8" t="str">
        <f t="shared" si="188"/>
        <v>40.13.000410.02.0003</v>
      </c>
      <c r="B9515" s="8" t="s">
        <v>262</v>
      </c>
      <c r="C9515" s="8" t="s">
        <v>263</v>
      </c>
      <c r="D9515" s="8" t="s">
        <v>450</v>
      </c>
      <c r="E9515" s="8" t="s">
        <v>523</v>
      </c>
      <c r="F9515" s="8" t="s">
        <v>452</v>
      </c>
      <c r="G9515" s="8" t="s">
        <v>524</v>
      </c>
      <c r="H9515" s="8">
        <v>3.0342000000000001E-2</v>
      </c>
    </row>
    <row r="9516" spans="1:8">
      <c r="A9516" s="8" t="str">
        <f t="shared" si="188"/>
        <v>40.13.000410.06.0021</v>
      </c>
      <c r="B9516" s="8" t="s">
        <v>262</v>
      </c>
      <c r="C9516" s="8" t="s">
        <v>263</v>
      </c>
      <c r="D9516" s="8" t="s">
        <v>450</v>
      </c>
      <c r="E9516" s="8" t="s">
        <v>489</v>
      </c>
      <c r="F9516" s="8" t="s">
        <v>452</v>
      </c>
      <c r="G9516" s="8" t="s">
        <v>490</v>
      </c>
      <c r="H9516" s="8">
        <v>7.2500000000000004E-3</v>
      </c>
    </row>
    <row r="9517" spans="1:8">
      <c r="A9517" s="8" t="str">
        <f t="shared" si="188"/>
        <v>40.13.000410.06.0017</v>
      </c>
      <c r="B9517" s="8" t="s">
        <v>262</v>
      </c>
      <c r="C9517" s="8" t="s">
        <v>263</v>
      </c>
      <c r="D9517" s="8" t="s">
        <v>450</v>
      </c>
      <c r="E9517" s="8" t="s">
        <v>483</v>
      </c>
      <c r="F9517" s="8" t="s">
        <v>452</v>
      </c>
      <c r="G9517" s="8" t="s">
        <v>484</v>
      </c>
      <c r="H9517" s="8">
        <v>1.34E-4</v>
      </c>
    </row>
    <row r="9518" spans="1:8">
      <c r="A9518" s="8" t="str">
        <f t="shared" si="188"/>
        <v>40.13.000410.02.0035</v>
      </c>
      <c r="B9518" s="8" t="s">
        <v>262</v>
      </c>
      <c r="C9518" s="8" t="s">
        <v>263</v>
      </c>
      <c r="D9518" s="8" t="s">
        <v>450</v>
      </c>
      <c r="E9518" s="8" t="s">
        <v>500</v>
      </c>
      <c r="F9518" s="8" t="s">
        <v>498</v>
      </c>
      <c r="G9518" s="8" t="s">
        <v>501</v>
      </c>
      <c r="H9518" s="8">
        <v>0.34786400000000001</v>
      </c>
    </row>
    <row r="9519" spans="1:8">
      <c r="A9519" s="8" t="str">
        <f t="shared" si="188"/>
        <v>40.13.000410.06.0030</v>
      </c>
      <c r="B9519" s="8" t="s">
        <v>262</v>
      </c>
      <c r="C9519" s="8" t="s">
        <v>263</v>
      </c>
      <c r="D9519" s="8" t="s">
        <v>450</v>
      </c>
      <c r="E9519" s="8" t="s">
        <v>959</v>
      </c>
      <c r="F9519" s="8" t="s">
        <v>498</v>
      </c>
      <c r="G9519" s="8" t="s">
        <v>960</v>
      </c>
      <c r="H9519" s="8">
        <v>6.0419999999999996E-3</v>
      </c>
    </row>
    <row r="9520" spans="1:8">
      <c r="A9520" s="8" t="str">
        <f t="shared" si="188"/>
        <v>40.13.000410.06.0027</v>
      </c>
      <c r="B9520" s="8" t="s">
        <v>262</v>
      </c>
      <c r="C9520" s="8" t="s">
        <v>263</v>
      </c>
      <c r="D9520" s="8" t="s">
        <v>450</v>
      </c>
      <c r="E9520" s="8" t="s">
        <v>976</v>
      </c>
      <c r="F9520" s="8" t="s">
        <v>498</v>
      </c>
      <c r="G9520" s="8" t="s">
        <v>977</v>
      </c>
      <c r="H9520" s="8">
        <v>0.121236</v>
      </c>
    </row>
    <row r="9521" spans="1:8">
      <c r="A9521" s="8" t="str">
        <f t="shared" si="188"/>
        <v>40.13.000410.06.0034</v>
      </c>
      <c r="B9521" s="8" t="s">
        <v>262</v>
      </c>
      <c r="C9521" s="8" t="s">
        <v>263</v>
      </c>
      <c r="D9521" s="8" t="s">
        <v>450</v>
      </c>
      <c r="E9521" s="8" t="s">
        <v>929</v>
      </c>
      <c r="F9521" s="8" t="s">
        <v>452</v>
      </c>
      <c r="G9521" s="8" t="s">
        <v>930</v>
      </c>
      <c r="H9521" s="8">
        <v>1.2083E-2</v>
      </c>
    </row>
    <row r="9522" spans="1:8">
      <c r="A9522" s="8" t="str">
        <f t="shared" si="188"/>
        <v>40.13.000420.16.0002</v>
      </c>
      <c r="B9522" s="8" t="s">
        <v>262</v>
      </c>
      <c r="C9522" s="8" t="s">
        <v>263</v>
      </c>
      <c r="D9522" s="8" t="s">
        <v>450</v>
      </c>
      <c r="E9522" s="8" t="s">
        <v>961</v>
      </c>
      <c r="F9522" s="8" t="s">
        <v>508</v>
      </c>
      <c r="G9522" s="8" t="s">
        <v>962</v>
      </c>
      <c r="H9522" s="8">
        <v>36.734693999999998</v>
      </c>
    </row>
    <row r="9523" spans="1:8">
      <c r="A9523" s="8" t="str">
        <f t="shared" si="188"/>
        <v>40.13.000420.03.0035</v>
      </c>
      <c r="B9523" s="8" t="s">
        <v>262</v>
      </c>
      <c r="C9523" s="8" t="s">
        <v>263</v>
      </c>
      <c r="D9523" s="8" t="s">
        <v>450</v>
      </c>
      <c r="E9523" s="8" t="s">
        <v>963</v>
      </c>
      <c r="F9523" s="8" t="s">
        <v>463</v>
      </c>
      <c r="G9523" s="8" t="s">
        <v>964</v>
      </c>
      <c r="H9523" s="8">
        <v>1.0050250000000001</v>
      </c>
    </row>
    <row r="9524" spans="1:8">
      <c r="A9524" s="8" t="str">
        <f t="shared" si="188"/>
        <v>40.13.000420.06.0001</v>
      </c>
      <c r="B9524" s="8" t="s">
        <v>262</v>
      </c>
      <c r="C9524" s="8" t="s">
        <v>263</v>
      </c>
      <c r="D9524" s="8" t="s">
        <v>450</v>
      </c>
      <c r="E9524" s="8" t="s">
        <v>573</v>
      </c>
      <c r="F9524" s="8" t="s">
        <v>508</v>
      </c>
      <c r="G9524" s="8" t="s">
        <v>574</v>
      </c>
      <c r="H9524" s="8">
        <v>2.0100500000000001</v>
      </c>
    </row>
    <row r="9525" spans="1:8">
      <c r="A9525" s="8" t="str">
        <f t="shared" si="188"/>
        <v>40.13.000530.05.0008</v>
      </c>
      <c r="B9525" s="8" t="s">
        <v>265</v>
      </c>
      <c r="C9525" s="8" t="s">
        <v>266</v>
      </c>
      <c r="D9525" s="8" t="s">
        <v>450</v>
      </c>
      <c r="E9525" s="8" t="s">
        <v>946</v>
      </c>
      <c r="F9525" s="8" t="s">
        <v>498</v>
      </c>
      <c r="G9525" s="8" t="s">
        <v>947</v>
      </c>
      <c r="H9525" s="8">
        <v>0.71282800000000002</v>
      </c>
    </row>
    <row r="9526" spans="1:8">
      <c r="A9526" s="8" t="str">
        <f t="shared" si="188"/>
        <v>40.13.000510.05.0002</v>
      </c>
      <c r="B9526" s="8" t="s">
        <v>265</v>
      </c>
      <c r="C9526" s="8" t="s">
        <v>266</v>
      </c>
      <c r="D9526" s="8" t="s">
        <v>450</v>
      </c>
      <c r="E9526" s="8" t="s">
        <v>451</v>
      </c>
      <c r="F9526" s="8" t="s">
        <v>452</v>
      </c>
      <c r="G9526" s="8" t="s">
        <v>453</v>
      </c>
      <c r="H9526" s="8">
        <v>0.41333399999999998</v>
      </c>
    </row>
    <row r="9527" spans="1:8">
      <c r="A9527" s="8" t="str">
        <f t="shared" si="188"/>
        <v>40.13.000510.04.0010</v>
      </c>
      <c r="B9527" s="8" t="s">
        <v>265</v>
      </c>
      <c r="C9527" s="8" t="s">
        <v>266</v>
      </c>
      <c r="D9527" s="8" t="s">
        <v>450</v>
      </c>
      <c r="E9527" s="8" t="s">
        <v>465</v>
      </c>
      <c r="F9527" s="8" t="s">
        <v>452</v>
      </c>
      <c r="G9527" s="8" t="s">
        <v>459</v>
      </c>
      <c r="H9527" s="8">
        <v>0.124</v>
      </c>
    </row>
    <row r="9528" spans="1:8">
      <c r="A9528" s="8" t="str">
        <f t="shared" si="188"/>
        <v>40.13.000510.09.0003</v>
      </c>
      <c r="B9528" s="8" t="s">
        <v>265</v>
      </c>
      <c r="C9528" s="8" t="s">
        <v>266</v>
      </c>
      <c r="D9528" s="8" t="s">
        <v>450</v>
      </c>
      <c r="E9528" s="8" t="s">
        <v>824</v>
      </c>
      <c r="F9528" s="8" t="s">
        <v>452</v>
      </c>
      <c r="G9528" s="8" t="s">
        <v>825</v>
      </c>
      <c r="H9528" s="8">
        <v>0.19975200000000001</v>
      </c>
    </row>
    <row r="9529" spans="1:8">
      <c r="A9529" s="8" t="str">
        <f t="shared" si="188"/>
        <v>40.13.000510.06.0020</v>
      </c>
      <c r="B9529" s="8" t="s">
        <v>265</v>
      </c>
      <c r="C9529" s="8" t="s">
        <v>266</v>
      </c>
      <c r="D9529" s="8" t="s">
        <v>450</v>
      </c>
      <c r="E9529" s="8" t="s">
        <v>456</v>
      </c>
      <c r="F9529" s="8" t="s">
        <v>452</v>
      </c>
      <c r="G9529" s="8" t="s">
        <v>457</v>
      </c>
      <c r="H9529" s="8">
        <v>2.2280999999999999E-2</v>
      </c>
    </row>
    <row r="9530" spans="1:8">
      <c r="A9530" s="8" t="str">
        <f t="shared" si="188"/>
        <v>40.13.000510.07.0027</v>
      </c>
      <c r="B9530" s="8" t="s">
        <v>265</v>
      </c>
      <c r="C9530" s="8" t="s">
        <v>266</v>
      </c>
      <c r="D9530" s="8" t="s">
        <v>450</v>
      </c>
      <c r="E9530" s="8" t="s">
        <v>948</v>
      </c>
      <c r="F9530" s="8" t="s">
        <v>452</v>
      </c>
      <c r="G9530" s="8" t="s">
        <v>949</v>
      </c>
      <c r="H9530" s="8">
        <v>1.653E-3</v>
      </c>
    </row>
    <row r="9531" spans="1:8">
      <c r="A9531" s="8" t="str">
        <f t="shared" si="188"/>
        <v>40.13.000530.05.0007</v>
      </c>
      <c r="B9531" s="8" t="s">
        <v>265</v>
      </c>
      <c r="C9531" s="8" t="s">
        <v>266</v>
      </c>
      <c r="D9531" s="8" t="s">
        <v>450</v>
      </c>
      <c r="E9531" s="8" t="s">
        <v>950</v>
      </c>
      <c r="F9531" s="8" t="s">
        <v>452</v>
      </c>
      <c r="G9531" s="8" t="s">
        <v>951</v>
      </c>
      <c r="H9531" s="8">
        <v>0.71282800000000002</v>
      </c>
    </row>
    <row r="9532" spans="1:8">
      <c r="A9532" s="8" t="str">
        <f t="shared" si="188"/>
        <v>40.13.000510.05.0003</v>
      </c>
      <c r="B9532" s="8" t="s">
        <v>265</v>
      </c>
      <c r="C9532" s="8" t="s">
        <v>266</v>
      </c>
      <c r="D9532" s="8" t="s">
        <v>450</v>
      </c>
      <c r="E9532" s="8" t="s">
        <v>952</v>
      </c>
      <c r="F9532" s="8" t="s">
        <v>452</v>
      </c>
      <c r="G9532" s="8" t="s">
        <v>953</v>
      </c>
      <c r="H9532" s="8">
        <v>0.42843399999999998</v>
      </c>
    </row>
    <row r="9533" spans="1:8">
      <c r="A9533" s="8" t="str">
        <f t="shared" si="188"/>
        <v>40.13.000510.04.0005</v>
      </c>
      <c r="B9533" s="8" t="s">
        <v>265</v>
      </c>
      <c r="C9533" s="8" t="s">
        <v>266</v>
      </c>
      <c r="D9533" s="8" t="s">
        <v>450</v>
      </c>
      <c r="E9533" s="8" t="s">
        <v>475</v>
      </c>
      <c r="F9533" s="8" t="s">
        <v>452</v>
      </c>
      <c r="G9533" s="8" t="s">
        <v>476</v>
      </c>
      <c r="H9533" s="8">
        <v>0.12853000000000001</v>
      </c>
    </row>
    <row r="9534" spans="1:8">
      <c r="A9534" s="8" t="str">
        <f t="shared" si="188"/>
        <v>40.13.000510.04.0004</v>
      </c>
      <c r="B9534" s="8" t="s">
        <v>265</v>
      </c>
      <c r="C9534" s="8" t="s">
        <v>266</v>
      </c>
      <c r="D9534" s="8" t="s">
        <v>450</v>
      </c>
      <c r="E9534" s="8" t="s">
        <v>776</v>
      </c>
      <c r="F9534" s="8" t="s">
        <v>452</v>
      </c>
      <c r="G9534" s="8" t="s">
        <v>777</v>
      </c>
      <c r="H9534" s="8">
        <v>9.4256000000000006E-2</v>
      </c>
    </row>
    <row r="9535" spans="1:8">
      <c r="A9535" s="8" t="str">
        <f t="shared" si="188"/>
        <v>40.13.000510.07.0002</v>
      </c>
      <c r="B9535" s="8" t="s">
        <v>265</v>
      </c>
      <c r="C9535" s="8" t="s">
        <v>266</v>
      </c>
      <c r="D9535" s="8" t="s">
        <v>450</v>
      </c>
      <c r="E9535" s="8" t="s">
        <v>454</v>
      </c>
      <c r="F9535" s="8" t="s">
        <v>452</v>
      </c>
      <c r="G9535" s="8" t="s">
        <v>455</v>
      </c>
      <c r="H9535" s="8">
        <v>0.71731199999999995</v>
      </c>
    </row>
    <row r="9536" spans="1:8">
      <c r="A9536" s="8" t="str">
        <f t="shared" si="188"/>
        <v>40.13.000510.09.0002</v>
      </c>
      <c r="B9536" s="8" t="s">
        <v>265</v>
      </c>
      <c r="C9536" s="8" t="s">
        <v>266</v>
      </c>
      <c r="D9536" s="8" t="s">
        <v>450</v>
      </c>
      <c r="E9536" s="8" t="s">
        <v>502</v>
      </c>
      <c r="F9536" s="8" t="s">
        <v>452</v>
      </c>
      <c r="G9536" s="8" t="s">
        <v>503</v>
      </c>
      <c r="H9536" s="8">
        <v>2.8989999999999998E-2</v>
      </c>
    </row>
    <row r="9537" spans="1:8">
      <c r="A9537" s="8" t="str">
        <f t="shared" si="188"/>
        <v>40.13.000510.09.0006</v>
      </c>
      <c r="B9537" s="8" t="s">
        <v>265</v>
      </c>
      <c r="C9537" s="8" t="s">
        <v>266</v>
      </c>
      <c r="D9537" s="8" t="s">
        <v>450</v>
      </c>
      <c r="E9537" s="8" t="s">
        <v>504</v>
      </c>
      <c r="F9537" s="8" t="s">
        <v>505</v>
      </c>
      <c r="G9537" s="8" t="s">
        <v>506</v>
      </c>
      <c r="H9537" s="8">
        <v>1.6570000000000001E-3</v>
      </c>
    </row>
    <row r="9538" spans="1:8">
      <c r="A9538" s="8" t="str">
        <f t="shared" si="188"/>
        <v>40.13.000530.02.0022</v>
      </c>
      <c r="B9538" s="8" t="s">
        <v>265</v>
      </c>
      <c r="C9538" s="8" t="s">
        <v>266</v>
      </c>
      <c r="D9538" s="8" t="s">
        <v>450</v>
      </c>
      <c r="E9538" s="8" t="s">
        <v>267</v>
      </c>
      <c r="F9538" s="8" t="s">
        <v>579</v>
      </c>
      <c r="G9538" s="8" t="s">
        <v>979</v>
      </c>
      <c r="H9538" s="8">
        <v>1.4693879999999999</v>
      </c>
    </row>
    <row r="9539" spans="1:8">
      <c r="A9539" s="8" t="str">
        <f t="shared" si="188"/>
        <v>---------------  - FMEN031 - V:</v>
      </c>
      <c r="B9539" s="8" t="s">
        <v>427</v>
      </c>
      <c r="C9539" s="8" t="e">
        <f>------------------------------DAT</f>
        <v>#NAME?</v>
      </c>
      <c r="D9539" s="8" t="s">
        <v>1238</v>
      </c>
      <c r="E9539" s="8" t="s">
        <v>526</v>
      </c>
      <c r="F9539" s="8" t="s">
        <v>527</v>
      </c>
      <c r="G9539" s="8" t="s">
        <v>528</v>
      </c>
      <c r="H9539" s="8"/>
    </row>
    <row r="9540" spans="1:8">
      <c r="A9540" s="8" t="str">
        <f t="shared" si="188"/>
        <v>_x000C_------------------------------</v>
      </c>
      <c r="B9540" s="8" t="s">
        <v>529</v>
      </c>
      <c r="C9540" s="8" t="s">
        <v>1227</v>
      </c>
      <c r="D9540" s="8" t="s">
        <v>1228</v>
      </c>
      <c r="E9540" s="8" t="s">
        <v>430</v>
      </c>
      <c r="F9540" s="8" t="s">
        <v>429</v>
      </c>
      <c r="G9540" s="8" t="s">
        <v>431</v>
      </c>
      <c r="H9540" s="8" t="s">
        <v>431</v>
      </c>
    </row>
    <row r="9541" spans="1:8">
      <c r="A9541" s="8" t="str">
        <f t="shared" si="188"/>
        <v>FORNO DE MINASrutura de Atual P</v>
      </c>
      <c r="B9541" s="8" t="s">
        <v>433</v>
      </c>
      <c r="C9541" s="8" t="s">
        <v>434</v>
      </c>
      <c r="D9541" s="8" t="s">
        <v>435</v>
      </c>
      <c r="E9541" s="8" t="s">
        <v>436</v>
      </c>
      <c r="F9541" s="8" t="s">
        <v>437</v>
      </c>
      <c r="G9541" s="8" t="s">
        <v>438</v>
      </c>
      <c r="H9541" s="8" t="s">
        <v>2282</v>
      </c>
    </row>
    <row r="9542" spans="1:8">
      <c r="A9542" s="8" t="str">
        <f t="shared" si="188"/>
        <v>-------------------------------</v>
      </c>
      <c r="B9542" s="8" t="s">
        <v>427</v>
      </c>
      <c r="C9542" s="8" t="s">
        <v>1227</v>
      </c>
      <c r="D9542" s="8" t="s">
        <v>1228</v>
      </c>
      <c r="E9542" s="8" t="s">
        <v>430</v>
      </c>
      <c r="F9542" s="8" t="s">
        <v>429</v>
      </c>
      <c r="G9542" s="8" t="s">
        <v>431</v>
      </c>
      <c r="H9542" s="8" t="s">
        <v>2273</v>
      </c>
    </row>
    <row r="9543" spans="1:8">
      <c r="A9543" s="8" t="str">
        <f t="shared" si="188"/>
        <v/>
      </c>
      <c r="B9543" s="8"/>
      <c r="C9543" s="8"/>
      <c r="D9543" s="8"/>
      <c r="E9543" s="8"/>
      <c r="F9543" s="8"/>
      <c r="G9543" s="8"/>
      <c r="H9543" s="8"/>
    </row>
    <row r="9544" spans="1:8">
      <c r="A9544" s="8" t="str">
        <f t="shared" si="188"/>
        <v>Item PaiItem Filho</v>
      </c>
      <c r="B9544" s="8" t="s">
        <v>441</v>
      </c>
      <c r="C9544" s="8" t="s">
        <v>442</v>
      </c>
      <c r="D9544" s="8" t="s">
        <v>443</v>
      </c>
      <c r="E9544" s="8" t="s">
        <v>444</v>
      </c>
      <c r="F9544" s="8" t="s">
        <v>443</v>
      </c>
      <c r="G9544" s="8" t="s">
        <v>445</v>
      </c>
      <c r="H9544" s="8" t="s">
        <v>446</v>
      </c>
    </row>
    <row r="9545" spans="1:8">
      <c r="A9545" s="8" t="str">
        <f t="shared" si="188"/>
        <v>------------------------------</v>
      </c>
      <c r="B9545" s="8" t="s">
        <v>427</v>
      </c>
      <c r="C9545" s="8" t="s">
        <v>447</v>
      </c>
      <c r="D9545" s="8" t="s">
        <v>448</v>
      </c>
      <c r="E9545" s="8" t="s">
        <v>449</v>
      </c>
      <c r="F9545" s="8" t="s">
        <v>448</v>
      </c>
      <c r="G9545" s="8" t="s">
        <v>431</v>
      </c>
      <c r="H9545" s="8" t="s">
        <v>427</v>
      </c>
    </row>
    <row r="9546" spans="1:8">
      <c r="A9546" s="8" t="str">
        <f t="shared" si="188"/>
        <v>40.13.000510.03.0010</v>
      </c>
      <c r="B9546" s="8" t="s">
        <v>265</v>
      </c>
      <c r="C9546" s="8" t="s">
        <v>266</v>
      </c>
      <c r="D9546" s="8" t="s">
        <v>450</v>
      </c>
      <c r="E9546" s="8" t="s">
        <v>927</v>
      </c>
      <c r="F9546" s="8" t="s">
        <v>452</v>
      </c>
      <c r="G9546" s="8" t="s">
        <v>928</v>
      </c>
      <c r="H9546" s="8">
        <v>0.32997799999999999</v>
      </c>
    </row>
    <row r="9547" spans="1:8">
      <c r="A9547" s="8" t="str">
        <f t="shared" si="188"/>
        <v>40.13.000510.06.0026</v>
      </c>
      <c r="B9547" s="8" t="s">
        <v>265</v>
      </c>
      <c r="C9547" s="8" t="s">
        <v>266</v>
      </c>
      <c r="D9547" s="8" t="s">
        <v>450</v>
      </c>
      <c r="E9547" s="8" t="s">
        <v>957</v>
      </c>
      <c r="F9547" s="8" t="s">
        <v>498</v>
      </c>
      <c r="G9547" s="8" t="s">
        <v>958</v>
      </c>
      <c r="H9547" s="8">
        <v>5.8924999999999998E-2</v>
      </c>
    </row>
    <row r="9548" spans="1:8">
      <c r="A9548" s="8" t="str">
        <f t="shared" si="188"/>
        <v>40.13.000510.04.0007</v>
      </c>
      <c r="B9548" s="8" t="s">
        <v>265</v>
      </c>
      <c r="C9548" s="8" t="s">
        <v>266</v>
      </c>
      <c r="D9548" s="8" t="s">
        <v>450</v>
      </c>
      <c r="E9548" s="8" t="s">
        <v>535</v>
      </c>
      <c r="F9548" s="8" t="s">
        <v>452</v>
      </c>
      <c r="G9548" s="8" t="s">
        <v>536</v>
      </c>
      <c r="H9548" s="8">
        <v>2.9239000000000001E-2</v>
      </c>
    </row>
    <row r="9549" spans="1:8">
      <c r="A9549" s="8" t="str">
        <f t="shared" si="188"/>
        <v>40.13.000510.06.0043</v>
      </c>
      <c r="B9549" s="8" t="s">
        <v>265</v>
      </c>
      <c r="C9549" s="8" t="s">
        <v>266</v>
      </c>
      <c r="D9549" s="8" t="s">
        <v>450</v>
      </c>
      <c r="E9549" s="8" t="s">
        <v>869</v>
      </c>
      <c r="F9549" s="8" t="s">
        <v>452</v>
      </c>
      <c r="G9549" s="8" t="s">
        <v>870</v>
      </c>
      <c r="H9549" s="8">
        <v>0.17338799999999999</v>
      </c>
    </row>
    <row r="9550" spans="1:8">
      <c r="A9550" s="8" t="str">
        <f t="shared" si="188"/>
        <v>40.13.000510.06.0006</v>
      </c>
      <c r="B9550" s="8" t="s">
        <v>265</v>
      </c>
      <c r="C9550" s="8" t="s">
        <v>266</v>
      </c>
      <c r="D9550" s="8" t="s">
        <v>450</v>
      </c>
      <c r="E9550" s="8" t="s">
        <v>495</v>
      </c>
      <c r="F9550" s="8" t="s">
        <v>452</v>
      </c>
      <c r="G9550" s="8" t="s">
        <v>496</v>
      </c>
      <c r="H9550" s="8">
        <v>1.7304E-2</v>
      </c>
    </row>
    <row r="9551" spans="1:8">
      <c r="A9551" s="8" t="str">
        <f t="shared" ref="A9551:A9614" si="189">B9551&amp;E9551</f>
        <v>40.13.000510.07.0011</v>
      </c>
      <c r="B9551" s="8" t="s">
        <v>265</v>
      </c>
      <c r="C9551" s="8" t="s">
        <v>266</v>
      </c>
      <c r="D9551" s="8" t="s">
        <v>450</v>
      </c>
      <c r="E9551" s="8" t="s">
        <v>487</v>
      </c>
      <c r="F9551" s="8" t="s">
        <v>452</v>
      </c>
      <c r="G9551" s="8" t="s">
        <v>488</v>
      </c>
      <c r="H9551" s="8">
        <v>3.7290000000000001E-3</v>
      </c>
    </row>
    <row r="9552" spans="1:8">
      <c r="A9552" s="8" t="str">
        <f t="shared" si="189"/>
        <v>40.13.000510.06.0037</v>
      </c>
      <c r="B9552" s="8" t="s">
        <v>265</v>
      </c>
      <c r="C9552" s="8" t="s">
        <v>266</v>
      </c>
      <c r="D9552" s="8" t="s">
        <v>450</v>
      </c>
      <c r="E9552" s="8" t="s">
        <v>485</v>
      </c>
      <c r="F9552" s="8" t="s">
        <v>452</v>
      </c>
      <c r="G9552" s="8" t="s">
        <v>486</v>
      </c>
      <c r="H9552" s="8">
        <v>5.7000000000000003E-5</v>
      </c>
    </row>
    <row r="9553" spans="1:8">
      <c r="A9553" s="8" t="str">
        <f t="shared" si="189"/>
        <v>40.13.000510.06.0036</v>
      </c>
      <c r="B9553" s="8" t="s">
        <v>265</v>
      </c>
      <c r="C9553" s="8" t="s">
        <v>266</v>
      </c>
      <c r="D9553" s="8" t="s">
        <v>450</v>
      </c>
      <c r="E9553" s="8" t="s">
        <v>881</v>
      </c>
      <c r="F9553" s="8" t="s">
        <v>452</v>
      </c>
      <c r="G9553" s="8" t="s">
        <v>882</v>
      </c>
      <c r="H9553" s="8">
        <v>3.6999999999999998E-5</v>
      </c>
    </row>
    <row r="9554" spans="1:8">
      <c r="A9554" s="8" t="str">
        <f t="shared" si="189"/>
        <v>40.13.000510.06.0003</v>
      </c>
      <c r="B9554" s="8" t="s">
        <v>265</v>
      </c>
      <c r="C9554" s="8" t="s">
        <v>266</v>
      </c>
      <c r="D9554" s="8" t="s">
        <v>450</v>
      </c>
      <c r="E9554" s="8" t="s">
        <v>493</v>
      </c>
      <c r="F9554" s="8" t="s">
        <v>452</v>
      </c>
      <c r="G9554" s="8" t="s">
        <v>494</v>
      </c>
      <c r="H9554" s="8">
        <v>3.7290000000000001E-3</v>
      </c>
    </row>
    <row r="9555" spans="1:8">
      <c r="A9555" s="8" t="str">
        <f t="shared" si="189"/>
        <v>40.13.000510.06.0030</v>
      </c>
      <c r="B9555" s="8" t="s">
        <v>265</v>
      </c>
      <c r="C9555" s="8" t="s">
        <v>266</v>
      </c>
      <c r="D9555" s="8" t="s">
        <v>450</v>
      </c>
      <c r="E9555" s="8" t="s">
        <v>959</v>
      </c>
      <c r="F9555" s="8" t="s">
        <v>498</v>
      </c>
      <c r="G9555" s="8" t="s">
        <v>960</v>
      </c>
      <c r="H9555" s="8">
        <v>7.6080000000000002E-3</v>
      </c>
    </row>
    <row r="9556" spans="1:8">
      <c r="A9556" s="8" t="str">
        <f t="shared" si="189"/>
        <v>40.13.000510.01.0003</v>
      </c>
      <c r="B9556" s="8" t="s">
        <v>265</v>
      </c>
      <c r="C9556" s="8" t="s">
        <v>266</v>
      </c>
      <c r="D9556" s="8" t="s">
        <v>450</v>
      </c>
      <c r="E9556" s="8" t="s">
        <v>471</v>
      </c>
      <c r="F9556" s="8" t="s">
        <v>452</v>
      </c>
      <c r="G9556" s="8" t="s">
        <v>472</v>
      </c>
      <c r="H9556" s="8">
        <v>3.8934999999999997E-2</v>
      </c>
    </row>
    <row r="9557" spans="1:8">
      <c r="A9557" s="8" t="str">
        <f t="shared" si="189"/>
        <v>40.13.000510.06.0005</v>
      </c>
      <c r="B9557" s="8" t="s">
        <v>265</v>
      </c>
      <c r="C9557" s="8" t="s">
        <v>266</v>
      </c>
      <c r="D9557" s="8" t="s">
        <v>450</v>
      </c>
      <c r="E9557" s="8" t="s">
        <v>800</v>
      </c>
      <c r="F9557" s="8" t="s">
        <v>452</v>
      </c>
      <c r="G9557" s="8" t="s">
        <v>801</v>
      </c>
      <c r="H9557" s="8">
        <v>9.6959999999999998E-3</v>
      </c>
    </row>
    <row r="9558" spans="1:8">
      <c r="A9558" s="8" t="str">
        <f t="shared" si="189"/>
        <v>40.13.000510.02.0003</v>
      </c>
      <c r="B9558" s="8" t="s">
        <v>265</v>
      </c>
      <c r="C9558" s="8" t="s">
        <v>266</v>
      </c>
      <c r="D9558" s="8" t="s">
        <v>450</v>
      </c>
      <c r="E9558" s="8" t="s">
        <v>523</v>
      </c>
      <c r="F9558" s="8" t="s">
        <v>452</v>
      </c>
      <c r="G9558" s="8" t="s">
        <v>524</v>
      </c>
      <c r="H9558" s="8">
        <v>4.3858000000000001E-2</v>
      </c>
    </row>
    <row r="9559" spans="1:8">
      <c r="A9559" s="8" t="str">
        <f t="shared" si="189"/>
        <v>40.13.000510.06.0021</v>
      </c>
      <c r="B9559" s="8" t="s">
        <v>265</v>
      </c>
      <c r="C9559" s="8" t="s">
        <v>266</v>
      </c>
      <c r="D9559" s="8" t="s">
        <v>450</v>
      </c>
      <c r="E9559" s="8" t="s">
        <v>489</v>
      </c>
      <c r="F9559" s="8" t="s">
        <v>452</v>
      </c>
      <c r="G9559" s="8" t="s">
        <v>490</v>
      </c>
      <c r="H9559" s="8">
        <v>4.4799999999999999E-4</v>
      </c>
    </row>
    <row r="9560" spans="1:8">
      <c r="A9560" s="8" t="str">
        <f t="shared" si="189"/>
        <v>40.13.000510.06.0028</v>
      </c>
      <c r="B9560" s="8" t="s">
        <v>265</v>
      </c>
      <c r="C9560" s="8" t="s">
        <v>266</v>
      </c>
      <c r="D9560" s="8" t="s">
        <v>450</v>
      </c>
      <c r="E9560" s="8" t="s">
        <v>871</v>
      </c>
      <c r="F9560" s="8" t="s">
        <v>498</v>
      </c>
      <c r="G9560" s="8" t="s">
        <v>872</v>
      </c>
      <c r="H9560" s="8">
        <v>0.28283799999999998</v>
      </c>
    </row>
    <row r="9561" spans="1:8">
      <c r="A9561" s="8" t="str">
        <f t="shared" si="189"/>
        <v>40.13.000520.16.0001</v>
      </c>
      <c r="B9561" s="8" t="s">
        <v>265</v>
      </c>
      <c r="C9561" s="8" t="s">
        <v>266</v>
      </c>
      <c r="D9561" s="8" t="s">
        <v>450</v>
      </c>
      <c r="E9561" s="8" t="s">
        <v>980</v>
      </c>
      <c r="F9561" s="8" t="s">
        <v>508</v>
      </c>
      <c r="G9561" s="8" t="s">
        <v>981</v>
      </c>
      <c r="H9561" s="8">
        <v>18</v>
      </c>
    </row>
    <row r="9562" spans="1:8">
      <c r="A9562" s="8" t="str">
        <f t="shared" si="189"/>
        <v>40.13.000520.03.0035</v>
      </c>
      <c r="B9562" s="8" t="s">
        <v>265</v>
      </c>
      <c r="C9562" s="8" t="s">
        <v>266</v>
      </c>
      <c r="D9562" s="8" t="s">
        <v>450</v>
      </c>
      <c r="E9562" s="8" t="s">
        <v>963</v>
      </c>
      <c r="F9562" s="8" t="s">
        <v>463</v>
      </c>
      <c r="G9562" s="8" t="s">
        <v>964</v>
      </c>
      <c r="H9562" s="8">
        <v>1.0050250000000001</v>
      </c>
    </row>
    <row r="9563" spans="1:8">
      <c r="A9563" s="8" t="str">
        <f t="shared" si="189"/>
        <v>40.13.000520.06.0001</v>
      </c>
      <c r="B9563" s="8" t="s">
        <v>265</v>
      </c>
      <c r="C9563" s="8" t="s">
        <v>266</v>
      </c>
      <c r="D9563" s="8" t="s">
        <v>450</v>
      </c>
      <c r="E9563" s="8" t="s">
        <v>573</v>
      </c>
      <c r="F9563" s="8" t="s">
        <v>508</v>
      </c>
      <c r="G9563" s="8" t="s">
        <v>574</v>
      </c>
      <c r="H9563" s="8">
        <v>2.0100500000000001</v>
      </c>
    </row>
    <row r="9564" spans="1:8">
      <c r="A9564" s="8" t="str">
        <f t="shared" si="189"/>
        <v>40.13.000630.05.0008</v>
      </c>
      <c r="B9564" s="8" t="s">
        <v>268</v>
      </c>
      <c r="C9564" s="8" t="s">
        <v>269</v>
      </c>
      <c r="D9564" s="8" t="s">
        <v>450</v>
      </c>
      <c r="E9564" s="8" t="s">
        <v>946</v>
      </c>
      <c r="F9564" s="8" t="s">
        <v>498</v>
      </c>
      <c r="G9564" s="8" t="s">
        <v>947</v>
      </c>
      <c r="H9564" s="8">
        <v>0.71282800000000002</v>
      </c>
    </row>
    <row r="9565" spans="1:8">
      <c r="A9565" s="8" t="str">
        <f t="shared" si="189"/>
        <v>40.13.000610.05.0002</v>
      </c>
      <c r="B9565" s="8" t="s">
        <v>268</v>
      </c>
      <c r="C9565" s="8" t="s">
        <v>269</v>
      </c>
      <c r="D9565" s="8" t="s">
        <v>450</v>
      </c>
      <c r="E9565" s="8" t="s">
        <v>451</v>
      </c>
      <c r="F9565" s="8" t="s">
        <v>452</v>
      </c>
      <c r="G9565" s="8" t="s">
        <v>453</v>
      </c>
      <c r="H9565" s="8">
        <v>0.41333399999999998</v>
      </c>
    </row>
    <row r="9566" spans="1:8">
      <c r="A9566" s="8" t="str">
        <f t="shared" si="189"/>
        <v>40.13.000610.04.0010</v>
      </c>
      <c r="B9566" s="8" t="s">
        <v>268</v>
      </c>
      <c r="C9566" s="8" t="s">
        <v>269</v>
      </c>
      <c r="D9566" s="8" t="s">
        <v>450</v>
      </c>
      <c r="E9566" s="8" t="s">
        <v>465</v>
      </c>
      <c r="F9566" s="8" t="s">
        <v>452</v>
      </c>
      <c r="G9566" s="8" t="s">
        <v>459</v>
      </c>
      <c r="H9566" s="8">
        <v>0.124</v>
      </c>
    </row>
    <row r="9567" spans="1:8">
      <c r="A9567" s="8" t="str">
        <f t="shared" si="189"/>
        <v>40.13.000610.09.0003</v>
      </c>
      <c r="B9567" s="8" t="s">
        <v>268</v>
      </c>
      <c r="C9567" s="8" t="s">
        <v>269</v>
      </c>
      <c r="D9567" s="8" t="s">
        <v>450</v>
      </c>
      <c r="E9567" s="8" t="s">
        <v>824</v>
      </c>
      <c r="F9567" s="8" t="s">
        <v>452</v>
      </c>
      <c r="G9567" s="8" t="s">
        <v>825</v>
      </c>
      <c r="H9567" s="8">
        <v>0.19975200000000001</v>
      </c>
    </row>
    <row r="9568" spans="1:8">
      <c r="A9568" s="8" t="str">
        <f t="shared" si="189"/>
        <v>40.13.000610.06.0020</v>
      </c>
      <c r="B9568" s="8" t="s">
        <v>268</v>
      </c>
      <c r="C9568" s="8" t="s">
        <v>269</v>
      </c>
      <c r="D9568" s="8" t="s">
        <v>450</v>
      </c>
      <c r="E9568" s="8" t="s">
        <v>456</v>
      </c>
      <c r="F9568" s="8" t="s">
        <v>452</v>
      </c>
      <c r="G9568" s="8" t="s">
        <v>457</v>
      </c>
      <c r="H9568" s="8">
        <v>1.3390000000000001E-2</v>
      </c>
    </row>
    <row r="9569" spans="1:8">
      <c r="A9569" s="8" t="str">
        <f t="shared" si="189"/>
        <v>40.13.000610.07.0027</v>
      </c>
      <c r="B9569" s="8" t="s">
        <v>268</v>
      </c>
      <c r="C9569" s="8" t="s">
        <v>269</v>
      </c>
      <c r="D9569" s="8" t="s">
        <v>450</v>
      </c>
      <c r="E9569" s="8" t="s">
        <v>948</v>
      </c>
      <c r="F9569" s="8" t="s">
        <v>452</v>
      </c>
      <c r="G9569" s="8" t="s">
        <v>949</v>
      </c>
      <c r="H9569" s="8">
        <v>1.653E-3</v>
      </c>
    </row>
    <row r="9570" spans="1:8">
      <c r="A9570" s="8" t="str">
        <f t="shared" si="189"/>
        <v>40.13.000630.05.0007</v>
      </c>
      <c r="B9570" s="8" t="s">
        <v>268</v>
      </c>
      <c r="C9570" s="8" t="s">
        <v>269</v>
      </c>
      <c r="D9570" s="8" t="s">
        <v>450</v>
      </c>
      <c r="E9570" s="8" t="s">
        <v>950</v>
      </c>
      <c r="F9570" s="8" t="s">
        <v>452</v>
      </c>
      <c r="G9570" s="8" t="s">
        <v>951</v>
      </c>
      <c r="H9570" s="8">
        <v>0.71282800000000002</v>
      </c>
    </row>
    <row r="9571" spans="1:8">
      <c r="A9571" s="8" t="str">
        <f t="shared" si="189"/>
        <v>40.13.000610.05.0003</v>
      </c>
      <c r="B9571" s="8" t="s">
        <v>268</v>
      </c>
      <c r="C9571" s="8" t="s">
        <v>269</v>
      </c>
      <c r="D9571" s="8" t="s">
        <v>450</v>
      </c>
      <c r="E9571" s="8" t="s">
        <v>952</v>
      </c>
      <c r="F9571" s="8" t="s">
        <v>452</v>
      </c>
      <c r="G9571" s="8" t="s">
        <v>953</v>
      </c>
      <c r="H9571" s="8">
        <v>0.42843399999999998</v>
      </c>
    </row>
    <row r="9572" spans="1:8">
      <c r="A9572" s="8" t="str">
        <f t="shared" si="189"/>
        <v>40.13.000610.04.0005</v>
      </c>
      <c r="B9572" s="8" t="s">
        <v>268</v>
      </c>
      <c r="C9572" s="8" t="s">
        <v>269</v>
      </c>
      <c r="D9572" s="8" t="s">
        <v>450</v>
      </c>
      <c r="E9572" s="8" t="s">
        <v>475</v>
      </c>
      <c r="F9572" s="8" t="s">
        <v>452</v>
      </c>
      <c r="G9572" s="8" t="s">
        <v>476</v>
      </c>
      <c r="H9572" s="8">
        <v>0.12853000000000001</v>
      </c>
    </row>
    <row r="9573" spans="1:8">
      <c r="A9573" s="8" t="str">
        <f t="shared" si="189"/>
        <v>40.13.000610.04.0004</v>
      </c>
      <c r="B9573" s="8" t="s">
        <v>268</v>
      </c>
      <c r="C9573" s="8" t="s">
        <v>269</v>
      </c>
      <c r="D9573" s="8" t="s">
        <v>450</v>
      </c>
      <c r="E9573" s="8" t="s">
        <v>776</v>
      </c>
      <c r="F9573" s="8" t="s">
        <v>452</v>
      </c>
      <c r="G9573" s="8" t="s">
        <v>777</v>
      </c>
      <c r="H9573" s="8">
        <v>9.4256000000000006E-2</v>
      </c>
    </row>
    <row r="9574" spans="1:8">
      <c r="A9574" s="8" t="str">
        <f t="shared" si="189"/>
        <v>40.13.000610.07.0002</v>
      </c>
      <c r="B9574" s="8" t="s">
        <v>268</v>
      </c>
      <c r="C9574" s="8" t="s">
        <v>269</v>
      </c>
      <c r="D9574" s="8" t="s">
        <v>450</v>
      </c>
      <c r="E9574" s="8" t="s">
        <v>454</v>
      </c>
      <c r="F9574" s="8" t="s">
        <v>452</v>
      </c>
      <c r="G9574" s="8" t="s">
        <v>455</v>
      </c>
      <c r="H9574" s="8">
        <v>0.70435700000000001</v>
      </c>
    </row>
    <row r="9575" spans="1:8">
      <c r="A9575" s="8" t="str">
        <f t="shared" si="189"/>
        <v>40.13.000610.09.0002</v>
      </c>
      <c r="B9575" s="8" t="s">
        <v>268</v>
      </c>
      <c r="C9575" s="8" t="s">
        <v>269</v>
      </c>
      <c r="D9575" s="8" t="s">
        <v>450</v>
      </c>
      <c r="E9575" s="8" t="s">
        <v>502</v>
      </c>
      <c r="F9575" s="8" t="s">
        <v>452</v>
      </c>
      <c r="G9575" s="8" t="s">
        <v>503</v>
      </c>
      <c r="H9575" s="8">
        <v>2.8989999999999998E-2</v>
      </c>
    </row>
    <row r="9576" spans="1:8">
      <c r="A9576" s="8" t="str">
        <f t="shared" si="189"/>
        <v>40.13.000610.09.0006</v>
      </c>
      <c r="B9576" s="8" t="s">
        <v>268</v>
      </c>
      <c r="C9576" s="8" t="s">
        <v>269</v>
      </c>
      <c r="D9576" s="8" t="s">
        <v>450</v>
      </c>
      <c r="E9576" s="8" t="s">
        <v>504</v>
      </c>
      <c r="F9576" s="8" t="s">
        <v>505</v>
      </c>
      <c r="G9576" s="8" t="s">
        <v>506</v>
      </c>
      <c r="H9576" s="8">
        <v>1.6570000000000001E-3</v>
      </c>
    </row>
    <row r="9577" spans="1:8">
      <c r="A9577" s="8" t="str">
        <f t="shared" si="189"/>
        <v>40.13.000630.02.0027</v>
      </c>
      <c r="B9577" s="8" t="s">
        <v>268</v>
      </c>
      <c r="C9577" s="8" t="s">
        <v>269</v>
      </c>
      <c r="D9577" s="8" t="s">
        <v>450</v>
      </c>
      <c r="E9577" s="8" t="s">
        <v>270</v>
      </c>
      <c r="F9577" s="8" t="s">
        <v>579</v>
      </c>
      <c r="G9577" s="8" t="s">
        <v>982</v>
      </c>
      <c r="H9577" s="8">
        <v>1.1755100000000001</v>
      </c>
    </row>
    <row r="9578" spans="1:8">
      <c r="A9578" s="8" t="str">
        <f t="shared" si="189"/>
        <v>40.13.000610.03.0011</v>
      </c>
      <c r="B9578" s="8" t="s">
        <v>268</v>
      </c>
      <c r="C9578" s="8" t="s">
        <v>269</v>
      </c>
      <c r="D9578" s="8" t="s">
        <v>450</v>
      </c>
      <c r="E9578" s="8" t="s">
        <v>955</v>
      </c>
      <c r="F9578" s="8" t="s">
        <v>452</v>
      </c>
      <c r="G9578" s="8" t="s">
        <v>956</v>
      </c>
      <c r="H9578" s="8">
        <v>0.40687699999999999</v>
      </c>
    </row>
    <row r="9579" spans="1:8">
      <c r="A9579" s="8" t="str">
        <f t="shared" si="189"/>
        <v>40.13.000610.06.0019</v>
      </c>
      <c r="B9579" s="8" t="s">
        <v>268</v>
      </c>
      <c r="C9579" s="8" t="s">
        <v>269</v>
      </c>
      <c r="D9579" s="8" t="s">
        <v>450</v>
      </c>
      <c r="E9579" s="8" t="s">
        <v>473</v>
      </c>
      <c r="F9579" s="8" t="s">
        <v>452</v>
      </c>
      <c r="G9579" s="8" t="s">
        <v>474</v>
      </c>
      <c r="H9579" s="8">
        <v>1.8494E-2</v>
      </c>
    </row>
    <row r="9580" spans="1:8">
      <c r="A9580" s="8" t="str">
        <f t="shared" si="189"/>
        <v>40.13.000610.04.0007</v>
      </c>
      <c r="B9580" s="8" t="s">
        <v>268</v>
      </c>
      <c r="C9580" s="8" t="s">
        <v>269</v>
      </c>
      <c r="D9580" s="8" t="s">
        <v>450</v>
      </c>
      <c r="E9580" s="8" t="s">
        <v>535</v>
      </c>
      <c r="F9580" s="8" t="s">
        <v>452</v>
      </c>
      <c r="G9580" s="8" t="s">
        <v>536</v>
      </c>
      <c r="H9580" s="8">
        <v>2.8813999999999999E-2</v>
      </c>
    </row>
    <row r="9581" spans="1:8">
      <c r="A9581" s="8" t="str">
        <f t="shared" si="189"/>
        <v>40.13.000610.06.0007</v>
      </c>
      <c r="B9581" s="8" t="s">
        <v>268</v>
      </c>
      <c r="C9581" s="8" t="s">
        <v>269</v>
      </c>
      <c r="D9581" s="8" t="s">
        <v>450</v>
      </c>
      <c r="E9581" s="8" t="s">
        <v>479</v>
      </c>
      <c r="F9581" s="8" t="s">
        <v>452</v>
      </c>
      <c r="G9581" s="8" t="s">
        <v>480</v>
      </c>
      <c r="H9581" s="8">
        <v>3.699E-3</v>
      </c>
    </row>
    <row r="9582" spans="1:8">
      <c r="A9582" s="8" t="str">
        <f t="shared" si="189"/>
        <v>40.13.000610.06.0043</v>
      </c>
      <c r="B9582" s="8" t="s">
        <v>268</v>
      </c>
      <c r="C9582" s="8" t="s">
        <v>269</v>
      </c>
      <c r="D9582" s="8" t="s">
        <v>450</v>
      </c>
      <c r="E9582" s="8" t="s">
        <v>869</v>
      </c>
      <c r="F9582" s="8" t="s">
        <v>452</v>
      </c>
      <c r="G9582" s="8" t="s">
        <v>870</v>
      </c>
      <c r="H9582" s="8">
        <v>9.8637000000000002E-2</v>
      </c>
    </row>
    <row r="9583" spans="1:8">
      <c r="A9583" s="8" t="str">
        <f t="shared" si="189"/>
        <v>40.13.000610.06.0006</v>
      </c>
      <c r="B9583" s="8" t="s">
        <v>268</v>
      </c>
      <c r="C9583" s="8" t="s">
        <v>269</v>
      </c>
      <c r="D9583" s="8" t="s">
        <v>450</v>
      </c>
      <c r="E9583" s="8" t="s">
        <v>495</v>
      </c>
      <c r="F9583" s="8" t="s">
        <v>452</v>
      </c>
      <c r="G9583" s="8" t="s">
        <v>496</v>
      </c>
      <c r="H9583" s="8">
        <v>1.1096999999999999E-2</v>
      </c>
    </row>
    <row r="9584" spans="1:8">
      <c r="A9584" s="8" t="str">
        <f t="shared" si="189"/>
        <v>40.13.000610.06.0037</v>
      </c>
      <c r="B9584" s="8" t="s">
        <v>268</v>
      </c>
      <c r="C9584" s="8" t="s">
        <v>269</v>
      </c>
      <c r="D9584" s="8" t="s">
        <v>450</v>
      </c>
      <c r="E9584" s="8" t="s">
        <v>485</v>
      </c>
      <c r="F9584" s="8" t="s">
        <v>452</v>
      </c>
      <c r="G9584" s="8" t="s">
        <v>486</v>
      </c>
      <c r="H9584" s="8">
        <v>1.11E-4</v>
      </c>
    </row>
    <row r="9585" spans="1:8">
      <c r="A9585" s="8" t="str">
        <f t="shared" si="189"/>
        <v>40.13.000610.06.0049</v>
      </c>
      <c r="B9585" s="8" t="s">
        <v>268</v>
      </c>
      <c r="C9585" s="8" t="s">
        <v>269</v>
      </c>
      <c r="D9585" s="8" t="s">
        <v>450</v>
      </c>
      <c r="E9585" s="8" t="s">
        <v>477</v>
      </c>
      <c r="F9585" s="8" t="s">
        <v>452</v>
      </c>
      <c r="G9585" s="8" t="s">
        <v>478</v>
      </c>
      <c r="H9585" s="8">
        <v>3.699E-3</v>
      </c>
    </row>
    <row r="9586" spans="1:8">
      <c r="A9586" s="8" t="str">
        <f t="shared" si="189"/>
        <v>40.13.000630.03.0002</v>
      </c>
      <c r="B9586" s="8" t="s">
        <v>268</v>
      </c>
      <c r="C9586" s="8" t="s">
        <v>269</v>
      </c>
      <c r="D9586" s="8" t="s">
        <v>450</v>
      </c>
      <c r="E9586" s="8" t="s">
        <v>497</v>
      </c>
      <c r="F9586" s="8" t="s">
        <v>498</v>
      </c>
      <c r="G9586" s="8" t="s">
        <v>499</v>
      </c>
      <c r="H9586" s="8">
        <v>1.1096999999999999E-2</v>
      </c>
    </row>
    <row r="9587" spans="1:8">
      <c r="A9587" s="8" t="str">
        <f t="shared" si="189"/>
        <v>40.13.000610.01.0003</v>
      </c>
      <c r="B9587" s="8" t="s">
        <v>268</v>
      </c>
      <c r="C9587" s="8" t="s">
        <v>269</v>
      </c>
      <c r="D9587" s="8" t="s">
        <v>450</v>
      </c>
      <c r="E9587" s="8" t="s">
        <v>471</v>
      </c>
      <c r="F9587" s="8" t="s">
        <v>452</v>
      </c>
      <c r="G9587" s="8" t="s">
        <v>472</v>
      </c>
      <c r="H9587" s="8">
        <v>5.9181999999999998E-2</v>
      </c>
    </row>
    <row r="9588" spans="1:8">
      <c r="A9588" s="8" t="str">
        <f t="shared" si="189"/>
        <v>40.13.000610.06.0021</v>
      </c>
      <c r="B9588" s="8" t="s">
        <v>268</v>
      </c>
      <c r="C9588" s="8" t="s">
        <v>269</v>
      </c>
      <c r="D9588" s="8" t="s">
        <v>450</v>
      </c>
      <c r="E9588" s="8" t="s">
        <v>489</v>
      </c>
      <c r="F9588" s="8" t="s">
        <v>452</v>
      </c>
      <c r="G9588" s="8" t="s">
        <v>490</v>
      </c>
      <c r="H9588" s="8">
        <v>1.036E-3</v>
      </c>
    </row>
    <row r="9589" spans="1:8">
      <c r="A9589" s="8" t="str">
        <f t="shared" si="189"/>
        <v>40.13.000610.06.0008</v>
      </c>
      <c r="B9589" s="8" t="s">
        <v>268</v>
      </c>
      <c r="C9589" s="8" t="s">
        <v>269</v>
      </c>
      <c r="D9589" s="8" t="s">
        <v>450</v>
      </c>
      <c r="E9589" s="8" t="s">
        <v>491</v>
      </c>
      <c r="F9589" s="8" t="s">
        <v>452</v>
      </c>
      <c r="G9589" s="8" t="s">
        <v>492</v>
      </c>
      <c r="H9589" s="8">
        <v>4.8000000000000001E-5</v>
      </c>
    </row>
    <row r="9590" spans="1:8">
      <c r="A9590" s="8" t="str">
        <f t="shared" si="189"/>
        <v>40.13.000610.07.0011</v>
      </c>
      <c r="B9590" s="8" t="s">
        <v>268</v>
      </c>
      <c r="C9590" s="8" t="s">
        <v>269</v>
      </c>
      <c r="D9590" s="8" t="s">
        <v>450</v>
      </c>
      <c r="E9590" s="8" t="s">
        <v>487</v>
      </c>
      <c r="F9590" s="8" t="s">
        <v>452</v>
      </c>
      <c r="G9590" s="8" t="s">
        <v>488</v>
      </c>
      <c r="H9590" s="8">
        <v>1.8489999999999999E-3</v>
      </c>
    </row>
    <row r="9591" spans="1:8">
      <c r="A9591" s="8" t="str">
        <f t="shared" si="189"/>
        <v>40.13.000610.02.0003</v>
      </c>
      <c r="B9591" s="8" t="s">
        <v>268</v>
      </c>
      <c r="C9591" s="8" t="s">
        <v>269</v>
      </c>
      <c r="D9591" s="8" t="s">
        <v>450</v>
      </c>
      <c r="E9591" s="8" t="s">
        <v>523</v>
      </c>
      <c r="F9591" s="8" t="s">
        <v>452</v>
      </c>
      <c r="G9591" s="8" t="s">
        <v>524</v>
      </c>
      <c r="H9591" s="8">
        <v>1.9234000000000001E-2</v>
      </c>
    </row>
    <row r="9592" spans="1:8">
      <c r="A9592" s="8" t="str">
        <f t="shared" si="189"/>
        <v>40.13.000610.06.0035</v>
      </c>
      <c r="B9592" s="8" t="s">
        <v>268</v>
      </c>
      <c r="C9592" s="8" t="s">
        <v>269</v>
      </c>
      <c r="D9592" s="8" t="s">
        <v>450</v>
      </c>
      <c r="E9592" s="8" t="s">
        <v>879</v>
      </c>
      <c r="F9592" s="8" t="s">
        <v>452</v>
      </c>
      <c r="G9592" s="8" t="s">
        <v>880</v>
      </c>
      <c r="H9592" s="8">
        <v>1.0399999999999999E-4</v>
      </c>
    </row>
    <row r="9593" spans="1:8">
      <c r="A9593" s="8" t="str">
        <f t="shared" si="189"/>
        <v>40.13.000610.06.0017</v>
      </c>
      <c r="B9593" s="8" t="s">
        <v>268</v>
      </c>
      <c r="C9593" s="8" t="s">
        <v>269</v>
      </c>
      <c r="D9593" s="8" t="s">
        <v>450</v>
      </c>
      <c r="E9593" s="8" t="s">
        <v>483</v>
      </c>
      <c r="F9593" s="8" t="s">
        <v>452</v>
      </c>
      <c r="G9593" s="8" t="s">
        <v>484</v>
      </c>
      <c r="H9593" s="8">
        <v>1.85E-4</v>
      </c>
    </row>
    <row r="9594" spans="1:8">
      <c r="A9594" s="8" t="str">
        <f t="shared" si="189"/>
        <v>40.13.000610.06.0001</v>
      </c>
      <c r="B9594" s="8" t="s">
        <v>268</v>
      </c>
      <c r="C9594" s="8" t="s">
        <v>269</v>
      </c>
      <c r="D9594" s="8" t="s">
        <v>450</v>
      </c>
      <c r="E9594" s="8" t="s">
        <v>481</v>
      </c>
      <c r="F9594" s="8" t="s">
        <v>452</v>
      </c>
      <c r="G9594" s="8" t="s">
        <v>482</v>
      </c>
      <c r="H9594" s="8">
        <v>1.4799999999999999E-4</v>
      </c>
    </row>
    <row r="9595" spans="1:8">
      <c r="A9595" s="8" t="str">
        <f t="shared" si="189"/>
        <v>40.13.000610.02.0035</v>
      </c>
      <c r="B9595" s="8" t="s">
        <v>268</v>
      </c>
      <c r="C9595" s="8" t="s">
        <v>269</v>
      </c>
      <c r="D9595" s="8" t="s">
        <v>450</v>
      </c>
      <c r="E9595" s="8" t="s">
        <v>500</v>
      </c>
      <c r="F9595" s="8" t="s">
        <v>498</v>
      </c>
      <c r="G9595" s="8" t="s">
        <v>501</v>
      </c>
      <c r="H9595" s="8">
        <v>0.29387799999999997</v>
      </c>
    </row>
    <row r="9596" spans="1:8">
      <c r="A9596" s="8" t="str">
        <f t="shared" si="189"/>
        <v>40.13.000620.16.0001</v>
      </c>
      <c r="B9596" s="8" t="s">
        <v>268</v>
      </c>
      <c r="C9596" s="8" t="s">
        <v>269</v>
      </c>
      <c r="D9596" s="8" t="s">
        <v>450</v>
      </c>
      <c r="E9596" s="8" t="s">
        <v>980</v>
      </c>
      <c r="F9596" s="8" t="s">
        <v>508</v>
      </c>
      <c r="G9596" s="8" t="s">
        <v>981</v>
      </c>
      <c r="H9596" s="8">
        <v>18.367346999999999</v>
      </c>
    </row>
    <row r="9597" spans="1:8">
      <c r="A9597" s="8" t="str">
        <f t="shared" si="189"/>
        <v>40.13.000620.03.0035</v>
      </c>
      <c r="B9597" s="8" t="s">
        <v>268</v>
      </c>
      <c r="C9597" s="8" t="s">
        <v>269</v>
      </c>
      <c r="D9597" s="8" t="s">
        <v>450</v>
      </c>
      <c r="E9597" s="8" t="s">
        <v>963</v>
      </c>
      <c r="F9597" s="8" t="s">
        <v>463</v>
      </c>
      <c r="G9597" s="8" t="s">
        <v>964</v>
      </c>
      <c r="H9597" s="8">
        <v>1.0050250000000001</v>
      </c>
    </row>
    <row r="9598" spans="1:8">
      <c r="A9598" s="8" t="str">
        <f t="shared" si="189"/>
        <v>40.13.000620.06.0001</v>
      </c>
      <c r="B9598" s="8" t="s">
        <v>268</v>
      </c>
      <c r="C9598" s="8" t="s">
        <v>269</v>
      </c>
      <c r="D9598" s="8" t="s">
        <v>450</v>
      </c>
      <c r="E9598" s="8" t="s">
        <v>573</v>
      </c>
      <c r="F9598" s="8" t="s">
        <v>508</v>
      </c>
      <c r="G9598" s="8" t="s">
        <v>574</v>
      </c>
      <c r="H9598" s="8">
        <v>2.0100500000000001</v>
      </c>
    </row>
    <row r="9599" spans="1:8">
      <c r="A9599" s="8" t="str">
        <f t="shared" si="189"/>
        <v>40.13.000730.05.0008</v>
      </c>
      <c r="B9599" s="8" t="s">
        <v>271</v>
      </c>
      <c r="C9599" s="8" t="s">
        <v>272</v>
      </c>
      <c r="D9599" s="8" t="s">
        <v>450</v>
      </c>
      <c r="E9599" s="8" t="s">
        <v>946</v>
      </c>
      <c r="F9599" s="8" t="s">
        <v>498</v>
      </c>
      <c r="G9599" s="8" t="s">
        <v>947</v>
      </c>
      <c r="H9599" s="8">
        <v>0.80191900000000005</v>
      </c>
    </row>
    <row r="9600" spans="1:8">
      <c r="A9600" s="8" t="str">
        <f t="shared" si="189"/>
        <v>40.13.000710.05.0002</v>
      </c>
      <c r="B9600" s="8" t="s">
        <v>271</v>
      </c>
      <c r="C9600" s="8" t="s">
        <v>272</v>
      </c>
      <c r="D9600" s="8" t="s">
        <v>450</v>
      </c>
      <c r="E9600" s="8" t="s">
        <v>451</v>
      </c>
      <c r="F9600" s="8" t="s">
        <v>452</v>
      </c>
      <c r="G9600" s="8" t="s">
        <v>453</v>
      </c>
      <c r="H9600" s="8">
        <v>0.494699</v>
      </c>
    </row>
    <row r="9601" spans="1:8">
      <c r="A9601" s="8" t="str">
        <f t="shared" si="189"/>
        <v>40.13.000710.04.0010</v>
      </c>
      <c r="B9601" s="8" t="s">
        <v>271</v>
      </c>
      <c r="C9601" s="8" t="s">
        <v>272</v>
      </c>
      <c r="D9601" s="8" t="s">
        <v>450</v>
      </c>
      <c r="E9601" s="8" t="s">
        <v>465</v>
      </c>
      <c r="F9601" s="8" t="s">
        <v>452</v>
      </c>
      <c r="G9601" s="8" t="s">
        <v>459</v>
      </c>
      <c r="H9601" s="8">
        <v>0.13949800000000001</v>
      </c>
    </row>
    <row r="9602" spans="1:8">
      <c r="A9602" s="8" t="str">
        <f t="shared" si="189"/>
        <v>40.13.000710.09.0003</v>
      </c>
      <c r="B9602" s="8" t="s">
        <v>271</v>
      </c>
      <c r="C9602" s="8" t="s">
        <v>272</v>
      </c>
      <c r="D9602" s="8" t="s">
        <v>450</v>
      </c>
      <c r="E9602" s="8" t="s">
        <v>824</v>
      </c>
      <c r="F9602" s="8" t="s">
        <v>452</v>
      </c>
      <c r="G9602" s="8" t="s">
        <v>825</v>
      </c>
      <c r="H9602" s="8">
        <v>0.224718</v>
      </c>
    </row>
    <row r="9603" spans="1:8">
      <c r="A9603" s="8" t="str">
        <f t="shared" si="189"/>
        <v>---------------  - FMEN031 - V:</v>
      </c>
      <c r="B9603" s="8" t="s">
        <v>427</v>
      </c>
      <c r="C9603" s="8" t="e">
        <f>------------------------------DAT</f>
        <v>#NAME?</v>
      </c>
      <c r="D9603" s="8" t="s">
        <v>1238</v>
      </c>
      <c r="E9603" s="8" t="s">
        <v>526</v>
      </c>
      <c r="F9603" s="8" t="s">
        <v>527</v>
      </c>
      <c r="G9603" s="8" t="s">
        <v>528</v>
      </c>
      <c r="H9603" s="8"/>
    </row>
    <row r="9604" spans="1:8">
      <c r="A9604" s="8" t="str">
        <f t="shared" si="189"/>
        <v>_x000C_------------------------------</v>
      </c>
      <c r="B9604" s="8" t="s">
        <v>529</v>
      </c>
      <c r="C9604" s="8" t="s">
        <v>1227</v>
      </c>
      <c r="D9604" s="8" t="s">
        <v>1228</v>
      </c>
      <c r="E9604" s="8" t="s">
        <v>430</v>
      </c>
      <c r="F9604" s="8" t="s">
        <v>429</v>
      </c>
      <c r="G9604" s="8" t="s">
        <v>431</v>
      </c>
      <c r="H9604" s="8" t="s">
        <v>431</v>
      </c>
    </row>
    <row r="9605" spans="1:8">
      <c r="A9605" s="8" t="str">
        <f t="shared" si="189"/>
        <v>FORNO DE MINASrutura de Atual P</v>
      </c>
      <c r="B9605" s="8" t="s">
        <v>433</v>
      </c>
      <c r="C9605" s="8" t="s">
        <v>434</v>
      </c>
      <c r="D9605" s="8" t="s">
        <v>435</v>
      </c>
      <c r="E9605" s="8" t="s">
        <v>436</v>
      </c>
      <c r="F9605" s="8" t="s">
        <v>437</v>
      </c>
      <c r="G9605" s="8" t="s">
        <v>438</v>
      </c>
      <c r="H9605" s="8" t="s">
        <v>2283</v>
      </c>
    </row>
    <row r="9606" spans="1:8">
      <c r="A9606" s="8" t="str">
        <f t="shared" si="189"/>
        <v>-------------------------------</v>
      </c>
      <c r="B9606" s="8" t="s">
        <v>427</v>
      </c>
      <c r="C9606" s="8" t="s">
        <v>1227</v>
      </c>
      <c r="D9606" s="8" t="s">
        <v>1228</v>
      </c>
      <c r="E9606" s="8" t="s">
        <v>430</v>
      </c>
      <c r="F9606" s="8" t="s">
        <v>429</v>
      </c>
      <c r="G9606" s="8" t="s">
        <v>431</v>
      </c>
      <c r="H9606" s="8" t="s">
        <v>2273</v>
      </c>
    </row>
    <row r="9607" spans="1:8">
      <c r="A9607" s="8" t="str">
        <f t="shared" si="189"/>
        <v/>
      </c>
      <c r="B9607" s="8"/>
      <c r="C9607" s="8"/>
      <c r="D9607" s="8"/>
      <c r="E9607" s="8"/>
      <c r="F9607" s="8"/>
      <c r="G9607" s="8"/>
      <c r="H9607" s="8"/>
    </row>
    <row r="9608" spans="1:8">
      <c r="A9608" s="8" t="str">
        <f t="shared" si="189"/>
        <v>Item PaiItem Filho</v>
      </c>
      <c r="B9608" s="8" t="s">
        <v>441</v>
      </c>
      <c r="C9608" s="8" t="s">
        <v>442</v>
      </c>
      <c r="D9608" s="8" t="s">
        <v>443</v>
      </c>
      <c r="E9608" s="8" t="s">
        <v>444</v>
      </c>
      <c r="F9608" s="8" t="s">
        <v>443</v>
      </c>
      <c r="G9608" s="8" t="s">
        <v>445</v>
      </c>
      <c r="H9608" s="8" t="s">
        <v>446</v>
      </c>
    </row>
    <row r="9609" spans="1:8">
      <c r="A9609" s="8" t="str">
        <f t="shared" si="189"/>
        <v>------------------------------</v>
      </c>
      <c r="B9609" s="8" t="s">
        <v>427</v>
      </c>
      <c r="C9609" s="8" t="s">
        <v>447</v>
      </c>
      <c r="D9609" s="8" t="s">
        <v>448</v>
      </c>
      <c r="E9609" s="8" t="s">
        <v>449</v>
      </c>
      <c r="F9609" s="8" t="s">
        <v>448</v>
      </c>
      <c r="G9609" s="8" t="s">
        <v>431</v>
      </c>
      <c r="H9609" s="8" t="s">
        <v>427</v>
      </c>
    </row>
    <row r="9610" spans="1:8">
      <c r="A9610" s="8" t="str">
        <f t="shared" si="189"/>
        <v>40.13.000710.06.0020</v>
      </c>
      <c r="B9610" s="8" t="s">
        <v>271</v>
      </c>
      <c r="C9610" s="8" t="s">
        <v>272</v>
      </c>
      <c r="D9610" s="8" t="s">
        <v>450</v>
      </c>
      <c r="E9610" s="8" t="s">
        <v>456</v>
      </c>
      <c r="F9610" s="8" t="s">
        <v>452</v>
      </c>
      <c r="G9610" s="8" t="s">
        <v>457</v>
      </c>
      <c r="H9610" s="8">
        <v>1.8520999999999999E-2</v>
      </c>
    </row>
    <row r="9611" spans="1:8">
      <c r="A9611" s="8" t="str">
        <f t="shared" si="189"/>
        <v>40.13.000710.07.0027</v>
      </c>
      <c r="B9611" s="8" t="s">
        <v>271</v>
      </c>
      <c r="C9611" s="8" t="s">
        <v>272</v>
      </c>
      <c r="D9611" s="8" t="s">
        <v>450</v>
      </c>
      <c r="E9611" s="8" t="s">
        <v>948</v>
      </c>
      <c r="F9611" s="8" t="s">
        <v>452</v>
      </c>
      <c r="G9611" s="8" t="s">
        <v>949</v>
      </c>
      <c r="H9611" s="8">
        <v>1.8600000000000001E-3</v>
      </c>
    </row>
    <row r="9612" spans="1:8">
      <c r="A9612" s="8" t="str">
        <f t="shared" si="189"/>
        <v>40.13.000730.05.0007</v>
      </c>
      <c r="B9612" s="8" t="s">
        <v>271</v>
      </c>
      <c r="C9612" s="8" t="s">
        <v>272</v>
      </c>
      <c r="D9612" s="8" t="s">
        <v>450</v>
      </c>
      <c r="E9612" s="8" t="s">
        <v>950</v>
      </c>
      <c r="F9612" s="8" t="s">
        <v>452</v>
      </c>
      <c r="G9612" s="8" t="s">
        <v>951</v>
      </c>
      <c r="H9612" s="8">
        <v>0.80191900000000005</v>
      </c>
    </row>
    <row r="9613" spans="1:8">
      <c r="A9613" s="8" t="str">
        <f t="shared" si="189"/>
        <v>40.13.000710.05.0003</v>
      </c>
      <c r="B9613" s="8" t="s">
        <v>271</v>
      </c>
      <c r="C9613" s="8" t="s">
        <v>272</v>
      </c>
      <c r="D9613" s="8" t="s">
        <v>450</v>
      </c>
      <c r="E9613" s="8" t="s">
        <v>952</v>
      </c>
      <c r="F9613" s="8" t="s">
        <v>452</v>
      </c>
      <c r="G9613" s="8" t="s">
        <v>953</v>
      </c>
      <c r="H9613" s="8">
        <v>0.48198099999999999</v>
      </c>
    </row>
    <row r="9614" spans="1:8">
      <c r="A9614" s="8" t="str">
        <f t="shared" si="189"/>
        <v>40.13.000710.04.0005</v>
      </c>
      <c r="B9614" s="8" t="s">
        <v>271</v>
      </c>
      <c r="C9614" s="8" t="s">
        <v>272</v>
      </c>
      <c r="D9614" s="8" t="s">
        <v>450</v>
      </c>
      <c r="E9614" s="8" t="s">
        <v>475</v>
      </c>
      <c r="F9614" s="8" t="s">
        <v>452</v>
      </c>
      <c r="G9614" s="8" t="s">
        <v>476</v>
      </c>
      <c r="H9614" s="8">
        <v>0.144594</v>
      </c>
    </row>
    <row r="9615" spans="1:8">
      <c r="A9615" s="8" t="str">
        <f t="shared" ref="A9615:A9678" si="190">B9615&amp;E9615</f>
        <v>40.13.000710.04.0004</v>
      </c>
      <c r="B9615" s="8" t="s">
        <v>271</v>
      </c>
      <c r="C9615" s="8" t="s">
        <v>272</v>
      </c>
      <c r="D9615" s="8" t="s">
        <v>450</v>
      </c>
      <c r="E9615" s="8" t="s">
        <v>776</v>
      </c>
      <c r="F9615" s="8" t="s">
        <v>452</v>
      </c>
      <c r="G9615" s="8" t="s">
        <v>777</v>
      </c>
      <c r="H9615" s="8">
        <v>0.10603600000000001</v>
      </c>
    </row>
    <row r="9616" spans="1:8">
      <c r="A9616" s="8" t="str">
        <f t="shared" si="190"/>
        <v>40.13.000710.07.0002</v>
      </c>
      <c r="B9616" s="8" t="s">
        <v>271</v>
      </c>
      <c r="C9616" s="8" t="s">
        <v>272</v>
      </c>
      <c r="D9616" s="8" t="s">
        <v>450</v>
      </c>
      <c r="E9616" s="8" t="s">
        <v>454</v>
      </c>
      <c r="F9616" s="8" t="s">
        <v>452</v>
      </c>
      <c r="G9616" s="8" t="s">
        <v>455</v>
      </c>
      <c r="H9616" s="8">
        <v>0.78012300000000001</v>
      </c>
    </row>
    <row r="9617" spans="1:8">
      <c r="A9617" s="8" t="str">
        <f t="shared" si="190"/>
        <v>40.13.000710.09.0002</v>
      </c>
      <c r="B9617" s="8" t="s">
        <v>271</v>
      </c>
      <c r="C9617" s="8" t="s">
        <v>272</v>
      </c>
      <c r="D9617" s="8" t="s">
        <v>450</v>
      </c>
      <c r="E9617" s="8" t="s">
        <v>502</v>
      </c>
      <c r="F9617" s="8" t="s">
        <v>452</v>
      </c>
      <c r="G9617" s="8" t="s">
        <v>503</v>
      </c>
      <c r="H9617" s="8">
        <v>3.2626000000000002E-2</v>
      </c>
    </row>
    <row r="9618" spans="1:8">
      <c r="A9618" s="8" t="str">
        <f t="shared" si="190"/>
        <v>40.13.000710.09.0006</v>
      </c>
      <c r="B9618" s="8" t="s">
        <v>271</v>
      </c>
      <c r="C9618" s="8" t="s">
        <v>272</v>
      </c>
      <c r="D9618" s="8" t="s">
        <v>450</v>
      </c>
      <c r="E9618" s="8" t="s">
        <v>504</v>
      </c>
      <c r="F9618" s="8" t="s">
        <v>505</v>
      </c>
      <c r="G9618" s="8" t="s">
        <v>506</v>
      </c>
      <c r="H9618" s="8">
        <v>1.864E-3</v>
      </c>
    </row>
    <row r="9619" spans="1:8">
      <c r="A9619" s="8" t="str">
        <f t="shared" si="190"/>
        <v>40.13.000730.02.0024</v>
      </c>
      <c r="B9619" s="8" t="s">
        <v>271</v>
      </c>
      <c r="C9619" s="8" t="s">
        <v>272</v>
      </c>
      <c r="D9619" s="8" t="s">
        <v>450</v>
      </c>
      <c r="E9619" s="8" t="s">
        <v>273</v>
      </c>
      <c r="F9619" s="8" t="s">
        <v>579</v>
      </c>
      <c r="G9619" s="8" t="s">
        <v>274</v>
      </c>
      <c r="H9619" s="8">
        <v>1.6530609999999999</v>
      </c>
    </row>
    <row r="9620" spans="1:8">
      <c r="A9620" s="8" t="str">
        <f t="shared" si="190"/>
        <v>40.13.000710.04.0001</v>
      </c>
      <c r="B9620" s="8" t="s">
        <v>271</v>
      </c>
      <c r="C9620" s="8" t="s">
        <v>272</v>
      </c>
      <c r="D9620" s="8" t="s">
        <v>450</v>
      </c>
      <c r="E9620" s="8" t="s">
        <v>533</v>
      </c>
      <c r="F9620" s="8" t="s">
        <v>452</v>
      </c>
      <c r="G9620" s="8" t="s">
        <v>534</v>
      </c>
      <c r="H9620" s="8">
        <v>1.2755000000000001E-2</v>
      </c>
    </row>
    <row r="9621" spans="1:8">
      <c r="A9621" s="8" t="str">
        <f t="shared" si="190"/>
        <v>40.13.000710.06.0033</v>
      </c>
      <c r="B9621" s="8" t="s">
        <v>271</v>
      </c>
      <c r="C9621" s="8" t="s">
        <v>272</v>
      </c>
      <c r="D9621" s="8" t="s">
        <v>450</v>
      </c>
      <c r="E9621" s="8" t="s">
        <v>984</v>
      </c>
      <c r="F9621" s="8" t="s">
        <v>498</v>
      </c>
      <c r="G9621" s="8" t="s">
        <v>985</v>
      </c>
      <c r="H9621" s="8">
        <v>1.2755000000000001E-2</v>
      </c>
    </row>
    <row r="9622" spans="1:8">
      <c r="A9622" s="8" t="str">
        <f t="shared" si="190"/>
        <v>40.13.000710.01.0003</v>
      </c>
      <c r="B9622" s="8" t="s">
        <v>271</v>
      </c>
      <c r="C9622" s="8" t="s">
        <v>272</v>
      </c>
      <c r="D9622" s="8" t="s">
        <v>450</v>
      </c>
      <c r="E9622" s="8" t="s">
        <v>471</v>
      </c>
      <c r="F9622" s="8" t="s">
        <v>452</v>
      </c>
      <c r="G9622" s="8" t="s">
        <v>472</v>
      </c>
      <c r="H9622" s="8">
        <v>2.9704999999999999E-2</v>
      </c>
    </row>
    <row r="9623" spans="1:8">
      <c r="A9623" s="8" t="str">
        <f t="shared" si="190"/>
        <v>40.13.000710.02.0003</v>
      </c>
      <c r="B9623" s="8" t="s">
        <v>271</v>
      </c>
      <c r="C9623" s="8" t="s">
        <v>272</v>
      </c>
      <c r="D9623" s="8" t="s">
        <v>450</v>
      </c>
      <c r="E9623" s="8" t="s">
        <v>523</v>
      </c>
      <c r="F9623" s="8" t="s">
        <v>452</v>
      </c>
      <c r="G9623" s="8" t="s">
        <v>524</v>
      </c>
      <c r="H9623" s="8">
        <v>2.9704999999999999E-2</v>
      </c>
    </row>
    <row r="9624" spans="1:8">
      <c r="A9624" s="8" t="str">
        <f t="shared" si="190"/>
        <v>40.13.000710.06.0027</v>
      </c>
      <c r="B9624" s="8" t="s">
        <v>271</v>
      </c>
      <c r="C9624" s="8" t="s">
        <v>272</v>
      </c>
      <c r="D9624" s="8" t="s">
        <v>450</v>
      </c>
      <c r="E9624" s="8" t="s">
        <v>976</v>
      </c>
      <c r="F9624" s="8" t="s">
        <v>498</v>
      </c>
      <c r="G9624" s="8" t="s">
        <v>977</v>
      </c>
      <c r="H9624" s="8">
        <v>8.4918999999999994E-2</v>
      </c>
    </row>
    <row r="9625" spans="1:8">
      <c r="A9625" s="8" t="str">
        <f t="shared" si="190"/>
        <v>40.13.000710.06.0030</v>
      </c>
      <c r="B9625" s="8" t="s">
        <v>271</v>
      </c>
      <c r="C9625" s="8" t="s">
        <v>272</v>
      </c>
      <c r="D9625" s="8" t="s">
        <v>450</v>
      </c>
      <c r="E9625" s="8" t="s">
        <v>959</v>
      </c>
      <c r="F9625" s="8" t="s">
        <v>498</v>
      </c>
      <c r="G9625" s="8" t="s">
        <v>960</v>
      </c>
      <c r="H9625" s="8">
        <v>8.5590000000000006E-3</v>
      </c>
    </row>
    <row r="9626" spans="1:8">
      <c r="A9626" s="8" t="str">
        <f t="shared" si="190"/>
        <v>40.13.000710.02.0035</v>
      </c>
      <c r="B9626" s="8" t="s">
        <v>271</v>
      </c>
      <c r="C9626" s="8" t="s">
        <v>272</v>
      </c>
      <c r="D9626" s="8" t="s">
        <v>450</v>
      </c>
      <c r="E9626" s="8" t="s">
        <v>500</v>
      </c>
      <c r="F9626" s="8" t="s">
        <v>498</v>
      </c>
      <c r="G9626" s="8" t="s">
        <v>501</v>
      </c>
      <c r="H9626" s="8">
        <v>0.16966999999999999</v>
      </c>
    </row>
    <row r="9627" spans="1:8">
      <c r="A9627" s="8" t="str">
        <f t="shared" si="190"/>
        <v>40.13.000740.03.1420</v>
      </c>
      <c r="B9627" s="8" t="s">
        <v>271</v>
      </c>
      <c r="C9627" s="8" t="s">
        <v>272</v>
      </c>
      <c r="D9627" s="8" t="s">
        <v>450</v>
      </c>
      <c r="E9627" s="8" t="s">
        <v>548</v>
      </c>
      <c r="F9627" s="8" t="s">
        <v>498</v>
      </c>
      <c r="G9627" s="8" t="s">
        <v>549</v>
      </c>
      <c r="H9627" s="8">
        <v>0.14852399999999999</v>
      </c>
    </row>
    <row r="9628" spans="1:8">
      <c r="A9628" s="8" t="str">
        <f t="shared" si="190"/>
        <v>40.13.000710.06.0017</v>
      </c>
      <c r="B9628" s="8" t="s">
        <v>271</v>
      </c>
      <c r="C9628" s="8" t="s">
        <v>272</v>
      </c>
      <c r="D9628" s="8" t="s">
        <v>450</v>
      </c>
      <c r="E9628" s="8" t="s">
        <v>483</v>
      </c>
      <c r="F9628" s="8" t="s">
        <v>452</v>
      </c>
      <c r="G9628" s="8" t="s">
        <v>484</v>
      </c>
      <c r="H9628" s="8">
        <v>5.0000000000000002E-5</v>
      </c>
    </row>
    <row r="9629" spans="1:8">
      <c r="A9629" s="8" t="str">
        <f t="shared" si="190"/>
        <v>40.13.000710.06.0021</v>
      </c>
      <c r="B9629" s="8" t="s">
        <v>271</v>
      </c>
      <c r="C9629" s="8" t="s">
        <v>272</v>
      </c>
      <c r="D9629" s="8" t="s">
        <v>450</v>
      </c>
      <c r="E9629" s="8" t="s">
        <v>489</v>
      </c>
      <c r="F9629" s="8" t="s">
        <v>452</v>
      </c>
      <c r="G9629" s="8" t="s">
        <v>490</v>
      </c>
      <c r="H9629" s="8">
        <v>5.0000000000000002E-5</v>
      </c>
    </row>
    <row r="9630" spans="1:8">
      <c r="A9630" s="8" t="str">
        <f t="shared" si="190"/>
        <v>40.13.000710.03.0012</v>
      </c>
      <c r="B9630" s="8" t="s">
        <v>271</v>
      </c>
      <c r="C9630" s="8" t="s">
        <v>272</v>
      </c>
      <c r="D9630" s="8" t="s">
        <v>450</v>
      </c>
      <c r="E9630" s="8" t="s">
        <v>986</v>
      </c>
      <c r="F9630" s="8" t="s">
        <v>452</v>
      </c>
      <c r="G9630" s="8" t="s">
        <v>987</v>
      </c>
      <c r="H9630" s="8">
        <v>0.55566400000000005</v>
      </c>
    </row>
    <row r="9631" spans="1:8">
      <c r="A9631" s="8" t="str">
        <f t="shared" si="190"/>
        <v>40.13.000720.16.0001</v>
      </c>
      <c r="B9631" s="8" t="s">
        <v>271</v>
      </c>
      <c r="C9631" s="8" t="s">
        <v>272</v>
      </c>
      <c r="D9631" s="8" t="s">
        <v>450</v>
      </c>
      <c r="E9631" s="8" t="s">
        <v>980</v>
      </c>
      <c r="F9631" s="8" t="s">
        <v>508</v>
      </c>
      <c r="G9631" s="8" t="s">
        <v>981</v>
      </c>
      <c r="H9631" s="8">
        <v>18.367346999999999</v>
      </c>
    </row>
    <row r="9632" spans="1:8">
      <c r="A9632" s="8" t="str">
        <f t="shared" si="190"/>
        <v>40.13.000720.03.0035</v>
      </c>
      <c r="B9632" s="8" t="s">
        <v>271</v>
      </c>
      <c r="C9632" s="8" t="s">
        <v>272</v>
      </c>
      <c r="D9632" s="8" t="s">
        <v>450</v>
      </c>
      <c r="E9632" s="8" t="s">
        <v>963</v>
      </c>
      <c r="F9632" s="8" t="s">
        <v>463</v>
      </c>
      <c r="G9632" s="8" t="s">
        <v>964</v>
      </c>
      <c r="H9632" s="8">
        <v>1.0050250000000001</v>
      </c>
    </row>
    <row r="9633" spans="1:8">
      <c r="A9633" s="8" t="str">
        <f t="shared" si="190"/>
        <v>40.13.000720.06.0001</v>
      </c>
      <c r="B9633" s="8" t="s">
        <v>271</v>
      </c>
      <c r="C9633" s="8" t="s">
        <v>272</v>
      </c>
      <c r="D9633" s="8" t="s">
        <v>450</v>
      </c>
      <c r="E9633" s="8" t="s">
        <v>573</v>
      </c>
      <c r="F9633" s="8" t="s">
        <v>508</v>
      </c>
      <c r="G9633" s="8" t="s">
        <v>574</v>
      </c>
      <c r="H9633" s="8">
        <v>2.0100500000000001</v>
      </c>
    </row>
    <row r="9634" spans="1:8">
      <c r="A9634" s="8" t="str">
        <f t="shared" si="190"/>
        <v>40.13.000830.05.0008</v>
      </c>
      <c r="B9634" s="8" t="s">
        <v>275</v>
      </c>
      <c r="C9634" s="8" t="s">
        <v>276</v>
      </c>
      <c r="D9634" s="8" t="s">
        <v>450</v>
      </c>
      <c r="E9634" s="8" t="s">
        <v>946</v>
      </c>
      <c r="F9634" s="8" t="s">
        <v>498</v>
      </c>
      <c r="G9634" s="8" t="s">
        <v>947</v>
      </c>
      <c r="H9634" s="8">
        <v>0.80191900000000005</v>
      </c>
    </row>
    <row r="9635" spans="1:8">
      <c r="A9635" s="8" t="str">
        <f t="shared" si="190"/>
        <v>40.13.000810.05.0002</v>
      </c>
      <c r="B9635" s="8" t="s">
        <v>275</v>
      </c>
      <c r="C9635" s="8" t="s">
        <v>276</v>
      </c>
      <c r="D9635" s="8" t="s">
        <v>450</v>
      </c>
      <c r="E9635" s="8" t="s">
        <v>451</v>
      </c>
      <c r="F9635" s="8" t="s">
        <v>452</v>
      </c>
      <c r="G9635" s="8" t="s">
        <v>453</v>
      </c>
      <c r="H9635" s="8">
        <v>0.46499400000000002</v>
      </c>
    </row>
    <row r="9636" spans="1:8">
      <c r="A9636" s="8" t="str">
        <f t="shared" si="190"/>
        <v>40.13.000810.04.0010</v>
      </c>
      <c r="B9636" s="8" t="s">
        <v>275</v>
      </c>
      <c r="C9636" s="8" t="s">
        <v>276</v>
      </c>
      <c r="D9636" s="8" t="s">
        <v>450</v>
      </c>
      <c r="E9636" s="8" t="s">
        <v>465</v>
      </c>
      <c r="F9636" s="8" t="s">
        <v>452</v>
      </c>
      <c r="G9636" s="8" t="s">
        <v>459</v>
      </c>
      <c r="H9636" s="8">
        <v>0.13949800000000001</v>
      </c>
    </row>
    <row r="9637" spans="1:8">
      <c r="A9637" s="8" t="str">
        <f t="shared" si="190"/>
        <v>40.13.000810.09.0003</v>
      </c>
      <c r="B9637" s="8" t="s">
        <v>275</v>
      </c>
      <c r="C9637" s="8" t="s">
        <v>276</v>
      </c>
      <c r="D9637" s="8" t="s">
        <v>450</v>
      </c>
      <c r="E9637" s="8" t="s">
        <v>824</v>
      </c>
      <c r="F9637" s="8" t="s">
        <v>452</v>
      </c>
      <c r="G9637" s="8" t="s">
        <v>825</v>
      </c>
      <c r="H9637" s="8">
        <v>0.224718</v>
      </c>
    </row>
    <row r="9638" spans="1:8">
      <c r="A9638" s="8" t="str">
        <f t="shared" si="190"/>
        <v>40.13.000810.06.0020</v>
      </c>
      <c r="B9638" s="8" t="s">
        <v>275</v>
      </c>
      <c r="C9638" s="8" t="s">
        <v>276</v>
      </c>
      <c r="D9638" s="8" t="s">
        <v>450</v>
      </c>
      <c r="E9638" s="8" t="s">
        <v>456</v>
      </c>
      <c r="F9638" s="8" t="s">
        <v>452</v>
      </c>
      <c r="G9638" s="8" t="s">
        <v>457</v>
      </c>
      <c r="H9638" s="8">
        <v>1.2982E-2</v>
      </c>
    </row>
    <row r="9639" spans="1:8">
      <c r="A9639" s="8" t="str">
        <f t="shared" si="190"/>
        <v>40.13.000810.07.0027</v>
      </c>
      <c r="B9639" s="8" t="s">
        <v>275</v>
      </c>
      <c r="C9639" s="8" t="s">
        <v>276</v>
      </c>
      <c r="D9639" s="8" t="s">
        <v>450</v>
      </c>
      <c r="E9639" s="8" t="s">
        <v>948</v>
      </c>
      <c r="F9639" s="8" t="s">
        <v>452</v>
      </c>
      <c r="G9639" s="8" t="s">
        <v>949</v>
      </c>
      <c r="H9639" s="8">
        <v>1.8600000000000001E-3</v>
      </c>
    </row>
    <row r="9640" spans="1:8">
      <c r="A9640" s="8" t="str">
        <f t="shared" si="190"/>
        <v>40.13.000830.05.0007</v>
      </c>
      <c r="B9640" s="8" t="s">
        <v>275</v>
      </c>
      <c r="C9640" s="8" t="s">
        <v>276</v>
      </c>
      <c r="D9640" s="8" t="s">
        <v>450</v>
      </c>
      <c r="E9640" s="8" t="s">
        <v>950</v>
      </c>
      <c r="F9640" s="8" t="s">
        <v>452</v>
      </c>
      <c r="G9640" s="8" t="s">
        <v>951</v>
      </c>
      <c r="H9640" s="8">
        <v>0.80191900000000005</v>
      </c>
    </row>
    <row r="9641" spans="1:8">
      <c r="A9641" s="8" t="str">
        <f t="shared" si="190"/>
        <v>40.13.000810.05.0003</v>
      </c>
      <c r="B9641" s="8" t="s">
        <v>275</v>
      </c>
      <c r="C9641" s="8" t="s">
        <v>276</v>
      </c>
      <c r="D9641" s="8" t="s">
        <v>450</v>
      </c>
      <c r="E9641" s="8" t="s">
        <v>952</v>
      </c>
      <c r="F9641" s="8" t="s">
        <v>452</v>
      </c>
      <c r="G9641" s="8" t="s">
        <v>953</v>
      </c>
      <c r="H9641" s="8">
        <v>0.48198099999999999</v>
      </c>
    </row>
    <row r="9642" spans="1:8">
      <c r="A9642" s="8" t="str">
        <f t="shared" si="190"/>
        <v>40.13.000810.04.0005</v>
      </c>
      <c r="B9642" s="8" t="s">
        <v>275</v>
      </c>
      <c r="C9642" s="8" t="s">
        <v>276</v>
      </c>
      <c r="D9642" s="8" t="s">
        <v>450</v>
      </c>
      <c r="E9642" s="8" t="s">
        <v>475</v>
      </c>
      <c r="F9642" s="8" t="s">
        <v>452</v>
      </c>
      <c r="G9642" s="8" t="s">
        <v>476</v>
      </c>
      <c r="H9642" s="8">
        <v>0.180978</v>
      </c>
    </row>
    <row r="9643" spans="1:8">
      <c r="A9643" s="8" t="str">
        <f t="shared" si="190"/>
        <v>40.13.000810.04.0004</v>
      </c>
      <c r="B9643" s="8" t="s">
        <v>275</v>
      </c>
      <c r="C9643" s="8" t="s">
        <v>276</v>
      </c>
      <c r="D9643" s="8" t="s">
        <v>450</v>
      </c>
      <c r="E9643" s="8" t="s">
        <v>776</v>
      </c>
      <c r="F9643" s="8" t="s">
        <v>452</v>
      </c>
      <c r="G9643" s="8" t="s">
        <v>777</v>
      </c>
      <c r="H9643" s="8">
        <v>0.10603600000000001</v>
      </c>
    </row>
    <row r="9644" spans="1:8">
      <c r="A9644" s="8" t="str">
        <f t="shared" si="190"/>
        <v>40.13.000810.07.0002</v>
      </c>
      <c r="B9644" s="8" t="s">
        <v>275</v>
      </c>
      <c r="C9644" s="8" t="s">
        <v>276</v>
      </c>
      <c r="D9644" s="8" t="s">
        <v>450</v>
      </c>
      <c r="E9644" s="8" t="s">
        <v>454</v>
      </c>
      <c r="F9644" s="8" t="s">
        <v>452</v>
      </c>
      <c r="G9644" s="8" t="s">
        <v>455</v>
      </c>
      <c r="H9644" s="8">
        <v>0.39607599999999998</v>
      </c>
    </row>
    <row r="9645" spans="1:8">
      <c r="A9645" s="8" t="str">
        <f t="shared" si="190"/>
        <v>40.13.000810.09.0002</v>
      </c>
      <c r="B9645" s="8" t="s">
        <v>275</v>
      </c>
      <c r="C9645" s="8" t="s">
        <v>276</v>
      </c>
      <c r="D9645" s="8" t="s">
        <v>450</v>
      </c>
      <c r="E9645" s="8" t="s">
        <v>502</v>
      </c>
      <c r="F9645" s="8" t="s">
        <v>452</v>
      </c>
      <c r="G9645" s="8" t="s">
        <v>503</v>
      </c>
      <c r="H9645" s="8">
        <v>3.2626000000000002E-2</v>
      </c>
    </row>
    <row r="9646" spans="1:8">
      <c r="A9646" s="8" t="str">
        <f t="shared" si="190"/>
        <v>40.13.000810.09.0006</v>
      </c>
      <c r="B9646" s="8" t="s">
        <v>275</v>
      </c>
      <c r="C9646" s="8" t="s">
        <v>276</v>
      </c>
      <c r="D9646" s="8" t="s">
        <v>450</v>
      </c>
      <c r="E9646" s="8" t="s">
        <v>504</v>
      </c>
      <c r="F9646" s="8" t="s">
        <v>505</v>
      </c>
      <c r="G9646" s="8" t="s">
        <v>506</v>
      </c>
      <c r="H9646" s="8">
        <v>1.864E-3</v>
      </c>
    </row>
    <row r="9647" spans="1:8">
      <c r="A9647" s="8" t="str">
        <f t="shared" si="190"/>
        <v>40.13.000830.02.0023</v>
      </c>
      <c r="B9647" s="8" t="s">
        <v>275</v>
      </c>
      <c r="C9647" s="8" t="s">
        <v>276</v>
      </c>
      <c r="D9647" s="8" t="s">
        <v>450</v>
      </c>
      <c r="E9647" s="8" t="s">
        <v>277</v>
      </c>
      <c r="F9647" s="8" t="s">
        <v>579</v>
      </c>
      <c r="G9647" s="8" t="s">
        <v>278</v>
      </c>
      <c r="H9647" s="8">
        <v>1.322449</v>
      </c>
    </row>
    <row r="9648" spans="1:8">
      <c r="A9648" s="8" t="str">
        <f t="shared" si="190"/>
        <v>40.13.000810.03.0013</v>
      </c>
      <c r="B9648" s="8" t="s">
        <v>275</v>
      </c>
      <c r="C9648" s="8" t="s">
        <v>276</v>
      </c>
      <c r="D9648" s="8" t="s">
        <v>450</v>
      </c>
      <c r="E9648" s="8" t="s">
        <v>974</v>
      </c>
      <c r="F9648" s="8" t="s">
        <v>452</v>
      </c>
      <c r="G9648" s="8" t="s">
        <v>975</v>
      </c>
      <c r="H9648" s="8">
        <v>0.48480800000000002</v>
      </c>
    </row>
    <row r="9649" spans="1:8">
      <c r="A9649" s="8" t="str">
        <f t="shared" si="190"/>
        <v>40.13.000810.01.0004</v>
      </c>
      <c r="B9649" s="8" t="s">
        <v>275</v>
      </c>
      <c r="C9649" s="8" t="s">
        <v>276</v>
      </c>
      <c r="D9649" s="8" t="s">
        <v>450</v>
      </c>
      <c r="E9649" s="8" t="s">
        <v>719</v>
      </c>
      <c r="F9649" s="8" t="s">
        <v>452</v>
      </c>
      <c r="G9649" s="8" t="s">
        <v>720</v>
      </c>
      <c r="H9649" s="8">
        <v>6.0551000000000001E-2</v>
      </c>
    </row>
    <row r="9650" spans="1:8">
      <c r="A9650" s="8" t="str">
        <f t="shared" si="190"/>
        <v>40.13.000810.02.0003</v>
      </c>
      <c r="B9650" s="8" t="s">
        <v>275</v>
      </c>
      <c r="C9650" s="8" t="s">
        <v>276</v>
      </c>
      <c r="D9650" s="8" t="s">
        <v>450</v>
      </c>
      <c r="E9650" s="8" t="s">
        <v>523</v>
      </c>
      <c r="F9650" s="8" t="s">
        <v>452</v>
      </c>
      <c r="G9650" s="8" t="s">
        <v>524</v>
      </c>
      <c r="H9650" s="8">
        <v>3.0342000000000001E-2</v>
      </c>
    </row>
    <row r="9651" spans="1:8">
      <c r="A9651" s="8" t="str">
        <f t="shared" si="190"/>
        <v>40.13.000810.06.0021</v>
      </c>
      <c r="B9651" s="8" t="s">
        <v>275</v>
      </c>
      <c r="C9651" s="8" t="s">
        <v>276</v>
      </c>
      <c r="D9651" s="8" t="s">
        <v>450</v>
      </c>
      <c r="E9651" s="8" t="s">
        <v>489</v>
      </c>
      <c r="F9651" s="8" t="s">
        <v>452</v>
      </c>
      <c r="G9651" s="8" t="s">
        <v>490</v>
      </c>
      <c r="H9651" s="8">
        <v>7.2500000000000004E-3</v>
      </c>
    </row>
    <row r="9652" spans="1:8">
      <c r="A9652" s="8" t="str">
        <f t="shared" si="190"/>
        <v>40.13.000810.06.0017</v>
      </c>
      <c r="B9652" s="8" t="s">
        <v>275</v>
      </c>
      <c r="C9652" s="8" t="s">
        <v>276</v>
      </c>
      <c r="D9652" s="8" t="s">
        <v>450</v>
      </c>
      <c r="E9652" s="8" t="s">
        <v>483</v>
      </c>
      <c r="F9652" s="8" t="s">
        <v>452</v>
      </c>
      <c r="G9652" s="8" t="s">
        <v>484</v>
      </c>
      <c r="H9652" s="8">
        <v>1.34E-4</v>
      </c>
    </row>
    <row r="9653" spans="1:8">
      <c r="A9653" s="8" t="str">
        <f t="shared" si="190"/>
        <v>40.13.000810.02.0035</v>
      </c>
      <c r="B9653" s="8" t="s">
        <v>275</v>
      </c>
      <c r="C9653" s="8" t="s">
        <v>276</v>
      </c>
      <c r="D9653" s="8" t="s">
        <v>450</v>
      </c>
      <c r="E9653" s="8" t="s">
        <v>500</v>
      </c>
      <c r="F9653" s="8" t="s">
        <v>498</v>
      </c>
      <c r="G9653" s="8" t="s">
        <v>501</v>
      </c>
      <c r="H9653" s="8">
        <v>0.34786400000000001</v>
      </c>
    </row>
    <row r="9654" spans="1:8">
      <c r="A9654" s="8" t="str">
        <f t="shared" si="190"/>
        <v>40.13.000810.06.0030</v>
      </c>
      <c r="B9654" s="8" t="s">
        <v>275</v>
      </c>
      <c r="C9654" s="8" t="s">
        <v>276</v>
      </c>
      <c r="D9654" s="8" t="s">
        <v>450</v>
      </c>
      <c r="E9654" s="8" t="s">
        <v>959</v>
      </c>
      <c r="F9654" s="8" t="s">
        <v>498</v>
      </c>
      <c r="G9654" s="8" t="s">
        <v>960</v>
      </c>
      <c r="H9654" s="8">
        <v>6.0419999999999996E-3</v>
      </c>
    </row>
    <row r="9655" spans="1:8">
      <c r="A9655" s="8" t="str">
        <f t="shared" si="190"/>
        <v>40.13.000810.06.0027</v>
      </c>
      <c r="B9655" s="8" t="s">
        <v>275</v>
      </c>
      <c r="C9655" s="8" t="s">
        <v>276</v>
      </c>
      <c r="D9655" s="8" t="s">
        <v>450</v>
      </c>
      <c r="E9655" s="8" t="s">
        <v>976</v>
      </c>
      <c r="F9655" s="8" t="s">
        <v>498</v>
      </c>
      <c r="G9655" s="8" t="s">
        <v>977</v>
      </c>
      <c r="H9655" s="8">
        <v>0.121236</v>
      </c>
    </row>
    <row r="9656" spans="1:8">
      <c r="A9656" s="8" t="str">
        <f t="shared" si="190"/>
        <v>40.13.000810.06.0034</v>
      </c>
      <c r="B9656" s="8" t="s">
        <v>275</v>
      </c>
      <c r="C9656" s="8" t="s">
        <v>276</v>
      </c>
      <c r="D9656" s="8" t="s">
        <v>450</v>
      </c>
      <c r="E9656" s="8" t="s">
        <v>929</v>
      </c>
      <c r="F9656" s="8" t="s">
        <v>452</v>
      </c>
      <c r="G9656" s="8" t="s">
        <v>930</v>
      </c>
      <c r="H9656" s="8">
        <v>1.2083E-2</v>
      </c>
    </row>
    <row r="9657" spans="1:8">
      <c r="A9657" s="8" t="str">
        <f t="shared" si="190"/>
        <v>40.13.000820.16.0001</v>
      </c>
      <c r="B9657" s="8" t="s">
        <v>275</v>
      </c>
      <c r="C9657" s="8" t="s">
        <v>276</v>
      </c>
      <c r="D9657" s="8" t="s">
        <v>450</v>
      </c>
      <c r="E9657" s="8" t="s">
        <v>980</v>
      </c>
      <c r="F9657" s="8" t="s">
        <v>508</v>
      </c>
      <c r="G9657" s="8" t="s">
        <v>981</v>
      </c>
      <c r="H9657" s="8">
        <v>18.367346999999999</v>
      </c>
    </row>
    <row r="9658" spans="1:8">
      <c r="A9658" s="8" t="str">
        <f t="shared" si="190"/>
        <v>40.13.000820.03.0035</v>
      </c>
      <c r="B9658" s="8" t="s">
        <v>275</v>
      </c>
      <c r="C9658" s="8" t="s">
        <v>276</v>
      </c>
      <c r="D9658" s="8" t="s">
        <v>450</v>
      </c>
      <c r="E9658" s="8" t="s">
        <v>963</v>
      </c>
      <c r="F9658" s="8" t="s">
        <v>463</v>
      </c>
      <c r="G9658" s="8" t="s">
        <v>964</v>
      </c>
      <c r="H9658" s="8">
        <v>1.0050250000000001</v>
      </c>
    </row>
    <row r="9659" spans="1:8">
      <c r="A9659" s="8" t="str">
        <f t="shared" si="190"/>
        <v>40.13.000820.06.0001</v>
      </c>
      <c r="B9659" s="8" t="s">
        <v>275</v>
      </c>
      <c r="C9659" s="8" t="s">
        <v>276</v>
      </c>
      <c r="D9659" s="8" t="s">
        <v>450</v>
      </c>
      <c r="E9659" s="8" t="s">
        <v>573</v>
      </c>
      <c r="F9659" s="8" t="s">
        <v>508</v>
      </c>
      <c r="G9659" s="8" t="s">
        <v>574</v>
      </c>
      <c r="H9659" s="8">
        <v>2.0100500000000001</v>
      </c>
    </row>
    <row r="9660" spans="1:8">
      <c r="A9660" s="8" t="str">
        <f t="shared" si="190"/>
        <v>40.13.000935.05.0043</v>
      </c>
      <c r="B9660" s="8" t="s">
        <v>279</v>
      </c>
      <c r="C9660" s="8" t="s">
        <v>280</v>
      </c>
      <c r="D9660" s="8" t="s">
        <v>450</v>
      </c>
      <c r="E9660" s="8" t="s">
        <v>989</v>
      </c>
      <c r="F9660" s="8" t="s">
        <v>452</v>
      </c>
      <c r="G9660" s="8" t="s">
        <v>990</v>
      </c>
      <c r="H9660" s="8">
        <v>3.24</v>
      </c>
    </row>
    <row r="9661" spans="1:8">
      <c r="A9661" s="8" t="str">
        <f t="shared" si="190"/>
        <v>40.13.000930.02.0026</v>
      </c>
      <c r="B9661" s="8" t="s">
        <v>279</v>
      </c>
      <c r="C9661" s="8" t="s">
        <v>280</v>
      </c>
      <c r="D9661" s="8" t="s">
        <v>450</v>
      </c>
      <c r="E9661" s="8" t="s">
        <v>281</v>
      </c>
      <c r="F9661" s="8" t="s">
        <v>579</v>
      </c>
      <c r="G9661" s="8" t="s">
        <v>991</v>
      </c>
      <c r="H9661" s="8">
        <v>1.4437</v>
      </c>
    </row>
    <row r="9662" spans="1:8">
      <c r="A9662" s="8" t="str">
        <f t="shared" si="190"/>
        <v>40.13.000910.07.0002</v>
      </c>
      <c r="B9662" s="8" t="s">
        <v>279</v>
      </c>
      <c r="C9662" s="8" t="s">
        <v>280</v>
      </c>
      <c r="D9662" s="8" t="s">
        <v>450</v>
      </c>
      <c r="E9662" s="8" t="s">
        <v>454</v>
      </c>
      <c r="F9662" s="8" t="s">
        <v>452</v>
      </c>
      <c r="G9662" s="8" t="s">
        <v>455</v>
      </c>
      <c r="H9662" s="8">
        <v>6.1564000000000001E-2</v>
      </c>
    </row>
    <row r="9663" spans="1:8">
      <c r="A9663" s="8" t="str">
        <f t="shared" si="190"/>
        <v>40.13.000910.09.0004</v>
      </c>
      <c r="B9663" s="8" t="s">
        <v>279</v>
      </c>
      <c r="C9663" s="8" t="s">
        <v>280</v>
      </c>
      <c r="D9663" s="8" t="s">
        <v>450</v>
      </c>
      <c r="E9663" s="8" t="s">
        <v>577</v>
      </c>
      <c r="F9663" s="8" t="s">
        <v>452</v>
      </c>
      <c r="G9663" s="8" t="s">
        <v>578</v>
      </c>
      <c r="H9663" s="8">
        <v>2.1212000000000002E-2</v>
      </c>
    </row>
    <row r="9664" spans="1:8">
      <c r="A9664" s="8" t="str">
        <f t="shared" si="190"/>
        <v>40.13.000930.05.0008</v>
      </c>
      <c r="B9664" s="8" t="s">
        <v>279</v>
      </c>
      <c r="C9664" s="8" t="s">
        <v>280</v>
      </c>
      <c r="D9664" s="8" t="s">
        <v>450</v>
      </c>
      <c r="E9664" s="8" t="s">
        <v>946</v>
      </c>
      <c r="F9664" s="8" t="s">
        <v>498</v>
      </c>
      <c r="G9664" s="8" t="s">
        <v>947</v>
      </c>
      <c r="H9664" s="8">
        <v>0.84370000000000001</v>
      </c>
    </row>
    <row r="9665" spans="1:8">
      <c r="A9665" s="8" t="str">
        <f t="shared" si="190"/>
        <v>40.13.000910.05.0002</v>
      </c>
      <c r="B9665" s="8" t="s">
        <v>279</v>
      </c>
      <c r="C9665" s="8" t="s">
        <v>280</v>
      </c>
      <c r="D9665" s="8" t="s">
        <v>450</v>
      </c>
      <c r="E9665" s="8" t="s">
        <v>451</v>
      </c>
      <c r="F9665" s="8" t="s">
        <v>452</v>
      </c>
      <c r="G9665" s="8" t="s">
        <v>453</v>
      </c>
      <c r="H9665" s="8">
        <v>0.48922100000000002</v>
      </c>
    </row>
    <row r="9666" spans="1:8">
      <c r="A9666" s="8" t="str">
        <f t="shared" si="190"/>
        <v>40.13.000910.04.0010</v>
      </c>
      <c r="B9666" s="8" t="s">
        <v>279</v>
      </c>
      <c r="C9666" s="8" t="s">
        <v>280</v>
      </c>
      <c r="D9666" s="8" t="s">
        <v>450</v>
      </c>
      <c r="E9666" s="8" t="s">
        <v>465</v>
      </c>
      <c r="F9666" s="8" t="s">
        <v>452</v>
      </c>
      <c r="G9666" s="8" t="s">
        <v>459</v>
      </c>
      <c r="H9666" s="8">
        <v>0.14676600000000001</v>
      </c>
    </row>
    <row r="9667" spans="1:8">
      <c r="A9667" s="8" t="str">
        <f t="shared" si="190"/>
        <v>---------------  - FMEN031 - V:</v>
      </c>
      <c r="B9667" s="8" t="s">
        <v>427</v>
      </c>
      <c r="C9667" s="8" t="e">
        <f>------------------------------DAT</f>
        <v>#NAME?</v>
      </c>
      <c r="D9667" s="8" t="s">
        <v>1238</v>
      </c>
      <c r="E9667" s="8" t="s">
        <v>526</v>
      </c>
      <c r="F9667" s="8" t="s">
        <v>527</v>
      </c>
      <c r="G9667" s="8" t="s">
        <v>528</v>
      </c>
      <c r="H9667" s="8"/>
    </row>
    <row r="9668" spans="1:8">
      <c r="A9668" s="8" t="str">
        <f t="shared" si="190"/>
        <v>_x000C_------------------------------</v>
      </c>
      <c r="B9668" s="8" t="s">
        <v>529</v>
      </c>
      <c r="C9668" s="8" t="s">
        <v>1227</v>
      </c>
      <c r="D9668" s="8" t="s">
        <v>1228</v>
      </c>
      <c r="E9668" s="8" t="s">
        <v>430</v>
      </c>
      <c r="F9668" s="8" t="s">
        <v>429</v>
      </c>
      <c r="G9668" s="8" t="s">
        <v>431</v>
      </c>
      <c r="H9668" s="8" t="s">
        <v>431</v>
      </c>
    </row>
    <row r="9669" spans="1:8">
      <c r="A9669" s="8" t="str">
        <f t="shared" si="190"/>
        <v>FORNO DE MINASrutura de Atual P</v>
      </c>
      <c r="B9669" s="8" t="s">
        <v>433</v>
      </c>
      <c r="C9669" s="8" t="s">
        <v>434</v>
      </c>
      <c r="D9669" s="8" t="s">
        <v>435</v>
      </c>
      <c r="E9669" s="8" t="s">
        <v>436</v>
      </c>
      <c r="F9669" s="8" t="s">
        <v>437</v>
      </c>
      <c r="G9669" s="8" t="s">
        <v>438</v>
      </c>
      <c r="H9669" s="8" t="s">
        <v>2284</v>
      </c>
    </row>
    <row r="9670" spans="1:8">
      <c r="A9670" s="8" t="str">
        <f t="shared" si="190"/>
        <v>-------------------------------</v>
      </c>
      <c r="B9670" s="8" t="s">
        <v>427</v>
      </c>
      <c r="C9670" s="8" t="s">
        <v>1227</v>
      </c>
      <c r="D9670" s="8" t="s">
        <v>1228</v>
      </c>
      <c r="E9670" s="8" t="s">
        <v>430</v>
      </c>
      <c r="F9670" s="8" t="s">
        <v>429</v>
      </c>
      <c r="G9670" s="8" t="s">
        <v>431</v>
      </c>
      <c r="H9670" s="8" t="s">
        <v>2273</v>
      </c>
    </row>
    <row r="9671" spans="1:8">
      <c r="A9671" s="8" t="str">
        <f t="shared" si="190"/>
        <v/>
      </c>
      <c r="B9671" s="8"/>
      <c r="C9671" s="8"/>
      <c r="D9671" s="8"/>
      <c r="E9671" s="8"/>
      <c r="F9671" s="8"/>
      <c r="G9671" s="8"/>
      <c r="H9671" s="8"/>
    </row>
    <row r="9672" spans="1:8">
      <c r="A9672" s="8" t="str">
        <f t="shared" si="190"/>
        <v>Item PaiItem Filho</v>
      </c>
      <c r="B9672" s="8" t="s">
        <v>441</v>
      </c>
      <c r="C9672" s="8" t="s">
        <v>442</v>
      </c>
      <c r="D9672" s="8" t="s">
        <v>443</v>
      </c>
      <c r="E9672" s="8" t="s">
        <v>444</v>
      </c>
      <c r="F9672" s="8" t="s">
        <v>443</v>
      </c>
      <c r="G9672" s="8" t="s">
        <v>445</v>
      </c>
      <c r="H9672" s="8" t="s">
        <v>446</v>
      </c>
    </row>
    <row r="9673" spans="1:8">
      <c r="A9673" s="8" t="str">
        <f t="shared" si="190"/>
        <v>------------------------------</v>
      </c>
      <c r="B9673" s="8" t="s">
        <v>427</v>
      </c>
      <c r="C9673" s="8" t="s">
        <v>447</v>
      </c>
      <c r="D9673" s="8" t="s">
        <v>448</v>
      </c>
      <c r="E9673" s="8" t="s">
        <v>449</v>
      </c>
      <c r="F9673" s="8" t="s">
        <v>448</v>
      </c>
      <c r="G9673" s="8" t="s">
        <v>431</v>
      </c>
      <c r="H9673" s="8" t="s">
        <v>427</v>
      </c>
    </row>
    <row r="9674" spans="1:8">
      <c r="A9674" s="8" t="str">
        <f t="shared" si="190"/>
        <v>40.13.000910.09.0003</v>
      </c>
      <c r="B9674" s="8" t="s">
        <v>279</v>
      </c>
      <c r="C9674" s="8" t="s">
        <v>280</v>
      </c>
      <c r="D9674" s="8" t="s">
        <v>450</v>
      </c>
      <c r="E9674" s="8" t="s">
        <v>824</v>
      </c>
      <c r="F9674" s="8" t="s">
        <v>452</v>
      </c>
      <c r="G9674" s="8" t="s">
        <v>825</v>
      </c>
      <c r="H9674" s="8">
        <v>0.239485</v>
      </c>
    </row>
    <row r="9675" spans="1:8">
      <c r="A9675" s="8" t="str">
        <f t="shared" si="190"/>
        <v>40.13.000910.06.0020</v>
      </c>
      <c r="B9675" s="8" t="s">
        <v>279</v>
      </c>
      <c r="C9675" s="8" t="s">
        <v>280</v>
      </c>
      <c r="D9675" s="8" t="s">
        <v>450</v>
      </c>
      <c r="E9675" s="8" t="s">
        <v>456</v>
      </c>
      <c r="F9675" s="8" t="s">
        <v>452</v>
      </c>
      <c r="G9675" s="8" t="s">
        <v>457</v>
      </c>
      <c r="H9675" s="8">
        <v>1.4139000000000001E-2</v>
      </c>
    </row>
    <row r="9676" spans="1:8">
      <c r="A9676" s="8" t="str">
        <f t="shared" si="190"/>
        <v>40.13.000910.07.0027</v>
      </c>
      <c r="B9676" s="8" t="s">
        <v>279</v>
      </c>
      <c r="C9676" s="8" t="s">
        <v>280</v>
      </c>
      <c r="D9676" s="8" t="s">
        <v>450</v>
      </c>
      <c r="E9676" s="8" t="s">
        <v>948</v>
      </c>
      <c r="F9676" s="8" t="s">
        <v>452</v>
      </c>
      <c r="G9676" s="8" t="s">
        <v>949</v>
      </c>
      <c r="H9676" s="8">
        <v>1.957E-3</v>
      </c>
    </row>
    <row r="9677" spans="1:8">
      <c r="A9677" s="8" t="str">
        <f t="shared" si="190"/>
        <v>40.13.000930.05.0007</v>
      </c>
      <c r="B9677" s="8" t="s">
        <v>279</v>
      </c>
      <c r="C9677" s="8" t="s">
        <v>280</v>
      </c>
      <c r="D9677" s="8" t="s">
        <v>450</v>
      </c>
      <c r="E9677" s="8" t="s">
        <v>950</v>
      </c>
      <c r="F9677" s="8" t="s">
        <v>452</v>
      </c>
      <c r="G9677" s="8" t="s">
        <v>951</v>
      </c>
      <c r="H9677" s="8">
        <v>0.92710000000000004</v>
      </c>
    </row>
    <row r="9678" spans="1:8">
      <c r="A9678" s="8" t="str">
        <f t="shared" si="190"/>
        <v>40.13.000910.05.0003</v>
      </c>
      <c r="B9678" s="8" t="s">
        <v>279</v>
      </c>
      <c r="C9678" s="8" t="s">
        <v>280</v>
      </c>
      <c r="D9678" s="8" t="s">
        <v>450</v>
      </c>
      <c r="E9678" s="8" t="s">
        <v>952</v>
      </c>
      <c r="F9678" s="8" t="s">
        <v>452</v>
      </c>
      <c r="G9678" s="8" t="s">
        <v>953</v>
      </c>
      <c r="H9678" s="8">
        <v>0.55721900000000002</v>
      </c>
    </row>
    <row r="9679" spans="1:8">
      <c r="A9679" s="8" t="str">
        <f t="shared" ref="A9679:A9742" si="191">B9679&amp;E9679</f>
        <v>40.13.000910.04.0005</v>
      </c>
      <c r="B9679" s="8" t="s">
        <v>279</v>
      </c>
      <c r="C9679" s="8" t="s">
        <v>280</v>
      </c>
      <c r="D9679" s="8" t="s">
        <v>450</v>
      </c>
      <c r="E9679" s="8" t="s">
        <v>475</v>
      </c>
      <c r="F9679" s="8" t="s">
        <v>452</v>
      </c>
      <c r="G9679" s="8" t="s">
        <v>476</v>
      </c>
      <c r="H9679" s="8">
        <v>0.16716600000000001</v>
      </c>
    </row>
    <row r="9680" spans="1:8">
      <c r="A9680" s="8" t="str">
        <f t="shared" si="191"/>
        <v>40.13.000910.04.0004</v>
      </c>
      <c r="B9680" s="8" t="s">
        <v>279</v>
      </c>
      <c r="C9680" s="8" t="s">
        <v>280</v>
      </c>
      <c r="D9680" s="8" t="s">
        <v>450</v>
      </c>
      <c r="E9680" s="8" t="s">
        <v>776</v>
      </c>
      <c r="F9680" s="8" t="s">
        <v>452</v>
      </c>
      <c r="G9680" s="8" t="s">
        <v>777</v>
      </c>
      <c r="H9680" s="8">
        <v>0.122588</v>
      </c>
    </row>
    <row r="9681" spans="1:8">
      <c r="A9681" s="8" t="str">
        <f t="shared" si="191"/>
        <v>40.13.000920.16.0001</v>
      </c>
      <c r="B9681" s="8" t="s">
        <v>279</v>
      </c>
      <c r="C9681" s="8" t="s">
        <v>280</v>
      </c>
      <c r="D9681" s="8" t="s">
        <v>450</v>
      </c>
      <c r="E9681" s="8" t="s">
        <v>980</v>
      </c>
      <c r="F9681" s="8" t="s">
        <v>508</v>
      </c>
      <c r="G9681" s="8" t="s">
        <v>981</v>
      </c>
      <c r="H9681" s="8">
        <v>18</v>
      </c>
    </row>
    <row r="9682" spans="1:8">
      <c r="A9682" s="8" t="str">
        <f t="shared" si="191"/>
        <v>40.13.000920.03.0035</v>
      </c>
      <c r="B9682" s="8" t="s">
        <v>279</v>
      </c>
      <c r="C9682" s="8" t="s">
        <v>280</v>
      </c>
      <c r="D9682" s="8" t="s">
        <v>450</v>
      </c>
      <c r="E9682" s="8" t="s">
        <v>963</v>
      </c>
      <c r="F9682" s="8" t="s">
        <v>463</v>
      </c>
      <c r="G9682" s="8" t="s">
        <v>964</v>
      </c>
      <c r="H9682" s="8">
        <v>1</v>
      </c>
    </row>
    <row r="9683" spans="1:8">
      <c r="A9683" s="8" t="str">
        <f t="shared" si="191"/>
        <v>40.13.000920.06.0001</v>
      </c>
      <c r="B9683" s="8" t="s">
        <v>279</v>
      </c>
      <c r="C9683" s="8" t="s">
        <v>280</v>
      </c>
      <c r="D9683" s="8" t="s">
        <v>450</v>
      </c>
      <c r="E9683" s="8" t="s">
        <v>573</v>
      </c>
      <c r="F9683" s="8" t="s">
        <v>508</v>
      </c>
      <c r="G9683" s="8" t="s">
        <v>574</v>
      </c>
      <c r="H9683" s="8">
        <v>2.0100500000000001</v>
      </c>
    </row>
    <row r="9684" spans="1:8">
      <c r="A9684" s="8" t="str">
        <f t="shared" si="191"/>
        <v>40.13.000920.10.0005</v>
      </c>
      <c r="B9684" s="8" t="s">
        <v>279</v>
      </c>
      <c r="C9684" s="8" t="s">
        <v>280</v>
      </c>
      <c r="D9684" s="8" t="s">
        <v>450</v>
      </c>
      <c r="E9684" s="8" t="s">
        <v>992</v>
      </c>
      <c r="F9684" s="8" t="s">
        <v>508</v>
      </c>
      <c r="G9684" s="8" t="s">
        <v>993</v>
      </c>
      <c r="H9684" s="8">
        <v>1.0050250000000001</v>
      </c>
    </row>
    <row r="9685" spans="1:8">
      <c r="A9685" s="8" t="str">
        <f t="shared" si="191"/>
        <v>40.13.001035.05.0042</v>
      </c>
      <c r="B9685" s="8" t="s">
        <v>282</v>
      </c>
      <c r="C9685" s="8" t="s">
        <v>283</v>
      </c>
      <c r="D9685" s="8" t="s">
        <v>450</v>
      </c>
      <c r="E9685" s="8" t="s">
        <v>994</v>
      </c>
      <c r="F9685" s="8" t="s">
        <v>452</v>
      </c>
      <c r="G9685" s="8" t="s">
        <v>995</v>
      </c>
      <c r="H9685" s="8">
        <v>3.24</v>
      </c>
    </row>
    <row r="9686" spans="1:8">
      <c r="A9686" s="8" t="str">
        <f t="shared" si="191"/>
        <v>40.13.001030.02.0029</v>
      </c>
      <c r="B9686" s="8" t="s">
        <v>282</v>
      </c>
      <c r="C9686" s="8" t="s">
        <v>283</v>
      </c>
      <c r="D9686" s="8" t="s">
        <v>450</v>
      </c>
      <c r="E9686" s="8" t="s">
        <v>284</v>
      </c>
      <c r="F9686" s="8" t="s">
        <v>579</v>
      </c>
      <c r="G9686" s="8" t="s">
        <v>996</v>
      </c>
      <c r="H9686" s="8">
        <v>1.5297959999999999</v>
      </c>
    </row>
    <row r="9687" spans="1:8">
      <c r="A9687" s="8" t="str">
        <f t="shared" si="191"/>
        <v>40.13.001010.07.0002</v>
      </c>
      <c r="B9687" s="8" t="s">
        <v>282</v>
      </c>
      <c r="C9687" s="8" t="s">
        <v>283</v>
      </c>
      <c r="D9687" s="8" t="s">
        <v>450</v>
      </c>
      <c r="E9687" s="8" t="s">
        <v>454</v>
      </c>
      <c r="F9687" s="8" t="s">
        <v>452</v>
      </c>
      <c r="G9687" s="8" t="s">
        <v>455</v>
      </c>
      <c r="H9687" s="8">
        <v>6.4753000000000005E-2</v>
      </c>
    </row>
    <row r="9688" spans="1:8">
      <c r="A9688" s="8" t="str">
        <f t="shared" si="191"/>
        <v>40.13.001010.09.0004</v>
      </c>
      <c r="B9688" s="8" t="s">
        <v>282</v>
      </c>
      <c r="C9688" s="8" t="s">
        <v>283</v>
      </c>
      <c r="D9688" s="8" t="s">
        <v>450</v>
      </c>
      <c r="E9688" s="8" t="s">
        <v>577</v>
      </c>
      <c r="F9688" s="8" t="s">
        <v>452</v>
      </c>
      <c r="G9688" s="8" t="s">
        <v>578</v>
      </c>
      <c r="H9688" s="8">
        <v>2.1312999999999999E-2</v>
      </c>
    </row>
    <row r="9689" spans="1:8">
      <c r="A9689" s="8" t="str">
        <f t="shared" si="191"/>
        <v>40.13.001030.05.0008</v>
      </c>
      <c r="B9689" s="8" t="s">
        <v>282</v>
      </c>
      <c r="C9689" s="8" t="s">
        <v>283</v>
      </c>
      <c r="D9689" s="8" t="s">
        <v>450</v>
      </c>
      <c r="E9689" s="8" t="s">
        <v>946</v>
      </c>
      <c r="F9689" s="8" t="s">
        <v>498</v>
      </c>
      <c r="G9689" s="8" t="s">
        <v>947</v>
      </c>
      <c r="H9689" s="8">
        <v>0.73959600000000003</v>
      </c>
    </row>
    <row r="9690" spans="1:8">
      <c r="A9690" s="8" t="str">
        <f t="shared" si="191"/>
        <v>40.13.001010.05.0002</v>
      </c>
      <c r="B9690" s="8" t="s">
        <v>282</v>
      </c>
      <c r="C9690" s="8" t="s">
        <v>283</v>
      </c>
      <c r="D9690" s="8" t="s">
        <v>450</v>
      </c>
      <c r="E9690" s="8" t="s">
        <v>451</v>
      </c>
      <c r="F9690" s="8" t="s">
        <v>452</v>
      </c>
      <c r="G9690" s="8" t="s">
        <v>453</v>
      </c>
      <c r="H9690" s="8">
        <v>0.42885600000000001</v>
      </c>
    </row>
    <row r="9691" spans="1:8">
      <c r="A9691" s="8" t="str">
        <f t="shared" si="191"/>
        <v>40.13.001010.04.0010</v>
      </c>
      <c r="B9691" s="8" t="s">
        <v>282</v>
      </c>
      <c r="C9691" s="8" t="s">
        <v>283</v>
      </c>
      <c r="D9691" s="8" t="s">
        <v>450</v>
      </c>
      <c r="E9691" s="8" t="s">
        <v>465</v>
      </c>
      <c r="F9691" s="8" t="s">
        <v>452</v>
      </c>
      <c r="G9691" s="8" t="s">
        <v>459</v>
      </c>
      <c r="H9691" s="8">
        <v>0.12865699999999999</v>
      </c>
    </row>
    <row r="9692" spans="1:8">
      <c r="A9692" s="8" t="str">
        <f t="shared" si="191"/>
        <v>40.13.001010.09.0003</v>
      </c>
      <c r="B9692" s="8" t="s">
        <v>282</v>
      </c>
      <c r="C9692" s="8" t="s">
        <v>283</v>
      </c>
      <c r="D9692" s="8" t="s">
        <v>450</v>
      </c>
      <c r="E9692" s="8" t="s">
        <v>824</v>
      </c>
      <c r="F9692" s="8" t="s">
        <v>452</v>
      </c>
      <c r="G9692" s="8" t="s">
        <v>825</v>
      </c>
      <c r="H9692" s="8">
        <v>0.21629499999999999</v>
      </c>
    </row>
    <row r="9693" spans="1:8">
      <c r="A9693" s="8" t="str">
        <f t="shared" si="191"/>
        <v>40.13.001010.06.0020</v>
      </c>
      <c r="B9693" s="8" t="s">
        <v>282</v>
      </c>
      <c r="C9693" s="8" t="s">
        <v>283</v>
      </c>
      <c r="D9693" s="8" t="s">
        <v>450</v>
      </c>
      <c r="E9693" s="8" t="s">
        <v>456</v>
      </c>
      <c r="F9693" s="8" t="s">
        <v>452</v>
      </c>
      <c r="G9693" s="8" t="s">
        <v>457</v>
      </c>
      <c r="H9693" s="8">
        <v>1.3391E-2</v>
      </c>
    </row>
    <row r="9694" spans="1:8">
      <c r="A9694" s="8" t="str">
        <f t="shared" si="191"/>
        <v>40.13.001010.07.0027</v>
      </c>
      <c r="B9694" s="8" t="s">
        <v>282</v>
      </c>
      <c r="C9694" s="8" t="s">
        <v>283</v>
      </c>
      <c r="D9694" s="8" t="s">
        <v>450</v>
      </c>
      <c r="E9694" s="8" t="s">
        <v>948</v>
      </c>
      <c r="F9694" s="8" t="s">
        <v>452</v>
      </c>
      <c r="G9694" s="8" t="s">
        <v>949</v>
      </c>
      <c r="H9694" s="8">
        <v>1.7149999999999999E-3</v>
      </c>
    </row>
    <row r="9695" spans="1:8">
      <c r="A9695" s="8" t="str">
        <f t="shared" si="191"/>
        <v>40.13.001030.05.0007</v>
      </c>
      <c r="B9695" s="8" t="s">
        <v>282</v>
      </c>
      <c r="C9695" s="8" t="s">
        <v>283</v>
      </c>
      <c r="D9695" s="8" t="s">
        <v>450</v>
      </c>
      <c r="E9695" s="8" t="s">
        <v>950</v>
      </c>
      <c r="F9695" s="8" t="s">
        <v>452</v>
      </c>
      <c r="G9695" s="8" t="s">
        <v>951</v>
      </c>
      <c r="H9695" s="8">
        <v>0.98606099999999997</v>
      </c>
    </row>
    <row r="9696" spans="1:8">
      <c r="A9696" s="8" t="str">
        <f t="shared" si="191"/>
        <v>40.13.001010.05.0003</v>
      </c>
      <c r="B9696" s="8" t="s">
        <v>282</v>
      </c>
      <c r="C9696" s="8" t="s">
        <v>283</v>
      </c>
      <c r="D9696" s="8" t="s">
        <v>450</v>
      </c>
      <c r="E9696" s="8" t="s">
        <v>952</v>
      </c>
      <c r="F9696" s="8" t="s">
        <v>452</v>
      </c>
      <c r="G9696" s="8" t="s">
        <v>953</v>
      </c>
      <c r="H9696" s="8">
        <v>0.59265599999999996</v>
      </c>
    </row>
    <row r="9697" spans="1:8">
      <c r="A9697" s="8" t="str">
        <f t="shared" si="191"/>
        <v>40.13.001010.04.0005</v>
      </c>
      <c r="B9697" s="8" t="s">
        <v>282</v>
      </c>
      <c r="C9697" s="8" t="s">
        <v>283</v>
      </c>
      <c r="D9697" s="8" t="s">
        <v>450</v>
      </c>
      <c r="E9697" s="8" t="s">
        <v>475</v>
      </c>
      <c r="F9697" s="8" t="s">
        <v>452</v>
      </c>
      <c r="G9697" s="8" t="s">
        <v>476</v>
      </c>
      <c r="H9697" s="8">
        <v>0.17779700000000001</v>
      </c>
    </row>
    <row r="9698" spans="1:8">
      <c r="A9698" s="8" t="str">
        <f t="shared" si="191"/>
        <v>40.13.001010.04.0004</v>
      </c>
      <c r="B9698" s="8" t="s">
        <v>282</v>
      </c>
      <c r="C9698" s="8" t="s">
        <v>283</v>
      </c>
      <c r="D9698" s="8" t="s">
        <v>450</v>
      </c>
      <c r="E9698" s="8" t="s">
        <v>776</v>
      </c>
      <c r="F9698" s="8" t="s">
        <v>452</v>
      </c>
      <c r="G9698" s="8" t="s">
        <v>777</v>
      </c>
      <c r="H9698" s="8">
        <v>0.130384</v>
      </c>
    </row>
    <row r="9699" spans="1:8">
      <c r="A9699" s="8" t="str">
        <f t="shared" si="191"/>
        <v>40.13.001020.16.0002</v>
      </c>
      <c r="B9699" s="8" t="s">
        <v>282</v>
      </c>
      <c r="C9699" s="8" t="s">
        <v>283</v>
      </c>
      <c r="D9699" s="8" t="s">
        <v>450</v>
      </c>
      <c r="E9699" s="8" t="s">
        <v>961</v>
      </c>
      <c r="F9699" s="8" t="s">
        <v>508</v>
      </c>
      <c r="G9699" s="8" t="s">
        <v>962</v>
      </c>
      <c r="H9699" s="8">
        <v>36</v>
      </c>
    </row>
    <row r="9700" spans="1:8">
      <c r="A9700" s="8" t="str">
        <f t="shared" si="191"/>
        <v>40.13.001020.03.0005</v>
      </c>
      <c r="B9700" s="8" t="s">
        <v>282</v>
      </c>
      <c r="C9700" s="8" t="s">
        <v>283</v>
      </c>
      <c r="D9700" s="8" t="s">
        <v>450</v>
      </c>
      <c r="E9700" s="8" t="s">
        <v>968</v>
      </c>
      <c r="F9700" s="8" t="s">
        <v>463</v>
      </c>
      <c r="G9700" s="8" t="s">
        <v>969</v>
      </c>
      <c r="H9700" s="8">
        <v>1</v>
      </c>
    </row>
    <row r="9701" spans="1:8">
      <c r="A9701" s="8" t="str">
        <f t="shared" si="191"/>
        <v>40.13.001135.05.0045</v>
      </c>
      <c r="B9701" s="8" t="s">
        <v>130</v>
      </c>
      <c r="C9701" s="8" t="s">
        <v>285</v>
      </c>
      <c r="D9701" s="8" t="s">
        <v>450</v>
      </c>
      <c r="E9701" s="8" t="s">
        <v>997</v>
      </c>
      <c r="F9701" s="8" t="s">
        <v>452</v>
      </c>
      <c r="G9701" s="8" t="s">
        <v>998</v>
      </c>
      <c r="H9701" s="8">
        <v>3.24</v>
      </c>
    </row>
    <row r="9702" spans="1:8">
      <c r="A9702" s="8" t="str">
        <f t="shared" si="191"/>
        <v>40.13.001130.02.0027</v>
      </c>
      <c r="B9702" s="8" t="s">
        <v>130</v>
      </c>
      <c r="C9702" s="8" t="s">
        <v>285</v>
      </c>
      <c r="D9702" s="8" t="s">
        <v>450</v>
      </c>
      <c r="E9702" s="8" t="s">
        <v>270</v>
      </c>
      <c r="F9702" s="8" t="s">
        <v>579</v>
      </c>
      <c r="G9702" s="8" t="s">
        <v>982</v>
      </c>
      <c r="H9702" s="8">
        <v>1.0432650000000001</v>
      </c>
    </row>
    <row r="9703" spans="1:8">
      <c r="A9703" s="8" t="str">
        <f t="shared" si="191"/>
        <v>40.13.001140.03.5580</v>
      </c>
      <c r="B9703" s="8" t="s">
        <v>130</v>
      </c>
      <c r="C9703" s="8" t="s">
        <v>285</v>
      </c>
      <c r="D9703" s="8" t="s">
        <v>450</v>
      </c>
      <c r="E9703" s="8" t="s">
        <v>757</v>
      </c>
      <c r="F9703" s="8" t="s">
        <v>498</v>
      </c>
      <c r="G9703" s="8" t="s">
        <v>758</v>
      </c>
      <c r="H9703" s="8">
        <v>0.26081599999999999</v>
      </c>
    </row>
    <row r="9704" spans="1:8">
      <c r="A9704" s="8" t="str">
        <f t="shared" si="191"/>
        <v>40.13.001110.07.0002</v>
      </c>
      <c r="B9704" s="8" t="s">
        <v>130</v>
      </c>
      <c r="C9704" s="8" t="s">
        <v>285</v>
      </c>
      <c r="D9704" s="8" t="s">
        <v>450</v>
      </c>
      <c r="E9704" s="8" t="s">
        <v>454</v>
      </c>
      <c r="F9704" s="8" t="s">
        <v>452</v>
      </c>
      <c r="G9704" s="8" t="s">
        <v>455</v>
      </c>
      <c r="H9704" s="8">
        <v>6.7657999999999996E-2</v>
      </c>
    </row>
    <row r="9705" spans="1:8">
      <c r="A9705" s="8" t="str">
        <f t="shared" si="191"/>
        <v>40.13.001110.09.0004</v>
      </c>
      <c r="B9705" s="8" t="s">
        <v>130</v>
      </c>
      <c r="C9705" s="8" t="s">
        <v>285</v>
      </c>
      <c r="D9705" s="8" t="s">
        <v>450</v>
      </c>
      <c r="E9705" s="8" t="s">
        <v>577</v>
      </c>
      <c r="F9705" s="8" t="s">
        <v>452</v>
      </c>
      <c r="G9705" s="8" t="s">
        <v>578</v>
      </c>
      <c r="H9705" s="8">
        <v>2.5555999999999999E-2</v>
      </c>
    </row>
    <row r="9706" spans="1:8">
      <c r="A9706" s="8" t="str">
        <f t="shared" si="191"/>
        <v>40.13.001130.05.0008</v>
      </c>
      <c r="B9706" s="8" t="s">
        <v>130</v>
      </c>
      <c r="C9706" s="8" t="s">
        <v>285</v>
      </c>
      <c r="D9706" s="8" t="s">
        <v>450</v>
      </c>
      <c r="E9706" s="8" t="s">
        <v>946</v>
      </c>
      <c r="F9706" s="8" t="s">
        <v>498</v>
      </c>
      <c r="G9706" s="8" t="s">
        <v>947</v>
      </c>
      <c r="H9706" s="8">
        <v>0.83090900000000001</v>
      </c>
    </row>
    <row r="9707" spans="1:8">
      <c r="A9707" s="8" t="str">
        <f t="shared" si="191"/>
        <v>40.13.001110.05.0002</v>
      </c>
      <c r="B9707" s="8" t="s">
        <v>130</v>
      </c>
      <c r="C9707" s="8" t="s">
        <v>285</v>
      </c>
      <c r="D9707" s="8" t="s">
        <v>450</v>
      </c>
      <c r="E9707" s="8" t="s">
        <v>451</v>
      </c>
      <c r="F9707" s="8" t="s">
        <v>452</v>
      </c>
      <c r="G9707" s="8" t="s">
        <v>453</v>
      </c>
      <c r="H9707" s="8">
        <v>0.48180400000000001</v>
      </c>
    </row>
    <row r="9708" spans="1:8">
      <c r="A9708" s="8" t="str">
        <f t="shared" si="191"/>
        <v>40.13.001110.04.0010</v>
      </c>
      <c r="B9708" s="8" t="s">
        <v>130</v>
      </c>
      <c r="C9708" s="8" t="s">
        <v>285</v>
      </c>
      <c r="D9708" s="8" t="s">
        <v>450</v>
      </c>
      <c r="E9708" s="8" t="s">
        <v>465</v>
      </c>
      <c r="F9708" s="8" t="s">
        <v>452</v>
      </c>
      <c r="G9708" s="8" t="s">
        <v>459</v>
      </c>
      <c r="H9708" s="8">
        <v>0.144541</v>
      </c>
    </row>
    <row r="9709" spans="1:8">
      <c r="A9709" s="8" t="str">
        <f t="shared" si="191"/>
        <v>40.13.001110.09.0003</v>
      </c>
      <c r="B9709" s="8" t="s">
        <v>130</v>
      </c>
      <c r="C9709" s="8" t="s">
        <v>285</v>
      </c>
      <c r="D9709" s="8" t="s">
        <v>450</v>
      </c>
      <c r="E9709" s="8" t="s">
        <v>824</v>
      </c>
      <c r="F9709" s="8" t="s">
        <v>452</v>
      </c>
      <c r="G9709" s="8" t="s">
        <v>825</v>
      </c>
      <c r="H9709" s="8">
        <v>0.24338000000000001</v>
      </c>
    </row>
    <row r="9710" spans="1:8">
      <c r="A9710" s="8" t="str">
        <f t="shared" si="191"/>
        <v>40.13.001110.06.0020</v>
      </c>
      <c r="B9710" s="8" t="s">
        <v>130</v>
      </c>
      <c r="C9710" s="8" t="s">
        <v>285</v>
      </c>
      <c r="D9710" s="8" t="s">
        <v>450</v>
      </c>
      <c r="E9710" s="8" t="s">
        <v>456</v>
      </c>
      <c r="F9710" s="8" t="s">
        <v>452</v>
      </c>
      <c r="G9710" s="8" t="s">
        <v>457</v>
      </c>
      <c r="H9710" s="8">
        <v>1.5103999999999999E-2</v>
      </c>
    </row>
    <row r="9711" spans="1:8">
      <c r="A9711" s="8" t="str">
        <f t="shared" si="191"/>
        <v>40.13.001110.07.0027</v>
      </c>
      <c r="B9711" s="8" t="s">
        <v>130</v>
      </c>
      <c r="C9711" s="8" t="s">
        <v>285</v>
      </c>
      <c r="D9711" s="8" t="s">
        <v>450</v>
      </c>
      <c r="E9711" s="8" t="s">
        <v>948</v>
      </c>
      <c r="F9711" s="8" t="s">
        <v>452</v>
      </c>
      <c r="G9711" s="8" t="s">
        <v>949</v>
      </c>
      <c r="H9711" s="8">
        <v>1.9269999999999999E-3</v>
      </c>
    </row>
    <row r="9712" spans="1:8">
      <c r="A9712" s="8" t="str">
        <f t="shared" si="191"/>
        <v>40.13.001130.05.0007</v>
      </c>
      <c r="B9712" s="8" t="s">
        <v>130</v>
      </c>
      <c r="C9712" s="8" t="s">
        <v>285</v>
      </c>
      <c r="D9712" s="8" t="s">
        <v>450</v>
      </c>
      <c r="E9712" s="8" t="s">
        <v>950</v>
      </c>
      <c r="F9712" s="8" t="s">
        <v>452</v>
      </c>
      <c r="G9712" s="8" t="s">
        <v>951</v>
      </c>
      <c r="H9712" s="8">
        <v>1.118182</v>
      </c>
    </row>
    <row r="9713" spans="1:8">
      <c r="A9713" s="8" t="str">
        <f t="shared" si="191"/>
        <v>40.13.001110.05.0003</v>
      </c>
      <c r="B9713" s="8" t="s">
        <v>130</v>
      </c>
      <c r="C9713" s="8" t="s">
        <v>285</v>
      </c>
      <c r="D9713" s="8" t="s">
        <v>450</v>
      </c>
      <c r="E9713" s="8" t="s">
        <v>952</v>
      </c>
      <c r="F9713" s="8" t="s">
        <v>452</v>
      </c>
      <c r="G9713" s="8" t="s">
        <v>953</v>
      </c>
      <c r="H9713" s="8">
        <v>0.67206500000000002</v>
      </c>
    </row>
    <row r="9714" spans="1:8">
      <c r="A9714" s="8" t="str">
        <f t="shared" si="191"/>
        <v>40.13.001110.04.0005</v>
      </c>
      <c r="B9714" s="8" t="s">
        <v>130</v>
      </c>
      <c r="C9714" s="8" t="s">
        <v>285</v>
      </c>
      <c r="D9714" s="8" t="s">
        <v>450</v>
      </c>
      <c r="E9714" s="8" t="s">
        <v>475</v>
      </c>
      <c r="F9714" s="8" t="s">
        <v>452</v>
      </c>
      <c r="G9714" s="8" t="s">
        <v>476</v>
      </c>
      <c r="H9714" s="8">
        <v>0.20161999999999999</v>
      </c>
    </row>
    <row r="9715" spans="1:8">
      <c r="A9715" s="8" t="str">
        <f t="shared" si="191"/>
        <v>40.13.001110.04.0004</v>
      </c>
      <c r="B9715" s="8" t="s">
        <v>130</v>
      </c>
      <c r="C9715" s="8" t="s">
        <v>285</v>
      </c>
      <c r="D9715" s="8" t="s">
        <v>450</v>
      </c>
      <c r="E9715" s="8" t="s">
        <v>776</v>
      </c>
      <c r="F9715" s="8" t="s">
        <v>452</v>
      </c>
      <c r="G9715" s="8" t="s">
        <v>777</v>
      </c>
      <c r="H9715" s="8">
        <v>0.14785400000000001</v>
      </c>
    </row>
    <row r="9716" spans="1:8">
      <c r="A9716" s="8" t="str">
        <f t="shared" si="191"/>
        <v>40.13.001120.16.0001</v>
      </c>
      <c r="B9716" s="8" t="s">
        <v>130</v>
      </c>
      <c r="C9716" s="8" t="s">
        <v>285</v>
      </c>
      <c r="D9716" s="8" t="s">
        <v>450</v>
      </c>
      <c r="E9716" s="8" t="s">
        <v>980</v>
      </c>
      <c r="F9716" s="8" t="s">
        <v>508</v>
      </c>
      <c r="G9716" s="8" t="s">
        <v>981</v>
      </c>
      <c r="H9716" s="8">
        <v>18</v>
      </c>
    </row>
    <row r="9717" spans="1:8">
      <c r="A9717" s="8" t="str">
        <f t="shared" si="191"/>
        <v>40.13.001120.03.0035</v>
      </c>
      <c r="B9717" s="8" t="s">
        <v>130</v>
      </c>
      <c r="C9717" s="8" t="s">
        <v>285</v>
      </c>
      <c r="D9717" s="8" t="s">
        <v>450</v>
      </c>
      <c r="E9717" s="8" t="s">
        <v>963</v>
      </c>
      <c r="F9717" s="8" t="s">
        <v>463</v>
      </c>
      <c r="G9717" s="8" t="s">
        <v>964</v>
      </c>
      <c r="H9717" s="8">
        <v>1</v>
      </c>
    </row>
    <row r="9718" spans="1:8">
      <c r="A9718" s="8" t="str">
        <f t="shared" si="191"/>
        <v>40.13.001120.07.0100</v>
      </c>
      <c r="B9718" s="8" t="s">
        <v>130</v>
      </c>
      <c r="C9718" s="8" t="s">
        <v>285</v>
      </c>
      <c r="D9718" s="8" t="s">
        <v>450</v>
      </c>
      <c r="E9718" s="8" t="s">
        <v>1000</v>
      </c>
      <c r="F9718" s="8" t="s">
        <v>452</v>
      </c>
      <c r="G9718" s="8" t="s">
        <v>1001</v>
      </c>
      <c r="H9718" s="8">
        <v>2.2041000000000002E-2</v>
      </c>
    </row>
    <row r="9719" spans="1:8">
      <c r="A9719" s="8" t="str">
        <f t="shared" si="191"/>
        <v>40.13.001230.05.0008</v>
      </c>
      <c r="B9719" s="8" t="s">
        <v>286</v>
      </c>
      <c r="C9719" s="8" t="s">
        <v>266</v>
      </c>
      <c r="D9719" s="8" t="s">
        <v>450</v>
      </c>
      <c r="E9719" s="8" t="s">
        <v>946</v>
      </c>
      <c r="F9719" s="8" t="s">
        <v>498</v>
      </c>
      <c r="G9719" s="8" t="s">
        <v>947</v>
      </c>
      <c r="H9719" s="8">
        <v>0.64090899999999995</v>
      </c>
    </row>
    <row r="9720" spans="1:8">
      <c r="A9720" s="8" t="str">
        <f t="shared" si="191"/>
        <v>40.13.001210.05.0002</v>
      </c>
      <c r="B9720" s="8" t="s">
        <v>286</v>
      </c>
      <c r="C9720" s="8" t="s">
        <v>266</v>
      </c>
      <c r="D9720" s="8" t="s">
        <v>450</v>
      </c>
      <c r="E9720" s="8" t="s">
        <v>451</v>
      </c>
      <c r="F9720" s="8" t="s">
        <v>452</v>
      </c>
      <c r="G9720" s="8" t="s">
        <v>453</v>
      </c>
      <c r="H9720" s="8">
        <v>0.37163200000000002</v>
      </c>
    </row>
    <row r="9721" spans="1:8">
      <c r="A9721" s="8" t="str">
        <f t="shared" si="191"/>
        <v>40.13.001210.04.0010</v>
      </c>
      <c r="B9721" s="8" t="s">
        <v>286</v>
      </c>
      <c r="C9721" s="8" t="s">
        <v>266</v>
      </c>
      <c r="D9721" s="8" t="s">
        <v>450</v>
      </c>
      <c r="E9721" s="8" t="s">
        <v>465</v>
      </c>
      <c r="F9721" s="8" t="s">
        <v>452</v>
      </c>
      <c r="G9721" s="8" t="s">
        <v>459</v>
      </c>
      <c r="H9721" s="8">
        <v>0.11149000000000001</v>
      </c>
    </row>
    <row r="9722" spans="1:8">
      <c r="A9722" s="8" t="str">
        <f t="shared" si="191"/>
        <v>40.13.001210.09.0003</v>
      </c>
      <c r="B9722" s="8" t="s">
        <v>286</v>
      </c>
      <c r="C9722" s="8" t="s">
        <v>266</v>
      </c>
      <c r="D9722" s="8" t="s">
        <v>450</v>
      </c>
      <c r="E9722" s="8" t="s">
        <v>824</v>
      </c>
      <c r="F9722" s="8" t="s">
        <v>452</v>
      </c>
      <c r="G9722" s="8" t="s">
        <v>825</v>
      </c>
      <c r="H9722" s="8">
        <v>0.18874099999999999</v>
      </c>
    </row>
    <row r="9723" spans="1:8">
      <c r="A9723" s="8" t="str">
        <f t="shared" si="191"/>
        <v>40.13.001210.06.0020</v>
      </c>
      <c r="B9723" s="8" t="s">
        <v>286</v>
      </c>
      <c r="C9723" s="8" t="s">
        <v>266</v>
      </c>
      <c r="D9723" s="8" t="s">
        <v>450</v>
      </c>
      <c r="E9723" s="8" t="s">
        <v>456</v>
      </c>
      <c r="F9723" s="8" t="s">
        <v>452</v>
      </c>
      <c r="G9723" s="8" t="s">
        <v>457</v>
      </c>
      <c r="H9723" s="8">
        <v>2.4428999999999999E-2</v>
      </c>
    </row>
    <row r="9724" spans="1:8">
      <c r="A9724" s="8" t="str">
        <f t="shared" si="191"/>
        <v>40.13.001210.07.0027</v>
      </c>
      <c r="B9724" s="8" t="s">
        <v>286</v>
      </c>
      <c r="C9724" s="8" t="s">
        <v>266</v>
      </c>
      <c r="D9724" s="8" t="s">
        <v>450</v>
      </c>
      <c r="E9724" s="8" t="s">
        <v>948</v>
      </c>
      <c r="F9724" s="8" t="s">
        <v>452</v>
      </c>
      <c r="G9724" s="8" t="s">
        <v>949</v>
      </c>
      <c r="H9724" s="8">
        <v>1.487E-3</v>
      </c>
    </row>
    <row r="9725" spans="1:8">
      <c r="A9725" s="8" t="str">
        <f t="shared" si="191"/>
        <v>40.13.001230.05.0007</v>
      </c>
      <c r="B9725" s="8" t="s">
        <v>286</v>
      </c>
      <c r="C9725" s="8" t="s">
        <v>266</v>
      </c>
      <c r="D9725" s="8" t="s">
        <v>450</v>
      </c>
      <c r="E9725" s="8" t="s">
        <v>950</v>
      </c>
      <c r="F9725" s="8" t="s">
        <v>452</v>
      </c>
      <c r="G9725" s="8" t="s">
        <v>951</v>
      </c>
      <c r="H9725" s="8">
        <v>0.89010100000000003</v>
      </c>
    </row>
    <row r="9726" spans="1:8">
      <c r="A9726" s="8" t="str">
        <f t="shared" si="191"/>
        <v>40.13.001210.05.0003</v>
      </c>
      <c r="B9726" s="8" t="s">
        <v>286</v>
      </c>
      <c r="C9726" s="8" t="s">
        <v>266</v>
      </c>
      <c r="D9726" s="8" t="s">
        <v>450</v>
      </c>
      <c r="E9726" s="8" t="s">
        <v>952</v>
      </c>
      <c r="F9726" s="8" t="s">
        <v>452</v>
      </c>
      <c r="G9726" s="8" t="s">
        <v>953</v>
      </c>
      <c r="H9726" s="8">
        <v>0.53498100000000004</v>
      </c>
    </row>
    <row r="9727" spans="1:8">
      <c r="A9727" s="8" t="str">
        <f t="shared" si="191"/>
        <v>40.13.001210.04.0005</v>
      </c>
      <c r="B9727" s="8" t="s">
        <v>286</v>
      </c>
      <c r="C9727" s="8" t="s">
        <v>266</v>
      </c>
      <c r="D9727" s="8" t="s">
        <v>450</v>
      </c>
      <c r="E9727" s="8" t="s">
        <v>475</v>
      </c>
      <c r="F9727" s="8" t="s">
        <v>452</v>
      </c>
      <c r="G9727" s="8" t="s">
        <v>476</v>
      </c>
      <c r="H9727" s="8">
        <v>0.160494</v>
      </c>
    </row>
    <row r="9728" spans="1:8">
      <c r="A9728" s="8" t="str">
        <f t="shared" si="191"/>
        <v>40.13.001210.04.0004</v>
      </c>
      <c r="B9728" s="8" t="s">
        <v>286</v>
      </c>
      <c r="C9728" s="8" t="s">
        <v>266</v>
      </c>
      <c r="D9728" s="8" t="s">
        <v>450</v>
      </c>
      <c r="E9728" s="8" t="s">
        <v>776</v>
      </c>
      <c r="F9728" s="8" t="s">
        <v>452</v>
      </c>
      <c r="G9728" s="8" t="s">
        <v>777</v>
      </c>
      <c r="H9728" s="8">
        <v>0.117696</v>
      </c>
    </row>
    <row r="9729" spans="1:8">
      <c r="A9729" s="8" t="str">
        <f t="shared" si="191"/>
        <v>40.13.001210.07.0002</v>
      </c>
      <c r="B9729" s="8" t="s">
        <v>286</v>
      </c>
      <c r="C9729" s="8" t="s">
        <v>266</v>
      </c>
      <c r="D9729" s="8" t="s">
        <v>450</v>
      </c>
      <c r="E9729" s="8" t="s">
        <v>454</v>
      </c>
      <c r="F9729" s="8" t="s">
        <v>452</v>
      </c>
      <c r="G9729" s="8" t="s">
        <v>455</v>
      </c>
      <c r="H9729" s="8">
        <v>0.84568299999999996</v>
      </c>
    </row>
    <row r="9730" spans="1:8">
      <c r="A9730" s="8" t="str">
        <f t="shared" si="191"/>
        <v>40.13.001210.09.0002</v>
      </c>
      <c r="B9730" s="8" t="s">
        <v>286</v>
      </c>
      <c r="C9730" s="8" t="s">
        <v>266</v>
      </c>
      <c r="D9730" s="8" t="s">
        <v>450</v>
      </c>
      <c r="E9730" s="8" t="s">
        <v>502</v>
      </c>
      <c r="F9730" s="8" t="s">
        <v>452</v>
      </c>
      <c r="G9730" s="8" t="s">
        <v>503</v>
      </c>
      <c r="H9730" s="8">
        <v>3.2626000000000002E-2</v>
      </c>
    </row>
    <row r="9731" spans="1:8">
      <c r="A9731" s="8" t="str">
        <f t="shared" si="191"/>
        <v>---------------  - FMEN031 - V:</v>
      </c>
      <c r="B9731" s="8" t="s">
        <v>427</v>
      </c>
      <c r="C9731" s="8" t="e">
        <f>------------------------------DAT</f>
        <v>#NAME?</v>
      </c>
      <c r="D9731" s="8" t="s">
        <v>1238</v>
      </c>
      <c r="E9731" s="8" t="s">
        <v>526</v>
      </c>
      <c r="F9731" s="8" t="s">
        <v>527</v>
      </c>
      <c r="G9731" s="8" t="s">
        <v>528</v>
      </c>
      <c r="H9731" s="8"/>
    </row>
    <row r="9732" spans="1:8">
      <c r="A9732" s="8" t="str">
        <f t="shared" si="191"/>
        <v>_x000C_------------------------------</v>
      </c>
      <c r="B9732" s="8" t="s">
        <v>529</v>
      </c>
      <c r="C9732" s="8" t="s">
        <v>1227</v>
      </c>
      <c r="D9732" s="8" t="s">
        <v>1228</v>
      </c>
      <c r="E9732" s="8" t="s">
        <v>430</v>
      </c>
      <c r="F9732" s="8" t="s">
        <v>429</v>
      </c>
      <c r="G9732" s="8" t="s">
        <v>431</v>
      </c>
      <c r="H9732" s="8" t="s">
        <v>431</v>
      </c>
    </row>
    <row r="9733" spans="1:8">
      <c r="A9733" s="8" t="str">
        <f t="shared" si="191"/>
        <v>FORNO DE MINASrutura de Atual P</v>
      </c>
      <c r="B9733" s="8" t="s">
        <v>433</v>
      </c>
      <c r="C9733" s="8" t="s">
        <v>434</v>
      </c>
      <c r="D9733" s="8" t="s">
        <v>435</v>
      </c>
      <c r="E9733" s="8" t="s">
        <v>436</v>
      </c>
      <c r="F9733" s="8" t="s">
        <v>437</v>
      </c>
      <c r="G9733" s="8" t="s">
        <v>438</v>
      </c>
      <c r="H9733" s="8" t="s">
        <v>2285</v>
      </c>
    </row>
    <row r="9734" spans="1:8">
      <c r="A9734" s="8" t="str">
        <f t="shared" si="191"/>
        <v>-------------------------------</v>
      </c>
      <c r="B9734" s="8" t="s">
        <v>427</v>
      </c>
      <c r="C9734" s="8" t="s">
        <v>1227</v>
      </c>
      <c r="D9734" s="8" t="s">
        <v>1228</v>
      </c>
      <c r="E9734" s="8" t="s">
        <v>430</v>
      </c>
      <c r="F9734" s="8" t="s">
        <v>429</v>
      </c>
      <c r="G9734" s="8" t="s">
        <v>431</v>
      </c>
      <c r="H9734" s="8" t="s">
        <v>2273</v>
      </c>
    </row>
    <row r="9735" spans="1:8">
      <c r="A9735" s="8" t="str">
        <f t="shared" si="191"/>
        <v/>
      </c>
      <c r="B9735" s="8"/>
      <c r="C9735" s="8"/>
      <c r="D9735" s="8"/>
      <c r="E9735" s="8"/>
      <c r="F9735" s="8"/>
      <c r="G9735" s="8"/>
      <c r="H9735" s="8"/>
    </row>
    <row r="9736" spans="1:8">
      <c r="A9736" s="8" t="str">
        <f t="shared" si="191"/>
        <v>Item PaiItem Filho</v>
      </c>
      <c r="B9736" s="8" t="s">
        <v>441</v>
      </c>
      <c r="C9736" s="8" t="s">
        <v>442</v>
      </c>
      <c r="D9736" s="8" t="s">
        <v>443</v>
      </c>
      <c r="E9736" s="8" t="s">
        <v>444</v>
      </c>
      <c r="F9736" s="8" t="s">
        <v>443</v>
      </c>
      <c r="G9736" s="8" t="s">
        <v>445</v>
      </c>
      <c r="H9736" s="8" t="s">
        <v>446</v>
      </c>
    </row>
    <row r="9737" spans="1:8">
      <c r="A9737" s="8" t="str">
        <f t="shared" si="191"/>
        <v>------------------------------</v>
      </c>
      <c r="B9737" s="8" t="s">
        <v>427</v>
      </c>
      <c r="C9737" s="8" t="s">
        <v>447</v>
      </c>
      <c r="D9737" s="8" t="s">
        <v>448</v>
      </c>
      <c r="E9737" s="8" t="s">
        <v>449</v>
      </c>
      <c r="F9737" s="8" t="s">
        <v>448</v>
      </c>
      <c r="G9737" s="8" t="s">
        <v>431</v>
      </c>
      <c r="H9737" s="8" t="s">
        <v>427</v>
      </c>
    </row>
    <row r="9738" spans="1:8">
      <c r="A9738" s="8" t="str">
        <f t="shared" si="191"/>
        <v>40.13.001210.09.0006</v>
      </c>
      <c r="B9738" s="8" t="s">
        <v>286</v>
      </c>
      <c r="C9738" s="8" t="s">
        <v>266</v>
      </c>
      <c r="D9738" s="8" t="s">
        <v>450</v>
      </c>
      <c r="E9738" s="8" t="s">
        <v>504</v>
      </c>
      <c r="F9738" s="8" t="s">
        <v>505</v>
      </c>
      <c r="G9738" s="8" t="s">
        <v>506</v>
      </c>
      <c r="H9738" s="8">
        <v>1.864E-3</v>
      </c>
    </row>
    <row r="9739" spans="1:8">
      <c r="A9739" s="8" t="str">
        <f t="shared" si="191"/>
        <v>40.13.001230.02.0022</v>
      </c>
      <c r="B9739" s="8" t="s">
        <v>286</v>
      </c>
      <c r="C9739" s="8" t="s">
        <v>266</v>
      </c>
      <c r="D9739" s="8" t="s">
        <v>450</v>
      </c>
      <c r="E9739" s="8" t="s">
        <v>267</v>
      </c>
      <c r="F9739" s="8" t="s">
        <v>579</v>
      </c>
      <c r="G9739" s="8" t="s">
        <v>979</v>
      </c>
      <c r="H9739" s="8">
        <v>1.726531</v>
      </c>
    </row>
    <row r="9740" spans="1:8">
      <c r="A9740" s="8" t="str">
        <f t="shared" si="191"/>
        <v>40.13.001210.03.0010</v>
      </c>
      <c r="B9740" s="8" t="s">
        <v>286</v>
      </c>
      <c r="C9740" s="8" t="s">
        <v>266</v>
      </c>
      <c r="D9740" s="8" t="s">
        <v>450</v>
      </c>
      <c r="E9740" s="8" t="s">
        <v>927</v>
      </c>
      <c r="F9740" s="8" t="s">
        <v>452</v>
      </c>
      <c r="G9740" s="8" t="s">
        <v>928</v>
      </c>
      <c r="H9740" s="8">
        <v>0.38772400000000001</v>
      </c>
    </row>
    <row r="9741" spans="1:8">
      <c r="A9741" s="8" t="str">
        <f t="shared" si="191"/>
        <v>40.13.001210.06.0026</v>
      </c>
      <c r="B9741" s="8" t="s">
        <v>286</v>
      </c>
      <c r="C9741" s="8" t="s">
        <v>266</v>
      </c>
      <c r="D9741" s="8" t="s">
        <v>450</v>
      </c>
      <c r="E9741" s="8" t="s">
        <v>957</v>
      </c>
      <c r="F9741" s="8" t="s">
        <v>498</v>
      </c>
      <c r="G9741" s="8" t="s">
        <v>958</v>
      </c>
      <c r="H9741" s="8">
        <v>6.9237000000000007E-2</v>
      </c>
    </row>
    <row r="9742" spans="1:8">
      <c r="A9742" s="8" t="str">
        <f t="shared" si="191"/>
        <v>40.13.001210.04.0007</v>
      </c>
      <c r="B9742" s="8" t="s">
        <v>286</v>
      </c>
      <c r="C9742" s="8" t="s">
        <v>266</v>
      </c>
      <c r="D9742" s="8" t="s">
        <v>450</v>
      </c>
      <c r="E9742" s="8" t="s">
        <v>535</v>
      </c>
      <c r="F9742" s="8" t="s">
        <v>452</v>
      </c>
      <c r="G9742" s="8" t="s">
        <v>536</v>
      </c>
      <c r="H9742" s="8">
        <v>3.4354999999999997E-2</v>
      </c>
    </row>
    <row r="9743" spans="1:8">
      <c r="A9743" s="8" t="str">
        <f t="shared" ref="A9743:A9806" si="192">B9743&amp;E9743</f>
        <v>40.13.001210.06.0043</v>
      </c>
      <c r="B9743" s="8" t="s">
        <v>286</v>
      </c>
      <c r="C9743" s="8" t="s">
        <v>266</v>
      </c>
      <c r="D9743" s="8" t="s">
        <v>450</v>
      </c>
      <c r="E9743" s="8" t="s">
        <v>869</v>
      </c>
      <c r="F9743" s="8" t="s">
        <v>452</v>
      </c>
      <c r="G9743" s="8" t="s">
        <v>870</v>
      </c>
      <c r="H9743" s="8">
        <v>0.203731</v>
      </c>
    </row>
    <row r="9744" spans="1:8">
      <c r="A9744" s="8" t="str">
        <f t="shared" si="192"/>
        <v>40.13.001210.06.0006</v>
      </c>
      <c r="B9744" s="8" t="s">
        <v>286</v>
      </c>
      <c r="C9744" s="8" t="s">
        <v>266</v>
      </c>
      <c r="D9744" s="8" t="s">
        <v>450</v>
      </c>
      <c r="E9744" s="8" t="s">
        <v>495</v>
      </c>
      <c r="F9744" s="8" t="s">
        <v>452</v>
      </c>
      <c r="G9744" s="8" t="s">
        <v>496</v>
      </c>
      <c r="H9744" s="8">
        <v>2.0333E-2</v>
      </c>
    </row>
    <row r="9745" spans="1:8">
      <c r="A9745" s="8" t="str">
        <f t="shared" si="192"/>
        <v>40.13.001210.07.0011</v>
      </c>
      <c r="B9745" s="8" t="s">
        <v>286</v>
      </c>
      <c r="C9745" s="8" t="s">
        <v>266</v>
      </c>
      <c r="D9745" s="8" t="s">
        <v>450</v>
      </c>
      <c r="E9745" s="8" t="s">
        <v>487</v>
      </c>
      <c r="F9745" s="8" t="s">
        <v>452</v>
      </c>
      <c r="G9745" s="8" t="s">
        <v>488</v>
      </c>
      <c r="H9745" s="8">
        <v>4.3819999999999996E-3</v>
      </c>
    </row>
    <row r="9746" spans="1:8">
      <c r="A9746" s="8" t="str">
        <f t="shared" si="192"/>
        <v>40.13.001210.06.0037</v>
      </c>
      <c r="B9746" s="8" t="s">
        <v>286</v>
      </c>
      <c r="C9746" s="8" t="s">
        <v>266</v>
      </c>
      <c r="D9746" s="8" t="s">
        <v>450</v>
      </c>
      <c r="E9746" s="8" t="s">
        <v>485</v>
      </c>
      <c r="F9746" s="8" t="s">
        <v>452</v>
      </c>
      <c r="G9746" s="8" t="s">
        <v>486</v>
      </c>
      <c r="H9746" s="8">
        <v>6.7000000000000002E-5</v>
      </c>
    </row>
    <row r="9747" spans="1:8">
      <c r="A9747" s="8" t="str">
        <f t="shared" si="192"/>
        <v>40.13.001210.06.0036</v>
      </c>
      <c r="B9747" s="8" t="s">
        <v>286</v>
      </c>
      <c r="C9747" s="8" t="s">
        <v>266</v>
      </c>
      <c r="D9747" s="8" t="s">
        <v>450</v>
      </c>
      <c r="E9747" s="8" t="s">
        <v>881</v>
      </c>
      <c r="F9747" s="8" t="s">
        <v>452</v>
      </c>
      <c r="G9747" s="8" t="s">
        <v>882</v>
      </c>
      <c r="H9747" s="8">
        <v>4.3999999999999999E-5</v>
      </c>
    </row>
    <row r="9748" spans="1:8">
      <c r="A9748" s="8" t="str">
        <f t="shared" si="192"/>
        <v>40.13.001210.06.0003</v>
      </c>
      <c r="B9748" s="8" t="s">
        <v>286</v>
      </c>
      <c r="C9748" s="8" t="s">
        <v>266</v>
      </c>
      <c r="D9748" s="8" t="s">
        <v>450</v>
      </c>
      <c r="E9748" s="8" t="s">
        <v>493</v>
      </c>
      <c r="F9748" s="8" t="s">
        <v>452</v>
      </c>
      <c r="G9748" s="8" t="s">
        <v>494</v>
      </c>
      <c r="H9748" s="8">
        <v>4.3819999999999996E-3</v>
      </c>
    </row>
    <row r="9749" spans="1:8">
      <c r="A9749" s="8" t="str">
        <f t="shared" si="192"/>
        <v>40.13.001210.06.0030</v>
      </c>
      <c r="B9749" s="8" t="s">
        <v>286</v>
      </c>
      <c r="C9749" s="8" t="s">
        <v>266</v>
      </c>
      <c r="D9749" s="8" t="s">
        <v>450</v>
      </c>
      <c r="E9749" s="8" t="s">
        <v>959</v>
      </c>
      <c r="F9749" s="8" t="s">
        <v>498</v>
      </c>
      <c r="G9749" s="8" t="s">
        <v>960</v>
      </c>
      <c r="H9749" s="8">
        <v>8.9390000000000008E-3</v>
      </c>
    </row>
    <row r="9750" spans="1:8">
      <c r="A9750" s="8" t="str">
        <f t="shared" si="192"/>
        <v>40.13.001210.01.0003</v>
      </c>
      <c r="B9750" s="8" t="s">
        <v>286</v>
      </c>
      <c r="C9750" s="8" t="s">
        <v>266</v>
      </c>
      <c r="D9750" s="8" t="s">
        <v>450</v>
      </c>
      <c r="E9750" s="8" t="s">
        <v>471</v>
      </c>
      <c r="F9750" s="8" t="s">
        <v>452</v>
      </c>
      <c r="G9750" s="8" t="s">
        <v>472</v>
      </c>
      <c r="H9750" s="8">
        <v>4.5748999999999998E-2</v>
      </c>
    </row>
    <row r="9751" spans="1:8">
      <c r="A9751" s="8" t="str">
        <f t="shared" si="192"/>
        <v>40.13.001210.06.0005</v>
      </c>
      <c r="B9751" s="8" t="s">
        <v>286</v>
      </c>
      <c r="C9751" s="8" t="s">
        <v>266</v>
      </c>
      <c r="D9751" s="8" t="s">
        <v>450</v>
      </c>
      <c r="E9751" s="8" t="s">
        <v>800</v>
      </c>
      <c r="F9751" s="8" t="s">
        <v>452</v>
      </c>
      <c r="G9751" s="8" t="s">
        <v>801</v>
      </c>
      <c r="H9751" s="8">
        <v>1.1393E-2</v>
      </c>
    </row>
    <row r="9752" spans="1:8">
      <c r="A9752" s="8" t="str">
        <f t="shared" si="192"/>
        <v>40.13.001210.02.0003</v>
      </c>
      <c r="B9752" s="8" t="s">
        <v>286</v>
      </c>
      <c r="C9752" s="8" t="s">
        <v>266</v>
      </c>
      <c r="D9752" s="8" t="s">
        <v>450</v>
      </c>
      <c r="E9752" s="8" t="s">
        <v>523</v>
      </c>
      <c r="F9752" s="8" t="s">
        <v>452</v>
      </c>
      <c r="G9752" s="8" t="s">
        <v>524</v>
      </c>
      <c r="H9752" s="8">
        <v>5.1533000000000002E-2</v>
      </c>
    </row>
    <row r="9753" spans="1:8">
      <c r="A9753" s="8" t="str">
        <f t="shared" si="192"/>
        <v>40.13.001210.06.0021</v>
      </c>
      <c r="B9753" s="8" t="s">
        <v>286</v>
      </c>
      <c r="C9753" s="8" t="s">
        <v>266</v>
      </c>
      <c r="D9753" s="8" t="s">
        <v>450</v>
      </c>
      <c r="E9753" s="8" t="s">
        <v>489</v>
      </c>
      <c r="F9753" s="8" t="s">
        <v>452</v>
      </c>
      <c r="G9753" s="8" t="s">
        <v>490</v>
      </c>
      <c r="H9753" s="8">
        <v>5.2599999999999999E-4</v>
      </c>
    </row>
    <row r="9754" spans="1:8">
      <c r="A9754" s="8" t="str">
        <f t="shared" si="192"/>
        <v>40.13.001210.06.0028</v>
      </c>
      <c r="B9754" s="8" t="s">
        <v>286</v>
      </c>
      <c r="C9754" s="8" t="s">
        <v>266</v>
      </c>
      <c r="D9754" s="8" t="s">
        <v>450</v>
      </c>
      <c r="E9754" s="8" t="s">
        <v>871</v>
      </c>
      <c r="F9754" s="8" t="s">
        <v>498</v>
      </c>
      <c r="G9754" s="8" t="s">
        <v>872</v>
      </c>
      <c r="H9754" s="8">
        <v>0.33233499999999999</v>
      </c>
    </row>
    <row r="9755" spans="1:8">
      <c r="A9755" s="8" t="str">
        <f t="shared" si="192"/>
        <v>40.13.001220.16.0001</v>
      </c>
      <c r="B9755" s="8" t="s">
        <v>286</v>
      </c>
      <c r="C9755" s="8" t="s">
        <v>266</v>
      </c>
      <c r="D9755" s="8" t="s">
        <v>450</v>
      </c>
      <c r="E9755" s="8" t="s">
        <v>980</v>
      </c>
      <c r="F9755" s="8" t="s">
        <v>508</v>
      </c>
      <c r="G9755" s="8" t="s">
        <v>981</v>
      </c>
      <c r="H9755" s="8">
        <v>18.367346999999999</v>
      </c>
    </row>
    <row r="9756" spans="1:8">
      <c r="A9756" s="8" t="str">
        <f t="shared" si="192"/>
        <v>40.13.001220.03.0035</v>
      </c>
      <c r="B9756" s="8" t="s">
        <v>286</v>
      </c>
      <c r="C9756" s="8" t="s">
        <v>266</v>
      </c>
      <c r="D9756" s="8" t="s">
        <v>450</v>
      </c>
      <c r="E9756" s="8" t="s">
        <v>963</v>
      </c>
      <c r="F9756" s="8" t="s">
        <v>463</v>
      </c>
      <c r="G9756" s="8" t="s">
        <v>964</v>
      </c>
      <c r="H9756" s="8">
        <v>1.0050250000000001</v>
      </c>
    </row>
    <row r="9757" spans="1:8">
      <c r="A9757" s="8" t="str">
        <f t="shared" si="192"/>
        <v>40.13.001220.06.0001</v>
      </c>
      <c r="B9757" s="8" t="s">
        <v>286</v>
      </c>
      <c r="C9757" s="8" t="s">
        <v>266</v>
      </c>
      <c r="D9757" s="8" t="s">
        <v>450</v>
      </c>
      <c r="E9757" s="8" t="s">
        <v>573</v>
      </c>
      <c r="F9757" s="8" t="s">
        <v>508</v>
      </c>
      <c r="G9757" s="8" t="s">
        <v>574</v>
      </c>
      <c r="H9757" s="8">
        <v>2.0100500000000001</v>
      </c>
    </row>
    <row r="9758" spans="1:8">
      <c r="A9758" s="8" t="str">
        <f t="shared" si="192"/>
        <v>40.13.001220.10.0005</v>
      </c>
      <c r="B9758" s="8" t="s">
        <v>286</v>
      </c>
      <c r="C9758" s="8" t="s">
        <v>266</v>
      </c>
      <c r="D9758" s="8" t="s">
        <v>450</v>
      </c>
      <c r="E9758" s="8" t="s">
        <v>992</v>
      </c>
      <c r="F9758" s="8" t="s">
        <v>508</v>
      </c>
      <c r="G9758" s="8" t="s">
        <v>993</v>
      </c>
      <c r="H9758" s="8">
        <v>1</v>
      </c>
    </row>
    <row r="9759" spans="1:8">
      <c r="A9759" s="8" t="str">
        <f t="shared" si="192"/>
        <v>40.13.001220.13.1004</v>
      </c>
      <c r="B9759" s="8" t="s">
        <v>286</v>
      </c>
      <c r="C9759" s="8" t="s">
        <v>266</v>
      </c>
      <c r="D9759" s="8" t="s">
        <v>450</v>
      </c>
      <c r="E9759" s="8" t="s">
        <v>1002</v>
      </c>
      <c r="F9759" s="8" t="s">
        <v>463</v>
      </c>
      <c r="G9759" s="8" t="s">
        <v>1003</v>
      </c>
      <c r="H9759" s="8">
        <v>1</v>
      </c>
    </row>
    <row r="9760" spans="1:8">
      <c r="A9760" s="8" t="str">
        <f t="shared" si="192"/>
        <v>40.13.001220.10.0016</v>
      </c>
      <c r="B9760" s="8" t="s">
        <v>286</v>
      </c>
      <c r="C9760" s="8" t="s">
        <v>266</v>
      </c>
      <c r="D9760" s="8" t="s">
        <v>450</v>
      </c>
      <c r="E9760" s="8" t="s">
        <v>1004</v>
      </c>
      <c r="F9760" s="8" t="s">
        <v>463</v>
      </c>
      <c r="G9760" s="8" t="s">
        <v>1005</v>
      </c>
      <c r="H9760" s="8">
        <v>1.005E-2</v>
      </c>
    </row>
    <row r="9761" spans="1:8">
      <c r="A9761" s="8" t="str">
        <f t="shared" si="192"/>
        <v>40.13.001335.05.0040</v>
      </c>
      <c r="B9761" s="8" t="s">
        <v>124</v>
      </c>
      <c r="C9761" s="8" t="s">
        <v>125</v>
      </c>
      <c r="D9761" s="8" t="s">
        <v>450</v>
      </c>
      <c r="E9761" s="8" t="s">
        <v>1006</v>
      </c>
      <c r="F9761" s="8" t="s">
        <v>452</v>
      </c>
      <c r="G9761" s="8" t="s">
        <v>1007</v>
      </c>
      <c r="H9761" s="8">
        <v>3.24</v>
      </c>
    </row>
    <row r="9762" spans="1:8">
      <c r="A9762" s="8" t="str">
        <f t="shared" si="192"/>
        <v>40.13.001330.02.0030</v>
      </c>
      <c r="B9762" s="8" t="s">
        <v>124</v>
      </c>
      <c r="C9762" s="8" t="s">
        <v>125</v>
      </c>
      <c r="D9762" s="8" t="s">
        <v>450</v>
      </c>
      <c r="E9762" s="8" t="s">
        <v>259</v>
      </c>
      <c r="F9762" s="8" t="s">
        <v>579</v>
      </c>
      <c r="G9762" s="8" t="s">
        <v>967</v>
      </c>
      <c r="H9762" s="8">
        <v>1.1755100000000001</v>
      </c>
    </row>
    <row r="9763" spans="1:8">
      <c r="A9763" s="8" t="str">
        <f t="shared" si="192"/>
        <v>40.13.001310.07.0002</v>
      </c>
      <c r="B9763" s="8" t="s">
        <v>124</v>
      </c>
      <c r="C9763" s="8" t="s">
        <v>125</v>
      </c>
      <c r="D9763" s="8" t="s">
        <v>450</v>
      </c>
      <c r="E9763" s="8" t="s">
        <v>454</v>
      </c>
      <c r="F9763" s="8" t="s">
        <v>452</v>
      </c>
      <c r="G9763" s="8" t="s">
        <v>455</v>
      </c>
      <c r="H9763" s="8">
        <v>8.0935000000000007E-2</v>
      </c>
    </row>
    <row r="9764" spans="1:8">
      <c r="A9764" s="8" t="str">
        <f t="shared" si="192"/>
        <v>40.13.001310.09.0004</v>
      </c>
      <c r="B9764" s="8" t="s">
        <v>124</v>
      </c>
      <c r="C9764" s="8" t="s">
        <v>125</v>
      </c>
      <c r="D9764" s="8" t="s">
        <v>450</v>
      </c>
      <c r="E9764" s="8" t="s">
        <v>577</v>
      </c>
      <c r="F9764" s="8" t="s">
        <v>452</v>
      </c>
      <c r="G9764" s="8" t="s">
        <v>578</v>
      </c>
      <c r="H9764" s="8">
        <v>2.5555999999999999E-2</v>
      </c>
    </row>
    <row r="9765" spans="1:8">
      <c r="A9765" s="8" t="str">
        <f t="shared" si="192"/>
        <v>40.13.001330.05.0008</v>
      </c>
      <c r="B9765" s="8" t="s">
        <v>124</v>
      </c>
      <c r="C9765" s="8" t="s">
        <v>125</v>
      </c>
      <c r="D9765" s="8" t="s">
        <v>450</v>
      </c>
      <c r="E9765" s="8" t="s">
        <v>946</v>
      </c>
      <c r="F9765" s="8" t="s">
        <v>498</v>
      </c>
      <c r="G9765" s="8" t="s">
        <v>947</v>
      </c>
      <c r="H9765" s="8">
        <v>0.712727</v>
      </c>
    </row>
    <row r="9766" spans="1:8">
      <c r="A9766" s="8" t="str">
        <f t="shared" si="192"/>
        <v>40.13.001310.05.0002</v>
      </c>
      <c r="B9766" s="8" t="s">
        <v>124</v>
      </c>
      <c r="C9766" s="8" t="s">
        <v>125</v>
      </c>
      <c r="D9766" s="8" t="s">
        <v>450</v>
      </c>
      <c r="E9766" s="8" t="s">
        <v>451</v>
      </c>
      <c r="F9766" s="8" t="s">
        <v>452</v>
      </c>
      <c r="G9766" s="8" t="s">
        <v>453</v>
      </c>
      <c r="H9766" s="8">
        <v>0.41327599999999998</v>
      </c>
    </row>
    <row r="9767" spans="1:8">
      <c r="A9767" s="8" t="str">
        <f t="shared" si="192"/>
        <v>40.13.001310.04.0010</v>
      </c>
      <c r="B9767" s="8" t="s">
        <v>124</v>
      </c>
      <c r="C9767" s="8" t="s">
        <v>125</v>
      </c>
      <c r="D9767" s="8" t="s">
        <v>450</v>
      </c>
      <c r="E9767" s="8" t="s">
        <v>465</v>
      </c>
      <c r="F9767" s="8" t="s">
        <v>452</v>
      </c>
      <c r="G9767" s="8" t="s">
        <v>459</v>
      </c>
      <c r="H9767" s="8">
        <v>0.123983</v>
      </c>
    </row>
    <row r="9768" spans="1:8">
      <c r="A9768" s="8" t="str">
        <f t="shared" si="192"/>
        <v>40.13.001310.09.0003</v>
      </c>
      <c r="B9768" s="8" t="s">
        <v>124</v>
      </c>
      <c r="C9768" s="8" t="s">
        <v>125</v>
      </c>
      <c r="D9768" s="8" t="s">
        <v>450</v>
      </c>
      <c r="E9768" s="8" t="s">
        <v>824</v>
      </c>
      <c r="F9768" s="8" t="s">
        <v>452</v>
      </c>
      <c r="G9768" s="8" t="s">
        <v>825</v>
      </c>
      <c r="H9768" s="8">
        <v>0.223604</v>
      </c>
    </row>
    <row r="9769" spans="1:8">
      <c r="A9769" s="8" t="str">
        <f t="shared" si="192"/>
        <v>40.13.001310.06.0020</v>
      </c>
      <c r="B9769" s="8" t="s">
        <v>124</v>
      </c>
      <c r="C9769" s="8" t="s">
        <v>125</v>
      </c>
      <c r="D9769" s="8" t="s">
        <v>450</v>
      </c>
      <c r="E9769" s="8" t="s">
        <v>456</v>
      </c>
      <c r="F9769" s="8" t="s">
        <v>452</v>
      </c>
      <c r="G9769" s="8" t="s">
        <v>457</v>
      </c>
      <c r="H9769" s="8">
        <v>1.5282E-2</v>
      </c>
    </row>
    <row r="9770" spans="1:8">
      <c r="A9770" s="8" t="str">
        <f t="shared" si="192"/>
        <v>40.13.001310.07.0027</v>
      </c>
      <c r="B9770" s="8" t="s">
        <v>124</v>
      </c>
      <c r="C9770" s="8" t="s">
        <v>125</v>
      </c>
      <c r="D9770" s="8" t="s">
        <v>450</v>
      </c>
      <c r="E9770" s="8" t="s">
        <v>948</v>
      </c>
      <c r="F9770" s="8" t="s">
        <v>452</v>
      </c>
      <c r="G9770" s="8" t="s">
        <v>949</v>
      </c>
      <c r="H9770" s="8">
        <v>1.653E-3</v>
      </c>
    </row>
    <row r="9771" spans="1:8">
      <c r="A9771" s="8" t="str">
        <f t="shared" si="192"/>
        <v>40.13.001330.05.0007</v>
      </c>
      <c r="B9771" s="8" t="s">
        <v>124</v>
      </c>
      <c r="C9771" s="8" t="s">
        <v>125</v>
      </c>
      <c r="D9771" s="8" t="s">
        <v>450</v>
      </c>
      <c r="E9771" s="8" t="s">
        <v>950</v>
      </c>
      <c r="F9771" s="8" t="s">
        <v>452</v>
      </c>
      <c r="G9771" s="8" t="s">
        <v>951</v>
      </c>
      <c r="H9771" s="8">
        <v>1.3636360000000001</v>
      </c>
    </row>
    <row r="9772" spans="1:8">
      <c r="A9772" s="8" t="str">
        <f t="shared" si="192"/>
        <v>40.13.001310.05.0003</v>
      </c>
      <c r="B9772" s="8" t="s">
        <v>124</v>
      </c>
      <c r="C9772" s="8" t="s">
        <v>125</v>
      </c>
      <c r="D9772" s="8" t="s">
        <v>450</v>
      </c>
      <c r="E9772" s="8" t="s">
        <v>952</v>
      </c>
      <c r="F9772" s="8" t="s">
        <v>452</v>
      </c>
      <c r="G9772" s="8" t="s">
        <v>953</v>
      </c>
      <c r="H9772" s="8">
        <v>0.81959199999999999</v>
      </c>
    </row>
    <row r="9773" spans="1:8">
      <c r="A9773" s="8" t="str">
        <f t="shared" si="192"/>
        <v>40.13.001310.04.0005</v>
      </c>
      <c r="B9773" s="8" t="s">
        <v>124</v>
      </c>
      <c r="C9773" s="8" t="s">
        <v>125</v>
      </c>
      <c r="D9773" s="8" t="s">
        <v>450</v>
      </c>
      <c r="E9773" s="8" t="s">
        <v>475</v>
      </c>
      <c r="F9773" s="8" t="s">
        <v>452</v>
      </c>
      <c r="G9773" s="8" t="s">
        <v>476</v>
      </c>
      <c r="H9773" s="8">
        <v>0.24587800000000001</v>
      </c>
    </row>
    <row r="9774" spans="1:8">
      <c r="A9774" s="8" t="str">
        <f t="shared" si="192"/>
        <v>40.13.001310.04.0004</v>
      </c>
      <c r="B9774" s="8" t="s">
        <v>124</v>
      </c>
      <c r="C9774" s="8" t="s">
        <v>125</v>
      </c>
      <c r="D9774" s="8" t="s">
        <v>450</v>
      </c>
      <c r="E9774" s="8" t="s">
        <v>776</v>
      </c>
      <c r="F9774" s="8" t="s">
        <v>452</v>
      </c>
      <c r="G9774" s="8" t="s">
        <v>777</v>
      </c>
      <c r="H9774" s="8">
        <v>0.18031</v>
      </c>
    </row>
    <row r="9775" spans="1:8">
      <c r="A9775" s="8" t="str">
        <f t="shared" si="192"/>
        <v>40.13.001320.16.0002</v>
      </c>
      <c r="B9775" s="8" t="s">
        <v>124</v>
      </c>
      <c r="C9775" s="8" t="s">
        <v>125</v>
      </c>
      <c r="D9775" s="8" t="s">
        <v>450</v>
      </c>
      <c r="E9775" s="8" t="s">
        <v>961</v>
      </c>
      <c r="F9775" s="8" t="s">
        <v>508</v>
      </c>
      <c r="G9775" s="8" t="s">
        <v>962</v>
      </c>
      <c r="H9775" s="8">
        <v>36</v>
      </c>
    </row>
    <row r="9776" spans="1:8">
      <c r="A9776" s="8" t="str">
        <f t="shared" si="192"/>
        <v>40.13.001320.03.0005</v>
      </c>
      <c r="B9776" s="8" t="s">
        <v>124</v>
      </c>
      <c r="C9776" s="8" t="s">
        <v>125</v>
      </c>
      <c r="D9776" s="8" t="s">
        <v>450</v>
      </c>
      <c r="E9776" s="8" t="s">
        <v>968</v>
      </c>
      <c r="F9776" s="8" t="s">
        <v>463</v>
      </c>
      <c r="G9776" s="8" t="s">
        <v>969</v>
      </c>
      <c r="H9776" s="8">
        <v>1</v>
      </c>
    </row>
    <row r="9777" spans="1:8">
      <c r="A9777" s="8" t="str">
        <f t="shared" si="192"/>
        <v>40.13.001320.07.0099</v>
      </c>
      <c r="B9777" s="8" t="s">
        <v>124</v>
      </c>
      <c r="C9777" s="8" t="s">
        <v>125</v>
      </c>
      <c r="D9777" s="8" t="s">
        <v>450</v>
      </c>
      <c r="E9777" s="8" t="s">
        <v>897</v>
      </c>
      <c r="F9777" s="8" t="s">
        <v>452</v>
      </c>
      <c r="G9777" s="8" t="s">
        <v>898</v>
      </c>
      <c r="H9777" s="8">
        <v>4.2244999999999998E-2</v>
      </c>
    </row>
    <row r="9778" spans="1:8">
      <c r="A9778" s="8" t="str">
        <f t="shared" si="192"/>
        <v>40.13.001430.05.0008</v>
      </c>
      <c r="B9778" s="8" t="s">
        <v>287</v>
      </c>
      <c r="C9778" s="8" t="s">
        <v>288</v>
      </c>
      <c r="D9778" s="8" t="s">
        <v>450</v>
      </c>
      <c r="E9778" s="8" t="s">
        <v>946</v>
      </c>
      <c r="F9778" s="8" t="s">
        <v>498</v>
      </c>
      <c r="G9778" s="8" t="s">
        <v>947</v>
      </c>
      <c r="H9778" s="8">
        <v>0.73959600000000003</v>
      </c>
    </row>
    <row r="9779" spans="1:8">
      <c r="A9779" s="8" t="str">
        <f t="shared" si="192"/>
        <v>40.13.001410.05.0002</v>
      </c>
      <c r="B9779" s="8" t="s">
        <v>287</v>
      </c>
      <c r="C9779" s="8" t="s">
        <v>288</v>
      </c>
      <c r="D9779" s="8" t="s">
        <v>450</v>
      </c>
      <c r="E9779" s="8" t="s">
        <v>451</v>
      </c>
      <c r="F9779" s="8" t="s">
        <v>452</v>
      </c>
      <c r="G9779" s="8" t="s">
        <v>453</v>
      </c>
      <c r="H9779" s="8">
        <v>0.42885600000000001</v>
      </c>
    </row>
    <row r="9780" spans="1:8">
      <c r="A9780" s="8" t="str">
        <f t="shared" si="192"/>
        <v>40.13.001410.04.0010</v>
      </c>
      <c r="B9780" s="8" t="s">
        <v>287</v>
      </c>
      <c r="C9780" s="8" t="s">
        <v>288</v>
      </c>
      <c r="D9780" s="8" t="s">
        <v>450</v>
      </c>
      <c r="E9780" s="8" t="s">
        <v>465</v>
      </c>
      <c r="F9780" s="8" t="s">
        <v>452</v>
      </c>
      <c r="G9780" s="8" t="s">
        <v>459</v>
      </c>
      <c r="H9780" s="8">
        <v>0.12865699999999999</v>
      </c>
    </row>
    <row r="9781" spans="1:8">
      <c r="A9781" s="8" t="str">
        <f t="shared" si="192"/>
        <v>40.13.001410.09.0003</v>
      </c>
      <c r="B9781" s="8" t="s">
        <v>287</v>
      </c>
      <c r="C9781" s="8" t="s">
        <v>288</v>
      </c>
      <c r="D9781" s="8" t="s">
        <v>450</v>
      </c>
      <c r="E9781" s="8" t="s">
        <v>824</v>
      </c>
      <c r="F9781" s="8" t="s">
        <v>452</v>
      </c>
      <c r="G9781" s="8" t="s">
        <v>825</v>
      </c>
      <c r="H9781" s="8">
        <v>0.21629499999999999</v>
      </c>
    </row>
    <row r="9782" spans="1:8">
      <c r="A9782" s="8" t="str">
        <f t="shared" si="192"/>
        <v>40.13.001410.06.0020</v>
      </c>
      <c r="B9782" s="8" t="s">
        <v>287</v>
      </c>
      <c r="C9782" s="8" t="s">
        <v>288</v>
      </c>
      <c r="D9782" s="8" t="s">
        <v>450</v>
      </c>
      <c r="E9782" s="8" t="s">
        <v>456</v>
      </c>
      <c r="F9782" s="8" t="s">
        <v>452</v>
      </c>
      <c r="G9782" s="8" t="s">
        <v>457</v>
      </c>
      <c r="H9782" s="8">
        <v>2.4884E-2</v>
      </c>
    </row>
    <row r="9783" spans="1:8">
      <c r="A9783" s="8" t="str">
        <f t="shared" si="192"/>
        <v>40.13.001410.07.0027</v>
      </c>
      <c r="B9783" s="8" t="s">
        <v>287</v>
      </c>
      <c r="C9783" s="8" t="s">
        <v>288</v>
      </c>
      <c r="D9783" s="8" t="s">
        <v>450</v>
      </c>
      <c r="E9783" s="8" t="s">
        <v>948</v>
      </c>
      <c r="F9783" s="8" t="s">
        <v>452</v>
      </c>
      <c r="G9783" s="8" t="s">
        <v>949</v>
      </c>
      <c r="H9783" s="8">
        <v>1.7149999999999999E-3</v>
      </c>
    </row>
    <row r="9784" spans="1:8">
      <c r="A9784" s="8" t="str">
        <f t="shared" si="192"/>
        <v>40.13.001430.05.0007</v>
      </c>
      <c r="B9784" s="8" t="s">
        <v>287</v>
      </c>
      <c r="C9784" s="8" t="s">
        <v>288</v>
      </c>
      <c r="D9784" s="8" t="s">
        <v>450</v>
      </c>
      <c r="E9784" s="8" t="s">
        <v>950</v>
      </c>
      <c r="F9784" s="8" t="s">
        <v>452</v>
      </c>
      <c r="G9784" s="8" t="s">
        <v>951</v>
      </c>
      <c r="H9784" s="8">
        <v>0.98606099999999997</v>
      </c>
    </row>
    <row r="9785" spans="1:8">
      <c r="A9785" s="8" t="str">
        <f t="shared" si="192"/>
        <v>40.13.001410.05.0003</v>
      </c>
      <c r="B9785" s="8" t="s">
        <v>287</v>
      </c>
      <c r="C9785" s="8" t="s">
        <v>288</v>
      </c>
      <c r="D9785" s="8" t="s">
        <v>450</v>
      </c>
      <c r="E9785" s="8" t="s">
        <v>952</v>
      </c>
      <c r="F9785" s="8" t="s">
        <v>452</v>
      </c>
      <c r="G9785" s="8" t="s">
        <v>953</v>
      </c>
      <c r="H9785" s="8">
        <v>0.59265599999999996</v>
      </c>
    </row>
    <row r="9786" spans="1:8">
      <c r="A9786" s="8" t="str">
        <f t="shared" si="192"/>
        <v>40.13.001410.04.0005</v>
      </c>
      <c r="B9786" s="8" t="s">
        <v>287</v>
      </c>
      <c r="C9786" s="8" t="s">
        <v>288</v>
      </c>
      <c r="D9786" s="8" t="s">
        <v>450</v>
      </c>
      <c r="E9786" s="8" t="s">
        <v>475</v>
      </c>
      <c r="F9786" s="8" t="s">
        <v>452</v>
      </c>
      <c r="G9786" s="8" t="s">
        <v>476</v>
      </c>
      <c r="H9786" s="8">
        <v>0.17779700000000001</v>
      </c>
    </row>
    <row r="9787" spans="1:8">
      <c r="A9787" s="8" t="str">
        <f t="shared" si="192"/>
        <v>40.13.001410.04.0004</v>
      </c>
      <c r="B9787" s="8" t="s">
        <v>287</v>
      </c>
      <c r="C9787" s="8" t="s">
        <v>288</v>
      </c>
      <c r="D9787" s="8" t="s">
        <v>450</v>
      </c>
      <c r="E9787" s="8" t="s">
        <v>776</v>
      </c>
      <c r="F9787" s="8" t="s">
        <v>452</v>
      </c>
      <c r="G9787" s="8" t="s">
        <v>777</v>
      </c>
      <c r="H9787" s="8">
        <v>0.130384</v>
      </c>
    </row>
    <row r="9788" spans="1:8">
      <c r="A9788" s="8" t="str">
        <f t="shared" si="192"/>
        <v>40.13.001410.07.0002</v>
      </c>
      <c r="B9788" s="8" t="s">
        <v>287</v>
      </c>
      <c r="C9788" s="8" t="s">
        <v>288</v>
      </c>
      <c r="D9788" s="8" t="s">
        <v>450</v>
      </c>
      <c r="E9788" s="8" t="s">
        <v>454</v>
      </c>
      <c r="F9788" s="8" t="s">
        <v>452</v>
      </c>
      <c r="G9788" s="8" t="s">
        <v>455</v>
      </c>
      <c r="H9788" s="8">
        <v>0.73188500000000001</v>
      </c>
    </row>
    <row r="9789" spans="1:8">
      <c r="A9789" s="8" t="str">
        <f t="shared" si="192"/>
        <v>40.13.001410.09.0002</v>
      </c>
      <c r="B9789" s="8" t="s">
        <v>287</v>
      </c>
      <c r="C9789" s="8" t="s">
        <v>288</v>
      </c>
      <c r="D9789" s="8" t="s">
        <v>450</v>
      </c>
      <c r="E9789" s="8" t="s">
        <v>502</v>
      </c>
      <c r="F9789" s="8" t="s">
        <v>452</v>
      </c>
      <c r="G9789" s="8" t="s">
        <v>503</v>
      </c>
      <c r="H9789" s="8">
        <v>3.2726999999999999E-2</v>
      </c>
    </row>
    <row r="9790" spans="1:8">
      <c r="A9790" s="8" t="str">
        <f t="shared" si="192"/>
        <v>40.13.001410.09.0006</v>
      </c>
      <c r="B9790" s="8" t="s">
        <v>287</v>
      </c>
      <c r="C9790" s="8" t="s">
        <v>288</v>
      </c>
      <c r="D9790" s="8" t="s">
        <v>450</v>
      </c>
      <c r="E9790" s="8" t="s">
        <v>504</v>
      </c>
      <c r="F9790" s="8" t="s">
        <v>505</v>
      </c>
      <c r="G9790" s="8" t="s">
        <v>506</v>
      </c>
      <c r="H9790" s="8">
        <v>1.8699999999999999E-3</v>
      </c>
    </row>
    <row r="9791" spans="1:8">
      <c r="A9791" s="8" t="str">
        <f t="shared" si="192"/>
        <v>40.13.001430.02.0028</v>
      </c>
      <c r="B9791" s="8" t="s">
        <v>287</v>
      </c>
      <c r="C9791" s="8" t="s">
        <v>288</v>
      </c>
      <c r="D9791" s="8" t="s">
        <v>450</v>
      </c>
      <c r="E9791" s="8" t="s">
        <v>289</v>
      </c>
      <c r="F9791" s="8" t="s">
        <v>579</v>
      </c>
      <c r="G9791" s="8" t="s">
        <v>979</v>
      </c>
      <c r="H9791" s="8">
        <v>1.5297959999999999</v>
      </c>
    </row>
    <row r="9792" spans="1:8">
      <c r="A9792" s="8" t="str">
        <f t="shared" si="192"/>
        <v>40.13.001410.03.0010</v>
      </c>
      <c r="B9792" s="8" t="s">
        <v>287</v>
      </c>
      <c r="C9792" s="8" t="s">
        <v>288</v>
      </c>
      <c r="D9792" s="8" t="s">
        <v>450</v>
      </c>
      <c r="E9792" s="8" t="s">
        <v>927</v>
      </c>
      <c r="F9792" s="8" t="s">
        <v>452</v>
      </c>
      <c r="G9792" s="8" t="s">
        <v>928</v>
      </c>
      <c r="H9792" s="8">
        <v>0.35332799999999998</v>
      </c>
    </row>
    <row r="9793" spans="1:8">
      <c r="A9793" s="8" t="str">
        <f t="shared" si="192"/>
        <v>40.13.001410.06.0026</v>
      </c>
      <c r="B9793" s="8" t="s">
        <v>287</v>
      </c>
      <c r="C9793" s="8" t="s">
        <v>288</v>
      </c>
      <c r="D9793" s="8" t="s">
        <v>450</v>
      </c>
      <c r="E9793" s="8" t="s">
        <v>957</v>
      </c>
      <c r="F9793" s="8" t="s">
        <v>498</v>
      </c>
      <c r="G9793" s="8" t="s">
        <v>958</v>
      </c>
      <c r="H9793" s="8">
        <v>6.3211000000000003E-2</v>
      </c>
    </row>
    <row r="9794" spans="1:8">
      <c r="A9794" s="8" t="str">
        <f t="shared" si="192"/>
        <v>40.13.001410.04.0007</v>
      </c>
      <c r="B9794" s="8" t="s">
        <v>287</v>
      </c>
      <c r="C9794" s="8" t="s">
        <v>288</v>
      </c>
      <c r="D9794" s="8" t="s">
        <v>450</v>
      </c>
      <c r="E9794" s="8" t="s">
        <v>535</v>
      </c>
      <c r="F9794" s="8" t="s">
        <v>452</v>
      </c>
      <c r="G9794" s="8" t="s">
        <v>536</v>
      </c>
      <c r="H9794" s="8">
        <v>3.1371999999999997E-2</v>
      </c>
    </row>
    <row r="9795" spans="1:8">
      <c r="A9795" s="8" t="str">
        <f t="shared" si="192"/>
        <v>---------------  - FMEN031 - V:</v>
      </c>
      <c r="B9795" s="8" t="s">
        <v>427</v>
      </c>
      <c r="C9795" s="8" t="e">
        <f>------------------------------DAT</f>
        <v>#NAME?</v>
      </c>
      <c r="D9795" s="8" t="s">
        <v>1238</v>
      </c>
      <c r="E9795" s="8" t="s">
        <v>526</v>
      </c>
      <c r="F9795" s="8" t="s">
        <v>527</v>
      </c>
      <c r="G9795" s="8" t="s">
        <v>528</v>
      </c>
      <c r="H9795" s="8"/>
    </row>
    <row r="9796" spans="1:8">
      <c r="A9796" s="8" t="str">
        <f t="shared" si="192"/>
        <v>_x000C_------------------------------</v>
      </c>
      <c r="B9796" s="8" t="s">
        <v>529</v>
      </c>
      <c r="C9796" s="8" t="s">
        <v>1227</v>
      </c>
      <c r="D9796" s="8" t="s">
        <v>1228</v>
      </c>
      <c r="E9796" s="8" t="s">
        <v>430</v>
      </c>
      <c r="F9796" s="8" t="s">
        <v>429</v>
      </c>
      <c r="G9796" s="8" t="s">
        <v>431</v>
      </c>
      <c r="H9796" s="8" t="s">
        <v>431</v>
      </c>
    </row>
    <row r="9797" spans="1:8">
      <c r="A9797" s="8" t="str">
        <f t="shared" si="192"/>
        <v>FORNO DE MINASrutura de Atual P</v>
      </c>
      <c r="B9797" s="8" t="s">
        <v>433</v>
      </c>
      <c r="C9797" s="8" t="s">
        <v>434</v>
      </c>
      <c r="D9797" s="8" t="s">
        <v>435</v>
      </c>
      <c r="E9797" s="8" t="s">
        <v>436</v>
      </c>
      <c r="F9797" s="8" t="s">
        <v>437</v>
      </c>
      <c r="G9797" s="8" t="s">
        <v>438</v>
      </c>
      <c r="H9797" s="8" t="s">
        <v>2286</v>
      </c>
    </row>
    <row r="9798" spans="1:8">
      <c r="A9798" s="8" t="str">
        <f t="shared" si="192"/>
        <v>-------------------------------</v>
      </c>
      <c r="B9798" s="8" t="s">
        <v>427</v>
      </c>
      <c r="C9798" s="8" t="s">
        <v>1227</v>
      </c>
      <c r="D9798" s="8" t="s">
        <v>1228</v>
      </c>
      <c r="E9798" s="8" t="s">
        <v>430</v>
      </c>
      <c r="F9798" s="8" t="s">
        <v>429</v>
      </c>
      <c r="G9798" s="8" t="s">
        <v>431</v>
      </c>
      <c r="H9798" s="8" t="s">
        <v>2273</v>
      </c>
    </row>
    <row r="9799" spans="1:8">
      <c r="A9799" s="8" t="str">
        <f t="shared" si="192"/>
        <v/>
      </c>
      <c r="B9799" s="8"/>
      <c r="C9799" s="8"/>
      <c r="D9799" s="8"/>
      <c r="E9799" s="8"/>
      <c r="F9799" s="8"/>
      <c r="G9799" s="8"/>
      <c r="H9799" s="8"/>
    </row>
    <row r="9800" spans="1:8">
      <c r="A9800" s="8" t="str">
        <f t="shared" si="192"/>
        <v>Item PaiItem Filho</v>
      </c>
      <c r="B9800" s="8" t="s">
        <v>441</v>
      </c>
      <c r="C9800" s="8" t="s">
        <v>442</v>
      </c>
      <c r="D9800" s="8" t="s">
        <v>443</v>
      </c>
      <c r="E9800" s="8" t="s">
        <v>444</v>
      </c>
      <c r="F9800" s="8" t="s">
        <v>443</v>
      </c>
      <c r="G9800" s="8" t="s">
        <v>445</v>
      </c>
      <c r="H9800" s="8" t="s">
        <v>446</v>
      </c>
    </row>
    <row r="9801" spans="1:8">
      <c r="A9801" s="8" t="str">
        <f t="shared" si="192"/>
        <v>------------------------------</v>
      </c>
      <c r="B9801" s="8" t="s">
        <v>427</v>
      </c>
      <c r="C9801" s="8" t="s">
        <v>447</v>
      </c>
      <c r="D9801" s="8" t="s">
        <v>448</v>
      </c>
      <c r="E9801" s="8" t="s">
        <v>449</v>
      </c>
      <c r="F9801" s="8" t="s">
        <v>448</v>
      </c>
      <c r="G9801" s="8" t="s">
        <v>431</v>
      </c>
      <c r="H9801" s="8" t="s">
        <v>427</v>
      </c>
    </row>
    <row r="9802" spans="1:8">
      <c r="A9802" s="8" t="str">
        <f t="shared" si="192"/>
        <v>40.13.001410.06.0043</v>
      </c>
      <c r="B9802" s="8" t="s">
        <v>287</v>
      </c>
      <c r="C9802" s="8" t="s">
        <v>288</v>
      </c>
      <c r="D9802" s="8" t="s">
        <v>450</v>
      </c>
      <c r="E9802" s="8" t="s">
        <v>869</v>
      </c>
      <c r="F9802" s="8" t="s">
        <v>452</v>
      </c>
      <c r="G9802" s="8" t="s">
        <v>870</v>
      </c>
      <c r="H9802" s="8">
        <v>0.113065</v>
      </c>
    </row>
    <row r="9803" spans="1:8">
      <c r="A9803" s="8" t="str">
        <f t="shared" si="192"/>
        <v>40.13.001410.06.0006</v>
      </c>
      <c r="B9803" s="8" t="s">
        <v>287</v>
      </c>
      <c r="C9803" s="8" t="s">
        <v>288</v>
      </c>
      <c r="D9803" s="8" t="s">
        <v>450</v>
      </c>
      <c r="E9803" s="8" t="s">
        <v>495</v>
      </c>
      <c r="F9803" s="8" t="s">
        <v>452</v>
      </c>
      <c r="G9803" s="8" t="s">
        <v>496</v>
      </c>
      <c r="H9803" s="8">
        <v>1.8637000000000001E-2</v>
      </c>
    </row>
    <row r="9804" spans="1:8">
      <c r="A9804" s="8" t="str">
        <f t="shared" si="192"/>
        <v>40.13.001410.07.0011</v>
      </c>
      <c r="B9804" s="8" t="s">
        <v>287</v>
      </c>
      <c r="C9804" s="8" t="s">
        <v>288</v>
      </c>
      <c r="D9804" s="8" t="s">
        <v>450</v>
      </c>
      <c r="E9804" s="8" t="s">
        <v>487</v>
      </c>
      <c r="F9804" s="8" t="s">
        <v>452</v>
      </c>
      <c r="G9804" s="8" t="s">
        <v>488</v>
      </c>
      <c r="H9804" s="8">
        <v>4.0379999999999999E-3</v>
      </c>
    </row>
    <row r="9805" spans="1:8">
      <c r="A9805" s="8" t="str">
        <f t="shared" si="192"/>
        <v>40.13.001410.06.0037</v>
      </c>
      <c r="B9805" s="8" t="s">
        <v>287</v>
      </c>
      <c r="C9805" s="8" t="s">
        <v>288</v>
      </c>
      <c r="D9805" s="8" t="s">
        <v>450</v>
      </c>
      <c r="E9805" s="8" t="s">
        <v>485</v>
      </c>
      <c r="F9805" s="8" t="s">
        <v>452</v>
      </c>
      <c r="G9805" s="8" t="s">
        <v>486</v>
      </c>
      <c r="H9805" s="8">
        <v>4.0000000000000003E-5</v>
      </c>
    </row>
    <row r="9806" spans="1:8">
      <c r="A9806" s="8" t="str">
        <f t="shared" si="192"/>
        <v>40.13.001410.06.0036</v>
      </c>
      <c r="B9806" s="8" t="s">
        <v>287</v>
      </c>
      <c r="C9806" s="8" t="s">
        <v>288</v>
      </c>
      <c r="D9806" s="8" t="s">
        <v>450</v>
      </c>
      <c r="E9806" s="8" t="s">
        <v>881</v>
      </c>
      <c r="F9806" s="8" t="s">
        <v>452</v>
      </c>
      <c r="G9806" s="8" t="s">
        <v>882</v>
      </c>
      <c r="H9806" s="8">
        <v>4.0000000000000003E-5</v>
      </c>
    </row>
    <row r="9807" spans="1:8">
      <c r="A9807" s="8" t="str">
        <f t="shared" ref="A9807:A9870" si="193">B9807&amp;E9807</f>
        <v>40.13.001410.06.0003</v>
      </c>
      <c r="B9807" s="8" t="s">
        <v>287</v>
      </c>
      <c r="C9807" s="8" t="s">
        <v>288</v>
      </c>
      <c r="D9807" s="8" t="s">
        <v>450</v>
      </c>
      <c r="E9807" s="8" t="s">
        <v>493</v>
      </c>
      <c r="F9807" s="8" t="s">
        <v>452</v>
      </c>
      <c r="G9807" s="8" t="s">
        <v>494</v>
      </c>
      <c r="H9807" s="8">
        <v>4.0379999999999999E-3</v>
      </c>
    </row>
    <row r="9808" spans="1:8">
      <c r="A9808" s="8" t="str">
        <f t="shared" si="193"/>
        <v>40.13.001410.06.0030</v>
      </c>
      <c r="B9808" s="8" t="s">
        <v>287</v>
      </c>
      <c r="C9808" s="8" t="s">
        <v>288</v>
      </c>
      <c r="D9808" s="8" t="s">
        <v>450</v>
      </c>
      <c r="E9808" s="8" t="s">
        <v>959</v>
      </c>
      <c r="F9808" s="8" t="s">
        <v>498</v>
      </c>
      <c r="G9808" s="8" t="s">
        <v>960</v>
      </c>
      <c r="H9808" s="8">
        <v>8.0759999999999998E-3</v>
      </c>
    </row>
    <row r="9809" spans="1:8">
      <c r="A9809" s="8" t="str">
        <f t="shared" si="193"/>
        <v>40.13.001410.01.0003</v>
      </c>
      <c r="B9809" s="8" t="s">
        <v>287</v>
      </c>
      <c r="C9809" s="8" t="s">
        <v>288</v>
      </c>
      <c r="D9809" s="8" t="s">
        <v>450</v>
      </c>
      <c r="E9809" s="8" t="s">
        <v>471</v>
      </c>
      <c r="F9809" s="8" t="s">
        <v>452</v>
      </c>
      <c r="G9809" s="8" t="s">
        <v>472</v>
      </c>
      <c r="H9809" s="8">
        <v>4.1778000000000003E-2</v>
      </c>
    </row>
    <row r="9810" spans="1:8">
      <c r="A9810" s="8" t="str">
        <f t="shared" si="193"/>
        <v>40.13.001410.06.0005</v>
      </c>
      <c r="B9810" s="8" t="s">
        <v>287</v>
      </c>
      <c r="C9810" s="8" t="s">
        <v>288</v>
      </c>
      <c r="D9810" s="8" t="s">
        <v>450</v>
      </c>
      <c r="E9810" s="8" t="s">
        <v>800</v>
      </c>
      <c r="F9810" s="8" t="s">
        <v>452</v>
      </c>
      <c r="G9810" s="8" t="s">
        <v>801</v>
      </c>
      <c r="H9810" s="8">
        <v>1.0406E-2</v>
      </c>
    </row>
    <row r="9811" spans="1:8">
      <c r="A9811" s="8" t="str">
        <f t="shared" si="193"/>
        <v>40.13.001410.02.0003</v>
      </c>
      <c r="B9811" s="8" t="s">
        <v>287</v>
      </c>
      <c r="C9811" s="8" t="s">
        <v>288</v>
      </c>
      <c r="D9811" s="8" t="s">
        <v>450</v>
      </c>
      <c r="E9811" s="8" t="s">
        <v>523</v>
      </c>
      <c r="F9811" s="8" t="s">
        <v>452</v>
      </c>
      <c r="G9811" s="8" t="s">
        <v>524</v>
      </c>
      <c r="H9811" s="8">
        <v>4.6903E-2</v>
      </c>
    </row>
    <row r="9812" spans="1:8">
      <c r="A9812" s="8" t="str">
        <f t="shared" si="193"/>
        <v>40.13.001410.06.0021</v>
      </c>
      <c r="B9812" s="8" t="s">
        <v>287</v>
      </c>
      <c r="C9812" s="8" t="s">
        <v>288</v>
      </c>
      <c r="D9812" s="8" t="s">
        <v>450</v>
      </c>
      <c r="E9812" s="8" t="s">
        <v>489</v>
      </c>
      <c r="F9812" s="8" t="s">
        <v>452</v>
      </c>
      <c r="G9812" s="8" t="s">
        <v>490</v>
      </c>
      <c r="H9812" s="8">
        <v>4.66E-4</v>
      </c>
    </row>
    <row r="9813" spans="1:8">
      <c r="A9813" s="8" t="str">
        <f t="shared" si="193"/>
        <v>40.13.001410.06.0028</v>
      </c>
      <c r="B9813" s="8" t="s">
        <v>287</v>
      </c>
      <c r="C9813" s="8" t="s">
        <v>288</v>
      </c>
      <c r="D9813" s="8" t="s">
        <v>450</v>
      </c>
      <c r="E9813" s="8" t="s">
        <v>871</v>
      </c>
      <c r="F9813" s="8" t="s">
        <v>498</v>
      </c>
      <c r="G9813" s="8" t="s">
        <v>872</v>
      </c>
      <c r="H9813" s="8">
        <v>0.30285299999999998</v>
      </c>
    </row>
    <row r="9814" spans="1:8">
      <c r="A9814" s="8" t="str">
        <f t="shared" si="193"/>
        <v>40.13.001420.16.0002</v>
      </c>
      <c r="B9814" s="8" t="s">
        <v>287</v>
      </c>
      <c r="C9814" s="8" t="s">
        <v>288</v>
      </c>
      <c r="D9814" s="8" t="s">
        <v>450</v>
      </c>
      <c r="E9814" s="8" t="s">
        <v>961</v>
      </c>
      <c r="F9814" s="8" t="s">
        <v>508</v>
      </c>
      <c r="G9814" s="8" t="s">
        <v>962</v>
      </c>
      <c r="H9814" s="8">
        <v>36.734693999999998</v>
      </c>
    </row>
    <row r="9815" spans="1:8">
      <c r="A9815" s="8" t="str">
        <f t="shared" si="193"/>
        <v>40.13.001420.03.0035</v>
      </c>
      <c r="B9815" s="8" t="s">
        <v>287</v>
      </c>
      <c r="C9815" s="8" t="s">
        <v>288</v>
      </c>
      <c r="D9815" s="8" t="s">
        <v>450</v>
      </c>
      <c r="E9815" s="8" t="s">
        <v>963</v>
      </c>
      <c r="F9815" s="8" t="s">
        <v>463</v>
      </c>
      <c r="G9815" s="8" t="s">
        <v>964</v>
      </c>
      <c r="H9815" s="8">
        <v>1.0050250000000001</v>
      </c>
    </row>
    <row r="9816" spans="1:8">
      <c r="A9816" s="8" t="str">
        <f t="shared" si="193"/>
        <v>40.13.001420.06.0001</v>
      </c>
      <c r="B9816" s="8" t="s">
        <v>287</v>
      </c>
      <c r="C9816" s="8" t="s">
        <v>288</v>
      </c>
      <c r="D9816" s="8" t="s">
        <v>450</v>
      </c>
      <c r="E9816" s="8" t="s">
        <v>573</v>
      </c>
      <c r="F9816" s="8" t="s">
        <v>508</v>
      </c>
      <c r="G9816" s="8" t="s">
        <v>574</v>
      </c>
      <c r="H9816" s="8">
        <v>2.0100500000000001</v>
      </c>
    </row>
    <row r="9817" spans="1:8">
      <c r="A9817" s="8" t="str">
        <f t="shared" si="193"/>
        <v>40.13.001420.10.0005</v>
      </c>
      <c r="B9817" s="8" t="s">
        <v>287</v>
      </c>
      <c r="C9817" s="8" t="s">
        <v>288</v>
      </c>
      <c r="D9817" s="8" t="s">
        <v>450</v>
      </c>
      <c r="E9817" s="8" t="s">
        <v>992</v>
      </c>
      <c r="F9817" s="8" t="s">
        <v>508</v>
      </c>
      <c r="G9817" s="8" t="s">
        <v>993</v>
      </c>
      <c r="H9817" s="8">
        <v>1</v>
      </c>
    </row>
    <row r="9818" spans="1:8">
      <c r="A9818" s="8" t="str">
        <f t="shared" si="193"/>
        <v>40.13.001420.13.1004</v>
      </c>
      <c r="B9818" s="8" t="s">
        <v>287</v>
      </c>
      <c r="C9818" s="8" t="s">
        <v>288</v>
      </c>
      <c r="D9818" s="8" t="s">
        <v>450</v>
      </c>
      <c r="E9818" s="8" t="s">
        <v>1002</v>
      </c>
      <c r="F9818" s="8" t="s">
        <v>463</v>
      </c>
      <c r="G9818" s="8" t="s">
        <v>1003</v>
      </c>
      <c r="H9818" s="8">
        <v>1</v>
      </c>
    </row>
    <row r="9819" spans="1:8">
      <c r="A9819" s="8" t="str">
        <f t="shared" si="193"/>
        <v>40.13.001420.10.0016</v>
      </c>
      <c r="B9819" s="8" t="s">
        <v>287</v>
      </c>
      <c r="C9819" s="8" t="s">
        <v>288</v>
      </c>
      <c r="D9819" s="8" t="s">
        <v>450</v>
      </c>
      <c r="E9819" s="8" t="s">
        <v>1004</v>
      </c>
      <c r="F9819" s="8" t="s">
        <v>463</v>
      </c>
      <c r="G9819" s="8" t="s">
        <v>1005</v>
      </c>
      <c r="H9819" s="8">
        <v>1.005E-2</v>
      </c>
    </row>
    <row r="9820" spans="1:8">
      <c r="A9820" s="8" t="str">
        <f t="shared" si="193"/>
        <v>40.13.001535.05.0044</v>
      </c>
      <c r="B9820" s="8" t="s">
        <v>132</v>
      </c>
      <c r="C9820" s="8" t="s">
        <v>290</v>
      </c>
      <c r="D9820" s="8" t="s">
        <v>450</v>
      </c>
      <c r="E9820" s="8" t="s">
        <v>1009</v>
      </c>
      <c r="F9820" s="8" t="s">
        <v>452</v>
      </c>
      <c r="G9820" s="8" t="s">
        <v>1010</v>
      </c>
      <c r="H9820" s="8">
        <v>3.6</v>
      </c>
    </row>
    <row r="9821" spans="1:8">
      <c r="A9821" s="8" t="str">
        <f t="shared" si="193"/>
        <v>40.13.001530.02.0027</v>
      </c>
      <c r="B9821" s="8" t="s">
        <v>132</v>
      </c>
      <c r="C9821" s="8" t="s">
        <v>290</v>
      </c>
      <c r="D9821" s="8" t="s">
        <v>450</v>
      </c>
      <c r="E9821" s="8" t="s">
        <v>270</v>
      </c>
      <c r="F9821" s="8" t="s">
        <v>579</v>
      </c>
      <c r="G9821" s="8" t="s">
        <v>982</v>
      </c>
      <c r="H9821" s="8">
        <v>1.4489799999999999</v>
      </c>
    </row>
    <row r="9822" spans="1:8">
      <c r="A9822" s="8" t="str">
        <f t="shared" si="193"/>
        <v>40.13.001510.07.0002</v>
      </c>
      <c r="B9822" s="8" t="s">
        <v>132</v>
      </c>
      <c r="C9822" s="8" t="s">
        <v>290</v>
      </c>
      <c r="D9822" s="8" t="s">
        <v>450</v>
      </c>
      <c r="E9822" s="8" t="s">
        <v>454</v>
      </c>
      <c r="F9822" s="8" t="s">
        <v>452</v>
      </c>
      <c r="G9822" s="8" t="s">
        <v>455</v>
      </c>
      <c r="H9822" s="8">
        <v>7.5175000000000006E-2</v>
      </c>
    </row>
    <row r="9823" spans="1:8">
      <c r="A9823" s="8" t="str">
        <f t="shared" si="193"/>
        <v>40.13.001510.09.0004</v>
      </c>
      <c r="B9823" s="8" t="s">
        <v>132</v>
      </c>
      <c r="C9823" s="8" t="s">
        <v>290</v>
      </c>
      <c r="D9823" s="8" t="s">
        <v>450</v>
      </c>
      <c r="E9823" s="8" t="s">
        <v>577</v>
      </c>
      <c r="F9823" s="8" t="s">
        <v>452</v>
      </c>
      <c r="G9823" s="8" t="s">
        <v>578</v>
      </c>
      <c r="H9823" s="8">
        <v>2.8395E-2</v>
      </c>
    </row>
    <row r="9824" spans="1:8">
      <c r="A9824" s="8" t="str">
        <f t="shared" si="193"/>
        <v>40.13.001530.05.0008</v>
      </c>
      <c r="B9824" s="8" t="s">
        <v>132</v>
      </c>
      <c r="C9824" s="8" t="s">
        <v>290</v>
      </c>
      <c r="D9824" s="8" t="s">
        <v>450</v>
      </c>
      <c r="E9824" s="8" t="s">
        <v>946</v>
      </c>
      <c r="F9824" s="8" t="s">
        <v>498</v>
      </c>
      <c r="G9824" s="8" t="s">
        <v>947</v>
      </c>
      <c r="H9824" s="8">
        <v>0.92323200000000005</v>
      </c>
    </row>
    <row r="9825" spans="1:8">
      <c r="A9825" s="8" t="str">
        <f t="shared" si="193"/>
        <v>40.13.001510.05.0002</v>
      </c>
      <c r="B9825" s="8" t="s">
        <v>132</v>
      </c>
      <c r="C9825" s="8" t="s">
        <v>290</v>
      </c>
      <c r="D9825" s="8" t="s">
        <v>450</v>
      </c>
      <c r="E9825" s="8" t="s">
        <v>451</v>
      </c>
      <c r="F9825" s="8" t="s">
        <v>452</v>
      </c>
      <c r="G9825" s="8" t="s">
        <v>453</v>
      </c>
      <c r="H9825" s="8">
        <v>0.53533699999999995</v>
      </c>
    </row>
    <row r="9826" spans="1:8">
      <c r="A9826" s="8" t="str">
        <f t="shared" si="193"/>
        <v>40.13.001510.04.0010</v>
      </c>
      <c r="B9826" s="8" t="s">
        <v>132</v>
      </c>
      <c r="C9826" s="8" t="s">
        <v>290</v>
      </c>
      <c r="D9826" s="8" t="s">
        <v>450</v>
      </c>
      <c r="E9826" s="8" t="s">
        <v>465</v>
      </c>
      <c r="F9826" s="8" t="s">
        <v>452</v>
      </c>
      <c r="G9826" s="8" t="s">
        <v>459</v>
      </c>
      <c r="H9826" s="8">
        <v>0.16060099999999999</v>
      </c>
    </row>
    <row r="9827" spans="1:8">
      <c r="A9827" s="8" t="str">
        <f t="shared" si="193"/>
        <v>40.13.001510.09.0003</v>
      </c>
      <c r="B9827" s="8" t="s">
        <v>132</v>
      </c>
      <c r="C9827" s="8" t="s">
        <v>290</v>
      </c>
      <c r="D9827" s="8" t="s">
        <v>450</v>
      </c>
      <c r="E9827" s="8" t="s">
        <v>824</v>
      </c>
      <c r="F9827" s="8" t="s">
        <v>452</v>
      </c>
      <c r="G9827" s="8" t="s">
        <v>825</v>
      </c>
      <c r="H9827" s="8">
        <v>0.27042300000000002</v>
      </c>
    </row>
    <row r="9828" spans="1:8">
      <c r="A9828" s="8" t="str">
        <f t="shared" si="193"/>
        <v>40.13.001510.06.0020</v>
      </c>
      <c r="B9828" s="8" t="s">
        <v>132</v>
      </c>
      <c r="C9828" s="8" t="s">
        <v>290</v>
      </c>
      <c r="D9828" s="8" t="s">
        <v>450</v>
      </c>
      <c r="E9828" s="8" t="s">
        <v>456</v>
      </c>
      <c r="F9828" s="8" t="s">
        <v>452</v>
      </c>
      <c r="G9828" s="8" t="s">
        <v>457</v>
      </c>
      <c r="H9828" s="8">
        <v>1.6781999999999998E-2</v>
      </c>
    </row>
    <row r="9829" spans="1:8">
      <c r="A9829" s="8" t="str">
        <f t="shared" si="193"/>
        <v>40.13.001510.07.0027</v>
      </c>
      <c r="B9829" s="8" t="s">
        <v>132</v>
      </c>
      <c r="C9829" s="8" t="s">
        <v>290</v>
      </c>
      <c r="D9829" s="8" t="s">
        <v>450</v>
      </c>
      <c r="E9829" s="8" t="s">
        <v>948</v>
      </c>
      <c r="F9829" s="8" t="s">
        <v>452</v>
      </c>
      <c r="G9829" s="8" t="s">
        <v>949</v>
      </c>
      <c r="H9829" s="8">
        <v>2.1410000000000001E-3</v>
      </c>
    </row>
    <row r="9830" spans="1:8">
      <c r="A9830" s="8" t="str">
        <f t="shared" si="193"/>
        <v>40.13.001530.05.0007</v>
      </c>
      <c r="B9830" s="8" t="s">
        <v>132</v>
      </c>
      <c r="C9830" s="8" t="s">
        <v>290</v>
      </c>
      <c r="D9830" s="8" t="s">
        <v>450</v>
      </c>
      <c r="E9830" s="8" t="s">
        <v>950</v>
      </c>
      <c r="F9830" s="8" t="s">
        <v>452</v>
      </c>
      <c r="G9830" s="8" t="s">
        <v>951</v>
      </c>
      <c r="H9830" s="8">
        <v>1.242424</v>
      </c>
    </row>
    <row r="9831" spans="1:8">
      <c r="A9831" s="8" t="str">
        <f t="shared" si="193"/>
        <v>40.13.001510.05.0003</v>
      </c>
      <c r="B9831" s="8" t="s">
        <v>132</v>
      </c>
      <c r="C9831" s="8" t="s">
        <v>290</v>
      </c>
      <c r="D9831" s="8" t="s">
        <v>450</v>
      </c>
      <c r="E9831" s="8" t="s">
        <v>952</v>
      </c>
      <c r="F9831" s="8" t="s">
        <v>452</v>
      </c>
      <c r="G9831" s="8" t="s">
        <v>953</v>
      </c>
      <c r="H9831" s="8">
        <v>0.74673900000000004</v>
      </c>
    </row>
    <row r="9832" spans="1:8">
      <c r="A9832" s="8" t="str">
        <f t="shared" si="193"/>
        <v>40.13.001510.04.0005</v>
      </c>
      <c r="B9832" s="8" t="s">
        <v>132</v>
      </c>
      <c r="C9832" s="8" t="s">
        <v>290</v>
      </c>
      <c r="D9832" s="8" t="s">
        <v>450</v>
      </c>
      <c r="E9832" s="8" t="s">
        <v>475</v>
      </c>
      <c r="F9832" s="8" t="s">
        <v>452</v>
      </c>
      <c r="G9832" s="8" t="s">
        <v>476</v>
      </c>
      <c r="H9832" s="8">
        <v>0.224022</v>
      </c>
    </row>
    <row r="9833" spans="1:8">
      <c r="A9833" s="8" t="str">
        <f t="shared" si="193"/>
        <v>40.13.001510.04.0004</v>
      </c>
      <c r="B9833" s="8" t="s">
        <v>132</v>
      </c>
      <c r="C9833" s="8" t="s">
        <v>290</v>
      </c>
      <c r="D9833" s="8" t="s">
        <v>450</v>
      </c>
      <c r="E9833" s="8" t="s">
        <v>776</v>
      </c>
      <c r="F9833" s="8" t="s">
        <v>452</v>
      </c>
      <c r="G9833" s="8" t="s">
        <v>777</v>
      </c>
      <c r="H9833" s="8">
        <v>0.16428300000000001</v>
      </c>
    </row>
    <row r="9834" spans="1:8">
      <c r="A9834" s="8" t="str">
        <f t="shared" si="193"/>
        <v>40.13.001520.16.0001</v>
      </c>
      <c r="B9834" s="8" t="s">
        <v>132</v>
      </c>
      <c r="C9834" s="8" t="s">
        <v>290</v>
      </c>
      <c r="D9834" s="8" t="s">
        <v>450</v>
      </c>
      <c r="E9834" s="8" t="s">
        <v>980</v>
      </c>
      <c r="F9834" s="8" t="s">
        <v>508</v>
      </c>
      <c r="G9834" s="8" t="s">
        <v>981</v>
      </c>
      <c r="H9834" s="8">
        <v>20</v>
      </c>
    </row>
    <row r="9835" spans="1:8">
      <c r="A9835" s="8" t="str">
        <f t="shared" si="193"/>
        <v>40.13.001520.04.0001</v>
      </c>
      <c r="B9835" s="8" t="s">
        <v>132</v>
      </c>
      <c r="C9835" s="8" t="s">
        <v>290</v>
      </c>
      <c r="D9835" s="8" t="s">
        <v>450</v>
      </c>
      <c r="E9835" s="8" t="s">
        <v>1011</v>
      </c>
      <c r="F9835" s="8" t="s">
        <v>463</v>
      </c>
      <c r="G9835" s="8" t="s">
        <v>1012</v>
      </c>
      <c r="H9835" s="8">
        <v>20</v>
      </c>
    </row>
    <row r="9836" spans="1:8">
      <c r="A9836" s="8" t="str">
        <f t="shared" si="193"/>
        <v>40.13.001520.07.0050</v>
      </c>
      <c r="B9836" s="8" t="s">
        <v>132</v>
      </c>
      <c r="C9836" s="8" t="s">
        <v>290</v>
      </c>
      <c r="D9836" s="8" t="s">
        <v>450</v>
      </c>
      <c r="E9836" s="8" t="s">
        <v>1013</v>
      </c>
      <c r="F9836" s="8" t="s">
        <v>452</v>
      </c>
      <c r="G9836" s="8" t="s">
        <v>1014</v>
      </c>
      <c r="H9836" s="8">
        <v>5.6280999999999998E-2</v>
      </c>
    </row>
    <row r="9837" spans="1:8">
      <c r="A9837" s="8" t="str">
        <f t="shared" si="193"/>
        <v>40.13.001520.03.0038</v>
      </c>
      <c r="B9837" s="8" t="s">
        <v>132</v>
      </c>
      <c r="C9837" s="8" t="s">
        <v>290</v>
      </c>
      <c r="D9837" s="8" t="s">
        <v>450</v>
      </c>
      <c r="E9837" s="8" t="s">
        <v>1015</v>
      </c>
      <c r="F9837" s="8" t="s">
        <v>463</v>
      </c>
      <c r="G9837" s="8" t="s">
        <v>1016</v>
      </c>
      <c r="H9837" s="8">
        <v>1</v>
      </c>
    </row>
    <row r="9838" spans="1:8">
      <c r="A9838" s="8" t="str">
        <f t="shared" si="193"/>
        <v>40.13.001635.05.0045</v>
      </c>
      <c r="B9838" s="8" t="s">
        <v>133</v>
      </c>
      <c r="C9838" s="8" t="s">
        <v>285</v>
      </c>
      <c r="D9838" s="8" t="s">
        <v>450</v>
      </c>
      <c r="E9838" s="8" t="s">
        <v>997</v>
      </c>
      <c r="F9838" s="8" t="s">
        <v>452</v>
      </c>
      <c r="G9838" s="8" t="s">
        <v>998</v>
      </c>
      <c r="H9838" s="8">
        <v>3.6</v>
      </c>
    </row>
    <row r="9839" spans="1:8">
      <c r="A9839" s="8" t="str">
        <f t="shared" si="193"/>
        <v>40.13.001630.02.0027</v>
      </c>
      <c r="B9839" s="8" t="s">
        <v>133</v>
      </c>
      <c r="C9839" s="8" t="s">
        <v>285</v>
      </c>
      <c r="D9839" s="8" t="s">
        <v>450</v>
      </c>
      <c r="E9839" s="8" t="s">
        <v>270</v>
      </c>
      <c r="F9839" s="8" t="s">
        <v>579</v>
      </c>
      <c r="G9839" s="8" t="s">
        <v>982</v>
      </c>
      <c r="H9839" s="8">
        <v>1.159184</v>
      </c>
    </row>
    <row r="9840" spans="1:8">
      <c r="A9840" s="8" t="str">
        <f t="shared" si="193"/>
        <v>40.13.001640.03.5580</v>
      </c>
      <c r="B9840" s="8" t="s">
        <v>133</v>
      </c>
      <c r="C9840" s="8" t="s">
        <v>285</v>
      </c>
      <c r="D9840" s="8" t="s">
        <v>450</v>
      </c>
      <c r="E9840" s="8" t="s">
        <v>757</v>
      </c>
      <c r="F9840" s="8" t="s">
        <v>498</v>
      </c>
      <c r="G9840" s="8" t="s">
        <v>758</v>
      </c>
      <c r="H9840" s="8">
        <v>0.289796</v>
      </c>
    </row>
    <row r="9841" spans="1:8">
      <c r="A9841" s="8" t="str">
        <f t="shared" si="193"/>
        <v>40.13.001610.07.0002</v>
      </c>
      <c r="B9841" s="8" t="s">
        <v>133</v>
      </c>
      <c r="C9841" s="8" t="s">
        <v>285</v>
      </c>
      <c r="D9841" s="8" t="s">
        <v>450</v>
      </c>
      <c r="E9841" s="8" t="s">
        <v>454</v>
      </c>
      <c r="F9841" s="8" t="s">
        <v>452</v>
      </c>
      <c r="G9841" s="8" t="s">
        <v>455</v>
      </c>
      <c r="H9841" s="8">
        <v>7.5175000000000006E-2</v>
      </c>
    </row>
    <row r="9842" spans="1:8">
      <c r="A9842" s="8" t="str">
        <f t="shared" si="193"/>
        <v>40.13.001610.09.0004</v>
      </c>
      <c r="B9842" s="8" t="s">
        <v>133</v>
      </c>
      <c r="C9842" s="8" t="s">
        <v>285</v>
      </c>
      <c r="D9842" s="8" t="s">
        <v>450</v>
      </c>
      <c r="E9842" s="8" t="s">
        <v>577</v>
      </c>
      <c r="F9842" s="8" t="s">
        <v>452</v>
      </c>
      <c r="G9842" s="8" t="s">
        <v>578</v>
      </c>
      <c r="H9842" s="8">
        <v>2.8395E-2</v>
      </c>
    </row>
    <row r="9843" spans="1:8">
      <c r="A9843" s="8" t="str">
        <f t="shared" si="193"/>
        <v>40.13.001630.05.0008</v>
      </c>
      <c r="B9843" s="8" t="s">
        <v>133</v>
      </c>
      <c r="C9843" s="8" t="s">
        <v>285</v>
      </c>
      <c r="D9843" s="8" t="s">
        <v>450</v>
      </c>
      <c r="E9843" s="8" t="s">
        <v>946</v>
      </c>
      <c r="F9843" s="8" t="s">
        <v>498</v>
      </c>
      <c r="G9843" s="8" t="s">
        <v>947</v>
      </c>
      <c r="H9843" s="8">
        <v>0.92323200000000005</v>
      </c>
    </row>
    <row r="9844" spans="1:8">
      <c r="A9844" s="8" t="str">
        <f t="shared" si="193"/>
        <v>40.13.001610.05.0002</v>
      </c>
      <c r="B9844" s="8" t="s">
        <v>133</v>
      </c>
      <c r="C9844" s="8" t="s">
        <v>285</v>
      </c>
      <c r="D9844" s="8" t="s">
        <v>450</v>
      </c>
      <c r="E9844" s="8" t="s">
        <v>451</v>
      </c>
      <c r="F9844" s="8" t="s">
        <v>452</v>
      </c>
      <c r="G9844" s="8" t="s">
        <v>453</v>
      </c>
      <c r="H9844" s="8">
        <v>0.53533699999999995</v>
      </c>
    </row>
    <row r="9845" spans="1:8">
      <c r="A9845" s="8" t="str">
        <f t="shared" si="193"/>
        <v>40.13.001610.04.0010</v>
      </c>
      <c r="B9845" s="8" t="s">
        <v>133</v>
      </c>
      <c r="C9845" s="8" t="s">
        <v>285</v>
      </c>
      <c r="D9845" s="8" t="s">
        <v>450</v>
      </c>
      <c r="E9845" s="8" t="s">
        <v>465</v>
      </c>
      <c r="F9845" s="8" t="s">
        <v>452</v>
      </c>
      <c r="G9845" s="8" t="s">
        <v>459</v>
      </c>
      <c r="H9845" s="8">
        <v>0.16060099999999999</v>
      </c>
    </row>
    <row r="9846" spans="1:8">
      <c r="A9846" s="8" t="str">
        <f t="shared" si="193"/>
        <v>40.13.001610.09.0003</v>
      </c>
      <c r="B9846" s="8" t="s">
        <v>133</v>
      </c>
      <c r="C9846" s="8" t="s">
        <v>285</v>
      </c>
      <c r="D9846" s="8" t="s">
        <v>450</v>
      </c>
      <c r="E9846" s="8" t="s">
        <v>824</v>
      </c>
      <c r="F9846" s="8" t="s">
        <v>452</v>
      </c>
      <c r="G9846" s="8" t="s">
        <v>825</v>
      </c>
      <c r="H9846" s="8">
        <v>0.27042300000000002</v>
      </c>
    </row>
    <row r="9847" spans="1:8">
      <c r="A9847" s="8" t="str">
        <f t="shared" si="193"/>
        <v>40.13.001610.06.0020</v>
      </c>
      <c r="B9847" s="8" t="s">
        <v>133</v>
      </c>
      <c r="C9847" s="8" t="s">
        <v>285</v>
      </c>
      <c r="D9847" s="8" t="s">
        <v>450</v>
      </c>
      <c r="E9847" s="8" t="s">
        <v>456</v>
      </c>
      <c r="F9847" s="8" t="s">
        <v>452</v>
      </c>
      <c r="G9847" s="8" t="s">
        <v>457</v>
      </c>
      <c r="H9847" s="8">
        <v>1.6781999999999998E-2</v>
      </c>
    </row>
    <row r="9848" spans="1:8">
      <c r="A9848" s="8" t="str">
        <f t="shared" si="193"/>
        <v>40.13.001610.07.0027</v>
      </c>
      <c r="B9848" s="8" t="s">
        <v>133</v>
      </c>
      <c r="C9848" s="8" t="s">
        <v>285</v>
      </c>
      <c r="D9848" s="8" t="s">
        <v>450</v>
      </c>
      <c r="E9848" s="8" t="s">
        <v>948</v>
      </c>
      <c r="F9848" s="8" t="s">
        <v>452</v>
      </c>
      <c r="G9848" s="8" t="s">
        <v>949</v>
      </c>
      <c r="H9848" s="8">
        <v>2.1410000000000001E-3</v>
      </c>
    </row>
    <row r="9849" spans="1:8">
      <c r="A9849" s="8" t="str">
        <f t="shared" si="193"/>
        <v>40.13.001630.05.0007</v>
      </c>
      <c r="B9849" s="8" t="s">
        <v>133</v>
      </c>
      <c r="C9849" s="8" t="s">
        <v>285</v>
      </c>
      <c r="D9849" s="8" t="s">
        <v>450</v>
      </c>
      <c r="E9849" s="8" t="s">
        <v>950</v>
      </c>
      <c r="F9849" s="8" t="s">
        <v>452</v>
      </c>
      <c r="G9849" s="8" t="s">
        <v>951</v>
      </c>
      <c r="H9849" s="8">
        <v>1.242424</v>
      </c>
    </row>
    <row r="9850" spans="1:8">
      <c r="A9850" s="8" t="str">
        <f t="shared" si="193"/>
        <v>40.13.001610.05.0003</v>
      </c>
      <c r="B9850" s="8" t="s">
        <v>133</v>
      </c>
      <c r="C9850" s="8" t="s">
        <v>285</v>
      </c>
      <c r="D9850" s="8" t="s">
        <v>450</v>
      </c>
      <c r="E9850" s="8" t="s">
        <v>952</v>
      </c>
      <c r="F9850" s="8" t="s">
        <v>452</v>
      </c>
      <c r="G9850" s="8" t="s">
        <v>953</v>
      </c>
      <c r="H9850" s="8">
        <v>0.74673900000000004</v>
      </c>
    </row>
    <row r="9851" spans="1:8">
      <c r="A9851" s="8" t="str">
        <f t="shared" si="193"/>
        <v>40.13.001610.04.0005</v>
      </c>
      <c r="B9851" s="8" t="s">
        <v>133</v>
      </c>
      <c r="C9851" s="8" t="s">
        <v>285</v>
      </c>
      <c r="D9851" s="8" t="s">
        <v>450</v>
      </c>
      <c r="E9851" s="8" t="s">
        <v>475</v>
      </c>
      <c r="F9851" s="8" t="s">
        <v>452</v>
      </c>
      <c r="G9851" s="8" t="s">
        <v>476</v>
      </c>
      <c r="H9851" s="8">
        <v>0.224022</v>
      </c>
    </row>
    <row r="9852" spans="1:8">
      <c r="A9852" s="8" t="str">
        <f t="shared" si="193"/>
        <v>40.13.001610.04.0004</v>
      </c>
      <c r="B9852" s="8" t="s">
        <v>133</v>
      </c>
      <c r="C9852" s="8" t="s">
        <v>285</v>
      </c>
      <c r="D9852" s="8" t="s">
        <v>450</v>
      </c>
      <c r="E9852" s="8" t="s">
        <v>776</v>
      </c>
      <c r="F9852" s="8" t="s">
        <v>452</v>
      </c>
      <c r="G9852" s="8" t="s">
        <v>777</v>
      </c>
      <c r="H9852" s="8">
        <v>0.16428300000000001</v>
      </c>
    </row>
    <row r="9853" spans="1:8">
      <c r="A9853" s="8" t="str">
        <f t="shared" si="193"/>
        <v>40.13.001620.16.0001</v>
      </c>
      <c r="B9853" s="8" t="s">
        <v>133</v>
      </c>
      <c r="C9853" s="8" t="s">
        <v>285</v>
      </c>
      <c r="D9853" s="8" t="s">
        <v>450</v>
      </c>
      <c r="E9853" s="8" t="s">
        <v>980</v>
      </c>
      <c r="F9853" s="8" t="s">
        <v>508</v>
      </c>
      <c r="G9853" s="8" t="s">
        <v>981</v>
      </c>
      <c r="H9853" s="8">
        <v>20</v>
      </c>
    </row>
    <row r="9854" spans="1:8">
      <c r="A9854" s="8" t="str">
        <f t="shared" si="193"/>
        <v>40.13.001620.04.0001</v>
      </c>
      <c r="B9854" s="8" t="s">
        <v>133</v>
      </c>
      <c r="C9854" s="8" t="s">
        <v>285</v>
      </c>
      <c r="D9854" s="8" t="s">
        <v>450</v>
      </c>
      <c r="E9854" s="8" t="s">
        <v>1011</v>
      </c>
      <c r="F9854" s="8" t="s">
        <v>463</v>
      </c>
      <c r="G9854" s="8" t="s">
        <v>1012</v>
      </c>
      <c r="H9854" s="8">
        <v>20</v>
      </c>
    </row>
    <row r="9855" spans="1:8">
      <c r="A9855" s="8" t="str">
        <f t="shared" si="193"/>
        <v>40.13.001620.07.0051</v>
      </c>
      <c r="B9855" s="8" t="s">
        <v>133</v>
      </c>
      <c r="C9855" s="8" t="s">
        <v>285</v>
      </c>
      <c r="D9855" s="8" t="s">
        <v>450</v>
      </c>
      <c r="E9855" s="8" t="s">
        <v>1018</v>
      </c>
      <c r="F9855" s="8" t="s">
        <v>452</v>
      </c>
      <c r="G9855" s="8" t="s">
        <v>1019</v>
      </c>
      <c r="H9855" s="8">
        <v>5.6280999999999998E-2</v>
      </c>
    </row>
    <row r="9856" spans="1:8">
      <c r="A9856" s="8" t="str">
        <f t="shared" si="193"/>
        <v>40.13.001620.03.0038</v>
      </c>
      <c r="B9856" s="8" t="s">
        <v>133</v>
      </c>
      <c r="C9856" s="8" t="s">
        <v>285</v>
      </c>
      <c r="D9856" s="8" t="s">
        <v>450</v>
      </c>
      <c r="E9856" s="8" t="s">
        <v>1015</v>
      </c>
      <c r="F9856" s="8" t="s">
        <v>463</v>
      </c>
      <c r="G9856" s="8" t="s">
        <v>1016</v>
      </c>
      <c r="H9856" s="8">
        <v>1</v>
      </c>
    </row>
    <row r="9857" spans="1:8">
      <c r="A9857" s="8" t="str">
        <f t="shared" si="193"/>
        <v>40.13.001735.05.0043</v>
      </c>
      <c r="B9857" s="8" t="s">
        <v>291</v>
      </c>
      <c r="C9857" s="8" t="s">
        <v>292</v>
      </c>
      <c r="D9857" s="8" t="s">
        <v>450</v>
      </c>
      <c r="E9857" s="8" t="s">
        <v>989</v>
      </c>
      <c r="F9857" s="8" t="s">
        <v>452</v>
      </c>
      <c r="G9857" s="8" t="s">
        <v>990</v>
      </c>
      <c r="H9857" s="8">
        <v>3.6</v>
      </c>
    </row>
    <row r="9858" spans="1:8">
      <c r="A9858" s="8" t="str">
        <f t="shared" si="193"/>
        <v>40.13.001730.02.0026</v>
      </c>
      <c r="B9858" s="8" t="s">
        <v>291</v>
      </c>
      <c r="C9858" s="8" t="s">
        <v>292</v>
      </c>
      <c r="D9858" s="8" t="s">
        <v>450</v>
      </c>
      <c r="E9858" s="8" t="s">
        <v>281</v>
      </c>
      <c r="F9858" s="8" t="s">
        <v>579</v>
      </c>
      <c r="G9858" s="8" t="s">
        <v>991</v>
      </c>
      <c r="H9858" s="8">
        <v>1.6041110000000001</v>
      </c>
    </row>
    <row r="9859" spans="1:8">
      <c r="A9859" s="8" t="str">
        <f t="shared" si="193"/>
        <v>---------------  - FMEN031 - V:</v>
      </c>
      <c r="B9859" s="8" t="s">
        <v>427</v>
      </c>
      <c r="C9859" s="8" t="e">
        <f>------------------------------DAT</f>
        <v>#NAME?</v>
      </c>
      <c r="D9859" s="8" t="s">
        <v>1238</v>
      </c>
      <c r="E9859" s="8" t="s">
        <v>526</v>
      </c>
      <c r="F9859" s="8" t="s">
        <v>527</v>
      </c>
      <c r="G9859" s="8" t="s">
        <v>528</v>
      </c>
      <c r="H9859" s="8"/>
    </row>
    <row r="9860" spans="1:8">
      <c r="A9860" s="8" t="str">
        <f t="shared" si="193"/>
        <v>_x000C_------------------------------</v>
      </c>
      <c r="B9860" s="8" t="s">
        <v>529</v>
      </c>
      <c r="C9860" s="8" t="s">
        <v>1227</v>
      </c>
      <c r="D9860" s="8" t="s">
        <v>1228</v>
      </c>
      <c r="E9860" s="8" t="s">
        <v>430</v>
      </c>
      <c r="F9860" s="8" t="s">
        <v>429</v>
      </c>
      <c r="G9860" s="8" t="s">
        <v>431</v>
      </c>
      <c r="H9860" s="8" t="s">
        <v>431</v>
      </c>
    </row>
    <row r="9861" spans="1:8">
      <c r="A9861" s="8" t="str">
        <f t="shared" si="193"/>
        <v>FORNO DE MINASrutura de Atual P</v>
      </c>
      <c r="B9861" s="8" t="s">
        <v>433</v>
      </c>
      <c r="C9861" s="8" t="s">
        <v>434</v>
      </c>
      <c r="D9861" s="8" t="s">
        <v>435</v>
      </c>
      <c r="E9861" s="8" t="s">
        <v>436</v>
      </c>
      <c r="F9861" s="8" t="s">
        <v>437</v>
      </c>
      <c r="G9861" s="8" t="s">
        <v>438</v>
      </c>
      <c r="H9861" s="8" t="s">
        <v>2287</v>
      </c>
    </row>
    <row r="9862" spans="1:8">
      <c r="A9862" s="8" t="str">
        <f t="shared" si="193"/>
        <v>-------------------------------</v>
      </c>
      <c r="B9862" s="8" t="s">
        <v>427</v>
      </c>
      <c r="C9862" s="8" t="s">
        <v>1227</v>
      </c>
      <c r="D9862" s="8" t="s">
        <v>1228</v>
      </c>
      <c r="E9862" s="8" t="s">
        <v>430</v>
      </c>
      <c r="F9862" s="8" t="s">
        <v>429</v>
      </c>
      <c r="G9862" s="8" t="s">
        <v>431</v>
      </c>
      <c r="H9862" s="8" t="s">
        <v>2288</v>
      </c>
    </row>
    <row r="9863" spans="1:8">
      <c r="A9863" s="8" t="str">
        <f t="shared" si="193"/>
        <v/>
      </c>
      <c r="B9863" s="8"/>
      <c r="C9863" s="8"/>
      <c r="D9863" s="8"/>
      <c r="E9863" s="8"/>
      <c r="F9863" s="8"/>
      <c r="G9863" s="8"/>
      <c r="H9863" s="8"/>
    </row>
    <row r="9864" spans="1:8">
      <c r="A9864" s="8" t="str">
        <f t="shared" si="193"/>
        <v>Item PaiItem Filho</v>
      </c>
      <c r="B9864" s="8" t="s">
        <v>441</v>
      </c>
      <c r="C9864" s="8" t="s">
        <v>442</v>
      </c>
      <c r="D9864" s="8" t="s">
        <v>443</v>
      </c>
      <c r="E9864" s="8" t="s">
        <v>444</v>
      </c>
      <c r="F9864" s="8" t="s">
        <v>443</v>
      </c>
      <c r="G9864" s="8" t="s">
        <v>445</v>
      </c>
      <c r="H9864" s="8" t="s">
        <v>446</v>
      </c>
    </row>
    <row r="9865" spans="1:8">
      <c r="A9865" s="8" t="str">
        <f t="shared" si="193"/>
        <v>------------------------------</v>
      </c>
      <c r="B9865" s="8" t="s">
        <v>427</v>
      </c>
      <c r="C9865" s="8" t="s">
        <v>447</v>
      </c>
      <c r="D9865" s="8" t="s">
        <v>448</v>
      </c>
      <c r="E9865" s="8" t="s">
        <v>449</v>
      </c>
      <c r="F9865" s="8" t="s">
        <v>448</v>
      </c>
      <c r="G9865" s="8" t="s">
        <v>431</v>
      </c>
      <c r="H9865" s="8" t="s">
        <v>427</v>
      </c>
    </row>
    <row r="9866" spans="1:8">
      <c r="A9866" s="8" t="str">
        <f t="shared" si="193"/>
        <v>40.13.001710.07.0002</v>
      </c>
      <c r="B9866" s="8" t="s">
        <v>291</v>
      </c>
      <c r="C9866" s="8" t="s">
        <v>292</v>
      </c>
      <c r="D9866" s="8" t="s">
        <v>450</v>
      </c>
      <c r="E9866" s="8" t="s">
        <v>454</v>
      </c>
      <c r="F9866" s="8" t="s">
        <v>452</v>
      </c>
      <c r="G9866" s="8" t="s">
        <v>455</v>
      </c>
      <c r="H9866" s="8">
        <v>6.8404000000000006E-2</v>
      </c>
    </row>
    <row r="9867" spans="1:8">
      <c r="A9867" s="8" t="str">
        <f t="shared" si="193"/>
        <v>40.13.001710.09.0004</v>
      </c>
      <c r="B9867" s="8" t="s">
        <v>291</v>
      </c>
      <c r="C9867" s="8" t="s">
        <v>292</v>
      </c>
      <c r="D9867" s="8" t="s">
        <v>450</v>
      </c>
      <c r="E9867" s="8" t="s">
        <v>577</v>
      </c>
      <c r="F9867" s="8" t="s">
        <v>452</v>
      </c>
      <c r="G9867" s="8" t="s">
        <v>578</v>
      </c>
      <c r="H9867" s="8">
        <v>2.3569E-2</v>
      </c>
    </row>
    <row r="9868" spans="1:8">
      <c r="A9868" s="8" t="str">
        <f t="shared" si="193"/>
        <v>40.13.001730.05.0008</v>
      </c>
      <c r="B9868" s="8" t="s">
        <v>291</v>
      </c>
      <c r="C9868" s="8" t="s">
        <v>292</v>
      </c>
      <c r="D9868" s="8" t="s">
        <v>450</v>
      </c>
      <c r="E9868" s="8" t="s">
        <v>946</v>
      </c>
      <c r="F9868" s="8" t="s">
        <v>498</v>
      </c>
      <c r="G9868" s="8" t="s">
        <v>947</v>
      </c>
      <c r="H9868" s="8">
        <v>0.93744400000000006</v>
      </c>
    </row>
    <row r="9869" spans="1:8">
      <c r="A9869" s="8" t="str">
        <f t="shared" si="193"/>
        <v>40.13.001710.05.0002</v>
      </c>
      <c r="B9869" s="8" t="s">
        <v>291</v>
      </c>
      <c r="C9869" s="8" t="s">
        <v>292</v>
      </c>
      <c r="D9869" s="8" t="s">
        <v>450</v>
      </c>
      <c r="E9869" s="8" t="s">
        <v>451</v>
      </c>
      <c r="F9869" s="8" t="s">
        <v>452</v>
      </c>
      <c r="G9869" s="8" t="s">
        <v>453</v>
      </c>
      <c r="H9869" s="8">
        <v>0.54357800000000001</v>
      </c>
    </row>
    <row r="9870" spans="1:8">
      <c r="A9870" s="8" t="str">
        <f t="shared" si="193"/>
        <v>40.13.001710.04.0010</v>
      </c>
      <c r="B9870" s="8" t="s">
        <v>291</v>
      </c>
      <c r="C9870" s="8" t="s">
        <v>292</v>
      </c>
      <c r="D9870" s="8" t="s">
        <v>450</v>
      </c>
      <c r="E9870" s="8" t="s">
        <v>465</v>
      </c>
      <c r="F9870" s="8" t="s">
        <v>452</v>
      </c>
      <c r="G9870" s="8" t="s">
        <v>459</v>
      </c>
      <c r="H9870" s="8">
        <v>0.163074</v>
      </c>
    </row>
    <row r="9871" spans="1:8">
      <c r="A9871" s="8" t="str">
        <f t="shared" ref="A9871:A9934" si="194">B9871&amp;E9871</f>
        <v>40.13.001710.09.0003</v>
      </c>
      <c r="B9871" s="8" t="s">
        <v>291</v>
      </c>
      <c r="C9871" s="8" t="s">
        <v>292</v>
      </c>
      <c r="D9871" s="8" t="s">
        <v>450</v>
      </c>
      <c r="E9871" s="8" t="s">
        <v>824</v>
      </c>
      <c r="F9871" s="8" t="s">
        <v>452</v>
      </c>
      <c r="G9871" s="8" t="s">
        <v>825</v>
      </c>
      <c r="H9871" s="8">
        <v>0.26609500000000003</v>
      </c>
    </row>
    <row r="9872" spans="1:8">
      <c r="A9872" s="8" t="str">
        <f t="shared" si="194"/>
        <v>40.13.001710.06.0020</v>
      </c>
      <c r="B9872" s="8" t="s">
        <v>291</v>
      </c>
      <c r="C9872" s="8" t="s">
        <v>292</v>
      </c>
      <c r="D9872" s="8" t="s">
        <v>450</v>
      </c>
      <c r="E9872" s="8" t="s">
        <v>456</v>
      </c>
      <c r="F9872" s="8" t="s">
        <v>452</v>
      </c>
      <c r="G9872" s="8" t="s">
        <v>457</v>
      </c>
      <c r="H9872" s="8">
        <v>1.5709999999999998E-2</v>
      </c>
    </row>
    <row r="9873" spans="1:8">
      <c r="A9873" s="8" t="str">
        <f t="shared" si="194"/>
        <v>40.13.001710.07.0027</v>
      </c>
      <c r="B9873" s="8" t="s">
        <v>291</v>
      </c>
      <c r="C9873" s="8" t="s">
        <v>292</v>
      </c>
      <c r="D9873" s="8" t="s">
        <v>450</v>
      </c>
      <c r="E9873" s="8" t="s">
        <v>948</v>
      </c>
      <c r="F9873" s="8" t="s">
        <v>452</v>
      </c>
      <c r="G9873" s="8" t="s">
        <v>949</v>
      </c>
      <c r="H9873" s="8">
        <v>2.1740000000000002E-3</v>
      </c>
    </row>
    <row r="9874" spans="1:8">
      <c r="A9874" s="8" t="str">
        <f t="shared" si="194"/>
        <v>40.13.001730.05.0007</v>
      </c>
      <c r="B9874" s="8" t="s">
        <v>291</v>
      </c>
      <c r="C9874" s="8" t="s">
        <v>292</v>
      </c>
      <c r="D9874" s="8" t="s">
        <v>450</v>
      </c>
      <c r="E9874" s="8" t="s">
        <v>950</v>
      </c>
      <c r="F9874" s="8" t="s">
        <v>452</v>
      </c>
      <c r="G9874" s="8" t="s">
        <v>951</v>
      </c>
      <c r="H9874" s="8">
        <v>1.030111</v>
      </c>
    </row>
    <row r="9875" spans="1:8">
      <c r="A9875" s="8" t="str">
        <f t="shared" si="194"/>
        <v>40.13.001710.05.0003</v>
      </c>
      <c r="B9875" s="8" t="s">
        <v>291</v>
      </c>
      <c r="C9875" s="8" t="s">
        <v>292</v>
      </c>
      <c r="D9875" s="8" t="s">
        <v>450</v>
      </c>
      <c r="E9875" s="8" t="s">
        <v>952</v>
      </c>
      <c r="F9875" s="8" t="s">
        <v>452</v>
      </c>
      <c r="G9875" s="8" t="s">
        <v>953</v>
      </c>
      <c r="H9875" s="8">
        <v>0.61913200000000002</v>
      </c>
    </row>
    <row r="9876" spans="1:8">
      <c r="A9876" s="8" t="str">
        <f t="shared" si="194"/>
        <v>40.13.001710.04.0005</v>
      </c>
      <c r="B9876" s="8" t="s">
        <v>291</v>
      </c>
      <c r="C9876" s="8" t="s">
        <v>292</v>
      </c>
      <c r="D9876" s="8" t="s">
        <v>450</v>
      </c>
      <c r="E9876" s="8" t="s">
        <v>475</v>
      </c>
      <c r="F9876" s="8" t="s">
        <v>452</v>
      </c>
      <c r="G9876" s="8" t="s">
        <v>476</v>
      </c>
      <c r="H9876" s="8">
        <v>0.18573999999999999</v>
      </c>
    </row>
    <row r="9877" spans="1:8">
      <c r="A9877" s="8" t="str">
        <f t="shared" si="194"/>
        <v>40.13.001710.04.0004</v>
      </c>
      <c r="B9877" s="8" t="s">
        <v>291</v>
      </c>
      <c r="C9877" s="8" t="s">
        <v>292</v>
      </c>
      <c r="D9877" s="8" t="s">
        <v>450</v>
      </c>
      <c r="E9877" s="8" t="s">
        <v>776</v>
      </c>
      <c r="F9877" s="8" t="s">
        <v>452</v>
      </c>
      <c r="G9877" s="8" t="s">
        <v>777</v>
      </c>
      <c r="H9877" s="8">
        <v>0.136209</v>
      </c>
    </row>
    <row r="9878" spans="1:8">
      <c r="A9878" s="8" t="str">
        <f t="shared" si="194"/>
        <v>40.13.001720.16.0001</v>
      </c>
      <c r="B9878" s="8" t="s">
        <v>291</v>
      </c>
      <c r="C9878" s="8" t="s">
        <v>292</v>
      </c>
      <c r="D9878" s="8" t="s">
        <v>450</v>
      </c>
      <c r="E9878" s="8" t="s">
        <v>980</v>
      </c>
      <c r="F9878" s="8" t="s">
        <v>508</v>
      </c>
      <c r="G9878" s="8" t="s">
        <v>981</v>
      </c>
      <c r="H9878" s="8">
        <v>20</v>
      </c>
    </row>
    <row r="9879" spans="1:8">
      <c r="A9879" s="8" t="str">
        <f t="shared" si="194"/>
        <v>40.13.001720.04.0001</v>
      </c>
      <c r="B9879" s="8" t="s">
        <v>291</v>
      </c>
      <c r="C9879" s="8" t="s">
        <v>292</v>
      </c>
      <c r="D9879" s="8" t="s">
        <v>450</v>
      </c>
      <c r="E9879" s="8" t="s">
        <v>1011</v>
      </c>
      <c r="F9879" s="8" t="s">
        <v>463</v>
      </c>
      <c r="G9879" s="8" t="s">
        <v>1012</v>
      </c>
      <c r="H9879" s="8">
        <v>20</v>
      </c>
    </row>
    <row r="9880" spans="1:8">
      <c r="A9880" s="8" t="str">
        <f t="shared" si="194"/>
        <v>40.13.001720.07.0052</v>
      </c>
      <c r="B9880" s="8" t="s">
        <v>291</v>
      </c>
      <c r="C9880" s="8" t="s">
        <v>292</v>
      </c>
      <c r="D9880" s="8" t="s">
        <v>450</v>
      </c>
      <c r="E9880" s="8" t="s">
        <v>1020</v>
      </c>
      <c r="F9880" s="8" t="s">
        <v>452</v>
      </c>
      <c r="G9880" s="8" t="s">
        <v>1021</v>
      </c>
      <c r="H9880" s="8">
        <v>5.6280999999999998E-2</v>
      </c>
    </row>
    <row r="9881" spans="1:8">
      <c r="A9881" s="8" t="str">
        <f t="shared" si="194"/>
        <v>40.13.001720.03.0038</v>
      </c>
      <c r="B9881" s="8" t="s">
        <v>291</v>
      </c>
      <c r="C9881" s="8" t="s">
        <v>292</v>
      </c>
      <c r="D9881" s="8" t="s">
        <v>450</v>
      </c>
      <c r="E9881" s="8" t="s">
        <v>1015</v>
      </c>
      <c r="F9881" s="8" t="s">
        <v>463</v>
      </c>
      <c r="G9881" s="8" t="s">
        <v>1016</v>
      </c>
      <c r="H9881" s="8">
        <v>1</v>
      </c>
    </row>
    <row r="9882" spans="1:8">
      <c r="A9882" s="8" t="str">
        <f t="shared" si="194"/>
        <v>40.13.001835.05.0044</v>
      </c>
      <c r="B9882" s="8" t="s">
        <v>131</v>
      </c>
      <c r="C9882" s="8" t="s">
        <v>293</v>
      </c>
      <c r="D9882" s="8" t="s">
        <v>450</v>
      </c>
      <c r="E9882" s="8" t="s">
        <v>1009</v>
      </c>
      <c r="F9882" s="8" t="s">
        <v>452</v>
      </c>
      <c r="G9882" s="8" t="s">
        <v>1010</v>
      </c>
      <c r="H9882" s="8">
        <v>3.24</v>
      </c>
    </row>
    <row r="9883" spans="1:8">
      <c r="A9883" s="8" t="str">
        <f t="shared" si="194"/>
        <v>40.13.001830.02.0027</v>
      </c>
      <c r="B9883" s="8" t="s">
        <v>131</v>
      </c>
      <c r="C9883" s="8" t="s">
        <v>293</v>
      </c>
      <c r="D9883" s="8" t="s">
        <v>450</v>
      </c>
      <c r="E9883" s="8" t="s">
        <v>270</v>
      </c>
      <c r="F9883" s="8" t="s">
        <v>579</v>
      </c>
      <c r="G9883" s="8" t="s">
        <v>982</v>
      </c>
      <c r="H9883" s="8">
        <v>1.304082</v>
      </c>
    </row>
    <row r="9884" spans="1:8">
      <c r="A9884" s="8" t="str">
        <f t="shared" si="194"/>
        <v>40.13.001810.07.0002</v>
      </c>
      <c r="B9884" s="8" t="s">
        <v>131</v>
      </c>
      <c r="C9884" s="8" t="s">
        <v>293</v>
      </c>
      <c r="D9884" s="8" t="s">
        <v>450</v>
      </c>
      <c r="E9884" s="8" t="s">
        <v>454</v>
      </c>
      <c r="F9884" s="8" t="s">
        <v>452</v>
      </c>
      <c r="G9884" s="8" t="s">
        <v>455</v>
      </c>
      <c r="H9884" s="8">
        <v>6.7657999999999996E-2</v>
      </c>
    </row>
    <row r="9885" spans="1:8">
      <c r="A9885" s="8" t="str">
        <f t="shared" si="194"/>
        <v>40.13.001810.09.0004</v>
      </c>
      <c r="B9885" s="8" t="s">
        <v>131</v>
      </c>
      <c r="C9885" s="8" t="s">
        <v>293</v>
      </c>
      <c r="D9885" s="8" t="s">
        <v>450</v>
      </c>
      <c r="E9885" s="8" t="s">
        <v>577</v>
      </c>
      <c r="F9885" s="8" t="s">
        <v>452</v>
      </c>
      <c r="G9885" s="8" t="s">
        <v>578</v>
      </c>
      <c r="H9885" s="8">
        <v>2.5555999999999999E-2</v>
      </c>
    </row>
    <row r="9886" spans="1:8">
      <c r="A9886" s="8" t="str">
        <f t="shared" si="194"/>
        <v>40.13.001830.05.0008</v>
      </c>
      <c r="B9886" s="8" t="s">
        <v>131</v>
      </c>
      <c r="C9886" s="8" t="s">
        <v>293</v>
      </c>
      <c r="D9886" s="8" t="s">
        <v>450</v>
      </c>
      <c r="E9886" s="8" t="s">
        <v>946</v>
      </c>
      <c r="F9886" s="8" t="s">
        <v>498</v>
      </c>
      <c r="G9886" s="8" t="s">
        <v>947</v>
      </c>
      <c r="H9886" s="8">
        <v>0.83090900000000001</v>
      </c>
    </row>
    <row r="9887" spans="1:8">
      <c r="A9887" s="8" t="str">
        <f t="shared" si="194"/>
        <v>40.13.001810.05.0002</v>
      </c>
      <c r="B9887" s="8" t="s">
        <v>131</v>
      </c>
      <c r="C9887" s="8" t="s">
        <v>293</v>
      </c>
      <c r="D9887" s="8" t="s">
        <v>450</v>
      </c>
      <c r="E9887" s="8" t="s">
        <v>451</v>
      </c>
      <c r="F9887" s="8" t="s">
        <v>452</v>
      </c>
      <c r="G9887" s="8" t="s">
        <v>453</v>
      </c>
      <c r="H9887" s="8">
        <v>0.48180400000000001</v>
      </c>
    </row>
    <row r="9888" spans="1:8">
      <c r="A9888" s="8" t="str">
        <f t="shared" si="194"/>
        <v>40.13.001810.04.0010</v>
      </c>
      <c r="B9888" s="8" t="s">
        <v>131</v>
      </c>
      <c r="C9888" s="8" t="s">
        <v>293</v>
      </c>
      <c r="D9888" s="8" t="s">
        <v>450</v>
      </c>
      <c r="E9888" s="8" t="s">
        <v>465</v>
      </c>
      <c r="F9888" s="8" t="s">
        <v>452</v>
      </c>
      <c r="G9888" s="8" t="s">
        <v>459</v>
      </c>
      <c r="H9888" s="8">
        <v>0.144541</v>
      </c>
    </row>
    <row r="9889" spans="1:8">
      <c r="A9889" s="8" t="str">
        <f t="shared" si="194"/>
        <v>40.13.001810.09.0003</v>
      </c>
      <c r="B9889" s="8" t="s">
        <v>131</v>
      </c>
      <c r="C9889" s="8" t="s">
        <v>293</v>
      </c>
      <c r="D9889" s="8" t="s">
        <v>450</v>
      </c>
      <c r="E9889" s="8" t="s">
        <v>824</v>
      </c>
      <c r="F9889" s="8" t="s">
        <v>452</v>
      </c>
      <c r="G9889" s="8" t="s">
        <v>825</v>
      </c>
      <c r="H9889" s="8">
        <v>0.24338000000000001</v>
      </c>
    </row>
    <row r="9890" spans="1:8">
      <c r="A9890" s="8" t="str">
        <f t="shared" si="194"/>
        <v>40.13.001810.06.0020</v>
      </c>
      <c r="B9890" s="8" t="s">
        <v>131</v>
      </c>
      <c r="C9890" s="8" t="s">
        <v>293</v>
      </c>
      <c r="D9890" s="8" t="s">
        <v>450</v>
      </c>
      <c r="E9890" s="8" t="s">
        <v>456</v>
      </c>
      <c r="F9890" s="8" t="s">
        <v>452</v>
      </c>
      <c r="G9890" s="8" t="s">
        <v>457</v>
      </c>
      <c r="H9890" s="8">
        <v>1.5103999999999999E-2</v>
      </c>
    </row>
    <row r="9891" spans="1:8">
      <c r="A9891" s="8" t="str">
        <f t="shared" si="194"/>
        <v>40.13.001810.07.0027</v>
      </c>
      <c r="B9891" s="8" t="s">
        <v>131</v>
      </c>
      <c r="C9891" s="8" t="s">
        <v>293</v>
      </c>
      <c r="D9891" s="8" t="s">
        <v>450</v>
      </c>
      <c r="E9891" s="8" t="s">
        <v>948</v>
      </c>
      <c r="F9891" s="8" t="s">
        <v>452</v>
      </c>
      <c r="G9891" s="8" t="s">
        <v>949</v>
      </c>
      <c r="H9891" s="8">
        <v>1.9269999999999999E-3</v>
      </c>
    </row>
    <row r="9892" spans="1:8">
      <c r="A9892" s="8" t="str">
        <f t="shared" si="194"/>
        <v>40.13.001830.05.0007</v>
      </c>
      <c r="B9892" s="8" t="s">
        <v>131</v>
      </c>
      <c r="C9892" s="8" t="s">
        <v>293</v>
      </c>
      <c r="D9892" s="8" t="s">
        <v>450</v>
      </c>
      <c r="E9892" s="8" t="s">
        <v>950</v>
      </c>
      <c r="F9892" s="8" t="s">
        <v>452</v>
      </c>
      <c r="G9892" s="8" t="s">
        <v>951</v>
      </c>
      <c r="H9892" s="8">
        <v>1.118182</v>
      </c>
    </row>
    <row r="9893" spans="1:8">
      <c r="A9893" s="8" t="str">
        <f t="shared" si="194"/>
        <v>40.13.001810.05.0003</v>
      </c>
      <c r="B9893" s="8" t="s">
        <v>131</v>
      </c>
      <c r="C9893" s="8" t="s">
        <v>293</v>
      </c>
      <c r="D9893" s="8" t="s">
        <v>450</v>
      </c>
      <c r="E9893" s="8" t="s">
        <v>952</v>
      </c>
      <c r="F9893" s="8" t="s">
        <v>452</v>
      </c>
      <c r="G9893" s="8" t="s">
        <v>953</v>
      </c>
      <c r="H9893" s="8">
        <v>0.67206500000000002</v>
      </c>
    </row>
    <row r="9894" spans="1:8">
      <c r="A9894" s="8" t="str">
        <f t="shared" si="194"/>
        <v>40.13.001810.04.0005</v>
      </c>
      <c r="B9894" s="8" t="s">
        <v>131</v>
      </c>
      <c r="C9894" s="8" t="s">
        <v>293</v>
      </c>
      <c r="D9894" s="8" t="s">
        <v>450</v>
      </c>
      <c r="E9894" s="8" t="s">
        <v>475</v>
      </c>
      <c r="F9894" s="8" t="s">
        <v>452</v>
      </c>
      <c r="G9894" s="8" t="s">
        <v>476</v>
      </c>
      <c r="H9894" s="8">
        <v>0.20161999999999999</v>
      </c>
    </row>
    <row r="9895" spans="1:8">
      <c r="A9895" s="8" t="str">
        <f t="shared" si="194"/>
        <v>40.13.001810.04.0004</v>
      </c>
      <c r="B9895" s="8" t="s">
        <v>131</v>
      </c>
      <c r="C9895" s="8" t="s">
        <v>293</v>
      </c>
      <c r="D9895" s="8" t="s">
        <v>450</v>
      </c>
      <c r="E9895" s="8" t="s">
        <v>776</v>
      </c>
      <c r="F9895" s="8" t="s">
        <v>452</v>
      </c>
      <c r="G9895" s="8" t="s">
        <v>777</v>
      </c>
      <c r="H9895" s="8">
        <v>0.14785400000000001</v>
      </c>
    </row>
    <row r="9896" spans="1:8">
      <c r="A9896" s="8" t="str">
        <f t="shared" si="194"/>
        <v>40.13.001820.16.0001</v>
      </c>
      <c r="B9896" s="8" t="s">
        <v>131</v>
      </c>
      <c r="C9896" s="8" t="s">
        <v>293</v>
      </c>
      <c r="D9896" s="8" t="s">
        <v>450</v>
      </c>
      <c r="E9896" s="8" t="s">
        <v>980</v>
      </c>
      <c r="F9896" s="8" t="s">
        <v>508</v>
      </c>
      <c r="G9896" s="8" t="s">
        <v>981</v>
      </c>
      <c r="H9896" s="8">
        <v>18</v>
      </c>
    </row>
    <row r="9897" spans="1:8">
      <c r="A9897" s="8" t="str">
        <f t="shared" si="194"/>
        <v>40.13.001820.03.0035</v>
      </c>
      <c r="B9897" s="8" t="s">
        <v>131</v>
      </c>
      <c r="C9897" s="8" t="s">
        <v>293</v>
      </c>
      <c r="D9897" s="8" t="s">
        <v>450</v>
      </c>
      <c r="E9897" s="8" t="s">
        <v>963</v>
      </c>
      <c r="F9897" s="8" t="s">
        <v>463</v>
      </c>
      <c r="G9897" s="8" t="s">
        <v>964</v>
      </c>
      <c r="H9897" s="8">
        <v>1</v>
      </c>
    </row>
    <row r="9898" spans="1:8">
      <c r="A9898" s="8" t="str">
        <f t="shared" si="194"/>
        <v>40.13.001820.07.0100</v>
      </c>
      <c r="B9898" s="8" t="s">
        <v>131</v>
      </c>
      <c r="C9898" s="8" t="s">
        <v>293</v>
      </c>
      <c r="D9898" s="8" t="s">
        <v>450</v>
      </c>
      <c r="E9898" s="8" t="s">
        <v>1000</v>
      </c>
      <c r="F9898" s="8" t="s">
        <v>452</v>
      </c>
      <c r="G9898" s="8" t="s">
        <v>1001</v>
      </c>
      <c r="H9898" s="8">
        <v>2.2041000000000002E-2</v>
      </c>
    </row>
    <row r="9899" spans="1:8">
      <c r="A9899" s="8" t="str">
        <f t="shared" si="194"/>
        <v>40.13.001935.05.0042</v>
      </c>
      <c r="B9899" s="8" t="s">
        <v>294</v>
      </c>
      <c r="C9899" s="8" t="s">
        <v>295</v>
      </c>
      <c r="D9899" s="8" t="s">
        <v>450</v>
      </c>
      <c r="E9899" s="8" t="s">
        <v>994</v>
      </c>
      <c r="F9899" s="8" t="s">
        <v>452</v>
      </c>
      <c r="G9899" s="8" t="s">
        <v>995</v>
      </c>
      <c r="H9899" s="8">
        <v>3.24</v>
      </c>
    </row>
    <row r="9900" spans="1:8">
      <c r="A9900" s="8" t="str">
        <f t="shared" si="194"/>
        <v>40.13.001930.02.0029</v>
      </c>
      <c r="B9900" s="8" t="s">
        <v>294</v>
      </c>
      <c r="C9900" s="8" t="s">
        <v>295</v>
      </c>
      <c r="D9900" s="8" t="s">
        <v>450</v>
      </c>
      <c r="E9900" s="8" t="s">
        <v>284</v>
      </c>
      <c r="F9900" s="8" t="s">
        <v>579</v>
      </c>
      <c r="G9900" s="8" t="s">
        <v>996</v>
      </c>
      <c r="H9900" s="8">
        <v>1.5297959999999999</v>
      </c>
    </row>
    <row r="9901" spans="1:8">
      <c r="A9901" s="8" t="str">
        <f t="shared" si="194"/>
        <v>40.13.001910.07.0002</v>
      </c>
      <c r="B9901" s="8" t="s">
        <v>294</v>
      </c>
      <c r="C9901" s="8" t="s">
        <v>295</v>
      </c>
      <c r="D9901" s="8" t="s">
        <v>450</v>
      </c>
      <c r="E9901" s="8" t="s">
        <v>454</v>
      </c>
      <c r="F9901" s="8" t="s">
        <v>452</v>
      </c>
      <c r="G9901" s="8" t="s">
        <v>455</v>
      </c>
      <c r="H9901" s="8">
        <v>6.4753000000000005E-2</v>
      </c>
    </row>
    <row r="9902" spans="1:8">
      <c r="A9902" s="8" t="str">
        <f t="shared" si="194"/>
        <v>40.13.001910.09.0004</v>
      </c>
      <c r="B9902" s="8" t="s">
        <v>294</v>
      </c>
      <c r="C9902" s="8" t="s">
        <v>295</v>
      </c>
      <c r="D9902" s="8" t="s">
        <v>450</v>
      </c>
      <c r="E9902" s="8" t="s">
        <v>577</v>
      </c>
      <c r="F9902" s="8" t="s">
        <v>452</v>
      </c>
      <c r="G9902" s="8" t="s">
        <v>578</v>
      </c>
      <c r="H9902" s="8">
        <v>2.1312999999999999E-2</v>
      </c>
    </row>
    <row r="9903" spans="1:8">
      <c r="A9903" s="8" t="str">
        <f t="shared" si="194"/>
        <v>40.13.001930.05.0008</v>
      </c>
      <c r="B9903" s="8" t="s">
        <v>294</v>
      </c>
      <c r="C9903" s="8" t="s">
        <v>295</v>
      </c>
      <c r="D9903" s="8" t="s">
        <v>450</v>
      </c>
      <c r="E9903" s="8" t="s">
        <v>946</v>
      </c>
      <c r="F9903" s="8" t="s">
        <v>498</v>
      </c>
      <c r="G9903" s="8" t="s">
        <v>947</v>
      </c>
      <c r="H9903" s="8">
        <v>0.73959600000000003</v>
      </c>
    </row>
    <row r="9904" spans="1:8">
      <c r="A9904" s="8" t="str">
        <f t="shared" si="194"/>
        <v>40.13.001910.05.0002</v>
      </c>
      <c r="B9904" s="8" t="s">
        <v>294</v>
      </c>
      <c r="C9904" s="8" t="s">
        <v>295</v>
      </c>
      <c r="D9904" s="8" t="s">
        <v>450</v>
      </c>
      <c r="E9904" s="8" t="s">
        <v>451</v>
      </c>
      <c r="F9904" s="8" t="s">
        <v>452</v>
      </c>
      <c r="G9904" s="8" t="s">
        <v>453</v>
      </c>
      <c r="H9904" s="8">
        <v>0.42885600000000001</v>
      </c>
    </row>
    <row r="9905" spans="1:8">
      <c r="A9905" s="8" t="str">
        <f t="shared" si="194"/>
        <v>40.13.001910.04.0010</v>
      </c>
      <c r="B9905" s="8" t="s">
        <v>294</v>
      </c>
      <c r="C9905" s="8" t="s">
        <v>295</v>
      </c>
      <c r="D9905" s="8" t="s">
        <v>450</v>
      </c>
      <c r="E9905" s="8" t="s">
        <v>465</v>
      </c>
      <c r="F9905" s="8" t="s">
        <v>452</v>
      </c>
      <c r="G9905" s="8" t="s">
        <v>459</v>
      </c>
      <c r="H9905" s="8">
        <v>0.12865699999999999</v>
      </c>
    </row>
    <row r="9906" spans="1:8">
      <c r="A9906" s="8" t="str">
        <f t="shared" si="194"/>
        <v>40.13.001910.09.0003</v>
      </c>
      <c r="B9906" s="8" t="s">
        <v>294</v>
      </c>
      <c r="C9906" s="8" t="s">
        <v>295</v>
      </c>
      <c r="D9906" s="8" t="s">
        <v>450</v>
      </c>
      <c r="E9906" s="8" t="s">
        <v>824</v>
      </c>
      <c r="F9906" s="8" t="s">
        <v>452</v>
      </c>
      <c r="G9906" s="8" t="s">
        <v>825</v>
      </c>
      <c r="H9906" s="8">
        <v>0.21629499999999999</v>
      </c>
    </row>
    <row r="9907" spans="1:8">
      <c r="A9907" s="8" t="str">
        <f t="shared" si="194"/>
        <v>40.13.001910.06.0020</v>
      </c>
      <c r="B9907" s="8" t="s">
        <v>294</v>
      </c>
      <c r="C9907" s="8" t="s">
        <v>295</v>
      </c>
      <c r="D9907" s="8" t="s">
        <v>450</v>
      </c>
      <c r="E9907" s="8" t="s">
        <v>456</v>
      </c>
      <c r="F9907" s="8" t="s">
        <v>452</v>
      </c>
      <c r="G9907" s="8" t="s">
        <v>457</v>
      </c>
      <c r="H9907" s="8">
        <v>1.3391E-2</v>
      </c>
    </row>
    <row r="9908" spans="1:8">
      <c r="A9908" s="8" t="str">
        <f t="shared" si="194"/>
        <v>40.13.001910.07.0027</v>
      </c>
      <c r="B9908" s="8" t="s">
        <v>294</v>
      </c>
      <c r="C9908" s="8" t="s">
        <v>295</v>
      </c>
      <c r="D9908" s="8" t="s">
        <v>450</v>
      </c>
      <c r="E9908" s="8" t="s">
        <v>948</v>
      </c>
      <c r="F9908" s="8" t="s">
        <v>452</v>
      </c>
      <c r="G9908" s="8" t="s">
        <v>949</v>
      </c>
      <c r="H9908" s="8">
        <v>1.7149999999999999E-3</v>
      </c>
    </row>
    <row r="9909" spans="1:8">
      <c r="A9909" s="8" t="str">
        <f t="shared" si="194"/>
        <v>40.13.001930.05.0007</v>
      </c>
      <c r="B9909" s="8" t="s">
        <v>294</v>
      </c>
      <c r="C9909" s="8" t="s">
        <v>295</v>
      </c>
      <c r="D9909" s="8" t="s">
        <v>450</v>
      </c>
      <c r="E9909" s="8" t="s">
        <v>950</v>
      </c>
      <c r="F9909" s="8" t="s">
        <v>452</v>
      </c>
      <c r="G9909" s="8" t="s">
        <v>951</v>
      </c>
      <c r="H9909" s="8">
        <v>0.98606099999999997</v>
      </c>
    </row>
    <row r="9910" spans="1:8">
      <c r="A9910" s="8" t="str">
        <f t="shared" si="194"/>
        <v>40.13.001910.05.0003</v>
      </c>
      <c r="B9910" s="8" t="s">
        <v>294</v>
      </c>
      <c r="C9910" s="8" t="s">
        <v>295</v>
      </c>
      <c r="D9910" s="8" t="s">
        <v>450</v>
      </c>
      <c r="E9910" s="8" t="s">
        <v>952</v>
      </c>
      <c r="F9910" s="8" t="s">
        <v>452</v>
      </c>
      <c r="G9910" s="8" t="s">
        <v>953</v>
      </c>
      <c r="H9910" s="8">
        <v>0.59265599999999996</v>
      </c>
    </row>
    <row r="9911" spans="1:8">
      <c r="A9911" s="8" t="str">
        <f t="shared" si="194"/>
        <v>40.13.001910.04.0005</v>
      </c>
      <c r="B9911" s="8" t="s">
        <v>294</v>
      </c>
      <c r="C9911" s="8" t="s">
        <v>295</v>
      </c>
      <c r="D9911" s="8" t="s">
        <v>450</v>
      </c>
      <c r="E9911" s="8" t="s">
        <v>475</v>
      </c>
      <c r="F9911" s="8" t="s">
        <v>452</v>
      </c>
      <c r="G9911" s="8" t="s">
        <v>476</v>
      </c>
      <c r="H9911" s="8">
        <v>0.17779700000000001</v>
      </c>
    </row>
    <row r="9912" spans="1:8">
      <c r="A9912" s="8" t="str">
        <f t="shared" si="194"/>
        <v>40.13.001910.04.0004</v>
      </c>
      <c r="B9912" s="8" t="s">
        <v>294</v>
      </c>
      <c r="C9912" s="8" t="s">
        <v>295</v>
      </c>
      <c r="D9912" s="8" t="s">
        <v>450</v>
      </c>
      <c r="E9912" s="8" t="s">
        <v>776</v>
      </c>
      <c r="F9912" s="8" t="s">
        <v>452</v>
      </c>
      <c r="G9912" s="8" t="s">
        <v>777</v>
      </c>
      <c r="H9912" s="8">
        <v>0.130384</v>
      </c>
    </row>
    <row r="9913" spans="1:8">
      <c r="A9913" s="8" t="str">
        <f t="shared" si="194"/>
        <v>40.13.001920.16.0002</v>
      </c>
      <c r="B9913" s="8" t="s">
        <v>294</v>
      </c>
      <c r="C9913" s="8" t="s">
        <v>295</v>
      </c>
      <c r="D9913" s="8" t="s">
        <v>450</v>
      </c>
      <c r="E9913" s="8" t="s">
        <v>961</v>
      </c>
      <c r="F9913" s="8" t="s">
        <v>508</v>
      </c>
      <c r="G9913" s="8" t="s">
        <v>962</v>
      </c>
      <c r="H9913" s="8">
        <v>36</v>
      </c>
    </row>
    <row r="9914" spans="1:8">
      <c r="A9914" s="8" t="str">
        <f t="shared" si="194"/>
        <v>40.13.001920.03.0005</v>
      </c>
      <c r="B9914" s="8" t="s">
        <v>294</v>
      </c>
      <c r="C9914" s="8" t="s">
        <v>295</v>
      </c>
      <c r="D9914" s="8" t="s">
        <v>450</v>
      </c>
      <c r="E9914" s="8" t="s">
        <v>968</v>
      </c>
      <c r="F9914" s="8" t="s">
        <v>463</v>
      </c>
      <c r="G9914" s="8" t="s">
        <v>969</v>
      </c>
      <c r="H9914" s="8">
        <v>1</v>
      </c>
    </row>
    <row r="9915" spans="1:8">
      <c r="A9915" s="8" t="str">
        <f t="shared" si="194"/>
        <v>40.13.001920.06.0008</v>
      </c>
      <c r="B9915" s="8" t="s">
        <v>294</v>
      </c>
      <c r="C9915" s="8" t="s">
        <v>295</v>
      </c>
      <c r="D9915" s="8" t="s">
        <v>450</v>
      </c>
      <c r="E9915" s="8" t="s">
        <v>1023</v>
      </c>
      <c r="F9915" s="8" t="s">
        <v>508</v>
      </c>
      <c r="G9915" s="8" t="s">
        <v>1024</v>
      </c>
      <c r="H9915" s="8">
        <v>1.0050250000000001</v>
      </c>
    </row>
    <row r="9916" spans="1:8">
      <c r="A9916" s="8" t="str">
        <f t="shared" si="194"/>
        <v>40.13.002035.05.0041</v>
      </c>
      <c r="B9916" s="8" t="s">
        <v>296</v>
      </c>
      <c r="C9916" s="8" t="s">
        <v>297</v>
      </c>
      <c r="D9916" s="8" t="s">
        <v>450</v>
      </c>
      <c r="E9916" s="8" t="s">
        <v>965</v>
      </c>
      <c r="F9916" s="8" t="s">
        <v>452</v>
      </c>
      <c r="G9916" s="8" t="s">
        <v>307</v>
      </c>
      <c r="H9916" s="8">
        <v>3.24</v>
      </c>
    </row>
    <row r="9917" spans="1:8">
      <c r="A9917" s="8" t="str">
        <f t="shared" si="194"/>
        <v>40.13.002030.02.0030</v>
      </c>
      <c r="B9917" s="8" t="s">
        <v>296</v>
      </c>
      <c r="C9917" s="8" t="s">
        <v>297</v>
      </c>
      <c r="D9917" s="8" t="s">
        <v>450</v>
      </c>
      <c r="E9917" s="8" t="s">
        <v>259</v>
      </c>
      <c r="F9917" s="8" t="s">
        <v>579</v>
      </c>
      <c r="G9917" s="8" t="s">
        <v>967</v>
      </c>
      <c r="H9917" s="8">
        <v>0.94040800000000002</v>
      </c>
    </row>
    <row r="9918" spans="1:8">
      <c r="A9918" s="8" t="str">
        <f t="shared" si="194"/>
        <v>40.13.002040.03.5580</v>
      </c>
      <c r="B9918" s="8" t="s">
        <v>296</v>
      </c>
      <c r="C9918" s="8" t="s">
        <v>297</v>
      </c>
      <c r="D9918" s="8" t="s">
        <v>450</v>
      </c>
      <c r="E9918" s="8" t="s">
        <v>757</v>
      </c>
      <c r="F9918" s="8" t="s">
        <v>498</v>
      </c>
      <c r="G9918" s="8" t="s">
        <v>758</v>
      </c>
      <c r="H9918" s="8">
        <v>0.23510200000000001</v>
      </c>
    </row>
    <row r="9919" spans="1:8">
      <c r="A9919" s="8" t="str">
        <f t="shared" si="194"/>
        <v>40.13.002010.07.0002</v>
      </c>
      <c r="B9919" s="8" t="s">
        <v>296</v>
      </c>
      <c r="C9919" s="8" t="s">
        <v>297</v>
      </c>
      <c r="D9919" s="8" t="s">
        <v>450</v>
      </c>
      <c r="E9919" s="8" t="s">
        <v>454</v>
      </c>
      <c r="F9919" s="8" t="s">
        <v>452</v>
      </c>
      <c r="G9919" s="8" t="s">
        <v>455</v>
      </c>
      <c r="H9919" s="8">
        <v>8.0935000000000007E-2</v>
      </c>
    </row>
    <row r="9920" spans="1:8">
      <c r="A9920" s="8" t="str">
        <f t="shared" si="194"/>
        <v>40.13.002010.09.0004</v>
      </c>
      <c r="B9920" s="8" t="s">
        <v>296</v>
      </c>
      <c r="C9920" s="8" t="s">
        <v>297</v>
      </c>
      <c r="D9920" s="8" t="s">
        <v>450</v>
      </c>
      <c r="E9920" s="8" t="s">
        <v>577</v>
      </c>
      <c r="F9920" s="8" t="s">
        <v>452</v>
      </c>
      <c r="G9920" s="8" t="s">
        <v>578</v>
      </c>
      <c r="H9920" s="8">
        <v>2.5555999999999999E-2</v>
      </c>
    </row>
    <row r="9921" spans="1:8">
      <c r="A9921" s="8" t="str">
        <f t="shared" si="194"/>
        <v>40.13.002030.05.0008</v>
      </c>
      <c r="B9921" s="8" t="s">
        <v>296</v>
      </c>
      <c r="C9921" s="8" t="s">
        <v>297</v>
      </c>
      <c r="D9921" s="8" t="s">
        <v>450</v>
      </c>
      <c r="E9921" s="8" t="s">
        <v>946</v>
      </c>
      <c r="F9921" s="8" t="s">
        <v>498</v>
      </c>
      <c r="G9921" s="8" t="s">
        <v>947</v>
      </c>
      <c r="H9921" s="8">
        <v>0.712727</v>
      </c>
    </row>
    <row r="9922" spans="1:8">
      <c r="A9922" s="8" t="str">
        <f t="shared" si="194"/>
        <v>40.13.002010.05.0002</v>
      </c>
      <c r="B9922" s="8" t="s">
        <v>296</v>
      </c>
      <c r="C9922" s="8" t="s">
        <v>297</v>
      </c>
      <c r="D9922" s="8" t="s">
        <v>450</v>
      </c>
      <c r="E9922" s="8" t="s">
        <v>451</v>
      </c>
      <c r="F9922" s="8" t="s">
        <v>452</v>
      </c>
      <c r="G9922" s="8" t="s">
        <v>453</v>
      </c>
      <c r="H9922" s="8">
        <v>0.41327599999999998</v>
      </c>
    </row>
    <row r="9923" spans="1:8">
      <c r="A9923" s="8" t="str">
        <f t="shared" si="194"/>
        <v>---------------  - FMEN031 - V:</v>
      </c>
      <c r="B9923" s="8" t="s">
        <v>427</v>
      </c>
      <c r="C9923" s="8" t="e">
        <f>------------------------------DAT</f>
        <v>#NAME?</v>
      </c>
      <c r="D9923" s="8" t="s">
        <v>1238</v>
      </c>
      <c r="E9923" s="8" t="s">
        <v>526</v>
      </c>
      <c r="F9923" s="8" t="s">
        <v>527</v>
      </c>
      <c r="G9923" s="8" t="s">
        <v>528</v>
      </c>
      <c r="H9923" s="8"/>
    </row>
    <row r="9924" spans="1:8">
      <c r="A9924" s="8" t="str">
        <f t="shared" si="194"/>
        <v>_x000C_------------------------------</v>
      </c>
      <c r="B9924" s="8" t="s">
        <v>529</v>
      </c>
      <c r="C9924" s="8" t="s">
        <v>1227</v>
      </c>
      <c r="D9924" s="8" t="s">
        <v>1228</v>
      </c>
      <c r="E9924" s="8" t="s">
        <v>430</v>
      </c>
      <c r="F9924" s="8" t="s">
        <v>429</v>
      </c>
      <c r="G9924" s="8" t="s">
        <v>431</v>
      </c>
      <c r="H9924" s="8" t="s">
        <v>431</v>
      </c>
    </row>
    <row r="9925" spans="1:8">
      <c r="A9925" s="8" t="str">
        <f t="shared" si="194"/>
        <v>FORNO DE MINASrutura de Atual P</v>
      </c>
      <c r="B9925" s="8" t="s">
        <v>433</v>
      </c>
      <c r="C9925" s="8" t="s">
        <v>434</v>
      </c>
      <c r="D9925" s="8" t="s">
        <v>435</v>
      </c>
      <c r="E9925" s="8" t="s">
        <v>436</v>
      </c>
      <c r="F9925" s="8" t="s">
        <v>437</v>
      </c>
      <c r="G9925" s="8" t="s">
        <v>438</v>
      </c>
      <c r="H9925" s="8" t="s">
        <v>2289</v>
      </c>
    </row>
    <row r="9926" spans="1:8">
      <c r="A9926" s="8" t="str">
        <f t="shared" si="194"/>
        <v>-------------------------------</v>
      </c>
      <c r="B9926" s="8" t="s">
        <v>427</v>
      </c>
      <c r="C9926" s="8" t="s">
        <v>1227</v>
      </c>
      <c r="D9926" s="8" t="s">
        <v>1228</v>
      </c>
      <c r="E9926" s="8" t="s">
        <v>430</v>
      </c>
      <c r="F9926" s="8" t="s">
        <v>429</v>
      </c>
      <c r="G9926" s="8" t="s">
        <v>431</v>
      </c>
      <c r="H9926" s="8" t="s">
        <v>2288</v>
      </c>
    </row>
    <row r="9927" spans="1:8">
      <c r="A9927" s="8" t="str">
        <f t="shared" si="194"/>
        <v/>
      </c>
      <c r="B9927" s="8"/>
      <c r="C9927" s="8"/>
      <c r="D9927" s="8"/>
      <c r="E9927" s="8"/>
      <c r="F9927" s="8"/>
      <c r="G9927" s="8"/>
      <c r="H9927" s="8"/>
    </row>
    <row r="9928" spans="1:8">
      <c r="A9928" s="8" t="str">
        <f t="shared" si="194"/>
        <v>Item PaiItem Filho</v>
      </c>
      <c r="B9928" s="8" t="s">
        <v>441</v>
      </c>
      <c r="C9928" s="8" t="s">
        <v>442</v>
      </c>
      <c r="D9928" s="8" t="s">
        <v>443</v>
      </c>
      <c r="E9928" s="8" t="s">
        <v>444</v>
      </c>
      <c r="F9928" s="8" t="s">
        <v>443</v>
      </c>
      <c r="G9928" s="8" t="s">
        <v>445</v>
      </c>
      <c r="H9928" s="8" t="s">
        <v>446</v>
      </c>
    </row>
    <row r="9929" spans="1:8">
      <c r="A9929" s="8" t="str">
        <f t="shared" si="194"/>
        <v>------------------------------</v>
      </c>
      <c r="B9929" s="8" t="s">
        <v>427</v>
      </c>
      <c r="C9929" s="8" t="s">
        <v>447</v>
      </c>
      <c r="D9929" s="8" t="s">
        <v>448</v>
      </c>
      <c r="E9929" s="8" t="s">
        <v>449</v>
      </c>
      <c r="F9929" s="8" t="s">
        <v>448</v>
      </c>
      <c r="G9929" s="8" t="s">
        <v>431</v>
      </c>
      <c r="H9929" s="8" t="s">
        <v>427</v>
      </c>
    </row>
    <row r="9930" spans="1:8">
      <c r="A9930" s="8" t="str">
        <f t="shared" si="194"/>
        <v>40.13.002010.04.0010</v>
      </c>
      <c r="B9930" s="8" t="s">
        <v>296</v>
      </c>
      <c r="C9930" s="8" t="s">
        <v>297</v>
      </c>
      <c r="D9930" s="8" t="s">
        <v>450</v>
      </c>
      <c r="E9930" s="8" t="s">
        <v>465</v>
      </c>
      <c r="F9930" s="8" t="s">
        <v>452</v>
      </c>
      <c r="G9930" s="8" t="s">
        <v>459</v>
      </c>
      <c r="H9930" s="8">
        <v>0.123983</v>
      </c>
    </row>
    <row r="9931" spans="1:8">
      <c r="A9931" s="8" t="str">
        <f t="shared" si="194"/>
        <v>40.13.002010.09.0003</v>
      </c>
      <c r="B9931" s="8" t="s">
        <v>296</v>
      </c>
      <c r="C9931" s="8" t="s">
        <v>297</v>
      </c>
      <c r="D9931" s="8" t="s">
        <v>450</v>
      </c>
      <c r="E9931" s="8" t="s">
        <v>824</v>
      </c>
      <c r="F9931" s="8" t="s">
        <v>452</v>
      </c>
      <c r="G9931" s="8" t="s">
        <v>825</v>
      </c>
      <c r="H9931" s="8">
        <v>0.223604</v>
      </c>
    </row>
    <row r="9932" spans="1:8">
      <c r="A9932" s="8" t="str">
        <f t="shared" si="194"/>
        <v>40.13.002010.06.0020</v>
      </c>
      <c r="B9932" s="8" t="s">
        <v>296</v>
      </c>
      <c r="C9932" s="8" t="s">
        <v>297</v>
      </c>
      <c r="D9932" s="8" t="s">
        <v>450</v>
      </c>
      <c r="E9932" s="8" t="s">
        <v>456</v>
      </c>
      <c r="F9932" s="8" t="s">
        <v>452</v>
      </c>
      <c r="G9932" s="8" t="s">
        <v>457</v>
      </c>
      <c r="H9932" s="8">
        <v>1.5282E-2</v>
      </c>
    </row>
    <row r="9933" spans="1:8">
      <c r="A9933" s="8" t="str">
        <f t="shared" si="194"/>
        <v>40.13.002010.07.0027</v>
      </c>
      <c r="B9933" s="8" t="s">
        <v>296</v>
      </c>
      <c r="C9933" s="8" t="s">
        <v>297</v>
      </c>
      <c r="D9933" s="8" t="s">
        <v>450</v>
      </c>
      <c r="E9933" s="8" t="s">
        <v>948</v>
      </c>
      <c r="F9933" s="8" t="s">
        <v>452</v>
      </c>
      <c r="G9933" s="8" t="s">
        <v>949</v>
      </c>
      <c r="H9933" s="8">
        <v>1.653E-3</v>
      </c>
    </row>
    <row r="9934" spans="1:8">
      <c r="A9934" s="8" t="str">
        <f t="shared" si="194"/>
        <v>40.13.002030.05.0007</v>
      </c>
      <c r="B9934" s="8" t="s">
        <v>296</v>
      </c>
      <c r="C9934" s="8" t="s">
        <v>297</v>
      </c>
      <c r="D9934" s="8" t="s">
        <v>450</v>
      </c>
      <c r="E9934" s="8" t="s">
        <v>950</v>
      </c>
      <c r="F9934" s="8" t="s">
        <v>452</v>
      </c>
      <c r="G9934" s="8" t="s">
        <v>951</v>
      </c>
      <c r="H9934" s="8">
        <v>1.3636360000000001</v>
      </c>
    </row>
    <row r="9935" spans="1:8">
      <c r="A9935" s="8" t="str">
        <f t="shared" ref="A9935:A9998" si="195">B9935&amp;E9935</f>
        <v>40.13.002010.05.0003</v>
      </c>
      <c r="B9935" s="8" t="s">
        <v>296</v>
      </c>
      <c r="C9935" s="8" t="s">
        <v>297</v>
      </c>
      <c r="D9935" s="8" t="s">
        <v>450</v>
      </c>
      <c r="E9935" s="8" t="s">
        <v>952</v>
      </c>
      <c r="F9935" s="8" t="s">
        <v>452</v>
      </c>
      <c r="G9935" s="8" t="s">
        <v>953</v>
      </c>
      <c r="H9935" s="8">
        <v>0.81959199999999999</v>
      </c>
    </row>
    <row r="9936" spans="1:8">
      <c r="A9936" s="8" t="str">
        <f t="shared" si="195"/>
        <v>40.13.002010.04.0005</v>
      </c>
      <c r="B9936" s="8" t="s">
        <v>296</v>
      </c>
      <c r="C9936" s="8" t="s">
        <v>297</v>
      </c>
      <c r="D9936" s="8" t="s">
        <v>450</v>
      </c>
      <c r="E9936" s="8" t="s">
        <v>475</v>
      </c>
      <c r="F9936" s="8" t="s">
        <v>452</v>
      </c>
      <c r="G9936" s="8" t="s">
        <v>476</v>
      </c>
      <c r="H9936" s="8">
        <v>0.24587800000000001</v>
      </c>
    </row>
    <row r="9937" spans="1:8">
      <c r="A9937" s="8" t="str">
        <f t="shared" si="195"/>
        <v>40.13.002010.04.0004</v>
      </c>
      <c r="B9937" s="8" t="s">
        <v>296</v>
      </c>
      <c r="C9937" s="8" t="s">
        <v>297</v>
      </c>
      <c r="D9937" s="8" t="s">
        <v>450</v>
      </c>
      <c r="E9937" s="8" t="s">
        <v>776</v>
      </c>
      <c r="F9937" s="8" t="s">
        <v>452</v>
      </c>
      <c r="G9937" s="8" t="s">
        <v>777</v>
      </c>
      <c r="H9937" s="8">
        <v>0.18031</v>
      </c>
    </row>
    <row r="9938" spans="1:8">
      <c r="A9938" s="8" t="str">
        <f t="shared" si="195"/>
        <v>40.13.002020.16.0002</v>
      </c>
      <c r="B9938" s="8" t="s">
        <v>296</v>
      </c>
      <c r="C9938" s="8" t="s">
        <v>297</v>
      </c>
      <c r="D9938" s="8" t="s">
        <v>450</v>
      </c>
      <c r="E9938" s="8" t="s">
        <v>961</v>
      </c>
      <c r="F9938" s="8" t="s">
        <v>508</v>
      </c>
      <c r="G9938" s="8" t="s">
        <v>962</v>
      </c>
      <c r="H9938" s="8">
        <v>36</v>
      </c>
    </row>
    <row r="9939" spans="1:8">
      <c r="A9939" s="8" t="str">
        <f t="shared" si="195"/>
        <v>40.13.002020.03.0005</v>
      </c>
      <c r="B9939" s="8" t="s">
        <v>296</v>
      </c>
      <c r="C9939" s="8" t="s">
        <v>297</v>
      </c>
      <c r="D9939" s="8" t="s">
        <v>450</v>
      </c>
      <c r="E9939" s="8" t="s">
        <v>968</v>
      </c>
      <c r="F9939" s="8" t="s">
        <v>463</v>
      </c>
      <c r="G9939" s="8" t="s">
        <v>969</v>
      </c>
      <c r="H9939" s="8">
        <v>1</v>
      </c>
    </row>
    <row r="9940" spans="1:8">
      <c r="A9940" s="8" t="str">
        <f t="shared" si="195"/>
        <v>40.13.002020.06.0006</v>
      </c>
      <c r="B9940" s="8" t="s">
        <v>296</v>
      </c>
      <c r="C9940" s="8" t="s">
        <v>297</v>
      </c>
      <c r="D9940" s="8" t="s">
        <v>450</v>
      </c>
      <c r="E9940" s="8" t="s">
        <v>1025</v>
      </c>
      <c r="F9940" s="8" t="s">
        <v>508</v>
      </c>
      <c r="G9940" s="8" t="s">
        <v>1026</v>
      </c>
      <c r="H9940" s="8">
        <v>1.0050250000000001</v>
      </c>
    </row>
    <row r="9941" spans="1:8">
      <c r="A9941" s="8" t="str">
        <f t="shared" si="195"/>
        <v>40.13.002020.06.0001</v>
      </c>
      <c r="B9941" s="8" t="s">
        <v>296</v>
      </c>
      <c r="C9941" s="8" t="s">
        <v>297</v>
      </c>
      <c r="D9941" s="8" t="s">
        <v>450</v>
      </c>
      <c r="E9941" s="8" t="s">
        <v>573</v>
      </c>
      <c r="F9941" s="8" t="s">
        <v>508</v>
      </c>
      <c r="G9941" s="8" t="s">
        <v>574</v>
      </c>
      <c r="H9941" s="8">
        <v>1.0050250000000001</v>
      </c>
    </row>
    <row r="9942" spans="1:8">
      <c r="A9942" s="8" t="str">
        <f t="shared" si="195"/>
        <v>40.13.002020.10.0005</v>
      </c>
      <c r="B9942" s="8" t="s">
        <v>296</v>
      </c>
      <c r="C9942" s="8" t="s">
        <v>297</v>
      </c>
      <c r="D9942" s="8" t="s">
        <v>450</v>
      </c>
      <c r="E9942" s="8" t="s">
        <v>992</v>
      </c>
      <c r="F9942" s="8" t="s">
        <v>508</v>
      </c>
      <c r="G9942" s="8" t="s">
        <v>993</v>
      </c>
      <c r="H9942" s="8">
        <v>1.0050250000000001</v>
      </c>
    </row>
    <row r="9943" spans="1:8">
      <c r="A9943" s="8" t="str">
        <f t="shared" si="195"/>
        <v>40.13.002135.05.0040</v>
      </c>
      <c r="B9943" s="8" t="s">
        <v>298</v>
      </c>
      <c r="C9943" s="8" t="s">
        <v>299</v>
      </c>
      <c r="D9943" s="8" t="s">
        <v>450</v>
      </c>
      <c r="E9943" s="8" t="s">
        <v>1006</v>
      </c>
      <c r="F9943" s="8" t="s">
        <v>452</v>
      </c>
      <c r="G9943" s="8" t="s">
        <v>1007</v>
      </c>
      <c r="H9943" s="8">
        <v>3.24</v>
      </c>
    </row>
    <row r="9944" spans="1:8">
      <c r="A9944" s="8" t="str">
        <f t="shared" si="195"/>
        <v>40.13.002130.02.0030</v>
      </c>
      <c r="B9944" s="8" t="s">
        <v>298</v>
      </c>
      <c r="C9944" s="8" t="s">
        <v>299</v>
      </c>
      <c r="D9944" s="8" t="s">
        <v>450</v>
      </c>
      <c r="E9944" s="8" t="s">
        <v>259</v>
      </c>
      <c r="F9944" s="8" t="s">
        <v>579</v>
      </c>
      <c r="G9944" s="8" t="s">
        <v>967</v>
      </c>
      <c r="H9944" s="8">
        <v>1.1755100000000001</v>
      </c>
    </row>
    <row r="9945" spans="1:8">
      <c r="A9945" s="8" t="str">
        <f t="shared" si="195"/>
        <v>40.13.002110.07.0002</v>
      </c>
      <c r="B9945" s="8" t="s">
        <v>298</v>
      </c>
      <c r="C9945" s="8" t="s">
        <v>299</v>
      </c>
      <c r="D9945" s="8" t="s">
        <v>450</v>
      </c>
      <c r="E9945" s="8" t="s">
        <v>454</v>
      </c>
      <c r="F9945" s="8" t="s">
        <v>452</v>
      </c>
      <c r="G9945" s="8" t="s">
        <v>455</v>
      </c>
      <c r="H9945" s="8">
        <v>8.0935000000000007E-2</v>
      </c>
    </row>
    <row r="9946" spans="1:8">
      <c r="A9946" s="8" t="str">
        <f t="shared" si="195"/>
        <v>40.13.002110.09.0004</v>
      </c>
      <c r="B9946" s="8" t="s">
        <v>298</v>
      </c>
      <c r="C9946" s="8" t="s">
        <v>299</v>
      </c>
      <c r="D9946" s="8" t="s">
        <v>450</v>
      </c>
      <c r="E9946" s="8" t="s">
        <v>577</v>
      </c>
      <c r="F9946" s="8" t="s">
        <v>452</v>
      </c>
      <c r="G9946" s="8" t="s">
        <v>578</v>
      </c>
      <c r="H9946" s="8">
        <v>2.5555999999999999E-2</v>
      </c>
    </row>
    <row r="9947" spans="1:8">
      <c r="A9947" s="8" t="str">
        <f t="shared" si="195"/>
        <v>40.13.002130.05.0008</v>
      </c>
      <c r="B9947" s="8" t="s">
        <v>298</v>
      </c>
      <c r="C9947" s="8" t="s">
        <v>299</v>
      </c>
      <c r="D9947" s="8" t="s">
        <v>450</v>
      </c>
      <c r="E9947" s="8" t="s">
        <v>946</v>
      </c>
      <c r="F9947" s="8" t="s">
        <v>498</v>
      </c>
      <c r="G9947" s="8" t="s">
        <v>947</v>
      </c>
      <c r="H9947" s="8">
        <v>0.712727</v>
      </c>
    </row>
    <row r="9948" spans="1:8">
      <c r="A9948" s="8" t="str">
        <f t="shared" si="195"/>
        <v>40.13.002110.05.0002</v>
      </c>
      <c r="B9948" s="8" t="s">
        <v>298</v>
      </c>
      <c r="C9948" s="8" t="s">
        <v>299</v>
      </c>
      <c r="D9948" s="8" t="s">
        <v>450</v>
      </c>
      <c r="E9948" s="8" t="s">
        <v>451</v>
      </c>
      <c r="F9948" s="8" t="s">
        <v>452</v>
      </c>
      <c r="G9948" s="8" t="s">
        <v>453</v>
      </c>
      <c r="H9948" s="8">
        <v>0.41327599999999998</v>
      </c>
    </row>
    <row r="9949" spans="1:8">
      <c r="A9949" s="8" t="str">
        <f t="shared" si="195"/>
        <v>40.13.002110.04.0010</v>
      </c>
      <c r="B9949" s="8" t="s">
        <v>298</v>
      </c>
      <c r="C9949" s="8" t="s">
        <v>299</v>
      </c>
      <c r="D9949" s="8" t="s">
        <v>450</v>
      </c>
      <c r="E9949" s="8" t="s">
        <v>465</v>
      </c>
      <c r="F9949" s="8" t="s">
        <v>452</v>
      </c>
      <c r="G9949" s="8" t="s">
        <v>459</v>
      </c>
      <c r="H9949" s="8">
        <v>0.123983</v>
      </c>
    </row>
    <row r="9950" spans="1:8">
      <c r="A9950" s="8" t="str">
        <f t="shared" si="195"/>
        <v>40.13.002110.09.0003</v>
      </c>
      <c r="B9950" s="8" t="s">
        <v>298</v>
      </c>
      <c r="C9950" s="8" t="s">
        <v>299</v>
      </c>
      <c r="D9950" s="8" t="s">
        <v>450</v>
      </c>
      <c r="E9950" s="8" t="s">
        <v>824</v>
      </c>
      <c r="F9950" s="8" t="s">
        <v>452</v>
      </c>
      <c r="G9950" s="8" t="s">
        <v>825</v>
      </c>
      <c r="H9950" s="8">
        <v>0.223604</v>
      </c>
    </row>
    <row r="9951" spans="1:8">
      <c r="A9951" s="8" t="str">
        <f t="shared" si="195"/>
        <v>40.13.002110.06.0020</v>
      </c>
      <c r="B9951" s="8" t="s">
        <v>298</v>
      </c>
      <c r="C9951" s="8" t="s">
        <v>299</v>
      </c>
      <c r="D9951" s="8" t="s">
        <v>450</v>
      </c>
      <c r="E9951" s="8" t="s">
        <v>456</v>
      </c>
      <c r="F9951" s="8" t="s">
        <v>452</v>
      </c>
      <c r="G9951" s="8" t="s">
        <v>457</v>
      </c>
      <c r="H9951" s="8">
        <v>1.5282E-2</v>
      </c>
    </row>
    <row r="9952" spans="1:8">
      <c r="A9952" s="8" t="str">
        <f t="shared" si="195"/>
        <v>40.13.002110.07.0027</v>
      </c>
      <c r="B9952" s="8" t="s">
        <v>298</v>
      </c>
      <c r="C9952" s="8" t="s">
        <v>299</v>
      </c>
      <c r="D9952" s="8" t="s">
        <v>450</v>
      </c>
      <c r="E9952" s="8" t="s">
        <v>948</v>
      </c>
      <c r="F9952" s="8" t="s">
        <v>452</v>
      </c>
      <c r="G9952" s="8" t="s">
        <v>949</v>
      </c>
      <c r="H9952" s="8">
        <v>1.653E-3</v>
      </c>
    </row>
    <row r="9953" spans="1:8">
      <c r="A9953" s="8" t="str">
        <f t="shared" si="195"/>
        <v>40.13.002130.05.0007</v>
      </c>
      <c r="B9953" s="8" t="s">
        <v>298</v>
      </c>
      <c r="C9953" s="8" t="s">
        <v>299</v>
      </c>
      <c r="D9953" s="8" t="s">
        <v>450</v>
      </c>
      <c r="E9953" s="8" t="s">
        <v>950</v>
      </c>
      <c r="F9953" s="8" t="s">
        <v>452</v>
      </c>
      <c r="G9953" s="8" t="s">
        <v>951</v>
      </c>
      <c r="H9953" s="8">
        <v>1.3636360000000001</v>
      </c>
    </row>
    <row r="9954" spans="1:8">
      <c r="A9954" s="8" t="str">
        <f t="shared" si="195"/>
        <v>40.13.002110.05.0003</v>
      </c>
      <c r="B9954" s="8" t="s">
        <v>298</v>
      </c>
      <c r="C9954" s="8" t="s">
        <v>299</v>
      </c>
      <c r="D9954" s="8" t="s">
        <v>450</v>
      </c>
      <c r="E9954" s="8" t="s">
        <v>952</v>
      </c>
      <c r="F9954" s="8" t="s">
        <v>452</v>
      </c>
      <c r="G9954" s="8" t="s">
        <v>953</v>
      </c>
      <c r="H9954" s="8">
        <v>0.81959199999999999</v>
      </c>
    </row>
    <row r="9955" spans="1:8">
      <c r="A9955" s="8" t="str">
        <f t="shared" si="195"/>
        <v>40.13.002110.04.0005</v>
      </c>
      <c r="B9955" s="8" t="s">
        <v>298</v>
      </c>
      <c r="C9955" s="8" t="s">
        <v>299</v>
      </c>
      <c r="D9955" s="8" t="s">
        <v>450</v>
      </c>
      <c r="E9955" s="8" t="s">
        <v>475</v>
      </c>
      <c r="F9955" s="8" t="s">
        <v>452</v>
      </c>
      <c r="G9955" s="8" t="s">
        <v>476</v>
      </c>
      <c r="H9955" s="8">
        <v>0.24587800000000001</v>
      </c>
    </row>
    <row r="9956" spans="1:8">
      <c r="A9956" s="8" t="str">
        <f t="shared" si="195"/>
        <v>40.13.002110.04.0004</v>
      </c>
      <c r="B9956" s="8" t="s">
        <v>298</v>
      </c>
      <c r="C9956" s="8" t="s">
        <v>299</v>
      </c>
      <c r="D9956" s="8" t="s">
        <v>450</v>
      </c>
      <c r="E9956" s="8" t="s">
        <v>776</v>
      </c>
      <c r="F9956" s="8" t="s">
        <v>452</v>
      </c>
      <c r="G9956" s="8" t="s">
        <v>777</v>
      </c>
      <c r="H9956" s="8">
        <v>0.18031</v>
      </c>
    </row>
    <row r="9957" spans="1:8">
      <c r="A9957" s="8" t="str">
        <f t="shared" si="195"/>
        <v>40.13.002120.16.0002</v>
      </c>
      <c r="B9957" s="8" t="s">
        <v>298</v>
      </c>
      <c r="C9957" s="8" t="s">
        <v>299</v>
      </c>
      <c r="D9957" s="8" t="s">
        <v>450</v>
      </c>
      <c r="E9957" s="8" t="s">
        <v>961</v>
      </c>
      <c r="F9957" s="8" t="s">
        <v>508</v>
      </c>
      <c r="G9957" s="8" t="s">
        <v>962</v>
      </c>
      <c r="H9957" s="8">
        <v>36</v>
      </c>
    </row>
    <row r="9958" spans="1:8">
      <c r="A9958" s="8" t="str">
        <f t="shared" si="195"/>
        <v>40.13.002120.03.0005</v>
      </c>
      <c r="B9958" s="8" t="s">
        <v>298</v>
      </c>
      <c r="C9958" s="8" t="s">
        <v>299</v>
      </c>
      <c r="D9958" s="8" t="s">
        <v>450</v>
      </c>
      <c r="E9958" s="8" t="s">
        <v>968</v>
      </c>
      <c r="F9958" s="8" t="s">
        <v>463</v>
      </c>
      <c r="G9958" s="8" t="s">
        <v>969</v>
      </c>
      <c r="H9958" s="8">
        <v>1</v>
      </c>
    </row>
    <row r="9959" spans="1:8">
      <c r="A9959" s="8" t="str">
        <f t="shared" si="195"/>
        <v>40.13.002120.06.0007</v>
      </c>
      <c r="B9959" s="8" t="s">
        <v>298</v>
      </c>
      <c r="C9959" s="8" t="s">
        <v>299</v>
      </c>
      <c r="D9959" s="8" t="s">
        <v>450</v>
      </c>
      <c r="E9959" s="8" t="s">
        <v>1027</v>
      </c>
      <c r="F9959" s="8" t="s">
        <v>508</v>
      </c>
      <c r="G9959" s="8" t="s">
        <v>1026</v>
      </c>
      <c r="H9959" s="8">
        <v>1.0050250000000001</v>
      </c>
    </row>
    <row r="9960" spans="1:8">
      <c r="A9960" s="8" t="str">
        <f t="shared" si="195"/>
        <v>40.13.002120.06.0001</v>
      </c>
      <c r="B9960" s="8" t="s">
        <v>298</v>
      </c>
      <c r="C9960" s="8" t="s">
        <v>299</v>
      </c>
      <c r="D9960" s="8" t="s">
        <v>450</v>
      </c>
      <c r="E9960" s="8" t="s">
        <v>573</v>
      </c>
      <c r="F9960" s="8" t="s">
        <v>508</v>
      </c>
      <c r="G9960" s="8" t="s">
        <v>574</v>
      </c>
      <c r="H9960" s="8">
        <v>1.0050250000000001</v>
      </c>
    </row>
    <row r="9961" spans="1:8">
      <c r="A9961" s="8" t="str">
        <f t="shared" si="195"/>
        <v>40.13.002120.10.0005</v>
      </c>
      <c r="B9961" s="8" t="s">
        <v>298</v>
      </c>
      <c r="C9961" s="8" t="s">
        <v>299</v>
      </c>
      <c r="D9961" s="8" t="s">
        <v>450</v>
      </c>
      <c r="E9961" s="8" t="s">
        <v>992</v>
      </c>
      <c r="F9961" s="8" t="s">
        <v>508</v>
      </c>
      <c r="G9961" s="8" t="s">
        <v>993</v>
      </c>
      <c r="H9961" s="8">
        <v>1.0050250000000001</v>
      </c>
    </row>
    <row r="9962" spans="1:8">
      <c r="A9962" s="8" t="str">
        <f t="shared" si="195"/>
        <v>40.13.002235.05.0043</v>
      </c>
      <c r="B9962" s="8" t="s">
        <v>300</v>
      </c>
      <c r="C9962" s="8" t="s">
        <v>301</v>
      </c>
      <c r="D9962" s="8" t="s">
        <v>450</v>
      </c>
      <c r="E9962" s="8" t="s">
        <v>989</v>
      </c>
      <c r="F9962" s="8" t="s">
        <v>452</v>
      </c>
      <c r="G9962" s="8" t="s">
        <v>990</v>
      </c>
      <c r="H9962" s="8">
        <v>3.24</v>
      </c>
    </row>
    <row r="9963" spans="1:8">
      <c r="A9963" s="8" t="str">
        <f t="shared" si="195"/>
        <v>40.13.002230.02.0026</v>
      </c>
      <c r="B9963" s="8" t="s">
        <v>300</v>
      </c>
      <c r="C9963" s="8" t="s">
        <v>301</v>
      </c>
      <c r="D9963" s="8" t="s">
        <v>450</v>
      </c>
      <c r="E9963" s="8" t="s">
        <v>281</v>
      </c>
      <c r="F9963" s="8" t="s">
        <v>579</v>
      </c>
      <c r="G9963" s="8" t="s">
        <v>991</v>
      </c>
      <c r="H9963" s="8">
        <v>1.4437</v>
      </c>
    </row>
    <row r="9964" spans="1:8">
      <c r="A9964" s="8" t="str">
        <f t="shared" si="195"/>
        <v>40.13.002210.07.0002</v>
      </c>
      <c r="B9964" s="8" t="s">
        <v>300</v>
      </c>
      <c r="C9964" s="8" t="s">
        <v>301</v>
      </c>
      <c r="D9964" s="8" t="s">
        <v>450</v>
      </c>
      <c r="E9964" s="8" t="s">
        <v>454</v>
      </c>
      <c r="F9964" s="8" t="s">
        <v>452</v>
      </c>
      <c r="G9964" s="8" t="s">
        <v>455</v>
      </c>
      <c r="H9964" s="8">
        <v>6.1564000000000001E-2</v>
      </c>
    </row>
    <row r="9965" spans="1:8">
      <c r="A9965" s="8" t="str">
        <f t="shared" si="195"/>
        <v>40.13.002210.09.0004</v>
      </c>
      <c r="B9965" s="8" t="s">
        <v>300</v>
      </c>
      <c r="C9965" s="8" t="s">
        <v>301</v>
      </c>
      <c r="D9965" s="8" t="s">
        <v>450</v>
      </c>
      <c r="E9965" s="8" t="s">
        <v>577</v>
      </c>
      <c r="F9965" s="8" t="s">
        <v>452</v>
      </c>
      <c r="G9965" s="8" t="s">
        <v>578</v>
      </c>
      <c r="H9965" s="8">
        <v>2.1212000000000002E-2</v>
      </c>
    </row>
    <row r="9966" spans="1:8">
      <c r="A9966" s="8" t="str">
        <f t="shared" si="195"/>
        <v>40.13.002230.05.0008</v>
      </c>
      <c r="B9966" s="8" t="s">
        <v>300</v>
      </c>
      <c r="C9966" s="8" t="s">
        <v>301</v>
      </c>
      <c r="D9966" s="8" t="s">
        <v>450</v>
      </c>
      <c r="E9966" s="8" t="s">
        <v>946</v>
      </c>
      <c r="F9966" s="8" t="s">
        <v>498</v>
      </c>
      <c r="G9966" s="8" t="s">
        <v>947</v>
      </c>
      <c r="H9966" s="8">
        <v>0.84370000000000001</v>
      </c>
    </row>
    <row r="9967" spans="1:8">
      <c r="A9967" s="8" t="str">
        <f t="shared" si="195"/>
        <v>40.13.002210.05.0002</v>
      </c>
      <c r="B9967" s="8" t="s">
        <v>300</v>
      </c>
      <c r="C9967" s="8" t="s">
        <v>301</v>
      </c>
      <c r="D9967" s="8" t="s">
        <v>450</v>
      </c>
      <c r="E9967" s="8" t="s">
        <v>451</v>
      </c>
      <c r="F9967" s="8" t="s">
        <v>452</v>
      </c>
      <c r="G9967" s="8" t="s">
        <v>453</v>
      </c>
      <c r="H9967" s="8">
        <v>0.48922100000000002</v>
      </c>
    </row>
    <row r="9968" spans="1:8">
      <c r="A9968" s="8" t="str">
        <f t="shared" si="195"/>
        <v>40.13.002210.04.0010</v>
      </c>
      <c r="B9968" s="8" t="s">
        <v>300</v>
      </c>
      <c r="C9968" s="8" t="s">
        <v>301</v>
      </c>
      <c r="D9968" s="8" t="s">
        <v>450</v>
      </c>
      <c r="E9968" s="8" t="s">
        <v>465</v>
      </c>
      <c r="F9968" s="8" t="s">
        <v>452</v>
      </c>
      <c r="G9968" s="8" t="s">
        <v>459</v>
      </c>
      <c r="H9968" s="8">
        <v>0.14676600000000001</v>
      </c>
    </row>
    <row r="9969" spans="1:8">
      <c r="A9969" s="8" t="str">
        <f t="shared" si="195"/>
        <v>40.13.002210.09.0003</v>
      </c>
      <c r="B9969" s="8" t="s">
        <v>300</v>
      </c>
      <c r="C9969" s="8" t="s">
        <v>301</v>
      </c>
      <c r="D9969" s="8" t="s">
        <v>450</v>
      </c>
      <c r="E9969" s="8" t="s">
        <v>824</v>
      </c>
      <c r="F9969" s="8" t="s">
        <v>452</v>
      </c>
      <c r="G9969" s="8" t="s">
        <v>825</v>
      </c>
      <c r="H9969" s="8">
        <v>0.239485</v>
      </c>
    </row>
    <row r="9970" spans="1:8">
      <c r="A9970" s="8" t="str">
        <f t="shared" si="195"/>
        <v>40.13.002210.06.0020</v>
      </c>
      <c r="B9970" s="8" t="s">
        <v>300</v>
      </c>
      <c r="C9970" s="8" t="s">
        <v>301</v>
      </c>
      <c r="D9970" s="8" t="s">
        <v>450</v>
      </c>
      <c r="E9970" s="8" t="s">
        <v>456</v>
      </c>
      <c r="F9970" s="8" t="s">
        <v>452</v>
      </c>
      <c r="G9970" s="8" t="s">
        <v>457</v>
      </c>
      <c r="H9970" s="8">
        <v>1.4139000000000001E-2</v>
      </c>
    </row>
    <row r="9971" spans="1:8">
      <c r="A9971" s="8" t="str">
        <f t="shared" si="195"/>
        <v>40.13.002210.07.0027</v>
      </c>
      <c r="B9971" s="8" t="s">
        <v>300</v>
      </c>
      <c r="C9971" s="8" t="s">
        <v>301</v>
      </c>
      <c r="D9971" s="8" t="s">
        <v>450</v>
      </c>
      <c r="E9971" s="8" t="s">
        <v>948</v>
      </c>
      <c r="F9971" s="8" t="s">
        <v>452</v>
      </c>
      <c r="G9971" s="8" t="s">
        <v>949</v>
      </c>
      <c r="H9971" s="8">
        <v>1.957E-3</v>
      </c>
    </row>
    <row r="9972" spans="1:8">
      <c r="A9972" s="8" t="str">
        <f t="shared" si="195"/>
        <v>40.13.002230.05.0007</v>
      </c>
      <c r="B9972" s="8" t="s">
        <v>300</v>
      </c>
      <c r="C9972" s="8" t="s">
        <v>301</v>
      </c>
      <c r="D9972" s="8" t="s">
        <v>450</v>
      </c>
      <c r="E9972" s="8" t="s">
        <v>950</v>
      </c>
      <c r="F9972" s="8" t="s">
        <v>452</v>
      </c>
      <c r="G9972" s="8" t="s">
        <v>951</v>
      </c>
      <c r="H9972" s="8">
        <v>0.92710000000000004</v>
      </c>
    </row>
    <row r="9973" spans="1:8">
      <c r="A9973" s="8" t="str">
        <f t="shared" si="195"/>
        <v>40.13.002210.05.0003</v>
      </c>
      <c r="B9973" s="8" t="s">
        <v>300</v>
      </c>
      <c r="C9973" s="8" t="s">
        <v>301</v>
      </c>
      <c r="D9973" s="8" t="s">
        <v>450</v>
      </c>
      <c r="E9973" s="8" t="s">
        <v>952</v>
      </c>
      <c r="F9973" s="8" t="s">
        <v>452</v>
      </c>
      <c r="G9973" s="8" t="s">
        <v>953</v>
      </c>
      <c r="H9973" s="8">
        <v>0.55721900000000002</v>
      </c>
    </row>
    <row r="9974" spans="1:8">
      <c r="A9974" s="8" t="str">
        <f t="shared" si="195"/>
        <v>40.13.002210.04.0005</v>
      </c>
      <c r="B9974" s="8" t="s">
        <v>300</v>
      </c>
      <c r="C9974" s="8" t="s">
        <v>301</v>
      </c>
      <c r="D9974" s="8" t="s">
        <v>450</v>
      </c>
      <c r="E9974" s="8" t="s">
        <v>475</v>
      </c>
      <c r="F9974" s="8" t="s">
        <v>452</v>
      </c>
      <c r="G9974" s="8" t="s">
        <v>476</v>
      </c>
      <c r="H9974" s="8">
        <v>0.16716600000000001</v>
      </c>
    </row>
    <row r="9975" spans="1:8">
      <c r="A9975" s="8" t="str">
        <f t="shared" si="195"/>
        <v>40.13.002210.04.0004</v>
      </c>
      <c r="B9975" s="8" t="s">
        <v>300</v>
      </c>
      <c r="C9975" s="8" t="s">
        <v>301</v>
      </c>
      <c r="D9975" s="8" t="s">
        <v>450</v>
      </c>
      <c r="E9975" s="8" t="s">
        <v>776</v>
      </c>
      <c r="F9975" s="8" t="s">
        <v>452</v>
      </c>
      <c r="G9975" s="8" t="s">
        <v>777</v>
      </c>
      <c r="H9975" s="8">
        <v>0.122588</v>
      </c>
    </row>
    <row r="9976" spans="1:8">
      <c r="A9976" s="8" t="str">
        <f t="shared" si="195"/>
        <v>40.13.002220.16.0001</v>
      </c>
      <c r="B9976" s="8" t="s">
        <v>300</v>
      </c>
      <c r="C9976" s="8" t="s">
        <v>301</v>
      </c>
      <c r="D9976" s="8" t="s">
        <v>450</v>
      </c>
      <c r="E9976" s="8" t="s">
        <v>980</v>
      </c>
      <c r="F9976" s="8" t="s">
        <v>508</v>
      </c>
      <c r="G9976" s="8" t="s">
        <v>981</v>
      </c>
      <c r="H9976" s="8">
        <v>18</v>
      </c>
    </row>
    <row r="9977" spans="1:8">
      <c r="A9977" s="8" t="str">
        <f t="shared" si="195"/>
        <v>40.13.002220.03.0035</v>
      </c>
      <c r="B9977" s="8" t="s">
        <v>300</v>
      </c>
      <c r="C9977" s="8" t="s">
        <v>301</v>
      </c>
      <c r="D9977" s="8" t="s">
        <v>450</v>
      </c>
      <c r="E9977" s="8" t="s">
        <v>963</v>
      </c>
      <c r="F9977" s="8" t="s">
        <v>463</v>
      </c>
      <c r="G9977" s="8" t="s">
        <v>964</v>
      </c>
      <c r="H9977" s="8">
        <v>1</v>
      </c>
    </row>
    <row r="9978" spans="1:8">
      <c r="A9978" s="8" t="str">
        <f t="shared" si="195"/>
        <v>40.13.002220.06.0005</v>
      </c>
      <c r="B9978" s="8" t="s">
        <v>300</v>
      </c>
      <c r="C9978" s="8" t="s">
        <v>301</v>
      </c>
      <c r="D9978" s="8" t="s">
        <v>450</v>
      </c>
      <c r="E9978" s="8" t="s">
        <v>1029</v>
      </c>
      <c r="F9978" s="8" t="s">
        <v>508</v>
      </c>
      <c r="G9978" s="8" t="s">
        <v>1030</v>
      </c>
      <c r="H9978" s="8">
        <v>1.0050250000000001</v>
      </c>
    </row>
    <row r="9979" spans="1:8">
      <c r="A9979" s="8" t="str">
        <f t="shared" si="195"/>
        <v>40.13.002220.10.0005</v>
      </c>
      <c r="B9979" s="8" t="s">
        <v>300</v>
      </c>
      <c r="C9979" s="8" t="s">
        <v>301</v>
      </c>
      <c r="D9979" s="8" t="s">
        <v>450</v>
      </c>
      <c r="E9979" s="8" t="s">
        <v>992</v>
      </c>
      <c r="F9979" s="8" t="s">
        <v>508</v>
      </c>
      <c r="G9979" s="8" t="s">
        <v>993</v>
      </c>
      <c r="H9979" s="8">
        <v>1.0050250000000001</v>
      </c>
    </row>
    <row r="9980" spans="1:8">
      <c r="A9980" s="8" t="str">
        <f t="shared" si="195"/>
        <v>40.13.002335.05.0044</v>
      </c>
      <c r="B9980" s="8" t="s">
        <v>302</v>
      </c>
      <c r="C9980" s="8" t="s">
        <v>303</v>
      </c>
      <c r="D9980" s="8" t="s">
        <v>450</v>
      </c>
      <c r="E9980" s="8" t="s">
        <v>1009</v>
      </c>
      <c r="F9980" s="8" t="s">
        <v>452</v>
      </c>
      <c r="G9980" s="8" t="s">
        <v>1010</v>
      </c>
      <c r="H9980" s="8">
        <v>3.24</v>
      </c>
    </row>
    <row r="9981" spans="1:8">
      <c r="A9981" s="8" t="str">
        <f t="shared" si="195"/>
        <v>40.13.002330.02.0027</v>
      </c>
      <c r="B9981" s="8" t="s">
        <v>302</v>
      </c>
      <c r="C9981" s="8" t="s">
        <v>303</v>
      </c>
      <c r="D9981" s="8" t="s">
        <v>450</v>
      </c>
      <c r="E9981" s="8" t="s">
        <v>270</v>
      </c>
      <c r="F9981" s="8" t="s">
        <v>579</v>
      </c>
      <c r="G9981" s="8" t="s">
        <v>982</v>
      </c>
      <c r="H9981" s="8">
        <v>1.304082</v>
      </c>
    </row>
    <row r="9982" spans="1:8">
      <c r="A9982" s="8" t="str">
        <f t="shared" si="195"/>
        <v>40.13.002310.07.0002</v>
      </c>
      <c r="B9982" s="8" t="s">
        <v>302</v>
      </c>
      <c r="C9982" s="8" t="s">
        <v>303</v>
      </c>
      <c r="D9982" s="8" t="s">
        <v>450</v>
      </c>
      <c r="E9982" s="8" t="s">
        <v>454</v>
      </c>
      <c r="F9982" s="8" t="s">
        <v>452</v>
      </c>
      <c r="G9982" s="8" t="s">
        <v>455</v>
      </c>
      <c r="H9982" s="8">
        <v>6.7657999999999996E-2</v>
      </c>
    </row>
    <row r="9983" spans="1:8">
      <c r="A9983" s="8" t="str">
        <f t="shared" si="195"/>
        <v>40.13.002310.09.0004</v>
      </c>
      <c r="B9983" s="8" t="s">
        <v>302</v>
      </c>
      <c r="C9983" s="8" t="s">
        <v>303</v>
      </c>
      <c r="D9983" s="8" t="s">
        <v>450</v>
      </c>
      <c r="E9983" s="8" t="s">
        <v>577</v>
      </c>
      <c r="F9983" s="8" t="s">
        <v>452</v>
      </c>
      <c r="G9983" s="8" t="s">
        <v>578</v>
      </c>
      <c r="H9983" s="8">
        <v>2.5555999999999999E-2</v>
      </c>
    </row>
    <row r="9984" spans="1:8">
      <c r="A9984" s="8" t="str">
        <f t="shared" si="195"/>
        <v>40.13.002330.05.0008</v>
      </c>
      <c r="B9984" s="8" t="s">
        <v>302</v>
      </c>
      <c r="C9984" s="8" t="s">
        <v>303</v>
      </c>
      <c r="D9984" s="8" t="s">
        <v>450</v>
      </c>
      <c r="E9984" s="8" t="s">
        <v>946</v>
      </c>
      <c r="F9984" s="8" t="s">
        <v>498</v>
      </c>
      <c r="G9984" s="8" t="s">
        <v>947</v>
      </c>
      <c r="H9984" s="8">
        <v>0.83090900000000001</v>
      </c>
    </row>
    <row r="9985" spans="1:8">
      <c r="A9985" s="8" t="str">
        <f t="shared" si="195"/>
        <v>40.13.002310.05.0002</v>
      </c>
      <c r="B9985" s="8" t="s">
        <v>302</v>
      </c>
      <c r="C9985" s="8" t="s">
        <v>303</v>
      </c>
      <c r="D9985" s="8" t="s">
        <v>450</v>
      </c>
      <c r="E9985" s="8" t="s">
        <v>451</v>
      </c>
      <c r="F9985" s="8" t="s">
        <v>452</v>
      </c>
      <c r="G9985" s="8" t="s">
        <v>453</v>
      </c>
      <c r="H9985" s="8">
        <v>0.48180400000000001</v>
      </c>
    </row>
    <row r="9986" spans="1:8">
      <c r="A9986" s="8" t="str">
        <f t="shared" si="195"/>
        <v>40.13.002310.04.0010</v>
      </c>
      <c r="B9986" s="8" t="s">
        <v>302</v>
      </c>
      <c r="C9986" s="8" t="s">
        <v>303</v>
      </c>
      <c r="D9986" s="8" t="s">
        <v>450</v>
      </c>
      <c r="E9986" s="8" t="s">
        <v>465</v>
      </c>
      <c r="F9986" s="8" t="s">
        <v>452</v>
      </c>
      <c r="G9986" s="8" t="s">
        <v>459</v>
      </c>
      <c r="H9986" s="8">
        <v>0.144541</v>
      </c>
    </row>
    <row r="9987" spans="1:8">
      <c r="A9987" s="8" t="str">
        <f t="shared" si="195"/>
        <v>---------------  - FMEN031 - V:</v>
      </c>
      <c r="B9987" s="8" t="s">
        <v>427</v>
      </c>
      <c r="C9987" s="8" t="e">
        <f>------------------------------DAT</f>
        <v>#NAME?</v>
      </c>
      <c r="D9987" s="8" t="s">
        <v>1238</v>
      </c>
      <c r="E9987" s="8" t="s">
        <v>526</v>
      </c>
      <c r="F9987" s="8" t="s">
        <v>527</v>
      </c>
      <c r="G9987" s="8" t="s">
        <v>528</v>
      </c>
      <c r="H9987" s="8"/>
    </row>
    <row r="9988" spans="1:8">
      <c r="A9988" s="8" t="str">
        <f t="shared" si="195"/>
        <v>_x000C_------------------------------</v>
      </c>
      <c r="B9988" s="8" t="s">
        <v>529</v>
      </c>
      <c r="C9988" s="8" t="s">
        <v>1227</v>
      </c>
      <c r="D9988" s="8" t="s">
        <v>1228</v>
      </c>
      <c r="E9988" s="8" t="s">
        <v>430</v>
      </c>
      <c r="F9988" s="8" t="s">
        <v>429</v>
      </c>
      <c r="G9988" s="8" t="s">
        <v>431</v>
      </c>
      <c r="H9988" s="8" t="s">
        <v>431</v>
      </c>
    </row>
    <row r="9989" spans="1:8">
      <c r="A9989" s="8" t="str">
        <f t="shared" si="195"/>
        <v>FORNO DE MINASrutura de Atual P</v>
      </c>
      <c r="B9989" s="8" t="s">
        <v>433</v>
      </c>
      <c r="C9989" s="8" t="s">
        <v>434</v>
      </c>
      <c r="D9989" s="8" t="s">
        <v>435</v>
      </c>
      <c r="E9989" s="8" t="s">
        <v>436</v>
      </c>
      <c r="F9989" s="8" t="s">
        <v>437</v>
      </c>
      <c r="G9989" s="8" t="s">
        <v>438</v>
      </c>
      <c r="H9989" s="8" t="s">
        <v>2290</v>
      </c>
    </row>
    <row r="9990" spans="1:8">
      <c r="A9990" s="8" t="str">
        <f t="shared" si="195"/>
        <v>-------------------------------</v>
      </c>
      <c r="B9990" s="8" t="s">
        <v>427</v>
      </c>
      <c r="C9990" s="8" t="s">
        <v>1227</v>
      </c>
      <c r="D9990" s="8" t="s">
        <v>1228</v>
      </c>
      <c r="E9990" s="8" t="s">
        <v>430</v>
      </c>
      <c r="F9990" s="8" t="s">
        <v>429</v>
      </c>
      <c r="G9990" s="8" t="s">
        <v>431</v>
      </c>
      <c r="H9990" s="8" t="s">
        <v>2288</v>
      </c>
    </row>
    <row r="9991" spans="1:8">
      <c r="A9991" s="8" t="str">
        <f t="shared" si="195"/>
        <v/>
      </c>
      <c r="B9991" s="8"/>
      <c r="C9991" s="8"/>
      <c r="D9991" s="8"/>
      <c r="E9991" s="8"/>
      <c r="F9991" s="8"/>
      <c r="G9991" s="8"/>
      <c r="H9991" s="8"/>
    </row>
    <row r="9992" spans="1:8">
      <c r="A9992" s="8" t="str">
        <f t="shared" si="195"/>
        <v>Item PaiItem Filho</v>
      </c>
      <c r="B9992" s="8" t="s">
        <v>441</v>
      </c>
      <c r="C9992" s="8" t="s">
        <v>442</v>
      </c>
      <c r="D9992" s="8" t="s">
        <v>443</v>
      </c>
      <c r="E9992" s="8" t="s">
        <v>444</v>
      </c>
      <c r="F9992" s="8" t="s">
        <v>443</v>
      </c>
      <c r="G9992" s="8" t="s">
        <v>445</v>
      </c>
      <c r="H9992" s="8" t="s">
        <v>446</v>
      </c>
    </row>
    <row r="9993" spans="1:8">
      <c r="A9993" s="8" t="str">
        <f t="shared" si="195"/>
        <v>------------------------------</v>
      </c>
      <c r="B9993" s="8" t="s">
        <v>427</v>
      </c>
      <c r="C9993" s="8" t="s">
        <v>447</v>
      </c>
      <c r="D9993" s="8" t="s">
        <v>448</v>
      </c>
      <c r="E9993" s="8" t="s">
        <v>449</v>
      </c>
      <c r="F9993" s="8" t="s">
        <v>448</v>
      </c>
      <c r="G9993" s="8" t="s">
        <v>431</v>
      </c>
      <c r="H9993" s="8" t="s">
        <v>427</v>
      </c>
    </row>
    <row r="9994" spans="1:8">
      <c r="A9994" s="8" t="str">
        <f t="shared" si="195"/>
        <v>40.13.002310.09.0003</v>
      </c>
      <c r="B9994" s="8" t="s">
        <v>302</v>
      </c>
      <c r="C9994" s="8" t="s">
        <v>303</v>
      </c>
      <c r="D9994" s="8" t="s">
        <v>450</v>
      </c>
      <c r="E9994" s="8" t="s">
        <v>824</v>
      </c>
      <c r="F9994" s="8" t="s">
        <v>452</v>
      </c>
      <c r="G9994" s="8" t="s">
        <v>825</v>
      </c>
      <c r="H9994" s="8">
        <v>0.24338000000000001</v>
      </c>
    </row>
    <row r="9995" spans="1:8">
      <c r="A9995" s="8" t="str">
        <f t="shared" si="195"/>
        <v>40.13.002310.06.0020</v>
      </c>
      <c r="B9995" s="8" t="s">
        <v>302</v>
      </c>
      <c r="C9995" s="8" t="s">
        <v>303</v>
      </c>
      <c r="D9995" s="8" t="s">
        <v>450</v>
      </c>
      <c r="E9995" s="8" t="s">
        <v>456</v>
      </c>
      <c r="F9995" s="8" t="s">
        <v>452</v>
      </c>
      <c r="G9995" s="8" t="s">
        <v>457</v>
      </c>
      <c r="H9995" s="8">
        <v>1.5103999999999999E-2</v>
      </c>
    </row>
    <row r="9996" spans="1:8">
      <c r="A9996" s="8" t="str">
        <f t="shared" si="195"/>
        <v>40.13.002310.07.0027</v>
      </c>
      <c r="B9996" s="8" t="s">
        <v>302</v>
      </c>
      <c r="C9996" s="8" t="s">
        <v>303</v>
      </c>
      <c r="D9996" s="8" t="s">
        <v>450</v>
      </c>
      <c r="E9996" s="8" t="s">
        <v>948</v>
      </c>
      <c r="F9996" s="8" t="s">
        <v>452</v>
      </c>
      <c r="G9996" s="8" t="s">
        <v>949</v>
      </c>
      <c r="H9996" s="8">
        <v>1.9269999999999999E-3</v>
      </c>
    </row>
    <row r="9997" spans="1:8">
      <c r="A9997" s="8" t="str">
        <f t="shared" si="195"/>
        <v>40.13.002330.05.0007</v>
      </c>
      <c r="B9997" s="8" t="s">
        <v>302</v>
      </c>
      <c r="C9997" s="8" t="s">
        <v>303</v>
      </c>
      <c r="D9997" s="8" t="s">
        <v>450</v>
      </c>
      <c r="E9997" s="8" t="s">
        <v>950</v>
      </c>
      <c r="F9997" s="8" t="s">
        <v>452</v>
      </c>
      <c r="G9997" s="8" t="s">
        <v>951</v>
      </c>
      <c r="H9997" s="8">
        <v>1.118182</v>
      </c>
    </row>
    <row r="9998" spans="1:8">
      <c r="A9998" s="8" t="str">
        <f t="shared" si="195"/>
        <v>40.13.002310.05.0003</v>
      </c>
      <c r="B9998" s="8" t="s">
        <v>302</v>
      </c>
      <c r="C9998" s="8" t="s">
        <v>303</v>
      </c>
      <c r="D9998" s="8" t="s">
        <v>450</v>
      </c>
      <c r="E9998" s="8" t="s">
        <v>952</v>
      </c>
      <c r="F9998" s="8" t="s">
        <v>452</v>
      </c>
      <c r="G9998" s="8" t="s">
        <v>953</v>
      </c>
      <c r="H9998" s="8">
        <v>0.67206500000000002</v>
      </c>
    </row>
    <row r="9999" spans="1:8">
      <c r="A9999" s="8" t="str">
        <f t="shared" ref="A9999:A10062" si="196">B9999&amp;E9999</f>
        <v>40.13.002310.04.0005</v>
      </c>
      <c r="B9999" s="8" t="s">
        <v>302</v>
      </c>
      <c r="C9999" s="8" t="s">
        <v>303</v>
      </c>
      <c r="D9999" s="8" t="s">
        <v>450</v>
      </c>
      <c r="E9999" s="8" t="s">
        <v>475</v>
      </c>
      <c r="F9999" s="8" t="s">
        <v>452</v>
      </c>
      <c r="G9999" s="8" t="s">
        <v>476</v>
      </c>
      <c r="H9999" s="8">
        <v>0.20161999999999999</v>
      </c>
    </row>
    <row r="10000" spans="1:8">
      <c r="A10000" s="8" t="str">
        <f t="shared" si="196"/>
        <v>40.13.002310.04.0004</v>
      </c>
      <c r="B10000" s="8" t="s">
        <v>302</v>
      </c>
      <c r="C10000" s="8" t="s">
        <v>303</v>
      </c>
      <c r="D10000" s="8" t="s">
        <v>450</v>
      </c>
      <c r="E10000" s="8" t="s">
        <v>776</v>
      </c>
      <c r="F10000" s="8" t="s">
        <v>452</v>
      </c>
      <c r="G10000" s="8" t="s">
        <v>777</v>
      </c>
      <c r="H10000" s="8">
        <v>0.14785400000000001</v>
      </c>
    </row>
    <row r="10001" spans="1:8">
      <c r="A10001" s="8" t="str">
        <f t="shared" si="196"/>
        <v>40.13.002320.16.0001</v>
      </c>
      <c r="B10001" s="8" t="s">
        <v>302</v>
      </c>
      <c r="C10001" s="8" t="s">
        <v>303</v>
      </c>
      <c r="D10001" s="8" t="s">
        <v>450</v>
      </c>
      <c r="E10001" s="8" t="s">
        <v>980</v>
      </c>
      <c r="F10001" s="8" t="s">
        <v>508</v>
      </c>
      <c r="G10001" s="8" t="s">
        <v>981</v>
      </c>
      <c r="H10001" s="8">
        <v>18</v>
      </c>
    </row>
    <row r="10002" spans="1:8">
      <c r="A10002" s="8" t="str">
        <f t="shared" si="196"/>
        <v>40.13.002320.03.0035</v>
      </c>
      <c r="B10002" s="8" t="s">
        <v>302</v>
      </c>
      <c r="C10002" s="8" t="s">
        <v>303</v>
      </c>
      <c r="D10002" s="8" t="s">
        <v>450</v>
      </c>
      <c r="E10002" s="8" t="s">
        <v>963</v>
      </c>
      <c r="F10002" s="8" t="s">
        <v>463</v>
      </c>
      <c r="G10002" s="8" t="s">
        <v>964</v>
      </c>
      <c r="H10002" s="8">
        <v>1</v>
      </c>
    </row>
    <row r="10003" spans="1:8">
      <c r="A10003" s="8" t="str">
        <f t="shared" si="196"/>
        <v>40.13.002320.06.0004</v>
      </c>
      <c r="B10003" s="8" t="s">
        <v>302</v>
      </c>
      <c r="C10003" s="8" t="s">
        <v>303</v>
      </c>
      <c r="D10003" s="8" t="s">
        <v>450</v>
      </c>
      <c r="E10003" s="8" t="s">
        <v>1031</v>
      </c>
      <c r="F10003" s="8" t="s">
        <v>508</v>
      </c>
      <c r="G10003" s="8" t="s">
        <v>1030</v>
      </c>
      <c r="H10003" s="8">
        <v>1.0101009999999999</v>
      </c>
    </row>
    <row r="10004" spans="1:8">
      <c r="A10004" s="8" t="str">
        <f t="shared" si="196"/>
        <v>40.13.002320.10.0005</v>
      </c>
      <c r="B10004" s="8" t="s">
        <v>302</v>
      </c>
      <c r="C10004" s="8" t="s">
        <v>303</v>
      </c>
      <c r="D10004" s="8" t="s">
        <v>450</v>
      </c>
      <c r="E10004" s="8" t="s">
        <v>992</v>
      </c>
      <c r="F10004" s="8" t="s">
        <v>508</v>
      </c>
      <c r="G10004" s="8" t="s">
        <v>993</v>
      </c>
      <c r="H10004" s="8">
        <v>1.0101009999999999</v>
      </c>
    </row>
    <row r="10005" spans="1:8">
      <c r="A10005" s="8" t="str">
        <f t="shared" si="196"/>
        <v>40.13.002435.05.0045</v>
      </c>
      <c r="B10005" s="8" t="s">
        <v>304</v>
      </c>
      <c r="C10005" s="8" t="s">
        <v>305</v>
      </c>
      <c r="D10005" s="8" t="s">
        <v>450</v>
      </c>
      <c r="E10005" s="8" t="s">
        <v>997</v>
      </c>
      <c r="F10005" s="8" t="s">
        <v>452</v>
      </c>
      <c r="G10005" s="8" t="s">
        <v>998</v>
      </c>
      <c r="H10005" s="8">
        <v>3.24</v>
      </c>
    </row>
    <row r="10006" spans="1:8">
      <c r="A10006" s="8" t="str">
        <f t="shared" si="196"/>
        <v>40.13.002430.02.0027</v>
      </c>
      <c r="B10006" s="8" t="s">
        <v>304</v>
      </c>
      <c r="C10006" s="8" t="s">
        <v>305</v>
      </c>
      <c r="D10006" s="8" t="s">
        <v>450</v>
      </c>
      <c r="E10006" s="8" t="s">
        <v>270</v>
      </c>
      <c r="F10006" s="8" t="s">
        <v>579</v>
      </c>
      <c r="G10006" s="8" t="s">
        <v>982</v>
      </c>
      <c r="H10006" s="8">
        <v>1.0432650000000001</v>
      </c>
    </row>
    <row r="10007" spans="1:8">
      <c r="A10007" s="8" t="str">
        <f t="shared" si="196"/>
        <v>40.13.002440.03.5580</v>
      </c>
      <c r="B10007" s="8" t="s">
        <v>304</v>
      </c>
      <c r="C10007" s="8" t="s">
        <v>305</v>
      </c>
      <c r="D10007" s="8" t="s">
        <v>450</v>
      </c>
      <c r="E10007" s="8" t="s">
        <v>757</v>
      </c>
      <c r="F10007" s="8" t="s">
        <v>498</v>
      </c>
      <c r="G10007" s="8" t="s">
        <v>758</v>
      </c>
      <c r="H10007" s="8">
        <v>0.26081599999999999</v>
      </c>
    </row>
    <row r="10008" spans="1:8">
      <c r="A10008" s="8" t="str">
        <f t="shared" si="196"/>
        <v>40.13.002410.07.0002</v>
      </c>
      <c r="B10008" s="8" t="s">
        <v>304</v>
      </c>
      <c r="C10008" s="8" t="s">
        <v>305</v>
      </c>
      <c r="D10008" s="8" t="s">
        <v>450</v>
      </c>
      <c r="E10008" s="8" t="s">
        <v>454</v>
      </c>
      <c r="F10008" s="8" t="s">
        <v>452</v>
      </c>
      <c r="G10008" s="8" t="s">
        <v>455</v>
      </c>
      <c r="H10008" s="8">
        <v>6.7657999999999996E-2</v>
      </c>
    </row>
    <row r="10009" spans="1:8">
      <c r="A10009" s="8" t="str">
        <f t="shared" si="196"/>
        <v>40.13.002410.09.0004</v>
      </c>
      <c r="B10009" s="8" t="s">
        <v>304</v>
      </c>
      <c r="C10009" s="8" t="s">
        <v>305</v>
      </c>
      <c r="D10009" s="8" t="s">
        <v>450</v>
      </c>
      <c r="E10009" s="8" t="s">
        <v>577</v>
      </c>
      <c r="F10009" s="8" t="s">
        <v>452</v>
      </c>
      <c r="G10009" s="8" t="s">
        <v>578</v>
      </c>
      <c r="H10009" s="8">
        <v>2.5555999999999999E-2</v>
      </c>
    </row>
    <row r="10010" spans="1:8">
      <c r="A10010" s="8" t="str">
        <f t="shared" si="196"/>
        <v>40.13.002430.05.0008</v>
      </c>
      <c r="B10010" s="8" t="s">
        <v>304</v>
      </c>
      <c r="C10010" s="8" t="s">
        <v>305</v>
      </c>
      <c r="D10010" s="8" t="s">
        <v>450</v>
      </c>
      <c r="E10010" s="8" t="s">
        <v>946</v>
      </c>
      <c r="F10010" s="8" t="s">
        <v>498</v>
      </c>
      <c r="G10010" s="8" t="s">
        <v>947</v>
      </c>
      <c r="H10010" s="8">
        <v>0.83090900000000001</v>
      </c>
    </row>
    <row r="10011" spans="1:8">
      <c r="A10011" s="8" t="str">
        <f t="shared" si="196"/>
        <v>40.13.002410.05.0002</v>
      </c>
      <c r="B10011" s="8" t="s">
        <v>304</v>
      </c>
      <c r="C10011" s="8" t="s">
        <v>305</v>
      </c>
      <c r="D10011" s="8" t="s">
        <v>450</v>
      </c>
      <c r="E10011" s="8" t="s">
        <v>451</v>
      </c>
      <c r="F10011" s="8" t="s">
        <v>452</v>
      </c>
      <c r="G10011" s="8" t="s">
        <v>453</v>
      </c>
      <c r="H10011" s="8">
        <v>0.48180400000000001</v>
      </c>
    </row>
    <row r="10012" spans="1:8">
      <c r="A10012" s="8" t="str">
        <f t="shared" si="196"/>
        <v>40.13.002410.04.0010</v>
      </c>
      <c r="B10012" s="8" t="s">
        <v>304</v>
      </c>
      <c r="C10012" s="8" t="s">
        <v>305</v>
      </c>
      <c r="D10012" s="8" t="s">
        <v>450</v>
      </c>
      <c r="E10012" s="8" t="s">
        <v>465</v>
      </c>
      <c r="F10012" s="8" t="s">
        <v>452</v>
      </c>
      <c r="G10012" s="8" t="s">
        <v>459</v>
      </c>
      <c r="H10012" s="8">
        <v>0.144541</v>
      </c>
    </row>
    <row r="10013" spans="1:8">
      <c r="A10013" s="8" t="str">
        <f t="shared" si="196"/>
        <v>40.13.002410.09.0003</v>
      </c>
      <c r="B10013" s="8" t="s">
        <v>304</v>
      </c>
      <c r="C10013" s="8" t="s">
        <v>305</v>
      </c>
      <c r="D10013" s="8" t="s">
        <v>450</v>
      </c>
      <c r="E10013" s="8" t="s">
        <v>824</v>
      </c>
      <c r="F10013" s="8" t="s">
        <v>452</v>
      </c>
      <c r="G10013" s="8" t="s">
        <v>825</v>
      </c>
      <c r="H10013" s="8">
        <v>0.24338000000000001</v>
      </c>
    </row>
    <row r="10014" spans="1:8">
      <c r="A10014" s="8" t="str">
        <f t="shared" si="196"/>
        <v>40.13.002410.06.0020</v>
      </c>
      <c r="B10014" s="8" t="s">
        <v>304</v>
      </c>
      <c r="C10014" s="8" t="s">
        <v>305</v>
      </c>
      <c r="D10014" s="8" t="s">
        <v>450</v>
      </c>
      <c r="E10014" s="8" t="s">
        <v>456</v>
      </c>
      <c r="F10014" s="8" t="s">
        <v>452</v>
      </c>
      <c r="G10014" s="8" t="s">
        <v>457</v>
      </c>
      <c r="H10014" s="8">
        <v>1.5103999999999999E-2</v>
      </c>
    </row>
    <row r="10015" spans="1:8">
      <c r="A10015" s="8" t="str">
        <f t="shared" si="196"/>
        <v>40.13.002410.07.0027</v>
      </c>
      <c r="B10015" s="8" t="s">
        <v>304</v>
      </c>
      <c r="C10015" s="8" t="s">
        <v>305</v>
      </c>
      <c r="D10015" s="8" t="s">
        <v>450</v>
      </c>
      <c r="E10015" s="8" t="s">
        <v>948</v>
      </c>
      <c r="F10015" s="8" t="s">
        <v>452</v>
      </c>
      <c r="G10015" s="8" t="s">
        <v>949</v>
      </c>
      <c r="H10015" s="8">
        <v>1.9269999999999999E-3</v>
      </c>
    </row>
    <row r="10016" spans="1:8">
      <c r="A10016" s="8" t="str">
        <f t="shared" si="196"/>
        <v>40.13.002430.05.0007</v>
      </c>
      <c r="B10016" s="8" t="s">
        <v>304</v>
      </c>
      <c r="C10016" s="8" t="s">
        <v>305</v>
      </c>
      <c r="D10016" s="8" t="s">
        <v>450</v>
      </c>
      <c r="E10016" s="8" t="s">
        <v>950</v>
      </c>
      <c r="F10016" s="8" t="s">
        <v>452</v>
      </c>
      <c r="G10016" s="8" t="s">
        <v>951</v>
      </c>
      <c r="H10016" s="8">
        <v>1.118182</v>
      </c>
    </row>
    <row r="10017" spans="1:8">
      <c r="A10017" s="8" t="str">
        <f t="shared" si="196"/>
        <v>40.13.002410.05.0003</v>
      </c>
      <c r="B10017" s="8" t="s">
        <v>304</v>
      </c>
      <c r="C10017" s="8" t="s">
        <v>305</v>
      </c>
      <c r="D10017" s="8" t="s">
        <v>450</v>
      </c>
      <c r="E10017" s="8" t="s">
        <v>952</v>
      </c>
      <c r="F10017" s="8" t="s">
        <v>452</v>
      </c>
      <c r="G10017" s="8" t="s">
        <v>953</v>
      </c>
      <c r="H10017" s="8">
        <v>0.67206500000000002</v>
      </c>
    </row>
    <row r="10018" spans="1:8">
      <c r="A10018" s="8" t="str">
        <f t="shared" si="196"/>
        <v>40.13.002410.04.0005</v>
      </c>
      <c r="B10018" s="8" t="s">
        <v>304</v>
      </c>
      <c r="C10018" s="8" t="s">
        <v>305</v>
      </c>
      <c r="D10018" s="8" t="s">
        <v>450</v>
      </c>
      <c r="E10018" s="8" t="s">
        <v>475</v>
      </c>
      <c r="F10018" s="8" t="s">
        <v>452</v>
      </c>
      <c r="G10018" s="8" t="s">
        <v>476</v>
      </c>
      <c r="H10018" s="8">
        <v>0.20161999999999999</v>
      </c>
    </row>
    <row r="10019" spans="1:8">
      <c r="A10019" s="8" t="str">
        <f t="shared" si="196"/>
        <v>40.13.002410.04.0004</v>
      </c>
      <c r="B10019" s="8" t="s">
        <v>304</v>
      </c>
      <c r="C10019" s="8" t="s">
        <v>305</v>
      </c>
      <c r="D10019" s="8" t="s">
        <v>450</v>
      </c>
      <c r="E10019" s="8" t="s">
        <v>776</v>
      </c>
      <c r="F10019" s="8" t="s">
        <v>452</v>
      </c>
      <c r="G10019" s="8" t="s">
        <v>777</v>
      </c>
      <c r="H10019" s="8">
        <v>0.14785400000000001</v>
      </c>
    </row>
    <row r="10020" spans="1:8">
      <c r="A10020" s="8" t="str">
        <f t="shared" si="196"/>
        <v>40.13.002420.16.0001</v>
      </c>
      <c r="B10020" s="8" t="s">
        <v>304</v>
      </c>
      <c r="C10020" s="8" t="s">
        <v>305</v>
      </c>
      <c r="D10020" s="8" t="s">
        <v>450</v>
      </c>
      <c r="E10020" s="8" t="s">
        <v>980</v>
      </c>
      <c r="F10020" s="8" t="s">
        <v>508</v>
      </c>
      <c r="G10020" s="8" t="s">
        <v>981</v>
      </c>
      <c r="H10020" s="8">
        <v>18</v>
      </c>
    </row>
    <row r="10021" spans="1:8">
      <c r="A10021" s="8" t="str">
        <f t="shared" si="196"/>
        <v>40.13.002420.03.0035</v>
      </c>
      <c r="B10021" s="8" t="s">
        <v>304</v>
      </c>
      <c r="C10021" s="8" t="s">
        <v>305</v>
      </c>
      <c r="D10021" s="8" t="s">
        <v>450</v>
      </c>
      <c r="E10021" s="8" t="s">
        <v>963</v>
      </c>
      <c r="F10021" s="8" t="s">
        <v>463</v>
      </c>
      <c r="G10021" s="8" t="s">
        <v>964</v>
      </c>
      <c r="H10021" s="8">
        <v>1</v>
      </c>
    </row>
    <row r="10022" spans="1:8">
      <c r="A10022" s="8" t="str">
        <f t="shared" si="196"/>
        <v>40.13.002420.06.0003</v>
      </c>
      <c r="B10022" s="8" t="s">
        <v>304</v>
      </c>
      <c r="C10022" s="8" t="s">
        <v>305</v>
      </c>
      <c r="D10022" s="8" t="s">
        <v>450</v>
      </c>
      <c r="E10022" s="8" t="s">
        <v>1032</v>
      </c>
      <c r="F10022" s="8" t="s">
        <v>508</v>
      </c>
      <c r="G10022" s="8" t="s">
        <v>1030</v>
      </c>
      <c r="H10022" s="8">
        <v>1.0050250000000001</v>
      </c>
    </row>
    <row r="10023" spans="1:8">
      <c r="A10023" s="8" t="str">
        <f t="shared" si="196"/>
        <v>40.13.002420.10.0005</v>
      </c>
      <c r="B10023" s="8" t="s">
        <v>304</v>
      </c>
      <c r="C10023" s="8" t="s">
        <v>305</v>
      </c>
      <c r="D10023" s="8" t="s">
        <v>450</v>
      </c>
      <c r="E10023" s="8" t="s">
        <v>992</v>
      </c>
      <c r="F10023" s="8" t="s">
        <v>508</v>
      </c>
      <c r="G10023" s="8" t="s">
        <v>993</v>
      </c>
      <c r="H10023" s="8">
        <v>1.0050250000000001</v>
      </c>
    </row>
    <row r="10024" spans="1:8">
      <c r="A10024" s="8" t="str">
        <f t="shared" si="196"/>
        <v>40.13.002535.05.0040</v>
      </c>
      <c r="B10024" s="8" t="s">
        <v>134</v>
      </c>
      <c r="C10024" s="8" t="s">
        <v>306</v>
      </c>
      <c r="D10024" s="8" t="s">
        <v>450</v>
      </c>
      <c r="E10024" s="8" t="s">
        <v>1006</v>
      </c>
      <c r="F10024" s="8" t="s">
        <v>452</v>
      </c>
      <c r="G10024" s="8" t="s">
        <v>1007</v>
      </c>
      <c r="H10024" s="8">
        <v>3.24</v>
      </c>
    </row>
    <row r="10025" spans="1:8">
      <c r="A10025" s="8" t="str">
        <f t="shared" si="196"/>
        <v>40.13.002530.02.0030</v>
      </c>
      <c r="B10025" s="8" t="s">
        <v>134</v>
      </c>
      <c r="C10025" s="8" t="s">
        <v>306</v>
      </c>
      <c r="D10025" s="8" t="s">
        <v>450</v>
      </c>
      <c r="E10025" s="8" t="s">
        <v>259</v>
      </c>
      <c r="F10025" s="8" t="s">
        <v>579</v>
      </c>
      <c r="G10025" s="8" t="s">
        <v>967</v>
      </c>
      <c r="H10025" s="8">
        <v>1.1755100000000001</v>
      </c>
    </row>
    <row r="10026" spans="1:8">
      <c r="A10026" s="8" t="str">
        <f t="shared" si="196"/>
        <v>40.13.002510.07.0002</v>
      </c>
      <c r="B10026" s="8" t="s">
        <v>134</v>
      </c>
      <c r="C10026" s="8" t="s">
        <v>306</v>
      </c>
      <c r="D10026" s="8" t="s">
        <v>450</v>
      </c>
      <c r="E10026" s="8" t="s">
        <v>454</v>
      </c>
      <c r="F10026" s="8" t="s">
        <v>452</v>
      </c>
      <c r="G10026" s="8" t="s">
        <v>455</v>
      </c>
      <c r="H10026" s="8">
        <v>8.0935000000000007E-2</v>
      </c>
    </row>
    <row r="10027" spans="1:8">
      <c r="A10027" s="8" t="str">
        <f t="shared" si="196"/>
        <v>40.13.002510.09.0004</v>
      </c>
      <c r="B10027" s="8" t="s">
        <v>134</v>
      </c>
      <c r="C10027" s="8" t="s">
        <v>306</v>
      </c>
      <c r="D10027" s="8" t="s">
        <v>450</v>
      </c>
      <c r="E10027" s="8" t="s">
        <v>577</v>
      </c>
      <c r="F10027" s="8" t="s">
        <v>452</v>
      </c>
      <c r="G10027" s="8" t="s">
        <v>578</v>
      </c>
      <c r="H10027" s="8">
        <v>2.5555999999999999E-2</v>
      </c>
    </row>
    <row r="10028" spans="1:8">
      <c r="A10028" s="8" t="str">
        <f t="shared" si="196"/>
        <v>40.13.002530.05.0008</v>
      </c>
      <c r="B10028" s="8" t="s">
        <v>134</v>
      </c>
      <c r="C10028" s="8" t="s">
        <v>306</v>
      </c>
      <c r="D10028" s="8" t="s">
        <v>450</v>
      </c>
      <c r="E10028" s="8" t="s">
        <v>946</v>
      </c>
      <c r="F10028" s="8" t="s">
        <v>498</v>
      </c>
      <c r="G10028" s="8" t="s">
        <v>947</v>
      </c>
      <c r="H10028" s="8">
        <v>0.712727</v>
      </c>
    </row>
    <row r="10029" spans="1:8">
      <c r="A10029" s="8" t="str">
        <f t="shared" si="196"/>
        <v>40.13.002510.05.0002</v>
      </c>
      <c r="B10029" s="8" t="s">
        <v>134</v>
      </c>
      <c r="C10029" s="8" t="s">
        <v>306</v>
      </c>
      <c r="D10029" s="8" t="s">
        <v>450</v>
      </c>
      <c r="E10029" s="8" t="s">
        <v>451</v>
      </c>
      <c r="F10029" s="8" t="s">
        <v>452</v>
      </c>
      <c r="G10029" s="8" t="s">
        <v>453</v>
      </c>
      <c r="H10029" s="8">
        <v>0.41327599999999998</v>
      </c>
    </row>
    <row r="10030" spans="1:8">
      <c r="A10030" s="8" t="str">
        <f t="shared" si="196"/>
        <v>40.13.002510.04.0010</v>
      </c>
      <c r="B10030" s="8" t="s">
        <v>134</v>
      </c>
      <c r="C10030" s="8" t="s">
        <v>306</v>
      </c>
      <c r="D10030" s="8" t="s">
        <v>450</v>
      </c>
      <c r="E10030" s="8" t="s">
        <v>465</v>
      </c>
      <c r="F10030" s="8" t="s">
        <v>452</v>
      </c>
      <c r="G10030" s="8" t="s">
        <v>459</v>
      </c>
      <c r="H10030" s="8">
        <v>0.123983</v>
      </c>
    </row>
    <row r="10031" spans="1:8">
      <c r="A10031" s="8" t="str">
        <f t="shared" si="196"/>
        <v>40.13.002510.09.0003</v>
      </c>
      <c r="B10031" s="8" t="s">
        <v>134</v>
      </c>
      <c r="C10031" s="8" t="s">
        <v>306</v>
      </c>
      <c r="D10031" s="8" t="s">
        <v>450</v>
      </c>
      <c r="E10031" s="8" t="s">
        <v>824</v>
      </c>
      <c r="F10031" s="8" t="s">
        <v>452</v>
      </c>
      <c r="G10031" s="8" t="s">
        <v>825</v>
      </c>
      <c r="H10031" s="8">
        <v>0.223604</v>
      </c>
    </row>
    <row r="10032" spans="1:8">
      <c r="A10032" s="8" t="str">
        <f t="shared" si="196"/>
        <v>40.13.002510.06.0020</v>
      </c>
      <c r="B10032" s="8" t="s">
        <v>134</v>
      </c>
      <c r="C10032" s="8" t="s">
        <v>306</v>
      </c>
      <c r="D10032" s="8" t="s">
        <v>450</v>
      </c>
      <c r="E10032" s="8" t="s">
        <v>456</v>
      </c>
      <c r="F10032" s="8" t="s">
        <v>452</v>
      </c>
      <c r="G10032" s="8" t="s">
        <v>457</v>
      </c>
      <c r="H10032" s="8">
        <v>1.5282E-2</v>
      </c>
    </row>
    <row r="10033" spans="1:8">
      <c r="A10033" s="8" t="str">
        <f t="shared" si="196"/>
        <v>40.13.002510.07.0027</v>
      </c>
      <c r="B10033" s="8" t="s">
        <v>134</v>
      </c>
      <c r="C10033" s="8" t="s">
        <v>306</v>
      </c>
      <c r="D10033" s="8" t="s">
        <v>450</v>
      </c>
      <c r="E10033" s="8" t="s">
        <v>948</v>
      </c>
      <c r="F10033" s="8" t="s">
        <v>452</v>
      </c>
      <c r="G10033" s="8" t="s">
        <v>949</v>
      </c>
      <c r="H10033" s="8">
        <v>1.653E-3</v>
      </c>
    </row>
    <row r="10034" spans="1:8">
      <c r="A10034" s="8" t="str">
        <f t="shared" si="196"/>
        <v>40.13.002530.05.0007</v>
      </c>
      <c r="B10034" s="8" t="s">
        <v>134</v>
      </c>
      <c r="C10034" s="8" t="s">
        <v>306</v>
      </c>
      <c r="D10034" s="8" t="s">
        <v>450</v>
      </c>
      <c r="E10034" s="8" t="s">
        <v>950</v>
      </c>
      <c r="F10034" s="8" t="s">
        <v>452</v>
      </c>
      <c r="G10034" s="8" t="s">
        <v>951</v>
      </c>
      <c r="H10034" s="8">
        <v>1.3636360000000001</v>
      </c>
    </row>
    <row r="10035" spans="1:8">
      <c r="A10035" s="8" t="str">
        <f t="shared" si="196"/>
        <v>40.13.002510.05.0003</v>
      </c>
      <c r="B10035" s="8" t="s">
        <v>134</v>
      </c>
      <c r="C10035" s="8" t="s">
        <v>306</v>
      </c>
      <c r="D10035" s="8" t="s">
        <v>450</v>
      </c>
      <c r="E10035" s="8" t="s">
        <v>952</v>
      </c>
      <c r="F10035" s="8" t="s">
        <v>452</v>
      </c>
      <c r="G10035" s="8" t="s">
        <v>953</v>
      </c>
      <c r="H10035" s="8">
        <v>0.81959199999999999</v>
      </c>
    </row>
    <row r="10036" spans="1:8">
      <c r="A10036" s="8" t="str">
        <f t="shared" si="196"/>
        <v>40.13.002510.04.0005</v>
      </c>
      <c r="B10036" s="8" t="s">
        <v>134</v>
      </c>
      <c r="C10036" s="8" t="s">
        <v>306</v>
      </c>
      <c r="D10036" s="8" t="s">
        <v>450</v>
      </c>
      <c r="E10036" s="8" t="s">
        <v>475</v>
      </c>
      <c r="F10036" s="8" t="s">
        <v>452</v>
      </c>
      <c r="G10036" s="8" t="s">
        <v>476</v>
      </c>
      <c r="H10036" s="8">
        <v>0.24587800000000001</v>
      </c>
    </row>
    <row r="10037" spans="1:8">
      <c r="A10037" s="8" t="str">
        <f t="shared" si="196"/>
        <v>40.13.002510.04.0004</v>
      </c>
      <c r="B10037" s="8" t="s">
        <v>134</v>
      </c>
      <c r="C10037" s="8" t="s">
        <v>306</v>
      </c>
      <c r="D10037" s="8" t="s">
        <v>450</v>
      </c>
      <c r="E10037" s="8" t="s">
        <v>776</v>
      </c>
      <c r="F10037" s="8" t="s">
        <v>452</v>
      </c>
      <c r="G10037" s="8" t="s">
        <v>777</v>
      </c>
      <c r="H10037" s="8">
        <v>0.18031</v>
      </c>
    </row>
    <row r="10038" spans="1:8">
      <c r="A10038" s="8" t="str">
        <f t="shared" si="196"/>
        <v>40.13.002520.16.0002</v>
      </c>
      <c r="B10038" s="8" t="s">
        <v>134</v>
      </c>
      <c r="C10038" s="8" t="s">
        <v>306</v>
      </c>
      <c r="D10038" s="8" t="s">
        <v>450</v>
      </c>
      <c r="E10038" s="8" t="s">
        <v>961</v>
      </c>
      <c r="F10038" s="8" t="s">
        <v>508</v>
      </c>
      <c r="G10038" s="8" t="s">
        <v>962</v>
      </c>
      <c r="H10038" s="8">
        <v>36</v>
      </c>
    </row>
    <row r="10039" spans="1:8">
      <c r="A10039" s="8" t="str">
        <f t="shared" si="196"/>
        <v>40.13.002520.17.0003</v>
      </c>
      <c r="B10039" s="8" t="s">
        <v>134</v>
      </c>
      <c r="C10039" s="8" t="s">
        <v>306</v>
      </c>
      <c r="D10039" s="8" t="s">
        <v>450</v>
      </c>
      <c r="E10039" s="8" t="s">
        <v>1033</v>
      </c>
      <c r="F10039" s="8" t="s">
        <v>508</v>
      </c>
      <c r="G10039" s="8" t="s">
        <v>1034</v>
      </c>
      <c r="H10039" s="8">
        <v>18</v>
      </c>
    </row>
    <row r="10040" spans="1:8">
      <c r="A10040" s="8" t="str">
        <f t="shared" si="196"/>
        <v>40.13.002520.03.0038</v>
      </c>
      <c r="B10040" s="8" t="s">
        <v>134</v>
      </c>
      <c r="C10040" s="8" t="s">
        <v>306</v>
      </c>
      <c r="D10040" s="8" t="s">
        <v>450</v>
      </c>
      <c r="E10040" s="8" t="s">
        <v>1015</v>
      </c>
      <c r="F10040" s="8" t="s">
        <v>463</v>
      </c>
      <c r="G10040" s="8" t="s">
        <v>1016</v>
      </c>
      <c r="H10040" s="8">
        <v>1</v>
      </c>
    </row>
    <row r="10041" spans="1:8">
      <c r="A10041" s="8" t="str">
        <f t="shared" si="196"/>
        <v>40.13.002520.07.0097</v>
      </c>
      <c r="B10041" s="8" t="s">
        <v>134</v>
      </c>
      <c r="C10041" s="8" t="s">
        <v>306</v>
      </c>
      <c r="D10041" s="8" t="s">
        <v>450</v>
      </c>
      <c r="E10041" s="8" t="s">
        <v>1036</v>
      </c>
      <c r="F10041" s="8" t="s">
        <v>452</v>
      </c>
      <c r="G10041" s="8" t="s">
        <v>1037</v>
      </c>
      <c r="H10041" s="8">
        <v>6.1508E-2</v>
      </c>
    </row>
    <row r="10042" spans="1:8">
      <c r="A10042" s="8" t="str">
        <f t="shared" si="196"/>
        <v>40.13.002635.05.0041</v>
      </c>
      <c r="B10042" s="8" t="s">
        <v>135</v>
      </c>
      <c r="C10042" s="8" t="s">
        <v>297</v>
      </c>
      <c r="D10042" s="8" t="s">
        <v>450</v>
      </c>
      <c r="E10042" s="8" t="s">
        <v>965</v>
      </c>
      <c r="F10042" s="8" t="s">
        <v>452</v>
      </c>
      <c r="G10042" s="8" t="s">
        <v>307</v>
      </c>
      <c r="H10042" s="8">
        <v>3.24</v>
      </c>
    </row>
    <row r="10043" spans="1:8">
      <c r="A10043" s="8" t="str">
        <f t="shared" si="196"/>
        <v>40.13.002630.02.0030</v>
      </c>
      <c r="B10043" s="8" t="s">
        <v>135</v>
      </c>
      <c r="C10043" s="8" t="s">
        <v>297</v>
      </c>
      <c r="D10043" s="8" t="s">
        <v>450</v>
      </c>
      <c r="E10043" s="8" t="s">
        <v>259</v>
      </c>
      <c r="F10043" s="8" t="s">
        <v>579</v>
      </c>
      <c r="G10043" s="8" t="s">
        <v>967</v>
      </c>
      <c r="H10043" s="8">
        <v>0.94040800000000002</v>
      </c>
    </row>
    <row r="10044" spans="1:8">
      <c r="A10044" s="8" t="str">
        <f t="shared" si="196"/>
        <v>40.13.002640.03.5580</v>
      </c>
      <c r="B10044" s="8" t="s">
        <v>135</v>
      </c>
      <c r="C10044" s="8" t="s">
        <v>297</v>
      </c>
      <c r="D10044" s="8" t="s">
        <v>450</v>
      </c>
      <c r="E10044" s="8" t="s">
        <v>757</v>
      </c>
      <c r="F10044" s="8" t="s">
        <v>498</v>
      </c>
      <c r="G10044" s="8" t="s">
        <v>758</v>
      </c>
      <c r="H10044" s="8">
        <v>0.23510200000000001</v>
      </c>
    </row>
    <row r="10045" spans="1:8">
      <c r="A10045" s="8" t="str">
        <f t="shared" si="196"/>
        <v>40.13.002610.07.0002</v>
      </c>
      <c r="B10045" s="8" t="s">
        <v>135</v>
      </c>
      <c r="C10045" s="8" t="s">
        <v>297</v>
      </c>
      <c r="D10045" s="8" t="s">
        <v>450</v>
      </c>
      <c r="E10045" s="8" t="s">
        <v>454</v>
      </c>
      <c r="F10045" s="8" t="s">
        <v>452</v>
      </c>
      <c r="G10045" s="8" t="s">
        <v>455</v>
      </c>
      <c r="H10045" s="8">
        <v>8.0935000000000007E-2</v>
      </c>
    </row>
    <row r="10046" spans="1:8">
      <c r="A10046" s="8" t="str">
        <f t="shared" si="196"/>
        <v>40.13.002610.09.0004</v>
      </c>
      <c r="B10046" s="8" t="s">
        <v>135</v>
      </c>
      <c r="C10046" s="8" t="s">
        <v>297</v>
      </c>
      <c r="D10046" s="8" t="s">
        <v>450</v>
      </c>
      <c r="E10046" s="8" t="s">
        <v>577</v>
      </c>
      <c r="F10046" s="8" t="s">
        <v>452</v>
      </c>
      <c r="G10046" s="8" t="s">
        <v>578</v>
      </c>
      <c r="H10046" s="8">
        <v>2.5555999999999999E-2</v>
      </c>
    </row>
    <row r="10047" spans="1:8">
      <c r="A10047" s="8" t="str">
        <f t="shared" si="196"/>
        <v>40.13.002630.05.0008</v>
      </c>
      <c r="B10047" s="8" t="s">
        <v>135</v>
      </c>
      <c r="C10047" s="8" t="s">
        <v>297</v>
      </c>
      <c r="D10047" s="8" t="s">
        <v>450</v>
      </c>
      <c r="E10047" s="8" t="s">
        <v>946</v>
      </c>
      <c r="F10047" s="8" t="s">
        <v>498</v>
      </c>
      <c r="G10047" s="8" t="s">
        <v>947</v>
      </c>
      <c r="H10047" s="8">
        <v>0.712727</v>
      </c>
    </row>
    <row r="10048" spans="1:8">
      <c r="A10048" s="8" t="str">
        <f t="shared" si="196"/>
        <v>40.13.002610.05.0002</v>
      </c>
      <c r="B10048" s="8" t="s">
        <v>135</v>
      </c>
      <c r="C10048" s="8" t="s">
        <v>297</v>
      </c>
      <c r="D10048" s="8" t="s">
        <v>450</v>
      </c>
      <c r="E10048" s="8" t="s">
        <v>451</v>
      </c>
      <c r="F10048" s="8" t="s">
        <v>452</v>
      </c>
      <c r="G10048" s="8" t="s">
        <v>453</v>
      </c>
      <c r="H10048" s="8">
        <v>0.41327599999999998</v>
      </c>
    </row>
    <row r="10049" spans="1:8">
      <c r="A10049" s="8" t="str">
        <f t="shared" si="196"/>
        <v>40.13.002610.04.0010</v>
      </c>
      <c r="B10049" s="8" t="s">
        <v>135</v>
      </c>
      <c r="C10049" s="8" t="s">
        <v>297</v>
      </c>
      <c r="D10049" s="8" t="s">
        <v>450</v>
      </c>
      <c r="E10049" s="8" t="s">
        <v>465</v>
      </c>
      <c r="F10049" s="8" t="s">
        <v>452</v>
      </c>
      <c r="G10049" s="8" t="s">
        <v>459</v>
      </c>
      <c r="H10049" s="8">
        <v>0.123983</v>
      </c>
    </row>
    <row r="10050" spans="1:8">
      <c r="A10050" s="8" t="str">
        <f t="shared" si="196"/>
        <v>40.13.002610.09.0003</v>
      </c>
      <c r="B10050" s="8" t="s">
        <v>135</v>
      </c>
      <c r="C10050" s="8" t="s">
        <v>297</v>
      </c>
      <c r="D10050" s="8" t="s">
        <v>450</v>
      </c>
      <c r="E10050" s="8" t="s">
        <v>824</v>
      </c>
      <c r="F10050" s="8" t="s">
        <v>452</v>
      </c>
      <c r="G10050" s="8" t="s">
        <v>825</v>
      </c>
      <c r="H10050" s="8">
        <v>0.223604</v>
      </c>
    </row>
    <row r="10051" spans="1:8">
      <c r="A10051" s="8" t="str">
        <f t="shared" si="196"/>
        <v>---------------  - FMEN031 - V:</v>
      </c>
      <c r="B10051" s="8" t="s">
        <v>427</v>
      </c>
      <c r="C10051" s="8" t="e">
        <f>------------------------------DAT</f>
        <v>#NAME?</v>
      </c>
      <c r="D10051" s="8" t="s">
        <v>1238</v>
      </c>
      <c r="E10051" s="8" t="s">
        <v>526</v>
      </c>
      <c r="F10051" s="8" t="s">
        <v>527</v>
      </c>
      <c r="G10051" s="8" t="s">
        <v>528</v>
      </c>
      <c r="H10051" s="8"/>
    </row>
    <row r="10052" spans="1:8">
      <c r="A10052" s="8" t="str">
        <f t="shared" si="196"/>
        <v>_x000C_------------------------------</v>
      </c>
      <c r="B10052" s="8" t="s">
        <v>529</v>
      </c>
      <c r="C10052" s="8" t="s">
        <v>1227</v>
      </c>
      <c r="D10052" s="8" t="s">
        <v>1228</v>
      </c>
      <c r="E10052" s="8" t="s">
        <v>430</v>
      </c>
      <c r="F10052" s="8" t="s">
        <v>429</v>
      </c>
      <c r="G10052" s="8" t="s">
        <v>431</v>
      </c>
      <c r="H10052" s="8" t="s">
        <v>431</v>
      </c>
    </row>
    <row r="10053" spans="1:8">
      <c r="A10053" s="8" t="str">
        <f t="shared" si="196"/>
        <v>FORNO DE MINASrutura de Atual P</v>
      </c>
      <c r="B10053" s="8" t="s">
        <v>433</v>
      </c>
      <c r="C10053" s="8" t="s">
        <v>434</v>
      </c>
      <c r="D10053" s="8" t="s">
        <v>435</v>
      </c>
      <c r="E10053" s="8" t="s">
        <v>436</v>
      </c>
      <c r="F10053" s="8" t="s">
        <v>437</v>
      </c>
      <c r="G10053" s="8" t="s">
        <v>438</v>
      </c>
      <c r="H10053" s="8" t="s">
        <v>2291</v>
      </c>
    </row>
    <row r="10054" spans="1:8">
      <c r="A10054" s="8" t="str">
        <f t="shared" si="196"/>
        <v>-------------------------------</v>
      </c>
      <c r="B10054" s="8" t="s">
        <v>427</v>
      </c>
      <c r="C10054" s="8" t="s">
        <v>1227</v>
      </c>
      <c r="D10054" s="8" t="s">
        <v>1228</v>
      </c>
      <c r="E10054" s="8" t="s">
        <v>430</v>
      </c>
      <c r="F10054" s="8" t="s">
        <v>429</v>
      </c>
      <c r="G10054" s="8" t="s">
        <v>431</v>
      </c>
      <c r="H10054" s="8" t="s">
        <v>2288</v>
      </c>
    </row>
    <row r="10055" spans="1:8">
      <c r="A10055" s="8" t="str">
        <f t="shared" si="196"/>
        <v/>
      </c>
      <c r="B10055" s="8"/>
      <c r="C10055" s="8"/>
      <c r="D10055" s="8"/>
      <c r="E10055" s="8"/>
      <c r="F10055" s="8"/>
      <c r="G10055" s="8"/>
      <c r="H10055" s="8"/>
    </row>
    <row r="10056" spans="1:8">
      <c r="A10056" s="8" t="str">
        <f t="shared" si="196"/>
        <v>Item PaiItem Filho</v>
      </c>
      <c r="B10056" s="8" t="s">
        <v>441</v>
      </c>
      <c r="C10056" s="8" t="s">
        <v>442</v>
      </c>
      <c r="D10056" s="8" t="s">
        <v>443</v>
      </c>
      <c r="E10056" s="8" t="s">
        <v>444</v>
      </c>
      <c r="F10056" s="8" t="s">
        <v>443</v>
      </c>
      <c r="G10056" s="8" t="s">
        <v>445</v>
      </c>
      <c r="H10056" s="8" t="s">
        <v>446</v>
      </c>
    </row>
    <row r="10057" spans="1:8">
      <c r="A10057" s="8" t="str">
        <f t="shared" si="196"/>
        <v>------------------------------</v>
      </c>
      <c r="B10057" s="8" t="s">
        <v>427</v>
      </c>
      <c r="C10057" s="8" t="s">
        <v>447</v>
      </c>
      <c r="D10057" s="8" t="s">
        <v>448</v>
      </c>
      <c r="E10057" s="8" t="s">
        <v>449</v>
      </c>
      <c r="F10057" s="8" t="s">
        <v>448</v>
      </c>
      <c r="G10057" s="8" t="s">
        <v>431</v>
      </c>
      <c r="H10057" s="8" t="s">
        <v>427</v>
      </c>
    </row>
    <row r="10058" spans="1:8">
      <c r="A10058" s="8" t="str">
        <f t="shared" si="196"/>
        <v>40.13.002610.06.0020</v>
      </c>
      <c r="B10058" s="8" t="s">
        <v>135</v>
      </c>
      <c r="C10058" s="8" t="s">
        <v>297</v>
      </c>
      <c r="D10058" s="8" t="s">
        <v>450</v>
      </c>
      <c r="E10058" s="8" t="s">
        <v>456</v>
      </c>
      <c r="F10058" s="8" t="s">
        <v>452</v>
      </c>
      <c r="G10058" s="8" t="s">
        <v>457</v>
      </c>
      <c r="H10058" s="8">
        <v>1.5282E-2</v>
      </c>
    </row>
    <row r="10059" spans="1:8">
      <c r="A10059" s="8" t="str">
        <f t="shared" si="196"/>
        <v>40.13.002610.07.0027</v>
      </c>
      <c r="B10059" s="8" t="s">
        <v>135</v>
      </c>
      <c r="C10059" s="8" t="s">
        <v>297</v>
      </c>
      <c r="D10059" s="8" t="s">
        <v>450</v>
      </c>
      <c r="E10059" s="8" t="s">
        <v>948</v>
      </c>
      <c r="F10059" s="8" t="s">
        <v>452</v>
      </c>
      <c r="G10059" s="8" t="s">
        <v>949</v>
      </c>
      <c r="H10059" s="8">
        <v>1.653E-3</v>
      </c>
    </row>
    <row r="10060" spans="1:8">
      <c r="A10060" s="8" t="str">
        <f t="shared" si="196"/>
        <v>40.13.002630.05.0007</v>
      </c>
      <c r="B10060" s="8" t="s">
        <v>135</v>
      </c>
      <c r="C10060" s="8" t="s">
        <v>297</v>
      </c>
      <c r="D10060" s="8" t="s">
        <v>450</v>
      </c>
      <c r="E10060" s="8" t="s">
        <v>950</v>
      </c>
      <c r="F10060" s="8" t="s">
        <v>452</v>
      </c>
      <c r="G10060" s="8" t="s">
        <v>951</v>
      </c>
      <c r="H10060" s="8">
        <v>1.3636360000000001</v>
      </c>
    </row>
    <row r="10061" spans="1:8">
      <c r="A10061" s="8" t="str">
        <f t="shared" si="196"/>
        <v>40.13.002610.05.0003</v>
      </c>
      <c r="B10061" s="8" t="s">
        <v>135</v>
      </c>
      <c r="C10061" s="8" t="s">
        <v>297</v>
      </c>
      <c r="D10061" s="8" t="s">
        <v>450</v>
      </c>
      <c r="E10061" s="8" t="s">
        <v>952</v>
      </c>
      <c r="F10061" s="8" t="s">
        <v>452</v>
      </c>
      <c r="G10061" s="8" t="s">
        <v>953</v>
      </c>
      <c r="H10061" s="8">
        <v>0.81959199999999999</v>
      </c>
    </row>
    <row r="10062" spans="1:8">
      <c r="A10062" s="8" t="str">
        <f t="shared" si="196"/>
        <v>40.13.002610.04.0005</v>
      </c>
      <c r="B10062" s="8" t="s">
        <v>135</v>
      </c>
      <c r="C10062" s="8" t="s">
        <v>297</v>
      </c>
      <c r="D10062" s="8" t="s">
        <v>450</v>
      </c>
      <c r="E10062" s="8" t="s">
        <v>475</v>
      </c>
      <c r="F10062" s="8" t="s">
        <v>452</v>
      </c>
      <c r="G10062" s="8" t="s">
        <v>476</v>
      </c>
      <c r="H10062" s="8">
        <v>0.24587800000000001</v>
      </c>
    </row>
    <row r="10063" spans="1:8">
      <c r="A10063" s="8" t="str">
        <f t="shared" ref="A10063:A10126" si="197">B10063&amp;E10063</f>
        <v>40.13.002610.04.0004</v>
      </c>
      <c r="B10063" s="8" t="s">
        <v>135</v>
      </c>
      <c r="C10063" s="8" t="s">
        <v>297</v>
      </c>
      <c r="D10063" s="8" t="s">
        <v>450</v>
      </c>
      <c r="E10063" s="8" t="s">
        <v>776</v>
      </c>
      <c r="F10063" s="8" t="s">
        <v>452</v>
      </c>
      <c r="G10063" s="8" t="s">
        <v>777</v>
      </c>
      <c r="H10063" s="8">
        <v>0.18031</v>
      </c>
    </row>
    <row r="10064" spans="1:8">
      <c r="A10064" s="8" t="str">
        <f t="shared" si="197"/>
        <v>40.13.002620.16.0002</v>
      </c>
      <c r="B10064" s="8" t="s">
        <v>135</v>
      </c>
      <c r="C10064" s="8" t="s">
        <v>297</v>
      </c>
      <c r="D10064" s="8" t="s">
        <v>450</v>
      </c>
      <c r="E10064" s="8" t="s">
        <v>961</v>
      </c>
      <c r="F10064" s="8" t="s">
        <v>508</v>
      </c>
      <c r="G10064" s="8" t="s">
        <v>962</v>
      </c>
      <c r="H10064" s="8">
        <v>36</v>
      </c>
    </row>
    <row r="10065" spans="1:8">
      <c r="A10065" s="8" t="str">
        <f t="shared" si="197"/>
        <v>40.13.002620.17.0003</v>
      </c>
      <c r="B10065" s="8" t="s">
        <v>135</v>
      </c>
      <c r="C10065" s="8" t="s">
        <v>297</v>
      </c>
      <c r="D10065" s="8" t="s">
        <v>450</v>
      </c>
      <c r="E10065" s="8" t="s">
        <v>1033</v>
      </c>
      <c r="F10065" s="8" t="s">
        <v>508</v>
      </c>
      <c r="G10065" s="8" t="s">
        <v>1034</v>
      </c>
      <c r="H10065" s="8">
        <v>18</v>
      </c>
    </row>
    <row r="10066" spans="1:8">
      <c r="A10066" s="8" t="str">
        <f t="shared" si="197"/>
        <v>40.13.002620.03.0038</v>
      </c>
      <c r="B10066" s="8" t="s">
        <v>135</v>
      </c>
      <c r="C10066" s="8" t="s">
        <v>297</v>
      </c>
      <c r="D10066" s="8" t="s">
        <v>450</v>
      </c>
      <c r="E10066" s="8" t="s">
        <v>1015</v>
      </c>
      <c r="F10066" s="8" t="s">
        <v>463</v>
      </c>
      <c r="G10066" s="8" t="s">
        <v>1016</v>
      </c>
      <c r="H10066" s="8">
        <v>1</v>
      </c>
    </row>
    <row r="10067" spans="1:8">
      <c r="A10067" s="8" t="str">
        <f t="shared" si="197"/>
        <v>40.13.002620.07.0098</v>
      </c>
      <c r="B10067" s="8" t="s">
        <v>135</v>
      </c>
      <c r="C10067" s="8" t="s">
        <v>297</v>
      </c>
      <c r="D10067" s="8" t="s">
        <v>450</v>
      </c>
      <c r="E10067" s="8" t="s">
        <v>1038</v>
      </c>
      <c r="F10067" s="8" t="s">
        <v>452</v>
      </c>
      <c r="G10067" s="8" t="s">
        <v>1039</v>
      </c>
      <c r="H10067" s="8">
        <v>6.1508E-2</v>
      </c>
    </row>
    <row r="10068" spans="1:8">
      <c r="A10068" s="8" t="str">
        <f t="shared" si="197"/>
        <v>40.13.002735.05.0087</v>
      </c>
      <c r="B10068" s="8" t="s">
        <v>126</v>
      </c>
      <c r="C10068" s="8" t="s">
        <v>307</v>
      </c>
      <c r="D10068" s="8" t="s">
        <v>450</v>
      </c>
      <c r="E10068" s="8" t="s">
        <v>1040</v>
      </c>
      <c r="F10068" s="8" t="s">
        <v>452</v>
      </c>
      <c r="G10068" s="8" t="s">
        <v>307</v>
      </c>
      <c r="H10068" s="8">
        <v>3.24</v>
      </c>
    </row>
    <row r="10069" spans="1:8">
      <c r="A10069" s="8" t="str">
        <f t="shared" si="197"/>
        <v>40.13.002730.02.0030</v>
      </c>
      <c r="B10069" s="8" t="s">
        <v>126</v>
      </c>
      <c r="C10069" s="8" t="s">
        <v>307</v>
      </c>
      <c r="D10069" s="8" t="s">
        <v>450</v>
      </c>
      <c r="E10069" s="8" t="s">
        <v>259</v>
      </c>
      <c r="F10069" s="8" t="s">
        <v>579</v>
      </c>
      <c r="G10069" s="8" t="s">
        <v>967</v>
      </c>
      <c r="H10069" s="8">
        <v>1.2318370000000001</v>
      </c>
    </row>
    <row r="10070" spans="1:8">
      <c r="A10070" s="8" t="str">
        <f t="shared" si="197"/>
        <v>40.13.002740.03.5580</v>
      </c>
      <c r="B10070" s="8" t="s">
        <v>126</v>
      </c>
      <c r="C10070" s="8" t="s">
        <v>307</v>
      </c>
      <c r="D10070" s="8" t="s">
        <v>450</v>
      </c>
      <c r="E10070" s="8" t="s">
        <v>757</v>
      </c>
      <c r="F10070" s="8" t="s">
        <v>498</v>
      </c>
      <c r="G10070" s="8" t="s">
        <v>758</v>
      </c>
      <c r="H10070" s="8">
        <v>0.31673499999999999</v>
      </c>
    </row>
    <row r="10071" spans="1:8">
      <c r="A10071" s="8" t="str">
        <f t="shared" si="197"/>
        <v>40.13.002710.07.0002</v>
      </c>
      <c r="B10071" s="8" t="s">
        <v>126</v>
      </c>
      <c r="C10071" s="8" t="s">
        <v>307</v>
      </c>
      <c r="D10071" s="8" t="s">
        <v>450</v>
      </c>
      <c r="E10071" s="8" t="s">
        <v>454</v>
      </c>
      <c r="F10071" s="8" t="s">
        <v>452</v>
      </c>
      <c r="G10071" s="8" t="s">
        <v>455</v>
      </c>
      <c r="H10071" s="8">
        <v>8.4511000000000003E-2</v>
      </c>
    </row>
    <row r="10072" spans="1:8">
      <c r="A10072" s="8" t="str">
        <f t="shared" si="197"/>
        <v>40.13.002710.09.0004</v>
      </c>
      <c r="B10072" s="8" t="s">
        <v>126</v>
      </c>
      <c r="C10072" s="8" t="s">
        <v>307</v>
      </c>
      <c r="D10072" s="8" t="s">
        <v>450</v>
      </c>
      <c r="E10072" s="8" t="s">
        <v>577</v>
      </c>
      <c r="F10072" s="8" t="s">
        <v>452</v>
      </c>
      <c r="G10072" s="8" t="s">
        <v>578</v>
      </c>
      <c r="H10072" s="8">
        <v>2.2929000000000001E-2</v>
      </c>
    </row>
    <row r="10073" spans="1:8">
      <c r="A10073" s="8" t="str">
        <f t="shared" si="197"/>
        <v>40.13.002730.05.0008</v>
      </c>
      <c r="B10073" s="8" t="s">
        <v>126</v>
      </c>
      <c r="C10073" s="8" t="s">
        <v>307</v>
      </c>
      <c r="D10073" s="8" t="s">
        <v>450</v>
      </c>
      <c r="E10073" s="8" t="s">
        <v>946</v>
      </c>
      <c r="F10073" s="8" t="s">
        <v>498</v>
      </c>
      <c r="G10073" s="8" t="s">
        <v>947</v>
      </c>
      <c r="H10073" s="8">
        <v>0.73161600000000004</v>
      </c>
    </row>
    <row r="10074" spans="1:8">
      <c r="A10074" s="8" t="str">
        <f t="shared" si="197"/>
        <v>40.13.002710.05.0002</v>
      </c>
      <c r="B10074" s="8" t="s">
        <v>126</v>
      </c>
      <c r="C10074" s="8" t="s">
        <v>307</v>
      </c>
      <c r="D10074" s="8" t="s">
        <v>450</v>
      </c>
      <c r="E10074" s="8" t="s">
        <v>451</v>
      </c>
      <c r="F10074" s="8" t="s">
        <v>452</v>
      </c>
      <c r="G10074" s="8" t="s">
        <v>453</v>
      </c>
      <c r="H10074" s="8">
        <v>0.42422900000000002</v>
      </c>
    </row>
    <row r="10075" spans="1:8">
      <c r="A10075" s="8" t="str">
        <f t="shared" si="197"/>
        <v>40.13.002710.04.0010</v>
      </c>
      <c r="B10075" s="8" t="s">
        <v>126</v>
      </c>
      <c r="C10075" s="8" t="s">
        <v>307</v>
      </c>
      <c r="D10075" s="8" t="s">
        <v>450</v>
      </c>
      <c r="E10075" s="8" t="s">
        <v>465</v>
      </c>
      <c r="F10075" s="8" t="s">
        <v>452</v>
      </c>
      <c r="G10075" s="8" t="s">
        <v>459</v>
      </c>
      <c r="H10075" s="8">
        <v>0.12726899999999999</v>
      </c>
    </row>
    <row r="10076" spans="1:8">
      <c r="A10076" s="8" t="str">
        <f t="shared" si="197"/>
        <v>40.13.002710.09.0003</v>
      </c>
      <c r="B10076" s="8" t="s">
        <v>126</v>
      </c>
      <c r="C10076" s="8" t="s">
        <v>307</v>
      </c>
      <c r="D10076" s="8" t="s">
        <v>450</v>
      </c>
      <c r="E10076" s="8" t="s">
        <v>824</v>
      </c>
      <c r="F10076" s="8" t="s">
        <v>452</v>
      </c>
      <c r="G10076" s="8" t="s">
        <v>825</v>
      </c>
      <c r="H10076" s="8">
        <v>0.21396299999999999</v>
      </c>
    </row>
    <row r="10077" spans="1:8">
      <c r="A10077" s="8" t="str">
        <f t="shared" si="197"/>
        <v>40.13.002710.06.0020</v>
      </c>
      <c r="B10077" s="8" t="s">
        <v>126</v>
      </c>
      <c r="C10077" s="8" t="s">
        <v>307</v>
      </c>
      <c r="D10077" s="8" t="s">
        <v>450</v>
      </c>
      <c r="E10077" s="8" t="s">
        <v>456</v>
      </c>
      <c r="F10077" s="8" t="s">
        <v>452</v>
      </c>
      <c r="G10077" s="8" t="s">
        <v>457</v>
      </c>
      <c r="H10077" s="8">
        <v>1.3247E-2</v>
      </c>
    </row>
    <row r="10078" spans="1:8">
      <c r="A10078" s="8" t="str">
        <f t="shared" si="197"/>
        <v>40.13.002710.07.0027</v>
      </c>
      <c r="B10078" s="8" t="s">
        <v>126</v>
      </c>
      <c r="C10078" s="8" t="s">
        <v>307</v>
      </c>
      <c r="D10078" s="8" t="s">
        <v>450</v>
      </c>
      <c r="E10078" s="8" t="s">
        <v>948</v>
      </c>
      <c r="F10078" s="8" t="s">
        <v>452</v>
      </c>
      <c r="G10078" s="8" t="s">
        <v>949</v>
      </c>
      <c r="H10078" s="8">
        <v>1.6969999999999999E-3</v>
      </c>
    </row>
    <row r="10079" spans="1:8">
      <c r="A10079" s="8" t="str">
        <f t="shared" si="197"/>
        <v>40.13.002730.05.0007</v>
      </c>
      <c r="B10079" s="8" t="s">
        <v>126</v>
      </c>
      <c r="C10079" s="8" t="s">
        <v>307</v>
      </c>
      <c r="D10079" s="8" t="s">
        <v>450</v>
      </c>
      <c r="E10079" s="8" t="s">
        <v>950</v>
      </c>
      <c r="F10079" s="8" t="s">
        <v>452</v>
      </c>
      <c r="G10079" s="8" t="s">
        <v>951</v>
      </c>
      <c r="H10079" s="8">
        <v>0.97545499999999996</v>
      </c>
    </row>
    <row r="10080" spans="1:8">
      <c r="A10080" s="8" t="str">
        <f t="shared" si="197"/>
        <v>40.13.002710.05.0003</v>
      </c>
      <c r="B10080" s="8" t="s">
        <v>126</v>
      </c>
      <c r="C10080" s="8" t="s">
        <v>307</v>
      </c>
      <c r="D10080" s="8" t="s">
        <v>450</v>
      </c>
      <c r="E10080" s="8" t="s">
        <v>952</v>
      </c>
      <c r="F10080" s="8" t="s">
        <v>452</v>
      </c>
      <c r="G10080" s="8" t="s">
        <v>953</v>
      </c>
      <c r="H10080" s="8">
        <v>0.58628199999999997</v>
      </c>
    </row>
    <row r="10081" spans="1:8">
      <c r="A10081" s="8" t="str">
        <f t="shared" si="197"/>
        <v>40.13.002710.04.0005</v>
      </c>
      <c r="B10081" s="8" t="s">
        <v>126</v>
      </c>
      <c r="C10081" s="8" t="s">
        <v>307</v>
      </c>
      <c r="D10081" s="8" t="s">
        <v>450</v>
      </c>
      <c r="E10081" s="8" t="s">
        <v>475</v>
      </c>
      <c r="F10081" s="8" t="s">
        <v>452</v>
      </c>
      <c r="G10081" s="8" t="s">
        <v>476</v>
      </c>
      <c r="H10081" s="8">
        <v>0.17588400000000001</v>
      </c>
    </row>
    <row r="10082" spans="1:8">
      <c r="A10082" s="8" t="str">
        <f t="shared" si="197"/>
        <v>40.13.002710.04.0004</v>
      </c>
      <c r="B10082" s="8" t="s">
        <v>126</v>
      </c>
      <c r="C10082" s="8" t="s">
        <v>307</v>
      </c>
      <c r="D10082" s="8" t="s">
        <v>450</v>
      </c>
      <c r="E10082" s="8" t="s">
        <v>776</v>
      </c>
      <c r="F10082" s="8" t="s">
        <v>452</v>
      </c>
      <c r="G10082" s="8" t="s">
        <v>777</v>
      </c>
      <c r="H10082" s="8">
        <v>0.12898200000000001</v>
      </c>
    </row>
    <row r="10083" spans="1:8">
      <c r="A10083" s="8" t="str">
        <f t="shared" si="197"/>
        <v>40.13.002720.16.0002</v>
      </c>
      <c r="B10083" s="8" t="s">
        <v>126</v>
      </c>
      <c r="C10083" s="8" t="s">
        <v>307</v>
      </c>
      <c r="D10083" s="8" t="s">
        <v>450</v>
      </c>
      <c r="E10083" s="8" t="s">
        <v>961</v>
      </c>
      <c r="F10083" s="8" t="s">
        <v>508</v>
      </c>
      <c r="G10083" s="8" t="s">
        <v>962</v>
      </c>
      <c r="H10083" s="8">
        <v>36</v>
      </c>
    </row>
    <row r="10084" spans="1:8">
      <c r="A10084" s="8" t="str">
        <f t="shared" si="197"/>
        <v>40.13.002720.03.0005</v>
      </c>
      <c r="B10084" s="8" t="s">
        <v>126</v>
      </c>
      <c r="C10084" s="8" t="s">
        <v>307</v>
      </c>
      <c r="D10084" s="8" t="s">
        <v>450</v>
      </c>
      <c r="E10084" s="8" t="s">
        <v>968</v>
      </c>
      <c r="F10084" s="8" t="s">
        <v>463</v>
      </c>
      <c r="G10084" s="8" t="s">
        <v>969</v>
      </c>
      <c r="H10084" s="8">
        <v>1</v>
      </c>
    </row>
    <row r="10085" spans="1:8">
      <c r="A10085" s="8" t="str">
        <f t="shared" si="197"/>
        <v>40.13.002720.07.0099</v>
      </c>
      <c r="B10085" s="8" t="s">
        <v>126</v>
      </c>
      <c r="C10085" s="8" t="s">
        <v>307</v>
      </c>
      <c r="D10085" s="8" t="s">
        <v>450</v>
      </c>
      <c r="E10085" s="8" t="s">
        <v>897</v>
      </c>
      <c r="F10085" s="8" t="s">
        <v>452</v>
      </c>
      <c r="G10085" s="8" t="s">
        <v>898</v>
      </c>
      <c r="H10085" s="8">
        <v>4.2244999999999998E-2</v>
      </c>
    </row>
    <row r="10086" spans="1:8">
      <c r="A10086" s="8" t="str">
        <f t="shared" si="197"/>
        <v>40.13.002835.05.0085</v>
      </c>
      <c r="B10086" s="8" t="s">
        <v>127</v>
      </c>
      <c r="C10086" s="8" t="s">
        <v>128</v>
      </c>
      <c r="D10086" s="8" t="s">
        <v>450</v>
      </c>
      <c r="E10086" s="8" t="s">
        <v>1041</v>
      </c>
      <c r="F10086" s="8" t="s">
        <v>452</v>
      </c>
      <c r="G10086" s="8" t="s">
        <v>1042</v>
      </c>
      <c r="H10086" s="8">
        <v>3.24</v>
      </c>
    </row>
    <row r="10087" spans="1:8">
      <c r="A10087" s="8" t="str">
        <f t="shared" si="197"/>
        <v>40.13.002830.02.0005</v>
      </c>
      <c r="B10087" s="8" t="s">
        <v>127</v>
      </c>
      <c r="C10087" s="8" t="s">
        <v>128</v>
      </c>
      <c r="D10087" s="8" t="s">
        <v>450</v>
      </c>
      <c r="E10087" s="8" t="s">
        <v>179</v>
      </c>
      <c r="F10087" s="8" t="s">
        <v>452</v>
      </c>
      <c r="G10087" s="8" t="s">
        <v>525</v>
      </c>
      <c r="H10087" s="8">
        <v>1.1755100000000001</v>
      </c>
    </row>
    <row r="10088" spans="1:8">
      <c r="A10088" s="8" t="str">
        <f t="shared" si="197"/>
        <v>40.13.002810.07.0002</v>
      </c>
      <c r="B10088" s="8" t="s">
        <v>127</v>
      </c>
      <c r="C10088" s="8" t="s">
        <v>128</v>
      </c>
      <c r="D10088" s="8" t="s">
        <v>450</v>
      </c>
      <c r="E10088" s="8" t="s">
        <v>454</v>
      </c>
      <c r="F10088" s="8" t="s">
        <v>452</v>
      </c>
      <c r="G10088" s="8" t="s">
        <v>455</v>
      </c>
      <c r="H10088" s="8">
        <v>8.0935000000000007E-2</v>
      </c>
    </row>
    <row r="10089" spans="1:8">
      <c r="A10089" s="8" t="str">
        <f t="shared" si="197"/>
        <v>40.13.002810.09.0004</v>
      </c>
      <c r="B10089" s="8" t="s">
        <v>127</v>
      </c>
      <c r="C10089" s="8" t="s">
        <v>128</v>
      </c>
      <c r="D10089" s="8" t="s">
        <v>450</v>
      </c>
      <c r="E10089" s="8" t="s">
        <v>577</v>
      </c>
      <c r="F10089" s="8" t="s">
        <v>452</v>
      </c>
      <c r="G10089" s="8" t="s">
        <v>578</v>
      </c>
      <c r="H10089" s="8">
        <v>2.5555999999999999E-2</v>
      </c>
    </row>
    <row r="10090" spans="1:8">
      <c r="A10090" s="8" t="str">
        <f t="shared" si="197"/>
        <v>40.13.002830.05.0008</v>
      </c>
      <c r="B10090" s="8" t="s">
        <v>127</v>
      </c>
      <c r="C10090" s="8" t="s">
        <v>128</v>
      </c>
      <c r="D10090" s="8" t="s">
        <v>450</v>
      </c>
      <c r="E10090" s="8" t="s">
        <v>946</v>
      </c>
      <c r="F10090" s="8" t="s">
        <v>498</v>
      </c>
      <c r="G10090" s="8" t="s">
        <v>947</v>
      </c>
      <c r="H10090" s="8">
        <v>0.712727</v>
      </c>
    </row>
    <row r="10091" spans="1:8">
      <c r="A10091" s="8" t="str">
        <f t="shared" si="197"/>
        <v>40.13.002810.05.0002</v>
      </c>
      <c r="B10091" s="8" t="s">
        <v>127</v>
      </c>
      <c r="C10091" s="8" t="s">
        <v>128</v>
      </c>
      <c r="D10091" s="8" t="s">
        <v>450</v>
      </c>
      <c r="E10091" s="8" t="s">
        <v>451</v>
      </c>
      <c r="F10091" s="8" t="s">
        <v>452</v>
      </c>
      <c r="G10091" s="8" t="s">
        <v>453</v>
      </c>
      <c r="H10091" s="8">
        <v>0.41327599999999998</v>
      </c>
    </row>
    <row r="10092" spans="1:8">
      <c r="A10092" s="8" t="str">
        <f t="shared" si="197"/>
        <v>40.13.002810.04.0010</v>
      </c>
      <c r="B10092" s="8" t="s">
        <v>127</v>
      </c>
      <c r="C10092" s="8" t="s">
        <v>128</v>
      </c>
      <c r="D10092" s="8" t="s">
        <v>450</v>
      </c>
      <c r="E10092" s="8" t="s">
        <v>465</v>
      </c>
      <c r="F10092" s="8" t="s">
        <v>452</v>
      </c>
      <c r="G10092" s="8" t="s">
        <v>459</v>
      </c>
      <c r="H10092" s="8">
        <v>0.123983</v>
      </c>
    </row>
    <row r="10093" spans="1:8">
      <c r="A10093" s="8" t="str">
        <f t="shared" si="197"/>
        <v>40.13.002810.09.0003</v>
      </c>
      <c r="B10093" s="8" t="s">
        <v>127</v>
      </c>
      <c r="C10093" s="8" t="s">
        <v>128</v>
      </c>
      <c r="D10093" s="8" t="s">
        <v>450</v>
      </c>
      <c r="E10093" s="8" t="s">
        <v>824</v>
      </c>
      <c r="F10093" s="8" t="s">
        <v>452</v>
      </c>
      <c r="G10093" s="8" t="s">
        <v>825</v>
      </c>
      <c r="H10093" s="8">
        <v>0.223604</v>
      </c>
    </row>
    <row r="10094" spans="1:8">
      <c r="A10094" s="8" t="str">
        <f t="shared" si="197"/>
        <v>40.13.002810.06.0020</v>
      </c>
      <c r="B10094" s="8" t="s">
        <v>127</v>
      </c>
      <c r="C10094" s="8" t="s">
        <v>128</v>
      </c>
      <c r="D10094" s="8" t="s">
        <v>450</v>
      </c>
      <c r="E10094" s="8" t="s">
        <v>456</v>
      </c>
      <c r="F10094" s="8" t="s">
        <v>452</v>
      </c>
      <c r="G10094" s="8" t="s">
        <v>457</v>
      </c>
      <c r="H10094" s="8">
        <v>1.5282E-2</v>
      </c>
    </row>
    <row r="10095" spans="1:8">
      <c r="A10095" s="8" t="str">
        <f t="shared" si="197"/>
        <v>40.13.002810.07.0027</v>
      </c>
      <c r="B10095" s="8" t="s">
        <v>127</v>
      </c>
      <c r="C10095" s="8" t="s">
        <v>128</v>
      </c>
      <c r="D10095" s="8" t="s">
        <v>450</v>
      </c>
      <c r="E10095" s="8" t="s">
        <v>948</v>
      </c>
      <c r="F10095" s="8" t="s">
        <v>452</v>
      </c>
      <c r="G10095" s="8" t="s">
        <v>949</v>
      </c>
      <c r="H10095" s="8">
        <v>1.653E-3</v>
      </c>
    </row>
    <row r="10096" spans="1:8">
      <c r="A10096" s="8" t="str">
        <f t="shared" si="197"/>
        <v>40.13.002830.05.0007</v>
      </c>
      <c r="B10096" s="8" t="s">
        <v>127</v>
      </c>
      <c r="C10096" s="8" t="s">
        <v>128</v>
      </c>
      <c r="D10096" s="8" t="s">
        <v>450</v>
      </c>
      <c r="E10096" s="8" t="s">
        <v>950</v>
      </c>
      <c r="F10096" s="8" t="s">
        <v>452</v>
      </c>
      <c r="G10096" s="8" t="s">
        <v>951</v>
      </c>
      <c r="H10096" s="8">
        <v>1.3636360000000001</v>
      </c>
    </row>
    <row r="10097" spans="1:8">
      <c r="A10097" s="8" t="str">
        <f t="shared" si="197"/>
        <v>40.13.002810.05.0003</v>
      </c>
      <c r="B10097" s="8" t="s">
        <v>127</v>
      </c>
      <c r="C10097" s="8" t="s">
        <v>128</v>
      </c>
      <c r="D10097" s="8" t="s">
        <v>450</v>
      </c>
      <c r="E10097" s="8" t="s">
        <v>952</v>
      </c>
      <c r="F10097" s="8" t="s">
        <v>452</v>
      </c>
      <c r="G10097" s="8" t="s">
        <v>953</v>
      </c>
      <c r="H10097" s="8">
        <v>0.81959199999999999</v>
      </c>
    </row>
    <row r="10098" spans="1:8">
      <c r="A10098" s="8" t="str">
        <f t="shared" si="197"/>
        <v>40.13.002810.04.0005</v>
      </c>
      <c r="B10098" s="8" t="s">
        <v>127</v>
      </c>
      <c r="C10098" s="8" t="s">
        <v>128</v>
      </c>
      <c r="D10098" s="8" t="s">
        <v>450</v>
      </c>
      <c r="E10098" s="8" t="s">
        <v>475</v>
      </c>
      <c r="F10098" s="8" t="s">
        <v>452</v>
      </c>
      <c r="G10098" s="8" t="s">
        <v>476</v>
      </c>
      <c r="H10098" s="8">
        <v>0.24587800000000001</v>
      </c>
    </row>
    <row r="10099" spans="1:8">
      <c r="A10099" s="8" t="str">
        <f t="shared" si="197"/>
        <v>40.13.002810.04.0004</v>
      </c>
      <c r="B10099" s="8" t="s">
        <v>127</v>
      </c>
      <c r="C10099" s="8" t="s">
        <v>128</v>
      </c>
      <c r="D10099" s="8" t="s">
        <v>450</v>
      </c>
      <c r="E10099" s="8" t="s">
        <v>776</v>
      </c>
      <c r="F10099" s="8" t="s">
        <v>452</v>
      </c>
      <c r="G10099" s="8" t="s">
        <v>777</v>
      </c>
      <c r="H10099" s="8">
        <v>0.18031</v>
      </c>
    </row>
    <row r="10100" spans="1:8">
      <c r="A10100" s="8" t="str">
        <f t="shared" si="197"/>
        <v>40.13.002820.16.0002</v>
      </c>
      <c r="B10100" s="8" t="s">
        <v>127</v>
      </c>
      <c r="C10100" s="8" t="s">
        <v>128</v>
      </c>
      <c r="D10100" s="8" t="s">
        <v>450</v>
      </c>
      <c r="E10100" s="8" t="s">
        <v>961</v>
      </c>
      <c r="F10100" s="8" t="s">
        <v>508</v>
      </c>
      <c r="G10100" s="8" t="s">
        <v>962</v>
      </c>
      <c r="H10100" s="8">
        <v>36</v>
      </c>
    </row>
    <row r="10101" spans="1:8">
      <c r="A10101" s="8" t="str">
        <f t="shared" si="197"/>
        <v>40.13.002820.03.0005</v>
      </c>
      <c r="B10101" s="8" t="s">
        <v>127</v>
      </c>
      <c r="C10101" s="8" t="s">
        <v>128</v>
      </c>
      <c r="D10101" s="8" t="s">
        <v>450</v>
      </c>
      <c r="E10101" s="8" t="s">
        <v>968</v>
      </c>
      <c r="F10101" s="8" t="s">
        <v>463</v>
      </c>
      <c r="G10101" s="8" t="s">
        <v>969</v>
      </c>
      <c r="H10101" s="8">
        <v>1</v>
      </c>
    </row>
    <row r="10102" spans="1:8">
      <c r="A10102" s="8" t="str">
        <f t="shared" si="197"/>
        <v>40.13.002820.07.0099</v>
      </c>
      <c r="B10102" s="8" t="s">
        <v>127</v>
      </c>
      <c r="C10102" s="8" t="s">
        <v>128</v>
      </c>
      <c r="D10102" s="8" t="s">
        <v>450</v>
      </c>
      <c r="E10102" s="8" t="s">
        <v>897</v>
      </c>
      <c r="F10102" s="8" t="s">
        <v>452</v>
      </c>
      <c r="G10102" s="8" t="s">
        <v>898</v>
      </c>
      <c r="H10102" s="8">
        <v>4.2244999999999998E-2</v>
      </c>
    </row>
    <row r="10103" spans="1:8">
      <c r="A10103" s="8" t="str">
        <f t="shared" si="197"/>
        <v>40.13.002935.05.0086</v>
      </c>
      <c r="B10103" s="8" t="s">
        <v>129</v>
      </c>
      <c r="C10103" s="8" t="s">
        <v>308</v>
      </c>
      <c r="D10103" s="8" t="s">
        <v>450</v>
      </c>
      <c r="E10103" s="8" t="s">
        <v>1043</v>
      </c>
      <c r="F10103" s="8" t="s">
        <v>452</v>
      </c>
      <c r="G10103" s="8" t="s">
        <v>1044</v>
      </c>
      <c r="H10103" s="8">
        <v>3.24</v>
      </c>
    </row>
    <row r="10104" spans="1:8">
      <c r="A10104" s="8" t="str">
        <f t="shared" si="197"/>
        <v>40.13.002930.02.0032</v>
      </c>
      <c r="B10104" s="8" t="s">
        <v>129</v>
      </c>
      <c r="C10104" s="8" t="s">
        <v>308</v>
      </c>
      <c r="D10104" s="8" t="s">
        <v>450</v>
      </c>
      <c r="E10104" s="8" t="s">
        <v>309</v>
      </c>
      <c r="F10104" s="8" t="s">
        <v>579</v>
      </c>
      <c r="G10104" s="8" t="s">
        <v>215</v>
      </c>
      <c r="H10104" s="8">
        <v>1.1755100000000001</v>
      </c>
    </row>
    <row r="10105" spans="1:8">
      <c r="A10105" s="8" t="str">
        <f t="shared" si="197"/>
        <v>40.13.002910.07.0002</v>
      </c>
      <c r="B10105" s="8" t="s">
        <v>129</v>
      </c>
      <c r="C10105" s="8" t="s">
        <v>308</v>
      </c>
      <c r="D10105" s="8" t="s">
        <v>450</v>
      </c>
      <c r="E10105" s="8" t="s">
        <v>454</v>
      </c>
      <c r="F10105" s="8" t="s">
        <v>452</v>
      </c>
      <c r="G10105" s="8" t="s">
        <v>455</v>
      </c>
      <c r="H10105" s="8">
        <v>8.0935000000000007E-2</v>
      </c>
    </row>
    <row r="10106" spans="1:8">
      <c r="A10106" s="8" t="str">
        <f t="shared" si="197"/>
        <v>40.13.002910.09.0004</v>
      </c>
      <c r="B10106" s="8" t="s">
        <v>129</v>
      </c>
      <c r="C10106" s="8" t="s">
        <v>308</v>
      </c>
      <c r="D10106" s="8" t="s">
        <v>450</v>
      </c>
      <c r="E10106" s="8" t="s">
        <v>577</v>
      </c>
      <c r="F10106" s="8" t="s">
        <v>452</v>
      </c>
      <c r="G10106" s="8" t="s">
        <v>578</v>
      </c>
      <c r="H10106" s="8">
        <v>2.5555999999999999E-2</v>
      </c>
    </row>
    <row r="10107" spans="1:8">
      <c r="A10107" s="8" t="str">
        <f t="shared" si="197"/>
        <v>40.13.002930.05.0008</v>
      </c>
      <c r="B10107" s="8" t="s">
        <v>129</v>
      </c>
      <c r="C10107" s="8" t="s">
        <v>308</v>
      </c>
      <c r="D10107" s="8" t="s">
        <v>450</v>
      </c>
      <c r="E10107" s="8" t="s">
        <v>946</v>
      </c>
      <c r="F10107" s="8" t="s">
        <v>498</v>
      </c>
      <c r="G10107" s="8" t="s">
        <v>947</v>
      </c>
      <c r="H10107" s="8">
        <v>0.712727</v>
      </c>
    </row>
    <row r="10108" spans="1:8">
      <c r="A10108" s="8" t="str">
        <f t="shared" si="197"/>
        <v>40.13.002910.05.0002</v>
      </c>
      <c r="B10108" s="8" t="s">
        <v>129</v>
      </c>
      <c r="C10108" s="8" t="s">
        <v>308</v>
      </c>
      <c r="D10108" s="8" t="s">
        <v>450</v>
      </c>
      <c r="E10108" s="8" t="s">
        <v>451</v>
      </c>
      <c r="F10108" s="8" t="s">
        <v>452</v>
      </c>
      <c r="G10108" s="8" t="s">
        <v>453</v>
      </c>
      <c r="H10108" s="8">
        <v>0.41327599999999998</v>
      </c>
    </row>
    <row r="10109" spans="1:8">
      <c r="A10109" s="8" t="str">
        <f t="shared" si="197"/>
        <v>40.13.002910.04.0010</v>
      </c>
      <c r="B10109" s="8" t="s">
        <v>129</v>
      </c>
      <c r="C10109" s="8" t="s">
        <v>308</v>
      </c>
      <c r="D10109" s="8" t="s">
        <v>450</v>
      </c>
      <c r="E10109" s="8" t="s">
        <v>465</v>
      </c>
      <c r="F10109" s="8" t="s">
        <v>452</v>
      </c>
      <c r="G10109" s="8" t="s">
        <v>459</v>
      </c>
      <c r="H10109" s="8">
        <v>0.123983</v>
      </c>
    </row>
    <row r="10110" spans="1:8">
      <c r="A10110" s="8" t="str">
        <f t="shared" si="197"/>
        <v>40.13.002910.09.0003</v>
      </c>
      <c r="B10110" s="8" t="s">
        <v>129</v>
      </c>
      <c r="C10110" s="8" t="s">
        <v>308</v>
      </c>
      <c r="D10110" s="8" t="s">
        <v>450</v>
      </c>
      <c r="E10110" s="8" t="s">
        <v>824</v>
      </c>
      <c r="F10110" s="8" t="s">
        <v>452</v>
      </c>
      <c r="G10110" s="8" t="s">
        <v>825</v>
      </c>
      <c r="H10110" s="8">
        <v>0.223604</v>
      </c>
    </row>
    <row r="10111" spans="1:8">
      <c r="A10111" s="8" t="str">
        <f t="shared" si="197"/>
        <v>40.13.002910.06.0020</v>
      </c>
      <c r="B10111" s="8" t="s">
        <v>129</v>
      </c>
      <c r="C10111" s="8" t="s">
        <v>308</v>
      </c>
      <c r="D10111" s="8" t="s">
        <v>450</v>
      </c>
      <c r="E10111" s="8" t="s">
        <v>456</v>
      </c>
      <c r="F10111" s="8" t="s">
        <v>452</v>
      </c>
      <c r="G10111" s="8" t="s">
        <v>457</v>
      </c>
      <c r="H10111" s="8">
        <v>1.5282E-2</v>
      </c>
    </row>
    <row r="10112" spans="1:8">
      <c r="A10112" s="8" t="str">
        <f t="shared" si="197"/>
        <v>40.13.002910.07.0027</v>
      </c>
      <c r="B10112" s="8" t="s">
        <v>129</v>
      </c>
      <c r="C10112" s="8" t="s">
        <v>308</v>
      </c>
      <c r="D10112" s="8" t="s">
        <v>450</v>
      </c>
      <c r="E10112" s="8" t="s">
        <v>948</v>
      </c>
      <c r="F10112" s="8" t="s">
        <v>452</v>
      </c>
      <c r="G10112" s="8" t="s">
        <v>949</v>
      </c>
      <c r="H10112" s="8">
        <v>1.653E-3</v>
      </c>
    </row>
    <row r="10113" spans="1:8">
      <c r="A10113" s="8" t="str">
        <f t="shared" si="197"/>
        <v>40.13.002930.05.0007</v>
      </c>
      <c r="B10113" s="8" t="s">
        <v>129</v>
      </c>
      <c r="C10113" s="8" t="s">
        <v>308</v>
      </c>
      <c r="D10113" s="8" t="s">
        <v>450</v>
      </c>
      <c r="E10113" s="8" t="s">
        <v>950</v>
      </c>
      <c r="F10113" s="8" t="s">
        <v>452</v>
      </c>
      <c r="G10113" s="8" t="s">
        <v>951</v>
      </c>
      <c r="H10113" s="8">
        <v>1.3636360000000001</v>
      </c>
    </row>
    <row r="10114" spans="1:8">
      <c r="A10114" s="8" t="str">
        <f t="shared" si="197"/>
        <v>40.13.002910.05.0003</v>
      </c>
      <c r="B10114" s="8" t="s">
        <v>129</v>
      </c>
      <c r="C10114" s="8" t="s">
        <v>308</v>
      </c>
      <c r="D10114" s="8" t="s">
        <v>450</v>
      </c>
      <c r="E10114" s="8" t="s">
        <v>952</v>
      </c>
      <c r="F10114" s="8" t="s">
        <v>452</v>
      </c>
      <c r="G10114" s="8" t="s">
        <v>953</v>
      </c>
      <c r="H10114" s="8">
        <v>0.81959199999999999</v>
      </c>
    </row>
    <row r="10115" spans="1:8">
      <c r="A10115" s="8" t="str">
        <f t="shared" si="197"/>
        <v>---------------  - FMEN031 - V:</v>
      </c>
      <c r="B10115" s="8" t="s">
        <v>427</v>
      </c>
      <c r="C10115" s="8" t="e">
        <f>------------------------------DAT</f>
        <v>#NAME?</v>
      </c>
      <c r="D10115" s="8" t="s">
        <v>1238</v>
      </c>
      <c r="E10115" s="8" t="s">
        <v>526</v>
      </c>
      <c r="F10115" s="8" t="s">
        <v>527</v>
      </c>
      <c r="G10115" s="8" t="s">
        <v>528</v>
      </c>
      <c r="H10115" s="8"/>
    </row>
    <row r="10116" spans="1:8">
      <c r="A10116" s="8" t="str">
        <f t="shared" si="197"/>
        <v>_x000C_------------------------------</v>
      </c>
      <c r="B10116" s="8" t="s">
        <v>529</v>
      </c>
      <c r="C10116" s="8" t="s">
        <v>1227</v>
      </c>
      <c r="D10116" s="8" t="s">
        <v>1228</v>
      </c>
      <c r="E10116" s="8" t="s">
        <v>430</v>
      </c>
      <c r="F10116" s="8" t="s">
        <v>429</v>
      </c>
      <c r="G10116" s="8" t="s">
        <v>431</v>
      </c>
      <c r="H10116" s="8" t="s">
        <v>431</v>
      </c>
    </row>
    <row r="10117" spans="1:8">
      <c r="A10117" s="8" t="str">
        <f t="shared" si="197"/>
        <v>FORNO DE MINASrutura de Atual P</v>
      </c>
      <c r="B10117" s="8" t="s">
        <v>433</v>
      </c>
      <c r="C10117" s="8" t="s">
        <v>434</v>
      </c>
      <c r="D10117" s="8" t="s">
        <v>435</v>
      </c>
      <c r="E10117" s="8" t="s">
        <v>436</v>
      </c>
      <c r="F10117" s="8" t="s">
        <v>437</v>
      </c>
      <c r="G10117" s="8" t="s">
        <v>438</v>
      </c>
      <c r="H10117" s="8" t="s">
        <v>2292</v>
      </c>
    </row>
    <row r="10118" spans="1:8">
      <c r="A10118" s="8" t="str">
        <f t="shared" si="197"/>
        <v>-------------------------------</v>
      </c>
      <c r="B10118" s="8" t="s">
        <v>427</v>
      </c>
      <c r="C10118" s="8" t="s">
        <v>1227</v>
      </c>
      <c r="D10118" s="8" t="s">
        <v>1228</v>
      </c>
      <c r="E10118" s="8" t="s">
        <v>430</v>
      </c>
      <c r="F10118" s="8" t="s">
        <v>429</v>
      </c>
      <c r="G10118" s="8" t="s">
        <v>431</v>
      </c>
      <c r="H10118" s="8" t="s">
        <v>2288</v>
      </c>
    </row>
    <row r="10119" spans="1:8">
      <c r="A10119" s="8" t="str">
        <f t="shared" si="197"/>
        <v/>
      </c>
      <c r="B10119" s="8"/>
      <c r="C10119" s="8"/>
      <c r="D10119" s="8"/>
      <c r="E10119" s="8"/>
      <c r="F10119" s="8"/>
      <c r="G10119" s="8"/>
      <c r="H10119" s="8"/>
    </row>
    <row r="10120" spans="1:8">
      <c r="A10120" s="8" t="str">
        <f t="shared" si="197"/>
        <v>Item PaiItem Filho</v>
      </c>
      <c r="B10120" s="8" t="s">
        <v>441</v>
      </c>
      <c r="C10120" s="8" t="s">
        <v>442</v>
      </c>
      <c r="D10120" s="8" t="s">
        <v>443</v>
      </c>
      <c r="E10120" s="8" t="s">
        <v>444</v>
      </c>
      <c r="F10120" s="8" t="s">
        <v>443</v>
      </c>
      <c r="G10120" s="8" t="s">
        <v>445</v>
      </c>
      <c r="H10120" s="8" t="s">
        <v>446</v>
      </c>
    </row>
    <row r="10121" spans="1:8">
      <c r="A10121" s="8" t="str">
        <f t="shared" si="197"/>
        <v>------------------------------</v>
      </c>
      <c r="B10121" s="8" t="s">
        <v>427</v>
      </c>
      <c r="C10121" s="8" t="s">
        <v>447</v>
      </c>
      <c r="D10121" s="8" t="s">
        <v>448</v>
      </c>
      <c r="E10121" s="8" t="s">
        <v>449</v>
      </c>
      <c r="F10121" s="8" t="s">
        <v>448</v>
      </c>
      <c r="G10121" s="8" t="s">
        <v>431</v>
      </c>
      <c r="H10121" s="8" t="s">
        <v>427</v>
      </c>
    </row>
    <row r="10122" spans="1:8">
      <c r="A10122" s="8" t="str">
        <f t="shared" si="197"/>
        <v>40.13.002910.04.0005</v>
      </c>
      <c r="B10122" s="8" t="s">
        <v>129</v>
      </c>
      <c r="C10122" s="8" t="s">
        <v>308</v>
      </c>
      <c r="D10122" s="8" t="s">
        <v>450</v>
      </c>
      <c r="E10122" s="8" t="s">
        <v>475</v>
      </c>
      <c r="F10122" s="8" t="s">
        <v>452</v>
      </c>
      <c r="G10122" s="8" t="s">
        <v>476</v>
      </c>
      <c r="H10122" s="8">
        <v>0.24587800000000001</v>
      </c>
    </row>
    <row r="10123" spans="1:8">
      <c r="A10123" s="8" t="str">
        <f t="shared" si="197"/>
        <v>40.13.002910.04.0004</v>
      </c>
      <c r="B10123" s="8" t="s">
        <v>129</v>
      </c>
      <c r="C10123" s="8" t="s">
        <v>308</v>
      </c>
      <c r="D10123" s="8" t="s">
        <v>450</v>
      </c>
      <c r="E10123" s="8" t="s">
        <v>776</v>
      </c>
      <c r="F10123" s="8" t="s">
        <v>452</v>
      </c>
      <c r="G10123" s="8" t="s">
        <v>777</v>
      </c>
      <c r="H10123" s="8">
        <v>0.18031</v>
      </c>
    </row>
    <row r="10124" spans="1:8">
      <c r="A10124" s="8" t="str">
        <f t="shared" si="197"/>
        <v>40.13.002920.16.0002</v>
      </c>
      <c r="B10124" s="8" t="s">
        <v>129</v>
      </c>
      <c r="C10124" s="8" t="s">
        <v>308</v>
      </c>
      <c r="D10124" s="8" t="s">
        <v>450</v>
      </c>
      <c r="E10124" s="8" t="s">
        <v>961</v>
      </c>
      <c r="F10124" s="8" t="s">
        <v>508</v>
      </c>
      <c r="G10124" s="8" t="s">
        <v>962</v>
      </c>
      <c r="H10124" s="8">
        <v>36</v>
      </c>
    </row>
    <row r="10125" spans="1:8">
      <c r="A10125" s="8" t="str">
        <f t="shared" si="197"/>
        <v>40.13.002920.03.0005</v>
      </c>
      <c r="B10125" s="8" t="s">
        <v>129</v>
      </c>
      <c r="C10125" s="8" t="s">
        <v>308</v>
      </c>
      <c r="D10125" s="8" t="s">
        <v>450</v>
      </c>
      <c r="E10125" s="8" t="s">
        <v>968</v>
      </c>
      <c r="F10125" s="8" t="s">
        <v>463</v>
      </c>
      <c r="G10125" s="8" t="s">
        <v>969</v>
      </c>
      <c r="H10125" s="8">
        <v>1</v>
      </c>
    </row>
    <row r="10126" spans="1:8">
      <c r="A10126" s="8" t="str">
        <f t="shared" si="197"/>
        <v>40.13.002920.07.0099</v>
      </c>
      <c r="B10126" s="8" t="s">
        <v>129</v>
      </c>
      <c r="C10126" s="8" t="s">
        <v>308</v>
      </c>
      <c r="D10126" s="8" t="s">
        <v>450</v>
      </c>
      <c r="E10126" s="8" t="s">
        <v>897</v>
      </c>
      <c r="F10126" s="8" t="s">
        <v>452</v>
      </c>
      <c r="G10126" s="8" t="s">
        <v>898</v>
      </c>
      <c r="H10126" s="8">
        <v>4.2244999999999998E-2</v>
      </c>
    </row>
    <row r="10127" spans="1:8">
      <c r="A10127" s="8" t="str">
        <f t="shared" ref="A10127:A10190" si="198">B10127&amp;E10127</f>
        <v>40.13.003235.05.0093</v>
      </c>
      <c r="B10127" s="8" t="s">
        <v>310</v>
      </c>
      <c r="C10127" s="8" t="s">
        <v>311</v>
      </c>
      <c r="D10127" s="8" t="s">
        <v>450</v>
      </c>
      <c r="E10127" s="8" t="s">
        <v>1046</v>
      </c>
      <c r="F10127" s="8" t="s">
        <v>452</v>
      </c>
      <c r="G10127" s="8" t="s">
        <v>1047</v>
      </c>
      <c r="H10127" s="8">
        <v>3.24</v>
      </c>
    </row>
    <row r="10128" spans="1:8">
      <c r="A10128" s="8" t="str">
        <f t="shared" si="198"/>
        <v>40.13.003230.02.0005</v>
      </c>
      <c r="B10128" s="8" t="s">
        <v>310</v>
      </c>
      <c r="C10128" s="8" t="s">
        <v>311</v>
      </c>
      <c r="D10128" s="8" t="s">
        <v>450</v>
      </c>
      <c r="E10128" s="8" t="s">
        <v>179</v>
      </c>
      <c r="F10128" s="8" t="s">
        <v>452</v>
      </c>
      <c r="G10128" s="8" t="s">
        <v>525</v>
      </c>
      <c r="H10128" s="8">
        <v>1.4370000000000001</v>
      </c>
    </row>
    <row r="10129" spans="1:8">
      <c r="A10129" s="8" t="str">
        <f t="shared" si="198"/>
        <v>40.13.003210.07.0002</v>
      </c>
      <c r="B10129" s="8" t="s">
        <v>310</v>
      </c>
      <c r="C10129" s="8" t="s">
        <v>311</v>
      </c>
      <c r="D10129" s="8" t="s">
        <v>450</v>
      </c>
      <c r="E10129" s="8" t="s">
        <v>454</v>
      </c>
      <c r="F10129" s="8" t="s">
        <v>452</v>
      </c>
      <c r="G10129" s="8" t="s">
        <v>455</v>
      </c>
      <c r="H10129" s="8">
        <v>6.1564000000000001E-2</v>
      </c>
    </row>
    <row r="10130" spans="1:8">
      <c r="A10130" s="8" t="str">
        <f t="shared" si="198"/>
        <v>40.13.003210.09.0004</v>
      </c>
      <c r="B10130" s="8" t="s">
        <v>310</v>
      </c>
      <c r="C10130" s="8" t="s">
        <v>311</v>
      </c>
      <c r="D10130" s="8" t="s">
        <v>450</v>
      </c>
      <c r="E10130" s="8" t="s">
        <v>577</v>
      </c>
      <c r="F10130" s="8" t="s">
        <v>452</v>
      </c>
      <c r="G10130" s="8" t="s">
        <v>578</v>
      </c>
      <c r="H10130" s="8">
        <v>2.1212000000000002E-2</v>
      </c>
    </row>
    <row r="10131" spans="1:8">
      <c r="A10131" s="8" t="str">
        <f t="shared" si="198"/>
        <v>40.13.003230.05.0008</v>
      </c>
      <c r="B10131" s="8" t="s">
        <v>310</v>
      </c>
      <c r="C10131" s="8" t="s">
        <v>311</v>
      </c>
      <c r="D10131" s="8" t="s">
        <v>450</v>
      </c>
      <c r="E10131" s="8" t="s">
        <v>946</v>
      </c>
      <c r="F10131" s="8" t="s">
        <v>498</v>
      </c>
      <c r="G10131" s="8" t="s">
        <v>947</v>
      </c>
      <c r="H10131" s="8">
        <v>0.84370000000000001</v>
      </c>
    </row>
    <row r="10132" spans="1:8">
      <c r="A10132" s="8" t="str">
        <f t="shared" si="198"/>
        <v>40.13.003210.05.0002</v>
      </c>
      <c r="B10132" s="8" t="s">
        <v>310</v>
      </c>
      <c r="C10132" s="8" t="s">
        <v>311</v>
      </c>
      <c r="D10132" s="8" t="s">
        <v>450</v>
      </c>
      <c r="E10132" s="8" t="s">
        <v>451</v>
      </c>
      <c r="F10132" s="8" t="s">
        <v>452</v>
      </c>
      <c r="G10132" s="8" t="s">
        <v>453</v>
      </c>
      <c r="H10132" s="8">
        <v>0.48922100000000002</v>
      </c>
    </row>
    <row r="10133" spans="1:8">
      <c r="A10133" s="8" t="str">
        <f t="shared" si="198"/>
        <v>40.13.003210.04.0010</v>
      </c>
      <c r="B10133" s="8" t="s">
        <v>310</v>
      </c>
      <c r="C10133" s="8" t="s">
        <v>311</v>
      </c>
      <c r="D10133" s="8" t="s">
        <v>450</v>
      </c>
      <c r="E10133" s="8" t="s">
        <v>465</v>
      </c>
      <c r="F10133" s="8" t="s">
        <v>452</v>
      </c>
      <c r="G10133" s="8" t="s">
        <v>459</v>
      </c>
      <c r="H10133" s="8">
        <v>0.14676600000000001</v>
      </c>
    </row>
    <row r="10134" spans="1:8">
      <c r="A10134" s="8" t="str">
        <f t="shared" si="198"/>
        <v>40.13.003210.09.0003</v>
      </c>
      <c r="B10134" s="8" t="s">
        <v>310</v>
      </c>
      <c r="C10134" s="8" t="s">
        <v>311</v>
      </c>
      <c r="D10134" s="8" t="s">
        <v>450</v>
      </c>
      <c r="E10134" s="8" t="s">
        <v>824</v>
      </c>
      <c r="F10134" s="8" t="s">
        <v>452</v>
      </c>
      <c r="G10134" s="8" t="s">
        <v>825</v>
      </c>
      <c r="H10134" s="8">
        <v>0.239485</v>
      </c>
    </row>
    <row r="10135" spans="1:8">
      <c r="A10135" s="8" t="str">
        <f t="shared" si="198"/>
        <v>40.13.003210.06.0020</v>
      </c>
      <c r="B10135" s="8" t="s">
        <v>310</v>
      </c>
      <c r="C10135" s="8" t="s">
        <v>311</v>
      </c>
      <c r="D10135" s="8" t="s">
        <v>450</v>
      </c>
      <c r="E10135" s="8" t="s">
        <v>456</v>
      </c>
      <c r="F10135" s="8" t="s">
        <v>452</v>
      </c>
      <c r="G10135" s="8" t="s">
        <v>457</v>
      </c>
      <c r="H10135" s="8">
        <v>1.4139000000000001E-2</v>
      </c>
    </row>
    <row r="10136" spans="1:8">
      <c r="A10136" s="8" t="str">
        <f t="shared" si="198"/>
        <v>40.13.003210.07.0027</v>
      </c>
      <c r="B10136" s="8" t="s">
        <v>310</v>
      </c>
      <c r="C10136" s="8" t="s">
        <v>311</v>
      </c>
      <c r="D10136" s="8" t="s">
        <v>450</v>
      </c>
      <c r="E10136" s="8" t="s">
        <v>948</v>
      </c>
      <c r="F10136" s="8" t="s">
        <v>452</v>
      </c>
      <c r="G10136" s="8" t="s">
        <v>949</v>
      </c>
      <c r="H10136" s="8">
        <v>1.957E-3</v>
      </c>
    </row>
    <row r="10137" spans="1:8">
      <c r="A10137" s="8" t="str">
        <f t="shared" si="198"/>
        <v>40.13.003230.05.0007</v>
      </c>
      <c r="B10137" s="8" t="s">
        <v>310</v>
      </c>
      <c r="C10137" s="8" t="s">
        <v>311</v>
      </c>
      <c r="D10137" s="8" t="s">
        <v>450</v>
      </c>
      <c r="E10137" s="8" t="s">
        <v>950</v>
      </c>
      <c r="F10137" s="8" t="s">
        <v>452</v>
      </c>
      <c r="G10137" s="8" t="s">
        <v>951</v>
      </c>
      <c r="H10137" s="8">
        <v>0.92710000000000004</v>
      </c>
    </row>
    <row r="10138" spans="1:8">
      <c r="A10138" s="8" t="str">
        <f t="shared" si="198"/>
        <v>40.13.003210.05.0003</v>
      </c>
      <c r="B10138" s="8" t="s">
        <v>310</v>
      </c>
      <c r="C10138" s="8" t="s">
        <v>311</v>
      </c>
      <c r="D10138" s="8" t="s">
        <v>450</v>
      </c>
      <c r="E10138" s="8" t="s">
        <v>952</v>
      </c>
      <c r="F10138" s="8" t="s">
        <v>452</v>
      </c>
      <c r="G10138" s="8" t="s">
        <v>953</v>
      </c>
      <c r="H10138" s="8">
        <v>0.55721900000000002</v>
      </c>
    </row>
    <row r="10139" spans="1:8">
      <c r="A10139" s="8" t="str">
        <f t="shared" si="198"/>
        <v>40.13.003210.04.0005</v>
      </c>
      <c r="B10139" s="8" t="s">
        <v>310</v>
      </c>
      <c r="C10139" s="8" t="s">
        <v>311</v>
      </c>
      <c r="D10139" s="8" t="s">
        <v>450</v>
      </c>
      <c r="E10139" s="8" t="s">
        <v>475</v>
      </c>
      <c r="F10139" s="8" t="s">
        <v>452</v>
      </c>
      <c r="G10139" s="8" t="s">
        <v>476</v>
      </c>
      <c r="H10139" s="8">
        <v>0.16716600000000001</v>
      </c>
    </row>
    <row r="10140" spans="1:8">
      <c r="A10140" s="8" t="str">
        <f t="shared" si="198"/>
        <v>40.13.003210.04.0004</v>
      </c>
      <c r="B10140" s="8" t="s">
        <v>310</v>
      </c>
      <c r="C10140" s="8" t="s">
        <v>311</v>
      </c>
      <c r="D10140" s="8" t="s">
        <v>450</v>
      </c>
      <c r="E10140" s="8" t="s">
        <v>776</v>
      </c>
      <c r="F10140" s="8" t="s">
        <v>452</v>
      </c>
      <c r="G10140" s="8" t="s">
        <v>777</v>
      </c>
      <c r="H10140" s="8">
        <v>0.122588</v>
      </c>
    </row>
    <row r="10141" spans="1:8">
      <c r="A10141" s="8" t="str">
        <f t="shared" si="198"/>
        <v>40.13.003220.16.0001</v>
      </c>
      <c r="B10141" s="8" t="s">
        <v>310</v>
      </c>
      <c r="C10141" s="8" t="s">
        <v>311</v>
      </c>
      <c r="D10141" s="8" t="s">
        <v>450</v>
      </c>
      <c r="E10141" s="8" t="s">
        <v>980</v>
      </c>
      <c r="F10141" s="8" t="s">
        <v>508</v>
      </c>
      <c r="G10141" s="8" t="s">
        <v>981</v>
      </c>
      <c r="H10141" s="8">
        <v>18</v>
      </c>
    </row>
    <row r="10142" spans="1:8">
      <c r="A10142" s="8" t="str">
        <f t="shared" si="198"/>
        <v>40.13.003220.03.0035</v>
      </c>
      <c r="B10142" s="8" t="s">
        <v>310</v>
      </c>
      <c r="C10142" s="8" t="s">
        <v>311</v>
      </c>
      <c r="D10142" s="8" t="s">
        <v>450</v>
      </c>
      <c r="E10142" s="8" t="s">
        <v>963</v>
      </c>
      <c r="F10142" s="8" t="s">
        <v>463</v>
      </c>
      <c r="G10142" s="8" t="s">
        <v>964</v>
      </c>
      <c r="H10142" s="8">
        <v>1</v>
      </c>
    </row>
    <row r="10143" spans="1:8">
      <c r="A10143" s="8" t="str">
        <f t="shared" si="198"/>
        <v>40.13.003220.07.0100</v>
      </c>
      <c r="B10143" s="8" t="s">
        <v>310</v>
      </c>
      <c r="C10143" s="8" t="s">
        <v>311</v>
      </c>
      <c r="D10143" s="8" t="s">
        <v>450</v>
      </c>
      <c r="E10143" s="8" t="s">
        <v>1000</v>
      </c>
      <c r="F10143" s="8" t="s">
        <v>452</v>
      </c>
      <c r="G10143" s="8" t="s">
        <v>1001</v>
      </c>
      <c r="H10143" s="8">
        <v>2.2041000000000002E-2</v>
      </c>
    </row>
    <row r="10144" spans="1:8">
      <c r="A10144" s="8" t="str">
        <f t="shared" si="198"/>
        <v>40.14.000130.05.0001</v>
      </c>
      <c r="B10144" s="8" t="s">
        <v>1048</v>
      </c>
      <c r="C10144" s="8" t="s">
        <v>1049</v>
      </c>
      <c r="D10144" s="8" t="s">
        <v>450</v>
      </c>
      <c r="E10144" s="8" t="s">
        <v>1050</v>
      </c>
      <c r="F10144" s="8" t="s">
        <v>498</v>
      </c>
      <c r="G10144" s="8" t="s">
        <v>844</v>
      </c>
      <c r="H10144" s="8">
        <v>1.229239</v>
      </c>
    </row>
    <row r="10145" spans="1:8">
      <c r="A10145" s="8" t="str">
        <f t="shared" si="198"/>
        <v>40.14.000110.01.0006</v>
      </c>
      <c r="B10145" s="8" t="s">
        <v>1048</v>
      </c>
      <c r="C10145" s="8" t="s">
        <v>1049</v>
      </c>
      <c r="D10145" s="8" t="s">
        <v>450</v>
      </c>
      <c r="E10145" s="8" t="s">
        <v>845</v>
      </c>
      <c r="F10145" s="8" t="s">
        <v>452</v>
      </c>
      <c r="G10145" s="8" t="s">
        <v>846</v>
      </c>
      <c r="H10145" s="8">
        <v>1.3217620000000001</v>
      </c>
    </row>
    <row r="10146" spans="1:8">
      <c r="A10146" s="8" t="str">
        <f t="shared" si="198"/>
        <v>40.14.000110.01.0011</v>
      </c>
      <c r="B10146" s="8" t="s">
        <v>1048</v>
      </c>
      <c r="C10146" s="8" t="s">
        <v>1049</v>
      </c>
      <c r="D10146" s="8" t="s">
        <v>450</v>
      </c>
      <c r="E10146" s="8" t="s">
        <v>1051</v>
      </c>
      <c r="F10146" s="8" t="s">
        <v>452</v>
      </c>
      <c r="G10146" s="8" t="s">
        <v>1052</v>
      </c>
      <c r="H10146" s="8">
        <v>0.921929</v>
      </c>
    </row>
    <row r="10147" spans="1:8">
      <c r="A10147" s="8" t="str">
        <f t="shared" si="198"/>
        <v>40.14.000110.02.0003</v>
      </c>
      <c r="B10147" s="8" t="s">
        <v>1048</v>
      </c>
      <c r="C10147" s="8" t="s">
        <v>1049</v>
      </c>
      <c r="D10147" s="8" t="s">
        <v>450</v>
      </c>
      <c r="E10147" s="8" t="s">
        <v>523</v>
      </c>
      <c r="F10147" s="8" t="s">
        <v>452</v>
      </c>
      <c r="G10147" s="8" t="s">
        <v>524</v>
      </c>
      <c r="H10147" s="8">
        <v>0.21340100000000001</v>
      </c>
    </row>
    <row r="10148" spans="1:8">
      <c r="A10148" s="8" t="str">
        <f t="shared" si="198"/>
        <v>40.14.000110.07.0002</v>
      </c>
      <c r="B10148" s="8" t="s">
        <v>1048</v>
      </c>
      <c r="C10148" s="8" t="s">
        <v>1049</v>
      </c>
      <c r="D10148" s="8" t="s">
        <v>450</v>
      </c>
      <c r="E10148" s="8" t="s">
        <v>454</v>
      </c>
      <c r="F10148" s="8" t="s">
        <v>452</v>
      </c>
      <c r="G10148" s="8" t="s">
        <v>455</v>
      </c>
      <c r="H10148" s="8">
        <v>2.0876929999999998</v>
      </c>
    </row>
    <row r="10149" spans="1:8">
      <c r="A10149" s="8" t="str">
        <f t="shared" si="198"/>
        <v>40.14.000110.04.0007</v>
      </c>
      <c r="B10149" s="8" t="s">
        <v>1048</v>
      </c>
      <c r="C10149" s="8" t="s">
        <v>1049</v>
      </c>
      <c r="D10149" s="8" t="s">
        <v>450</v>
      </c>
      <c r="E10149" s="8" t="s">
        <v>535</v>
      </c>
      <c r="F10149" s="8" t="s">
        <v>452</v>
      </c>
      <c r="G10149" s="8" t="s">
        <v>536</v>
      </c>
      <c r="H10149" s="8">
        <v>0.62628600000000001</v>
      </c>
    </row>
    <row r="10150" spans="1:8">
      <c r="A10150" s="8" t="str">
        <f t="shared" si="198"/>
        <v>40.14.000110.09.0002</v>
      </c>
      <c r="B10150" s="8" t="s">
        <v>1048</v>
      </c>
      <c r="C10150" s="8" t="s">
        <v>1049</v>
      </c>
      <c r="D10150" s="8" t="s">
        <v>450</v>
      </c>
      <c r="E10150" s="8" t="s">
        <v>502</v>
      </c>
      <c r="F10150" s="8" t="s">
        <v>452</v>
      </c>
      <c r="G10150" s="8" t="s">
        <v>503</v>
      </c>
      <c r="H10150" s="8">
        <v>1.2485280000000001</v>
      </c>
    </row>
    <row r="10151" spans="1:8">
      <c r="A10151" s="8" t="str">
        <f t="shared" si="198"/>
        <v>40.14.000110.09.0006</v>
      </c>
      <c r="B10151" s="8" t="s">
        <v>1048</v>
      </c>
      <c r="C10151" s="8" t="s">
        <v>1049</v>
      </c>
      <c r="D10151" s="8" t="s">
        <v>450</v>
      </c>
      <c r="E10151" s="8" t="s">
        <v>504</v>
      </c>
      <c r="F10151" s="8" t="s">
        <v>505</v>
      </c>
      <c r="G10151" s="8" t="s">
        <v>506</v>
      </c>
      <c r="H10151" s="8">
        <v>7.1344000000000005E-2</v>
      </c>
    </row>
    <row r="10152" spans="1:8">
      <c r="A10152" s="8" t="str">
        <f t="shared" si="198"/>
        <v>40.14.000110.06.0020</v>
      </c>
      <c r="B10152" s="8" t="s">
        <v>1048</v>
      </c>
      <c r="C10152" s="8" t="s">
        <v>1049</v>
      </c>
      <c r="D10152" s="8" t="s">
        <v>450</v>
      </c>
      <c r="E10152" s="8" t="s">
        <v>456</v>
      </c>
      <c r="F10152" s="8" t="s">
        <v>452</v>
      </c>
      <c r="G10152" s="8" t="s">
        <v>457</v>
      </c>
      <c r="H10152" s="8">
        <v>8.3959000000000006E-2</v>
      </c>
    </row>
    <row r="10153" spans="1:8">
      <c r="A10153" s="8" t="str">
        <f t="shared" si="198"/>
        <v>40.14.000110.04.0005</v>
      </c>
      <c r="B10153" s="8" t="s">
        <v>1048</v>
      </c>
      <c r="C10153" s="8" t="s">
        <v>1049</v>
      </c>
      <c r="D10153" s="8" t="s">
        <v>450</v>
      </c>
      <c r="E10153" s="8" t="s">
        <v>475</v>
      </c>
      <c r="F10153" s="8" t="s">
        <v>452</v>
      </c>
      <c r="G10153" s="8" t="s">
        <v>476</v>
      </c>
      <c r="H10153" s="8">
        <v>0.215228</v>
      </c>
    </row>
    <row r="10154" spans="1:8">
      <c r="A10154" s="8" t="str">
        <f t="shared" si="198"/>
        <v>40.14.000140.03.1310</v>
      </c>
      <c r="B10154" s="8" t="s">
        <v>1048</v>
      </c>
      <c r="C10154" s="8" t="s">
        <v>1049</v>
      </c>
      <c r="D10154" s="8" t="s">
        <v>450</v>
      </c>
      <c r="E10154" s="8" t="s">
        <v>519</v>
      </c>
      <c r="F10154" s="8" t="s">
        <v>498</v>
      </c>
      <c r="G10154" s="8" t="s">
        <v>520</v>
      </c>
      <c r="H10154" s="8">
        <v>0.32284299999999999</v>
      </c>
    </row>
    <row r="10155" spans="1:8">
      <c r="A10155" s="8" t="str">
        <f t="shared" si="198"/>
        <v>40.14.000120.09.1002</v>
      </c>
      <c r="B10155" s="8" t="s">
        <v>1048</v>
      </c>
      <c r="C10155" s="8" t="s">
        <v>1049</v>
      </c>
      <c r="D10155" s="8" t="s">
        <v>450</v>
      </c>
      <c r="E10155" s="8" t="s">
        <v>923</v>
      </c>
      <c r="F10155" s="8" t="s">
        <v>508</v>
      </c>
      <c r="G10155" s="8" t="s">
        <v>924</v>
      </c>
      <c r="H10155" s="8">
        <v>3.86E-4</v>
      </c>
    </row>
    <row r="10156" spans="1:8">
      <c r="A10156" s="8" t="str">
        <f t="shared" si="198"/>
        <v>40.14.000120.15.1002</v>
      </c>
      <c r="B10156" s="8" t="s">
        <v>1048</v>
      </c>
      <c r="C10156" s="8" t="s">
        <v>1049</v>
      </c>
      <c r="D10156" s="8" t="s">
        <v>450</v>
      </c>
      <c r="E10156" s="8" t="s">
        <v>921</v>
      </c>
      <c r="F10156" s="8" t="s">
        <v>508</v>
      </c>
      <c r="G10156" s="8" t="s">
        <v>922</v>
      </c>
      <c r="H10156" s="8">
        <v>1.5120000000000001E-3</v>
      </c>
    </row>
    <row r="10157" spans="1:8">
      <c r="A10157" s="8" t="str">
        <f t="shared" si="198"/>
        <v>40.14.000120.07.1001</v>
      </c>
      <c r="B10157" s="8" t="s">
        <v>1048</v>
      </c>
      <c r="C10157" s="8" t="s">
        <v>1049</v>
      </c>
      <c r="D10157" s="8" t="s">
        <v>450</v>
      </c>
      <c r="E10157" s="8" t="s">
        <v>925</v>
      </c>
      <c r="F10157" s="8" t="s">
        <v>452</v>
      </c>
      <c r="G10157" s="8" t="s">
        <v>926</v>
      </c>
      <c r="H10157" s="8">
        <v>1.6699999999999999E-4</v>
      </c>
    </row>
    <row r="10158" spans="1:8">
      <c r="A10158" s="8" t="str">
        <f t="shared" si="198"/>
        <v>40.14.000135.03.1310</v>
      </c>
      <c r="B10158" s="8" t="s">
        <v>1048</v>
      </c>
      <c r="C10158" s="8" t="s">
        <v>1049</v>
      </c>
      <c r="D10158" s="8" t="s">
        <v>450</v>
      </c>
      <c r="E10158" s="8" t="s">
        <v>1053</v>
      </c>
      <c r="F10158" s="8" t="s">
        <v>498</v>
      </c>
      <c r="G10158" s="8" t="s">
        <v>1054</v>
      </c>
      <c r="H10158" s="8">
        <v>0.32284299999999999</v>
      </c>
    </row>
    <row r="10159" spans="1:8">
      <c r="A10159" s="8" t="str">
        <f t="shared" si="198"/>
        <v>40.14.000120.10.1014</v>
      </c>
      <c r="B10159" s="8" t="s">
        <v>1048</v>
      </c>
      <c r="C10159" s="8" t="s">
        <v>1049</v>
      </c>
      <c r="D10159" s="8" t="s">
        <v>450</v>
      </c>
      <c r="E10159" s="8" t="s">
        <v>1055</v>
      </c>
      <c r="F10159" s="8" t="s">
        <v>508</v>
      </c>
      <c r="G10159" s="8" t="s">
        <v>1056</v>
      </c>
      <c r="H10159" s="8">
        <v>1.614E-3</v>
      </c>
    </row>
    <row r="10160" spans="1:8">
      <c r="A10160" s="8" t="str">
        <f t="shared" si="198"/>
        <v>40.14.000120.06.1027</v>
      </c>
      <c r="B10160" s="8" t="s">
        <v>1048</v>
      </c>
      <c r="C10160" s="8" t="s">
        <v>1049</v>
      </c>
      <c r="D10160" s="8" t="s">
        <v>450</v>
      </c>
      <c r="E10160" s="8" t="s">
        <v>1057</v>
      </c>
      <c r="F10160" s="8" t="s">
        <v>463</v>
      </c>
      <c r="G10160" s="8" t="s">
        <v>1058</v>
      </c>
      <c r="H10160" s="8">
        <v>1.6142E-2</v>
      </c>
    </row>
    <row r="10161" spans="1:8">
      <c r="A10161" s="8" t="str">
        <f t="shared" si="198"/>
        <v>40.14.000140.03.5010</v>
      </c>
      <c r="B10161" s="8" t="s">
        <v>1048</v>
      </c>
      <c r="C10161" s="8" t="s">
        <v>1049</v>
      </c>
      <c r="D10161" s="8" t="s">
        <v>450</v>
      </c>
      <c r="E10161" s="8" t="s">
        <v>763</v>
      </c>
      <c r="F10161" s="8" t="s">
        <v>498</v>
      </c>
      <c r="G10161" s="8" t="s">
        <v>764</v>
      </c>
      <c r="H10161" s="8">
        <v>8.6091000000000001E-2</v>
      </c>
    </row>
    <row r="10162" spans="1:8">
      <c r="A10162" s="8" t="str">
        <f t="shared" si="198"/>
        <v>40.14.000135.03.5010</v>
      </c>
      <c r="B10162" s="8" t="s">
        <v>1048</v>
      </c>
      <c r="C10162" s="8" t="s">
        <v>1049</v>
      </c>
      <c r="D10162" s="8" t="s">
        <v>450</v>
      </c>
      <c r="E10162" s="8" t="s">
        <v>907</v>
      </c>
      <c r="F10162" s="8" t="s">
        <v>498</v>
      </c>
      <c r="G10162" s="8" t="s">
        <v>764</v>
      </c>
      <c r="H10162" s="8">
        <v>8.6091000000000001E-2</v>
      </c>
    </row>
    <row r="10163" spans="1:8">
      <c r="A10163" s="8" t="str">
        <f t="shared" si="198"/>
        <v>40.14.000120.10.1011</v>
      </c>
      <c r="B10163" s="8" t="s">
        <v>1048</v>
      </c>
      <c r="C10163" s="8" t="s">
        <v>1049</v>
      </c>
      <c r="D10163" s="8" t="s">
        <v>450</v>
      </c>
      <c r="E10163" s="8" t="s">
        <v>908</v>
      </c>
      <c r="F10163" s="8" t="s">
        <v>508</v>
      </c>
      <c r="G10163" s="8" t="s">
        <v>909</v>
      </c>
      <c r="H10163" s="8">
        <v>1.9130000000000001E-2</v>
      </c>
    </row>
    <row r="10164" spans="1:8">
      <c r="A10164" s="8" t="str">
        <f t="shared" si="198"/>
        <v>40.14.000120.06.1045</v>
      </c>
      <c r="B10164" s="8" t="s">
        <v>1048</v>
      </c>
      <c r="C10164" s="8" t="s">
        <v>1049</v>
      </c>
      <c r="D10164" s="8" t="s">
        <v>450</v>
      </c>
      <c r="E10164" s="8" t="s">
        <v>910</v>
      </c>
      <c r="F10164" s="8" t="s">
        <v>463</v>
      </c>
      <c r="G10164" s="8" t="s">
        <v>911</v>
      </c>
      <c r="H10164" s="8">
        <v>1.9130000000000001E-2</v>
      </c>
    </row>
    <row r="10165" spans="1:8">
      <c r="A10165" s="8" t="str">
        <f t="shared" si="198"/>
        <v>40.14.000120.03.1014</v>
      </c>
      <c r="B10165" s="8" t="s">
        <v>1048</v>
      </c>
      <c r="C10165" s="8" t="s">
        <v>1049</v>
      </c>
      <c r="D10165" s="8" t="s">
        <v>450</v>
      </c>
      <c r="E10165" s="8" t="s">
        <v>912</v>
      </c>
      <c r="F10165" s="8" t="s">
        <v>508</v>
      </c>
      <c r="G10165" s="8" t="s">
        <v>913</v>
      </c>
      <c r="H10165" s="8">
        <v>9.5650000000000006E-3</v>
      </c>
    </row>
    <row r="10166" spans="1:8">
      <c r="A10166" s="8" t="str">
        <f t="shared" si="198"/>
        <v>40.14.000120.06.1005</v>
      </c>
      <c r="B10166" s="8" t="s">
        <v>1048</v>
      </c>
      <c r="C10166" s="8" t="s">
        <v>1049</v>
      </c>
      <c r="D10166" s="8" t="s">
        <v>450</v>
      </c>
      <c r="E10166" s="8" t="s">
        <v>914</v>
      </c>
      <c r="F10166" s="8" t="s">
        <v>508</v>
      </c>
      <c r="G10166" s="8" t="s">
        <v>915</v>
      </c>
      <c r="H10166" s="8">
        <v>9.5650000000000006E-3</v>
      </c>
    </row>
    <row r="10167" spans="1:8">
      <c r="A10167" s="8" t="str">
        <f t="shared" si="198"/>
        <v>40.14.000120.06.1001</v>
      </c>
      <c r="B10167" s="8" t="s">
        <v>1048</v>
      </c>
      <c r="C10167" s="8" t="s">
        <v>1049</v>
      </c>
      <c r="D10167" s="8" t="s">
        <v>450</v>
      </c>
      <c r="E10167" s="8" t="s">
        <v>917</v>
      </c>
      <c r="F10167" s="8" t="s">
        <v>508</v>
      </c>
      <c r="G10167" s="8" t="s">
        <v>918</v>
      </c>
      <c r="H10167" s="8">
        <v>9.5650000000000006E-3</v>
      </c>
    </row>
    <row r="10168" spans="1:8">
      <c r="A10168" s="8" t="str">
        <f t="shared" si="198"/>
        <v>40.14.000120.08.1001</v>
      </c>
      <c r="B10168" s="8" t="s">
        <v>1048</v>
      </c>
      <c r="C10168" s="8" t="s">
        <v>1049</v>
      </c>
      <c r="D10168" s="8" t="s">
        <v>450</v>
      </c>
      <c r="E10168" s="8" t="s">
        <v>919</v>
      </c>
      <c r="F10168" s="8" t="s">
        <v>920</v>
      </c>
      <c r="G10168" s="8" t="s">
        <v>542</v>
      </c>
      <c r="H10168" s="8">
        <v>9.5650000000000006E-3</v>
      </c>
    </row>
    <row r="10169" spans="1:8">
      <c r="A10169" s="8" t="str">
        <f t="shared" si="198"/>
        <v>40.14.000110.07.0006</v>
      </c>
      <c r="B10169" s="8" t="s">
        <v>1048</v>
      </c>
      <c r="C10169" s="8" t="s">
        <v>1049</v>
      </c>
      <c r="D10169" s="8" t="s">
        <v>450</v>
      </c>
      <c r="E10169" s="8" t="s">
        <v>782</v>
      </c>
      <c r="F10169" s="8" t="s">
        <v>452</v>
      </c>
      <c r="G10169" s="8" t="s">
        <v>783</v>
      </c>
      <c r="H10169" s="8">
        <v>3.8579999999999999E-3</v>
      </c>
    </row>
    <row r="10170" spans="1:8">
      <c r="A10170" s="8" t="str">
        <f t="shared" si="198"/>
        <v>40.14.000120.10.0015</v>
      </c>
      <c r="B10170" s="8" t="s">
        <v>1048</v>
      </c>
      <c r="C10170" s="8" t="s">
        <v>1049</v>
      </c>
      <c r="D10170" s="8" t="s">
        <v>450</v>
      </c>
      <c r="E10170" s="8" t="s">
        <v>596</v>
      </c>
      <c r="F10170" s="8" t="s">
        <v>463</v>
      </c>
      <c r="G10170" s="8" t="s">
        <v>597</v>
      </c>
      <c r="H10170" s="8">
        <v>7.0351759999999999</v>
      </c>
    </row>
    <row r="10171" spans="1:8">
      <c r="A10171" s="8" t="str">
        <f t="shared" si="198"/>
        <v>40.14.000120.03.0002</v>
      </c>
      <c r="B10171" s="8" t="s">
        <v>1048</v>
      </c>
      <c r="C10171" s="8" t="s">
        <v>1049</v>
      </c>
      <c r="D10171" s="8" t="s">
        <v>450</v>
      </c>
      <c r="E10171" s="8" t="s">
        <v>1060</v>
      </c>
      <c r="F10171" s="8" t="s">
        <v>463</v>
      </c>
      <c r="G10171" s="8" t="s">
        <v>1061</v>
      </c>
      <c r="H10171" s="8">
        <v>1.0050250000000001</v>
      </c>
    </row>
    <row r="10172" spans="1:8">
      <c r="A10172" s="8" t="str">
        <f t="shared" si="198"/>
        <v>40.14.000120.08.0004</v>
      </c>
      <c r="B10172" s="8" t="s">
        <v>1048</v>
      </c>
      <c r="C10172" s="8" t="s">
        <v>1049</v>
      </c>
      <c r="D10172" s="8" t="s">
        <v>450</v>
      </c>
      <c r="E10172" s="8" t="s">
        <v>541</v>
      </c>
      <c r="F10172" s="8" t="s">
        <v>452</v>
      </c>
      <c r="G10172" s="8" t="s">
        <v>542</v>
      </c>
      <c r="H10172" s="8">
        <v>2.111E-3</v>
      </c>
    </row>
    <row r="10173" spans="1:8">
      <c r="A10173" s="8" t="str">
        <f t="shared" si="198"/>
        <v>40.14.000120.07.0025</v>
      </c>
      <c r="B10173" s="8" t="s">
        <v>1048</v>
      </c>
      <c r="C10173" s="8" t="s">
        <v>1049</v>
      </c>
      <c r="D10173" s="8" t="s">
        <v>450</v>
      </c>
      <c r="E10173" s="8" t="s">
        <v>1062</v>
      </c>
      <c r="F10173" s="8" t="s">
        <v>452</v>
      </c>
      <c r="G10173" s="8" t="s">
        <v>1063</v>
      </c>
      <c r="H10173" s="8">
        <v>3.6223999999999999E-2</v>
      </c>
    </row>
    <row r="10174" spans="1:8">
      <c r="A10174" s="8" t="str">
        <f t="shared" si="198"/>
        <v>40.14.000120.06.0001</v>
      </c>
      <c r="B10174" s="8" t="s">
        <v>1048</v>
      </c>
      <c r="C10174" s="8" t="s">
        <v>1049</v>
      </c>
      <c r="D10174" s="8" t="s">
        <v>450</v>
      </c>
      <c r="E10174" s="8" t="s">
        <v>573</v>
      </c>
      <c r="F10174" s="8" t="s">
        <v>508</v>
      </c>
      <c r="G10174" s="8" t="s">
        <v>574</v>
      </c>
      <c r="H10174" s="8">
        <v>8.0402009999999997</v>
      </c>
    </row>
    <row r="10175" spans="1:8">
      <c r="A10175" s="8" t="str">
        <f t="shared" si="198"/>
        <v>40.15.000140.13.0002</v>
      </c>
      <c r="B10175" s="8" t="s">
        <v>373</v>
      </c>
      <c r="C10175" s="8" t="s">
        <v>397</v>
      </c>
      <c r="D10175" s="8" t="s">
        <v>450</v>
      </c>
      <c r="E10175" s="8" t="s">
        <v>122</v>
      </c>
      <c r="F10175" s="8" t="s">
        <v>450</v>
      </c>
      <c r="G10175" s="8" t="s">
        <v>258</v>
      </c>
      <c r="H10175" s="8">
        <v>0.25125599999999998</v>
      </c>
    </row>
    <row r="10176" spans="1:8">
      <c r="A10176" s="8" t="str">
        <f t="shared" si="198"/>
        <v>40.15.000120.16.0002</v>
      </c>
      <c r="B10176" s="8" t="s">
        <v>373</v>
      </c>
      <c r="C10176" s="8" t="s">
        <v>397</v>
      </c>
      <c r="D10176" s="8" t="s">
        <v>450</v>
      </c>
      <c r="E10176" s="8" t="s">
        <v>961</v>
      </c>
      <c r="F10176" s="8" t="s">
        <v>508</v>
      </c>
      <c r="G10176" s="8" t="s">
        <v>962</v>
      </c>
      <c r="H10176" s="8">
        <v>9.0452259999999995</v>
      </c>
    </row>
    <row r="10177" spans="1:8">
      <c r="A10177" s="8" t="str">
        <f t="shared" si="198"/>
        <v>40.15.000120.03.0005</v>
      </c>
      <c r="B10177" s="8" t="s">
        <v>373</v>
      </c>
      <c r="C10177" s="8" t="s">
        <v>397</v>
      </c>
      <c r="D10177" s="8" t="s">
        <v>450</v>
      </c>
      <c r="E10177" s="8" t="s">
        <v>968</v>
      </c>
      <c r="F10177" s="8" t="s">
        <v>463</v>
      </c>
      <c r="G10177" s="8" t="s">
        <v>969</v>
      </c>
      <c r="H10177" s="8">
        <v>0.25125599999999998</v>
      </c>
    </row>
    <row r="10178" spans="1:8">
      <c r="A10178" s="8" t="str">
        <f t="shared" si="198"/>
        <v>40.15.000120.07.0099</v>
      </c>
      <c r="B10178" s="8" t="s">
        <v>373</v>
      </c>
      <c r="C10178" s="8" t="s">
        <v>397</v>
      </c>
      <c r="D10178" s="8" t="s">
        <v>450</v>
      </c>
      <c r="E10178" s="8" t="s">
        <v>897</v>
      </c>
      <c r="F10178" s="8" t="s">
        <v>452</v>
      </c>
      <c r="G10178" s="8" t="s">
        <v>898</v>
      </c>
      <c r="H10178" s="8">
        <v>1.0614E-2</v>
      </c>
    </row>
    <row r="10179" spans="1:8">
      <c r="A10179" s="8" t="str">
        <f t="shared" si="198"/>
        <v>---------------  - FMEN031 - V:</v>
      </c>
      <c r="B10179" s="8" t="s">
        <v>427</v>
      </c>
      <c r="C10179" s="8" t="e">
        <f>------------------------------DAT</f>
        <v>#NAME?</v>
      </c>
      <c r="D10179" s="8" t="s">
        <v>1238</v>
      </c>
      <c r="E10179" s="8" t="s">
        <v>526</v>
      </c>
      <c r="F10179" s="8" t="s">
        <v>527</v>
      </c>
      <c r="G10179" s="8" t="s">
        <v>528</v>
      </c>
      <c r="H10179" s="8"/>
    </row>
    <row r="10180" spans="1:8">
      <c r="A10180" s="8" t="str">
        <f t="shared" si="198"/>
        <v>_x000C_------------------------------</v>
      </c>
      <c r="B10180" s="8" t="s">
        <v>529</v>
      </c>
      <c r="C10180" s="8" t="s">
        <v>1227</v>
      </c>
      <c r="D10180" s="8" t="s">
        <v>1228</v>
      </c>
      <c r="E10180" s="8" t="s">
        <v>430</v>
      </c>
      <c r="F10180" s="8" t="s">
        <v>429</v>
      </c>
      <c r="G10180" s="8" t="s">
        <v>431</v>
      </c>
      <c r="H10180" s="8" t="s">
        <v>431</v>
      </c>
    </row>
    <row r="10181" spans="1:8">
      <c r="A10181" s="8" t="str">
        <f t="shared" si="198"/>
        <v>FORNO DE MINASrutura de Atual P</v>
      </c>
      <c r="B10181" s="8" t="s">
        <v>433</v>
      </c>
      <c r="C10181" s="8" t="s">
        <v>434</v>
      </c>
      <c r="D10181" s="8" t="s">
        <v>435</v>
      </c>
      <c r="E10181" s="8" t="s">
        <v>436</v>
      </c>
      <c r="F10181" s="8" t="s">
        <v>437</v>
      </c>
      <c r="G10181" s="8" t="s">
        <v>438</v>
      </c>
      <c r="H10181" s="8" t="s">
        <v>2293</v>
      </c>
    </row>
    <row r="10182" spans="1:8">
      <c r="A10182" s="8" t="str">
        <f t="shared" si="198"/>
        <v>-------------------------------</v>
      </c>
      <c r="B10182" s="8" t="s">
        <v>427</v>
      </c>
      <c r="C10182" s="8" t="s">
        <v>1227</v>
      </c>
      <c r="D10182" s="8" t="s">
        <v>1228</v>
      </c>
      <c r="E10182" s="8" t="s">
        <v>430</v>
      </c>
      <c r="F10182" s="8" t="s">
        <v>429</v>
      </c>
      <c r="G10182" s="8" t="s">
        <v>431</v>
      </c>
      <c r="H10182" s="8" t="s">
        <v>2288</v>
      </c>
    </row>
    <row r="10183" spans="1:8">
      <c r="A10183" s="8" t="str">
        <f t="shared" si="198"/>
        <v/>
      </c>
      <c r="B10183" s="8"/>
      <c r="C10183" s="8"/>
      <c r="D10183" s="8"/>
      <c r="E10183" s="8"/>
      <c r="F10183" s="8"/>
      <c r="G10183" s="8"/>
      <c r="H10183" s="8"/>
    </row>
    <row r="10184" spans="1:8">
      <c r="A10184" s="8" t="str">
        <f t="shared" si="198"/>
        <v>Item PaiItem Filho</v>
      </c>
      <c r="B10184" s="8" t="s">
        <v>441</v>
      </c>
      <c r="C10184" s="8" t="s">
        <v>442</v>
      </c>
      <c r="D10184" s="8" t="s">
        <v>443</v>
      </c>
      <c r="E10184" s="8" t="s">
        <v>444</v>
      </c>
      <c r="F10184" s="8" t="s">
        <v>443</v>
      </c>
      <c r="G10184" s="8" t="s">
        <v>445</v>
      </c>
      <c r="H10184" s="8" t="s">
        <v>446</v>
      </c>
    </row>
    <row r="10185" spans="1:8">
      <c r="A10185" s="8" t="str">
        <f t="shared" si="198"/>
        <v>------------------------------</v>
      </c>
      <c r="B10185" s="8" t="s">
        <v>427</v>
      </c>
      <c r="C10185" s="8" t="s">
        <v>447</v>
      </c>
      <c r="D10185" s="8" t="s">
        <v>448</v>
      </c>
      <c r="E10185" s="8" t="s">
        <v>449</v>
      </c>
      <c r="F10185" s="8" t="s">
        <v>448</v>
      </c>
      <c r="G10185" s="8" t="s">
        <v>431</v>
      </c>
      <c r="H10185" s="8" t="s">
        <v>427</v>
      </c>
    </row>
    <row r="10186" spans="1:8">
      <c r="A10186" s="8" t="str">
        <f t="shared" si="198"/>
        <v>40.15.000135.05.0041</v>
      </c>
      <c r="B10186" s="8" t="s">
        <v>373</v>
      </c>
      <c r="C10186" s="8" t="s">
        <v>397</v>
      </c>
      <c r="D10186" s="8" t="s">
        <v>450</v>
      </c>
      <c r="E10186" s="8" t="s">
        <v>965</v>
      </c>
      <c r="F10186" s="8" t="s">
        <v>452</v>
      </c>
      <c r="G10186" s="8" t="s">
        <v>307</v>
      </c>
      <c r="H10186" s="8">
        <v>0.81406999999999996</v>
      </c>
    </row>
    <row r="10187" spans="1:8">
      <c r="A10187" s="8" t="str">
        <f t="shared" si="198"/>
        <v>40.15.000130.02.0030</v>
      </c>
      <c r="B10187" s="8" t="s">
        <v>373</v>
      </c>
      <c r="C10187" s="8" t="s">
        <v>397</v>
      </c>
      <c r="D10187" s="8" t="s">
        <v>450</v>
      </c>
      <c r="E10187" s="8" t="s">
        <v>259</v>
      </c>
      <c r="F10187" s="8" t="s">
        <v>579</v>
      </c>
      <c r="G10187" s="8" t="s">
        <v>967</v>
      </c>
      <c r="H10187" s="8">
        <v>0.23628299999999999</v>
      </c>
    </row>
    <row r="10188" spans="1:8">
      <c r="A10188" s="8" t="str">
        <f t="shared" si="198"/>
        <v>40.15.000140.03.5580</v>
      </c>
      <c r="B10188" s="8" t="s">
        <v>373</v>
      </c>
      <c r="C10188" s="8" t="s">
        <v>397</v>
      </c>
      <c r="D10188" s="8" t="s">
        <v>450</v>
      </c>
      <c r="E10188" s="8" t="s">
        <v>757</v>
      </c>
      <c r="F10188" s="8" t="s">
        <v>498</v>
      </c>
      <c r="G10188" s="8" t="s">
        <v>758</v>
      </c>
      <c r="H10188" s="8">
        <v>5.9070999999999999E-2</v>
      </c>
    </row>
    <row r="10189" spans="1:8">
      <c r="A10189" s="8" t="str">
        <f t="shared" si="198"/>
        <v>40.15.000110.07.0002</v>
      </c>
      <c r="B10189" s="8" t="s">
        <v>373</v>
      </c>
      <c r="C10189" s="8" t="s">
        <v>397</v>
      </c>
      <c r="D10189" s="8" t="s">
        <v>450</v>
      </c>
      <c r="E10189" s="8" t="s">
        <v>454</v>
      </c>
      <c r="F10189" s="8" t="s">
        <v>452</v>
      </c>
      <c r="G10189" s="8" t="s">
        <v>455</v>
      </c>
      <c r="H10189" s="8">
        <v>0.467692</v>
      </c>
    </row>
    <row r="10190" spans="1:8">
      <c r="A10190" s="8" t="str">
        <f t="shared" si="198"/>
        <v>40.15.000110.09.0004</v>
      </c>
      <c r="B10190" s="8" t="s">
        <v>373</v>
      </c>
      <c r="C10190" s="8" t="s">
        <v>397</v>
      </c>
      <c r="D10190" s="8" t="s">
        <v>450</v>
      </c>
      <c r="E10190" s="8" t="s">
        <v>577</v>
      </c>
      <c r="F10190" s="8" t="s">
        <v>452</v>
      </c>
      <c r="G10190" s="8" t="s">
        <v>578</v>
      </c>
      <c r="H10190" s="8">
        <v>2.3494999999999999E-2</v>
      </c>
    </row>
    <row r="10191" spans="1:8">
      <c r="A10191" s="8" t="str">
        <f t="shared" ref="A10191:A10254" si="199">B10191&amp;E10191</f>
        <v>40.15.000130.05.0008</v>
      </c>
      <c r="B10191" s="8" t="s">
        <v>373</v>
      </c>
      <c r="C10191" s="8" t="s">
        <v>397</v>
      </c>
      <c r="D10191" s="8" t="s">
        <v>450</v>
      </c>
      <c r="E10191" s="8" t="s">
        <v>946</v>
      </c>
      <c r="F10191" s="8" t="s">
        <v>498</v>
      </c>
      <c r="G10191" s="8" t="s">
        <v>947</v>
      </c>
      <c r="H10191" s="8">
        <v>0.17907699999999999</v>
      </c>
    </row>
    <row r="10192" spans="1:8">
      <c r="A10192" s="8" t="str">
        <f t="shared" si="199"/>
        <v>40.15.000110.05.0002</v>
      </c>
      <c r="B10192" s="8" t="s">
        <v>373</v>
      </c>
      <c r="C10192" s="8" t="s">
        <v>397</v>
      </c>
      <c r="D10192" s="8" t="s">
        <v>450</v>
      </c>
      <c r="E10192" s="8" t="s">
        <v>451</v>
      </c>
      <c r="F10192" s="8" t="s">
        <v>452</v>
      </c>
      <c r="G10192" s="8" t="s">
        <v>453</v>
      </c>
      <c r="H10192" s="8">
        <v>0.66640299999999997</v>
      </c>
    </row>
    <row r="10193" spans="1:8">
      <c r="A10193" s="8" t="str">
        <f t="shared" si="199"/>
        <v>40.15.000110.04.0010</v>
      </c>
      <c r="B10193" s="8" t="s">
        <v>373</v>
      </c>
      <c r="C10193" s="8" t="s">
        <v>397</v>
      </c>
      <c r="D10193" s="8" t="s">
        <v>450</v>
      </c>
      <c r="E10193" s="8" t="s">
        <v>465</v>
      </c>
      <c r="F10193" s="8" t="s">
        <v>452</v>
      </c>
      <c r="G10193" s="8" t="s">
        <v>459</v>
      </c>
      <c r="H10193" s="8">
        <v>0.184313</v>
      </c>
    </row>
    <row r="10194" spans="1:8">
      <c r="A10194" s="8" t="str">
        <f t="shared" si="199"/>
        <v>40.15.000110.09.0003</v>
      </c>
      <c r="B10194" s="8" t="s">
        <v>373</v>
      </c>
      <c r="C10194" s="8" t="s">
        <v>397</v>
      </c>
      <c r="D10194" s="8" t="s">
        <v>450</v>
      </c>
      <c r="E10194" s="8" t="s">
        <v>824</v>
      </c>
      <c r="F10194" s="8" t="s">
        <v>452</v>
      </c>
      <c r="G10194" s="8" t="s">
        <v>825</v>
      </c>
      <c r="H10194" s="8">
        <v>0.20775099999999999</v>
      </c>
    </row>
    <row r="10195" spans="1:8">
      <c r="A10195" s="8" t="str">
        <f t="shared" si="199"/>
        <v>40.15.000110.06.0020</v>
      </c>
      <c r="B10195" s="8" t="s">
        <v>373</v>
      </c>
      <c r="C10195" s="8" t="s">
        <v>397</v>
      </c>
      <c r="D10195" s="8" t="s">
        <v>450</v>
      </c>
      <c r="E10195" s="8" t="s">
        <v>456</v>
      </c>
      <c r="F10195" s="8" t="s">
        <v>452</v>
      </c>
      <c r="G10195" s="8" t="s">
        <v>457</v>
      </c>
      <c r="H10195" s="8">
        <v>2.3005999999999999E-2</v>
      </c>
    </row>
    <row r="10196" spans="1:8">
      <c r="A10196" s="8" t="str">
        <f t="shared" si="199"/>
        <v>40.15.000110.07.0027</v>
      </c>
      <c r="B10196" s="8" t="s">
        <v>373</v>
      </c>
      <c r="C10196" s="8" t="s">
        <v>397</v>
      </c>
      <c r="D10196" s="8" t="s">
        <v>450</v>
      </c>
      <c r="E10196" s="8" t="s">
        <v>948</v>
      </c>
      <c r="F10196" s="8" t="s">
        <v>452</v>
      </c>
      <c r="G10196" s="8" t="s">
        <v>949</v>
      </c>
      <c r="H10196" s="8">
        <v>4.15E-4</v>
      </c>
    </row>
    <row r="10197" spans="1:8">
      <c r="A10197" s="8" t="str">
        <f t="shared" si="199"/>
        <v>40.15.000130.05.0007</v>
      </c>
      <c r="B10197" s="8" t="s">
        <v>373</v>
      </c>
      <c r="C10197" s="8" t="s">
        <v>397</v>
      </c>
      <c r="D10197" s="8" t="s">
        <v>450</v>
      </c>
      <c r="E10197" s="8" t="s">
        <v>950</v>
      </c>
      <c r="F10197" s="8" t="s">
        <v>452</v>
      </c>
      <c r="G10197" s="8" t="s">
        <v>951</v>
      </c>
      <c r="H10197" s="8">
        <v>0.34262199999999998</v>
      </c>
    </row>
    <row r="10198" spans="1:8">
      <c r="A10198" s="8" t="str">
        <f t="shared" si="199"/>
        <v>40.15.000110.05.0003</v>
      </c>
      <c r="B10198" s="8" t="s">
        <v>373</v>
      </c>
      <c r="C10198" s="8" t="s">
        <v>397</v>
      </c>
      <c r="D10198" s="8" t="s">
        <v>450</v>
      </c>
      <c r="E10198" s="8" t="s">
        <v>952</v>
      </c>
      <c r="F10198" s="8" t="s">
        <v>452</v>
      </c>
      <c r="G10198" s="8" t="s">
        <v>953</v>
      </c>
      <c r="H10198" s="8">
        <v>0.205928</v>
      </c>
    </row>
    <row r="10199" spans="1:8">
      <c r="A10199" s="8" t="str">
        <f t="shared" si="199"/>
        <v>40.15.000110.04.0005</v>
      </c>
      <c r="B10199" s="8" t="s">
        <v>373</v>
      </c>
      <c r="C10199" s="8" t="s">
        <v>397</v>
      </c>
      <c r="D10199" s="8" t="s">
        <v>450</v>
      </c>
      <c r="E10199" s="8" t="s">
        <v>475</v>
      </c>
      <c r="F10199" s="8" t="s">
        <v>452</v>
      </c>
      <c r="G10199" s="8" t="s">
        <v>476</v>
      </c>
      <c r="H10199" s="8">
        <v>0.12359299999999999</v>
      </c>
    </row>
    <row r="10200" spans="1:8">
      <c r="A10200" s="8" t="str">
        <f t="shared" si="199"/>
        <v>40.15.000110.04.0004</v>
      </c>
      <c r="B10200" s="8" t="s">
        <v>373</v>
      </c>
      <c r="C10200" s="8" t="s">
        <v>397</v>
      </c>
      <c r="D10200" s="8" t="s">
        <v>450</v>
      </c>
      <c r="E10200" s="8" t="s">
        <v>776</v>
      </c>
      <c r="F10200" s="8" t="s">
        <v>452</v>
      </c>
      <c r="G10200" s="8" t="s">
        <v>777</v>
      </c>
      <c r="H10200" s="8">
        <v>7.9279000000000002E-2</v>
      </c>
    </row>
    <row r="10201" spans="1:8">
      <c r="A10201" s="8" t="str">
        <f t="shared" si="199"/>
        <v>40.15.000140.12.0004</v>
      </c>
      <c r="B10201" s="8" t="s">
        <v>373</v>
      </c>
      <c r="C10201" s="8" t="s">
        <v>397</v>
      </c>
      <c r="D10201" s="8" t="s">
        <v>450</v>
      </c>
      <c r="E10201" s="8" t="s">
        <v>111</v>
      </c>
      <c r="F10201" s="8" t="s">
        <v>450</v>
      </c>
      <c r="G10201" s="8" t="s">
        <v>238</v>
      </c>
      <c r="H10201" s="8">
        <v>0.226131</v>
      </c>
    </row>
    <row r="10202" spans="1:8">
      <c r="A10202" s="8" t="str">
        <f t="shared" si="199"/>
        <v>40.15.000120.10.0013</v>
      </c>
      <c r="B10202" s="8" t="s">
        <v>373</v>
      </c>
      <c r="C10202" s="8" t="s">
        <v>397</v>
      </c>
      <c r="D10202" s="8" t="s">
        <v>450</v>
      </c>
      <c r="E10202" s="8" t="s">
        <v>883</v>
      </c>
      <c r="F10202" s="8" t="s">
        <v>463</v>
      </c>
      <c r="G10202" s="8" t="s">
        <v>884</v>
      </c>
      <c r="H10202" s="8">
        <v>0.90452299999999997</v>
      </c>
    </row>
    <row r="10203" spans="1:8">
      <c r="A10203" s="8" t="str">
        <f t="shared" si="199"/>
        <v>40.15.000120.03.0003</v>
      </c>
      <c r="B10203" s="8" t="s">
        <v>373</v>
      </c>
      <c r="C10203" s="8" t="s">
        <v>397</v>
      </c>
      <c r="D10203" s="8" t="s">
        <v>450</v>
      </c>
      <c r="E10203" s="8" t="s">
        <v>510</v>
      </c>
      <c r="F10203" s="8" t="s">
        <v>508</v>
      </c>
      <c r="G10203" s="8" t="s">
        <v>511</v>
      </c>
      <c r="H10203" s="8">
        <v>0.801709</v>
      </c>
    </row>
    <row r="10204" spans="1:8">
      <c r="A10204" s="8" t="str">
        <f t="shared" si="199"/>
        <v>40.15.000135.05.0037</v>
      </c>
      <c r="B10204" s="8" t="s">
        <v>373</v>
      </c>
      <c r="C10204" s="8" t="s">
        <v>397</v>
      </c>
      <c r="D10204" s="8" t="s">
        <v>450</v>
      </c>
      <c r="E10204" s="8" t="s">
        <v>892</v>
      </c>
      <c r="F10204" s="8" t="s">
        <v>452</v>
      </c>
      <c r="G10204" s="8" t="s">
        <v>893</v>
      </c>
      <c r="H10204" s="8">
        <v>0.72361799999999998</v>
      </c>
    </row>
    <row r="10205" spans="1:8">
      <c r="A10205" s="8" t="str">
        <f t="shared" si="199"/>
        <v>40.15.000130.02.0013</v>
      </c>
      <c r="B10205" s="8" t="s">
        <v>373</v>
      </c>
      <c r="C10205" s="8" t="s">
        <v>397</v>
      </c>
      <c r="D10205" s="8" t="s">
        <v>450</v>
      </c>
      <c r="E10205" s="8" t="s">
        <v>234</v>
      </c>
      <c r="F10205" s="8" t="s">
        <v>579</v>
      </c>
      <c r="G10205" s="8" t="s">
        <v>866</v>
      </c>
      <c r="H10205" s="8">
        <v>0.32168400000000003</v>
      </c>
    </row>
    <row r="10206" spans="1:8">
      <c r="A10206" s="8" t="str">
        <f t="shared" si="199"/>
        <v>40.15.000130.05.0006</v>
      </c>
      <c r="B10206" s="8" t="s">
        <v>373</v>
      </c>
      <c r="C10206" s="8" t="s">
        <v>397</v>
      </c>
      <c r="D10206" s="8" t="s">
        <v>450</v>
      </c>
      <c r="E10206" s="8" t="s">
        <v>887</v>
      </c>
      <c r="F10206" s="8" t="s">
        <v>452</v>
      </c>
      <c r="G10206" s="8" t="s">
        <v>888</v>
      </c>
      <c r="H10206" s="8">
        <v>0.397899</v>
      </c>
    </row>
    <row r="10207" spans="1:8">
      <c r="A10207" s="8" t="str">
        <f t="shared" si="199"/>
        <v>40.15.000140.07.0007</v>
      </c>
      <c r="B10207" s="8" t="s">
        <v>373</v>
      </c>
      <c r="C10207" s="8" t="s">
        <v>397</v>
      </c>
      <c r="D10207" s="8" t="s">
        <v>450</v>
      </c>
      <c r="E10207" s="8" t="s">
        <v>105</v>
      </c>
      <c r="F10207" s="8" t="s">
        <v>450</v>
      </c>
      <c r="G10207" s="8" t="s">
        <v>745</v>
      </c>
      <c r="H10207" s="8">
        <v>0.301508</v>
      </c>
    </row>
    <row r="10208" spans="1:8">
      <c r="A10208" s="8" t="str">
        <f t="shared" si="199"/>
        <v>40.15.000120.10.0002</v>
      </c>
      <c r="B10208" s="8" t="s">
        <v>373</v>
      </c>
      <c r="C10208" s="8" t="s">
        <v>397</v>
      </c>
      <c r="D10208" s="8" t="s">
        <v>450</v>
      </c>
      <c r="E10208" s="8" t="s">
        <v>725</v>
      </c>
      <c r="F10208" s="8" t="s">
        <v>508</v>
      </c>
      <c r="G10208" s="8" t="s">
        <v>726</v>
      </c>
      <c r="H10208" s="8">
        <v>0.90452299999999997</v>
      </c>
    </row>
    <row r="10209" spans="1:8">
      <c r="A10209" s="8" t="str">
        <f t="shared" si="199"/>
        <v>40.15.000135.05.0022</v>
      </c>
      <c r="B10209" s="8" t="s">
        <v>373</v>
      </c>
      <c r="C10209" s="8" t="s">
        <v>397</v>
      </c>
      <c r="D10209" s="8" t="s">
        <v>450</v>
      </c>
      <c r="E10209" s="8" t="s">
        <v>746</v>
      </c>
      <c r="F10209" s="8" t="s">
        <v>452</v>
      </c>
      <c r="G10209" s="8" t="s">
        <v>747</v>
      </c>
      <c r="H10209" s="8">
        <v>0.94974899999999995</v>
      </c>
    </row>
    <row r="10210" spans="1:8">
      <c r="A10210" s="8" t="str">
        <f t="shared" si="199"/>
        <v>40.15.000140.03.5570</v>
      </c>
      <c r="B10210" s="8" t="s">
        <v>373</v>
      </c>
      <c r="C10210" s="8" t="s">
        <v>397</v>
      </c>
      <c r="D10210" s="8" t="s">
        <v>450</v>
      </c>
      <c r="E10210" s="8" t="s">
        <v>748</v>
      </c>
      <c r="F10210" s="8" t="s">
        <v>498</v>
      </c>
      <c r="G10210" s="8" t="s">
        <v>749</v>
      </c>
      <c r="H10210" s="8">
        <v>0.38861000000000001</v>
      </c>
    </row>
    <row r="10211" spans="1:8">
      <c r="A10211" s="8" t="str">
        <f t="shared" si="199"/>
        <v>40.15.000130.05.0003</v>
      </c>
      <c r="B10211" s="8" t="s">
        <v>373</v>
      </c>
      <c r="C10211" s="8" t="s">
        <v>397</v>
      </c>
      <c r="D10211" s="8" t="s">
        <v>450</v>
      </c>
      <c r="E10211" s="8" t="s">
        <v>711</v>
      </c>
      <c r="F10211" s="8" t="s">
        <v>452</v>
      </c>
      <c r="G10211" s="8" t="s">
        <v>712</v>
      </c>
      <c r="H10211" s="8">
        <v>0.57073200000000002</v>
      </c>
    </row>
    <row r="10212" spans="1:8">
      <c r="A10212" s="8" t="str">
        <f t="shared" si="199"/>
        <v>40.15.000110.04.0006</v>
      </c>
      <c r="B10212" s="8" t="s">
        <v>373</v>
      </c>
      <c r="C10212" s="8" t="s">
        <v>397</v>
      </c>
      <c r="D10212" s="8" t="s">
        <v>450</v>
      </c>
      <c r="E10212" s="8" t="s">
        <v>458</v>
      </c>
      <c r="F10212" s="8" t="s">
        <v>452</v>
      </c>
      <c r="G10212" s="8" t="s">
        <v>459</v>
      </c>
      <c r="H10212" s="8">
        <v>1.4947999999999999E-2</v>
      </c>
    </row>
    <row r="10213" spans="1:8">
      <c r="A10213" s="8" t="str">
        <f t="shared" si="199"/>
        <v>40.15.000130.03.0001</v>
      </c>
      <c r="B10213" s="8" t="s">
        <v>373</v>
      </c>
      <c r="C10213" s="8" t="s">
        <v>397</v>
      </c>
      <c r="D10213" s="8" t="s">
        <v>450</v>
      </c>
      <c r="E10213" s="8" t="s">
        <v>717</v>
      </c>
      <c r="F10213" s="8" t="s">
        <v>498</v>
      </c>
      <c r="G10213" s="8" t="s">
        <v>718</v>
      </c>
      <c r="H10213" s="8">
        <v>7.2512999999999994E-2</v>
      </c>
    </row>
    <row r="10214" spans="1:8">
      <c r="A10214" s="8" t="str">
        <f t="shared" si="199"/>
        <v>40.15.000110.11.0001</v>
      </c>
      <c r="B10214" s="8" t="s">
        <v>373</v>
      </c>
      <c r="C10214" s="8" t="s">
        <v>397</v>
      </c>
      <c r="D10214" s="8" t="s">
        <v>450</v>
      </c>
      <c r="E10214" s="8" t="s">
        <v>713</v>
      </c>
      <c r="F10214" s="8" t="s">
        <v>452</v>
      </c>
      <c r="G10214" s="8" t="s">
        <v>714</v>
      </c>
      <c r="H10214" s="8">
        <v>2.7404999999999999E-2</v>
      </c>
    </row>
    <row r="10215" spans="1:8">
      <c r="A10215" s="8" t="str">
        <f t="shared" si="199"/>
        <v>40.15.000110.07.0029</v>
      </c>
      <c r="B10215" s="8" t="s">
        <v>373</v>
      </c>
      <c r="C10215" s="8" t="s">
        <v>397</v>
      </c>
      <c r="D10215" s="8" t="s">
        <v>450</v>
      </c>
      <c r="E10215" s="8" t="s">
        <v>715</v>
      </c>
      <c r="F10215" s="8" t="s">
        <v>498</v>
      </c>
      <c r="G10215" s="8" t="s">
        <v>716</v>
      </c>
      <c r="H10215" s="8">
        <v>6.2283999999999999E-2</v>
      </c>
    </row>
    <row r="10216" spans="1:8">
      <c r="A10216" s="8" t="str">
        <f t="shared" si="199"/>
        <v>40.15.000140.06.0014</v>
      </c>
      <c r="B10216" s="8" t="s">
        <v>373</v>
      </c>
      <c r="C10216" s="8" t="s">
        <v>397</v>
      </c>
      <c r="D10216" s="8" t="s">
        <v>450</v>
      </c>
      <c r="E10216" s="8" t="s">
        <v>64</v>
      </c>
      <c r="F10216" s="8" t="s">
        <v>505</v>
      </c>
      <c r="G10216" s="8" t="s">
        <v>65</v>
      </c>
      <c r="H10216" s="8">
        <v>0.27406999999999998</v>
      </c>
    </row>
    <row r="10217" spans="1:8">
      <c r="A10217" s="8" t="str">
        <f t="shared" si="199"/>
        <v>40.15.000120.10.0001</v>
      </c>
      <c r="B10217" s="8" t="s">
        <v>373</v>
      </c>
      <c r="C10217" s="8" t="s">
        <v>397</v>
      </c>
      <c r="D10217" s="8" t="s">
        <v>450</v>
      </c>
      <c r="E10217" s="8" t="s">
        <v>507</v>
      </c>
      <c r="F10217" s="8" t="s">
        <v>508</v>
      </c>
      <c r="G10217" s="8" t="s">
        <v>509</v>
      </c>
      <c r="H10217" s="8">
        <v>0.82221100000000003</v>
      </c>
    </row>
    <row r="10218" spans="1:8">
      <c r="A10218" s="8" t="str">
        <f t="shared" si="199"/>
        <v>40.15.000135.05.0001</v>
      </c>
      <c r="B10218" s="8" t="s">
        <v>373</v>
      </c>
      <c r="C10218" s="8" t="s">
        <v>397</v>
      </c>
      <c r="D10218" s="8" t="s">
        <v>450</v>
      </c>
      <c r="E10218" s="8" t="s">
        <v>575</v>
      </c>
      <c r="F10218" s="8" t="s">
        <v>452</v>
      </c>
      <c r="G10218" s="8" t="s">
        <v>576</v>
      </c>
      <c r="H10218" s="8">
        <v>0.81398899999999996</v>
      </c>
    </row>
    <row r="10219" spans="1:8">
      <c r="A10219" s="8" t="str">
        <f t="shared" si="199"/>
        <v>40.15.000130.02.0031</v>
      </c>
      <c r="B10219" s="8" t="s">
        <v>373</v>
      </c>
      <c r="C10219" s="8" t="s">
        <v>397</v>
      </c>
      <c r="D10219" s="8" t="s">
        <v>450</v>
      </c>
      <c r="E10219" s="8" t="s">
        <v>176</v>
      </c>
      <c r="F10219" s="8" t="s">
        <v>579</v>
      </c>
      <c r="G10219" s="8" t="s">
        <v>580</v>
      </c>
      <c r="H10219" s="8">
        <v>0.24663599999999999</v>
      </c>
    </row>
    <row r="10220" spans="1:8">
      <c r="A10220" s="8" t="str">
        <f t="shared" si="199"/>
        <v>40.15.000130.05.0002</v>
      </c>
      <c r="B10220" s="8" t="s">
        <v>373</v>
      </c>
      <c r="C10220" s="8" t="s">
        <v>397</v>
      </c>
      <c r="D10220" s="8" t="s">
        <v>450</v>
      </c>
      <c r="E10220" s="8" t="s">
        <v>581</v>
      </c>
      <c r="F10220" s="8" t="s">
        <v>498</v>
      </c>
      <c r="G10220" s="8" t="s">
        <v>582</v>
      </c>
      <c r="H10220" s="8">
        <v>0.55219700000000005</v>
      </c>
    </row>
    <row r="10221" spans="1:8">
      <c r="A10221" s="8" t="str">
        <f t="shared" si="199"/>
        <v>40.15.000130.07.0001</v>
      </c>
      <c r="B10221" s="8" t="s">
        <v>373</v>
      </c>
      <c r="C10221" s="8" t="s">
        <v>397</v>
      </c>
      <c r="D10221" s="8" t="s">
        <v>450</v>
      </c>
      <c r="E10221" s="8" t="s">
        <v>583</v>
      </c>
      <c r="F10221" s="8" t="s">
        <v>498</v>
      </c>
      <c r="G10221" s="8" t="s">
        <v>584</v>
      </c>
      <c r="H10221" s="8">
        <v>0.42519099999999999</v>
      </c>
    </row>
    <row r="10222" spans="1:8">
      <c r="A10222" s="8" t="str">
        <f t="shared" si="199"/>
        <v>40.15.000110.05.0012</v>
      </c>
      <c r="B10222" s="8" t="s">
        <v>373</v>
      </c>
      <c r="C10222" s="8" t="s">
        <v>397</v>
      </c>
      <c r="D10222" s="8" t="s">
        <v>450</v>
      </c>
      <c r="E10222" s="8" t="s">
        <v>585</v>
      </c>
      <c r="F10222" s="8" t="s">
        <v>452</v>
      </c>
      <c r="G10222" s="8" t="s">
        <v>586</v>
      </c>
      <c r="H10222" s="8">
        <v>0.26172899999999999</v>
      </c>
    </row>
    <row r="10223" spans="1:8">
      <c r="A10223" s="8" t="str">
        <f t="shared" si="199"/>
        <v>40.15.000140.10.0001</v>
      </c>
      <c r="B10223" s="8" t="s">
        <v>373</v>
      </c>
      <c r="C10223" s="8" t="s">
        <v>397</v>
      </c>
      <c r="D10223" s="8" t="s">
        <v>450</v>
      </c>
      <c r="E10223" s="8" t="s">
        <v>28</v>
      </c>
      <c r="F10223" s="8" t="s">
        <v>505</v>
      </c>
      <c r="G10223" s="8" t="s">
        <v>830</v>
      </c>
      <c r="H10223" s="8">
        <v>0.1</v>
      </c>
    </row>
    <row r="10224" spans="1:8">
      <c r="A10224" s="8" t="str">
        <f t="shared" si="199"/>
        <v>40.15.000120.07.0076</v>
      </c>
      <c r="B10224" s="8" t="s">
        <v>373</v>
      </c>
      <c r="C10224" s="8" t="s">
        <v>397</v>
      </c>
      <c r="D10224" s="8" t="s">
        <v>450</v>
      </c>
      <c r="E10224" s="8" t="s">
        <v>847</v>
      </c>
      <c r="F10224" s="8" t="s">
        <v>452</v>
      </c>
      <c r="G10224" s="8" t="s">
        <v>848</v>
      </c>
      <c r="H10224" s="8">
        <v>1.3010000000000001E-2</v>
      </c>
    </row>
    <row r="10225" spans="1:8">
      <c r="A10225" s="8" t="str">
        <f t="shared" si="199"/>
        <v>40.15.000120.03.0001</v>
      </c>
      <c r="B10225" s="8" t="s">
        <v>373</v>
      </c>
      <c r="C10225" s="8" t="s">
        <v>397</v>
      </c>
      <c r="D10225" s="8" t="s">
        <v>450</v>
      </c>
      <c r="E10225" s="8" t="s">
        <v>815</v>
      </c>
      <c r="F10225" s="8" t="s">
        <v>463</v>
      </c>
      <c r="G10225" s="8" t="s">
        <v>816</v>
      </c>
      <c r="H10225" s="8">
        <v>0.1</v>
      </c>
    </row>
    <row r="10226" spans="1:8">
      <c r="A10226" s="8" t="str">
        <f t="shared" si="199"/>
        <v>40.15.000135.05.0067</v>
      </c>
      <c r="B10226" s="8" t="s">
        <v>373</v>
      </c>
      <c r="C10226" s="8" t="s">
        <v>397</v>
      </c>
      <c r="D10226" s="8" t="s">
        <v>450</v>
      </c>
      <c r="E10226" s="8" t="s">
        <v>831</v>
      </c>
      <c r="F10226" s="8" t="s">
        <v>452</v>
      </c>
      <c r="G10226" s="8" t="s">
        <v>832</v>
      </c>
      <c r="H10226" s="8">
        <v>0.9</v>
      </c>
    </row>
    <row r="10227" spans="1:8">
      <c r="A10227" s="8" t="str">
        <f t="shared" si="199"/>
        <v>40.15.000130.05.0025</v>
      </c>
      <c r="B10227" s="8" t="s">
        <v>373</v>
      </c>
      <c r="C10227" s="8" t="s">
        <v>397</v>
      </c>
      <c r="D10227" s="8" t="s">
        <v>450</v>
      </c>
      <c r="E10227" s="8" t="s">
        <v>833</v>
      </c>
      <c r="F10227" s="8" t="s">
        <v>452</v>
      </c>
      <c r="G10227" s="8" t="s">
        <v>834</v>
      </c>
      <c r="H10227" s="8">
        <v>0.9</v>
      </c>
    </row>
    <row r="10228" spans="1:8">
      <c r="A10228" s="8" t="str">
        <f t="shared" si="199"/>
        <v>40.15.000140.03.1380</v>
      </c>
      <c r="B10228" s="8" t="s">
        <v>373</v>
      </c>
      <c r="C10228" s="8" t="s">
        <v>397</v>
      </c>
      <c r="D10228" s="8" t="s">
        <v>450</v>
      </c>
      <c r="E10228" s="8" t="s">
        <v>835</v>
      </c>
      <c r="F10228" s="8" t="s">
        <v>498</v>
      </c>
      <c r="G10228" s="8" t="s">
        <v>836</v>
      </c>
      <c r="H10228" s="8">
        <v>0.14560699999999999</v>
      </c>
    </row>
    <row r="10229" spans="1:8">
      <c r="A10229" s="8" t="str">
        <f t="shared" si="199"/>
        <v>40.15.000140.03.1510</v>
      </c>
      <c r="B10229" s="8" t="s">
        <v>373</v>
      </c>
      <c r="C10229" s="8" t="s">
        <v>397</v>
      </c>
      <c r="D10229" s="8" t="s">
        <v>450</v>
      </c>
      <c r="E10229" s="8" t="s">
        <v>837</v>
      </c>
      <c r="F10229" s="8" t="s">
        <v>498</v>
      </c>
      <c r="G10229" s="8" t="s">
        <v>838</v>
      </c>
      <c r="H10229" s="8">
        <v>3.6401999999999997E-2</v>
      </c>
    </row>
    <row r="10230" spans="1:8">
      <c r="A10230" s="8" t="str">
        <f t="shared" si="199"/>
        <v>40.15.000130.06.0004</v>
      </c>
      <c r="B10230" s="8" t="s">
        <v>373</v>
      </c>
      <c r="C10230" s="8" t="s">
        <v>397</v>
      </c>
      <c r="D10230" s="8" t="s">
        <v>450</v>
      </c>
      <c r="E10230" s="8" t="s">
        <v>839</v>
      </c>
      <c r="F10230" s="8" t="s">
        <v>452</v>
      </c>
      <c r="G10230" s="8" t="s">
        <v>840</v>
      </c>
      <c r="H10230" s="8">
        <v>0.57421900000000003</v>
      </c>
    </row>
    <row r="10231" spans="1:8">
      <c r="A10231" s="8" t="str">
        <f t="shared" si="199"/>
        <v>40.15.000110.01.0014</v>
      </c>
      <c r="B10231" s="8" t="s">
        <v>373</v>
      </c>
      <c r="C10231" s="8" t="s">
        <v>397</v>
      </c>
      <c r="D10231" s="8" t="s">
        <v>450</v>
      </c>
      <c r="E10231" s="8" t="s">
        <v>841</v>
      </c>
      <c r="F10231" s="8" t="s">
        <v>452</v>
      </c>
      <c r="G10231" s="8" t="s">
        <v>842</v>
      </c>
      <c r="H10231" s="8">
        <v>0.13978199999999999</v>
      </c>
    </row>
    <row r="10232" spans="1:8">
      <c r="A10232" s="8" t="str">
        <f t="shared" si="199"/>
        <v>40.15.000110.01.0010</v>
      </c>
      <c r="B10232" s="8" t="s">
        <v>373</v>
      </c>
      <c r="C10232" s="8" t="s">
        <v>397</v>
      </c>
      <c r="D10232" s="8" t="s">
        <v>450</v>
      </c>
      <c r="E10232" s="8" t="s">
        <v>843</v>
      </c>
      <c r="F10232" s="8" t="s">
        <v>452</v>
      </c>
      <c r="G10232" s="8" t="s">
        <v>844</v>
      </c>
      <c r="H10232" s="8">
        <v>6.9890999999999995E-2</v>
      </c>
    </row>
    <row r="10233" spans="1:8">
      <c r="A10233" s="8" t="str">
        <f t="shared" si="199"/>
        <v>40.15.000110.01.0006</v>
      </c>
      <c r="B10233" s="8" t="s">
        <v>373</v>
      </c>
      <c r="C10233" s="8" t="s">
        <v>397</v>
      </c>
      <c r="D10233" s="8" t="s">
        <v>450</v>
      </c>
      <c r="E10233" s="8" t="s">
        <v>845</v>
      </c>
      <c r="F10233" s="8" t="s">
        <v>452</v>
      </c>
      <c r="G10233" s="8" t="s">
        <v>846</v>
      </c>
      <c r="H10233" s="8">
        <v>0.13978199999999999</v>
      </c>
    </row>
    <row r="10234" spans="1:8">
      <c r="A10234" s="8" t="str">
        <f t="shared" si="199"/>
        <v>40.15.000110.02.0003</v>
      </c>
      <c r="B10234" s="8" t="s">
        <v>373</v>
      </c>
      <c r="C10234" s="8" t="s">
        <v>397</v>
      </c>
      <c r="D10234" s="8" t="s">
        <v>450</v>
      </c>
      <c r="E10234" s="8" t="s">
        <v>523</v>
      </c>
      <c r="F10234" s="8" t="s">
        <v>452</v>
      </c>
      <c r="G10234" s="8" t="s">
        <v>524</v>
      </c>
      <c r="H10234" s="8">
        <v>3.4945999999999998E-2</v>
      </c>
    </row>
    <row r="10235" spans="1:8">
      <c r="A10235" s="8" t="str">
        <f t="shared" si="199"/>
        <v>40.15.000110.04.0007</v>
      </c>
      <c r="B10235" s="8" t="s">
        <v>373</v>
      </c>
      <c r="C10235" s="8" t="s">
        <v>397</v>
      </c>
      <c r="D10235" s="8" t="s">
        <v>450</v>
      </c>
      <c r="E10235" s="8" t="s">
        <v>535</v>
      </c>
      <c r="F10235" s="8" t="s">
        <v>452</v>
      </c>
      <c r="G10235" s="8" t="s">
        <v>536</v>
      </c>
      <c r="H10235" s="8">
        <v>3.8440000000000002E-2</v>
      </c>
    </row>
    <row r="10236" spans="1:8">
      <c r="A10236" s="8" t="str">
        <f t="shared" si="199"/>
        <v>40.15.000120.10.0015</v>
      </c>
      <c r="B10236" s="8" t="s">
        <v>373</v>
      </c>
      <c r="C10236" s="8" t="s">
        <v>397</v>
      </c>
      <c r="D10236" s="8" t="s">
        <v>450</v>
      </c>
      <c r="E10236" s="8" t="s">
        <v>596</v>
      </c>
      <c r="F10236" s="8" t="s">
        <v>463</v>
      </c>
      <c r="G10236" s="8" t="s">
        <v>597</v>
      </c>
      <c r="H10236" s="8">
        <v>15.075377</v>
      </c>
    </row>
    <row r="10237" spans="1:8">
      <c r="A10237" s="8" t="str">
        <f t="shared" si="199"/>
        <v>40.15.000120.08.0004</v>
      </c>
      <c r="B10237" s="8" t="s">
        <v>373</v>
      </c>
      <c r="C10237" s="8" t="s">
        <v>397</v>
      </c>
      <c r="D10237" s="8" t="s">
        <v>450</v>
      </c>
      <c r="E10237" s="8" t="s">
        <v>541</v>
      </c>
      <c r="F10237" s="8" t="s">
        <v>452</v>
      </c>
      <c r="G10237" s="8" t="s">
        <v>542</v>
      </c>
      <c r="H10237" s="8">
        <v>2.111E-3</v>
      </c>
    </row>
    <row r="10238" spans="1:8">
      <c r="A10238" s="8" t="str">
        <f t="shared" si="199"/>
        <v>40.15.000120.06.0001</v>
      </c>
      <c r="B10238" s="8" t="s">
        <v>373</v>
      </c>
      <c r="C10238" s="8" t="s">
        <v>397</v>
      </c>
      <c r="D10238" s="8" t="s">
        <v>450</v>
      </c>
      <c r="E10238" s="8" t="s">
        <v>573</v>
      </c>
      <c r="F10238" s="8" t="s">
        <v>508</v>
      </c>
      <c r="G10238" s="8" t="s">
        <v>574</v>
      </c>
      <c r="H10238" s="8">
        <v>4.0201010000000004</v>
      </c>
    </row>
    <row r="10239" spans="1:8">
      <c r="A10239" s="8" t="str">
        <f t="shared" si="199"/>
        <v>40.16.000135.05.0048</v>
      </c>
      <c r="B10239" s="8" t="s">
        <v>347</v>
      </c>
      <c r="C10239" s="8" t="s">
        <v>1065</v>
      </c>
      <c r="D10239" s="8" t="s">
        <v>505</v>
      </c>
      <c r="E10239" s="8" t="s">
        <v>1066</v>
      </c>
      <c r="F10239" s="8" t="s">
        <v>452</v>
      </c>
      <c r="G10239" s="8" t="s">
        <v>1067</v>
      </c>
      <c r="H10239" s="8">
        <v>3.33</v>
      </c>
    </row>
    <row r="10240" spans="1:8">
      <c r="A10240" s="8" t="str">
        <f t="shared" si="199"/>
        <v>40.16.000130.05.0030</v>
      </c>
      <c r="B10240" s="8" t="s">
        <v>347</v>
      </c>
      <c r="C10240" s="8" t="s">
        <v>1065</v>
      </c>
      <c r="D10240" s="8" t="s">
        <v>505</v>
      </c>
      <c r="E10240" s="8" t="s">
        <v>1068</v>
      </c>
      <c r="F10240" s="8" t="s">
        <v>452</v>
      </c>
      <c r="G10240" s="8" t="s">
        <v>1069</v>
      </c>
      <c r="H10240" s="8">
        <v>4.7571430000000001</v>
      </c>
    </row>
    <row r="10241" spans="1:8">
      <c r="A10241" s="8" t="str">
        <f t="shared" si="199"/>
        <v>40.16.000110.07.0002</v>
      </c>
      <c r="B10241" s="8" t="s">
        <v>347</v>
      </c>
      <c r="C10241" s="8" t="s">
        <v>1065</v>
      </c>
      <c r="D10241" s="8" t="s">
        <v>505</v>
      </c>
      <c r="E10241" s="8" t="s">
        <v>454</v>
      </c>
      <c r="F10241" s="8" t="s">
        <v>452</v>
      </c>
      <c r="G10241" s="8" t="s">
        <v>455</v>
      </c>
      <c r="H10241" s="8">
        <v>1.5820689999999999</v>
      </c>
    </row>
    <row r="10242" spans="1:8">
      <c r="A10242" s="8" t="str">
        <f t="shared" si="199"/>
        <v>40.16.000110.09.0003</v>
      </c>
      <c r="B10242" s="8" t="s">
        <v>347</v>
      </c>
      <c r="C10242" s="8" t="s">
        <v>1065</v>
      </c>
      <c r="D10242" s="8" t="s">
        <v>505</v>
      </c>
      <c r="E10242" s="8" t="s">
        <v>824</v>
      </c>
      <c r="F10242" s="8" t="s">
        <v>452</v>
      </c>
      <c r="G10242" s="8" t="s">
        <v>825</v>
      </c>
      <c r="H10242" s="8">
        <v>0.77137199999999995</v>
      </c>
    </row>
    <row r="10243" spans="1:8">
      <c r="A10243" s="8" t="str">
        <f t="shared" si="199"/>
        <v>---------------  - FMEN031 - V:</v>
      </c>
      <c r="B10243" s="8" t="s">
        <v>427</v>
      </c>
      <c r="C10243" s="8" t="e">
        <f>------------------------------DAT</f>
        <v>#NAME?</v>
      </c>
      <c r="D10243" s="8" t="s">
        <v>1238</v>
      </c>
      <c r="E10243" s="8" t="s">
        <v>526</v>
      </c>
      <c r="F10243" s="8" t="s">
        <v>527</v>
      </c>
      <c r="G10243" s="8" t="s">
        <v>528</v>
      </c>
      <c r="H10243" s="8"/>
    </row>
    <row r="10244" spans="1:8">
      <c r="A10244" s="8" t="str">
        <f t="shared" si="199"/>
        <v>_x000C_------------------------------</v>
      </c>
      <c r="B10244" s="8" t="s">
        <v>529</v>
      </c>
      <c r="C10244" s="8" t="s">
        <v>1227</v>
      </c>
      <c r="D10244" s="8" t="s">
        <v>1228</v>
      </c>
      <c r="E10244" s="8" t="s">
        <v>430</v>
      </c>
      <c r="F10244" s="8" t="s">
        <v>429</v>
      </c>
      <c r="G10244" s="8" t="s">
        <v>431</v>
      </c>
      <c r="H10244" s="8" t="s">
        <v>431</v>
      </c>
    </row>
    <row r="10245" spans="1:8">
      <c r="A10245" s="8" t="str">
        <f t="shared" si="199"/>
        <v>FORNO DE MINASrutura de Atual P</v>
      </c>
      <c r="B10245" s="8" t="s">
        <v>433</v>
      </c>
      <c r="C10245" s="8" t="s">
        <v>434</v>
      </c>
      <c r="D10245" s="8" t="s">
        <v>435</v>
      </c>
      <c r="E10245" s="8" t="s">
        <v>436</v>
      </c>
      <c r="F10245" s="8" t="s">
        <v>437</v>
      </c>
      <c r="G10245" s="8" t="s">
        <v>438</v>
      </c>
      <c r="H10245" s="8" t="s">
        <v>2294</v>
      </c>
    </row>
    <row r="10246" spans="1:8">
      <c r="A10246" s="8" t="str">
        <f t="shared" si="199"/>
        <v>-------------------------------</v>
      </c>
      <c r="B10246" s="8" t="s">
        <v>427</v>
      </c>
      <c r="C10246" s="8" t="s">
        <v>1227</v>
      </c>
      <c r="D10246" s="8" t="s">
        <v>1228</v>
      </c>
      <c r="E10246" s="8" t="s">
        <v>430</v>
      </c>
      <c r="F10246" s="8" t="s">
        <v>429</v>
      </c>
      <c r="G10246" s="8" t="s">
        <v>431</v>
      </c>
      <c r="H10246" s="8" t="s">
        <v>2288</v>
      </c>
    </row>
    <row r="10247" spans="1:8">
      <c r="A10247" s="8" t="str">
        <f t="shared" si="199"/>
        <v/>
      </c>
      <c r="B10247" s="8"/>
      <c r="C10247" s="8"/>
      <c r="D10247" s="8"/>
      <c r="E10247" s="8"/>
      <c r="F10247" s="8"/>
      <c r="G10247" s="8"/>
      <c r="H10247" s="8"/>
    </row>
    <row r="10248" spans="1:8">
      <c r="A10248" s="8" t="str">
        <f t="shared" si="199"/>
        <v>Item PaiItem Filho</v>
      </c>
      <c r="B10248" s="8" t="s">
        <v>441</v>
      </c>
      <c r="C10248" s="8" t="s">
        <v>442</v>
      </c>
      <c r="D10248" s="8" t="s">
        <v>443</v>
      </c>
      <c r="E10248" s="8" t="s">
        <v>444</v>
      </c>
      <c r="F10248" s="8" t="s">
        <v>443</v>
      </c>
      <c r="G10248" s="8" t="s">
        <v>445</v>
      </c>
      <c r="H10248" s="8" t="s">
        <v>446</v>
      </c>
    </row>
    <row r="10249" spans="1:8">
      <c r="A10249" s="8" t="str">
        <f t="shared" si="199"/>
        <v>------------------------------</v>
      </c>
      <c r="B10249" s="8" t="s">
        <v>427</v>
      </c>
      <c r="C10249" s="8" t="s">
        <v>447</v>
      </c>
      <c r="D10249" s="8" t="s">
        <v>448</v>
      </c>
      <c r="E10249" s="8" t="s">
        <v>449</v>
      </c>
      <c r="F10249" s="8" t="s">
        <v>448</v>
      </c>
      <c r="G10249" s="8" t="s">
        <v>431</v>
      </c>
      <c r="H10249" s="8" t="s">
        <v>427</v>
      </c>
    </row>
    <row r="10250" spans="1:8">
      <c r="A10250" s="8" t="str">
        <f t="shared" si="199"/>
        <v>40.16.000110.06.0001</v>
      </c>
      <c r="B10250" s="8" t="s">
        <v>347</v>
      </c>
      <c r="C10250" s="8" t="s">
        <v>1065</v>
      </c>
      <c r="D10250" s="8" t="s">
        <v>505</v>
      </c>
      <c r="E10250" s="8" t="s">
        <v>481</v>
      </c>
      <c r="F10250" s="8" t="s">
        <v>452</v>
      </c>
      <c r="G10250" s="8" t="s">
        <v>482</v>
      </c>
      <c r="H10250" s="8">
        <v>0.10893700000000001</v>
      </c>
    </row>
    <row r="10251" spans="1:8">
      <c r="A10251" s="8" t="str">
        <f t="shared" si="199"/>
        <v>40.16.000110.02.0003</v>
      </c>
      <c r="B10251" s="8" t="s">
        <v>347</v>
      </c>
      <c r="C10251" s="8" t="s">
        <v>1065</v>
      </c>
      <c r="D10251" s="8" t="s">
        <v>505</v>
      </c>
      <c r="E10251" s="8" t="s">
        <v>523</v>
      </c>
      <c r="F10251" s="8" t="s">
        <v>452</v>
      </c>
      <c r="G10251" s="8" t="s">
        <v>524</v>
      </c>
      <c r="H10251" s="8">
        <v>3.1866999999999999E-2</v>
      </c>
    </row>
    <row r="10252" spans="1:8">
      <c r="A10252" s="8" t="str">
        <f t="shared" si="199"/>
        <v>40.16.000110.04.0004</v>
      </c>
      <c r="B10252" s="8" t="s">
        <v>347</v>
      </c>
      <c r="C10252" s="8" t="s">
        <v>1065</v>
      </c>
      <c r="D10252" s="8" t="s">
        <v>505</v>
      </c>
      <c r="E10252" s="8" t="s">
        <v>776</v>
      </c>
      <c r="F10252" s="8" t="s">
        <v>452</v>
      </c>
      <c r="G10252" s="8" t="s">
        <v>777</v>
      </c>
      <c r="H10252" s="8">
        <v>0.144646</v>
      </c>
    </row>
    <row r="10253" spans="1:8">
      <c r="A10253" s="8" t="str">
        <f t="shared" si="199"/>
        <v>40.16.000110.06.0020</v>
      </c>
      <c r="B10253" s="8" t="s">
        <v>347</v>
      </c>
      <c r="C10253" s="8" t="s">
        <v>1065</v>
      </c>
      <c r="D10253" s="8" t="s">
        <v>505</v>
      </c>
      <c r="E10253" s="8" t="s">
        <v>456</v>
      </c>
      <c r="F10253" s="8" t="s">
        <v>452</v>
      </c>
      <c r="G10253" s="8" t="s">
        <v>457</v>
      </c>
      <c r="H10253" s="8">
        <v>3.0623999999999998E-2</v>
      </c>
    </row>
    <row r="10254" spans="1:8">
      <c r="A10254" s="8" t="str">
        <f t="shared" si="199"/>
        <v>40.16.000110.11.0002</v>
      </c>
      <c r="B10254" s="8" t="s">
        <v>347</v>
      </c>
      <c r="C10254" s="8" t="s">
        <v>1065</v>
      </c>
      <c r="D10254" s="8" t="s">
        <v>505</v>
      </c>
      <c r="E10254" s="8" t="s">
        <v>1070</v>
      </c>
      <c r="F10254" s="8" t="s">
        <v>452</v>
      </c>
      <c r="G10254" s="8" t="s">
        <v>1071</v>
      </c>
      <c r="H10254" s="8">
        <v>2.8929E-2</v>
      </c>
    </row>
    <row r="10255" spans="1:8">
      <c r="A10255" s="8" t="str">
        <f t="shared" ref="A10255:A10318" si="200">B10255&amp;E10255</f>
        <v>40.16.000110.07.0032</v>
      </c>
      <c r="B10255" s="8" t="s">
        <v>347</v>
      </c>
      <c r="C10255" s="8" t="s">
        <v>1065</v>
      </c>
      <c r="D10255" s="8" t="s">
        <v>505</v>
      </c>
      <c r="E10255" s="8" t="s">
        <v>723</v>
      </c>
      <c r="F10255" s="8" t="s">
        <v>452</v>
      </c>
      <c r="G10255" s="8" t="s">
        <v>724</v>
      </c>
      <c r="H10255" s="8">
        <v>1.0848E-2</v>
      </c>
    </row>
    <row r="10256" spans="1:8">
      <c r="A10256" s="8" t="str">
        <f t="shared" si="200"/>
        <v>40.16.000110.07.1021</v>
      </c>
      <c r="B10256" s="8" t="s">
        <v>347</v>
      </c>
      <c r="C10256" s="8" t="s">
        <v>1065</v>
      </c>
      <c r="D10256" s="8" t="s">
        <v>505</v>
      </c>
      <c r="E10256" s="8" t="s">
        <v>1072</v>
      </c>
      <c r="F10256" s="8" t="s">
        <v>498</v>
      </c>
      <c r="G10256" s="8" t="s">
        <v>1073</v>
      </c>
      <c r="H10256" s="8">
        <v>1.1979E-2</v>
      </c>
    </row>
    <row r="10257" spans="1:8">
      <c r="A10257" s="8" t="str">
        <f t="shared" si="200"/>
        <v>40.16.000110.05.0003</v>
      </c>
      <c r="B10257" s="8" t="s">
        <v>347</v>
      </c>
      <c r="C10257" s="8" t="s">
        <v>1065</v>
      </c>
      <c r="D10257" s="8" t="s">
        <v>505</v>
      </c>
      <c r="E10257" s="8" t="s">
        <v>952</v>
      </c>
      <c r="F10257" s="8" t="s">
        <v>452</v>
      </c>
      <c r="G10257" s="8" t="s">
        <v>953</v>
      </c>
      <c r="H10257" s="8">
        <v>1.695074</v>
      </c>
    </row>
    <row r="10258" spans="1:8">
      <c r="A10258" s="8" t="str">
        <f t="shared" si="200"/>
        <v>40.16.000110.07.1022</v>
      </c>
      <c r="B10258" s="8" t="s">
        <v>347</v>
      </c>
      <c r="C10258" s="8" t="s">
        <v>1065</v>
      </c>
      <c r="D10258" s="8" t="s">
        <v>505</v>
      </c>
      <c r="E10258" s="8" t="s">
        <v>1074</v>
      </c>
      <c r="F10258" s="8" t="s">
        <v>498</v>
      </c>
      <c r="G10258" s="8" t="s">
        <v>1075</v>
      </c>
      <c r="H10258" s="8">
        <v>3.6614000000000001E-2</v>
      </c>
    </row>
    <row r="10259" spans="1:8">
      <c r="A10259" s="8" t="str">
        <f t="shared" si="200"/>
        <v>40.16.000110.04.0007</v>
      </c>
      <c r="B10259" s="8" t="s">
        <v>347</v>
      </c>
      <c r="C10259" s="8" t="s">
        <v>1065</v>
      </c>
      <c r="D10259" s="8" t="s">
        <v>505</v>
      </c>
      <c r="E10259" s="8" t="s">
        <v>535</v>
      </c>
      <c r="F10259" s="8" t="s">
        <v>452</v>
      </c>
      <c r="G10259" s="8" t="s">
        <v>536</v>
      </c>
      <c r="H10259" s="8">
        <v>0.31641399999999997</v>
      </c>
    </row>
    <row r="10260" spans="1:8">
      <c r="A10260" s="8" t="str">
        <f t="shared" si="200"/>
        <v>40.16.000110.07.0034</v>
      </c>
      <c r="B10260" s="8" t="s">
        <v>347</v>
      </c>
      <c r="C10260" s="8" t="s">
        <v>1065</v>
      </c>
      <c r="D10260" s="8" t="s">
        <v>505</v>
      </c>
      <c r="E10260" s="8" t="s">
        <v>1076</v>
      </c>
      <c r="F10260" s="8" t="s">
        <v>452</v>
      </c>
      <c r="G10260" s="8" t="s">
        <v>1077</v>
      </c>
      <c r="H10260" s="8">
        <v>3.3901000000000001E-2</v>
      </c>
    </row>
    <row r="10261" spans="1:8">
      <c r="A10261" s="8" t="str">
        <f t="shared" si="200"/>
        <v>40.16.000110.07.0027</v>
      </c>
      <c r="B10261" s="8" t="s">
        <v>347</v>
      </c>
      <c r="C10261" s="8" t="s">
        <v>1065</v>
      </c>
      <c r="D10261" s="8" t="s">
        <v>505</v>
      </c>
      <c r="E10261" s="8" t="s">
        <v>948</v>
      </c>
      <c r="F10261" s="8" t="s">
        <v>452</v>
      </c>
      <c r="G10261" s="8" t="s">
        <v>949</v>
      </c>
      <c r="H10261" s="8">
        <v>1.921E-3</v>
      </c>
    </row>
    <row r="10262" spans="1:8">
      <c r="A10262" s="8" t="str">
        <f t="shared" si="200"/>
        <v>40.16.000120.07.0094</v>
      </c>
      <c r="B10262" s="8" t="s">
        <v>347</v>
      </c>
      <c r="C10262" s="8" t="s">
        <v>1065</v>
      </c>
      <c r="D10262" s="8" t="s">
        <v>505</v>
      </c>
      <c r="E10262" s="8" t="s">
        <v>1078</v>
      </c>
      <c r="F10262" s="8" t="s">
        <v>452</v>
      </c>
      <c r="G10262" s="8" t="s">
        <v>1079</v>
      </c>
      <c r="H10262" s="8">
        <v>9.4132999999999994E-2</v>
      </c>
    </row>
    <row r="10263" spans="1:8">
      <c r="A10263" s="8" t="str">
        <f t="shared" si="200"/>
        <v>40.16.000120.17.0001</v>
      </c>
      <c r="B10263" s="8" t="s">
        <v>347</v>
      </c>
      <c r="C10263" s="8" t="s">
        <v>1065</v>
      </c>
      <c r="D10263" s="8" t="s">
        <v>505</v>
      </c>
      <c r="E10263" s="8" t="s">
        <v>1080</v>
      </c>
      <c r="F10263" s="8" t="s">
        <v>508</v>
      </c>
      <c r="G10263" s="8" t="s">
        <v>1081</v>
      </c>
      <c r="H10263" s="8">
        <v>15</v>
      </c>
    </row>
    <row r="10264" spans="1:8">
      <c r="A10264" s="8" t="str">
        <f t="shared" si="200"/>
        <v>40.16.000120.03.0039</v>
      </c>
      <c r="B10264" s="8" t="s">
        <v>347</v>
      </c>
      <c r="C10264" s="8" t="s">
        <v>1065</v>
      </c>
      <c r="D10264" s="8" t="s">
        <v>505</v>
      </c>
      <c r="E10264" s="8" t="s">
        <v>1082</v>
      </c>
      <c r="F10264" s="8" t="s">
        <v>463</v>
      </c>
      <c r="G10264" s="8" t="s">
        <v>1083</v>
      </c>
      <c r="H10264" s="8">
        <v>1</v>
      </c>
    </row>
    <row r="10265" spans="1:8">
      <c r="A10265" s="8" t="str">
        <f t="shared" si="200"/>
        <v>40.16.000235.05.0050</v>
      </c>
      <c r="B10265" s="8" t="s">
        <v>348</v>
      </c>
      <c r="C10265" s="8" t="s">
        <v>1084</v>
      </c>
      <c r="D10265" s="8" t="s">
        <v>505</v>
      </c>
      <c r="E10265" s="8" t="s">
        <v>1085</v>
      </c>
      <c r="F10265" s="8" t="s">
        <v>452</v>
      </c>
      <c r="G10265" s="8" t="s">
        <v>1086</v>
      </c>
      <c r="H10265" s="8">
        <v>3.33</v>
      </c>
    </row>
    <row r="10266" spans="1:8">
      <c r="A10266" s="8" t="str">
        <f t="shared" si="200"/>
        <v>40.16.000230.05.0029</v>
      </c>
      <c r="B10266" s="8" t="s">
        <v>348</v>
      </c>
      <c r="C10266" s="8" t="s">
        <v>1084</v>
      </c>
      <c r="D10266" s="8" t="s">
        <v>505</v>
      </c>
      <c r="E10266" s="8" t="s">
        <v>1087</v>
      </c>
      <c r="F10266" s="8" t="s">
        <v>452</v>
      </c>
      <c r="G10266" s="8" t="s">
        <v>1088</v>
      </c>
      <c r="H10266" s="8">
        <v>4.7571430000000001</v>
      </c>
    </row>
    <row r="10267" spans="1:8">
      <c r="A10267" s="8" t="str">
        <f t="shared" si="200"/>
        <v>40.16.000210.07.0002</v>
      </c>
      <c r="B10267" s="8" t="s">
        <v>348</v>
      </c>
      <c r="C10267" s="8" t="s">
        <v>1084</v>
      </c>
      <c r="D10267" s="8" t="s">
        <v>505</v>
      </c>
      <c r="E10267" s="8" t="s">
        <v>454</v>
      </c>
      <c r="F10267" s="8" t="s">
        <v>452</v>
      </c>
      <c r="G10267" s="8" t="s">
        <v>455</v>
      </c>
      <c r="H10267" s="8">
        <v>1.9978640000000001</v>
      </c>
    </row>
    <row r="10268" spans="1:8">
      <c r="A10268" s="8" t="str">
        <f t="shared" si="200"/>
        <v>40.16.000210.09.0003</v>
      </c>
      <c r="B10268" s="8" t="s">
        <v>348</v>
      </c>
      <c r="C10268" s="8" t="s">
        <v>1084</v>
      </c>
      <c r="D10268" s="8" t="s">
        <v>505</v>
      </c>
      <c r="E10268" s="8" t="s">
        <v>824</v>
      </c>
      <c r="F10268" s="8" t="s">
        <v>452</v>
      </c>
      <c r="G10268" s="8" t="s">
        <v>825</v>
      </c>
      <c r="H10268" s="8">
        <v>0.54985600000000001</v>
      </c>
    </row>
    <row r="10269" spans="1:8">
      <c r="A10269" s="8" t="str">
        <f t="shared" si="200"/>
        <v>40.16.000210.06.0001</v>
      </c>
      <c r="B10269" s="8" t="s">
        <v>348</v>
      </c>
      <c r="C10269" s="8" t="s">
        <v>1084</v>
      </c>
      <c r="D10269" s="8" t="s">
        <v>505</v>
      </c>
      <c r="E10269" s="8" t="s">
        <v>481</v>
      </c>
      <c r="F10269" s="8" t="s">
        <v>452</v>
      </c>
      <c r="G10269" s="8" t="s">
        <v>482</v>
      </c>
      <c r="H10269" s="8">
        <v>9.5452999999999996E-2</v>
      </c>
    </row>
    <row r="10270" spans="1:8">
      <c r="A10270" s="8" t="str">
        <f t="shared" si="200"/>
        <v>40.16.000210.02.0031</v>
      </c>
      <c r="B10270" s="8" t="s">
        <v>348</v>
      </c>
      <c r="C10270" s="8" t="s">
        <v>1084</v>
      </c>
      <c r="D10270" s="8" t="s">
        <v>505</v>
      </c>
      <c r="E10270" s="8" t="s">
        <v>1089</v>
      </c>
      <c r="F10270" s="8" t="s">
        <v>498</v>
      </c>
      <c r="G10270" s="8" t="s">
        <v>1090</v>
      </c>
      <c r="H10270" s="8">
        <v>3.3298000000000001E-2</v>
      </c>
    </row>
    <row r="10271" spans="1:8">
      <c r="A10271" s="8" t="str">
        <f t="shared" si="200"/>
        <v>40.16.000210.04.0004</v>
      </c>
      <c r="B10271" s="8" t="s">
        <v>348</v>
      </c>
      <c r="C10271" s="8" t="s">
        <v>1084</v>
      </c>
      <c r="D10271" s="8" t="s">
        <v>505</v>
      </c>
      <c r="E10271" s="8" t="s">
        <v>776</v>
      </c>
      <c r="F10271" s="8" t="s">
        <v>452</v>
      </c>
      <c r="G10271" s="8" t="s">
        <v>777</v>
      </c>
      <c r="H10271" s="8">
        <v>9.1679999999999998E-2</v>
      </c>
    </row>
    <row r="10272" spans="1:8">
      <c r="A10272" s="8" t="str">
        <f t="shared" si="200"/>
        <v>40.16.000210.06.0020</v>
      </c>
      <c r="B10272" s="8" t="s">
        <v>348</v>
      </c>
      <c r="C10272" s="8" t="s">
        <v>1084</v>
      </c>
      <c r="D10272" s="8" t="s">
        <v>505</v>
      </c>
      <c r="E10272" s="8" t="s">
        <v>456</v>
      </c>
      <c r="F10272" s="8" t="s">
        <v>452</v>
      </c>
      <c r="G10272" s="8" t="s">
        <v>457</v>
      </c>
      <c r="H10272" s="8">
        <v>2.5527999999999999E-2</v>
      </c>
    </row>
    <row r="10273" spans="1:8">
      <c r="A10273" s="8" t="str">
        <f t="shared" si="200"/>
        <v>40.16.000210.11.0002</v>
      </c>
      <c r="B10273" s="8" t="s">
        <v>348</v>
      </c>
      <c r="C10273" s="8" t="s">
        <v>1084</v>
      </c>
      <c r="D10273" s="8" t="s">
        <v>505</v>
      </c>
      <c r="E10273" s="8" t="s">
        <v>1070</v>
      </c>
      <c r="F10273" s="8" t="s">
        <v>452</v>
      </c>
      <c r="G10273" s="8" t="s">
        <v>1071</v>
      </c>
      <c r="H10273" s="8">
        <v>2.8858000000000002E-2</v>
      </c>
    </row>
    <row r="10274" spans="1:8">
      <c r="A10274" s="8" t="str">
        <f t="shared" si="200"/>
        <v>40.16.000210.07.0032</v>
      </c>
      <c r="B10274" s="8" t="s">
        <v>348</v>
      </c>
      <c r="C10274" s="8" t="s">
        <v>1084</v>
      </c>
      <c r="D10274" s="8" t="s">
        <v>505</v>
      </c>
      <c r="E10274" s="8" t="s">
        <v>723</v>
      </c>
      <c r="F10274" s="8" t="s">
        <v>452</v>
      </c>
      <c r="G10274" s="8" t="s">
        <v>724</v>
      </c>
      <c r="H10274" s="8">
        <v>1.7537000000000001E-2</v>
      </c>
    </row>
    <row r="10275" spans="1:8">
      <c r="A10275" s="8" t="str">
        <f t="shared" si="200"/>
        <v>40.16.000210.07.1021</v>
      </c>
      <c r="B10275" s="8" t="s">
        <v>348</v>
      </c>
      <c r="C10275" s="8" t="s">
        <v>1084</v>
      </c>
      <c r="D10275" s="8" t="s">
        <v>505</v>
      </c>
      <c r="E10275" s="8" t="s">
        <v>1072</v>
      </c>
      <c r="F10275" s="8" t="s">
        <v>498</v>
      </c>
      <c r="G10275" s="8" t="s">
        <v>1073</v>
      </c>
      <c r="H10275" s="8">
        <v>3.3300000000000001E-3</v>
      </c>
    </row>
    <row r="10276" spans="1:8">
      <c r="A10276" s="8" t="str">
        <f t="shared" si="200"/>
        <v>40.16.000210.05.0003</v>
      </c>
      <c r="B10276" s="8" t="s">
        <v>348</v>
      </c>
      <c r="C10276" s="8" t="s">
        <v>1084</v>
      </c>
      <c r="D10276" s="8" t="s">
        <v>505</v>
      </c>
      <c r="E10276" s="8" t="s">
        <v>952</v>
      </c>
      <c r="F10276" s="8" t="s">
        <v>452</v>
      </c>
      <c r="G10276" s="8" t="s">
        <v>953</v>
      </c>
      <c r="H10276" s="8">
        <v>1.4096040000000001</v>
      </c>
    </row>
    <row r="10277" spans="1:8">
      <c r="A10277" s="8" t="str">
        <f t="shared" si="200"/>
        <v>40.16.000210.07.1022</v>
      </c>
      <c r="B10277" s="8" t="s">
        <v>348</v>
      </c>
      <c r="C10277" s="8" t="s">
        <v>1084</v>
      </c>
      <c r="D10277" s="8" t="s">
        <v>505</v>
      </c>
      <c r="E10277" s="8" t="s">
        <v>1074</v>
      </c>
      <c r="F10277" s="8" t="s">
        <v>498</v>
      </c>
      <c r="G10277" s="8" t="s">
        <v>1075</v>
      </c>
      <c r="H10277" s="8">
        <v>3.5296000000000001E-2</v>
      </c>
    </row>
    <row r="10278" spans="1:8">
      <c r="A10278" s="8" t="str">
        <f t="shared" si="200"/>
        <v>40.16.000210.04.0007</v>
      </c>
      <c r="B10278" s="8" t="s">
        <v>348</v>
      </c>
      <c r="C10278" s="8" t="s">
        <v>1084</v>
      </c>
      <c r="D10278" s="8" t="s">
        <v>505</v>
      </c>
      <c r="E10278" s="8" t="s">
        <v>535</v>
      </c>
      <c r="F10278" s="8" t="s">
        <v>452</v>
      </c>
      <c r="G10278" s="8" t="s">
        <v>536</v>
      </c>
      <c r="H10278" s="8">
        <v>0.19978599999999999</v>
      </c>
    </row>
    <row r="10279" spans="1:8">
      <c r="A10279" s="8" t="str">
        <f t="shared" si="200"/>
        <v>40.16.000210.07.0034</v>
      </c>
      <c r="B10279" s="8" t="s">
        <v>348</v>
      </c>
      <c r="C10279" s="8" t="s">
        <v>1084</v>
      </c>
      <c r="D10279" s="8" t="s">
        <v>505</v>
      </c>
      <c r="E10279" s="8" t="s">
        <v>1076</v>
      </c>
      <c r="F10279" s="8" t="s">
        <v>452</v>
      </c>
      <c r="G10279" s="8" t="s">
        <v>1077</v>
      </c>
      <c r="H10279" s="8">
        <v>3.3298000000000001E-2</v>
      </c>
    </row>
    <row r="10280" spans="1:8">
      <c r="A10280" s="8" t="str">
        <f t="shared" si="200"/>
        <v>40.16.000210.05.0007</v>
      </c>
      <c r="B10280" s="8" t="s">
        <v>348</v>
      </c>
      <c r="C10280" s="8" t="s">
        <v>1084</v>
      </c>
      <c r="D10280" s="8" t="s">
        <v>505</v>
      </c>
      <c r="E10280" s="8" t="s">
        <v>743</v>
      </c>
      <c r="F10280" s="8" t="s">
        <v>498</v>
      </c>
      <c r="G10280" s="8" t="s">
        <v>744</v>
      </c>
      <c r="H10280" s="8">
        <v>0.28192099999999998</v>
      </c>
    </row>
    <row r="10281" spans="1:8">
      <c r="A10281" s="8" t="str">
        <f t="shared" si="200"/>
        <v>40.16.000210.07.0027</v>
      </c>
      <c r="B10281" s="8" t="s">
        <v>348</v>
      </c>
      <c r="C10281" s="8" t="s">
        <v>1084</v>
      </c>
      <c r="D10281" s="8" t="s">
        <v>505</v>
      </c>
      <c r="E10281" s="8" t="s">
        <v>948</v>
      </c>
      <c r="F10281" s="8" t="s">
        <v>452</v>
      </c>
      <c r="G10281" s="8" t="s">
        <v>949</v>
      </c>
      <c r="H10281" s="8">
        <v>1.887E-3</v>
      </c>
    </row>
    <row r="10282" spans="1:8">
      <c r="A10282" s="8" t="str">
        <f t="shared" si="200"/>
        <v>40.16.000220.07.0095</v>
      </c>
      <c r="B10282" s="8" t="s">
        <v>348</v>
      </c>
      <c r="C10282" s="8" t="s">
        <v>1084</v>
      </c>
      <c r="D10282" s="8" t="s">
        <v>505</v>
      </c>
      <c r="E10282" s="8" t="s">
        <v>1091</v>
      </c>
      <c r="F10282" s="8" t="s">
        <v>452</v>
      </c>
      <c r="G10282" s="8" t="s">
        <v>1092</v>
      </c>
      <c r="H10282" s="8">
        <v>9.4132999999999994E-2</v>
      </c>
    </row>
    <row r="10283" spans="1:8">
      <c r="A10283" s="8" t="str">
        <f t="shared" si="200"/>
        <v>40.16.000220.17.0001</v>
      </c>
      <c r="B10283" s="8" t="s">
        <v>348</v>
      </c>
      <c r="C10283" s="8" t="s">
        <v>1084</v>
      </c>
      <c r="D10283" s="8" t="s">
        <v>505</v>
      </c>
      <c r="E10283" s="8" t="s">
        <v>1080</v>
      </c>
      <c r="F10283" s="8" t="s">
        <v>508</v>
      </c>
      <c r="G10283" s="8" t="s">
        <v>1081</v>
      </c>
      <c r="H10283" s="8">
        <v>15</v>
      </c>
    </row>
    <row r="10284" spans="1:8">
      <c r="A10284" s="8" t="str">
        <f t="shared" si="200"/>
        <v>40.16.000220.03.0039</v>
      </c>
      <c r="B10284" s="8" t="s">
        <v>348</v>
      </c>
      <c r="C10284" s="8" t="s">
        <v>1084</v>
      </c>
      <c r="D10284" s="8" t="s">
        <v>505</v>
      </c>
      <c r="E10284" s="8" t="s">
        <v>1082</v>
      </c>
      <c r="F10284" s="8" t="s">
        <v>463</v>
      </c>
      <c r="G10284" s="8" t="s">
        <v>1083</v>
      </c>
      <c r="H10284" s="8">
        <v>1</v>
      </c>
    </row>
    <row r="10285" spans="1:8">
      <c r="A10285" s="8" t="str">
        <f t="shared" si="200"/>
        <v>40.16.000310.07.0002</v>
      </c>
      <c r="B10285" s="8" t="s">
        <v>1093</v>
      </c>
      <c r="C10285" s="8" t="s">
        <v>1094</v>
      </c>
      <c r="D10285" s="8" t="s">
        <v>505</v>
      </c>
      <c r="E10285" s="8" t="s">
        <v>454</v>
      </c>
      <c r="F10285" s="8" t="s">
        <v>452</v>
      </c>
      <c r="G10285" s="8" t="s">
        <v>455</v>
      </c>
      <c r="H10285" s="8">
        <v>1.361515</v>
      </c>
    </row>
    <row r="10286" spans="1:8">
      <c r="A10286" s="8" t="str">
        <f t="shared" si="200"/>
        <v>40.16.000310.09.0002</v>
      </c>
      <c r="B10286" s="8" t="s">
        <v>1093</v>
      </c>
      <c r="C10286" s="8" t="s">
        <v>1094</v>
      </c>
      <c r="D10286" s="8" t="s">
        <v>505</v>
      </c>
      <c r="E10286" s="8" t="s">
        <v>502</v>
      </c>
      <c r="F10286" s="8" t="s">
        <v>452</v>
      </c>
      <c r="G10286" s="8" t="s">
        <v>503</v>
      </c>
      <c r="H10286" s="8">
        <v>0.41898999999999997</v>
      </c>
    </row>
    <row r="10287" spans="1:8">
      <c r="A10287" s="8" t="str">
        <f t="shared" si="200"/>
        <v>40.16.000310.09.0006</v>
      </c>
      <c r="B10287" s="8" t="s">
        <v>1093</v>
      </c>
      <c r="C10287" s="8" t="s">
        <v>1094</v>
      </c>
      <c r="D10287" s="8" t="s">
        <v>505</v>
      </c>
      <c r="E10287" s="8" t="s">
        <v>504</v>
      </c>
      <c r="F10287" s="8" t="s">
        <v>505</v>
      </c>
      <c r="G10287" s="8" t="s">
        <v>506</v>
      </c>
      <c r="H10287" s="8">
        <v>2.3942000000000001E-2</v>
      </c>
    </row>
    <row r="10288" spans="1:8">
      <c r="A10288" s="8" t="str">
        <f t="shared" si="200"/>
        <v>40.16.000310.06.0001</v>
      </c>
      <c r="B10288" s="8" t="s">
        <v>1093</v>
      </c>
      <c r="C10288" s="8" t="s">
        <v>1094</v>
      </c>
      <c r="D10288" s="8" t="s">
        <v>505</v>
      </c>
      <c r="E10288" s="8" t="s">
        <v>481</v>
      </c>
      <c r="F10288" s="8" t="s">
        <v>452</v>
      </c>
      <c r="G10288" s="8" t="s">
        <v>482</v>
      </c>
      <c r="H10288" s="8">
        <v>0.22919200000000001</v>
      </c>
    </row>
    <row r="10289" spans="1:8">
      <c r="A10289" s="8" t="str">
        <f t="shared" si="200"/>
        <v>40.16.000310.04.0004</v>
      </c>
      <c r="B10289" s="8" t="s">
        <v>1093</v>
      </c>
      <c r="C10289" s="8" t="s">
        <v>1094</v>
      </c>
      <c r="D10289" s="8" t="s">
        <v>505</v>
      </c>
      <c r="E10289" s="8" t="s">
        <v>776</v>
      </c>
      <c r="F10289" s="8" t="s">
        <v>452</v>
      </c>
      <c r="G10289" s="8" t="s">
        <v>777</v>
      </c>
      <c r="H10289" s="8">
        <v>0.10474700000000001</v>
      </c>
    </row>
    <row r="10290" spans="1:8">
      <c r="A10290" s="8" t="str">
        <f t="shared" si="200"/>
        <v>40.16.000340.02.1010</v>
      </c>
      <c r="B10290" s="8" t="s">
        <v>1093</v>
      </c>
      <c r="C10290" s="8" t="s">
        <v>1094</v>
      </c>
      <c r="D10290" s="8" t="s">
        <v>505</v>
      </c>
      <c r="E10290" s="8" t="s">
        <v>1095</v>
      </c>
      <c r="F10290" s="8" t="s">
        <v>452</v>
      </c>
      <c r="G10290" s="8" t="s">
        <v>1096</v>
      </c>
      <c r="H10290" s="8">
        <v>5.1800000000000001E-4</v>
      </c>
    </row>
    <row r="10291" spans="1:8">
      <c r="A10291" s="8" t="str">
        <f t="shared" si="200"/>
        <v>40.16.000340.02.1011</v>
      </c>
      <c r="B10291" s="8" t="s">
        <v>1093</v>
      </c>
      <c r="C10291" s="8" t="s">
        <v>1094</v>
      </c>
      <c r="D10291" s="8" t="s">
        <v>505</v>
      </c>
      <c r="E10291" s="8" t="s">
        <v>1097</v>
      </c>
      <c r="F10291" s="8" t="s">
        <v>452</v>
      </c>
      <c r="G10291" s="8" t="s">
        <v>1098</v>
      </c>
      <c r="H10291" s="8">
        <v>3.0432000000000001E-2</v>
      </c>
    </row>
    <row r="10292" spans="1:8">
      <c r="A10292" s="8" t="str">
        <f t="shared" si="200"/>
        <v>40.16.000340.02.1012</v>
      </c>
      <c r="B10292" s="8" t="s">
        <v>1093</v>
      </c>
      <c r="C10292" s="8" t="s">
        <v>1094</v>
      </c>
      <c r="D10292" s="8" t="s">
        <v>505</v>
      </c>
      <c r="E10292" s="8" t="s">
        <v>1099</v>
      </c>
      <c r="F10292" s="8" t="s">
        <v>452</v>
      </c>
      <c r="G10292" s="8" t="s">
        <v>1100</v>
      </c>
      <c r="H10292" s="8">
        <v>6.0054000000000003E-2</v>
      </c>
    </row>
    <row r="10293" spans="1:8">
      <c r="A10293" s="8" t="str">
        <f t="shared" si="200"/>
        <v>40.16.000340.02.1013</v>
      </c>
      <c r="B10293" s="8" t="s">
        <v>1093</v>
      </c>
      <c r="C10293" s="8" t="s">
        <v>1094</v>
      </c>
      <c r="D10293" s="8" t="s">
        <v>505</v>
      </c>
      <c r="E10293" s="8" t="s">
        <v>1102</v>
      </c>
      <c r="F10293" s="8" t="s">
        <v>452</v>
      </c>
      <c r="G10293" s="8" t="s">
        <v>1103</v>
      </c>
      <c r="H10293" s="8">
        <v>4.6128000000000002E-2</v>
      </c>
    </row>
    <row r="10294" spans="1:8">
      <c r="A10294" s="8" t="str">
        <f t="shared" si="200"/>
        <v>40.16.000310.06.0020</v>
      </c>
      <c r="B10294" s="8" t="s">
        <v>1093</v>
      </c>
      <c r="C10294" s="8" t="s">
        <v>1094</v>
      </c>
      <c r="D10294" s="8" t="s">
        <v>505</v>
      </c>
      <c r="E10294" s="8" t="s">
        <v>456</v>
      </c>
      <c r="F10294" s="8" t="s">
        <v>452</v>
      </c>
      <c r="G10294" s="8" t="s">
        <v>457</v>
      </c>
      <c r="H10294" s="8">
        <v>8.3840000000000008E-3</v>
      </c>
    </row>
    <row r="10295" spans="1:8">
      <c r="A10295" s="8" t="str">
        <f t="shared" si="200"/>
        <v>40.16.000310.11.0002</v>
      </c>
      <c r="B10295" s="8" t="s">
        <v>1093</v>
      </c>
      <c r="C10295" s="8" t="s">
        <v>1094</v>
      </c>
      <c r="D10295" s="8" t="s">
        <v>505</v>
      </c>
      <c r="E10295" s="8" t="s">
        <v>1070</v>
      </c>
      <c r="F10295" s="8" t="s">
        <v>452</v>
      </c>
      <c r="G10295" s="8" t="s">
        <v>1071</v>
      </c>
      <c r="H10295" s="8">
        <v>3.1413999999999997E-2</v>
      </c>
    </row>
    <row r="10296" spans="1:8">
      <c r="A10296" s="8" t="str">
        <f t="shared" si="200"/>
        <v>40.16.000310.07.0014</v>
      </c>
      <c r="B10296" s="8" t="s">
        <v>1093</v>
      </c>
      <c r="C10296" s="8" t="s">
        <v>1094</v>
      </c>
      <c r="D10296" s="8" t="s">
        <v>505</v>
      </c>
      <c r="E10296" s="8" t="s">
        <v>936</v>
      </c>
      <c r="F10296" s="8" t="s">
        <v>452</v>
      </c>
      <c r="G10296" s="8" t="s">
        <v>937</v>
      </c>
      <c r="H10296" s="8">
        <v>7.8790000000000006E-3</v>
      </c>
    </row>
    <row r="10297" spans="1:8">
      <c r="A10297" s="8" t="str">
        <f t="shared" si="200"/>
        <v>40.16.000310.07.1021</v>
      </c>
      <c r="B10297" s="8" t="s">
        <v>1093</v>
      </c>
      <c r="C10297" s="8" t="s">
        <v>1094</v>
      </c>
      <c r="D10297" s="8" t="s">
        <v>505</v>
      </c>
      <c r="E10297" s="8" t="s">
        <v>1072</v>
      </c>
      <c r="F10297" s="8" t="s">
        <v>498</v>
      </c>
      <c r="G10297" s="8" t="s">
        <v>1073</v>
      </c>
      <c r="H10297" s="8">
        <v>2.6259999999999999E-3</v>
      </c>
    </row>
    <row r="10298" spans="1:8">
      <c r="A10298" s="8" t="str">
        <f t="shared" si="200"/>
        <v>40.16.000310.05.0002</v>
      </c>
      <c r="B10298" s="8" t="s">
        <v>1093</v>
      </c>
      <c r="C10298" s="8" t="s">
        <v>1094</v>
      </c>
      <c r="D10298" s="8" t="s">
        <v>505</v>
      </c>
      <c r="E10298" s="8" t="s">
        <v>451</v>
      </c>
      <c r="F10298" s="8" t="s">
        <v>452</v>
      </c>
      <c r="G10298" s="8" t="s">
        <v>453</v>
      </c>
      <c r="H10298" s="8">
        <v>1.047374</v>
      </c>
    </row>
    <row r="10299" spans="1:8">
      <c r="A10299" s="8" t="str">
        <f t="shared" si="200"/>
        <v>40.16.000310.07.1022</v>
      </c>
      <c r="B10299" s="8" t="s">
        <v>1093</v>
      </c>
      <c r="C10299" s="8" t="s">
        <v>1094</v>
      </c>
      <c r="D10299" s="8" t="s">
        <v>505</v>
      </c>
      <c r="E10299" s="8" t="s">
        <v>1074</v>
      </c>
      <c r="F10299" s="8" t="s">
        <v>498</v>
      </c>
      <c r="G10299" s="8" t="s">
        <v>1075</v>
      </c>
      <c r="H10299" s="8">
        <v>2.6162000000000001E-2</v>
      </c>
    </row>
    <row r="10300" spans="1:8">
      <c r="A10300" s="8" t="str">
        <f t="shared" si="200"/>
        <v>40.16.000310.04.0005</v>
      </c>
      <c r="B10300" s="8" t="s">
        <v>1093</v>
      </c>
      <c r="C10300" s="8" t="s">
        <v>1094</v>
      </c>
      <c r="D10300" s="8" t="s">
        <v>505</v>
      </c>
      <c r="E10300" s="8" t="s">
        <v>475</v>
      </c>
      <c r="F10300" s="8" t="s">
        <v>452</v>
      </c>
      <c r="G10300" s="8" t="s">
        <v>476</v>
      </c>
      <c r="H10300" s="8">
        <v>0.39272699999999999</v>
      </c>
    </row>
    <row r="10301" spans="1:8">
      <c r="A10301" s="8" t="str">
        <f t="shared" si="200"/>
        <v>40.16.000310.02.0006</v>
      </c>
      <c r="B10301" s="8" t="s">
        <v>1093</v>
      </c>
      <c r="C10301" s="8" t="s">
        <v>1094</v>
      </c>
      <c r="D10301" s="8" t="s">
        <v>505</v>
      </c>
      <c r="E10301" s="8" t="s">
        <v>1104</v>
      </c>
      <c r="F10301" s="8" t="s">
        <v>452</v>
      </c>
      <c r="G10301" s="8" t="s">
        <v>1105</v>
      </c>
      <c r="H10301" s="8">
        <v>0.40939399999999998</v>
      </c>
    </row>
    <row r="10302" spans="1:8">
      <c r="A10302" s="8" t="str">
        <f t="shared" si="200"/>
        <v>40.16.000320.07.0096</v>
      </c>
      <c r="B10302" s="8" t="s">
        <v>1093</v>
      </c>
      <c r="C10302" s="8" t="s">
        <v>1094</v>
      </c>
      <c r="D10302" s="8" t="s">
        <v>505</v>
      </c>
      <c r="E10302" s="8" t="s">
        <v>1106</v>
      </c>
      <c r="F10302" s="8" t="s">
        <v>452</v>
      </c>
      <c r="G10302" s="8" t="s">
        <v>1107</v>
      </c>
      <c r="H10302" s="8">
        <v>0</v>
      </c>
    </row>
    <row r="10303" spans="1:8">
      <c r="A10303" s="8" t="str">
        <f t="shared" si="200"/>
        <v>40.16.000320.17.0001</v>
      </c>
      <c r="B10303" s="8" t="s">
        <v>1093</v>
      </c>
      <c r="C10303" s="8" t="s">
        <v>1094</v>
      </c>
      <c r="D10303" s="8" t="s">
        <v>505</v>
      </c>
      <c r="E10303" s="8" t="s">
        <v>1080</v>
      </c>
      <c r="F10303" s="8" t="s">
        <v>508</v>
      </c>
      <c r="G10303" s="8" t="s">
        <v>1081</v>
      </c>
      <c r="H10303" s="8">
        <v>12.060302</v>
      </c>
    </row>
    <row r="10304" spans="1:8">
      <c r="A10304" s="8" t="str">
        <f t="shared" si="200"/>
        <v>40.16.000320.03.0041</v>
      </c>
      <c r="B10304" s="8" t="s">
        <v>1093</v>
      </c>
      <c r="C10304" s="8" t="s">
        <v>1094</v>
      </c>
      <c r="D10304" s="8" t="s">
        <v>505</v>
      </c>
      <c r="E10304" s="8" t="s">
        <v>1108</v>
      </c>
      <c r="F10304" s="8" t="s">
        <v>463</v>
      </c>
      <c r="G10304" s="8" t="s">
        <v>1109</v>
      </c>
      <c r="H10304" s="8">
        <v>1.0050250000000001</v>
      </c>
    </row>
    <row r="10305" spans="1:8">
      <c r="A10305" s="8" t="str">
        <f t="shared" si="200"/>
        <v>40.16.000320.08.0004</v>
      </c>
      <c r="B10305" s="8" t="s">
        <v>1093</v>
      </c>
      <c r="C10305" s="8" t="s">
        <v>1094</v>
      </c>
      <c r="D10305" s="8" t="s">
        <v>505</v>
      </c>
      <c r="E10305" s="8" t="s">
        <v>541</v>
      </c>
      <c r="F10305" s="8" t="s">
        <v>452</v>
      </c>
      <c r="G10305" s="8" t="s">
        <v>542</v>
      </c>
      <c r="H10305" s="8">
        <v>2.111E-3</v>
      </c>
    </row>
    <row r="10306" spans="1:8">
      <c r="A10306" s="8" t="str">
        <f t="shared" si="200"/>
        <v>40.16.000320.06.0001</v>
      </c>
      <c r="B10306" s="8" t="s">
        <v>1093</v>
      </c>
      <c r="C10306" s="8" t="s">
        <v>1094</v>
      </c>
      <c r="D10306" s="8" t="s">
        <v>505</v>
      </c>
      <c r="E10306" s="8" t="s">
        <v>573</v>
      </c>
      <c r="F10306" s="8" t="s">
        <v>508</v>
      </c>
      <c r="G10306" s="8" t="s">
        <v>574</v>
      </c>
      <c r="H10306" s="8">
        <v>1.0050250000000001</v>
      </c>
    </row>
    <row r="10307" spans="1:8">
      <c r="A10307" s="8" t="str">
        <f t="shared" si="200"/>
        <v>---------------  - FMEN031 - V:</v>
      </c>
      <c r="B10307" s="8" t="s">
        <v>427</v>
      </c>
      <c r="C10307" s="8" t="e">
        <f>------------------------------DAT</f>
        <v>#NAME?</v>
      </c>
      <c r="D10307" s="8" t="s">
        <v>1238</v>
      </c>
      <c r="E10307" s="8" t="s">
        <v>526</v>
      </c>
      <c r="F10307" s="8" t="s">
        <v>527</v>
      </c>
      <c r="G10307" s="8" t="s">
        <v>528</v>
      </c>
      <c r="H10307" s="8"/>
    </row>
    <row r="10308" spans="1:8">
      <c r="A10308" s="8" t="str">
        <f t="shared" si="200"/>
        <v>_x000C_------------------------------</v>
      </c>
      <c r="B10308" s="8" t="s">
        <v>529</v>
      </c>
      <c r="C10308" s="8" t="s">
        <v>1227</v>
      </c>
      <c r="D10308" s="8" t="s">
        <v>1228</v>
      </c>
      <c r="E10308" s="8" t="s">
        <v>430</v>
      </c>
      <c r="F10308" s="8" t="s">
        <v>429</v>
      </c>
      <c r="G10308" s="8" t="s">
        <v>431</v>
      </c>
      <c r="H10308" s="8" t="s">
        <v>431</v>
      </c>
    </row>
    <row r="10309" spans="1:8">
      <c r="A10309" s="8" t="str">
        <f t="shared" si="200"/>
        <v>FORNO DE MINASrutura de Atual P</v>
      </c>
      <c r="B10309" s="8" t="s">
        <v>433</v>
      </c>
      <c r="C10309" s="8" t="s">
        <v>434</v>
      </c>
      <c r="D10309" s="8" t="s">
        <v>435</v>
      </c>
      <c r="E10309" s="8" t="s">
        <v>436</v>
      </c>
      <c r="F10309" s="8" t="s">
        <v>437</v>
      </c>
      <c r="G10309" s="8" t="s">
        <v>438</v>
      </c>
      <c r="H10309" s="8" t="s">
        <v>2295</v>
      </c>
    </row>
    <row r="10310" spans="1:8">
      <c r="A10310" s="8" t="str">
        <f t="shared" si="200"/>
        <v>-------------------------------</v>
      </c>
      <c r="B10310" s="8" t="s">
        <v>427</v>
      </c>
      <c r="C10310" s="8" t="s">
        <v>1227</v>
      </c>
      <c r="D10310" s="8" t="s">
        <v>1228</v>
      </c>
      <c r="E10310" s="8" t="s">
        <v>430</v>
      </c>
      <c r="F10310" s="8" t="s">
        <v>429</v>
      </c>
      <c r="G10310" s="8" t="s">
        <v>431</v>
      </c>
      <c r="H10310" s="8" t="s">
        <v>2288</v>
      </c>
    </row>
    <row r="10311" spans="1:8">
      <c r="A10311" s="8" t="str">
        <f t="shared" si="200"/>
        <v/>
      </c>
      <c r="B10311" s="8"/>
      <c r="C10311" s="8"/>
      <c r="D10311" s="8"/>
      <c r="E10311" s="8"/>
      <c r="F10311" s="8"/>
      <c r="G10311" s="8"/>
      <c r="H10311" s="8"/>
    </row>
    <row r="10312" spans="1:8">
      <c r="A10312" s="8" t="str">
        <f t="shared" si="200"/>
        <v>Item PaiItem Filho</v>
      </c>
      <c r="B10312" s="8" t="s">
        <v>441</v>
      </c>
      <c r="C10312" s="8" t="s">
        <v>442</v>
      </c>
      <c r="D10312" s="8" t="s">
        <v>443</v>
      </c>
      <c r="E10312" s="8" t="s">
        <v>444</v>
      </c>
      <c r="F10312" s="8" t="s">
        <v>443</v>
      </c>
      <c r="G10312" s="8" t="s">
        <v>445</v>
      </c>
      <c r="H10312" s="8" t="s">
        <v>446</v>
      </c>
    </row>
    <row r="10313" spans="1:8">
      <c r="A10313" s="8" t="str">
        <f t="shared" si="200"/>
        <v>------------------------------</v>
      </c>
      <c r="B10313" s="8" t="s">
        <v>427</v>
      </c>
      <c r="C10313" s="8" t="s">
        <v>447</v>
      </c>
      <c r="D10313" s="8" t="s">
        <v>448</v>
      </c>
      <c r="E10313" s="8" t="s">
        <v>449</v>
      </c>
      <c r="F10313" s="8" t="s">
        <v>448</v>
      </c>
      <c r="G10313" s="8" t="s">
        <v>431</v>
      </c>
      <c r="H10313" s="8" t="s">
        <v>427</v>
      </c>
    </row>
    <row r="10314" spans="1:8">
      <c r="A10314" s="8" t="str">
        <f t="shared" si="200"/>
        <v>40.16.000435.05.0048</v>
      </c>
      <c r="B10314" s="8" t="s">
        <v>349</v>
      </c>
      <c r="C10314" s="8" t="s">
        <v>1110</v>
      </c>
      <c r="D10314" s="8" t="s">
        <v>505</v>
      </c>
      <c r="E10314" s="8" t="s">
        <v>1066</v>
      </c>
      <c r="F10314" s="8" t="s">
        <v>452</v>
      </c>
      <c r="G10314" s="8" t="s">
        <v>1067</v>
      </c>
      <c r="H10314" s="8">
        <v>2.6640000000000001</v>
      </c>
    </row>
    <row r="10315" spans="1:8">
      <c r="A10315" s="8" t="str">
        <f t="shared" si="200"/>
        <v>40.16.000430.05.0030</v>
      </c>
      <c r="B10315" s="8" t="s">
        <v>349</v>
      </c>
      <c r="C10315" s="8" t="s">
        <v>1110</v>
      </c>
      <c r="D10315" s="8" t="s">
        <v>505</v>
      </c>
      <c r="E10315" s="8" t="s">
        <v>1068</v>
      </c>
      <c r="F10315" s="8" t="s">
        <v>452</v>
      </c>
      <c r="G10315" s="8" t="s">
        <v>1069</v>
      </c>
      <c r="H10315" s="8">
        <v>3.805714</v>
      </c>
    </row>
    <row r="10316" spans="1:8">
      <c r="A10316" s="8" t="str">
        <f t="shared" si="200"/>
        <v>40.16.000410.07.0002</v>
      </c>
      <c r="B10316" s="8" t="s">
        <v>349</v>
      </c>
      <c r="C10316" s="8" t="s">
        <v>1110</v>
      </c>
      <c r="D10316" s="8" t="s">
        <v>505</v>
      </c>
      <c r="E10316" s="8" t="s">
        <v>454</v>
      </c>
      <c r="F10316" s="8" t="s">
        <v>452</v>
      </c>
      <c r="G10316" s="8" t="s">
        <v>455</v>
      </c>
      <c r="H10316" s="8">
        <v>1.265655</v>
      </c>
    </row>
    <row r="10317" spans="1:8">
      <c r="A10317" s="8" t="str">
        <f t="shared" si="200"/>
        <v>40.16.000410.09.0003</v>
      </c>
      <c r="B10317" s="8" t="s">
        <v>349</v>
      </c>
      <c r="C10317" s="8" t="s">
        <v>1110</v>
      </c>
      <c r="D10317" s="8" t="s">
        <v>505</v>
      </c>
      <c r="E10317" s="8" t="s">
        <v>824</v>
      </c>
      <c r="F10317" s="8" t="s">
        <v>452</v>
      </c>
      <c r="G10317" s="8" t="s">
        <v>825</v>
      </c>
      <c r="H10317" s="8">
        <v>0.61709700000000001</v>
      </c>
    </row>
    <row r="10318" spans="1:8">
      <c r="A10318" s="8" t="str">
        <f t="shared" si="200"/>
        <v>40.16.000410.06.0001</v>
      </c>
      <c r="B10318" s="8" t="s">
        <v>349</v>
      </c>
      <c r="C10318" s="8" t="s">
        <v>1110</v>
      </c>
      <c r="D10318" s="8" t="s">
        <v>505</v>
      </c>
      <c r="E10318" s="8" t="s">
        <v>481</v>
      </c>
      <c r="F10318" s="8" t="s">
        <v>452</v>
      </c>
      <c r="G10318" s="8" t="s">
        <v>482</v>
      </c>
      <c r="H10318" s="8">
        <v>8.7149000000000004E-2</v>
      </c>
    </row>
    <row r="10319" spans="1:8">
      <c r="A10319" s="8" t="str">
        <f t="shared" ref="A10319:A10382" si="201">B10319&amp;E10319</f>
        <v>40.16.000410.02.0003</v>
      </c>
      <c r="B10319" s="8" t="s">
        <v>349</v>
      </c>
      <c r="C10319" s="8" t="s">
        <v>1110</v>
      </c>
      <c r="D10319" s="8" t="s">
        <v>505</v>
      </c>
      <c r="E10319" s="8" t="s">
        <v>523</v>
      </c>
      <c r="F10319" s="8" t="s">
        <v>452</v>
      </c>
      <c r="G10319" s="8" t="s">
        <v>524</v>
      </c>
      <c r="H10319" s="8">
        <v>2.5493999999999999E-2</v>
      </c>
    </row>
    <row r="10320" spans="1:8">
      <c r="A10320" s="8" t="str">
        <f t="shared" si="201"/>
        <v>40.16.000410.04.0004</v>
      </c>
      <c r="B10320" s="8" t="s">
        <v>349</v>
      </c>
      <c r="C10320" s="8" t="s">
        <v>1110</v>
      </c>
      <c r="D10320" s="8" t="s">
        <v>505</v>
      </c>
      <c r="E10320" s="8" t="s">
        <v>776</v>
      </c>
      <c r="F10320" s="8" t="s">
        <v>452</v>
      </c>
      <c r="G10320" s="8" t="s">
        <v>777</v>
      </c>
      <c r="H10320" s="8">
        <v>0.115717</v>
      </c>
    </row>
    <row r="10321" spans="1:8">
      <c r="A10321" s="8" t="str">
        <f t="shared" si="201"/>
        <v>40.16.000410.06.0020</v>
      </c>
      <c r="B10321" s="8" t="s">
        <v>349</v>
      </c>
      <c r="C10321" s="8" t="s">
        <v>1110</v>
      </c>
      <c r="D10321" s="8" t="s">
        <v>505</v>
      </c>
      <c r="E10321" s="8" t="s">
        <v>456</v>
      </c>
      <c r="F10321" s="8" t="s">
        <v>452</v>
      </c>
      <c r="G10321" s="8" t="s">
        <v>457</v>
      </c>
      <c r="H10321" s="8">
        <v>2.4499E-2</v>
      </c>
    </row>
    <row r="10322" spans="1:8">
      <c r="A10322" s="8" t="str">
        <f t="shared" si="201"/>
        <v>40.16.000410.11.0002</v>
      </c>
      <c r="B10322" s="8" t="s">
        <v>349</v>
      </c>
      <c r="C10322" s="8" t="s">
        <v>1110</v>
      </c>
      <c r="D10322" s="8" t="s">
        <v>505</v>
      </c>
      <c r="E10322" s="8" t="s">
        <v>1070</v>
      </c>
      <c r="F10322" s="8" t="s">
        <v>452</v>
      </c>
      <c r="G10322" s="8" t="s">
        <v>1071</v>
      </c>
      <c r="H10322" s="8">
        <v>2.3143E-2</v>
      </c>
    </row>
    <row r="10323" spans="1:8">
      <c r="A10323" s="8" t="str">
        <f t="shared" si="201"/>
        <v>40.16.000410.07.0032</v>
      </c>
      <c r="B10323" s="8" t="s">
        <v>349</v>
      </c>
      <c r="C10323" s="8" t="s">
        <v>1110</v>
      </c>
      <c r="D10323" s="8" t="s">
        <v>505</v>
      </c>
      <c r="E10323" s="8" t="s">
        <v>723</v>
      </c>
      <c r="F10323" s="8" t="s">
        <v>452</v>
      </c>
      <c r="G10323" s="8" t="s">
        <v>724</v>
      </c>
      <c r="H10323" s="8">
        <v>8.6789999999999992E-3</v>
      </c>
    </row>
    <row r="10324" spans="1:8">
      <c r="A10324" s="8" t="str">
        <f t="shared" si="201"/>
        <v>40.16.000410.07.1021</v>
      </c>
      <c r="B10324" s="8" t="s">
        <v>349</v>
      </c>
      <c r="C10324" s="8" t="s">
        <v>1110</v>
      </c>
      <c r="D10324" s="8" t="s">
        <v>505</v>
      </c>
      <c r="E10324" s="8" t="s">
        <v>1072</v>
      </c>
      <c r="F10324" s="8" t="s">
        <v>498</v>
      </c>
      <c r="G10324" s="8" t="s">
        <v>1073</v>
      </c>
      <c r="H10324" s="8">
        <v>9.5829999999999995E-3</v>
      </c>
    </row>
    <row r="10325" spans="1:8">
      <c r="A10325" s="8" t="str">
        <f t="shared" si="201"/>
        <v>40.16.000410.05.0003</v>
      </c>
      <c r="B10325" s="8" t="s">
        <v>349</v>
      </c>
      <c r="C10325" s="8" t="s">
        <v>1110</v>
      </c>
      <c r="D10325" s="8" t="s">
        <v>505</v>
      </c>
      <c r="E10325" s="8" t="s">
        <v>952</v>
      </c>
      <c r="F10325" s="8" t="s">
        <v>452</v>
      </c>
      <c r="G10325" s="8" t="s">
        <v>953</v>
      </c>
      <c r="H10325" s="8">
        <v>1.3560589999999999</v>
      </c>
    </row>
    <row r="10326" spans="1:8">
      <c r="A10326" s="8" t="str">
        <f t="shared" si="201"/>
        <v>40.16.000410.07.1022</v>
      </c>
      <c r="B10326" s="8" t="s">
        <v>349</v>
      </c>
      <c r="C10326" s="8" t="s">
        <v>1110</v>
      </c>
      <c r="D10326" s="8" t="s">
        <v>505</v>
      </c>
      <c r="E10326" s="8" t="s">
        <v>1074</v>
      </c>
      <c r="F10326" s="8" t="s">
        <v>498</v>
      </c>
      <c r="G10326" s="8" t="s">
        <v>1075</v>
      </c>
      <c r="H10326" s="8">
        <v>2.9291000000000001E-2</v>
      </c>
    </row>
    <row r="10327" spans="1:8">
      <c r="A10327" s="8" t="str">
        <f t="shared" si="201"/>
        <v>40.16.000410.04.0007</v>
      </c>
      <c r="B10327" s="8" t="s">
        <v>349</v>
      </c>
      <c r="C10327" s="8" t="s">
        <v>1110</v>
      </c>
      <c r="D10327" s="8" t="s">
        <v>505</v>
      </c>
      <c r="E10327" s="8" t="s">
        <v>535</v>
      </c>
      <c r="F10327" s="8" t="s">
        <v>452</v>
      </c>
      <c r="G10327" s="8" t="s">
        <v>536</v>
      </c>
      <c r="H10327" s="8">
        <v>0.25313099999999999</v>
      </c>
    </row>
    <row r="10328" spans="1:8">
      <c r="A10328" s="8" t="str">
        <f t="shared" si="201"/>
        <v>40.16.000410.07.0034</v>
      </c>
      <c r="B10328" s="8" t="s">
        <v>349</v>
      </c>
      <c r="C10328" s="8" t="s">
        <v>1110</v>
      </c>
      <c r="D10328" s="8" t="s">
        <v>505</v>
      </c>
      <c r="E10328" s="8" t="s">
        <v>1076</v>
      </c>
      <c r="F10328" s="8" t="s">
        <v>452</v>
      </c>
      <c r="G10328" s="8" t="s">
        <v>1077</v>
      </c>
      <c r="H10328" s="8">
        <v>2.7120999999999999E-2</v>
      </c>
    </row>
    <row r="10329" spans="1:8">
      <c r="A10329" s="8" t="str">
        <f t="shared" si="201"/>
        <v>40.16.000410.07.0027</v>
      </c>
      <c r="B10329" s="8" t="s">
        <v>349</v>
      </c>
      <c r="C10329" s="8" t="s">
        <v>1110</v>
      </c>
      <c r="D10329" s="8" t="s">
        <v>505</v>
      </c>
      <c r="E10329" s="8" t="s">
        <v>948</v>
      </c>
      <c r="F10329" s="8" t="s">
        <v>452</v>
      </c>
      <c r="G10329" s="8" t="s">
        <v>949</v>
      </c>
      <c r="H10329" s="8">
        <v>1.537E-3</v>
      </c>
    </row>
    <row r="10330" spans="1:8">
      <c r="A10330" s="8" t="str">
        <f t="shared" si="201"/>
        <v>40.16.000420.10.0005</v>
      </c>
      <c r="B10330" s="8" t="s">
        <v>349</v>
      </c>
      <c r="C10330" s="8" t="s">
        <v>1110</v>
      </c>
      <c r="D10330" s="8" t="s">
        <v>505</v>
      </c>
      <c r="E10330" s="8" t="s">
        <v>992</v>
      </c>
      <c r="F10330" s="8" t="s">
        <v>508</v>
      </c>
      <c r="G10330" s="8" t="s">
        <v>993</v>
      </c>
      <c r="H10330" s="8">
        <v>1</v>
      </c>
    </row>
    <row r="10331" spans="1:8">
      <c r="A10331" s="8" t="str">
        <f t="shared" si="201"/>
        <v>40.16.000420.03.0001</v>
      </c>
      <c r="B10331" s="8" t="s">
        <v>349</v>
      </c>
      <c r="C10331" s="8" t="s">
        <v>1110</v>
      </c>
      <c r="D10331" s="8" t="s">
        <v>505</v>
      </c>
      <c r="E10331" s="8" t="s">
        <v>815</v>
      </c>
      <c r="F10331" s="8" t="s">
        <v>463</v>
      </c>
      <c r="G10331" s="8" t="s">
        <v>816</v>
      </c>
      <c r="H10331" s="8">
        <v>1</v>
      </c>
    </row>
    <row r="10332" spans="1:8">
      <c r="A10332" s="8" t="str">
        <f t="shared" si="201"/>
        <v>40.16.000535.05.0050</v>
      </c>
      <c r="B10332" s="8" t="s">
        <v>350</v>
      </c>
      <c r="C10332" s="8" t="s">
        <v>1084</v>
      </c>
      <c r="D10332" s="8" t="s">
        <v>505</v>
      </c>
      <c r="E10332" s="8" t="s">
        <v>1085</v>
      </c>
      <c r="F10332" s="8" t="s">
        <v>452</v>
      </c>
      <c r="G10332" s="8" t="s">
        <v>1086</v>
      </c>
      <c r="H10332" s="8">
        <v>2.6640000000000001</v>
      </c>
    </row>
    <row r="10333" spans="1:8">
      <c r="A10333" s="8" t="str">
        <f t="shared" si="201"/>
        <v>40.16.000530.05.0029</v>
      </c>
      <c r="B10333" s="8" t="s">
        <v>350</v>
      </c>
      <c r="C10333" s="8" t="s">
        <v>1084</v>
      </c>
      <c r="D10333" s="8" t="s">
        <v>505</v>
      </c>
      <c r="E10333" s="8" t="s">
        <v>1087</v>
      </c>
      <c r="F10333" s="8" t="s">
        <v>452</v>
      </c>
      <c r="G10333" s="8" t="s">
        <v>1088</v>
      </c>
      <c r="H10333" s="8">
        <v>3.805714</v>
      </c>
    </row>
    <row r="10334" spans="1:8">
      <c r="A10334" s="8" t="str">
        <f t="shared" si="201"/>
        <v>40.16.000510.07.0002</v>
      </c>
      <c r="B10334" s="8" t="s">
        <v>350</v>
      </c>
      <c r="C10334" s="8" t="s">
        <v>1084</v>
      </c>
      <c r="D10334" s="8" t="s">
        <v>505</v>
      </c>
      <c r="E10334" s="8" t="s">
        <v>454</v>
      </c>
      <c r="F10334" s="8" t="s">
        <v>452</v>
      </c>
      <c r="G10334" s="8" t="s">
        <v>455</v>
      </c>
      <c r="H10334" s="8">
        <v>1.5982909999999999</v>
      </c>
    </row>
    <row r="10335" spans="1:8">
      <c r="A10335" s="8" t="str">
        <f t="shared" si="201"/>
        <v>40.16.000510.09.0003</v>
      </c>
      <c r="B10335" s="8" t="s">
        <v>350</v>
      </c>
      <c r="C10335" s="8" t="s">
        <v>1084</v>
      </c>
      <c r="D10335" s="8" t="s">
        <v>505</v>
      </c>
      <c r="E10335" s="8" t="s">
        <v>824</v>
      </c>
      <c r="F10335" s="8" t="s">
        <v>452</v>
      </c>
      <c r="G10335" s="8" t="s">
        <v>825</v>
      </c>
      <c r="H10335" s="8">
        <v>0.43988500000000003</v>
      </c>
    </row>
    <row r="10336" spans="1:8">
      <c r="A10336" s="8" t="str">
        <f t="shared" si="201"/>
        <v>40.16.000510.06.0001</v>
      </c>
      <c r="B10336" s="8" t="s">
        <v>350</v>
      </c>
      <c r="C10336" s="8" t="s">
        <v>1084</v>
      </c>
      <c r="D10336" s="8" t="s">
        <v>505</v>
      </c>
      <c r="E10336" s="8" t="s">
        <v>481</v>
      </c>
      <c r="F10336" s="8" t="s">
        <v>452</v>
      </c>
      <c r="G10336" s="8" t="s">
        <v>482</v>
      </c>
      <c r="H10336" s="8">
        <v>7.6363E-2</v>
      </c>
    </row>
    <row r="10337" spans="1:8">
      <c r="A10337" s="8" t="str">
        <f t="shared" si="201"/>
        <v>40.16.000510.02.0031</v>
      </c>
      <c r="B10337" s="8" t="s">
        <v>350</v>
      </c>
      <c r="C10337" s="8" t="s">
        <v>1084</v>
      </c>
      <c r="D10337" s="8" t="s">
        <v>505</v>
      </c>
      <c r="E10337" s="8" t="s">
        <v>1089</v>
      </c>
      <c r="F10337" s="8" t="s">
        <v>498</v>
      </c>
      <c r="G10337" s="8" t="s">
        <v>1090</v>
      </c>
      <c r="H10337" s="8">
        <v>2.6637999999999998E-2</v>
      </c>
    </row>
    <row r="10338" spans="1:8">
      <c r="A10338" s="8" t="str">
        <f t="shared" si="201"/>
        <v>40.16.000510.04.0004</v>
      </c>
      <c r="B10338" s="8" t="s">
        <v>350</v>
      </c>
      <c r="C10338" s="8" t="s">
        <v>1084</v>
      </c>
      <c r="D10338" s="8" t="s">
        <v>505</v>
      </c>
      <c r="E10338" s="8" t="s">
        <v>776</v>
      </c>
      <c r="F10338" s="8" t="s">
        <v>452</v>
      </c>
      <c r="G10338" s="8" t="s">
        <v>777</v>
      </c>
      <c r="H10338" s="8">
        <v>7.3344000000000006E-2</v>
      </c>
    </row>
    <row r="10339" spans="1:8">
      <c r="A10339" s="8" t="str">
        <f t="shared" si="201"/>
        <v>40.16.000510.06.0020</v>
      </c>
      <c r="B10339" s="8" t="s">
        <v>350</v>
      </c>
      <c r="C10339" s="8" t="s">
        <v>1084</v>
      </c>
      <c r="D10339" s="8" t="s">
        <v>505</v>
      </c>
      <c r="E10339" s="8" t="s">
        <v>456</v>
      </c>
      <c r="F10339" s="8" t="s">
        <v>452</v>
      </c>
      <c r="G10339" s="8" t="s">
        <v>457</v>
      </c>
      <c r="H10339" s="8">
        <v>2.0423E-2</v>
      </c>
    </row>
    <row r="10340" spans="1:8">
      <c r="A10340" s="8" t="str">
        <f t="shared" si="201"/>
        <v>40.16.000510.11.0002</v>
      </c>
      <c r="B10340" s="8" t="s">
        <v>350</v>
      </c>
      <c r="C10340" s="8" t="s">
        <v>1084</v>
      </c>
      <c r="D10340" s="8" t="s">
        <v>505</v>
      </c>
      <c r="E10340" s="8" t="s">
        <v>1070</v>
      </c>
      <c r="F10340" s="8" t="s">
        <v>452</v>
      </c>
      <c r="G10340" s="8" t="s">
        <v>1071</v>
      </c>
      <c r="H10340" s="8">
        <v>2.3085999999999999E-2</v>
      </c>
    </row>
    <row r="10341" spans="1:8">
      <c r="A10341" s="8" t="str">
        <f t="shared" si="201"/>
        <v>40.16.000510.07.0032</v>
      </c>
      <c r="B10341" s="8" t="s">
        <v>350</v>
      </c>
      <c r="C10341" s="8" t="s">
        <v>1084</v>
      </c>
      <c r="D10341" s="8" t="s">
        <v>505</v>
      </c>
      <c r="E10341" s="8" t="s">
        <v>723</v>
      </c>
      <c r="F10341" s="8" t="s">
        <v>452</v>
      </c>
      <c r="G10341" s="8" t="s">
        <v>724</v>
      </c>
      <c r="H10341" s="8">
        <v>1.4029E-2</v>
      </c>
    </row>
    <row r="10342" spans="1:8">
      <c r="A10342" s="8" t="str">
        <f t="shared" si="201"/>
        <v>40.16.000510.07.1021</v>
      </c>
      <c r="B10342" s="8" t="s">
        <v>350</v>
      </c>
      <c r="C10342" s="8" t="s">
        <v>1084</v>
      </c>
      <c r="D10342" s="8" t="s">
        <v>505</v>
      </c>
      <c r="E10342" s="8" t="s">
        <v>1072</v>
      </c>
      <c r="F10342" s="8" t="s">
        <v>498</v>
      </c>
      <c r="G10342" s="8" t="s">
        <v>1073</v>
      </c>
      <c r="H10342" s="8">
        <v>2.6640000000000001E-3</v>
      </c>
    </row>
    <row r="10343" spans="1:8">
      <c r="A10343" s="8" t="str">
        <f t="shared" si="201"/>
        <v>40.16.000510.05.0003</v>
      </c>
      <c r="B10343" s="8" t="s">
        <v>350</v>
      </c>
      <c r="C10343" s="8" t="s">
        <v>1084</v>
      </c>
      <c r="D10343" s="8" t="s">
        <v>505</v>
      </c>
      <c r="E10343" s="8" t="s">
        <v>952</v>
      </c>
      <c r="F10343" s="8" t="s">
        <v>452</v>
      </c>
      <c r="G10343" s="8" t="s">
        <v>953</v>
      </c>
      <c r="H10343" s="8">
        <v>1.127683</v>
      </c>
    </row>
    <row r="10344" spans="1:8">
      <c r="A10344" s="8" t="str">
        <f t="shared" si="201"/>
        <v>40.16.000510.07.1022</v>
      </c>
      <c r="B10344" s="8" t="s">
        <v>350</v>
      </c>
      <c r="C10344" s="8" t="s">
        <v>1084</v>
      </c>
      <c r="D10344" s="8" t="s">
        <v>505</v>
      </c>
      <c r="E10344" s="8" t="s">
        <v>1074</v>
      </c>
      <c r="F10344" s="8" t="s">
        <v>498</v>
      </c>
      <c r="G10344" s="8" t="s">
        <v>1075</v>
      </c>
      <c r="H10344" s="8">
        <v>2.8236000000000001E-2</v>
      </c>
    </row>
    <row r="10345" spans="1:8">
      <c r="A10345" s="8" t="str">
        <f t="shared" si="201"/>
        <v>40.16.000510.04.0007</v>
      </c>
      <c r="B10345" s="8" t="s">
        <v>350</v>
      </c>
      <c r="C10345" s="8" t="s">
        <v>1084</v>
      </c>
      <c r="D10345" s="8" t="s">
        <v>505</v>
      </c>
      <c r="E10345" s="8" t="s">
        <v>535</v>
      </c>
      <c r="F10345" s="8" t="s">
        <v>452</v>
      </c>
      <c r="G10345" s="8" t="s">
        <v>536</v>
      </c>
      <c r="H10345" s="8">
        <v>0.159829</v>
      </c>
    </row>
    <row r="10346" spans="1:8">
      <c r="A10346" s="8" t="str">
        <f t="shared" si="201"/>
        <v>40.16.000510.07.0034</v>
      </c>
      <c r="B10346" s="8" t="s">
        <v>350</v>
      </c>
      <c r="C10346" s="8" t="s">
        <v>1084</v>
      </c>
      <c r="D10346" s="8" t="s">
        <v>505</v>
      </c>
      <c r="E10346" s="8" t="s">
        <v>1076</v>
      </c>
      <c r="F10346" s="8" t="s">
        <v>452</v>
      </c>
      <c r="G10346" s="8" t="s">
        <v>1077</v>
      </c>
      <c r="H10346" s="8">
        <v>2.6637999999999998E-2</v>
      </c>
    </row>
    <row r="10347" spans="1:8">
      <c r="A10347" s="8" t="str">
        <f t="shared" si="201"/>
        <v>40.16.000510.05.0007</v>
      </c>
      <c r="B10347" s="8" t="s">
        <v>350</v>
      </c>
      <c r="C10347" s="8" t="s">
        <v>1084</v>
      </c>
      <c r="D10347" s="8" t="s">
        <v>505</v>
      </c>
      <c r="E10347" s="8" t="s">
        <v>743</v>
      </c>
      <c r="F10347" s="8" t="s">
        <v>498</v>
      </c>
      <c r="G10347" s="8" t="s">
        <v>744</v>
      </c>
      <c r="H10347" s="8">
        <v>0.22553699999999999</v>
      </c>
    </row>
    <row r="10348" spans="1:8">
      <c r="A10348" s="8" t="str">
        <f t="shared" si="201"/>
        <v>40.16.000510.07.0027</v>
      </c>
      <c r="B10348" s="8" t="s">
        <v>350</v>
      </c>
      <c r="C10348" s="8" t="s">
        <v>1084</v>
      </c>
      <c r="D10348" s="8" t="s">
        <v>505</v>
      </c>
      <c r="E10348" s="8" t="s">
        <v>948</v>
      </c>
      <c r="F10348" s="8" t="s">
        <v>452</v>
      </c>
      <c r="G10348" s="8" t="s">
        <v>949</v>
      </c>
      <c r="H10348" s="8">
        <v>1.5089999999999999E-3</v>
      </c>
    </row>
    <row r="10349" spans="1:8">
      <c r="A10349" s="8" t="str">
        <f t="shared" si="201"/>
        <v>40.16.000520.10.0005</v>
      </c>
      <c r="B10349" s="8" t="s">
        <v>350</v>
      </c>
      <c r="C10349" s="8" t="s">
        <v>1084</v>
      </c>
      <c r="D10349" s="8" t="s">
        <v>505</v>
      </c>
      <c r="E10349" s="8" t="s">
        <v>992</v>
      </c>
      <c r="F10349" s="8" t="s">
        <v>508</v>
      </c>
      <c r="G10349" s="8" t="s">
        <v>993</v>
      </c>
      <c r="H10349" s="8">
        <v>1</v>
      </c>
    </row>
    <row r="10350" spans="1:8">
      <c r="A10350" s="8" t="str">
        <f t="shared" si="201"/>
        <v>40.16.000520.03.0001</v>
      </c>
      <c r="B10350" s="8" t="s">
        <v>350</v>
      </c>
      <c r="C10350" s="8" t="s">
        <v>1084</v>
      </c>
      <c r="D10350" s="8" t="s">
        <v>505</v>
      </c>
      <c r="E10350" s="8" t="s">
        <v>815</v>
      </c>
      <c r="F10350" s="8" t="s">
        <v>463</v>
      </c>
      <c r="G10350" s="8" t="s">
        <v>816</v>
      </c>
      <c r="H10350" s="8">
        <v>1</v>
      </c>
    </row>
    <row r="10351" spans="1:8">
      <c r="A10351" s="8" t="str">
        <f t="shared" si="201"/>
        <v>40.16.000610.07.0002</v>
      </c>
      <c r="B10351" s="8" t="s">
        <v>1111</v>
      </c>
      <c r="C10351" s="8" t="s">
        <v>1094</v>
      </c>
      <c r="D10351" s="8" t="s">
        <v>505</v>
      </c>
      <c r="E10351" s="8" t="s">
        <v>454</v>
      </c>
      <c r="F10351" s="8" t="s">
        <v>452</v>
      </c>
      <c r="G10351" s="8" t="s">
        <v>455</v>
      </c>
      <c r="H10351" s="8">
        <v>3.4039389999999998</v>
      </c>
    </row>
    <row r="10352" spans="1:8">
      <c r="A10352" s="8" t="str">
        <f t="shared" si="201"/>
        <v>40.16.000610.09.0002</v>
      </c>
      <c r="B10352" s="8" t="s">
        <v>1111</v>
      </c>
      <c r="C10352" s="8" t="s">
        <v>1094</v>
      </c>
      <c r="D10352" s="8" t="s">
        <v>505</v>
      </c>
      <c r="E10352" s="8" t="s">
        <v>502</v>
      </c>
      <c r="F10352" s="8" t="s">
        <v>452</v>
      </c>
      <c r="G10352" s="8" t="s">
        <v>503</v>
      </c>
      <c r="H10352" s="8">
        <v>1.047374</v>
      </c>
    </row>
    <row r="10353" spans="1:8">
      <c r="A10353" s="8" t="str">
        <f t="shared" si="201"/>
        <v>40.16.000610.09.0006</v>
      </c>
      <c r="B10353" s="8" t="s">
        <v>1111</v>
      </c>
      <c r="C10353" s="8" t="s">
        <v>1094</v>
      </c>
      <c r="D10353" s="8" t="s">
        <v>505</v>
      </c>
      <c r="E10353" s="8" t="s">
        <v>504</v>
      </c>
      <c r="F10353" s="8" t="s">
        <v>505</v>
      </c>
      <c r="G10353" s="8" t="s">
        <v>506</v>
      </c>
      <c r="H10353" s="8">
        <v>5.985E-2</v>
      </c>
    </row>
    <row r="10354" spans="1:8">
      <c r="A10354" s="8" t="str">
        <f t="shared" si="201"/>
        <v>40.16.000610.06.0001</v>
      </c>
      <c r="B10354" s="8" t="s">
        <v>1111</v>
      </c>
      <c r="C10354" s="8" t="s">
        <v>1094</v>
      </c>
      <c r="D10354" s="8" t="s">
        <v>505</v>
      </c>
      <c r="E10354" s="8" t="s">
        <v>481</v>
      </c>
      <c r="F10354" s="8" t="s">
        <v>452</v>
      </c>
      <c r="G10354" s="8" t="s">
        <v>482</v>
      </c>
      <c r="H10354" s="8">
        <v>0.57303000000000004</v>
      </c>
    </row>
    <row r="10355" spans="1:8">
      <c r="A10355" s="8" t="str">
        <f t="shared" si="201"/>
        <v>40.16.000610.04.0004</v>
      </c>
      <c r="B10355" s="8" t="s">
        <v>1111</v>
      </c>
      <c r="C10355" s="8" t="s">
        <v>1094</v>
      </c>
      <c r="D10355" s="8" t="s">
        <v>505</v>
      </c>
      <c r="E10355" s="8" t="s">
        <v>776</v>
      </c>
      <c r="F10355" s="8" t="s">
        <v>452</v>
      </c>
      <c r="G10355" s="8" t="s">
        <v>777</v>
      </c>
      <c r="H10355" s="8">
        <v>0.261818</v>
      </c>
    </row>
    <row r="10356" spans="1:8">
      <c r="A10356" s="8" t="str">
        <f t="shared" si="201"/>
        <v>40.16.000640.02.1010</v>
      </c>
      <c r="B10356" s="8" t="s">
        <v>1111</v>
      </c>
      <c r="C10356" s="8" t="s">
        <v>1094</v>
      </c>
      <c r="D10356" s="8" t="s">
        <v>505</v>
      </c>
      <c r="E10356" s="8" t="s">
        <v>1095</v>
      </c>
      <c r="F10356" s="8" t="s">
        <v>452</v>
      </c>
      <c r="G10356" s="8" t="s">
        <v>1096</v>
      </c>
      <c r="H10356" s="8">
        <v>1.294E-3</v>
      </c>
    </row>
    <row r="10357" spans="1:8">
      <c r="A10357" s="8" t="str">
        <f t="shared" si="201"/>
        <v>40.16.000640.02.1011</v>
      </c>
      <c r="B10357" s="8" t="s">
        <v>1111</v>
      </c>
      <c r="C10357" s="8" t="s">
        <v>1094</v>
      </c>
      <c r="D10357" s="8" t="s">
        <v>505</v>
      </c>
      <c r="E10357" s="8" t="s">
        <v>1097</v>
      </c>
      <c r="F10357" s="8" t="s">
        <v>452</v>
      </c>
      <c r="G10357" s="8" t="s">
        <v>1098</v>
      </c>
      <c r="H10357" s="8">
        <v>7.6065999999999995E-2</v>
      </c>
    </row>
    <row r="10358" spans="1:8">
      <c r="A10358" s="8" t="str">
        <f t="shared" si="201"/>
        <v>40.16.000640.02.1012</v>
      </c>
      <c r="B10358" s="8" t="s">
        <v>1111</v>
      </c>
      <c r="C10358" s="8" t="s">
        <v>1094</v>
      </c>
      <c r="D10358" s="8" t="s">
        <v>505</v>
      </c>
      <c r="E10358" s="8" t="s">
        <v>1099</v>
      </c>
      <c r="F10358" s="8" t="s">
        <v>452</v>
      </c>
      <c r="G10358" s="8" t="s">
        <v>1100</v>
      </c>
      <c r="H10358" s="8">
        <v>0.15010499999999999</v>
      </c>
    </row>
    <row r="10359" spans="1:8">
      <c r="A10359" s="8" t="str">
        <f t="shared" si="201"/>
        <v>40.16.000640.02.1013</v>
      </c>
      <c r="B10359" s="8" t="s">
        <v>1111</v>
      </c>
      <c r="C10359" s="8" t="s">
        <v>1094</v>
      </c>
      <c r="D10359" s="8" t="s">
        <v>505</v>
      </c>
      <c r="E10359" s="8" t="s">
        <v>1102</v>
      </c>
      <c r="F10359" s="8" t="s">
        <v>452</v>
      </c>
      <c r="G10359" s="8" t="s">
        <v>1103</v>
      </c>
      <c r="H10359" s="8">
        <v>0.115298</v>
      </c>
    </row>
    <row r="10360" spans="1:8">
      <c r="A10360" s="8" t="str">
        <f t="shared" si="201"/>
        <v>40.16.000610.06.0020</v>
      </c>
      <c r="B10360" s="8" t="s">
        <v>1111</v>
      </c>
      <c r="C10360" s="8" t="s">
        <v>1094</v>
      </c>
      <c r="D10360" s="8" t="s">
        <v>505</v>
      </c>
      <c r="E10360" s="8" t="s">
        <v>456</v>
      </c>
      <c r="F10360" s="8" t="s">
        <v>452</v>
      </c>
      <c r="G10360" s="8" t="s">
        <v>457</v>
      </c>
      <c r="H10360" s="8">
        <v>2.0909000000000001E-2</v>
      </c>
    </row>
    <row r="10361" spans="1:8">
      <c r="A10361" s="8" t="str">
        <f t="shared" si="201"/>
        <v>40.16.000610.11.0002</v>
      </c>
      <c r="B10361" s="8" t="s">
        <v>1111</v>
      </c>
      <c r="C10361" s="8" t="s">
        <v>1094</v>
      </c>
      <c r="D10361" s="8" t="s">
        <v>505</v>
      </c>
      <c r="E10361" s="8" t="s">
        <v>1070</v>
      </c>
      <c r="F10361" s="8" t="s">
        <v>452</v>
      </c>
      <c r="G10361" s="8" t="s">
        <v>1071</v>
      </c>
      <c r="H10361" s="8">
        <v>7.8586000000000003E-2</v>
      </c>
    </row>
    <row r="10362" spans="1:8">
      <c r="A10362" s="8" t="str">
        <f t="shared" si="201"/>
        <v>40.16.000610.07.0014</v>
      </c>
      <c r="B10362" s="8" t="s">
        <v>1111</v>
      </c>
      <c r="C10362" s="8" t="s">
        <v>1094</v>
      </c>
      <c r="D10362" s="8" t="s">
        <v>505</v>
      </c>
      <c r="E10362" s="8" t="s">
        <v>936</v>
      </c>
      <c r="F10362" s="8" t="s">
        <v>452</v>
      </c>
      <c r="G10362" s="8" t="s">
        <v>937</v>
      </c>
      <c r="H10362" s="8">
        <v>1.9595999999999999E-2</v>
      </c>
    </row>
    <row r="10363" spans="1:8">
      <c r="A10363" s="8" t="str">
        <f t="shared" si="201"/>
        <v>40.16.000610.07.1021</v>
      </c>
      <c r="B10363" s="8" t="s">
        <v>1111</v>
      </c>
      <c r="C10363" s="8" t="s">
        <v>1094</v>
      </c>
      <c r="D10363" s="8" t="s">
        <v>505</v>
      </c>
      <c r="E10363" s="8" t="s">
        <v>1072</v>
      </c>
      <c r="F10363" s="8" t="s">
        <v>498</v>
      </c>
      <c r="G10363" s="8" t="s">
        <v>1073</v>
      </c>
      <c r="H10363" s="8">
        <v>6.5659999999999998E-3</v>
      </c>
    </row>
    <row r="10364" spans="1:8">
      <c r="A10364" s="8" t="str">
        <f t="shared" si="201"/>
        <v>40.16.000610.05.0002</v>
      </c>
      <c r="B10364" s="8" t="s">
        <v>1111</v>
      </c>
      <c r="C10364" s="8" t="s">
        <v>1094</v>
      </c>
      <c r="D10364" s="8" t="s">
        <v>505</v>
      </c>
      <c r="E10364" s="8" t="s">
        <v>451</v>
      </c>
      <c r="F10364" s="8" t="s">
        <v>452</v>
      </c>
      <c r="G10364" s="8" t="s">
        <v>453</v>
      </c>
      <c r="H10364" s="8">
        <v>2.6183839999999998</v>
      </c>
    </row>
    <row r="10365" spans="1:8">
      <c r="A10365" s="8" t="str">
        <f t="shared" si="201"/>
        <v>40.16.000610.07.1022</v>
      </c>
      <c r="B10365" s="8" t="s">
        <v>1111</v>
      </c>
      <c r="C10365" s="8" t="s">
        <v>1094</v>
      </c>
      <c r="D10365" s="8" t="s">
        <v>505</v>
      </c>
      <c r="E10365" s="8" t="s">
        <v>1074</v>
      </c>
      <c r="F10365" s="8" t="s">
        <v>498</v>
      </c>
      <c r="G10365" s="8" t="s">
        <v>1075</v>
      </c>
      <c r="H10365" s="8">
        <v>6.5454999999999999E-2</v>
      </c>
    </row>
    <row r="10366" spans="1:8">
      <c r="A10366" s="8" t="str">
        <f t="shared" si="201"/>
        <v>40.16.000610.04.0005</v>
      </c>
      <c r="B10366" s="8" t="s">
        <v>1111</v>
      </c>
      <c r="C10366" s="8" t="s">
        <v>1094</v>
      </c>
      <c r="D10366" s="8" t="s">
        <v>505</v>
      </c>
      <c r="E10366" s="8" t="s">
        <v>475</v>
      </c>
      <c r="F10366" s="8" t="s">
        <v>452</v>
      </c>
      <c r="G10366" s="8" t="s">
        <v>476</v>
      </c>
      <c r="H10366" s="8">
        <v>0.98191899999999999</v>
      </c>
    </row>
    <row r="10367" spans="1:8">
      <c r="A10367" s="8" t="str">
        <f t="shared" si="201"/>
        <v>40.16.000610.02.0006</v>
      </c>
      <c r="B10367" s="8" t="s">
        <v>1111</v>
      </c>
      <c r="C10367" s="8" t="s">
        <v>1094</v>
      </c>
      <c r="D10367" s="8" t="s">
        <v>505</v>
      </c>
      <c r="E10367" s="8" t="s">
        <v>1104</v>
      </c>
      <c r="F10367" s="8" t="s">
        <v>452</v>
      </c>
      <c r="G10367" s="8" t="s">
        <v>1105</v>
      </c>
      <c r="H10367" s="8">
        <v>1.0182910000000001</v>
      </c>
    </row>
    <row r="10368" spans="1:8">
      <c r="A10368" s="8" t="str">
        <f t="shared" si="201"/>
        <v>40.16.000620.10.0017</v>
      </c>
      <c r="B10368" s="8" t="s">
        <v>1111</v>
      </c>
      <c r="C10368" s="8" t="s">
        <v>1094</v>
      </c>
      <c r="D10368" s="8" t="s">
        <v>505</v>
      </c>
      <c r="E10368" s="8" t="s">
        <v>1113</v>
      </c>
      <c r="F10368" s="8" t="s">
        <v>463</v>
      </c>
      <c r="G10368" s="8" t="s">
        <v>1114</v>
      </c>
      <c r="H10368" s="8">
        <v>10.050250999999999</v>
      </c>
    </row>
    <row r="10369" spans="1:8">
      <c r="A10369" s="8" t="str">
        <f t="shared" si="201"/>
        <v>40.16.000620.03.0041</v>
      </c>
      <c r="B10369" s="8" t="s">
        <v>1111</v>
      </c>
      <c r="C10369" s="8" t="s">
        <v>1094</v>
      </c>
      <c r="D10369" s="8" t="s">
        <v>505</v>
      </c>
      <c r="E10369" s="8" t="s">
        <v>1108</v>
      </c>
      <c r="F10369" s="8" t="s">
        <v>463</v>
      </c>
      <c r="G10369" s="8" t="s">
        <v>1109</v>
      </c>
      <c r="H10369" s="8">
        <v>1.0050250000000001</v>
      </c>
    </row>
    <row r="10370" spans="1:8">
      <c r="A10370" s="8" t="str">
        <f t="shared" si="201"/>
        <v>40.16.000620.08.0004</v>
      </c>
      <c r="B10370" s="8" t="s">
        <v>1111</v>
      </c>
      <c r="C10370" s="8" t="s">
        <v>1094</v>
      </c>
      <c r="D10370" s="8" t="s">
        <v>505</v>
      </c>
      <c r="E10370" s="8" t="s">
        <v>541</v>
      </c>
      <c r="F10370" s="8" t="s">
        <v>452</v>
      </c>
      <c r="G10370" s="8" t="s">
        <v>542</v>
      </c>
      <c r="H10370" s="8">
        <v>2.111E-3</v>
      </c>
    </row>
    <row r="10371" spans="1:8">
      <c r="A10371" s="8" t="str">
        <f t="shared" si="201"/>
        <v>---------------  - FMEN031 - V:</v>
      </c>
      <c r="B10371" s="8" t="s">
        <v>427</v>
      </c>
      <c r="C10371" s="8" t="e">
        <f>------------------------------DAT</f>
        <v>#NAME?</v>
      </c>
      <c r="D10371" s="8" t="s">
        <v>1238</v>
      </c>
      <c r="E10371" s="8" t="s">
        <v>526</v>
      </c>
      <c r="F10371" s="8" t="s">
        <v>527</v>
      </c>
      <c r="G10371" s="8" t="s">
        <v>528</v>
      </c>
      <c r="H10371" s="8"/>
    </row>
    <row r="10372" spans="1:8">
      <c r="A10372" s="8" t="str">
        <f t="shared" si="201"/>
        <v>_x000C_------------------------------</v>
      </c>
      <c r="B10372" s="8" t="s">
        <v>529</v>
      </c>
      <c r="C10372" s="8" t="s">
        <v>1227</v>
      </c>
      <c r="D10372" s="8" t="s">
        <v>1228</v>
      </c>
      <c r="E10372" s="8" t="s">
        <v>430</v>
      </c>
      <c r="F10372" s="8" t="s">
        <v>429</v>
      </c>
      <c r="G10372" s="8" t="s">
        <v>431</v>
      </c>
      <c r="H10372" s="8" t="s">
        <v>431</v>
      </c>
    </row>
    <row r="10373" spans="1:8">
      <c r="A10373" s="8" t="str">
        <f t="shared" si="201"/>
        <v>FORNO DE MINASrutura de Atual P</v>
      </c>
      <c r="B10373" s="8" t="s">
        <v>433</v>
      </c>
      <c r="C10373" s="8" t="s">
        <v>434</v>
      </c>
      <c r="D10373" s="8" t="s">
        <v>435</v>
      </c>
      <c r="E10373" s="8" t="s">
        <v>436</v>
      </c>
      <c r="F10373" s="8" t="s">
        <v>437</v>
      </c>
      <c r="G10373" s="8" t="s">
        <v>438</v>
      </c>
      <c r="H10373" s="8" t="s">
        <v>2296</v>
      </c>
    </row>
    <row r="10374" spans="1:8">
      <c r="A10374" s="8" t="str">
        <f t="shared" si="201"/>
        <v>-------------------------------</v>
      </c>
      <c r="B10374" s="8" t="s">
        <v>427</v>
      </c>
      <c r="C10374" s="8" t="s">
        <v>1227</v>
      </c>
      <c r="D10374" s="8" t="s">
        <v>1228</v>
      </c>
      <c r="E10374" s="8" t="s">
        <v>430</v>
      </c>
      <c r="F10374" s="8" t="s">
        <v>429</v>
      </c>
      <c r="G10374" s="8" t="s">
        <v>431</v>
      </c>
      <c r="H10374" s="8" t="s">
        <v>2288</v>
      </c>
    </row>
    <row r="10375" spans="1:8">
      <c r="A10375" s="8" t="str">
        <f t="shared" si="201"/>
        <v/>
      </c>
      <c r="B10375" s="8"/>
      <c r="C10375" s="8"/>
      <c r="D10375" s="8"/>
      <c r="E10375" s="8"/>
      <c r="F10375" s="8"/>
      <c r="G10375" s="8"/>
      <c r="H10375" s="8"/>
    </row>
    <row r="10376" spans="1:8">
      <c r="A10376" s="8" t="str">
        <f t="shared" si="201"/>
        <v>Item PaiItem Filho</v>
      </c>
      <c r="B10376" s="8" t="s">
        <v>441</v>
      </c>
      <c r="C10376" s="8" t="s">
        <v>442</v>
      </c>
      <c r="D10376" s="8" t="s">
        <v>443</v>
      </c>
      <c r="E10376" s="8" t="s">
        <v>444</v>
      </c>
      <c r="F10376" s="8" t="s">
        <v>443</v>
      </c>
      <c r="G10376" s="8" t="s">
        <v>445</v>
      </c>
      <c r="H10376" s="8" t="s">
        <v>446</v>
      </c>
    </row>
    <row r="10377" spans="1:8">
      <c r="A10377" s="8" t="str">
        <f t="shared" si="201"/>
        <v>------------------------------</v>
      </c>
      <c r="B10377" s="8" t="s">
        <v>427</v>
      </c>
      <c r="C10377" s="8" t="s">
        <v>447</v>
      </c>
      <c r="D10377" s="8" t="s">
        <v>448</v>
      </c>
      <c r="E10377" s="8" t="s">
        <v>449</v>
      </c>
      <c r="F10377" s="8" t="s">
        <v>448</v>
      </c>
      <c r="G10377" s="8" t="s">
        <v>431</v>
      </c>
      <c r="H10377" s="8" t="s">
        <v>427</v>
      </c>
    </row>
    <row r="10378" spans="1:8">
      <c r="A10378" s="8" t="str">
        <f t="shared" si="201"/>
        <v>40.16.000620.06.0001</v>
      </c>
      <c r="B10378" s="8" t="s">
        <v>1111</v>
      </c>
      <c r="C10378" s="8" t="s">
        <v>1094</v>
      </c>
      <c r="D10378" s="8" t="s">
        <v>505</v>
      </c>
      <c r="E10378" s="8" t="s">
        <v>573</v>
      </c>
      <c r="F10378" s="8" t="s">
        <v>508</v>
      </c>
      <c r="G10378" s="8" t="s">
        <v>574</v>
      </c>
      <c r="H10378" s="8">
        <v>1.0050250000000001</v>
      </c>
    </row>
    <row r="10379" spans="1:8">
      <c r="A10379" s="8" t="str">
        <f t="shared" si="201"/>
        <v>40.16.000735.05.0048</v>
      </c>
      <c r="B10379" s="8" t="s">
        <v>140</v>
      </c>
      <c r="C10379" s="8" t="s">
        <v>1115</v>
      </c>
      <c r="D10379" s="8" t="s">
        <v>505</v>
      </c>
      <c r="E10379" s="8" t="s">
        <v>1066</v>
      </c>
      <c r="F10379" s="8" t="s">
        <v>452</v>
      </c>
      <c r="G10379" s="8" t="s">
        <v>1067</v>
      </c>
      <c r="H10379" s="8">
        <v>3.33</v>
      </c>
    </row>
    <row r="10380" spans="1:8">
      <c r="A10380" s="8" t="str">
        <f t="shared" si="201"/>
        <v>40.16.000730.05.0030</v>
      </c>
      <c r="B10380" s="8" t="s">
        <v>140</v>
      </c>
      <c r="C10380" s="8" t="s">
        <v>1115</v>
      </c>
      <c r="D10380" s="8" t="s">
        <v>505</v>
      </c>
      <c r="E10380" s="8" t="s">
        <v>1068</v>
      </c>
      <c r="F10380" s="8" t="s">
        <v>452</v>
      </c>
      <c r="G10380" s="8" t="s">
        <v>1069</v>
      </c>
      <c r="H10380" s="8">
        <v>4.7571430000000001</v>
      </c>
    </row>
    <row r="10381" spans="1:8">
      <c r="A10381" s="8" t="str">
        <f t="shared" si="201"/>
        <v>40.16.000710.07.0002</v>
      </c>
      <c r="B10381" s="8" t="s">
        <v>140</v>
      </c>
      <c r="C10381" s="8" t="s">
        <v>1115</v>
      </c>
      <c r="D10381" s="8" t="s">
        <v>505</v>
      </c>
      <c r="E10381" s="8" t="s">
        <v>454</v>
      </c>
      <c r="F10381" s="8" t="s">
        <v>452</v>
      </c>
      <c r="G10381" s="8" t="s">
        <v>455</v>
      </c>
      <c r="H10381" s="8">
        <v>1.5820689999999999</v>
      </c>
    </row>
    <row r="10382" spans="1:8">
      <c r="A10382" s="8" t="str">
        <f t="shared" si="201"/>
        <v>40.16.000710.09.0003</v>
      </c>
      <c r="B10382" s="8" t="s">
        <v>140</v>
      </c>
      <c r="C10382" s="8" t="s">
        <v>1115</v>
      </c>
      <c r="D10382" s="8" t="s">
        <v>505</v>
      </c>
      <c r="E10382" s="8" t="s">
        <v>824</v>
      </c>
      <c r="F10382" s="8" t="s">
        <v>452</v>
      </c>
      <c r="G10382" s="8" t="s">
        <v>825</v>
      </c>
      <c r="H10382" s="8">
        <v>0.77137199999999995</v>
      </c>
    </row>
    <row r="10383" spans="1:8">
      <c r="A10383" s="8" t="str">
        <f t="shared" ref="A10383:A10446" si="202">B10383&amp;E10383</f>
        <v>40.16.000710.06.0001</v>
      </c>
      <c r="B10383" s="8" t="s">
        <v>140</v>
      </c>
      <c r="C10383" s="8" t="s">
        <v>1115</v>
      </c>
      <c r="D10383" s="8" t="s">
        <v>505</v>
      </c>
      <c r="E10383" s="8" t="s">
        <v>481</v>
      </c>
      <c r="F10383" s="8" t="s">
        <v>452</v>
      </c>
      <c r="G10383" s="8" t="s">
        <v>482</v>
      </c>
      <c r="H10383" s="8">
        <v>0.10893700000000001</v>
      </c>
    </row>
    <row r="10384" spans="1:8">
      <c r="A10384" s="8" t="str">
        <f t="shared" si="202"/>
        <v>40.16.000710.02.0003</v>
      </c>
      <c r="B10384" s="8" t="s">
        <v>140</v>
      </c>
      <c r="C10384" s="8" t="s">
        <v>1115</v>
      </c>
      <c r="D10384" s="8" t="s">
        <v>505</v>
      </c>
      <c r="E10384" s="8" t="s">
        <v>523</v>
      </c>
      <c r="F10384" s="8" t="s">
        <v>452</v>
      </c>
      <c r="G10384" s="8" t="s">
        <v>524</v>
      </c>
      <c r="H10384" s="8">
        <v>3.1866999999999999E-2</v>
      </c>
    </row>
    <row r="10385" spans="1:8">
      <c r="A10385" s="8" t="str">
        <f t="shared" si="202"/>
        <v>40.16.000710.04.0004</v>
      </c>
      <c r="B10385" s="8" t="s">
        <v>140</v>
      </c>
      <c r="C10385" s="8" t="s">
        <v>1115</v>
      </c>
      <c r="D10385" s="8" t="s">
        <v>505</v>
      </c>
      <c r="E10385" s="8" t="s">
        <v>776</v>
      </c>
      <c r="F10385" s="8" t="s">
        <v>452</v>
      </c>
      <c r="G10385" s="8" t="s">
        <v>777</v>
      </c>
      <c r="H10385" s="8">
        <v>0.144646</v>
      </c>
    </row>
    <row r="10386" spans="1:8">
      <c r="A10386" s="8" t="str">
        <f t="shared" si="202"/>
        <v>40.16.000710.06.0020</v>
      </c>
      <c r="B10386" s="8" t="s">
        <v>140</v>
      </c>
      <c r="C10386" s="8" t="s">
        <v>1115</v>
      </c>
      <c r="D10386" s="8" t="s">
        <v>505</v>
      </c>
      <c r="E10386" s="8" t="s">
        <v>456</v>
      </c>
      <c r="F10386" s="8" t="s">
        <v>452</v>
      </c>
      <c r="G10386" s="8" t="s">
        <v>457</v>
      </c>
      <c r="H10386" s="8">
        <v>3.0623999999999998E-2</v>
      </c>
    </row>
    <row r="10387" spans="1:8">
      <c r="A10387" s="8" t="str">
        <f t="shared" si="202"/>
        <v>40.16.000710.11.0002</v>
      </c>
      <c r="B10387" s="8" t="s">
        <v>140</v>
      </c>
      <c r="C10387" s="8" t="s">
        <v>1115</v>
      </c>
      <c r="D10387" s="8" t="s">
        <v>505</v>
      </c>
      <c r="E10387" s="8" t="s">
        <v>1070</v>
      </c>
      <c r="F10387" s="8" t="s">
        <v>452</v>
      </c>
      <c r="G10387" s="8" t="s">
        <v>1071</v>
      </c>
      <c r="H10387" s="8">
        <v>2.8929E-2</v>
      </c>
    </row>
    <row r="10388" spans="1:8">
      <c r="A10388" s="8" t="str">
        <f t="shared" si="202"/>
        <v>40.16.000710.07.0032</v>
      </c>
      <c r="B10388" s="8" t="s">
        <v>140</v>
      </c>
      <c r="C10388" s="8" t="s">
        <v>1115</v>
      </c>
      <c r="D10388" s="8" t="s">
        <v>505</v>
      </c>
      <c r="E10388" s="8" t="s">
        <v>723</v>
      </c>
      <c r="F10388" s="8" t="s">
        <v>452</v>
      </c>
      <c r="G10388" s="8" t="s">
        <v>724</v>
      </c>
      <c r="H10388" s="8">
        <v>1.0848E-2</v>
      </c>
    </row>
    <row r="10389" spans="1:8">
      <c r="A10389" s="8" t="str">
        <f t="shared" si="202"/>
        <v>40.16.000710.07.1021</v>
      </c>
      <c r="B10389" s="8" t="s">
        <v>140</v>
      </c>
      <c r="C10389" s="8" t="s">
        <v>1115</v>
      </c>
      <c r="D10389" s="8" t="s">
        <v>505</v>
      </c>
      <c r="E10389" s="8" t="s">
        <v>1072</v>
      </c>
      <c r="F10389" s="8" t="s">
        <v>498</v>
      </c>
      <c r="G10389" s="8" t="s">
        <v>1073</v>
      </c>
      <c r="H10389" s="8">
        <v>1.1979E-2</v>
      </c>
    </row>
    <row r="10390" spans="1:8">
      <c r="A10390" s="8" t="str">
        <f t="shared" si="202"/>
        <v>40.16.000710.05.0003</v>
      </c>
      <c r="B10390" s="8" t="s">
        <v>140</v>
      </c>
      <c r="C10390" s="8" t="s">
        <v>1115</v>
      </c>
      <c r="D10390" s="8" t="s">
        <v>505</v>
      </c>
      <c r="E10390" s="8" t="s">
        <v>952</v>
      </c>
      <c r="F10390" s="8" t="s">
        <v>452</v>
      </c>
      <c r="G10390" s="8" t="s">
        <v>953</v>
      </c>
      <c r="H10390" s="8">
        <v>1.695074</v>
      </c>
    </row>
    <row r="10391" spans="1:8">
      <c r="A10391" s="8" t="str">
        <f t="shared" si="202"/>
        <v>40.16.000710.07.1022</v>
      </c>
      <c r="B10391" s="8" t="s">
        <v>140</v>
      </c>
      <c r="C10391" s="8" t="s">
        <v>1115</v>
      </c>
      <c r="D10391" s="8" t="s">
        <v>505</v>
      </c>
      <c r="E10391" s="8" t="s">
        <v>1074</v>
      </c>
      <c r="F10391" s="8" t="s">
        <v>498</v>
      </c>
      <c r="G10391" s="8" t="s">
        <v>1075</v>
      </c>
      <c r="H10391" s="8">
        <v>3.6614000000000001E-2</v>
      </c>
    </row>
    <row r="10392" spans="1:8">
      <c r="A10392" s="8" t="str">
        <f t="shared" si="202"/>
        <v>40.16.000710.04.0007</v>
      </c>
      <c r="B10392" s="8" t="s">
        <v>140</v>
      </c>
      <c r="C10392" s="8" t="s">
        <v>1115</v>
      </c>
      <c r="D10392" s="8" t="s">
        <v>505</v>
      </c>
      <c r="E10392" s="8" t="s">
        <v>535</v>
      </c>
      <c r="F10392" s="8" t="s">
        <v>452</v>
      </c>
      <c r="G10392" s="8" t="s">
        <v>536</v>
      </c>
      <c r="H10392" s="8">
        <v>0.31641399999999997</v>
      </c>
    </row>
    <row r="10393" spans="1:8">
      <c r="A10393" s="8" t="str">
        <f t="shared" si="202"/>
        <v>40.16.000710.07.0034</v>
      </c>
      <c r="B10393" s="8" t="s">
        <v>140</v>
      </c>
      <c r="C10393" s="8" t="s">
        <v>1115</v>
      </c>
      <c r="D10393" s="8" t="s">
        <v>505</v>
      </c>
      <c r="E10393" s="8" t="s">
        <v>1076</v>
      </c>
      <c r="F10393" s="8" t="s">
        <v>452</v>
      </c>
      <c r="G10393" s="8" t="s">
        <v>1077</v>
      </c>
      <c r="H10393" s="8">
        <v>3.3901000000000001E-2</v>
      </c>
    </row>
    <row r="10394" spans="1:8">
      <c r="A10394" s="8" t="str">
        <f t="shared" si="202"/>
        <v>40.16.000710.07.0027</v>
      </c>
      <c r="B10394" s="8" t="s">
        <v>140</v>
      </c>
      <c r="C10394" s="8" t="s">
        <v>1115</v>
      </c>
      <c r="D10394" s="8" t="s">
        <v>505</v>
      </c>
      <c r="E10394" s="8" t="s">
        <v>948</v>
      </c>
      <c r="F10394" s="8" t="s">
        <v>452</v>
      </c>
      <c r="G10394" s="8" t="s">
        <v>949</v>
      </c>
      <c r="H10394" s="8">
        <v>1.921E-3</v>
      </c>
    </row>
    <row r="10395" spans="1:8">
      <c r="A10395" s="8" t="str">
        <f t="shared" si="202"/>
        <v>40.16.000720.07.0094</v>
      </c>
      <c r="B10395" s="8" t="s">
        <v>140</v>
      </c>
      <c r="C10395" s="8" t="s">
        <v>1115</v>
      </c>
      <c r="D10395" s="8" t="s">
        <v>505</v>
      </c>
      <c r="E10395" s="8" t="s">
        <v>1078</v>
      </c>
      <c r="F10395" s="8" t="s">
        <v>452</v>
      </c>
      <c r="G10395" s="8" t="s">
        <v>1079</v>
      </c>
      <c r="H10395" s="8">
        <v>9.4132999999999994E-2</v>
      </c>
    </row>
    <row r="10396" spans="1:8">
      <c r="A10396" s="8" t="str">
        <f t="shared" si="202"/>
        <v>40.16.000720.17.0001</v>
      </c>
      <c r="B10396" s="8" t="s">
        <v>140</v>
      </c>
      <c r="C10396" s="8" t="s">
        <v>1115</v>
      </c>
      <c r="D10396" s="8" t="s">
        <v>505</v>
      </c>
      <c r="E10396" s="8" t="s">
        <v>1080</v>
      </c>
      <c r="F10396" s="8" t="s">
        <v>508</v>
      </c>
      <c r="G10396" s="8" t="s">
        <v>1081</v>
      </c>
      <c r="H10396" s="8">
        <v>15</v>
      </c>
    </row>
    <row r="10397" spans="1:8">
      <c r="A10397" s="8" t="str">
        <f t="shared" si="202"/>
        <v>40.16.000720.03.0039</v>
      </c>
      <c r="B10397" s="8" t="s">
        <v>140</v>
      </c>
      <c r="C10397" s="8" t="s">
        <v>1115</v>
      </c>
      <c r="D10397" s="8" t="s">
        <v>505</v>
      </c>
      <c r="E10397" s="8" t="s">
        <v>1082</v>
      </c>
      <c r="F10397" s="8" t="s">
        <v>463</v>
      </c>
      <c r="G10397" s="8" t="s">
        <v>1083</v>
      </c>
      <c r="H10397" s="8">
        <v>1</v>
      </c>
    </row>
    <row r="10398" spans="1:8">
      <c r="A10398" s="8" t="str">
        <f t="shared" si="202"/>
        <v>40.16.000835.05.0048</v>
      </c>
      <c r="B10398" s="8" t="s">
        <v>141</v>
      </c>
      <c r="C10398" s="8" t="s">
        <v>1116</v>
      </c>
      <c r="D10398" s="8" t="s">
        <v>505</v>
      </c>
      <c r="E10398" s="8" t="s">
        <v>1066</v>
      </c>
      <c r="F10398" s="8" t="s">
        <v>452</v>
      </c>
      <c r="G10398" s="8" t="s">
        <v>1067</v>
      </c>
      <c r="H10398" s="8">
        <v>2.6640000000000001</v>
      </c>
    </row>
    <row r="10399" spans="1:8">
      <c r="A10399" s="8" t="str">
        <f t="shared" si="202"/>
        <v>40.16.000830.05.0030</v>
      </c>
      <c r="B10399" s="8" t="s">
        <v>141</v>
      </c>
      <c r="C10399" s="8" t="s">
        <v>1116</v>
      </c>
      <c r="D10399" s="8" t="s">
        <v>505</v>
      </c>
      <c r="E10399" s="8" t="s">
        <v>1068</v>
      </c>
      <c r="F10399" s="8" t="s">
        <v>452</v>
      </c>
      <c r="G10399" s="8" t="s">
        <v>1069</v>
      </c>
      <c r="H10399" s="8">
        <v>3.805714</v>
      </c>
    </row>
    <row r="10400" spans="1:8">
      <c r="A10400" s="8" t="str">
        <f t="shared" si="202"/>
        <v>40.16.000810.07.0002</v>
      </c>
      <c r="B10400" s="8" t="s">
        <v>141</v>
      </c>
      <c r="C10400" s="8" t="s">
        <v>1116</v>
      </c>
      <c r="D10400" s="8" t="s">
        <v>505</v>
      </c>
      <c r="E10400" s="8" t="s">
        <v>454</v>
      </c>
      <c r="F10400" s="8" t="s">
        <v>452</v>
      </c>
      <c r="G10400" s="8" t="s">
        <v>455</v>
      </c>
      <c r="H10400" s="8">
        <v>1.265655</v>
      </c>
    </row>
    <row r="10401" spans="1:8">
      <c r="A10401" s="8" t="str">
        <f t="shared" si="202"/>
        <v>40.16.000810.09.0003</v>
      </c>
      <c r="B10401" s="8" t="s">
        <v>141</v>
      </c>
      <c r="C10401" s="8" t="s">
        <v>1116</v>
      </c>
      <c r="D10401" s="8" t="s">
        <v>505</v>
      </c>
      <c r="E10401" s="8" t="s">
        <v>824</v>
      </c>
      <c r="F10401" s="8" t="s">
        <v>452</v>
      </c>
      <c r="G10401" s="8" t="s">
        <v>825</v>
      </c>
      <c r="H10401" s="8">
        <v>0.61709700000000001</v>
      </c>
    </row>
    <row r="10402" spans="1:8">
      <c r="A10402" s="8" t="str">
        <f t="shared" si="202"/>
        <v>40.16.000810.06.0001</v>
      </c>
      <c r="B10402" s="8" t="s">
        <v>141</v>
      </c>
      <c r="C10402" s="8" t="s">
        <v>1116</v>
      </c>
      <c r="D10402" s="8" t="s">
        <v>505</v>
      </c>
      <c r="E10402" s="8" t="s">
        <v>481</v>
      </c>
      <c r="F10402" s="8" t="s">
        <v>452</v>
      </c>
      <c r="G10402" s="8" t="s">
        <v>482</v>
      </c>
      <c r="H10402" s="8">
        <v>8.7149000000000004E-2</v>
      </c>
    </row>
    <row r="10403" spans="1:8">
      <c r="A10403" s="8" t="str">
        <f t="shared" si="202"/>
        <v>40.16.000810.02.0003</v>
      </c>
      <c r="B10403" s="8" t="s">
        <v>141</v>
      </c>
      <c r="C10403" s="8" t="s">
        <v>1116</v>
      </c>
      <c r="D10403" s="8" t="s">
        <v>505</v>
      </c>
      <c r="E10403" s="8" t="s">
        <v>523</v>
      </c>
      <c r="F10403" s="8" t="s">
        <v>452</v>
      </c>
      <c r="G10403" s="8" t="s">
        <v>524</v>
      </c>
      <c r="H10403" s="8">
        <v>2.5493999999999999E-2</v>
      </c>
    </row>
    <row r="10404" spans="1:8">
      <c r="A10404" s="8" t="str">
        <f t="shared" si="202"/>
        <v>40.16.000810.04.0004</v>
      </c>
      <c r="B10404" s="8" t="s">
        <v>141</v>
      </c>
      <c r="C10404" s="8" t="s">
        <v>1116</v>
      </c>
      <c r="D10404" s="8" t="s">
        <v>505</v>
      </c>
      <c r="E10404" s="8" t="s">
        <v>776</v>
      </c>
      <c r="F10404" s="8" t="s">
        <v>452</v>
      </c>
      <c r="G10404" s="8" t="s">
        <v>777</v>
      </c>
      <c r="H10404" s="8">
        <v>0.115717</v>
      </c>
    </row>
    <row r="10405" spans="1:8">
      <c r="A10405" s="8" t="str">
        <f t="shared" si="202"/>
        <v>40.16.000810.06.0020</v>
      </c>
      <c r="B10405" s="8" t="s">
        <v>141</v>
      </c>
      <c r="C10405" s="8" t="s">
        <v>1116</v>
      </c>
      <c r="D10405" s="8" t="s">
        <v>505</v>
      </c>
      <c r="E10405" s="8" t="s">
        <v>456</v>
      </c>
      <c r="F10405" s="8" t="s">
        <v>452</v>
      </c>
      <c r="G10405" s="8" t="s">
        <v>457</v>
      </c>
      <c r="H10405" s="8">
        <v>2.4499E-2</v>
      </c>
    </row>
    <row r="10406" spans="1:8">
      <c r="A10406" s="8" t="str">
        <f t="shared" si="202"/>
        <v>40.16.000810.11.0002</v>
      </c>
      <c r="B10406" s="8" t="s">
        <v>141</v>
      </c>
      <c r="C10406" s="8" t="s">
        <v>1116</v>
      </c>
      <c r="D10406" s="8" t="s">
        <v>505</v>
      </c>
      <c r="E10406" s="8" t="s">
        <v>1070</v>
      </c>
      <c r="F10406" s="8" t="s">
        <v>452</v>
      </c>
      <c r="G10406" s="8" t="s">
        <v>1071</v>
      </c>
      <c r="H10406" s="8">
        <v>2.3143E-2</v>
      </c>
    </row>
    <row r="10407" spans="1:8">
      <c r="A10407" s="8" t="str">
        <f t="shared" si="202"/>
        <v>40.16.000810.07.0032</v>
      </c>
      <c r="B10407" s="8" t="s">
        <v>141</v>
      </c>
      <c r="C10407" s="8" t="s">
        <v>1116</v>
      </c>
      <c r="D10407" s="8" t="s">
        <v>505</v>
      </c>
      <c r="E10407" s="8" t="s">
        <v>723</v>
      </c>
      <c r="F10407" s="8" t="s">
        <v>452</v>
      </c>
      <c r="G10407" s="8" t="s">
        <v>724</v>
      </c>
      <c r="H10407" s="8">
        <v>8.6789999999999992E-3</v>
      </c>
    </row>
    <row r="10408" spans="1:8">
      <c r="A10408" s="8" t="str">
        <f t="shared" si="202"/>
        <v>40.16.000810.07.1021</v>
      </c>
      <c r="B10408" s="8" t="s">
        <v>141</v>
      </c>
      <c r="C10408" s="8" t="s">
        <v>1116</v>
      </c>
      <c r="D10408" s="8" t="s">
        <v>505</v>
      </c>
      <c r="E10408" s="8" t="s">
        <v>1072</v>
      </c>
      <c r="F10408" s="8" t="s">
        <v>498</v>
      </c>
      <c r="G10408" s="8" t="s">
        <v>1073</v>
      </c>
      <c r="H10408" s="8">
        <v>9.5829999999999995E-3</v>
      </c>
    </row>
    <row r="10409" spans="1:8">
      <c r="A10409" s="8" t="str">
        <f t="shared" si="202"/>
        <v>40.16.000810.05.0003</v>
      </c>
      <c r="B10409" s="8" t="s">
        <v>141</v>
      </c>
      <c r="C10409" s="8" t="s">
        <v>1116</v>
      </c>
      <c r="D10409" s="8" t="s">
        <v>505</v>
      </c>
      <c r="E10409" s="8" t="s">
        <v>952</v>
      </c>
      <c r="F10409" s="8" t="s">
        <v>452</v>
      </c>
      <c r="G10409" s="8" t="s">
        <v>953</v>
      </c>
      <c r="H10409" s="8">
        <v>1.3560589999999999</v>
      </c>
    </row>
    <row r="10410" spans="1:8">
      <c r="A10410" s="8" t="str">
        <f t="shared" si="202"/>
        <v>40.16.000810.07.1022</v>
      </c>
      <c r="B10410" s="8" t="s">
        <v>141</v>
      </c>
      <c r="C10410" s="8" t="s">
        <v>1116</v>
      </c>
      <c r="D10410" s="8" t="s">
        <v>505</v>
      </c>
      <c r="E10410" s="8" t="s">
        <v>1074</v>
      </c>
      <c r="F10410" s="8" t="s">
        <v>498</v>
      </c>
      <c r="G10410" s="8" t="s">
        <v>1075</v>
      </c>
      <c r="H10410" s="8">
        <v>2.9291000000000001E-2</v>
      </c>
    </row>
    <row r="10411" spans="1:8">
      <c r="A10411" s="8" t="str">
        <f t="shared" si="202"/>
        <v>40.16.000810.04.0007</v>
      </c>
      <c r="B10411" s="8" t="s">
        <v>141</v>
      </c>
      <c r="C10411" s="8" t="s">
        <v>1116</v>
      </c>
      <c r="D10411" s="8" t="s">
        <v>505</v>
      </c>
      <c r="E10411" s="8" t="s">
        <v>535</v>
      </c>
      <c r="F10411" s="8" t="s">
        <v>452</v>
      </c>
      <c r="G10411" s="8" t="s">
        <v>536</v>
      </c>
      <c r="H10411" s="8">
        <v>0.25313099999999999</v>
      </c>
    </row>
    <row r="10412" spans="1:8">
      <c r="A10412" s="8" t="str">
        <f t="shared" si="202"/>
        <v>40.16.000810.07.0034</v>
      </c>
      <c r="B10412" s="8" t="s">
        <v>141</v>
      </c>
      <c r="C10412" s="8" t="s">
        <v>1116</v>
      </c>
      <c r="D10412" s="8" t="s">
        <v>505</v>
      </c>
      <c r="E10412" s="8" t="s">
        <v>1076</v>
      </c>
      <c r="F10412" s="8" t="s">
        <v>452</v>
      </c>
      <c r="G10412" s="8" t="s">
        <v>1077</v>
      </c>
      <c r="H10412" s="8">
        <v>2.7120999999999999E-2</v>
      </c>
    </row>
    <row r="10413" spans="1:8">
      <c r="A10413" s="8" t="str">
        <f t="shared" si="202"/>
        <v>40.16.000810.07.0027</v>
      </c>
      <c r="B10413" s="8" t="s">
        <v>141</v>
      </c>
      <c r="C10413" s="8" t="s">
        <v>1116</v>
      </c>
      <c r="D10413" s="8" t="s">
        <v>505</v>
      </c>
      <c r="E10413" s="8" t="s">
        <v>948</v>
      </c>
      <c r="F10413" s="8" t="s">
        <v>452</v>
      </c>
      <c r="G10413" s="8" t="s">
        <v>949</v>
      </c>
      <c r="H10413" s="8">
        <v>1.537E-3</v>
      </c>
    </row>
    <row r="10414" spans="1:8">
      <c r="A10414" s="8" t="str">
        <f t="shared" si="202"/>
        <v>40.16.000820.10.0005</v>
      </c>
      <c r="B10414" s="8" t="s">
        <v>141</v>
      </c>
      <c r="C10414" s="8" t="s">
        <v>1116</v>
      </c>
      <c r="D10414" s="8" t="s">
        <v>505</v>
      </c>
      <c r="E10414" s="8" t="s">
        <v>992</v>
      </c>
      <c r="F10414" s="8" t="s">
        <v>508</v>
      </c>
      <c r="G10414" s="8" t="s">
        <v>993</v>
      </c>
      <c r="H10414" s="8">
        <v>1</v>
      </c>
    </row>
    <row r="10415" spans="1:8">
      <c r="A10415" s="8" t="str">
        <f t="shared" si="202"/>
        <v>40.16.000820.03.0001</v>
      </c>
      <c r="B10415" s="8" t="s">
        <v>141</v>
      </c>
      <c r="C10415" s="8" t="s">
        <v>1116</v>
      </c>
      <c r="D10415" s="8" t="s">
        <v>505</v>
      </c>
      <c r="E10415" s="8" t="s">
        <v>815</v>
      </c>
      <c r="F10415" s="8" t="s">
        <v>463</v>
      </c>
      <c r="G10415" s="8" t="s">
        <v>816</v>
      </c>
      <c r="H10415" s="8">
        <v>1</v>
      </c>
    </row>
    <row r="10416" spans="1:8">
      <c r="A10416" s="8" t="str">
        <f t="shared" si="202"/>
        <v>40.16.000820.06.0022</v>
      </c>
      <c r="B10416" s="8" t="s">
        <v>141</v>
      </c>
      <c r="C10416" s="8" t="s">
        <v>1116</v>
      </c>
      <c r="D10416" s="8" t="s">
        <v>505</v>
      </c>
      <c r="E10416" s="8" t="s">
        <v>1117</v>
      </c>
      <c r="F10416" s="8" t="s">
        <v>463</v>
      </c>
      <c r="G10416" s="8" t="s">
        <v>1118</v>
      </c>
      <c r="H10416" s="8">
        <v>1</v>
      </c>
    </row>
    <row r="10417" spans="1:8">
      <c r="A10417" s="8" t="str">
        <f t="shared" si="202"/>
        <v>40.16.000935.05.0050</v>
      </c>
      <c r="B10417" s="8" t="s">
        <v>142</v>
      </c>
      <c r="C10417" s="8" t="s">
        <v>1119</v>
      </c>
      <c r="D10417" s="8" t="s">
        <v>505</v>
      </c>
      <c r="E10417" s="8" t="s">
        <v>1085</v>
      </c>
      <c r="F10417" s="8" t="s">
        <v>452</v>
      </c>
      <c r="G10417" s="8" t="s">
        <v>1086</v>
      </c>
      <c r="H10417" s="8">
        <v>2.6640000000000001</v>
      </c>
    </row>
    <row r="10418" spans="1:8">
      <c r="A10418" s="8" t="str">
        <f t="shared" si="202"/>
        <v>40.16.000930.05.0029</v>
      </c>
      <c r="B10418" s="8" t="s">
        <v>142</v>
      </c>
      <c r="C10418" s="8" t="s">
        <v>1119</v>
      </c>
      <c r="D10418" s="8" t="s">
        <v>505</v>
      </c>
      <c r="E10418" s="8" t="s">
        <v>1087</v>
      </c>
      <c r="F10418" s="8" t="s">
        <v>452</v>
      </c>
      <c r="G10418" s="8" t="s">
        <v>1088</v>
      </c>
      <c r="H10418" s="8">
        <v>3.805714</v>
      </c>
    </row>
    <row r="10419" spans="1:8">
      <c r="A10419" s="8" t="str">
        <f t="shared" si="202"/>
        <v>40.16.000910.07.0002</v>
      </c>
      <c r="B10419" s="8" t="s">
        <v>142</v>
      </c>
      <c r="C10419" s="8" t="s">
        <v>1119</v>
      </c>
      <c r="D10419" s="8" t="s">
        <v>505</v>
      </c>
      <c r="E10419" s="8" t="s">
        <v>454</v>
      </c>
      <c r="F10419" s="8" t="s">
        <v>452</v>
      </c>
      <c r="G10419" s="8" t="s">
        <v>455</v>
      </c>
      <c r="H10419" s="8">
        <v>1.5982909999999999</v>
      </c>
    </row>
    <row r="10420" spans="1:8">
      <c r="A10420" s="8" t="str">
        <f t="shared" si="202"/>
        <v>40.16.000910.09.0003</v>
      </c>
      <c r="B10420" s="8" t="s">
        <v>142</v>
      </c>
      <c r="C10420" s="8" t="s">
        <v>1119</v>
      </c>
      <c r="D10420" s="8" t="s">
        <v>505</v>
      </c>
      <c r="E10420" s="8" t="s">
        <v>824</v>
      </c>
      <c r="F10420" s="8" t="s">
        <v>452</v>
      </c>
      <c r="G10420" s="8" t="s">
        <v>825</v>
      </c>
      <c r="H10420" s="8">
        <v>0.43988500000000003</v>
      </c>
    </row>
    <row r="10421" spans="1:8">
      <c r="A10421" s="8" t="str">
        <f t="shared" si="202"/>
        <v>40.16.000910.06.0001</v>
      </c>
      <c r="B10421" s="8" t="s">
        <v>142</v>
      </c>
      <c r="C10421" s="8" t="s">
        <v>1119</v>
      </c>
      <c r="D10421" s="8" t="s">
        <v>505</v>
      </c>
      <c r="E10421" s="8" t="s">
        <v>481</v>
      </c>
      <c r="F10421" s="8" t="s">
        <v>452</v>
      </c>
      <c r="G10421" s="8" t="s">
        <v>482</v>
      </c>
      <c r="H10421" s="8">
        <v>7.6363E-2</v>
      </c>
    </row>
    <row r="10422" spans="1:8">
      <c r="A10422" s="8" t="str">
        <f t="shared" si="202"/>
        <v>40.16.000910.02.0031</v>
      </c>
      <c r="B10422" s="8" t="s">
        <v>142</v>
      </c>
      <c r="C10422" s="8" t="s">
        <v>1119</v>
      </c>
      <c r="D10422" s="8" t="s">
        <v>505</v>
      </c>
      <c r="E10422" s="8" t="s">
        <v>1089</v>
      </c>
      <c r="F10422" s="8" t="s">
        <v>498</v>
      </c>
      <c r="G10422" s="8" t="s">
        <v>1090</v>
      </c>
      <c r="H10422" s="8">
        <v>2.6637999999999998E-2</v>
      </c>
    </row>
    <row r="10423" spans="1:8">
      <c r="A10423" s="8" t="str">
        <f t="shared" si="202"/>
        <v>40.16.000910.04.0004</v>
      </c>
      <c r="B10423" s="8" t="s">
        <v>142</v>
      </c>
      <c r="C10423" s="8" t="s">
        <v>1119</v>
      </c>
      <c r="D10423" s="8" t="s">
        <v>505</v>
      </c>
      <c r="E10423" s="8" t="s">
        <v>776</v>
      </c>
      <c r="F10423" s="8" t="s">
        <v>452</v>
      </c>
      <c r="G10423" s="8" t="s">
        <v>777</v>
      </c>
      <c r="H10423" s="8">
        <v>7.3344000000000006E-2</v>
      </c>
    </row>
    <row r="10424" spans="1:8">
      <c r="A10424" s="8" t="str">
        <f t="shared" si="202"/>
        <v>40.16.000910.06.0020</v>
      </c>
      <c r="B10424" s="8" t="s">
        <v>142</v>
      </c>
      <c r="C10424" s="8" t="s">
        <v>1119</v>
      </c>
      <c r="D10424" s="8" t="s">
        <v>505</v>
      </c>
      <c r="E10424" s="8" t="s">
        <v>456</v>
      </c>
      <c r="F10424" s="8" t="s">
        <v>452</v>
      </c>
      <c r="G10424" s="8" t="s">
        <v>457</v>
      </c>
      <c r="H10424" s="8">
        <v>2.0423E-2</v>
      </c>
    </row>
    <row r="10425" spans="1:8">
      <c r="A10425" s="8" t="str">
        <f t="shared" si="202"/>
        <v>40.16.000910.11.0002</v>
      </c>
      <c r="B10425" s="8" t="s">
        <v>142</v>
      </c>
      <c r="C10425" s="8" t="s">
        <v>1119</v>
      </c>
      <c r="D10425" s="8" t="s">
        <v>505</v>
      </c>
      <c r="E10425" s="8" t="s">
        <v>1070</v>
      </c>
      <c r="F10425" s="8" t="s">
        <v>452</v>
      </c>
      <c r="G10425" s="8" t="s">
        <v>1071</v>
      </c>
      <c r="H10425" s="8">
        <v>2.3085999999999999E-2</v>
      </c>
    </row>
    <row r="10426" spans="1:8">
      <c r="A10426" s="8" t="str">
        <f t="shared" si="202"/>
        <v>40.16.000910.07.0032</v>
      </c>
      <c r="B10426" s="8" t="s">
        <v>142</v>
      </c>
      <c r="C10426" s="8" t="s">
        <v>1119</v>
      </c>
      <c r="D10426" s="8" t="s">
        <v>505</v>
      </c>
      <c r="E10426" s="8" t="s">
        <v>723</v>
      </c>
      <c r="F10426" s="8" t="s">
        <v>452</v>
      </c>
      <c r="G10426" s="8" t="s">
        <v>724</v>
      </c>
      <c r="H10426" s="8">
        <v>1.4029E-2</v>
      </c>
    </row>
    <row r="10427" spans="1:8">
      <c r="A10427" s="8" t="str">
        <f t="shared" si="202"/>
        <v>40.16.000910.07.1021</v>
      </c>
      <c r="B10427" s="8" t="s">
        <v>142</v>
      </c>
      <c r="C10427" s="8" t="s">
        <v>1119</v>
      </c>
      <c r="D10427" s="8" t="s">
        <v>505</v>
      </c>
      <c r="E10427" s="8" t="s">
        <v>1072</v>
      </c>
      <c r="F10427" s="8" t="s">
        <v>498</v>
      </c>
      <c r="G10427" s="8" t="s">
        <v>1073</v>
      </c>
      <c r="H10427" s="8">
        <v>2.6640000000000001E-3</v>
      </c>
    </row>
    <row r="10428" spans="1:8">
      <c r="A10428" s="8" t="str">
        <f t="shared" si="202"/>
        <v>40.16.000910.05.0003</v>
      </c>
      <c r="B10428" s="8" t="s">
        <v>142</v>
      </c>
      <c r="C10428" s="8" t="s">
        <v>1119</v>
      </c>
      <c r="D10428" s="8" t="s">
        <v>505</v>
      </c>
      <c r="E10428" s="8" t="s">
        <v>952</v>
      </c>
      <c r="F10428" s="8" t="s">
        <v>452</v>
      </c>
      <c r="G10428" s="8" t="s">
        <v>953</v>
      </c>
      <c r="H10428" s="8">
        <v>1.127683</v>
      </c>
    </row>
    <row r="10429" spans="1:8">
      <c r="A10429" s="8" t="str">
        <f t="shared" si="202"/>
        <v>40.16.000910.07.1022</v>
      </c>
      <c r="B10429" s="8" t="s">
        <v>142</v>
      </c>
      <c r="C10429" s="8" t="s">
        <v>1119</v>
      </c>
      <c r="D10429" s="8" t="s">
        <v>505</v>
      </c>
      <c r="E10429" s="8" t="s">
        <v>1074</v>
      </c>
      <c r="F10429" s="8" t="s">
        <v>498</v>
      </c>
      <c r="G10429" s="8" t="s">
        <v>1075</v>
      </c>
      <c r="H10429" s="8">
        <v>2.8236000000000001E-2</v>
      </c>
    </row>
    <row r="10430" spans="1:8">
      <c r="A10430" s="8" t="str">
        <f t="shared" si="202"/>
        <v>40.16.000910.04.0007</v>
      </c>
      <c r="B10430" s="8" t="s">
        <v>142</v>
      </c>
      <c r="C10430" s="8" t="s">
        <v>1119</v>
      </c>
      <c r="D10430" s="8" t="s">
        <v>505</v>
      </c>
      <c r="E10430" s="8" t="s">
        <v>535</v>
      </c>
      <c r="F10430" s="8" t="s">
        <v>452</v>
      </c>
      <c r="G10430" s="8" t="s">
        <v>536</v>
      </c>
      <c r="H10430" s="8">
        <v>0.159829</v>
      </c>
    </row>
    <row r="10431" spans="1:8">
      <c r="A10431" s="8" t="str">
        <f t="shared" si="202"/>
        <v>40.16.000910.07.0034</v>
      </c>
      <c r="B10431" s="8" t="s">
        <v>142</v>
      </c>
      <c r="C10431" s="8" t="s">
        <v>1119</v>
      </c>
      <c r="D10431" s="8" t="s">
        <v>505</v>
      </c>
      <c r="E10431" s="8" t="s">
        <v>1076</v>
      </c>
      <c r="F10431" s="8" t="s">
        <v>452</v>
      </c>
      <c r="G10431" s="8" t="s">
        <v>1077</v>
      </c>
      <c r="H10431" s="8">
        <v>2.6637999999999998E-2</v>
      </c>
    </row>
    <row r="10432" spans="1:8">
      <c r="A10432" s="8" t="str">
        <f t="shared" si="202"/>
        <v>40.16.000910.05.0007</v>
      </c>
      <c r="B10432" s="8" t="s">
        <v>142</v>
      </c>
      <c r="C10432" s="8" t="s">
        <v>1119</v>
      </c>
      <c r="D10432" s="8" t="s">
        <v>505</v>
      </c>
      <c r="E10432" s="8" t="s">
        <v>743</v>
      </c>
      <c r="F10432" s="8" t="s">
        <v>498</v>
      </c>
      <c r="G10432" s="8" t="s">
        <v>744</v>
      </c>
      <c r="H10432" s="8">
        <v>0.22553699999999999</v>
      </c>
    </row>
    <row r="10433" spans="1:8">
      <c r="A10433" s="8" t="str">
        <f t="shared" si="202"/>
        <v>40.16.000910.07.0027</v>
      </c>
      <c r="B10433" s="8" t="s">
        <v>142</v>
      </c>
      <c r="C10433" s="8" t="s">
        <v>1119</v>
      </c>
      <c r="D10433" s="8" t="s">
        <v>505</v>
      </c>
      <c r="E10433" s="8" t="s">
        <v>948</v>
      </c>
      <c r="F10433" s="8" t="s">
        <v>452</v>
      </c>
      <c r="G10433" s="8" t="s">
        <v>949</v>
      </c>
      <c r="H10433" s="8">
        <v>1.5089999999999999E-3</v>
      </c>
    </row>
    <row r="10434" spans="1:8">
      <c r="A10434" s="8" t="str">
        <f t="shared" si="202"/>
        <v>40.16.000920.10.0005</v>
      </c>
      <c r="B10434" s="8" t="s">
        <v>142</v>
      </c>
      <c r="C10434" s="8" t="s">
        <v>1119</v>
      </c>
      <c r="D10434" s="8" t="s">
        <v>505</v>
      </c>
      <c r="E10434" s="8" t="s">
        <v>992</v>
      </c>
      <c r="F10434" s="8" t="s">
        <v>508</v>
      </c>
      <c r="G10434" s="8" t="s">
        <v>993</v>
      </c>
      <c r="H10434" s="8">
        <v>1</v>
      </c>
    </row>
    <row r="10435" spans="1:8">
      <c r="A10435" s="8" t="str">
        <f t="shared" si="202"/>
        <v>---------------  - FMEN031 - V:</v>
      </c>
      <c r="B10435" s="8" t="s">
        <v>427</v>
      </c>
      <c r="C10435" s="8" t="e">
        <f>------------------------------DAT</f>
        <v>#NAME?</v>
      </c>
      <c r="D10435" s="8" t="s">
        <v>1238</v>
      </c>
      <c r="E10435" s="8" t="s">
        <v>526</v>
      </c>
      <c r="F10435" s="8" t="s">
        <v>527</v>
      </c>
      <c r="G10435" s="8" t="s">
        <v>528</v>
      </c>
      <c r="H10435" s="8"/>
    </row>
    <row r="10436" spans="1:8">
      <c r="A10436" s="8" t="str">
        <f t="shared" si="202"/>
        <v>_x000C_------------------------------</v>
      </c>
      <c r="B10436" s="8" t="s">
        <v>529</v>
      </c>
      <c r="C10436" s="8" t="s">
        <v>1227</v>
      </c>
      <c r="D10436" s="8" t="s">
        <v>1228</v>
      </c>
      <c r="E10436" s="8" t="s">
        <v>430</v>
      </c>
      <c r="F10436" s="8" t="s">
        <v>429</v>
      </c>
      <c r="G10436" s="8" t="s">
        <v>431</v>
      </c>
      <c r="H10436" s="8" t="s">
        <v>431</v>
      </c>
    </row>
    <row r="10437" spans="1:8">
      <c r="A10437" s="8" t="str">
        <f t="shared" si="202"/>
        <v>FORNO DE MINASrutura de Atual P</v>
      </c>
      <c r="B10437" s="8" t="s">
        <v>433</v>
      </c>
      <c r="C10437" s="8" t="s">
        <v>434</v>
      </c>
      <c r="D10437" s="8" t="s">
        <v>435</v>
      </c>
      <c r="E10437" s="8" t="s">
        <v>436</v>
      </c>
      <c r="F10437" s="8" t="s">
        <v>437</v>
      </c>
      <c r="G10437" s="8" t="s">
        <v>438</v>
      </c>
      <c r="H10437" s="8" t="s">
        <v>2297</v>
      </c>
    </row>
    <row r="10438" spans="1:8">
      <c r="A10438" s="8" t="str">
        <f t="shared" si="202"/>
        <v>-------------------------------</v>
      </c>
      <c r="B10438" s="8" t="s">
        <v>427</v>
      </c>
      <c r="C10438" s="8" t="s">
        <v>1227</v>
      </c>
      <c r="D10438" s="8" t="s">
        <v>1228</v>
      </c>
      <c r="E10438" s="8" t="s">
        <v>430</v>
      </c>
      <c r="F10438" s="8" t="s">
        <v>429</v>
      </c>
      <c r="G10438" s="8" t="s">
        <v>431</v>
      </c>
      <c r="H10438" s="8" t="s">
        <v>2288</v>
      </c>
    </row>
    <row r="10439" spans="1:8">
      <c r="A10439" s="8" t="str">
        <f t="shared" si="202"/>
        <v/>
      </c>
      <c r="B10439" s="8"/>
      <c r="C10439" s="8"/>
      <c r="D10439" s="8"/>
      <c r="E10439" s="8"/>
      <c r="F10439" s="8"/>
      <c r="G10439" s="8"/>
      <c r="H10439" s="8"/>
    </row>
    <row r="10440" spans="1:8">
      <c r="A10440" s="8" t="str">
        <f t="shared" si="202"/>
        <v>Item PaiItem Filho</v>
      </c>
      <c r="B10440" s="8" t="s">
        <v>441</v>
      </c>
      <c r="C10440" s="8" t="s">
        <v>442</v>
      </c>
      <c r="D10440" s="8" t="s">
        <v>443</v>
      </c>
      <c r="E10440" s="8" t="s">
        <v>444</v>
      </c>
      <c r="F10440" s="8" t="s">
        <v>443</v>
      </c>
      <c r="G10440" s="8" t="s">
        <v>445</v>
      </c>
      <c r="H10440" s="8" t="s">
        <v>446</v>
      </c>
    </row>
    <row r="10441" spans="1:8">
      <c r="A10441" s="8" t="str">
        <f t="shared" si="202"/>
        <v>------------------------------</v>
      </c>
      <c r="B10441" s="8" t="s">
        <v>427</v>
      </c>
      <c r="C10441" s="8" t="s">
        <v>447</v>
      </c>
      <c r="D10441" s="8" t="s">
        <v>448</v>
      </c>
      <c r="E10441" s="8" t="s">
        <v>449</v>
      </c>
      <c r="F10441" s="8" t="s">
        <v>448</v>
      </c>
      <c r="G10441" s="8" t="s">
        <v>431</v>
      </c>
      <c r="H10441" s="8" t="s">
        <v>427</v>
      </c>
    </row>
    <row r="10442" spans="1:8">
      <c r="A10442" s="8" t="str">
        <f t="shared" si="202"/>
        <v>40.16.000920.03.0001</v>
      </c>
      <c r="B10442" s="8" t="s">
        <v>142</v>
      </c>
      <c r="C10442" s="8" t="s">
        <v>1119</v>
      </c>
      <c r="D10442" s="8" t="s">
        <v>505</v>
      </c>
      <c r="E10442" s="8" t="s">
        <v>815</v>
      </c>
      <c r="F10442" s="8" t="s">
        <v>463</v>
      </c>
      <c r="G10442" s="8" t="s">
        <v>816</v>
      </c>
      <c r="H10442" s="8">
        <v>1</v>
      </c>
    </row>
    <row r="10443" spans="1:8">
      <c r="A10443" s="8" t="str">
        <f t="shared" si="202"/>
        <v>40.16.000920.06.0023</v>
      </c>
      <c r="B10443" s="8" t="s">
        <v>142</v>
      </c>
      <c r="C10443" s="8" t="s">
        <v>1119</v>
      </c>
      <c r="D10443" s="8" t="s">
        <v>505</v>
      </c>
      <c r="E10443" s="8" t="s">
        <v>1121</v>
      </c>
      <c r="F10443" s="8" t="s">
        <v>463</v>
      </c>
      <c r="G10443" s="8" t="s">
        <v>1122</v>
      </c>
      <c r="H10443" s="8">
        <v>1</v>
      </c>
    </row>
    <row r="10444" spans="1:8">
      <c r="A10444" s="8" t="str">
        <f t="shared" si="202"/>
        <v>40.16.001035.05.0048</v>
      </c>
      <c r="B10444" s="8" t="s">
        <v>351</v>
      </c>
      <c r="C10444" s="8" t="s">
        <v>1115</v>
      </c>
      <c r="D10444" s="8" t="s">
        <v>505</v>
      </c>
      <c r="E10444" s="8" t="s">
        <v>1066</v>
      </c>
      <c r="F10444" s="8" t="s">
        <v>452</v>
      </c>
      <c r="G10444" s="8" t="s">
        <v>1067</v>
      </c>
      <c r="H10444" s="8">
        <v>3.33</v>
      </c>
    </row>
    <row r="10445" spans="1:8">
      <c r="A10445" s="8" t="str">
        <f t="shared" si="202"/>
        <v>40.16.001030.05.0030</v>
      </c>
      <c r="B10445" s="8" t="s">
        <v>351</v>
      </c>
      <c r="C10445" s="8" t="s">
        <v>1115</v>
      </c>
      <c r="D10445" s="8" t="s">
        <v>505</v>
      </c>
      <c r="E10445" s="8" t="s">
        <v>1068</v>
      </c>
      <c r="F10445" s="8" t="s">
        <v>452</v>
      </c>
      <c r="G10445" s="8" t="s">
        <v>1069</v>
      </c>
      <c r="H10445" s="8">
        <v>4.7571430000000001</v>
      </c>
    </row>
    <row r="10446" spans="1:8">
      <c r="A10446" s="8" t="str">
        <f t="shared" si="202"/>
        <v>40.16.001010.07.0002</v>
      </c>
      <c r="B10446" s="8" t="s">
        <v>351</v>
      </c>
      <c r="C10446" s="8" t="s">
        <v>1115</v>
      </c>
      <c r="D10446" s="8" t="s">
        <v>505</v>
      </c>
      <c r="E10446" s="8" t="s">
        <v>454</v>
      </c>
      <c r="F10446" s="8" t="s">
        <v>452</v>
      </c>
      <c r="G10446" s="8" t="s">
        <v>455</v>
      </c>
      <c r="H10446" s="8">
        <v>1.5820689999999999</v>
      </c>
    </row>
    <row r="10447" spans="1:8">
      <c r="A10447" s="8" t="str">
        <f t="shared" ref="A10447:A10510" si="203">B10447&amp;E10447</f>
        <v>40.16.001010.09.0003</v>
      </c>
      <c r="B10447" s="8" t="s">
        <v>351</v>
      </c>
      <c r="C10447" s="8" t="s">
        <v>1115</v>
      </c>
      <c r="D10447" s="8" t="s">
        <v>505</v>
      </c>
      <c r="E10447" s="8" t="s">
        <v>824</v>
      </c>
      <c r="F10447" s="8" t="s">
        <v>452</v>
      </c>
      <c r="G10447" s="8" t="s">
        <v>825</v>
      </c>
      <c r="H10447" s="8">
        <v>0.77137199999999995</v>
      </c>
    </row>
    <row r="10448" spans="1:8">
      <c r="A10448" s="8" t="str">
        <f t="shared" si="203"/>
        <v>40.16.001010.06.0001</v>
      </c>
      <c r="B10448" s="8" t="s">
        <v>351</v>
      </c>
      <c r="C10448" s="8" t="s">
        <v>1115</v>
      </c>
      <c r="D10448" s="8" t="s">
        <v>505</v>
      </c>
      <c r="E10448" s="8" t="s">
        <v>481</v>
      </c>
      <c r="F10448" s="8" t="s">
        <v>452</v>
      </c>
      <c r="G10448" s="8" t="s">
        <v>482</v>
      </c>
      <c r="H10448" s="8">
        <v>0.10893700000000001</v>
      </c>
    </row>
    <row r="10449" spans="1:8">
      <c r="A10449" s="8" t="str">
        <f t="shared" si="203"/>
        <v>40.16.001010.02.0003</v>
      </c>
      <c r="B10449" s="8" t="s">
        <v>351</v>
      </c>
      <c r="C10449" s="8" t="s">
        <v>1115</v>
      </c>
      <c r="D10449" s="8" t="s">
        <v>505</v>
      </c>
      <c r="E10449" s="8" t="s">
        <v>523</v>
      </c>
      <c r="F10449" s="8" t="s">
        <v>452</v>
      </c>
      <c r="G10449" s="8" t="s">
        <v>524</v>
      </c>
      <c r="H10449" s="8">
        <v>3.1866999999999999E-2</v>
      </c>
    </row>
    <row r="10450" spans="1:8">
      <c r="A10450" s="8" t="str">
        <f t="shared" si="203"/>
        <v>40.16.001010.04.0004</v>
      </c>
      <c r="B10450" s="8" t="s">
        <v>351</v>
      </c>
      <c r="C10450" s="8" t="s">
        <v>1115</v>
      </c>
      <c r="D10450" s="8" t="s">
        <v>505</v>
      </c>
      <c r="E10450" s="8" t="s">
        <v>776</v>
      </c>
      <c r="F10450" s="8" t="s">
        <v>452</v>
      </c>
      <c r="G10450" s="8" t="s">
        <v>777</v>
      </c>
      <c r="H10450" s="8">
        <v>0.144646</v>
      </c>
    </row>
    <row r="10451" spans="1:8">
      <c r="A10451" s="8" t="str">
        <f t="shared" si="203"/>
        <v>40.16.001010.06.0020</v>
      </c>
      <c r="B10451" s="8" t="s">
        <v>351</v>
      </c>
      <c r="C10451" s="8" t="s">
        <v>1115</v>
      </c>
      <c r="D10451" s="8" t="s">
        <v>505</v>
      </c>
      <c r="E10451" s="8" t="s">
        <v>456</v>
      </c>
      <c r="F10451" s="8" t="s">
        <v>452</v>
      </c>
      <c r="G10451" s="8" t="s">
        <v>457</v>
      </c>
      <c r="H10451" s="8">
        <v>3.0623999999999998E-2</v>
      </c>
    </row>
    <row r="10452" spans="1:8">
      <c r="A10452" s="8" t="str">
        <f t="shared" si="203"/>
        <v>40.16.001010.11.0002</v>
      </c>
      <c r="B10452" s="8" t="s">
        <v>351</v>
      </c>
      <c r="C10452" s="8" t="s">
        <v>1115</v>
      </c>
      <c r="D10452" s="8" t="s">
        <v>505</v>
      </c>
      <c r="E10452" s="8" t="s">
        <v>1070</v>
      </c>
      <c r="F10452" s="8" t="s">
        <v>452</v>
      </c>
      <c r="G10452" s="8" t="s">
        <v>1071</v>
      </c>
      <c r="H10452" s="8">
        <v>2.8929E-2</v>
      </c>
    </row>
    <row r="10453" spans="1:8">
      <c r="A10453" s="8" t="str">
        <f t="shared" si="203"/>
        <v>40.16.001010.07.0032</v>
      </c>
      <c r="B10453" s="8" t="s">
        <v>351</v>
      </c>
      <c r="C10453" s="8" t="s">
        <v>1115</v>
      </c>
      <c r="D10453" s="8" t="s">
        <v>505</v>
      </c>
      <c r="E10453" s="8" t="s">
        <v>723</v>
      </c>
      <c r="F10453" s="8" t="s">
        <v>452</v>
      </c>
      <c r="G10453" s="8" t="s">
        <v>724</v>
      </c>
      <c r="H10453" s="8">
        <v>1.0848E-2</v>
      </c>
    </row>
    <row r="10454" spans="1:8">
      <c r="A10454" s="8" t="str">
        <f t="shared" si="203"/>
        <v>40.16.001010.07.1021</v>
      </c>
      <c r="B10454" s="8" t="s">
        <v>351</v>
      </c>
      <c r="C10454" s="8" t="s">
        <v>1115</v>
      </c>
      <c r="D10454" s="8" t="s">
        <v>505</v>
      </c>
      <c r="E10454" s="8" t="s">
        <v>1072</v>
      </c>
      <c r="F10454" s="8" t="s">
        <v>498</v>
      </c>
      <c r="G10454" s="8" t="s">
        <v>1073</v>
      </c>
      <c r="H10454" s="8">
        <v>1.1979E-2</v>
      </c>
    </row>
    <row r="10455" spans="1:8">
      <c r="A10455" s="8" t="str">
        <f t="shared" si="203"/>
        <v>40.16.001010.05.0003</v>
      </c>
      <c r="B10455" s="8" t="s">
        <v>351</v>
      </c>
      <c r="C10455" s="8" t="s">
        <v>1115</v>
      </c>
      <c r="D10455" s="8" t="s">
        <v>505</v>
      </c>
      <c r="E10455" s="8" t="s">
        <v>952</v>
      </c>
      <c r="F10455" s="8" t="s">
        <v>452</v>
      </c>
      <c r="G10455" s="8" t="s">
        <v>953</v>
      </c>
      <c r="H10455" s="8">
        <v>1.695074</v>
      </c>
    </row>
    <row r="10456" spans="1:8">
      <c r="A10456" s="8" t="str">
        <f t="shared" si="203"/>
        <v>40.16.001010.07.1022</v>
      </c>
      <c r="B10456" s="8" t="s">
        <v>351</v>
      </c>
      <c r="C10456" s="8" t="s">
        <v>1115</v>
      </c>
      <c r="D10456" s="8" t="s">
        <v>505</v>
      </c>
      <c r="E10456" s="8" t="s">
        <v>1074</v>
      </c>
      <c r="F10456" s="8" t="s">
        <v>498</v>
      </c>
      <c r="G10456" s="8" t="s">
        <v>1075</v>
      </c>
      <c r="H10456" s="8">
        <v>3.6614000000000001E-2</v>
      </c>
    </row>
    <row r="10457" spans="1:8">
      <c r="A10457" s="8" t="str">
        <f t="shared" si="203"/>
        <v>40.16.001010.04.0007</v>
      </c>
      <c r="B10457" s="8" t="s">
        <v>351</v>
      </c>
      <c r="C10457" s="8" t="s">
        <v>1115</v>
      </c>
      <c r="D10457" s="8" t="s">
        <v>505</v>
      </c>
      <c r="E10457" s="8" t="s">
        <v>535</v>
      </c>
      <c r="F10457" s="8" t="s">
        <v>452</v>
      </c>
      <c r="G10457" s="8" t="s">
        <v>536</v>
      </c>
      <c r="H10457" s="8">
        <v>0.31641399999999997</v>
      </c>
    </row>
    <row r="10458" spans="1:8">
      <c r="A10458" s="8" t="str">
        <f t="shared" si="203"/>
        <v>40.16.001010.07.0034</v>
      </c>
      <c r="B10458" s="8" t="s">
        <v>351</v>
      </c>
      <c r="C10458" s="8" t="s">
        <v>1115</v>
      </c>
      <c r="D10458" s="8" t="s">
        <v>505</v>
      </c>
      <c r="E10458" s="8" t="s">
        <v>1076</v>
      </c>
      <c r="F10458" s="8" t="s">
        <v>452</v>
      </c>
      <c r="G10458" s="8" t="s">
        <v>1077</v>
      </c>
      <c r="H10458" s="8">
        <v>3.3901000000000001E-2</v>
      </c>
    </row>
    <row r="10459" spans="1:8">
      <c r="A10459" s="8" t="str">
        <f t="shared" si="203"/>
        <v>40.16.001010.07.0027</v>
      </c>
      <c r="B10459" s="8" t="s">
        <v>351</v>
      </c>
      <c r="C10459" s="8" t="s">
        <v>1115</v>
      </c>
      <c r="D10459" s="8" t="s">
        <v>505</v>
      </c>
      <c r="E10459" s="8" t="s">
        <v>948</v>
      </c>
      <c r="F10459" s="8" t="s">
        <v>452</v>
      </c>
      <c r="G10459" s="8" t="s">
        <v>949</v>
      </c>
      <c r="H10459" s="8">
        <v>1.921E-3</v>
      </c>
    </row>
    <row r="10460" spans="1:8">
      <c r="A10460" s="8" t="str">
        <f t="shared" si="203"/>
        <v>40.16.001020.07.0094</v>
      </c>
      <c r="B10460" s="8" t="s">
        <v>351</v>
      </c>
      <c r="C10460" s="8" t="s">
        <v>1115</v>
      </c>
      <c r="D10460" s="8" t="s">
        <v>505</v>
      </c>
      <c r="E10460" s="8" t="s">
        <v>1078</v>
      </c>
      <c r="F10460" s="8" t="s">
        <v>452</v>
      </c>
      <c r="G10460" s="8" t="s">
        <v>1079</v>
      </c>
      <c r="H10460" s="8">
        <v>9.4132999999999994E-2</v>
      </c>
    </row>
    <row r="10461" spans="1:8">
      <c r="A10461" s="8" t="str">
        <f t="shared" si="203"/>
        <v>40.16.001020.17.0001</v>
      </c>
      <c r="B10461" s="8" t="s">
        <v>351</v>
      </c>
      <c r="C10461" s="8" t="s">
        <v>1115</v>
      </c>
      <c r="D10461" s="8" t="s">
        <v>505</v>
      </c>
      <c r="E10461" s="8" t="s">
        <v>1080</v>
      </c>
      <c r="F10461" s="8" t="s">
        <v>508</v>
      </c>
      <c r="G10461" s="8" t="s">
        <v>1081</v>
      </c>
      <c r="H10461" s="8">
        <v>15</v>
      </c>
    </row>
    <row r="10462" spans="1:8">
      <c r="A10462" s="8" t="str">
        <f t="shared" si="203"/>
        <v>40.16.001020.03.0039</v>
      </c>
      <c r="B10462" s="8" t="s">
        <v>351</v>
      </c>
      <c r="C10462" s="8" t="s">
        <v>1115</v>
      </c>
      <c r="D10462" s="8" t="s">
        <v>505</v>
      </c>
      <c r="E10462" s="8" t="s">
        <v>1082</v>
      </c>
      <c r="F10462" s="8" t="s">
        <v>463</v>
      </c>
      <c r="G10462" s="8" t="s">
        <v>1083</v>
      </c>
      <c r="H10462" s="8">
        <v>1</v>
      </c>
    </row>
    <row r="10463" spans="1:8">
      <c r="A10463" s="8" t="str">
        <f t="shared" si="203"/>
        <v>40.16.001135.05.0050</v>
      </c>
      <c r="B10463" s="8" t="s">
        <v>352</v>
      </c>
      <c r="C10463" s="8" t="s">
        <v>1123</v>
      </c>
      <c r="D10463" s="8" t="s">
        <v>505</v>
      </c>
      <c r="E10463" s="8" t="s">
        <v>1085</v>
      </c>
      <c r="F10463" s="8" t="s">
        <v>452</v>
      </c>
      <c r="G10463" s="8" t="s">
        <v>1086</v>
      </c>
      <c r="H10463" s="8">
        <v>3.33</v>
      </c>
    </row>
    <row r="10464" spans="1:8">
      <c r="A10464" s="8" t="str">
        <f t="shared" si="203"/>
        <v>40.16.001130.05.0029</v>
      </c>
      <c r="B10464" s="8" t="s">
        <v>352</v>
      </c>
      <c r="C10464" s="8" t="s">
        <v>1123</v>
      </c>
      <c r="D10464" s="8" t="s">
        <v>505</v>
      </c>
      <c r="E10464" s="8" t="s">
        <v>1087</v>
      </c>
      <c r="F10464" s="8" t="s">
        <v>452</v>
      </c>
      <c r="G10464" s="8" t="s">
        <v>1088</v>
      </c>
      <c r="H10464" s="8">
        <v>4.7571430000000001</v>
      </c>
    </row>
    <row r="10465" spans="1:8">
      <c r="A10465" s="8" t="str">
        <f t="shared" si="203"/>
        <v>40.16.001110.07.0002</v>
      </c>
      <c r="B10465" s="8" t="s">
        <v>352</v>
      </c>
      <c r="C10465" s="8" t="s">
        <v>1123</v>
      </c>
      <c r="D10465" s="8" t="s">
        <v>505</v>
      </c>
      <c r="E10465" s="8" t="s">
        <v>454</v>
      </c>
      <c r="F10465" s="8" t="s">
        <v>452</v>
      </c>
      <c r="G10465" s="8" t="s">
        <v>455</v>
      </c>
      <c r="H10465" s="8">
        <v>1.9978640000000001</v>
      </c>
    </row>
    <row r="10466" spans="1:8">
      <c r="A10466" s="8" t="str">
        <f t="shared" si="203"/>
        <v>40.16.001110.09.0003</v>
      </c>
      <c r="B10466" s="8" t="s">
        <v>352</v>
      </c>
      <c r="C10466" s="8" t="s">
        <v>1123</v>
      </c>
      <c r="D10466" s="8" t="s">
        <v>505</v>
      </c>
      <c r="E10466" s="8" t="s">
        <v>824</v>
      </c>
      <c r="F10466" s="8" t="s">
        <v>452</v>
      </c>
      <c r="G10466" s="8" t="s">
        <v>825</v>
      </c>
      <c r="H10466" s="8">
        <v>0.54985600000000001</v>
      </c>
    </row>
    <row r="10467" spans="1:8">
      <c r="A10467" s="8" t="str">
        <f t="shared" si="203"/>
        <v>40.16.001110.06.0001</v>
      </c>
      <c r="B10467" s="8" t="s">
        <v>352</v>
      </c>
      <c r="C10467" s="8" t="s">
        <v>1123</v>
      </c>
      <c r="D10467" s="8" t="s">
        <v>505</v>
      </c>
      <c r="E10467" s="8" t="s">
        <v>481</v>
      </c>
      <c r="F10467" s="8" t="s">
        <v>452</v>
      </c>
      <c r="G10467" s="8" t="s">
        <v>482</v>
      </c>
      <c r="H10467" s="8">
        <v>9.5452999999999996E-2</v>
      </c>
    </row>
    <row r="10468" spans="1:8">
      <c r="A10468" s="8" t="str">
        <f t="shared" si="203"/>
        <v>40.16.001110.02.0031</v>
      </c>
      <c r="B10468" s="8" t="s">
        <v>352</v>
      </c>
      <c r="C10468" s="8" t="s">
        <v>1123</v>
      </c>
      <c r="D10468" s="8" t="s">
        <v>505</v>
      </c>
      <c r="E10468" s="8" t="s">
        <v>1089</v>
      </c>
      <c r="F10468" s="8" t="s">
        <v>498</v>
      </c>
      <c r="G10468" s="8" t="s">
        <v>1090</v>
      </c>
      <c r="H10468" s="8">
        <v>3.3298000000000001E-2</v>
      </c>
    </row>
    <row r="10469" spans="1:8">
      <c r="A10469" s="8" t="str">
        <f t="shared" si="203"/>
        <v>40.16.001110.04.0004</v>
      </c>
      <c r="B10469" s="8" t="s">
        <v>352</v>
      </c>
      <c r="C10469" s="8" t="s">
        <v>1123</v>
      </c>
      <c r="D10469" s="8" t="s">
        <v>505</v>
      </c>
      <c r="E10469" s="8" t="s">
        <v>776</v>
      </c>
      <c r="F10469" s="8" t="s">
        <v>452</v>
      </c>
      <c r="G10469" s="8" t="s">
        <v>777</v>
      </c>
      <c r="H10469" s="8">
        <v>9.1679999999999998E-2</v>
      </c>
    </row>
    <row r="10470" spans="1:8">
      <c r="A10470" s="8" t="str">
        <f t="shared" si="203"/>
        <v>40.16.001110.06.0020</v>
      </c>
      <c r="B10470" s="8" t="s">
        <v>352</v>
      </c>
      <c r="C10470" s="8" t="s">
        <v>1123</v>
      </c>
      <c r="D10470" s="8" t="s">
        <v>505</v>
      </c>
      <c r="E10470" s="8" t="s">
        <v>456</v>
      </c>
      <c r="F10470" s="8" t="s">
        <v>452</v>
      </c>
      <c r="G10470" s="8" t="s">
        <v>457</v>
      </c>
      <c r="H10470" s="8">
        <v>2.5527999999999999E-2</v>
      </c>
    </row>
    <row r="10471" spans="1:8">
      <c r="A10471" s="8" t="str">
        <f t="shared" si="203"/>
        <v>40.16.001110.11.0002</v>
      </c>
      <c r="B10471" s="8" t="s">
        <v>352</v>
      </c>
      <c r="C10471" s="8" t="s">
        <v>1123</v>
      </c>
      <c r="D10471" s="8" t="s">
        <v>505</v>
      </c>
      <c r="E10471" s="8" t="s">
        <v>1070</v>
      </c>
      <c r="F10471" s="8" t="s">
        <v>452</v>
      </c>
      <c r="G10471" s="8" t="s">
        <v>1071</v>
      </c>
      <c r="H10471" s="8">
        <v>2.8858000000000002E-2</v>
      </c>
    </row>
    <row r="10472" spans="1:8">
      <c r="A10472" s="8" t="str">
        <f t="shared" si="203"/>
        <v>40.16.001110.07.0032</v>
      </c>
      <c r="B10472" s="8" t="s">
        <v>352</v>
      </c>
      <c r="C10472" s="8" t="s">
        <v>1123</v>
      </c>
      <c r="D10472" s="8" t="s">
        <v>505</v>
      </c>
      <c r="E10472" s="8" t="s">
        <v>723</v>
      </c>
      <c r="F10472" s="8" t="s">
        <v>452</v>
      </c>
      <c r="G10472" s="8" t="s">
        <v>724</v>
      </c>
      <c r="H10472" s="8">
        <v>1.7537000000000001E-2</v>
      </c>
    </row>
    <row r="10473" spans="1:8">
      <c r="A10473" s="8" t="str">
        <f t="shared" si="203"/>
        <v>40.16.001110.07.1021</v>
      </c>
      <c r="B10473" s="8" t="s">
        <v>352</v>
      </c>
      <c r="C10473" s="8" t="s">
        <v>1123</v>
      </c>
      <c r="D10473" s="8" t="s">
        <v>505</v>
      </c>
      <c r="E10473" s="8" t="s">
        <v>1072</v>
      </c>
      <c r="F10473" s="8" t="s">
        <v>498</v>
      </c>
      <c r="G10473" s="8" t="s">
        <v>1073</v>
      </c>
      <c r="H10473" s="8">
        <v>3.3300000000000001E-3</v>
      </c>
    </row>
    <row r="10474" spans="1:8">
      <c r="A10474" s="8" t="str">
        <f t="shared" si="203"/>
        <v>40.16.001110.05.0003</v>
      </c>
      <c r="B10474" s="8" t="s">
        <v>352</v>
      </c>
      <c r="C10474" s="8" t="s">
        <v>1123</v>
      </c>
      <c r="D10474" s="8" t="s">
        <v>505</v>
      </c>
      <c r="E10474" s="8" t="s">
        <v>952</v>
      </c>
      <c r="F10474" s="8" t="s">
        <v>452</v>
      </c>
      <c r="G10474" s="8" t="s">
        <v>953</v>
      </c>
      <c r="H10474" s="8">
        <v>1.4096040000000001</v>
      </c>
    </row>
    <row r="10475" spans="1:8">
      <c r="A10475" s="8" t="str">
        <f t="shared" si="203"/>
        <v>40.16.001110.07.1022</v>
      </c>
      <c r="B10475" s="8" t="s">
        <v>352</v>
      </c>
      <c r="C10475" s="8" t="s">
        <v>1123</v>
      </c>
      <c r="D10475" s="8" t="s">
        <v>505</v>
      </c>
      <c r="E10475" s="8" t="s">
        <v>1074</v>
      </c>
      <c r="F10475" s="8" t="s">
        <v>498</v>
      </c>
      <c r="G10475" s="8" t="s">
        <v>1075</v>
      </c>
      <c r="H10475" s="8">
        <v>3.5296000000000001E-2</v>
      </c>
    </row>
    <row r="10476" spans="1:8">
      <c r="A10476" s="8" t="str">
        <f t="shared" si="203"/>
        <v>40.16.001110.04.0007</v>
      </c>
      <c r="B10476" s="8" t="s">
        <v>352</v>
      </c>
      <c r="C10476" s="8" t="s">
        <v>1123</v>
      </c>
      <c r="D10476" s="8" t="s">
        <v>505</v>
      </c>
      <c r="E10476" s="8" t="s">
        <v>535</v>
      </c>
      <c r="F10476" s="8" t="s">
        <v>452</v>
      </c>
      <c r="G10476" s="8" t="s">
        <v>536</v>
      </c>
      <c r="H10476" s="8">
        <v>0.19978599999999999</v>
      </c>
    </row>
    <row r="10477" spans="1:8">
      <c r="A10477" s="8" t="str">
        <f t="shared" si="203"/>
        <v>40.16.001110.07.0034</v>
      </c>
      <c r="B10477" s="8" t="s">
        <v>352</v>
      </c>
      <c r="C10477" s="8" t="s">
        <v>1123</v>
      </c>
      <c r="D10477" s="8" t="s">
        <v>505</v>
      </c>
      <c r="E10477" s="8" t="s">
        <v>1076</v>
      </c>
      <c r="F10477" s="8" t="s">
        <v>452</v>
      </c>
      <c r="G10477" s="8" t="s">
        <v>1077</v>
      </c>
      <c r="H10477" s="8">
        <v>3.3298000000000001E-2</v>
      </c>
    </row>
    <row r="10478" spans="1:8">
      <c r="A10478" s="8" t="str">
        <f t="shared" si="203"/>
        <v>40.16.001110.05.0007</v>
      </c>
      <c r="B10478" s="8" t="s">
        <v>352</v>
      </c>
      <c r="C10478" s="8" t="s">
        <v>1123</v>
      </c>
      <c r="D10478" s="8" t="s">
        <v>505</v>
      </c>
      <c r="E10478" s="8" t="s">
        <v>743</v>
      </c>
      <c r="F10478" s="8" t="s">
        <v>498</v>
      </c>
      <c r="G10478" s="8" t="s">
        <v>744</v>
      </c>
      <c r="H10478" s="8">
        <v>0.28192099999999998</v>
      </c>
    </row>
    <row r="10479" spans="1:8">
      <c r="A10479" s="8" t="str">
        <f t="shared" si="203"/>
        <v>40.16.001110.07.0027</v>
      </c>
      <c r="B10479" s="8" t="s">
        <v>352</v>
      </c>
      <c r="C10479" s="8" t="s">
        <v>1123</v>
      </c>
      <c r="D10479" s="8" t="s">
        <v>505</v>
      </c>
      <c r="E10479" s="8" t="s">
        <v>948</v>
      </c>
      <c r="F10479" s="8" t="s">
        <v>452</v>
      </c>
      <c r="G10479" s="8" t="s">
        <v>949</v>
      </c>
      <c r="H10479" s="8">
        <v>1.887E-3</v>
      </c>
    </row>
    <row r="10480" spans="1:8">
      <c r="A10480" s="8" t="str">
        <f t="shared" si="203"/>
        <v>40.16.001120.07.0095</v>
      </c>
      <c r="B10480" s="8" t="s">
        <v>352</v>
      </c>
      <c r="C10480" s="8" t="s">
        <v>1123</v>
      </c>
      <c r="D10480" s="8" t="s">
        <v>505</v>
      </c>
      <c r="E10480" s="8" t="s">
        <v>1091</v>
      </c>
      <c r="F10480" s="8" t="s">
        <v>452</v>
      </c>
      <c r="G10480" s="8" t="s">
        <v>1092</v>
      </c>
      <c r="H10480" s="8">
        <v>9.4132999999999994E-2</v>
      </c>
    </row>
    <row r="10481" spans="1:8">
      <c r="A10481" s="8" t="str">
        <f t="shared" si="203"/>
        <v>40.16.001120.17.0001</v>
      </c>
      <c r="B10481" s="8" t="s">
        <v>352</v>
      </c>
      <c r="C10481" s="8" t="s">
        <v>1123</v>
      </c>
      <c r="D10481" s="8" t="s">
        <v>505</v>
      </c>
      <c r="E10481" s="8" t="s">
        <v>1080</v>
      </c>
      <c r="F10481" s="8" t="s">
        <v>508</v>
      </c>
      <c r="G10481" s="8" t="s">
        <v>1081</v>
      </c>
      <c r="H10481" s="8">
        <v>15</v>
      </c>
    </row>
    <row r="10482" spans="1:8">
      <c r="A10482" s="8" t="str">
        <f t="shared" si="203"/>
        <v>40.16.001120.03.0039</v>
      </c>
      <c r="B10482" s="8" t="s">
        <v>352</v>
      </c>
      <c r="C10482" s="8" t="s">
        <v>1123</v>
      </c>
      <c r="D10482" s="8" t="s">
        <v>505</v>
      </c>
      <c r="E10482" s="8" t="s">
        <v>1082</v>
      </c>
      <c r="F10482" s="8" t="s">
        <v>463</v>
      </c>
      <c r="G10482" s="8" t="s">
        <v>1083</v>
      </c>
      <c r="H10482" s="8">
        <v>1</v>
      </c>
    </row>
    <row r="10483" spans="1:8">
      <c r="A10483" s="8" t="str">
        <f t="shared" si="203"/>
        <v>40.16.001120.06.0036</v>
      </c>
      <c r="B10483" s="8" t="s">
        <v>352</v>
      </c>
      <c r="C10483" s="8" t="s">
        <v>1123</v>
      </c>
      <c r="D10483" s="8" t="s">
        <v>505</v>
      </c>
      <c r="E10483" s="8" t="s">
        <v>1124</v>
      </c>
      <c r="F10483" s="8" t="s">
        <v>463</v>
      </c>
      <c r="G10483" s="8" t="s">
        <v>1122</v>
      </c>
      <c r="H10483" s="8">
        <v>15</v>
      </c>
    </row>
    <row r="10484" spans="1:8">
      <c r="A10484" s="8" t="str">
        <f t="shared" si="203"/>
        <v>40.16.001235.05.0048</v>
      </c>
      <c r="B10484" s="8" t="s">
        <v>143</v>
      </c>
      <c r="C10484" s="8" t="s">
        <v>1115</v>
      </c>
      <c r="D10484" s="8" t="s">
        <v>505</v>
      </c>
      <c r="E10484" s="8" t="s">
        <v>1066</v>
      </c>
      <c r="F10484" s="8" t="s">
        <v>452</v>
      </c>
      <c r="G10484" s="8" t="s">
        <v>1067</v>
      </c>
      <c r="H10484" s="8">
        <v>3.33</v>
      </c>
    </row>
    <row r="10485" spans="1:8">
      <c r="A10485" s="8" t="str">
        <f t="shared" si="203"/>
        <v>40.16.001230.05.0030</v>
      </c>
      <c r="B10485" s="8" t="s">
        <v>143</v>
      </c>
      <c r="C10485" s="8" t="s">
        <v>1115</v>
      </c>
      <c r="D10485" s="8" t="s">
        <v>505</v>
      </c>
      <c r="E10485" s="8" t="s">
        <v>1068</v>
      </c>
      <c r="F10485" s="8" t="s">
        <v>452</v>
      </c>
      <c r="G10485" s="8" t="s">
        <v>1069</v>
      </c>
      <c r="H10485" s="8">
        <v>4.7571430000000001</v>
      </c>
    </row>
    <row r="10486" spans="1:8">
      <c r="A10486" s="8" t="str">
        <f t="shared" si="203"/>
        <v>40.16.001210.07.0002</v>
      </c>
      <c r="B10486" s="8" t="s">
        <v>143</v>
      </c>
      <c r="C10486" s="8" t="s">
        <v>1115</v>
      </c>
      <c r="D10486" s="8" t="s">
        <v>505</v>
      </c>
      <c r="E10486" s="8" t="s">
        <v>454</v>
      </c>
      <c r="F10486" s="8" t="s">
        <v>452</v>
      </c>
      <c r="G10486" s="8" t="s">
        <v>455</v>
      </c>
      <c r="H10486" s="8">
        <v>1.5820689999999999</v>
      </c>
    </row>
    <row r="10487" spans="1:8">
      <c r="A10487" s="8" t="str">
        <f t="shared" si="203"/>
        <v>40.16.001210.09.0003</v>
      </c>
      <c r="B10487" s="8" t="s">
        <v>143</v>
      </c>
      <c r="C10487" s="8" t="s">
        <v>1115</v>
      </c>
      <c r="D10487" s="8" t="s">
        <v>505</v>
      </c>
      <c r="E10487" s="8" t="s">
        <v>824</v>
      </c>
      <c r="F10487" s="8" t="s">
        <v>452</v>
      </c>
      <c r="G10487" s="8" t="s">
        <v>825</v>
      </c>
      <c r="H10487" s="8">
        <v>0.77137199999999995</v>
      </c>
    </row>
    <row r="10488" spans="1:8">
      <c r="A10488" s="8" t="str">
        <f t="shared" si="203"/>
        <v>40.16.001210.06.0001</v>
      </c>
      <c r="B10488" s="8" t="s">
        <v>143</v>
      </c>
      <c r="C10488" s="8" t="s">
        <v>1115</v>
      </c>
      <c r="D10488" s="8" t="s">
        <v>505</v>
      </c>
      <c r="E10488" s="8" t="s">
        <v>481</v>
      </c>
      <c r="F10488" s="8" t="s">
        <v>452</v>
      </c>
      <c r="G10488" s="8" t="s">
        <v>482</v>
      </c>
      <c r="H10488" s="8">
        <v>0.10893700000000001</v>
      </c>
    </row>
    <row r="10489" spans="1:8">
      <c r="A10489" s="8" t="str">
        <f t="shared" si="203"/>
        <v>40.16.001210.02.0003</v>
      </c>
      <c r="B10489" s="8" t="s">
        <v>143</v>
      </c>
      <c r="C10489" s="8" t="s">
        <v>1115</v>
      </c>
      <c r="D10489" s="8" t="s">
        <v>505</v>
      </c>
      <c r="E10489" s="8" t="s">
        <v>523</v>
      </c>
      <c r="F10489" s="8" t="s">
        <v>452</v>
      </c>
      <c r="G10489" s="8" t="s">
        <v>524</v>
      </c>
      <c r="H10489" s="8">
        <v>3.1866999999999999E-2</v>
      </c>
    </row>
    <row r="10490" spans="1:8">
      <c r="A10490" s="8" t="str">
        <f t="shared" si="203"/>
        <v>40.16.001210.04.0004</v>
      </c>
      <c r="B10490" s="8" t="s">
        <v>143</v>
      </c>
      <c r="C10490" s="8" t="s">
        <v>1115</v>
      </c>
      <c r="D10490" s="8" t="s">
        <v>505</v>
      </c>
      <c r="E10490" s="8" t="s">
        <v>776</v>
      </c>
      <c r="F10490" s="8" t="s">
        <v>452</v>
      </c>
      <c r="G10490" s="8" t="s">
        <v>777</v>
      </c>
      <c r="H10490" s="8">
        <v>0.144646</v>
      </c>
    </row>
    <row r="10491" spans="1:8">
      <c r="A10491" s="8" t="str">
        <f t="shared" si="203"/>
        <v>40.16.001210.06.0020</v>
      </c>
      <c r="B10491" s="8" t="s">
        <v>143</v>
      </c>
      <c r="C10491" s="8" t="s">
        <v>1115</v>
      </c>
      <c r="D10491" s="8" t="s">
        <v>505</v>
      </c>
      <c r="E10491" s="8" t="s">
        <v>456</v>
      </c>
      <c r="F10491" s="8" t="s">
        <v>452</v>
      </c>
      <c r="G10491" s="8" t="s">
        <v>457</v>
      </c>
      <c r="H10491" s="8">
        <v>3.0623999999999998E-2</v>
      </c>
    </row>
    <row r="10492" spans="1:8">
      <c r="A10492" s="8" t="str">
        <f t="shared" si="203"/>
        <v>40.16.001210.11.0002</v>
      </c>
      <c r="B10492" s="8" t="s">
        <v>143</v>
      </c>
      <c r="C10492" s="8" t="s">
        <v>1115</v>
      </c>
      <c r="D10492" s="8" t="s">
        <v>505</v>
      </c>
      <c r="E10492" s="8" t="s">
        <v>1070</v>
      </c>
      <c r="F10492" s="8" t="s">
        <v>452</v>
      </c>
      <c r="G10492" s="8" t="s">
        <v>1071</v>
      </c>
      <c r="H10492" s="8">
        <v>2.8929E-2</v>
      </c>
    </row>
    <row r="10493" spans="1:8">
      <c r="A10493" s="8" t="str">
        <f t="shared" si="203"/>
        <v>40.16.001210.07.0032</v>
      </c>
      <c r="B10493" s="8" t="s">
        <v>143</v>
      </c>
      <c r="C10493" s="8" t="s">
        <v>1115</v>
      </c>
      <c r="D10493" s="8" t="s">
        <v>505</v>
      </c>
      <c r="E10493" s="8" t="s">
        <v>723</v>
      </c>
      <c r="F10493" s="8" t="s">
        <v>452</v>
      </c>
      <c r="G10493" s="8" t="s">
        <v>724</v>
      </c>
      <c r="H10493" s="8">
        <v>1.0848E-2</v>
      </c>
    </row>
    <row r="10494" spans="1:8">
      <c r="A10494" s="8" t="str">
        <f t="shared" si="203"/>
        <v>40.16.001210.07.1021</v>
      </c>
      <c r="B10494" s="8" t="s">
        <v>143</v>
      </c>
      <c r="C10494" s="8" t="s">
        <v>1115</v>
      </c>
      <c r="D10494" s="8" t="s">
        <v>505</v>
      </c>
      <c r="E10494" s="8" t="s">
        <v>1072</v>
      </c>
      <c r="F10494" s="8" t="s">
        <v>498</v>
      </c>
      <c r="G10494" s="8" t="s">
        <v>1073</v>
      </c>
      <c r="H10494" s="8">
        <v>1.1979E-2</v>
      </c>
    </row>
    <row r="10495" spans="1:8">
      <c r="A10495" s="8" t="str">
        <f t="shared" si="203"/>
        <v>40.16.001210.05.0003</v>
      </c>
      <c r="B10495" s="8" t="s">
        <v>143</v>
      </c>
      <c r="C10495" s="8" t="s">
        <v>1115</v>
      </c>
      <c r="D10495" s="8" t="s">
        <v>505</v>
      </c>
      <c r="E10495" s="8" t="s">
        <v>952</v>
      </c>
      <c r="F10495" s="8" t="s">
        <v>452</v>
      </c>
      <c r="G10495" s="8" t="s">
        <v>953</v>
      </c>
      <c r="H10495" s="8">
        <v>1.695074</v>
      </c>
    </row>
    <row r="10496" spans="1:8">
      <c r="A10496" s="8" t="str">
        <f t="shared" si="203"/>
        <v>40.16.001210.07.1022</v>
      </c>
      <c r="B10496" s="8" t="s">
        <v>143</v>
      </c>
      <c r="C10496" s="8" t="s">
        <v>1115</v>
      </c>
      <c r="D10496" s="8" t="s">
        <v>505</v>
      </c>
      <c r="E10496" s="8" t="s">
        <v>1074</v>
      </c>
      <c r="F10496" s="8" t="s">
        <v>498</v>
      </c>
      <c r="G10496" s="8" t="s">
        <v>1075</v>
      </c>
      <c r="H10496" s="8">
        <v>3.6614000000000001E-2</v>
      </c>
    </row>
    <row r="10497" spans="1:8">
      <c r="A10497" s="8" t="str">
        <f t="shared" si="203"/>
        <v>40.16.001210.04.0007</v>
      </c>
      <c r="B10497" s="8" t="s">
        <v>143</v>
      </c>
      <c r="C10497" s="8" t="s">
        <v>1115</v>
      </c>
      <c r="D10497" s="8" t="s">
        <v>505</v>
      </c>
      <c r="E10497" s="8" t="s">
        <v>535</v>
      </c>
      <c r="F10497" s="8" t="s">
        <v>452</v>
      </c>
      <c r="G10497" s="8" t="s">
        <v>536</v>
      </c>
      <c r="H10497" s="8">
        <v>0.31641399999999997</v>
      </c>
    </row>
    <row r="10498" spans="1:8">
      <c r="A10498" s="8" t="str">
        <f t="shared" si="203"/>
        <v>40.16.001210.07.0034</v>
      </c>
      <c r="B10498" s="8" t="s">
        <v>143</v>
      </c>
      <c r="C10498" s="8" t="s">
        <v>1115</v>
      </c>
      <c r="D10498" s="8" t="s">
        <v>505</v>
      </c>
      <c r="E10498" s="8" t="s">
        <v>1076</v>
      </c>
      <c r="F10498" s="8" t="s">
        <v>452</v>
      </c>
      <c r="G10498" s="8" t="s">
        <v>1077</v>
      </c>
      <c r="H10498" s="8">
        <v>3.3901000000000001E-2</v>
      </c>
    </row>
    <row r="10499" spans="1:8">
      <c r="A10499" s="8" t="str">
        <f t="shared" si="203"/>
        <v>---------------  - FMEN031 - V:</v>
      </c>
      <c r="B10499" s="8" t="s">
        <v>427</v>
      </c>
      <c r="C10499" s="8" t="e">
        <f>------------------------------DAT</f>
        <v>#NAME?</v>
      </c>
      <c r="D10499" s="8" t="s">
        <v>1238</v>
      </c>
      <c r="E10499" s="8" t="s">
        <v>526</v>
      </c>
      <c r="F10499" s="8" t="s">
        <v>527</v>
      </c>
      <c r="G10499" s="8" t="s">
        <v>528</v>
      </c>
      <c r="H10499" s="8"/>
    </row>
    <row r="10500" spans="1:8">
      <c r="A10500" s="8" t="str">
        <f t="shared" si="203"/>
        <v>_x000C_------------------------------</v>
      </c>
      <c r="B10500" s="8" t="s">
        <v>529</v>
      </c>
      <c r="C10500" s="8" t="s">
        <v>1227</v>
      </c>
      <c r="D10500" s="8" t="s">
        <v>1228</v>
      </c>
      <c r="E10500" s="8" t="s">
        <v>430</v>
      </c>
      <c r="F10500" s="8" t="s">
        <v>429</v>
      </c>
      <c r="G10500" s="8" t="s">
        <v>431</v>
      </c>
      <c r="H10500" s="8" t="s">
        <v>431</v>
      </c>
    </row>
    <row r="10501" spans="1:8">
      <c r="A10501" s="8" t="str">
        <f t="shared" si="203"/>
        <v>FORNO DE MINASrutura de Atual P</v>
      </c>
      <c r="B10501" s="8" t="s">
        <v>433</v>
      </c>
      <c r="C10501" s="8" t="s">
        <v>434</v>
      </c>
      <c r="D10501" s="8" t="s">
        <v>435</v>
      </c>
      <c r="E10501" s="8" t="s">
        <v>436</v>
      </c>
      <c r="F10501" s="8" t="s">
        <v>437</v>
      </c>
      <c r="G10501" s="8" t="s">
        <v>438</v>
      </c>
      <c r="H10501" s="8" t="s">
        <v>2298</v>
      </c>
    </row>
    <row r="10502" spans="1:8">
      <c r="A10502" s="8" t="str">
        <f t="shared" si="203"/>
        <v>-------------------------------</v>
      </c>
      <c r="B10502" s="8" t="s">
        <v>427</v>
      </c>
      <c r="C10502" s="8" t="s">
        <v>1227</v>
      </c>
      <c r="D10502" s="8" t="s">
        <v>1228</v>
      </c>
      <c r="E10502" s="8" t="s">
        <v>430</v>
      </c>
      <c r="F10502" s="8" t="s">
        <v>429</v>
      </c>
      <c r="G10502" s="8" t="s">
        <v>431</v>
      </c>
      <c r="H10502" s="8" t="s">
        <v>2288</v>
      </c>
    </row>
    <row r="10503" spans="1:8">
      <c r="A10503" s="8" t="str">
        <f t="shared" si="203"/>
        <v/>
      </c>
      <c r="B10503" s="8"/>
      <c r="C10503" s="8"/>
      <c r="D10503" s="8"/>
      <c r="E10503" s="8"/>
      <c r="F10503" s="8"/>
      <c r="G10503" s="8"/>
      <c r="H10503" s="8"/>
    </row>
    <row r="10504" spans="1:8">
      <c r="A10504" s="8" t="str">
        <f t="shared" si="203"/>
        <v>Item PaiItem Filho</v>
      </c>
      <c r="B10504" s="8" t="s">
        <v>441</v>
      </c>
      <c r="C10504" s="8" t="s">
        <v>442</v>
      </c>
      <c r="D10504" s="8" t="s">
        <v>443</v>
      </c>
      <c r="E10504" s="8" t="s">
        <v>444</v>
      </c>
      <c r="F10504" s="8" t="s">
        <v>443</v>
      </c>
      <c r="G10504" s="8" t="s">
        <v>445</v>
      </c>
      <c r="H10504" s="8" t="s">
        <v>446</v>
      </c>
    </row>
    <row r="10505" spans="1:8">
      <c r="A10505" s="8" t="str">
        <f t="shared" si="203"/>
        <v>------------------------------</v>
      </c>
      <c r="B10505" s="8" t="s">
        <v>427</v>
      </c>
      <c r="C10505" s="8" t="s">
        <v>447</v>
      </c>
      <c r="D10505" s="8" t="s">
        <v>448</v>
      </c>
      <c r="E10505" s="8" t="s">
        <v>449</v>
      </c>
      <c r="F10505" s="8" t="s">
        <v>448</v>
      </c>
      <c r="G10505" s="8" t="s">
        <v>431</v>
      </c>
      <c r="H10505" s="8" t="s">
        <v>427</v>
      </c>
    </row>
    <row r="10506" spans="1:8">
      <c r="A10506" s="8" t="str">
        <f t="shared" si="203"/>
        <v>40.16.001210.07.0027</v>
      </c>
      <c r="B10506" s="8" t="s">
        <v>143</v>
      </c>
      <c r="C10506" s="8" t="s">
        <v>1115</v>
      </c>
      <c r="D10506" s="8" t="s">
        <v>505</v>
      </c>
      <c r="E10506" s="8" t="s">
        <v>948</v>
      </c>
      <c r="F10506" s="8" t="s">
        <v>452</v>
      </c>
      <c r="G10506" s="8" t="s">
        <v>949</v>
      </c>
      <c r="H10506" s="8">
        <v>1.921E-3</v>
      </c>
    </row>
    <row r="10507" spans="1:8">
      <c r="A10507" s="8" t="str">
        <f t="shared" si="203"/>
        <v>40.16.001220.07.0094</v>
      </c>
      <c r="B10507" s="8" t="s">
        <v>143</v>
      </c>
      <c r="C10507" s="8" t="s">
        <v>1115</v>
      </c>
      <c r="D10507" s="8" t="s">
        <v>505</v>
      </c>
      <c r="E10507" s="8" t="s">
        <v>1078</v>
      </c>
      <c r="F10507" s="8" t="s">
        <v>452</v>
      </c>
      <c r="G10507" s="8" t="s">
        <v>1079</v>
      </c>
      <c r="H10507" s="8">
        <v>9.4132999999999994E-2</v>
      </c>
    </row>
    <row r="10508" spans="1:8">
      <c r="A10508" s="8" t="str">
        <f t="shared" si="203"/>
        <v>40.16.001220.17.0001</v>
      </c>
      <c r="B10508" s="8" t="s">
        <v>143</v>
      </c>
      <c r="C10508" s="8" t="s">
        <v>1115</v>
      </c>
      <c r="D10508" s="8" t="s">
        <v>505</v>
      </c>
      <c r="E10508" s="8" t="s">
        <v>1080</v>
      </c>
      <c r="F10508" s="8" t="s">
        <v>508</v>
      </c>
      <c r="G10508" s="8" t="s">
        <v>1081</v>
      </c>
      <c r="H10508" s="8">
        <v>15</v>
      </c>
    </row>
    <row r="10509" spans="1:8">
      <c r="A10509" s="8" t="str">
        <f t="shared" si="203"/>
        <v>40.16.001220.03.0039</v>
      </c>
      <c r="B10509" s="8" t="s">
        <v>143</v>
      </c>
      <c r="C10509" s="8" t="s">
        <v>1115</v>
      </c>
      <c r="D10509" s="8" t="s">
        <v>505</v>
      </c>
      <c r="E10509" s="8" t="s">
        <v>1082</v>
      </c>
      <c r="F10509" s="8" t="s">
        <v>463</v>
      </c>
      <c r="G10509" s="8" t="s">
        <v>1083</v>
      </c>
      <c r="H10509" s="8">
        <v>1</v>
      </c>
    </row>
    <row r="10510" spans="1:8">
      <c r="A10510" s="8" t="str">
        <f t="shared" si="203"/>
        <v>40.16.001220.06.0010</v>
      </c>
      <c r="B10510" s="8" t="s">
        <v>143</v>
      </c>
      <c r="C10510" s="8" t="s">
        <v>1115</v>
      </c>
      <c r="D10510" s="8" t="s">
        <v>505</v>
      </c>
      <c r="E10510" s="8" t="s">
        <v>668</v>
      </c>
      <c r="F10510" s="8" t="s">
        <v>463</v>
      </c>
      <c r="G10510" s="8" t="s">
        <v>669</v>
      </c>
      <c r="H10510" s="8">
        <v>15</v>
      </c>
    </row>
    <row r="10511" spans="1:8">
      <c r="A10511" s="8" t="str">
        <f t="shared" ref="A10511:A10574" si="204">B10511&amp;E10511</f>
        <v>40.16.001220.06.0015</v>
      </c>
      <c r="B10511" s="8" t="s">
        <v>143</v>
      </c>
      <c r="C10511" s="8" t="s">
        <v>1115</v>
      </c>
      <c r="D10511" s="8" t="s">
        <v>505</v>
      </c>
      <c r="E10511" s="8" t="s">
        <v>1126</v>
      </c>
      <c r="F10511" s="8" t="s">
        <v>463</v>
      </c>
      <c r="G10511" s="8" t="s">
        <v>1127</v>
      </c>
      <c r="H10511" s="8">
        <v>15</v>
      </c>
    </row>
    <row r="10512" spans="1:8">
      <c r="A10512" s="8" t="str">
        <f t="shared" si="204"/>
        <v>40.16.001335.05.0050</v>
      </c>
      <c r="B10512" s="8" t="s">
        <v>144</v>
      </c>
      <c r="C10512" s="8" t="s">
        <v>1123</v>
      </c>
      <c r="D10512" s="8" t="s">
        <v>505</v>
      </c>
      <c r="E10512" s="8" t="s">
        <v>1085</v>
      </c>
      <c r="F10512" s="8" t="s">
        <v>452</v>
      </c>
      <c r="G10512" s="8" t="s">
        <v>1086</v>
      </c>
      <c r="H10512" s="8">
        <v>3.33</v>
      </c>
    </row>
    <row r="10513" spans="1:8">
      <c r="A10513" s="8" t="str">
        <f t="shared" si="204"/>
        <v>40.16.001330.05.0029</v>
      </c>
      <c r="B10513" s="8" t="s">
        <v>144</v>
      </c>
      <c r="C10513" s="8" t="s">
        <v>1123</v>
      </c>
      <c r="D10513" s="8" t="s">
        <v>505</v>
      </c>
      <c r="E10513" s="8" t="s">
        <v>1087</v>
      </c>
      <c r="F10513" s="8" t="s">
        <v>452</v>
      </c>
      <c r="G10513" s="8" t="s">
        <v>1088</v>
      </c>
      <c r="H10513" s="8">
        <v>4.7571430000000001</v>
      </c>
    </row>
    <row r="10514" spans="1:8">
      <c r="A10514" s="8" t="str">
        <f t="shared" si="204"/>
        <v>40.16.001310.07.0002</v>
      </c>
      <c r="B10514" s="8" t="s">
        <v>144</v>
      </c>
      <c r="C10514" s="8" t="s">
        <v>1123</v>
      </c>
      <c r="D10514" s="8" t="s">
        <v>505</v>
      </c>
      <c r="E10514" s="8" t="s">
        <v>454</v>
      </c>
      <c r="F10514" s="8" t="s">
        <v>452</v>
      </c>
      <c r="G10514" s="8" t="s">
        <v>455</v>
      </c>
      <c r="H10514" s="8">
        <v>1.9978640000000001</v>
      </c>
    </row>
    <row r="10515" spans="1:8">
      <c r="A10515" s="8" t="str">
        <f t="shared" si="204"/>
        <v>40.16.001310.09.0003</v>
      </c>
      <c r="B10515" s="8" t="s">
        <v>144</v>
      </c>
      <c r="C10515" s="8" t="s">
        <v>1123</v>
      </c>
      <c r="D10515" s="8" t="s">
        <v>505</v>
      </c>
      <c r="E10515" s="8" t="s">
        <v>824</v>
      </c>
      <c r="F10515" s="8" t="s">
        <v>452</v>
      </c>
      <c r="G10515" s="8" t="s">
        <v>825</v>
      </c>
      <c r="H10515" s="8">
        <v>0.54985600000000001</v>
      </c>
    </row>
    <row r="10516" spans="1:8">
      <c r="A10516" s="8" t="str">
        <f t="shared" si="204"/>
        <v>40.16.001310.06.0001</v>
      </c>
      <c r="B10516" s="8" t="s">
        <v>144</v>
      </c>
      <c r="C10516" s="8" t="s">
        <v>1123</v>
      </c>
      <c r="D10516" s="8" t="s">
        <v>505</v>
      </c>
      <c r="E10516" s="8" t="s">
        <v>481</v>
      </c>
      <c r="F10516" s="8" t="s">
        <v>452</v>
      </c>
      <c r="G10516" s="8" t="s">
        <v>482</v>
      </c>
      <c r="H10516" s="8">
        <v>9.5452999999999996E-2</v>
      </c>
    </row>
    <row r="10517" spans="1:8">
      <c r="A10517" s="8" t="str">
        <f t="shared" si="204"/>
        <v>40.16.001310.02.0031</v>
      </c>
      <c r="B10517" s="8" t="s">
        <v>144</v>
      </c>
      <c r="C10517" s="8" t="s">
        <v>1123</v>
      </c>
      <c r="D10517" s="8" t="s">
        <v>505</v>
      </c>
      <c r="E10517" s="8" t="s">
        <v>1089</v>
      </c>
      <c r="F10517" s="8" t="s">
        <v>498</v>
      </c>
      <c r="G10517" s="8" t="s">
        <v>1090</v>
      </c>
      <c r="H10517" s="8">
        <v>3.3298000000000001E-2</v>
      </c>
    </row>
    <row r="10518" spans="1:8">
      <c r="A10518" s="8" t="str">
        <f t="shared" si="204"/>
        <v>40.16.001310.04.0004</v>
      </c>
      <c r="B10518" s="8" t="s">
        <v>144</v>
      </c>
      <c r="C10518" s="8" t="s">
        <v>1123</v>
      </c>
      <c r="D10518" s="8" t="s">
        <v>505</v>
      </c>
      <c r="E10518" s="8" t="s">
        <v>776</v>
      </c>
      <c r="F10518" s="8" t="s">
        <v>452</v>
      </c>
      <c r="G10518" s="8" t="s">
        <v>777</v>
      </c>
      <c r="H10518" s="8">
        <v>9.1679999999999998E-2</v>
      </c>
    </row>
    <row r="10519" spans="1:8">
      <c r="A10519" s="8" t="str">
        <f t="shared" si="204"/>
        <v>40.16.001310.06.0020</v>
      </c>
      <c r="B10519" s="8" t="s">
        <v>144</v>
      </c>
      <c r="C10519" s="8" t="s">
        <v>1123</v>
      </c>
      <c r="D10519" s="8" t="s">
        <v>505</v>
      </c>
      <c r="E10519" s="8" t="s">
        <v>456</v>
      </c>
      <c r="F10519" s="8" t="s">
        <v>452</v>
      </c>
      <c r="G10519" s="8" t="s">
        <v>457</v>
      </c>
      <c r="H10519" s="8">
        <v>2.5527999999999999E-2</v>
      </c>
    </row>
    <row r="10520" spans="1:8">
      <c r="A10520" s="8" t="str">
        <f t="shared" si="204"/>
        <v>40.16.001310.11.0002</v>
      </c>
      <c r="B10520" s="8" t="s">
        <v>144</v>
      </c>
      <c r="C10520" s="8" t="s">
        <v>1123</v>
      </c>
      <c r="D10520" s="8" t="s">
        <v>505</v>
      </c>
      <c r="E10520" s="8" t="s">
        <v>1070</v>
      </c>
      <c r="F10520" s="8" t="s">
        <v>452</v>
      </c>
      <c r="G10520" s="8" t="s">
        <v>1071</v>
      </c>
      <c r="H10520" s="8">
        <v>2.8858000000000002E-2</v>
      </c>
    </row>
    <row r="10521" spans="1:8">
      <c r="A10521" s="8" t="str">
        <f t="shared" si="204"/>
        <v>40.16.001310.07.0032</v>
      </c>
      <c r="B10521" s="8" t="s">
        <v>144</v>
      </c>
      <c r="C10521" s="8" t="s">
        <v>1123</v>
      </c>
      <c r="D10521" s="8" t="s">
        <v>505</v>
      </c>
      <c r="E10521" s="8" t="s">
        <v>723</v>
      </c>
      <c r="F10521" s="8" t="s">
        <v>452</v>
      </c>
      <c r="G10521" s="8" t="s">
        <v>724</v>
      </c>
      <c r="H10521" s="8">
        <v>1.7537000000000001E-2</v>
      </c>
    </row>
    <row r="10522" spans="1:8">
      <c r="A10522" s="8" t="str">
        <f t="shared" si="204"/>
        <v>40.16.001310.07.1021</v>
      </c>
      <c r="B10522" s="8" t="s">
        <v>144</v>
      </c>
      <c r="C10522" s="8" t="s">
        <v>1123</v>
      </c>
      <c r="D10522" s="8" t="s">
        <v>505</v>
      </c>
      <c r="E10522" s="8" t="s">
        <v>1072</v>
      </c>
      <c r="F10522" s="8" t="s">
        <v>498</v>
      </c>
      <c r="G10522" s="8" t="s">
        <v>1073</v>
      </c>
      <c r="H10522" s="8">
        <v>3.3300000000000001E-3</v>
      </c>
    </row>
    <row r="10523" spans="1:8">
      <c r="A10523" s="8" t="str">
        <f t="shared" si="204"/>
        <v>40.16.001310.05.0003</v>
      </c>
      <c r="B10523" s="8" t="s">
        <v>144</v>
      </c>
      <c r="C10523" s="8" t="s">
        <v>1123</v>
      </c>
      <c r="D10523" s="8" t="s">
        <v>505</v>
      </c>
      <c r="E10523" s="8" t="s">
        <v>952</v>
      </c>
      <c r="F10523" s="8" t="s">
        <v>452</v>
      </c>
      <c r="G10523" s="8" t="s">
        <v>953</v>
      </c>
      <c r="H10523" s="8">
        <v>1.4096040000000001</v>
      </c>
    </row>
    <row r="10524" spans="1:8">
      <c r="A10524" s="8" t="str">
        <f t="shared" si="204"/>
        <v>40.16.001310.07.1022</v>
      </c>
      <c r="B10524" s="8" t="s">
        <v>144</v>
      </c>
      <c r="C10524" s="8" t="s">
        <v>1123</v>
      </c>
      <c r="D10524" s="8" t="s">
        <v>505</v>
      </c>
      <c r="E10524" s="8" t="s">
        <v>1074</v>
      </c>
      <c r="F10524" s="8" t="s">
        <v>498</v>
      </c>
      <c r="G10524" s="8" t="s">
        <v>1075</v>
      </c>
      <c r="H10524" s="8">
        <v>3.5296000000000001E-2</v>
      </c>
    </row>
    <row r="10525" spans="1:8">
      <c r="A10525" s="8" t="str">
        <f t="shared" si="204"/>
        <v>40.16.001310.04.0007</v>
      </c>
      <c r="B10525" s="8" t="s">
        <v>144</v>
      </c>
      <c r="C10525" s="8" t="s">
        <v>1123</v>
      </c>
      <c r="D10525" s="8" t="s">
        <v>505</v>
      </c>
      <c r="E10525" s="8" t="s">
        <v>535</v>
      </c>
      <c r="F10525" s="8" t="s">
        <v>452</v>
      </c>
      <c r="G10525" s="8" t="s">
        <v>536</v>
      </c>
      <c r="H10525" s="8">
        <v>0.19978599999999999</v>
      </c>
    </row>
    <row r="10526" spans="1:8">
      <c r="A10526" s="8" t="str">
        <f t="shared" si="204"/>
        <v>40.16.001310.07.0034</v>
      </c>
      <c r="B10526" s="8" t="s">
        <v>144</v>
      </c>
      <c r="C10526" s="8" t="s">
        <v>1123</v>
      </c>
      <c r="D10526" s="8" t="s">
        <v>505</v>
      </c>
      <c r="E10526" s="8" t="s">
        <v>1076</v>
      </c>
      <c r="F10526" s="8" t="s">
        <v>452</v>
      </c>
      <c r="G10526" s="8" t="s">
        <v>1077</v>
      </c>
      <c r="H10526" s="8">
        <v>3.3298000000000001E-2</v>
      </c>
    </row>
    <row r="10527" spans="1:8">
      <c r="A10527" s="8" t="str">
        <f t="shared" si="204"/>
        <v>40.16.001310.05.0007</v>
      </c>
      <c r="B10527" s="8" t="s">
        <v>144</v>
      </c>
      <c r="C10527" s="8" t="s">
        <v>1123</v>
      </c>
      <c r="D10527" s="8" t="s">
        <v>505</v>
      </c>
      <c r="E10527" s="8" t="s">
        <v>743</v>
      </c>
      <c r="F10527" s="8" t="s">
        <v>498</v>
      </c>
      <c r="G10527" s="8" t="s">
        <v>744</v>
      </c>
      <c r="H10527" s="8">
        <v>0.28192099999999998</v>
      </c>
    </row>
    <row r="10528" spans="1:8">
      <c r="A10528" s="8" t="str">
        <f t="shared" si="204"/>
        <v>40.16.001310.07.0027</v>
      </c>
      <c r="B10528" s="8" t="s">
        <v>144</v>
      </c>
      <c r="C10528" s="8" t="s">
        <v>1123</v>
      </c>
      <c r="D10528" s="8" t="s">
        <v>505</v>
      </c>
      <c r="E10528" s="8" t="s">
        <v>948</v>
      </c>
      <c r="F10528" s="8" t="s">
        <v>452</v>
      </c>
      <c r="G10528" s="8" t="s">
        <v>949</v>
      </c>
      <c r="H10528" s="8">
        <v>1.887E-3</v>
      </c>
    </row>
    <row r="10529" spans="1:8">
      <c r="A10529" s="8" t="str">
        <f t="shared" si="204"/>
        <v>40.16.001320.07.0095</v>
      </c>
      <c r="B10529" s="8" t="s">
        <v>144</v>
      </c>
      <c r="C10529" s="8" t="s">
        <v>1123</v>
      </c>
      <c r="D10529" s="8" t="s">
        <v>505</v>
      </c>
      <c r="E10529" s="8" t="s">
        <v>1091</v>
      </c>
      <c r="F10529" s="8" t="s">
        <v>452</v>
      </c>
      <c r="G10529" s="8" t="s">
        <v>1092</v>
      </c>
      <c r="H10529" s="8">
        <v>9.4132999999999994E-2</v>
      </c>
    </row>
    <row r="10530" spans="1:8">
      <c r="A10530" s="8" t="str">
        <f t="shared" si="204"/>
        <v>40.16.001320.17.0001</v>
      </c>
      <c r="B10530" s="8" t="s">
        <v>144</v>
      </c>
      <c r="C10530" s="8" t="s">
        <v>1123</v>
      </c>
      <c r="D10530" s="8" t="s">
        <v>505</v>
      </c>
      <c r="E10530" s="8" t="s">
        <v>1080</v>
      </c>
      <c r="F10530" s="8" t="s">
        <v>508</v>
      </c>
      <c r="G10530" s="8" t="s">
        <v>1081</v>
      </c>
      <c r="H10530" s="8">
        <v>15</v>
      </c>
    </row>
    <row r="10531" spans="1:8">
      <c r="A10531" s="8" t="str">
        <f t="shared" si="204"/>
        <v>40.16.001320.03.0039</v>
      </c>
      <c r="B10531" s="8" t="s">
        <v>144</v>
      </c>
      <c r="C10531" s="8" t="s">
        <v>1123</v>
      </c>
      <c r="D10531" s="8" t="s">
        <v>505</v>
      </c>
      <c r="E10531" s="8" t="s">
        <v>1082</v>
      </c>
      <c r="F10531" s="8" t="s">
        <v>463</v>
      </c>
      <c r="G10531" s="8" t="s">
        <v>1083</v>
      </c>
      <c r="H10531" s="8">
        <v>1</v>
      </c>
    </row>
    <row r="10532" spans="1:8">
      <c r="A10532" s="8" t="str">
        <f t="shared" si="204"/>
        <v>40.16.001320.06.0016</v>
      </c>
      <c r="B10532" s="8" t="s">
        <v>144</v>
      </c>
      <c r="C10532" s="8" t="s">
        <v>1123</v>
      </c>
      <c r="D10532" s="8" t="s">
        <v>505</v>
      </c>
      <c r="E10532" s="8" t="s">
        <v>1128</v>
      </c>
      <c r="F10532" s="8" t="s">
        <v>463</v>
      </c>
      <c r="G10532" s="8" t="s">
        <v>1122</v>
      </c>
      <c r="H10532" s="8">
        <v>15</v>
      </c>
    </row>
    <row r="10533" spans="1:8">
      <c r="A10533" s="8" t="str">
        <f t="shared" si="204"/>
        <v>40.16.001435.05.0048</v>
      </c>
      <c r="B10533" s="8" t="s">
        <v>138</v>
      </c>
      <c r="C10533" s="8" t="s">
        <v>1065</v>
      </c>
      <c r="D10533" s="8" t="s">
        <v>505</v>
      </c>
      <c r="E10533" s="8" t="s">
        <v>1066</v>
      </c>
      <c r="F10533" s="8" t="s">
        <v>452</v>
      </c>
      <c r="G10533" s="8" t="s">
        <v>1067</v>
      </c>
      <c r="H10533" s="8">
        <v>3.15</v>
      </c>
    </row>
    <row r="10534" spans="1:8">
      <c r="A10534" s="8" t="str">
        <f t="shared" si="204"/>
        <v>40.16.001430.05.0030</v>
      </c>
      <c r="B10534" s="8" t="s">
        <v>138</v>
      </c>
      <c r="C10534" s="8" t="s">
        <v>1065</v>
      </c>
      <c r="D10534" s="8" t="s">
        <v>505</v>
      </c>
      <c r="E10534" s="8" t="s">
        <v>1068</v>
      </c>
      <c r="F10534" s="8" t="s">
        <v>452</v>
      </c>
      <c r="G10534" s="8" t="s">
        <v>1069</v>
      </c>
      <c r="H10534" s="8">
        <v>4.5</v>
      </c>
    </row>
    <row r="10535" spans="1:8">
      <c r="A10535" s="8" t="str">
        <f t="shared" si="204"/>
        <v>40.16.001410.07.0002</v>
      </c>
      <c r="B10535" s="8" t="s">
        <v>138</v>
      </c>
      <c r="C10535" s="8" t="s">
        <v>1065</v>
      </c>
      <c r="D10535" s="8" t="s">
        <v>505</v>
      </c>
      <c r="E10535" s="8" t="s">
        <v>454</v>
      </c>
      <c r="F10535" s="8" t="s">
        <v>452</v>
      </c>
      <c r="G10535" s="8" t="s">
        <v>455</v>
      </c>
      <c r="H10535" s="8">
        <v>1.4965520000000001</v>
      </c>
    </row>
    <row r="10536" spans="1:8">
      <c r="A10536" s="8" t="str">
        <f t="shared" si="204"/>
        <v>40.16.001410.09.0003</v>
      </c>
      <c r="B10536" s="8" t="s">
        <v>138</v>
      </c>
      <c r="C10536" s="8" t="s">
        <v>1065</v>
      </c>
      <c r="D10536" s="8" t="s">
        <v>505</v>
      </c>
      <c r="E10536" s="8" t="s">
        <v>824</v>
      </c>
      <c r="F10536" s="8" t="s">
        <v>452</v>
      </c>
      <c r="G10536" s="8" t="s">
        <v>825</v>
      </c>
      <c r="H10536" s="8">
        <v>0.72967599999999999</v>
      </c>
    </row>
    <row r="10537" spans="1:8">
      <c r="A10537" s="8" t="str">
        <f t="shared" si="204"/>
        <v>40.16.001410.06.0001</v>
      </c>
      <c r="B10537" s="8" t="s">
        <v>138</v>
      </c>
      <c r="C10537" s="8" t="s">
        <v>1065</v>
      </c>
      <c r="D10537" s="8" t="s">
        <v>505</v>
      </c>
      <c r="E10537" s="8" t="s">
        <v>481</v>
      </c>
      <c r="F10537" s="8" t="s">
        <v>452</v>
      </c>
      <c r="G10537" s="8" t="s">
        <v>482</v>
      </c>
      <c r="H10537" s="8">
        <v>0.103048</v>
      </c>
    </row>
    <row r="10538" spans="1:8">
      <c r="A10538" s="8" t="str">
        <f t="shared" si="204"/>
        <v>40.16.001410.02.0003</v>
      </c>
      <c r="B10538" s="8" t="s">
        <v>138</v>
      </c>
      <c r="C10538" s="8" t="s">
        <v>1065</v>
      </c>
      <c r="D10538" s="8" t="s">
        <v>505</v>
      </c>
      <c r="E10538" s="8" t="s">
        <v>523</v>
      </c>
      <c r="F10538" s="8" t="s">
        <v>452</v>
      </c>
      <c r="G10538" s="8" t="s">
        <v>524</v>
      </c>
      <c r="H10538" s="8">
        <v>3.0145000000000002E-2</v>
      </c>
    </row>
    <row r="10539" spans="1:8">
      <c r="A10539" s="8" t="str">
        <f t="shared" si="204"/>
        <v>40.16.001410.04.0004</v>
      </c>
      <c r="B10539" s="8" t="s">
        <v>138</v>
      </c>
      <c r="C10539" s="8" t="s">
        <v>1065</v>
      </c>
      <c r="D10539" s="8" t="s">
        <v>505</v>
      </c>
      <c r="E10539" s="8" t="s">
        <v>776</v>
      </c>
      <c r="F10539" s="8" t="s">
        <v>452</v>
      </c>
      <c r="G10539" s="8" t="s">
        <v>777</v>
      </c>
      <c r="H10539" s="8">
        <v>0.13682800000000001</v>
      </c>
    </row>
    <row r="10540" spans="1:8">
      <c r="A10540" s="8" t="str">
        <f t="shared" si="204"/>
        <v>40.16.001410.06.0020</v>
      </c>
      <c r="B10540" s="8" t="s">
        <v>138</v>
      </c>
      <c r="C10540" s="8" t="s">
        <v>1065</v>
      </c>
      <c r="D10540" s="8" t="s">
        <v>505</v>
      </c>
      <c r="E10540" s="8" t="s">
        <v>456</v>
      </c>
      <c r="F10540" s="8" t="s">
        <v>452</v>
      </c>
      <c r="G10540" s="8" t="s">
        <v>457</v>
      </c>
      <c r="H10540" s="8">
        <v>2.8969000000000002E-2</v>
      </c>
    </row>
    <row r="10541" spans="1:8">
      <c r="A10541" s="8" t="str">
        <f t="shared" si="204"/>
        <v>40.16.001410.11.0002</v>
      </c>
      <c r="B10541" s="8" t="s">
        <v>138</v>
      </c>
      <c r="C10541" s="8" t="s">
        <v>1065</v>
      </c>
      <c r="D10541" s="8" t="s">
        <v>505</v>
      </c>
      <c r="E10541" s="8" t="s">
        <v>1070</v>
      </c>
      <c r="F10541" s="8" t="s">
        <v>452</v>
      </c>
      <c r="G10541" s="8" t="s">
        <v>1071</v>
      </c>
      <c r="H10541" s="8">
        <v>2.7366000000000001E-2</v>
      </c>
    </row>
    <row r="10542" spans="1:8">
      <c r="A10542" s="8" t="str">
        <f t="shared" si="204"/>
        <v>40.16.001410.07.0032</v>
      </c>
      <c r="B10542" s="8" t="s">
        <v>138</v>
      </c>
      <c r="C10542" s="8" t="s">
        <v>1065</v>
      </c>
      <c r="D10542" s="8" t="s">
        <v>505</v>
      </c>
      <c r="E10542" s="8" t="s">
        <v>723</v>
      </c>
      <c r="F10542" s="8" t="s">
        <v>452</v>
      </c>
      <c r="G10542" s="8" t="s">
        <v>724</v>
      </c>
      <c r="H10542" s="8">
        <v>1.0262E-2</v>
      </c>
    </row>
    <row r="10543" spans="1:8">
      <c r="A10543" s="8" t="str">
        <f t="shared" si="204"/>
        <v>40.16.001410.07.1021</v>
      </c>
      <c r="B10543" s="8" t="s">
        <v>138</v>
      </c>
      <c r="C10543" s="8" t="s">
        <v>1065</v>
      </c>
      <c r="D10543" s="8" t="s">
        <v>505</v>
      </c>
      <c r="E10543" s="8" t="s">
        <v>1072</v>
      </c>
      <c r="F10543" s="8" t="s">
        <v>498</v>
      </c>
      <c r="G10543" s="8" t="s">
        <v>1073</v>
      </c>
      <c r="H10543" s="8">
        <v>1.1331000000000001E-2</v>
      </c>
    </row>
    <row r="10544" spans="1:8">
      <c r="A10544" s="8" t="str">
        <f t="shared" si="204"/>
        <v>40.16.001410.05.0003</v>
      </c>
      <c r="B10544" s="8" t="s">
        <v>138</v>
      </c>
      <c r="C10544" s="8" t="s">
        <v>1065</v>
      </c>
      <c r="D10544" s="8" t="s">
        <v>505</v>
      </c>
      <c r="E10544" s="8" t="s">
        <v>952</v>
      </c>
      <c r="F10544" s="8" t="s">
        <v>452</v>
      </c>
      <c r="G10544" s="8" t="s">
        <v>953</v>
      </c>
      <c r="H10544" s="8">
        <v>1.603448</v>
      </c>
    </row>
    <row r="10545" spans="1:8">
      <c r="A10545" s="8" t="str">
        <f t="shared" si="204"/>
        <v>40.16.001410.07.1022</v>
      </c>
      <c r="B10545" s="8" t="s">
        <v>138</v>
      </c>
      <c r="C10545" s="8" t="s">
        <v>1065</v>
      </c>
      <c r="D10545" s="8" t="s">
        <v>505</v>
      </c>
      <c r="E10545" s="8" t="s">
        <v>1074</v>
      </c>
      <c r="F10545" s="8" t="s">
        <v>498</v>
      </c>
      <c r="G10545" s="8" t="s">
        <v>1075</v>
      </c>
      <c r="H10545" s="8">
        <v>3.4633999999999998E-2</v>
      </c>
    </row>
    <row r="10546" spans="1:8">
      <c r="A10546" s="8" t="str">
        <f t="shared" si="204"/>
        <v>40.16.001410.04.0007</v>
      </c>
      <c r="B10546" s="8" t="s">
        <v>138</v>
      </c>
      <c r="C10546" s="8" t="s">
        <v>1065</v>
      </c>
      <c r="D10546" s="8" t="s">
        <v>505</v>
      </c>
      <c r="E10546" s="8" t="s">
        <v>535</v>
      </c>
      <c r="F10546" s="8" t="s">
        <v>452</v>
      </c>
      <c r="G10546" s="8" t="s">
        <v>536</v>
      </c>
      <c r="H10546" s="8">
        <v>0.29931000000000002</v>
      </c>
    </row>
    <row r="10547" spans="1:8">
      <c r="A10547" s="8" t="str">
        <f t="shared" si="204"/>
        <v>40.16.001410.07.0034</v>
      </c>
      <c r="B10547" s="8" t="s">
        <v>138</v>
      </c>
      <c r="C10547" s="8" t="s">
        <v>1065</v>
      </c>
      <c r="D10547" s="8" t="s">
        <v>505</v>
      </c>
      <c r="E10547" s="8" t="s">
        <v>1076</v>
      </c>
      <c r="F10547" s="8" t="s">
        <v>452</v>
      </c>
      <c r="G10547" s="8" t="s">
        <v>1077</v>
      </c>
      <c r="H10547" s="8">
        <v>3.2069E-2</v>
      </c>
    </row>
    <row r="10548" spans="1:8">
      <c r="A10548" s="8" t="str">
        <f t="shared" si="204"/>
        <v>40.16.001410.07.0027</v>
      </c>
      <c r="B10548" s="8" t="s">
        <v>138</v>
      </c>
      <c r="C10548" s="8" t="s">
        <v>1065</v>
      </c>
      <c r="D10548" s="8" t="s">
        <v>505</v>
      </c>
      <c r="E10548" s="8" t="s">
        <v>948</v>
      </c>
      <c r="F10548" s="8" t="s">
        <v>452</v>
      </c>
      <c r="G10548" s="8" t="s">
        <v>949</v>
      </c>
      <c r="H10548" s="8">
        <v>1.817E-3</v>
      </c>
    </row>
    <row r="10549" spans="1:8">
      <c r="A10549" s="8" t="str">
        <f t="shared" si="204"/>
        <v>40.16.001420.07.0114</v>
      </c>
      <c r="B10549" s="8" t="s">
        <v>138</v>
      </c>
      <c r="C10549" s="8" t="s">
        <v>1065</v>
      </c>
      <c r="D10549" s="8" t="s">
        <v>505</v>
      </c>
      <c r="E10549" s="8" t="s">
        <v>1130</v>
      </c>
      <c r="F10549" s="8" t="s">
        <v>452</v>
      </c>
      <c r="G10549" s="8" t="s">
        <v>1079</v>
      </c>
      <c r="H10549" s="8">
        <v>6.7347000000000004E-2</v>
      </c>
    </row>
    <row r="10550" spans="1:8">
      <c r="A10550" s="8" t="str">
        <f t="shared" si="204"/>
        <v>40.16.001420.03.0045</v>
      </c>
      <c r="B10550" s="8" t="s">
        <v>138</v>
      </c>
      <c r="C10550" s="8" t="s">
        <v>1065</v>
      </c>
      <c r="D10550" s="8" t="s">
        <v>505</v>
      </c>
      <c r="E10550" s="8" t="s">
        <v>1131</v>
      </c>
      <c r="F10550" s="8" t="s">
        <v>463</v>
      </c>
      <c r="G10550" s="8" t="s">
        <v>1132</v>
      </c>
      <c r="H10550" s="8">
        <v>1</v>
      </c>
    </row>
    <row r="10551" spans="1:8">
      <c r="A10551" s="8" t="str">
        <f t="shared" si="204"/>
        <v>40.16.001535.05.0050</v>
      </c>
      <c r="B10551" s="8" t="s">
        <v>139</v>
      </c>
      <c r="C10551" s="8" t="s">
        <v>1133</v>
      </c>
      <c r="D10551" s="8" t="s">
        <v>505</v>
      </c>
      <c r="E10551" s="8" t="s">
        <v>1085</v>
      </c>
      <c r="F10551" s="8" t="s">
        <v>452</v>
      </c>
      <c r="G10551" s="8" t="s">
        <v>1086</v>
      </c>
      <c r="H10551" s="8">
        <v>3.15</v>
      </c>
    </row>
    <row r="10552" spans="1:8">
      <c r="A10552" s="8" t="str">
        <f t="shared" si="204"/>
        <v>40.16.001530.05.0029</v>
      </c>
      <c r="B10552" s="8" t="s">
        <v>139</v>
      </c>
      <c r="C10552" s="8" t="s">
        <v>1133</v>
      </c>
      <c r="D10552" s="8" t="s">
        <v>505</v>
      </c>
      <c r="E10552" s="8" t="s">
        <v>1087</v>
      </c>
      <c r="F10552" s="8" t="s">
        <v>452</v>
      </c>
      <c r="G10552" s="8" t="s">
        <v>1088</v>
      </c>
      <c r="H10552" s="8">
        <v>4.5</v>
      </c>
    </row>
    <row r="10553" spans="1:8">
      <c r="A10553" s="8" t="str">
        <f t="shared" si="204"/>
        <v>40.16.001510.07.0002</v>
      </c>
      <c r="B10553" s="8" t="s">
        <v>139</v>
      </c>
      <c r="C10553" s="8" t="s">
        <v>1133</v>
      </c>
      <c r="D10553" s="8" t="s">
        <v>505</v>
      </c>
      <c r="E10553" s="8" t="s">
        <v>454</v>
      </c>
      <c r="F10553" s="8" t="s">
        <v>452</v>
      </c>
      <c r="G10553" s="8" t="s">
        <v>455</v>
      </c>
      <c r="H10553" s="8">
        <v>1.8898710000000001</v>
      </c>
    </row>
    <row r="10554" spans="1:8">
      <c r="A10554" s="8" t="str">
        <f t="shared" si="204"/>
        <v>40.16.001510.09.0003</v>
      </c>
      <c r="B10554" s="8" t="s">
        <v>139</v>
      </c>
      <c r="C10554" s="8" t="s">
        <v>1133</v>
      </c>
      <c r="D10554" s="8" t="s">
        <v>505</v>
      </c>
      <c r="E10554" s="8" t="s">
        <v>824</v>
      </c>
      <c r="F10554" s="8" t="s">
        <v>452</v>
      </c>
      <c r="G10554" s="8" t="s">
        <v>825</v>
      </c>
      <c r="H10554" s="8">
        <v>0.52013399999999999</v>
      </c>
    </row>
    <row r="10555" spans="1:8">
      <c r="A10555" s="8" t="str">
        <f t="shared" si="204"/>
        <v>40.16.001510.06.0001</v>
      </c>
      <c r="B10555" s="8" t="s">
        <v>139</v>
      </c>
      <c r="C10555" s="8" t="s">
        <v>1133</v>
      </c>
      <c r="D10555" s="8" t="s">
        <v>505</v>
      </c>
      <c r="E10555" s="8" t="s">
        <v>481</v>
      </c>
      <c r="F10555" s="8" t="s">
        <v>452</v>
      </c>
      <c r="G10555" s="8" t="s">
        <v>482</v>
      </c>
      <c r="H10555" s="8">
        <v>9.0293999999999999E-2</v>
      </c>
    </row>
    <row r="10556" spans="1:8">
      <c r="A10556" s="8" t="str">
        <f t="shared" si="204"/>
        <v>40.16.001510.02.0031</v>
      </c>
      <c r="B10556" s="8" t="s">
        <v>139</v>
      </c>
      <c r="C10556" s="8" t="s">
        <v>1133</v>
      </c>
      <c r="D10556" s="8" t="s">
        <v>505</v>
      </c>
      <c r="E10556" s="8" t="s">
        <v>1089</v>
      </c>
      <c r="F10556" s="8" t="s">
        <v>498</v>
      </c>
      <c r="G10556" s="8" t="s">
        <v>1090</v>
      </c>
      <c r="H10556" s="8">
        <v>3.1497999999999998E-2</v>
      </c>
    </row>
    <row r="10557" spans="1:8">
      <c r="A10557" s="8" t="str">
        <f t="shared" si="204"/>
        <v>40.16.001510.04.0004</v>
      </c>
      <c r="B10557" s="8" t="s">
        <v>139</v>
      </c>
      <c r="C10557" s="8" t="s">
        <v>1133</v>
      </c>
      <c r="D10557" s="8" t="s">
        <v>505</v>
      </c>
      <c r="E10557" s="8" t="s">
        <v>776</v>
      </c>
      <c r="F10557" s="8" t="s">
        <v>452</v>
      </c>
      <c r="G10557" s="8" t="s">
        <v>777</v>
      </c>
      <c r="H10557" s="8">
        <v>8.6723999999999996E-2</v>
      </c>
    </row>
    <row r="10558" spans="1:8">
      <c r="A10558" s="8" t="str">
        <f t="shared" si="204"/>
        <v>40.16.001510.06.0020</v>
      </c>
      <c r="B10558" s="8" t="s">
        <v>139</v>
      </c>
      <c r="C10558" s="8" t="s">
        <v>1133</v>
      </c>
      <c r="D10558" s="8" t="s">
        <v>505</v>
      </c>
      <c r="E10558" s="8" t="s">
        <v>456</v>
      </c>
      <c r="F10558" s="8" t="s">
        <v>452</v>
      </c>
      <c r="G10558" s="8" t="s">
        <v>457</v>
      </c>
      <c r="H10558" s="8">
        <v>2.4147999999999999E-2</v>
      </c>
    </row>
    <row r="10559" spans="1:8">
      <c r="A10559" s="8" t="str">
        <f t="shared" si="204"/>
        <v>40.16.001510.11.0002</v>
      </c>
      <c r="B10559" s="8" t="s">
        <v>139</v>
      </c>
      <c r="C10559" s="8" t="s">
        <v>1133</v>
      </c>
      <c r="D10559" s="8" t="s">
        <v>505</v>
      </c>
      <c r="E10559" s="8" t="s">
        <v>1070</v>
      </c>
      <c r="F10559" s="8" t="s">
        <v>452</v>
      </c>
      <c r="G10559" s="8" t="s">
        <v>1071</v>
      </c>
      <c r="H10559" s="8">
        <v>2.7297999999999999E-2</v>
      </c>
    </row>
    <row r="10560" spans="1:8">
      <c r="A10560" s="8" t="str">
        <f t="shared" si="204"/>
        <v>40.16.001510.07.0032</v>
      </c>
      <c r="B10560" s="8" t="s">
        <v>139</v>
      </c>
      <c r="C10560" s="8" t="s">
        <v>1133</v>
      </c>
      <c r="D10560" s="8" t="s">
        <v>505</v>
      </c>
      <c r="E10560" s="8" t="s">
        <v>723</v>
      </c>
      <c r="F10560" s="8" t="s">
        <v>452</v>
      </c>
      <c r="G10560" s="8" t="s">
        <v>724</v>
      </c>
      <c r="H10560" s="8">
        <v>1.6589E-2</v>
      </c>
    </row>
    <row r="10561" spans="1:8">
      <c r="A10561" s="8" t="str">
        <f t="shared" si="204"/>
        <v>40.16.001510.07.1021</v>
      </c>
      <c r="B10561" s="8" t="s">
        <v>139</v>
      </c>
      <c r="C10561" s="8" t="s">
        <v>1133</v>
      </c>
      <c r="D10561" s="8" t="s">
        <v>505</v>
      </c>
      <c r="E10561" s="8" t="s">
        <v>1072</v>
      </c>
      <c r="F10561" s="8" t="s">
        <v>498</v>
      </c>
      <c r="G10561" s="8" t="s">
        <v>1073</v>
      </c>
      <c r="H10561" s="8">
        <v>3.15E-3</v>
      </c>
    </row>
    <row r="10562" spans="1:8">
      <c r="A10562" s="8" t="str">
        <f t="shared" si="204"/>
        <v>40.16.001510.05.0003</v>
      </c>
      <c r="B10562" s="8" t="s">
        <v>139</v>
      </c>
      <c r="C10562" s="8" t="s">
        <v>1133</v>
      </c>
      <c r="D10562" s="8" t="s">
        <v>505</v>
      </c>
      <c r="E10562" s="8" t="s">
        <v>952</v>
      </c>
      <c r="F10562" s="8" t="s">
        <v>452</v>
      </c>
      <c r="G10562" s="8" t="s">
        <v>953</v>
      </c>
      <c r="H10562" s="8">
        <v>1.3334090000000001</v>
      </c>
    </row>
    <row r="10563" spans="1:8">
      <c r="A10563" s="8" t="str">
        <f t="shared" si="204"/>
        <v>---------------  - FMEN031 - V:</v>
      </c>
      <c r="B10563" s="8" t="s">
        <v>427</v>
      </c>
      <c r="C10563" s="8" t="e">
        <f>------------------------------DAT</f>
        <v>#NAME?</v>
      </c>
      <c r="D10563" s="8" t="s">
        <v>1238</v>
      </c>
      <c r="E10563" s="8" t="s">
        <v>526</v>
      </c>
      <c r="F10563" s="8" t="s">
        <v>527</v>
      </c>
      <c r="G10563" s="8" t="s">
        <v>528</v>
      </c>
      <c r="H10563" s="8"/>
    </row>
    <row r="10564" spans="1:8">
      <c r="A10564" s="8" t="str">
        <f t="shared" si="204"/>
        <v>_x000C_------------------------------</v>
      </c>
      <c r="B10564" s="8" t="s">
        <v>529</v>
      </c>
      <c r="C10564" s="8" t="s">
        <v>1227</v>
      </c>
      <c r="D10564" s="8" t="s">
        <v>1228</v>
      </c>
      <c r="E10564" s="8" t="s">
        <v>430</v>
      </c>
      <c r="F10564" s="8" t="s">
        <v>429</v>
      </c>
      <c r="G10564" s="8" t="s">
        <v>431</v>
      </c>
      <c r="H10564" s="8" t="s">
        <v>431</v>
      </c>
    </row>
    <row r="10565" spans="1:8">
      <c r="A10565" s="8" t="str">
        <f t="shared" si="204"/>
        <v>FORNO DE MINASrutura de Atual P</v>
      </c>
      <c r="B10565" s="8" t="s">
        <v>433</v>
      </c>
      <c r="C10565" s="8" t="s">
        <v>434</v>
      </c>
      <c r="D10565" s="8" t="s">
        <v>435</v>
      </c>
      <c r="E10565" s="8" t="s">
        <v>436</v>
      </c>
      <c r="F10565" s="8" t="s">
        <v>437</v>
      </c>
      <c r="G10565" s="8" t="s">
        <v>438</v>
      </c>
      <c r="H10565" s="8" t="s">
        <v>2299</v>
      </c>
    </row>
    <row r="10566" spans="1:8">
      <c r="A10566" s="8" t="str">
        <f t="shared" si="204"/>
        <v>-------------------------------</v>
      </c>
      <c r="B10566" s="8" t="s">
        <v>427</v>
      </c>
      <c r="C10566" s="8" t="s">
        <v>1227</v>
      </c>
      <c r="D10566" s="8" t="s">
        <v>1228</v>
      </c>
      <c r="E10566" s="8" t="s">
        <v>430</v>
      </c>
      <c r="F10566" s="8" t="s">
        <v>429</v>
      </c>
      <c r="G10566" s="8" t="s">
        <v>431</v>
      </c>
      <c r="H10566" s="8" t="s">
        <v>2288</v>
      </c>
    </row>
    <row r="10567" spans="1:8">
      <c r="A10567" s="8" t="str">
        <f t="shared" si="204"/>
        <v/>
      </c>
      <c r="B10567" s="8"/>
      <c r="C10567" s="8"/>
      <c r="D10567" s="8"/>
      <c r="E10567" s="8"/>
      <c r="F10567" s="8"/>
      <c r="G10567" s="8"/>
      <c r="H10567" s="8"/>
    </row>
    <row r="10568" spans="1:8">
      <c r="A10568" s="8" t="str">
        <f t="shared" si="204"/>
        <v>Item PaiItem Filho</v>
      </c>
      <c r="B10568" s="8" t="s">
        <v>441</v>
      </c>
      <c r="C10568" s="8" t="s">
        <v>442</v>
      </c>
      <c r="D10568" s="8" t="s">
        <v>443</v>
      </c>
      <c r="E10568" s="8" t="s">
        <v>444</v>
      </c>
      <c r="F10568" s="8" t="s">
        <v>443</v>
      </c>
      <c r="G10568" s="8" t="s">
        <v>445</v>
      </c>
      <c r="H10568" s="8" t="s">
        <v>446</v>
      </c>
    </row>
    <row r="10569" spans="1:8">
      <c r="A10569" s="8" t="str">
        <f t="shared" si="204"/>
        <v>------------------------------</v>
      </c>
      <c r="B10569" s="8" t="s">
        <v>427</v>
      </c>
      <c r="C10569" s="8" t="s">
        <v>447</v>
      </c>
      <c r="D10569" s="8" t="s">
        <v>448</v>
      </c>
      <c r="E10569" s="8" t="s">
        <v>449</v>
      </c>
      <c r="F10569" s="8" t="s">
        <v>448</v>
      </c>
      <c r="G10569" s="8" t="s">
        <v>431</v>
      </c>
      <c r="H10569" s="8" t="s">
        <v>427</v>
      </c>
    </row>
    <row r="10570" spans="1:8">
      <c r="A10570" s="8" t="str">
        <f t="shared" si="204"/>
        <v>40.16.001510.07.1022</v>
      </c>
      <c r="B10570" s="8" t="s">
        <v>139</v>
      </c>
      <c r="C10570" s="8" t="s">
        <v>1133</v>
      </c>
      <c r="D10570" s="8" t="s">
        <v>505</v>
      </c>
      <c r="E10570" s="8" t="s">
        <v>1074</v>
      </c>
      <c r="F10570" s="8" t="s">
        <v>498</v>
      </c>
      <c r="G10570" s="8" t="s">
        <v>1075</v>
      </c>
      <c r="H10570" s="8">
        <v>3.3388000000000001E-2</v>
      </c>
    </row>
    <row r="10571" spans="1:8">
      <c r="A10571" s="8" t="str">
        <f t="shared" si="204"/>
        <v>40.16.001510.04.0007</v>
      </c>
      <c r="B10571" s="8" t="s">
        <v>139</v>
      </c>
      <c r="C10571" s="8" t="s">
        <v>1133</v>
      </c>
      <c r="D10571" s="8" t="s">
        <v>505</v>
      </c>
      <c r="E10571" s="8" t="s">
        <v>535</v>
      </c>
      <c r="F10571" s="8" t="s">
        <v>452</v>
      </c>
      <c r="G10571" s="8" t="s">
        <v>536</v>
      </c>
      <c r="H10571" s="8">
        <v>0.18898699999999999</v>
      </c>
    </row>
    <row r="10572" spans="1:8">
      <c r="A10572" s="8" t="str">
        <f t="shared" si="204"/>
        <v>40.16.001510.07.0034</v>
      </c>
      <c r="B10572" s="8" t="s">
        <v>139</v>
      </c>
      <c r="C10572" s="8" t="s">
        <v>1133</v>
      </c>
      <c r="D10572" s="8" t="s">
        <v>505</v>
      </c>
      <c r="E10572" s="8" t="s">
        <v>1076</v>
      </c>
      <c r="F10572" s="8" t="s">
        <v>452</v>
      </c>
      <c r="G10572" s="8" t="s">
        <v>1077</v>
      </c>
      <c r="H10572" s="8">
        <v>3.1497999999999998E-2</v>
      </c>
    </row>
    <row r="10573" spans="1:8">
      <c r="A10573" s="8" t="str">
        <f t="shared" si="204"/>
        <v>40.16.001510.05.0007</v>
      </c>
      <c r="B10573" s="8" t="s">
        <v>139</v>
      </c>
      <c r="C10573" s="8" t="s">
        <v>1133</v>
      </c>
      <c r="D10573" s="8" t="s">
        <v>505</v>
      </c>
      <c r="E10573" s="8" t="s">
        <v>743</v>
      </c>
      <c r="F10573" s="8" t="s">
        <v>498</v>
      </c>
      <c r="G10573" s="8" t="s">
        <v>744</v>
      </c>
      <c r="H10573" s="8">
        <v>0.26668199999999997</v>
      </c>
    </row>
    <row r="10574" spans="1:8">
      <c r="A10574" s="8" t="str">
        <f t="shared" si="204"/>
        <v>40.16.001510.07.0027</v>
      </c>
      <c r="B10574" s="8" t="s">
        <v>139</v>
      </c>
      <c r="C10574" s="8" t="s">
        <v>1133</v>
      </c>
      <c r="D10574" s="8" t="s">
        <v>505</v>
      </c>
      <c r="E10574" s="8" t="s">
        <v>948</v>
      </c>
      <c r="F10574" s="8" t="s">
        <v>452</v>
      </c>
      <c r="G10574" s="8" t="s">
        <v>949</v>
      </c>
      <c r="H10574" s="8">
        <v>1.7849999999999999E-3</v>
      </c>
    </row>
    <row r="10575" spans="1:8">
      <c r="A10575" s="8" t="str">
        <f t="shared" ref="A10575:A10638" si="205">B10575&amp;E10575</f>
        <v>40.16.001520.07.0115</v>
      </c>
      <c r="B10575" s="8" t="s">
        <v>139</v>
      </c>
      <c r="C10575" s="8" t="s">
        <v>1133</v>
      </c>
      <c r="D10575" s="8" t="s">
        <v>505</v>
      </c>
      <c r="E10575" s="8" t="s">
        <v>1134</v>
      </c>
      <c r="F10575" s="8" t="s">
        <v>452</v>
      </c>
      <c r="G10575" s="8" t="s">
        <v>1092</v>
      </c>
      <c r="H10575" s="8">
        <v>6.7347000000000004E-2</v>
      </c>
    </row>
    <row r="10576" spans="1:8">
      <c r="A10576" s="8" t="str">
        <f t="shared" si="205"/>
        <v>40.16.001520.03.0045</v>
      </c>
      <c r="B10576" s="8" t="s">
        <v>139</v>
      </c>
      <c r="C10576" s="8" t="s">
        <v>1133</v>
      </c>
      <c r="D10576" s="8" t="s">
        <v>505</v>
      </c>
      <c r="E10576" s="8" t="s">
        <v>1131</v>
      </c>
      <c r="F10576" s="8" t="s">
        <v>463</v>
      </c>
      <c r="G10576" s="8" t="s">
        <v>1132</v>
      </c>
      <c r="H10576" s="8">
        <v>1</v>
      </c>
    </row>
    <row r="10577" spans="1:8">
      <c r="A10577" s="8" t="str">
        <f t="shared" si="205"/>
        <v>40.16.001635.05.0048</v>
      </c>
      <c r="B10577" s="8" t="s">
        <v>136</v>
      </c>
      <c r="C10577" s="8" t="s">
        <v>1135</v>
      </c>
      <c r="D10577" s="8" t="s">
        <v>505</v>
      </c>
      <c r="E10577" s="8" t="s">
        <v>1066</v>
      </c>
      <c r="F10577" s="8" t="s">
        <v>452</v>
      </c>
      <c r="G10577" s="8" t="s">
        <v>1067</v>
      </c>
      <c r="H10577" s="8">
        <v>3.15</v>
      </c>
    </row>
    <row r="10578" spans="1:8">
      <c r="A10578" s="8" t="str">
        <f t="shared" si="205"/>
        <v>40.16.001630.05.0030</v>
      </c>
      <c r="B10578" s="8" t="s">
        <v>136</v>
      </c>
      <c r="C10578" s="8" t="s">
        <v>1135</v>
      </c>
      <c r="D10578" s="8" t="s">
        <v>505</v>
      </c>
      <c r="E10578" s="8" t="s">
        <v>1068</v>
      </c>
      <c r="F10578" s="8" t="s">
        <v>452</v>
      </c>
      <c r="G10578" s="8" t="s">
        <v>1069</v>
      </c>
      <c r="H10578" s="8">
        <v>4.5</v>
      </c>
    </row>
    <row r="10579" spans="1:8">
      <c r="A10579" s="8" t="str">
        <f t="shared" si="205"/>
        <v>40.16.001610.07.0002</v>
      </c>
      <c r="B10579" s="8" t="s">
        <v>136</v>
      </c>
      <c r="C10579" s="8" t="s">
        <v>1135</v>
      </c>
      <c r="D10579" s="8" t="s">
        <v>505</v>
      </c>
      <c r="E10579" s="8" t="s">
        <v>454</v>
      </c>
      <c r="F10579" s="8" t="s">
        <v>452</v>
      </c>
      <c r="G10579" s="8" t="s">
        <v>455</v>
      </c>
      <c r="H10579" s="8">
        <v>1.4965520000000001</v>
      </c>
    </row>
    <row r="10580" spans="1:8">
      <c r="A10580" s="8" t="str">
        <f t="shared" si="205"/>
        <v>40.16.001610.09.0003</v>
      </c>
      <c r="B10580" s="8" t="s">
        <v>136</v>
      </c>
      <c r="C10580" s="8" t="s">
        <v>1135</v>
      </c>
      <c r="D10580" s="8" t="s">
        <v>505</v>
      </c>
      <c r="E10580" s="8" t="s">
        <v>824</v>
      </c>
      <c r="F10580" s="8" t="s">
        <v>452</v>
      </c>
      <c r="G10580" s="8" t="s">
        <v>825</v>
      </c>
      <c r="H10580" s="8">
        <v>0.72967599999999999</v>
      </c>
    </row>
    <row r="10581" spans="1:8">
      <c r="A10581" s="8" t="str">
        <f t="shared" si="205"/>
        <v>40.16.001610.06.0001</v>
      </c>
      <c r="B10581" s="8" t="s">
        <v>136</v>
      </c>
      <c r="C10581" s="8" t="s">
        <v>1135</v>
      </c>
      <c r="D10581" s="8" t="s">
        <v>505</v>
      </c>
      <c r="E10581" s="8" t="s">
        <v>481</v>
      </c>
      <c r="F10581" s="8" t="s">
        <v>452</v>
      </c>
      <c r="G10581" s="8" t="s">
        <v>482</v>
      </c>
      <c r="H10581" s="8">
        <v>0.103048</v>
      </c>
    </row>
    <row r="10582" spans="1:8">
      <c r="A10582" s="8" t="str">
        <f t="shared" si="205"/>
        <v>40.16.001610.02.0003</v>
      </c>
      <c r="B10582" s="8" t="s">
        <v>136</v>
      </c>
      <c r="C10582" s="8" t="s">
        <v>1135</v>
      </c>
      <c r="D10582" s="8" t="s">
        <v>505</v>
      </c>
      <c r="E10582" s="8" t="s">
        <v>523</v>
      </c>
      <c r="F10582" s="8" t="s">
        <v>452</v>
      </c>
      <c r="G10582" s="8" t="s">
        <v>524</v>
      </c>
      <c r="H10582" s="8">
        <v>3.0145000000000002E-2</v>
      </c>
    </row>
    <row r="10583" spans="1:8">
      <c r="A10583" s="8" t="str">
        <f t="shared" si="205"/>
        <v>40.16.001610.04.0004</v>
      </c>
      <c r="B10583" s="8" t="s">
        <v>136</v>
      </c>
      <c r="C10583" s="8" t="s">
        <v>1135</v>
      </c>
      <c r="D10583" s="8" t="s">
        <v>505</v>
      </c>
      <c r="E10583" s="8" t="s">
        <v>776</v>
      </c>
      <c r="F10583" s="8" t="s">
        <v>452</v>
      </c>
      <c r="G10583" s="8" t="s">
        <v>777</v>
      </c>
      <c r="H10583" s="8">
        <v>0.13682800000000001</v>
      </c>
    </row>
    <row r="10584" spans="1:8">
      <c r="A10584" s="8" t="str">
        <f t="shared" si="205"/>
        <v>40.16.001610.06.0020</v>
      </c>
      <c r="B10584" s="8" t="s">
        <v>136</v>
      </c>
      <c r="C10584" s="8" t="s">
        <v>1135</v>
      </c>
      <c r="D10584" s="8" t="s">
        <v>505</v>
      </c>
      <c r="E10584" s="8" t="s">
        <v>456</v>
      </c>
      <c r="F10584" s="8" t="s">
        <v>452</v>
      </c>
      <c r="G10584" s="8" t="s">
        <v>457</v>
      </c>
      <c r="H10584" s="8">
        <v>2.8969000000000002E-2</v>
      </c>
    </row>
    <row r="10585" spans="1:8">
      <c r="A10585" s="8" t="str">
        <f t="shared" si="205"/>
        <v>40.16.001610.11.0002</v>
      </c>
      <c r="B10585" s="8" t="s">
        <v>136</v>
      </c>
      <c r="C10585" s="8" t="s">
        <v>1135</v>
      </c>
      <c r="D10585" s="8" t="s">
        <v>505</v>
      </c>
      <c r="E10585" s="8" t="s">
        <v>1070</v>
      </c>
      <c r="F10585" s="8" t="s">
        <v>452</v>
      </c>
      <c r="G10585" s="8" t="s">
        <v>1071</v>
      </c>
      <c r="H10585" s="8">
        <v>2.7366000000000001E-2</v>
      </c>
    </row>
    <row r="10586" spans="1:8">
      <c r="A10586" s="8" t="str">
        <f t="shared" si="205"/>
        <v>40.16.001610.07.0032</v>
      </c>
      <c r="B10586" s="8" t="s">
        <v>136</v>
      </c>
      <c r="C10586" s="8" t="s">
        <v>1135</v>
      </c>
      <c r="D10586" s="8" t="s">
        <v>505</v>
      </c>
      <c r="E10586" s="8" t="s">
        <v>723</v>
      </c>
      <c r="F10586" s="8" t="s">
        <v>452</v>
      </c>
      <c r="G10586" s="8" t="s">
        <v>724</v>
      </c>
      <c r="H10586" s="8">
        <v>1.0262E-2</v>
      </c>
    </row>
    <row r="10587" spans="1:8">
      <c r="A10587" s="8" t="str">
        <f t="shared" si="205"/>
        <v>40.16.001610.07.1021</v>
      </c>
      <c r="B10587" s="8" t="s">
        <v>136</v>
      </c>
      <c r="C10587" s="8" t="s">
        <v>1135</v>
      </c>
      <c r="D10587" s="8" t="s">
        <v>505</v>
      </c>
      <c r="E10587" s="8" t="s">
        <v>1072</v>
      </c>
      <c r="F10587" s="8" t="s">
        <v>498</v>
      </c>
      <c r="G10587" s="8" t="s">
        <v>1073</v>
      </c>
      <c r="H10587" s="8">
        <v>1.1331000000000001E-2</v>
      </c>
    </row>
    <row r="10588" spans="1:8">
      <c r="A10588" s="8" t="str">
        <f t="shared" si="205"/>
        <v>40.16.001610.05.0003</v>
      </c>
      <c r="B10588" s="8" t="s">
        <v>136</v>
      </c>
      <c r="C10588" s="8" t="s">
        <v>1135</v>
      </c>
      <c r="D10588" s="8" t="s">
        <v>505</v>
      </c>
      <c r="E10588" s="8" t="s">
        <v>952</v>
      </c>
      <c r="F10588" s="8" t="s">
        <v>452</v>
      </c>
      <c r="G10588" s="8" t="s">
        <v>953</v>
      </c>
      <c r="H10588" s="8">
        <v>1.603448</v>
      </c>
    </row>
    <row r="10589" spans="1:8">
      <c r="A10589" s="8" t="str">
        <f t="shared" si="205"/>
        <v>40.16.001610.07.1022</v>
      </c>
      <c r="B10589" s="8" t="s">
        <v>136</v>
      </c>
      <c r="C10589" s="8" t="s">
        <v>1135</v>
      </c>
      <c r="D10589" s="8" t="s">
        <v>505</v>
      </c>
      <c r="E10589" s="8" t="s">
        <v>1074</v>
      </c>
      <c r="F10589" s="8" t="s">
        <v>498</v>
      </c>
      <c r="G10589" s="8" t="s">
        <v>1075</v>
      </c>
      <c r="H10589" s="8">
        <v>3.4633999999999998E-2</v>
      </c>
    </row>
    <row r="10590" spans="1:8">
      <c r="A10590" s="8" t="str">
        <f t="shared" si="205"/>
        <v>40.16.001610.04.0007</v>
      </c>
      <c r="B10590" s="8" t="s">
        <v>136</v>
      </c>
      <c r="C10590" s="8" t="s">
        <v>1135</v>
      </c>
      <c r="D10590" s="8" t="s">
        <v>505</v>
      </c>
      <c r="E10590" s="8" t="s">
        <v>535</v>
      </c>
      <c r="F10590" s="8" t="s">
        <v>452</v>
      </c>
      <c r="G10590" s="8" t="s">
        <v>536</v>
      </c>
      <c r="H10590" s="8">
        <v>0.29931000000000002</v>
      </c>
    </row>
    <row r="10591" spans="1:8">
      <c r="A10591" s="8" t="str">
        <f t="shared" si="205"/>
        <v>40.16.001610.07.0034</v>
      </c>
      <c r="B10591" s="8" t="s">
        <v>136</v>
      </c>
      <c r="C10591" s="8" t="s">
        <v>1135</v>
      </c>
      <c r="D10591" s="8" t="s">
        <v>505</v>
      </c>
      <c r="E10591" s="8" t="s">
        <v>1076</v>
      </c>
      <c r="F10591" s="8" t="s">
        <v>452</v>
      </c>
      <c r="G10591" s="8" t="s">
        <v>1077</v>
      </c>
      <c r="H10591" s="8">
        <v>3.2069E-2</v>
      </c>
    </row>
    <row r="10592" spans="1:8">
      <c r="A10592" s="8" t="str">
        <f t="shared" si="205"/>
        <v>40.16.001610.07.0027</v>
      </c>
      <c r="B10592" s="8" t="s">
        <v>136</v>
      </c>
      <c r="C10592" s="8" t="s">
        <v>1135</v>
      </c>
      <c r="D10592" s="8" t="s">
        <v>505</v>
      </c>
      <c r="E10592" s="8" t="s">
        <v>948</v>
      </c>
      <c r="F10592" s="8" t="s">
        <v>452</v>
      </c>
      <c r="G10592" s="8" t="s">
        <v>949</v>
      </c>
      <c r="H10592" s="8">
        <v>1.817E-3</v>
      </c>
    </row>
    <row r="10593" spans="1:8">
      <c r="A10593" s="8" t="str">
        <f t="shared" si="205"/>
        <v>40.16.001620.07.0116</v>
      </c>
      <c r="B10593" s="8" t="s">
        <v>136</v>
      </c>
      <c r="C10593" s="8" t="s">
        <v>1135</v>
      </c>
      <c r="D10593" s="8" t="s">
        <v>505</v>
      </c>
      <c r="E10593" s="8" t="s">
        <v>1136</v>
      </c>
      <c r="F10593" s="8" t="s">
        <v>452</v>
      </c>
      <c r="G10593" s="8" t="s">
        <v>1137</v>
      </c>
      <c r="H10593" s="8">
        <v>4.5305999999999999E-2</v>
      </c>
    </row>
    <row r="10594" spans="1:8">
      <c r="A10594" s="8" t="str">
        <f t="shared" si="205"/>
        <v>40.16.001620.03.0045</v>
      </c>
      <c r="B10594" s="8" t="s">
        <v>136</v>
      </c>
      <c r="C10594" s="8" t="s">
        <v>1135</v>
      </c>
      <c r="D10594" s="8" t="s">
        <v>505</v>
      </c>
      <c r="E10594" s="8" t="s">
        <v>1131</v>
      </c>
      <c r="F10594" s="8" t="s">
        <v>463</v>
      </c>
      <c r="G10594" s="8" t="s">
        <v>1132</v>
      </c>
      <c r="H10594" s="8">
        <v>1</v>
      </c>
    </row>
    <row r="10595" spans="1:8">
      <c r="A10595" s="8" t="str">
        <f t="shared" si="205"/>
        <v>40.16.001735.05.0050</v>
      </c>
      <c r="B10595" s="8" t="s">
        <v>137</v>
      </c>
      <c r="C10595" s="8" t="s">
        <v>1138</v>
      </c>
      <c r="D10595" s="8" t="s">
        <v>505</v>
      </c>
      <c r="E10595" s="8" t="s">
        <v>1085</v>
      </c>
      <c r="F10595" s="8" t="s">
        <v>452</v>
      </c>
      <c r="G10595" s="8" t="s">
        <v>1086</v>
      </c>
      <c r="H10595" s="8">
        <v>3.15</v>
      </c>
    </row>
    <row r="10596" spans="1:8">
      <c r="A10596" s="8" t="str">
        <f t="shared" si="205"/>
        <v>40.16.001730.05.0029</v>
      </c>
      <c r="B10596" s="8" t="s">
        <v>137</v>
      </c>
      <c r="C10596" s="8" t="s">
        <v>1138</v>
      </c>
      <c r="D10596" s="8" t="s">
        <v>505</v>
      </c>
      <c r="E10596" s="8" t="s">
        <v>1087</v>
      </c>
      <c r="F10596" s="8" t="s">
        <v>452</v>
      </c>
      <c r="G10596" s="8" t="s">
        <v>1088</v>
      </c>
      <c r="H10596" s="8">
        <v>4.5</v>
      </c>
    </row>
    <row r="10597" spans="1:8">
      <c r="A10597" s="8" t="str">
        <f t="shared" si="205"/>
        <v>40.16.001710.07.0002</v>
      </c>
      <c r="B10597" s="8" t="s">
        <v>137</v>
      </c>
      <c r="C10597" s="8" t="s">
        <v>1138</v>
      </c>
      <c r="D10597" s="8" t="s">
        <v>505</v>
      </c>
      <c r="E10597" s="8" t="s">
        <v>454</v>
      </c>
      <c r="F10597" s="8" t="s">
        <v>452</v>
      </c>
      <c r="G10597" s="8" t="s">
        <v>455</v>
      </c>
      <c r="H10597" s="8">
        <v>1.8898710000000001</v>
      </c>
    </row>
    <row r="10598" spans="1:8">
      <c r="A10598" s="8" t="str">
        <f t="shared" si="205"/>
        <v>40.16.001710.09.0003</v>
      </c>
      <c r="B10598" s="8" t="s">
        <v>137</v>
      </c>
      <c r="C10598" s="8" t="s">
        <v>1138</v>
      </c>
      <c r="D10598" s="8" t="s">
        <v>505</v>
      </c>
      <c r="E10598" s="8" t="s">
        <v>824</v>
      </c>
      <c r="F10598" s="8" t="s">
        <v>452</v>
      </c>
      <c r="G10598" s="8" t="s">
        <v>825</v>
      </c>
      <c r="H10598" s="8">
        <v>0.52013399999999999</v>
      </c>
    </row>
    <row r="10599" spans="1:8">
      <c r="A10599" s="8" t="str">
        <f t="shared" si="205"/>
        <v>40.16.001710.06.0001</v>
      </c>
      <c r="B10599" s="8" t="s">
        <v>137</v>
      </c>
      <c r="C10599" s="8" t="s">
        <v>1138</v>
      </c>
      <c r="D10599" s="8" t="s">
        <v>505</v>
      </c>
      <c r="E10599" s="8" t="s">
        <v>481</v>
      </c>
      <c r="F10599" s="8" t="s">
        <v>452</v>
      </c>
      <c r="G10599" s="8" t="s">
        <v>482</v>
      </c>
      <c r="H10599" s="8">
        <v>9.0293999999999999E-2</v>
      </c>
    </row>
    <row r="10600" spans="1:8">
      <c r="A10600" s="8" t="str">
        <f t="shared" si="205"/>
        <v>40.16.001710.02.0031</v>
      </c>
      <c r="B10600" s="8" t="s">
        <v>137</v>
      </c>
      <c r="C10600" s="8" t="s">
        <v>1138</v>
      </c>
      <c r="D10600" s="8" t="s">
        <v>505</v>
      </c>
      <c r="E10600" s="8" t="s">
        <v>1089</v>
      </c>
      <c r="F10600" s="8" t="s">
        <v>498</v>
      </c>
      <c r="G10600" s="8" t="s">
        <v>1090</v>
      </c>
      <c r="H10600" s="8">
        <v>3.1497999999999998E-2</v>
      </c>
    </row>
    <row r="10601" spans="1:8">
      <c r="A10601" s="8" t="str">
        <f t="shared" si="205"/>
        <v>40.16.001710.04.0004</v>
      </c>
      <c r="B10601" s="8" t="s">
        <v>137</v>
      </c>
      <c r="C10601" s="8" t="s">
        <v>1138</v>
      </c>
      <c r="D10601" s="8" t="s">
        <v>505</v>
      </c>
      <c r="E10601" s="8" t="s">
        <v>776</v>
      </c>
      <c r="F10601" s="8" t="s">
        <v>452</v>
      </c>
      <c r="G10601" s="8" t="s">
        <v>777</v>
      </c>
      <c r="H10601" s="8">
        <v>8.6723999999999996E-2</v>
      </c>
    </row>
    <row r="10602" spans="1:8">
      <c r="A10602" s="8" t="str">
        <f t="shared" si="205"/>
        <v>40.16.001710.06.0020</v>
      </c>
      <c r="B10602" s="8" t="s">
        <v>137</v>
      </c>
      <c r="C10602" s="8" t="s">
        <v>1138</v>
      </c>
      <c r="D10602" s="8" t="s">
        <v>505</v>
      </c>
      <c r="E10602" s="8" t="s">
        <v>456</v>
      </c>
      <c r="F10602" s="8" t="s">
        <v>452</v>
      </c>
      <c r="G10602" s="8" t="s">
        <v>457</v>
      </c>
      <c r="H10602" s="8">
        <v>2.4147999999999999E-2</v>
      </c>
    </row>
    <row r="10603" spans="1:8">
      <c r="A10603" s="8" t="str">
        <f t="shared" si="205"/>
        <v>40.16.001710.11.0002</v>
      </c>
      <c r="B10603" s="8" t="s">
        <v>137</v>
      </c>
      <c r="C10603" s="8" t="s">
        <v>1138</v>
      </c>
      <c r="D10603" s="8" t="s">
        <v>505</v>
      </c>
      <c r="E10603" s="8" t="s">
        <v>1070</v>
      </c>
      <c r="F10603" s="8" t="s">
        <v>452</v>
      </c>
      <c r="G10603" s="8" t="s">
        <v>1071</v>
      </c>
      <c r="H10603" s="8">
        <v>2.7297999999999999E-2</v>
      </c>
    </row>
    <row r="10604" spans="1:8">
      <c r="A10604" s="8" t="str">
        <f t="shared" si="205"/>
        <v>40.16.001710.07.0032</v>
      </c>
      <c r="B10604" s="8" t="s">
        <v>137</v>
      </c>
      <c r="C10604" s="8" t="s">
        <v>1138</v>
      </c>
      <c r="D10604" s="8" t="s">
        <v>505</v>
      </c>
      <c r="E10604" s="8" t="s">
        <v>723</v>
      </c>
      <c r="F10604" s="8" t="s">
        <v>452</v>
      </c>
      <c r="G10604" s="8" t="s">
        <v>724</v>
      </c>
      <c r="H10604" s="8">
        <v>1.6589E-2</v>
      </c>
    </row>
    <row r="10605" spans="1:8">
      <c r="A10605" s="8" t="str">
        <f t="shared" si="205"/>
        <v>40.16.001710.07.1021</v>
      </c>
      <c r="B10605" s="8" t="s">
        <v>137</v>
      </c>
      <c r="C10605" s="8" t="s">
        <v>1138</v>
      </c>
      <c r="D10605" s="8" t="s">
        <v>505</v>
      </c>
      <c r="E10605" s="8" t="s">
        <v>1072</v>
      </c>
      <c r="F10605" s="8" t="s">
        <v>498</v>
      </c>
      <c r="G10605" s="8" t="s">
        <v>1073</v>
      </c>
      <c r="H10605" s="8">
        <v>3.15E-3</v>
      </c>
    </row>
    <row r="10606" spans="1:8">
      <c r="A10606" s="8" t="str">
        <f t="shared" si="205"/>
        <v>40.16.001710.05.0003</v>
      </c>
      <c r="B10606" s="8" t="s">
        <v>137</v>
      </c>
      <c r="C10606" s="8" t="s">
        <v>1138</v>
      </c>
      <c r="D10606" s="8" t="s">
        <v>505</v>
      </c>
      <c r="E10606" s="8" t="s">
        <v>952</v>
      </c>
      <c r="F10606" s="8" t="s">
        <v>452</v>
      </c>
      <c r="G10606" s="8" t="s">
        <v>953</v>
      </c>
      <c r="H10606" s="8">
        <v>1.3334090000000001</v>
      </c>
    </row>
    <row r="10607" spans="1:8">
      <c r="A10607" s="8" t="str">
        <f t="shared" si="205"/>
        <v>40.16.001710.07.1022</v>
      </c>
      <c r="B10607" s="8" t="s">
        <v>137</v>
      </c>
      <c r="C10607" s="8" t="s">
        <v>1138</v>
      </c>
      <c r="D10607" s="8" t="s">
        <v>505</v>
      </c>
      <c r="E10607" s="8" t="s">
        <v>1074</v>
      </c>
      <c r="F10607" s="8" t="s">
        <v>498</v>
      </c>
      <c r="G10607" s="8" t="s">
        <v>1075</v>
      </c>
      <c r="H10607" s="8">
        <v>3.3388000000000001E-2</v>
      </c>
    </row>
    <row r="10608" spans="1:8">
      <c r="A10608" s="8" t="str">
        <f t="shared" si="205"/>
        <v>40.16.001710.04.0007</v>
      </c>
      <c r="B10608" s="8" t="s">
        <v>137</v>
      </c>
      <c r="C10608" s="8" t="s">
        <v>1138</v>
      </c>
      <c r="D10608" s="8" t="s">
        <v>505</v>
      </c>
      <c r="E10608" s="8" t="s">
        <v>535</v>
      </c>
      <c r="F10608" s="8" t="s">
        <v>452</v>
      </c>
      <c r="G10608" s="8" t="s">
        <v>536</v>
      </c>
      <c r="H10608" s="8">
        <v>0.18898699999999999</v>
      </c>
    </row>
    <row r="10609" spans="1:8">
      <c r="A10609" s="8" t="str">
        <f t="shared" si="205"/>
        <v>40.16.001710.07.0034</v>
      </c>
      <c r="B10609" s="8" t="s">
        <v>137</v>
      </c>
      <c r="C10609" s="8" t="s">
        <v>1138</v>
      </c>
      <c r="D10609" s="8" t="s">
        <v>505</v>
      </c>
      <c r="E10609" s="8" t="s">
        <v>1076</v>
      </c>
      <c r="F10609" s="8" t="s">
        <v>452</v>
      </c>
      <c r="G10609" s="8" t="s">
        <v>1077</v>
      </c>
      <c r="H10609" s="8">
        <v>3.1497999999999998E-2</v>
      </c>
    </row>
    <row r="10610" spans="1:8">
      <c r="A10610" s="8" t="str">
        <f t="shared" si="205"/>
        <v>40.16.001710.05.0007</v>
      </c>
      <c r="B10610" s="8" t="s">
        <v>137</v>
      </c>
      <c r="C10610" s="8" t="s">
        <v>1138</v>
      </c>
      <c r="D10610" s="8" t="s">
        <v>505</v>
      </c>
      <c r="E10610" s="8" t="s">
        <v>743</v>
      </c>
      <c r="F10610" s="8" t="s">
        <v>498</v>
      </c>
      <c r="G10610" s="8" t="s">
        <v>744</v>
      </c>
      <c r="H10610" s="8">
        <v>0.26668199999999997</v>
      </c>
    </row>
    <row r="10611" spans="1:8">
      <c r="A10611" s="8" t="str">
        <f t="shared" si="205"/>
        <v>40.16.001710.07.0027</v>
      </c>
      <c r="B10611" s="8" t="s">
        <v>137</v>
      </c>
      <c r="C10611" s="8" t="s">
        <v>1138</v>
      </c>
      <c r="D10611" s="8" t="s">
        <v>505</v>
      </c>
      <c r="E10611" s="8" t="s">
        <v>948</v>
      </c>
      <c r="F10611" s="8" t="s">
        <v>452</v>
      </c>
      <c r="G10611" s="8" t="s">
        <v>949</v>
      </c>
      <c r="H10611" s="8">
        <v>1.7849999999999999E-3</v>
      </c>
    </row>
    <row r="10612" spans="1:8">
      <c r="A10612" s="8" t="str">
        <f t="shared" si="205"/>
        <v>40.16.001720.07.0117</v>
      </c>
      <c r="B10612" s="8" t="s">
        <v>137</v>
      </c>
      <c r="C10612" s="8" t="s">
        <v>1138</v>
      </c>
      <c r="D10612" s="8" t="s">
        <v>505</v>
      </c>
      <c r="E10612" s="8" t="s">
        <v>1139</v>
      </c>
      <c r="F10612" s="8" t="s">
        <v>452</v>
      </c>
      <c r="G10612" s="8" t="s">
        <v>1092</v>
      </c>
      <c r="H10612" s="8">
        <v>4.5305999999999999E-2</v>
      </c>
    </row>
    <row r="10613" spans="1:8">
      <c r="A10613" s="8" t="str">
        <f t="shared" si="205"/>
        <v>40.16.001720.03.0045</v>
      </c>
      <c r="B10613" s="8" t="s">
        <v>137</v>
      </c>
      <c r="C10613" s="8" t="s">
        <v>1138</v>
      </c>
      <c r="D10613" s="8" t="s">
        <v>505</v>
      </c>
      <c r="E10613" s="8" t="s">
        <v>1131</v>
      </c>
      <c r="F10613" s="8" t="s">
        <v>463</v>
      </c>
      <c r="G10613" s="8" t="s">
        <v>1132</v>
      </c>
      <c r="H10613" s="8">
        <v>1</v>
      </c>
    </row>
    <row r="10614" spans="1:8">
      <c r="A10614" s="8" t="str">
        <f t="shared" si="205"/>
        <v>40.16.001835.05.0050</v>
      </c>
      <c r="B10614" s="8" t="s">
        <v>145</v>
      </c>
      <c r="C10614" s="8" t="s">
        <v>1123</v>
      </c>
      <c r="D10614" s="8" t="s">
        <v>505</v>
      </c>
      <c r="E10614" s="8" t="s">
        <v>1085</v>
      </c>
      <c r="F10614" s="8" t="s">
        <v>452</v>
      </c>
      <c r="G10614" s="8" t="s">
        <v>1086</v>
      </c>
      <c r="H10614" s="8">
        <v>3.15</v>
      </c>
    </row>
    <row r="10615" spans="1:8">
      <c r="A10615" s="8" t="str">
        <f t="shared" si="205"/>
        <v>40.16.001830.05.0029</v>
      </c>
      <c r="B10615" s="8" t="s">
        <v>145</v>
      </c>
      <c r="C10615" s="8" t="s">
        <v>1123</v>
      </c>
      <c r="D10615" s="8" t="s">
        <v>505</v>
      </c>
      <c r="E10615" s="8" t="s">
        <v>1087</v>
      </c>
      <c r="F10615" s="8" t="s">
        <v>452</v>
      </c>
      <c r="G10615" s="8" t="s">
        <v>1088</v>
      </c>
      <c r="H10615" s="8">
        <v>4.5</v>
      </c>
    </row>
    <row r="10616" spans="1:8">
      <c r="A10616" s="8" t="str">
        <f t="shared" si="205"/>
        <v>40.16.001810.07.0002</v>
      </c>
      <c r="B10616" s="8" t="s">
        <v>145</v>
      </c>
      <c r="C10616" s="8" t="s">
        <v>1123</v>
      </c>
      <c r="D10616" s="8" t="s">
        <v>505</v>
      </c>
      <c r="E10616" s="8" t="s">
        <v>454</v>
      </c>
      <c r="F10616" s="8" t="s">
        <v>452</v>
      </c>
      <c r="G10616" s="8" t="s">
        <v>455</v>
      </c>
      <c r="H10616" s="8">
        <v>1.8898710000000001</v>
      </c>
    </row>
    <row r="10617" spans="1:8">
      <c r="A10617" s="8" t="str">
        <f t="shared" si="205"/>
        <v>40.16.001810.09.0003</v>
      </c>
      <c r="B10617" s="8" t="s">
        <v>145</v>
      </c>
      <c r="C10617" s="8" t="s">
        <v>1123</v>
      </c>
      <c r="D10617" s="8" t="s">
        <v>505</v>
      </c>
      <c r="E10617" s="8" t="s">
        <v>824</v>
      </c>
      <c r="F10617" s="8" t="s">
        <v>452</v>
      </c>
      <c r="G10617" s="8" t="s">
        <v>825</v>
      </c>
      <c r="H10617" s="8">
        <v>0.52013399999999999</v>
      </c>
    </row>
    <row r="10618" spans="1:8">
      <c r="A10618" s="8" t="str">
        <f t="shared" si="205"/>
        <v>40.16.001810.06.0001</v>
      </c>
      <c r="B10618" s="8" t="s">
        <v>145</v>
      </c>
      <c r="C10618" s="8" t="s">
        <v>1123</v>
      </c>
      <c r="D10618" s="8" t="s">
        <v>505</v>
      </c>
      <c r="E10618" s="8" t="s">
        <v>481</v>
      </c>
      <c r="F10618" s="8" t="s">
        <v>452</v>
      </c>
      <c r="G10618" s="8" t="s">
        <v>482</v>
      </c>
      <c r="H10618" s="8">
        <v>9.0293999999999999E-2</v>
      </c>
    </row>
    <row r="10619" spans="1:8">
      <c r="A10619" s="8" t="str">
        <f t="shared" si="205"/>
        <v>40.16.001810.02.0031</v>
      </c>
      <c r="B10619" s="8" t="s">
        <v>145</v>
      </c>
      <c r="C10619" s="8" t="s">
        <v>1123</v>
      </c>
      <c r="D10619" s="8" t="s">
        <v>505</v>
      </c>
      <c r="E10619" s="8" t="s">
        <v>1089</v>
      </c>
      <c r="F10619" s="8" t="s">
        <v>498</v>
      </c>
      <c r="G10619" s="8" t="s">
        <v>1090</v>
      </c>
      <c r="H10619" s="8">
        <v>3.1497999999999998E-2</v>
      </c>
    </row>
    <row r="10620" spans="1:8">
      <c r="A10620" s="8" t="str">
        <f t="shared" si="205"/>
        <v>40.16.001810.04.0004</v>
      </c>
      <c r="B10620" s="8" t="s">
        <v>145</v>
      </c>
      <c r="C10620" s="8" t="s">
        <v>1123</v>
      </c>
      <c r="D10620" s="8" t="s">
        <v>505</v>
      </c>
      <c r="E10620" s="8" t="s">
        <v>776</v>
      </c>
      <c r="F10620" s="8" t="s">
        <v>452</v>
      </c>
      <c r="G10620" s="8" t="s">
        <v>777</v>
      </c>
      <c r="H10620" s="8">
        <v>8.6723999999999996E-2</v>
      </c>
    </row>
    <row r="10621" spans="1:8">
      <c r="A10621" s="8" t="str">
        <f t="shared" si="205"/>
        <v>40.16.001810.06.0020</v>
      </c>
      <c r="B10621" s="8" t="s">
        <v>145</v>
      </c>
      <c r="C10621" s="8" t="s">
        <v>1123</v>
      </c>
      <c r="D10621" s="8" t="s">
        <v>505</v>
      </c>
      <c r="E10621" s="8" t="s">
        <v>456</v>
      </c>
      <c r="F10621" s="8" t="s">
        <v>452</v>
      </c>
      <c r="G10621" s="8" t="s">
        <v>457</v>
      </c>
      <c r="H10621" s="8">
        <v>2.4147999999999999E-2</v>
      </c>
    </row>
    <row r="10622" spans="1:8">
      <c r="A10622" s="8" t="str">
        <f t="shared" si="205"/>
        <v>40.16.001810.11.0002</v>
      </c>
      <c r="B10622" s="8" t="s">
        <v>145</v>
      </c>
      <c r="C10622" s="8" t="s">
        <v>1123</v>
      </c>
      <c r="D10622" s="8" t="s">
        <v>505</v>
      </c>
      <c r="E10622" s="8" t="s">
        <v>1070</v>
      </c>
      <c r="F10622" s="8" t="s">
        <v>452</v>
      </c>
      <c r="G10622" s="8" t="s">
        <v>1071</v>
      </c>
      <c r="H10622" s="8">
        <v>2.7297999999999999E-2</v>
      </c>
    </row>
    <row r="10623" spans="1:8">
      <c r="A10623" s="8" t="str">
        <f t="shared" si="205"/>
        <v>40.16.001810.07.0032</v>
      </c>
      <c r="B10623" s="8" t="s">
        <v>145</v>
      </c>
      <c r="C10623" s="8" t="s">
        <v>1123</v>
      </c>
      <c r="D10623" s="8" t="s">
        <v>505</v>
      </c>
      <c r="E10623" s="8" t="s">
        <v>723</v>
      </c>
      <c r="F10623" s="8" t="s">
        <v>452</v>
      </c>
      <c r="G10623" s="8" t="s">
        <v>724</v>
      </c>
      <c r="H10623" s="8">
        <v>1.6589E-2</v>
      </c>
    </row>
    <row r="10624" spans="1:8">
      <c r="A10624" s="8" t="str">
        <f t="shared" si="205"/>
        <v>40.16.001810.07.1021</v>
      </c>
      <c r="B10624" s="8" t="s">
        <v>145</v>
      </c>
      <c r="C10624" s="8" t="s">
        <v>1123</v>
      </c>
      <c r="D10624" s="8" t="s">
        <v>505</v>
      </c>
      <c r="E10624" s="8" t="s">
        <v>1072</v>
      </c>
      <c r="F10624" s="8" t="s">
        <v>498</v>
      </c>
      <c r="G10624" s="8" t="s">
        <v>1073</v>
      </c>
      <c r="H10624" s="8">
        <v>3.15E-3</v>
      </c>
    </row>
    <row r="10625" spans="1:8">
      <c r="A10625" s="8" t="str">
        <f t="shared" si="205"/>
        <v>40.16.001810.05.0003</v>
      </c>
      <c r="B10625" s="8" t="s">
        <v>145</v>
      </c>
      <c r="C10625" s="8" t="s">
        <v>1123</v>
      </c>
      <c r="D10625" s="8" t="s">
        <v>505</v>
      </c>
      <c r="E10625" s="8" t="s">
        <v>952</v>
      </c>
      <c r="F10625" s="8" t="s">
        <v>452</v>
      </c>
      <c r="G10625" s="8" t="s">
        <v>953</v>
      </c>
      <c r="H10625" s="8">
        <v>1.3334090000000001</v>
      </c>
    </row>
    <row r="10626" spans="1:8">
      <c r="A10626" s="8" t="str">
        <f t="shared" si="205"/>
        <v>40.16.001810.07.1022</v>
      </c>
      <c r="B10626" s="8" t="s">
        <v>145</v>
      </c>
      <c r="C10626" s="8" t="s">
        <v>1123</v>
      </c>
      <c r="D10626" s="8" t="s">
        <v>505</v>
      </c>
      <c r="E10626" s="8" t="s">
        <v>1074</v>
      </c>
      <c r="F10626" s="8" t="s">
        <v>498</v>
      </c>
      <c r="G10626" s="8" t="s">
        <v>1075</v>
      </c>
      <c r="H10626" s="8">
        <v>3.3388000000000001E-2</v>
      </c>
    </row>
    <row r="10627" spans="1:8">
      <c r="A10627" s="8" t="str">
        <f t="shared" si="205"/>
        <v>---------------  - FMEN031 - V:</v>
      </c>
      <c r="B10627" s="8" t="s">
        <v>427</v>
      </c>
      <c r="C10627" s="8" t="e">
        <f>------------------------------DAT</f>
        <v>#NAME?</v>
      </c>
      <c r="D10627" s="8" t="s">
        <v>1238</v>
      </c>
      <c r="E10627" s="8" t="s">
        <v>526</v>
      </c>
      <c r="F10627" s="8" t="s">
        <v>527</v>
      </c>
      <c r="G10627" s="8" t="s">
        <v>528</v>
      </c>
      <c r="H10627" s="8"/>
    </row>
    <row r="10628" spans="1:8">
      <c r="A10628" s="8" t="str">
        <f t="shared" si="205"/>
        <v>_x000C_------------------------------</v>
      </c>
      <c r="B10628" s="8" t="s">
        <v>529</v>
      </c>
      <c r="C10628" s="8" t="s">
        <v>1227</v>
      </c>
      <c r="D10628" s="8" t="s">
        <v>1228</v>
      </c>
      <c r="E10628" s="8" t="s">
        <v>430</v>
      </c>
      <c r="F10628" s="8" t="s">
        <v>429</v>
      </c>
      <c r="G10628" s="8" t="s">
        <v>431</v>
      </c>
      <c r="H10628" s="8" t="s">
        <v>431</v>
      </c>
    </row>
    <row r="10629" spans="1:8">
      <c r="A10629" s="8" t="str">
        <f t="shared" si="205"/>
        <v>FORNO DE MINASrutura de Atual P</v>
      </c>
      <c r="B10629" s="8" t="s">
        <v>433</v>
      </c>
      <c r="C10629" s="8" t="s">
        <v>434</v>
      </c>
      <c r="D10629" s="8" t="s">
        <v>435</v>
      </c>
      <c r="E10629" s="8" t="s">
        <v>436</v>
      </c>
      <c r="F10629" s="8" t="s">
        <v>437</v>
      </c>
      <c r="G10629" s="8" t="s">
        <v>438</v>
      </c>
      <c r="H10629" s="8" t="s">
        <v>2300</v>
      </c>
    </row>
    <row r="10630" spans="1:8">
      <c r="A10630" s="8" t="str">
        <f t="shared" si="205"/>
        <v>-------------------------------</v>
      </c>
      <c r="B10630" s="8" t="s">
        <v>427</v>
      </c>
      <c r="C10630" s="8" t="s">
        <v>1227</v>
      </c>
      <c r="D10630" s="8" t="s">
        <v>1228</v>
      </c>
      <c r="E10630" s="8" t="s">
        <v>430</v>
      </c>
      <c r="F10630" s="8" t="s">
        <v>429</v>
      </c>
      <c r="G10630" s="8" t="s">
        <v>431</v>
      </c>
      <c r="H10630" s="8" t="s">
        <v>2301</v>
      </c>
    </row>
    <row r="10631" spans="1:8">
      <c r="A10631" s="8" t="str">
        <f t="shared" si="205"/>
        <v/>
      </c>
      <c r="B10631" s="8"/>
      <c r="C10631" s="8"/>
      <c r="D10631" s="8"/>
      <c r="E10631" s="8"/>
      <c r="F10631" s="8"/>
      <c r="G10631" s="8"/>
      <c r="H10631" s="8"/>
    </row>
    <row r="10632" spans="1:8">
      <c r="A10632" s="8" t="str">
        <f t="shared" si="205"/>
        <v>Item PaiItem Filho</v>
      </c>
      <c r="B10632" s="8" t="s">
        <v>441</v>
      </c>
      <c r="C10632" s="8" t="s">
        <v>442</v>
      </c>
      <c r="D10632" s="8" t="s">
        <v>443</v>
      </c>
      <c r="E10632" s="8" t="s">
        <v>444</v>
      </c>
      <c r="F10632" s="8" t="s">
        <v>443</v>
      </c>
      <c r="G10632" s="8" t="s">
        <v>445</v>
      </c>
      <c r="H10632" s="8" t="s">
        <v>446</v>
      </c>
    </row>
    <row r="10633" spans="1:8">
      <c r="A10633" s="8" t="str">
        <f t="shared" si="205"/>
        <v>------------------------------</v>
      </c>
      <c r="B10633" s="8" t="s">
        <v>427</v>
      </c>
      <c r="C10633" s="8" t="s">
        <v>447</v>
      </c>
      <c r="D10633" s="8" t="s">
        <v>448</v>
      </c>
      <c r="E10633" s="8" t="s">
        <v>449</v>
      </c>
      <c r="F10633" s="8" t="s">
        <v>448</v>
      </c>
      <c r="G10633" s="8" t="s">
        <v>431</v>
      </c>
      <c r="H10633" s="8" t="s">
        <v>427</v>
      </c>
    </row>
    <row r="10634" spans="1:8">
      <c r="A10634" s="8" t="str">
        <f t="shared" si="205"/>
        <v>40.16.001810.04.0007</v>
      </c>
      <c r="B10634" s="8" t="s">
        <v>145</v>
      </c>
      <c r="C10634" s="8" t="s">
        <v>1123</v>
      </c>
      <c r="D10634" s="8" t="s">
        <v>505</v>
      </c>
      <c r="E10634" s="8" t="s">
        <v>535</v>
      </c>
      <c r="F10634" s="8" t="s">
        <v>452</v>
      </c>
      <c r="G10634" s="8" t="s">
        <v>536</v>
      </c>
      <c r="H10634" s="8">
        <v>0.18898699999999999</v>
      </c>
    </row>
    <row r="10635" spans="1:8">
      <c r="A10635" s="8" t="str">
        <f t="shared" si="205"/>
        <v>40.16.001810.07.0034</v>
      </c>
      <c r="B10635" s="8" t="s">
        <v>145</v>
      </c>
      <c r="C10635" s="8" t="s">
        <v>1123</v>
      </c>
      <c r="D10635" s="8" t="s">
        <v>505</v>
      </c>
      <c r="E10635" s="8" t="s">
        <v>1076</v>
      </c>
      <c r="F10635" s="8" t="s">
        <v>452</v>
      </c>
      <c r="G10635" s="8" t="s">
        <v>1077</v>
      </c>
      <c r="H10635" s="8">
        <v>3.1497999999999998E-2</v>
      </c>
    </row>
    <row r="10636" spans="1:8">
      <c r="A10636" s="8" t="str">
        <f t="shared" si="205"/>
        <v>40.16.001810.05.0007</v>
      </c>
      <c r="B10636" s="8" t="s">
        <v>145</v>
      </c>
      <c r="C10636" s="8" t="s">
        <v>1123</v>
      </c>
      <c r="D10636" s="8" t="s">
        <v>505</v>
      </c>
      <c r="E10636" s="8" t="s">
        <v>743</v>
      </c>
      <c r="F10636" s="8" t="s">
        <v>498</v>
      </c>
      <c r="G10636" s="8" t="s">
        <v>744</v>
      </c>
      <c r="H10636" s="8">
        <v>0.26668199999999997</v>
      </c>
    </row>
    <row r="10637" spans="1:8">
      <c r="A10637" s="8" t="str">
        <f t="shared" si="205"/>
        <v>40.16.001810.07.0027</v>
      </c>
      <c r="B10637" s="8" t="s">
        <v>145</v>
      </c>
      <c r="C10637" s="8" t="s">
        <v>1123</v>
      </c>
      <c r="D10637" s="8" t="s">
        <v>505</v>
      </c>
      <c r="E10637" s="8" t="s">
        <v>948</v>
      </c>
      <c r="F10637" s="8" t="s">
        <v>452</v>
      </c>
      <c r="G10637" s="8" t="s">
        <v>949</v>
      </c>
      <c r="H10637" s="8">
        <v>1.7849999999999999E-3</v>
      </c>
    </row>
    <row r="10638" spans="1:8">
      <c r="A10638" s="8" t="str">
        <f t="shared" si="205"/>
        <v>40.16.001820.07.0115</v>
      </c>
      <c r="B10638" s="8" t="s">
        <v>145</v>
      </c>
      <c r="C10638" s="8" t="s">
        <v>1123</v>
      </c>
      <c r="D10638" s="8" t="s">
        <v>505</v>
      </c>
      <c r="E10638" s="8" t="s">
        <v>1134</v>
      </c>
      <c r="F10638" s="8" t="s">
        <v>452</v>
      </c>
      <c r="G10638" s="8" t="s">
        <v>1092</v>
      </c>
      <c r="H10638" s="8">
        <v>6.7347000000000004E-2</v>
      </c>
    </row>
    <row r="10639" spans="1:8">
      <c r="A10639" s="8" t="str">
        <f t="shared" ref="A10639:A10702" si="206">B10639&amp;E10639</f>
        <v>40.16.001820.03.0045</v>
      </c>
      <c r="B10639" s="8" t="s">
        <v>145</v>
      </c>
      <c r="C10639" s="8" t="s">
        <v>1123</v>
      </c>
      <c r="D10639" s="8" t="s">
        <v>505</v>
      </c>
      <c r="E10639" s="8" t="s">
        <v>1131</v>
      </c>
      <c r="F10639" s="8" t="s">
        <v>463</v>
      </c>
      <c r="G10639" s="8" t="s">
        <v>1132</v>
      </c>
      <c r="H10639" s="8">
        <v>1</v>
      </c>
    </row>
    <row r="10640" spans="1:8">
      <c r="A10640" s="8" t="str">
        <f t="shared" si="206"/>
        <v>40.16.001820.06.0036</v>
      </c>
      <c r="B10640" s="8" t="s">
        <v>145</v>
      </c>
      <c r="C10640" s="8" t="s">
        <v>1123</v>
      </c>
      <c r="D10640" s="8" t="s">
        <v>505</v>
      </c>
      <c r="E10640" s="8" t="s">
        <v>1124</v>
      </c>
      <c r="F10640" s="8" t="s">
        <v>463</v>
      </c>
      <c r="G10640" s="8" t="s">
        <v>1122</v>
      </c>
      <c r="H10640" s="8">
        <v>15</v>
      </c>
    </row>
    <row r="10641" spans="1:8">
      <c r="A10641" s="8" t="str">
        <f t="shared" si="206"/>
        <v>40.16.001935.05.0048</v>
      </c>
      <c r="B10641" s="8" t="s">
        <v>146</v>
      </c>
      <c r="C10641" s="8" t="s">
        <v>1115</v>
      </c>
      <c r="D10641" s="8" t="s">
        <v>505</v>
      </c>
      <c r="E10641" s="8" t="s">
        <v>1066</v>
      </c>
      <c r="F10641" s="8" t="s">
        <v>452</v>
      </c>
      <c r="G10641" s="8" t="s">
        <v>1067</v>
      </c>
      <c r="H10641" s="8">
        <v>3.15</v>
      </c>
    </row>
    <row r="10642" spans="1:8">
      <c r="A10642" s="8" t="str">
        <f t="shared" si="206"/>
        <v>40.16.001930.05.0030</v>
      </c>
      <c r="B10642" s="8" t="s">
        <v>146</v>
      </c>
      <c r="C10642" s="8" t="s">
        <v>1115</v>
      </c>
      <c r="D10642" s="8" t="s">
        <v>505</v>
      </c>
      <c r="E10642" s="8" t="s">
        <v>1068</v>
      </c>
      <c r="F10642" s="8" t="s">
        <v>452</v>
      </c>
      <c r="G10642" s="8" t="s">
        <v>1069</v>
      </c>
      <c r="H10642" s="8">
        <v>4.5</v>
      </c>
    </row>
    <row r="10643" spans="1:8">
      <c r="A10643" s="8" t="str">
        <f t="shared" si="206"/>
        <v>40.16.001910.07.0002</v>
      </c>
      <c r="B10643" s="8" t="s">
        <v>146</v>
      </c>
      <c r="C10643" s="8" t="s">
        <v>1115</v>
      </c>
      <c r="D10643" s="8" t="s">
        <v>505</v>
      </c>
      <c r="E10643" s="8" t="s">
        <v>454</v>
      </c>
      <c r="F10643" s="8" t="s">
        <v>452</v>
      </c>
      <c r="G10643" s="8" t="s">
        <v>455</v>
      </c>
      <c r="H10643" s="8">
        <v>1.4965520000000001</v>
      </c>
    </row>
    <row r="10644" spans="1:8">
      <c r="A10644" s="8" t="str">
        <f t="shared" si="206"/>
        <v>40.16.001910.09.0003</v>
      </c>
      <c r="B10644" s="8" t="s">
        <v>146</v>
      </c>
      <c r="C10644" s="8" t="s">
        <v>1115</v>
      </c>
      <c r="D10644" s="8" t="s">
        <v>505</v>
      </c>
      <c r="E10644" s="8" t="s">
        <v>824</v>
      </c>
      <c r="F10644" s="8" t="s">
        <v>452</v>
      </c>
      <c r="G10644" s="8" t="s">
        <v>825</v>
      </c>
      <c r="H10644" s="8">
        <v>0.72967599999999999</v>
      </c>
    </row>
    <row r="10645" spans="1:8">
      <c r="A10645" s="8" t="str">
        <f t="shared" si="206"/>
        <v>40.16.001910.06.0001</v>
      </c>
      <c r="B10645" s="8" t="s">
        <v>146</v>
      </c>
      <c r="C10645" s="8" t="s">
        <v>1115</v>
      </c>
      <c r="D10645" s="8" t="s">
        <v>505</v>
      </c>
      <c r="E10645" s="8" t="s">
        <v>481</v>
      </c>
      <c r="F10645" s="8" t="s">
        <v>452</v>
      </c>
      <c r="G10645" s="8" t="s">
        <v>482</v>
      </c>
      <c r="H10645" s="8">
        <v>0.103048</v>
      </c>
    </row>
    <row r="10646" spans="1:8">
      <c r="A10646" s="8" t="str">
        <f t="shared" si="206"/>
        <v>40.16.001910.02.0003</v>
      </c>
      <c r="B10646" s="8" t="s">
        <v>146</v>
      </c>
      <c r="C10646" s="8" t="s">
        <v>1115</v>
      </c>
      <c r="D10646" s="8" t="s">
        <v>505</v>
      </c>
      <c r="E10646" s="8" t="s">
        <v>523</v>
      </c>
      <c r="F10646" s="8" t="s">
        <v>452</v>
      </c>
      <c r="G10646" s="8" t="s">
        <v>524</v>
      </c>
      <c r="H10646" s="8">
        <v>3.0145000000000002E-2</v>
      </c>
    </row>
    <row r="10647" spans="1:8">
      <c r="A10647" s="8" t="str">
        <f t="shared" si="206"/>
        <v>40.16.001910.04.0004</v>
      </c>
      <c r="B10647" s="8" t="s">
        <v>146</v>
      </c>
      <c r="C10647" s="8" t="s">
        <v>1115</v>
      </c>
      <c r="D10647" s="8" t="s">
        <v>505</v>
      </c>
      <c r="E10647" s="8" t="s">
        <v>776</v>
      </c>
      <c r="F10647" s="8" t="s">
        <v>452</v>
      </c>
      <c r="G10647" s="8" t="s">
        <v>777</v>
      </c>
      <c r="H10647" s="8">
        <v>0.13682800000000001</v>
      </c>
    </row>
    <row r="10648" spans="1:8">
      <c r="A10648" s="8" t="str">
        <f t="shared" si="206"/>
        <v>40.16.001910.06.0020</v>
      </c>
      <c r="B10648" s="8" t="s">
        <v>146</v>
      </c>
      <c r="C10648" s="8" t="s">
        <v>1115</v>
      </c>
      <c r="D10648" s="8" t="s">
        <v>505</v>
      </c>
      <c r="E10648" s="8" t="s">
        <v>456</v>
      </c>
      <c r="F10648" s="8" t="s">
        <v>452</v>
      </c>
      <c r="G10648" s="8" t="s">
        <v>457</v>
      </c>
      <c r="H10648" s="8">
        <v>2.8969000000000002E-2</v>
      </c>
    </row>
    <row r="10649" spans="1:8">
      <c r="A10649" s="8" t="str">
        <f t="shared" si="206"/>
        <v>40.16.001910.11.0002</v>
      </c>
      <c r="B10649" s="8" t="s">
        <v>146</v>
      </c>
      <c r="C10649" s="8" t="s">
        <v>1115</v>
      </c>
      <c r="D10649" s="8" t="s">
        <v>505</v>
      </c>
      <c r="E10649" s="8" t="s">
        <v>1070</v>
      </c>
      <c r="F10649" s="8" t="s">
        <v>452</v>
      </c>
      <c r="G10649" s="8" t="s">
        <v>1071</v>
      </c>
      <c r="H10649" s="8">
        <v>2.7366000000000001E-2</v>
      </c>
    </row>
    <row r="10650" spans="1:8">
      <c r="A10650" s="8" t="str">
        <f t="shared" si="206"/>
        <v>40.16.001910.07.0032</v>
      </c>
      <c r="B10650" s="8" t="s">
        <v>146</v>
      </c>
      <c r="C10650" s="8" t="s">
        <v>1115</v>
      </c>
      <c r="D10650" s="8" t="s">
        <v>505</v>
      </c>
      <c r="E10650" s="8" t="s">
        <v>723</v>
      </c>
      <c r="F10650" s="8" t="s">
        <v>452</v>
      </c>
      <c r="G10650" s="8" t="s">
        <v>724</v>
      </c>
      <c r="H10650" s="8">
        <v>1.0262E-2</v>
      </c>
    </row>
    <row r="10651" spans="1:8">
      <c r="A10651" s="8" t="str">
        <f t="shared" si="206"/>
        <v>40.16.001910.07.1021</v>
      </c>
      <c r="B10651" s="8" t="s">
        <v>146</v>
      </c>
      <c r="C10651" s="8" t="s">
        <v>1115</v>
      </c>
      <c r="D10651" s="8" t="s">
        <v>505</v>
      </c>
      <c r="E10651" s="8" t="s">
        <v>1072</v>
      </c>
      <c r="F10651" s="8" t="s">
        <v>498</v>
      </c>
      <c r="G10651" s="8" t="s">
        <v>1073</v>
      </c>
      <c r="H10651" s="8">
        <v>1.1331000000000001E-2</v>
      </c>
    </row>
    <row r="10652" spans="1:8">
      <c r="A10652" s="8" t="str">
        <f t="shared" si="206"/>
        <v>40.16.001910.05.0003</v>
      </c>
      <c r="B10652" s="8" t="s">
        <v>146</v>
      </c>
      <c r="C10652" s="8" t="s">
        <v>1115</v>
      </c>
      <c r="D10652" s="8" t="s">
        <v>505</v>
      </c>
      <c r="E10652" s="8" t="s">
        <v>952</v>
      </c>
      <c r="F10652" s="8" t="s">
        <v>452</v>
      </c>
      <c r="G10652" s="8" t="s">
        <v>953</v>
      </c>
      <c r="H10652" s="8">
        <v>1.603448</v>
      </c>
    </row>
    <row r="10653" spans="1:8">
      <c r="A10653" s="8" t="str">
        <f t="shared" si="206"/>
        <v>40.16.001910.07.1022</v>
      </c>
      <c r="B10653" s="8" t="s">
        <v>146</v>
      </c>
      <c r="C10653" s="8" t="s">
        <v>1115</v>
      </c>
      <c r="D10653" s="8" t="s">
        <v>505</v>
      </c>
      <c r="E10653" s="8" t="s">
        <v>1074</v>
      </c>
      <c r="F10653" s="8" t="s">
        <v>498</v>
      </c>
      <c r="G10653" s="8" t="s">
        <v>1075</v>
      </c>
      <c r="H10653" s="8">
        <v>3.4633999999999998E-2</v>
      </c>
    </row>
    <row r="10654" spans="1:8">
      <c r="A10654" s="8" t="str">
        <f t="shared" si="206"/>
        <v>40.16.001910.04.0007</v>
      </c>
      <c r="B10654" s="8" t="s">
        <v>146</v>
      </c>
      <c r="C10654" s="8" t="s">
        <v>1115</v>
      </c>
      <c r="D10654" s="8" t="s">
        <v>505</v>
      </c>
      <c r="E10654" s="8" t="s">
        <v>535</v>
      </c>
      <c r="F10654" s="8" t="s">
        <v>452</v>
      </c>
      <c r="G10654" s="8" t="s">
        <v>536</v>
      </c>
      <c r="H10654" s="8">
        <v>0.29931000000000002</v>
      </c>
    </row>
    <row r="10655" spans="1:8">
      <c r="A10655" s="8" t="str">
        <f t="shared" si="206"/>
        <v>40.16.001910.07.0034</v>
      </c>
      <c r="B10655" s="8" t="s">
        <v>146</v>
      </c>
      <c r="C10655" s="8" t="s">
        <v>1115</v>
      </c>
      <c r="D10655" s="8" t="s">
        <v>505</v>
      </c>
      <c r="E10655" s="8" t="s">
        <v>1076</v>
      </c>
      <c r="F10655" s="8" t="s">
        <v>452</v>
      </c>
      <c r="G10655" s="8" t="s">
        <v>1077</v>
      </c>
      <c r="H10655" s="8">
        <v>3.2069E-2</v>
      </c>
    </row>
    <row r="10656" spans="1:8">
      <c r="A10656" s="8" t="str">
        <f t="shared" si="206"/>
        <v>40.16.001910.07.0027</v>
      </c>
      <c r="B10656" s="8" t="s">
        <v>146</v>
      </c>
      <c r="C10656" s="8" t="s">
        <v>1115</v>
      </c>
      <c r="D10656" s="8" t="s">
        <v>505</v>
      </c>
      <c r="E10656" s="8" t="s">
        <v>948</v>
      </c>
      <c r="F10656" s="8" t="s">
        <v>452</v>
      </c>
      <c r="G10656" s="8" t="s">
        <v>949</v>
      </c>
      <c r="H10656" s="8">
        <v>1.817E-3</v>
      </c>
    </row>
    <row r="10657" spans="1:8">
      <c r="A10657" s="8" t="str">
        <f t="shared" si="206"/>
        <v>40.16.001920.07.0114</v>
      </c>
      <c r="B10657" s="8" t="s">
        <v>146</v>
      </c>
      <c r="C10657" s="8" t="s">
        <v>1115</v>
      </c>
      <c r="D10657" s="8" t="s">
        <v>505</v>
      </c>
      <c r="E10657" s="8" t="s">
        <v>1130</v>
      </c>
      <c r="F10657" s="8" t="s">
        <v>452</v>
      </c>
      <c r="G10657" s="8" t="s">
        <v>1079</v>
      </c>
      <c r="H10657" s="8">
        <v>6.7347000000000004E-2</v>
      </c>
    </row>
    <row r="10658" spans="1:8">
      <c r="A10658" s="8" t="str">
        <f t="shared" si="206"/>
        <v>40.16.001920.03.0045</v>
      </c>
      <c r="B10658" s="8" t="s">
        <v>146</v>
      </c>
      <c r="C10658" s="8" t="s">
        <v>1115</v>
      </c>
      <c r="D10658" s="8" t="s">
        <v>505</v>
      </c>
      <c r="E10658" s="8" t="s">
        <v>1131</v>
      </c>
      <c r="F10658" s="8" t="s">
        <v>463</v>
      </c>
      <c r="G10658" s="8" t="s">
        <v>1132</v>
      </c>
      <c r="H10658" s="8">
        <v>1</v>
      </c>
    </row>
    <row r="10659" spans="1:8">
      <c r="A10659" s="8" t="str">
        <f t="shared" si="206"/>
        <v>40.16.001920.06.0038</v>
      </c>
      <c r="B10659" s="8" t="s">
        <v>146</v>
      </c>
      <c r="C10659" s="8" t="s">
        <v>1115</v>
      </c>
      <c r="D10659" s="8" t="s">
        <v>505</v>
      </c>
      <c r="E10659" s="8" t="s">
        <v>1141</v>
      </c>
      <c r="F10659" s="8" t="s">
        <v>463</v>
      </c>
      <c r="G10659" s="8" t="s">
        <v>1127</v>
      </c>
      <c r="H10659" s="8">
        <v>1</v>
      </c>
    </row>
    <row r="10660" spans="1:8">
      <c r="A10660" s="8" t="str">
        <f t="shared" si="206"/>
        <v>40.16.002035.05.0048</v>
      </c>
      <c r="B10660" s="8" t="s">
        <v>147</v>
      </c>
      <c r="C10660" s="8" t="s">
        <v>1115</v>
      </c>
      <c r="D10660" s="8" t="s">
        <v>505</v>
      </c>
      <c r="E10660" s="8" t="s">
        <v>1066</v>
      </c>
      <c r="F10660" s="8" t="s">
        <v>452</v>
      </c>
      <c r="G10660" s="8" t="s">
        <v>1067</v>
      </c>
      <c r="H10660" s="8">
        <v>3.15</v>
      </c>
    </row>
    <row r="10661" spans="1:8">
      <c r="A10661" s="8" t="str">
        <f t="shared" si="206"/>
        <v>40.16.002030.05.0030</v>
      </c>
      <c r="B10661" s="8" t="s">
        <v>147</v>
      </c>
      <c r="C10661" s="8" t="s">
        <v>1115</v>
      </c>
      <c r="D10661" s="8" t="s">
        <v>505</v>
      </c>
      <c r="E10661" s="8" t="s">
        <v>1068</v>
      </c>
      <c r="F10661" s="8" t="s">
        <v>452</v>
      </c>
      <c r="G10661" s="8" t="s">
        <v>1069</v>
      </c>
      <c r="H10661" s="8">
        <v>4.5</v>
      </c>
    </row>
    <row r="10662" spans="1:8">
      <c r="A10662" s="8" t="str">
        <f t="shared" si="206"/>
        <v>40.16.002010.07.0002</v>
      </c>
      <c r="B10662" s="8" t="s">
        <v>147</v>
      </c>
      <c r="C10662" s="8" t="s">
        <v>1115</v>
      </c>
      <c r="D10662" s="8" t="s">
        <v>505</v>
      </c>
      <c r="E10662" s="8" t="s">
        <v>454</v>
      </c>
      <c r="F10662" s="8" t="s">
        <v>452</v>
      </c>
      <c r="G10662" s="8" t="s">
        <v>455</v>
      </c>
      <c r="H10662" s="8">
        <v>1.4965520000000001</v>
      </c>
    </row>
    <row r="10663" spans="1:8">
      <c r="A10663" s="8" t="str">
        <f t="shared" si="206"/>
        <v>40.16.002010.09.0003</v>
      </c>
      <c r="B10663" s="8" t="s">
        <v>147</v>
      </c>
      <c r="C10663" s="8" t="s">
        <v>1115</v>
      </c>
      <c r="D10663" s="8" t="s">
        <v>505</v>
      </c>
      <c r="E10663" s="8" t="s">
        <v>824</v>
      </c>
      <c r="F10663" s="8" t="s">
        <v>452</v>
      </c>
      <c r="G10663" s="8" t="s">
        <v>825</v>
      </c>
      <c r="H10663" s="8">
        <v>0.72967599999999999</v>
      </c>
    </row>
    <row r="10664" spans="1:8">
      <c r="A10664" s="8" t="str">
        <f t="shared" si="206"/>
        <v>40.16.002010.06.0001</v>
      </c>
      <c r="B10664" s="8" t="s">
        <v>147</v>
      </c>
      <c r="C10664" s="8" t="s">
        <v>1115</v>
      </c>
      <c r="D10664" s="8" t="s">
        <v>505</v>
      </c>
      <c r="E10664" s="8" t="s">
        <v>481</v>
      </c>
      <c r="F10664" s="8" t="s">
        <v>452</v>
      </c>
      <c r="G10664" s="8" t="s">
        <v>482</v>
      </c>
      <c r="H10664" s="8">
        <v>0.103048</v>
      </c>
    </row>
    <row r="10665" spans="1:8">
      <c r="A10665" s="8" t="str">
        <f t="shared" si="206"/>
        <v>40.16.002010.02.0003</v>
      </c>
      <c r="B10665" s="8" t="s">
        <v>147</v>
      </c>
      <c r="C10665" s="8" t="s">
        <v>1115</v>
      </c>
      <c r="D10665" s="8" t="s">
        <v>505</v>
      </c>
      <c r="E10665" s="8" t="s">
        <v>523</v>
      </c>
      <c r="F10665" s="8" t="s">
        <v>452</v>
      </c>
      <c r="G10665" s="8" t="s">
        <v>524</v>
      </c>
      <c r="H10665" s="8">
        <v>3.0145000000000002E-2</v>
      </c>
    </row>
    <row r="10666" spans="1:8">
      <c r="A10666" s="8" t="str">
        <f t="shared" si="206"/>
        <v>40.16.002010.04.0004</v>
      </c>
      <c r="B10666" s="8" t="s">
        <v>147</v>
      </c>
      <c r="C10666" s="8" t="s">
        <v>1115</v>
      </c>
      <c r="D10666" s="8" t="s">
        <v>505</v>
      </c>
      <c r="E10666" s="8" t="s">
        <v>776</v>
      </c>
      <c r="F10666" s="8" t="s">
        <v>452</v>
      </c>
      <c r="G10666" s="8" t="s">
        <v>777</v>
      </c>
      <c r="H10666" s="8">
        <v>0.13682800000000001</v>
      </c>
    </row>
    <row r="10667" spans="1:8">
      <c r="A10667" s="8" t="str">
        <f t="shared" si="206"/>
        <v>40.16.002010.06.0020</v>
      </c>
      <c r="B10667" s="8" t="s">
        <v>147</v>
      </c>
      <c r="C10667" s="8" t="s">
        <v>1115</v>
      </c>
      <c r="D10667" s="8" t="s">
        <v>505</v>
      </c>
      <c r="E10667" s="8" t="s">
        <v>456</v>
      </c>
      <c r="F10667" s="8" t="s">
        <v>452</v>
      </c>
      <c r="G10667" s="8" t="s">
        <v>457</v>
      </c>
      <c r="H10667" s="8">
        <v>2.8969000000000002E-2</v>
      </c>
    </row>
    <row r="10668" spans="1:8">
      <c r="A10668" s="8" t="str">
        <f t="shared" si="206"/>
        <v>40.16.002010.11.0002</v>
      </c>
      <c r="B10668" s="8" t="s">
        <v>147</v>
      </c>
      <c r="C10668" s="8" t="s">
        <v>1115</v>
      </c>
      <c r="D10668" s="8" t="s">
        <v>505</v>
      </c>
      <c r="E10668" s="8" t="s">
        <v>1070</v>
      </c>
      <c r="F10668" s="8" t="s">
        <v>452</v>
      </c>
      <c r="G10668" s="8" t="s">
        <v>1071</v>
      </c>
      <c r="H10668" s="8">
        <v>2.7366000000000001E-2</v>
      </c>
    </row>
    <row r="10669" spans="1:8">
      <c r="A10669" s="8" t="str">
        <f t="shared" si="206"/>
        <v>40.16.002010.07.0032</v>
      </c>
      <c r="B10669" s="8" t="s">
        <v>147</v>
      </c>
      <c r="C10669" s="8" t="s">
        <v>1115</v>
      </c>
      <c r="D10669" s="8" t="s">
        <v>505</v>
      </c>
      <c r="E10669" s="8" t="s">
        <v>723</v>
      </c>
      <c r="F10669" s="8" t="s">
        <v>452</v>
      </c>
      <c r="G10669" s="8" t="s">
        <v>724</v>
      </c>
      <c r="H10669" s="8">
        <v>1.0262E-2</v>
      </c>
    </row>
    <row r="10670" spans="1:8">
      <c r="A10670" s="8" t="str">
        <f t="shared" si="206"/>
        <v>40.16.002010.07.1021</v>
      </c>
      <c r="B10670" s="8" t="s">
        <v>147</v>
      </c>
      <c r="C10670" s="8" t="s">
        <v>1115</v>
      </c>
      <c r="D10670" s="8" t="s">
        <v>505</v>
      </c>
      <c r="E10670" s="8" t="s">
        <v>1072</v>
      </c>
      <c r="F10670" s="8" t="s">
        <v>498</v>
      </c>
      <c r="G10670" s="8" t="s">
        <v>1073</v>
      </c>
      <c r="H10670" s="8">
        <v>1.1331000000000001E-2</v>
      </c>
    </row>
    <row r="10671" spans="1:8">
      <c r="A10671" s="8" t="str">
        <f t="shared" si="206"/>
        <v>40.16.002010.05.0003</v>
      </c>
      <c r="B10671" s="8" t="s">
        <v>147</v>
      </c>
      <c r="C10671" s="8" t="s">
        <v>1115</v>
      </c>
      <c r="D10671" s="8" t="s">
        <v>505</v>
      </c>
      <c r="E10671" s="8" t="s">
        <v>952</v>
      </c>
      <c r="F10671" s="8" t="s">
        <v>452</v>
      </c>
      <c r="G10671" s="8" t="s">
        <v>953</v>
      </c>
      <c r="H10671" s="8">
        <v>1.603448</v>
      </c>
    </row>
    <row r="10672" spans="1:8">
      <c r="A10672" s="8" t="str">
        <f t="shared" si="206"/>
        <v>40.16.002010.07.1022</v>
      </c>
      <c r="B10672" s="8" t="s">
        <v>147</v>
      </c>
      <c r="C10672" s="8" t="s">
        <v>1115</v>
      </c>
      <c r="D10672" s="8" t="s">
        <v>505</v>
      </c>
      <c r="E10672" s="8" t="s">
        <v>1074</v>
      </c>
      <c r="F10672" s="8" t="s">
        <v>498</v>
      </c>
      <c r="G10672" s="8" t="s">
        <v>1075</v>
      </c>
      <c r="H10672" s="8">
        <v>3.4633999999999998E-2</v>
      </c>
    </row>
    <row r="10673" spans="1:8">
      <c r="A10673" s="8" t="str">
        <f t="shared" si="206"/>
        <v>40.16.002010.04.0007</v>
      </c>
      <c r="B10673" s="8" t="s">
        <v>147</v>
      </c>
      <c r="C10673" s="8" t="s">
        <v>1115</v>
      </c>
      <c r="D10673" s="8" t="s">
        <v>505</v>
      </c>
      <c r="E10673" s="8" t="s">
        <v>535</v>
      </c>
      <c r="F10673" s="8" t="s">
        <v>452</v>
      </c>
      <c r="G10673" s="8" t="s">
        <v>536</v>
      </c>
      <c r="H10673" s="8">
        <v>0.29931000000000002</v>
      </c>
    </row>
    <row r="10674" spans="1:8">
      <c r="A10674" s="8" t="str">
        <f t="shared" si="206"/>
        <v>40.16.002010.07.0034</v>
      </c>
      <c r="B10674" s="8" t="s">
        <v>147</v>
      </c>
      <c r="C10674" s="8" t="s">
        <v>1115</v>
      </c>
      <c r="D10674" s="8" t="s">
        <v>505</v>
      </c>
      <c r="E10674" s="8" t="s">
        <v>1076</v>
      </c>
      <c r="F10674" s="8" t="s">
        <v>452</v>
      </c>
      <c r="G10674" s="8" t="s">
        <v>1077</v>
      </c>
      <c r="H10674" s="8">
        <v>3.2069E-2</v>
      </c>
    </row>
    <row r="10675" spans="1:8">
      <c r="A10675" s="8" t="str">
        <f t="shared" si="206"/>
        <v>40.16.002010.07.0027</v>
      </c>
      <c r="B10675" s="8" t="s">
        <v>147</v>
      </c>
      <c r="C10675" s="8" t="s">
        <v>1115</v>
      </c>
      <c r="D10675" s="8" t="s">
        <v>505</v>
      </c>
      <c r="E10675" s="8" t="s">
        <v>948</v>
      </c>
      <c r="F10675" s="8" t="s">
        <v>452</v>
      </c>
      <c r="G10675" s="8" t="s">
        <v>949</v>
      </c>
      <c r="H10675" s="8">
        <v>1.817E-3</v>
      </c>
    </row>
    <row r="10676" spans="1:8">
      <c r="A10676" s="8" t="str">
        <f t="shared" si="206"/>
        <v>40.16.002020.07.0121</v>
      </c>
      <c r="B10676" s="8" t="s">
        <v>147</v>
      </c>
      <c r="C10676" s="8" t="s">
        <v>1115</v>
      </c>
      <c r="D10676" s="8" t="s">
        <v>505</v>
      </c>
      <c r="E10676" s="8" t="s">
        <v>1142</v>
      </c>
      <c r="F10676" s="8" t="s">
        <v>452</v>
      </c>
      <c r="G10676" s="8" t="s">
        <v>1143</v>
      </c>
      <c r="H10676" s="8">
        <v>6.7347000000000004E-2</v>
      </c>
    </row>
    <row r="10677" spans="1:8">
      <c r="A10677" s="8" t="str">
        <f t="shared" si="206"/>
        <v>40.16.002020.03.0045</v>
      </c>
      <c r="B10677" s="8" t="s">
        <v>147</v>
      </c>
      <c r="C10677" s="8" t="s">
        <v>1115</v>
      </c>
      <c r="D10677" s="8" t="s">
        <v>505</v>
      </c>
      <c r="E10677" s="8" t="s">
        <v>1131</v>
      </c>
      <c r="F10677" s="8" t="s">
        <v>463</v>
      </c>
      <c r="G10677" s="8" t="s">
        <v>1132</v>
      </c>
      <c r="H10677" s="8">
        <v>1</v>
      </c>
    </row>
    <row r="10678" spans="1:8">
      <c r="A10678" s="8" t="str">
        <f t="shared" si="206"/>
        <v>40.16.002020.06.0001</v>
      </c>
      <c r="B10678" s="8" t="s">
        <v>147</v>
      </c>
      <c r="C10678" s="8" t="s">
        <v>1115</v>
      </c>
      <c r="D10678" s="8" t="s">
        <v>505</v>
      </c>
      <c r="E10678" s="8" t="s">
        <v>573</v>
      </c>
      <c r="F10678" s="8" t="s">
        <v>508</v>
      </c>
      <c r="G10678" s="8" t="s">
        <v>574</v>
      </c>
      <c r="H10678" s="8">
        <v>15.306122</v>
      </c>
    </row>
    <row r="10679" spans="1:8">
      <c r="A10679" s="8" t="str">
        <f t="shared" si="206"/>
        <v>40.16.002235.05.0048</v>
      </c>
      <c r="B10679" s="8" t="s">
        <v>1145</v>
      </c>
      <c r="C10679" s="8" t="s">
        <v>1146</v>
      </c>
      <c r="D10679" s="8" t="s">
        <v>505</v>
      </c>
      <c r="E10679" s="8" t="s">
        <v>1066</v>
      </c>
      <c r="F10679" s="8" t="s">
        <v>452</v>
      </c>
      <c r="G10679" s="8" t="s">
        <v>1067</v>
      </c>
      <c r="H10679" s="8">
        <v>3.15</v>
      </c>
    </row>
    <row r="10680" spans="1:8">
      <c r="A10680" s="8" t="str">
        <f t="shared" si="206"/>
        <v>40.16.002230.05.0030</v>
      </c>
      <c r="B10680" s="8" t="s">
        <v>1145</v>
      </c>
      <c r="C10680" s="8" t="s">
        <v>1146</v>
      </c>
      <c r="D10680" s="8" t="s">
        <v>505</v>
      </c>
      <c r="E10680" s="8" t="s">
        <v>1068</v>
      </c>
      <c r="F10680" s="8" t="s">
        <v>452</v>
      </c>
      <c r="G10680" s="8" t="s">
        <v>1069</v>
      </c>
      <c r="H10680" s="8">
        <v>4.5</v>
      </c>
    </row>
    <row r="10681" spans="1:8">
      <c r="A10681" s="8" t="str">
        <f t="shared" si="206"/>
        <v>40.16.002210.07.0002</v>
      </c>
      <c r="B10681" s="8" t="s">
        <v>1145</v>
      </c>
      <c r="C10681" s="8" t="s">
        <v>1146</v>
      </c>
      <c r="D10681" s="8" t="s">
        <v>505</v>
      </c>
      <c r="E10681" s="8" t="s">
        <v>454</v>
      </c>
      <c r="F10681" s="8" t="s">
        <v>452</v>
      </c>
      <c r="G10681" s="8" t="s">
        <v>455</v>
      </c>
      <c r="H10681" s="8">
        <v>1.4965520000000001</v>
      </c>
    </row>
    <row r="10682" spans="1:8">
      <c r="A10682" s="8" t="str">
        <f t="shared" si="206"/>
        <v>40.16.002210.09.0003</v>
      </c>
      <c r="B10682" s="8" t="s">
        <v>1145</v>
      </c>
      <c r="C10682" s="8" t="s">
        <v>1146</v>
      </c>
      <c r="D10682" s="8" t="s">
        <v>505</v>
      </c>
      <c r="E10682" s="8" t="s">
        <v>824</v>
      </c>
      <c r="F10682" s="8" t="s">
        <v>452</v>
      </c>
      <c r="G10682" s="8" t="s">
        <v>825</v>
      </c>
      <c r="H10682" s="8">
        <v>0.72967599999999999</v>
      </c>
    </row>
    <row r="10683" spans="1:8">
      <c r="A10683" s="8" t="str">
        <f t="shared" si="206"/>
        <v>40.16.002210.06.0001</v>
      </c>
      <c r="B10683" s="8" t="s">
        <v>1145</v>
      </c>
      <c r="C10683" s="8" t="s">
        <v>1146</v>
      </c>
      <c r="D10683" s="8" t="s">
        <v>505</v>
      </c>
      <c r="E10683" s="8" t="s">
        <v>481</v>
      </c>
      <c r="F10683" s="8" t="s">
        <v>452</v>
      </c>
      <c r="G10683" s="8" t="s">
        <v>482</v>
      </c>
      <c r="H10683" s="8">
        <v>0.103048</v>
      </c>
    </row>
    <row r="10684" spans="1:8">
      <c r="A10684" s="8" t="str">
        <f t="shared" si="206"/>
        <v>40.16.002210.02.0003</v>
      </c>
      <c r="B10684" s="8" t="s">
        <v>1145</v>
      </c>
      <c r="C10684" s="8" t="s">
        <v>1146</v>
      </c>
      <c r="D10684" s="8" t="s">
        <v>505</v>
      </c>
      <c r="E10684" s="8" t="s">
        <v>523</v>
      </c>
      <c r="F10684" s="8" t="s">
        <v>452</v>
      </c>
      <c r="G10684" s="8" t="s">
        <v>524</v>
      </c>
      <c r="H10684" s="8">
        <v>3.0145000000000002E-2</v>
      </c>
    </row>
    <row r="10685" spans="1:8">
      <c r="A10685" s="8" t="str">
        <f t="shared" si="206"/>
        <v>40.16.002210.04.0004</v>
      </c>
      <c r="B10685" s="8" t="s">
        <v>1145</v>
      </c>
      <c r="C10685" s="8" t="s">
        <v>1146</v>
      </c>
      <c r="D10685" s="8" t="s">
        <v>505</v>
      </c>
      <c r="E10685" s="8" t="s">
        <v>776</v>
      </c>
      <c r="F10685" s="8" t="s">
        <v>452</v>
      </c>
      <c r="G10685" s="8" t="s">
        <v>777</v>
      </c>
      <c r="H10685" s="8">
        <v>0.13682800000000001</v>
      </c>
    </row>
    <row r="10686" spans="1:8">
      <c r="A10686" s="8" t="str">
        <f t="shared" si="206"/>
        <v>40.16.002210.06.0020</v>
      </c>
      <c r="B10686" s="8" t="s">
        <v>1145</v>
      </c>
      <c r="C10686" s="8" t="s">
        <v>1146</v>
      </c>
      <c r="D10686" s="8" t="s">
        <v>505</v>
      </c>
      <c r="E10686" s="8" t="s">
        <v>456</v>
      </c>
      <c r="F10686" s="8" t="s">
        <v>452</v>
      </c>
      <c r="G10686" s="8" t="s">
        <v>457</v>
      </c>
      <c r="H10686" s="8">
        <v>2.8969000000000002E-2</v>
      </c>
    </row>
    <row r="10687" spans="1:8">
      <c r="A10687" s="8" t="str">
        <f t="shared" si="206"/>
        <v>40.16.002210.11.0002</v>
      </c>
      <c r="B10687" s="8" t="s">
        <v>1145</v>
      </c>
      <c r="C10687" s="8" t="s">
        <v>1146</v>
      </c>
      <c r="D10687" s="8" t="s">
        <v>505</v>
      </c>
      <c r="E10687" s="8" t="s">
        <v>1070</v>
      </c>
      <c r="F10687" s="8" t="s">
        <v>452</v>
      </c>
      <c r="G10687" s="8" t="s">
        <v>1071</v>
      </c>
      <c r="H10687" s="8">
        <v>2.7366000000000001E-2</v>
      </c>
    </row>
    <row r="10688" spans="1:8">
      <c r="A10688" s="8" t="str">
        <f t="shared" si="206"/>
        <v>40.16.002210.07.0032</v>
      </c>
      <c r="B10688" s="8" t="s">
        <v>1145</v>
      </c>
      <c r="C10688" s="8" t="s">
        <v>1146</v>
      </c>
      <c r="D10688" s="8" t="s">
        <v>505</v>
      </c>
      <c r="E10688" s="8" t="s">
        <v>723</v>
      </c>
      <c r="F10688" s="8" t="s">
        <v>452</v>
      </c>
      <c r="G10688" s="8" t="s">
        <v>724</v>
      </c>
      <c r="H10688" s="8">
        <v>1.0262E-2</v>
      </c>
    </row>
    <row r="10689" spans="1:8">
      <c r="A10689" s="8" t="str">
        <f t="shared" si="206"/>
        <v>40.16.002210.07.1021</v>
      </c>
      <c r="B10689" s="8" t="s">
        <v>1145</v>
      </c>
      <c r="C10689" s="8" t="s">
        <v>1146</v>
      </c>
      <c r="D10689" s="8" t="s">
        <v>505</v>
      </c>
      <c r="E10689" s="8" t="s">
        <v>1072</v>
      </c>
      <c r="F10689" s="8" t="s">
        <v>498</v>
      </c>
      <c r="G10689" s="8" t="s">
        <v>1073</v>
      </c>
      <c r="H10689" s="8">
        <v>1.1331000000000001E-2</v>
      </c>
    </row>
    <row r="10690" spans="1:8">
      <c r="A10690" s="8" t="str">
        <f t="shared" si="206"/>
        <v>40.16.002210.05.0003</v>
      </c>
      <c r="B10690" s="8" t="s">
        <v>1145</v>
      </c>
      <c r="C10690" s="8" t="s">
        <v>1146</v>
      </c>
      <c r="D10690" s="8" t="s">
        <v>505</v>
      </c>
      <c r="E10690" s="8" t="s">
        <v>952</v>
      </c>
      <c r="F10690" s="8" t="s">
        <v>452</v>
      </c>
      <c r="G10690" s="8" t="s">
        <v>953</v>
      </c>
      <c r="H10690" s="8">
        <v>1.603448</v>
      </c>
    </row>
    <row r="10691" spans="1:8">
      <c r="A10691" s="8" t="str">
        <f t="shared" si="206"/>
        <v>---------------  - FMEN031 - V:</v>
      </c>
      <c r="B10691" s="8" t="s">
        <v>427</v>
      </c>
      <c r="C10691" s="8" t="e">
        <f>------------------------------DAT</f>
        <v>#NAME?</v>
      </c>
      <c r="D10691" s="8" t="s">
        <v>1238</v>
      </c>
      <c r="E10691" s="8" t="s">
        <v>526</v>
      </c>
      <c r="F10691" s="8" t="s">
        <v>527</v>
      </c>
      <c r="G10691" s="8" t="s">
        <v>528</v>
      </c>
      <c r="H10691" s="8"/>
    </row>
    <row r="10692" spans="1:8">
      <c r="A10692" s="8" t="str">
        <f t="shared" si="206"/>
        <v>_x000C_------------------------------</v>
      </c>
      <c r="B10692" s="8" t="s">
        <v>529</v>
      </c>
      <c r="C10692" s="8" t="s">
        <v>1227</v>
      </c>
      <c r="D10692" s="8" t="s">
        <v>1228</v>
      </c>
      <c r="E10692" s="8" t="s">
        <v>430</v>
      </c>
      <c r="F10692" s="8" t="s">
        <v>429</v>
      </c>
      <c r="G10692" s="8" t="s">
        <v>431</v>
      </c>
      <c r="H10692" s="8" t="s">
        <v>431</v>
      </c>
    </row>
    <row r="10693" spans="1:8">
      <c r="A10693" s="8" t="str">
        <f t="shared" si="206"/>
        <v>FORNO DE MINASrutura de Atual P</v>
      </c>
      <c r="B10693" s="8" t="s">
        <v>433</v>
      </c>
      <c r="C10693" s="8" t="s">
        <v>434</v>
      </c>
      <c r="D10693" s="8" t="s">
        <v>435</v>
      </c>
      <c r="E10693" s="8" t="s">
        <v>436</v>
      </c>
      <c r="F10693" s="8" t="s">
        <v>437</v>
      </c>
      <c r="G10693" s="8" t="s">
        <v>438</v>
      </c>
      <c r="H10693" s="8" t="s">
        <v>2302</v>
      </c>
    </row>
    <row r="10694" spans="1:8">
      <c r="A10694" s="8" t="str">
        <f t="shared" si="206"/>
        <v>-------------------------------</v>
      </c>
      <c r="B10694" s="8" t="s">
        <v>427</v>
      </c>
      <c r="C10694" s="8" t="s">
        <v>1227</v>
      </c>
      <c r="D10694" s="8" t="s">
        <v>1228</v>
      </c>
      <c r="E10694" s="8" t="s">
        <v>430</v>
      </c>
      <c r="F10694" s="8" t="s">
        <v>429</v>
      </c>
      <c r="G10694" s="8" t="s">
        <v>431</v>
      </c>
      <c r="H10694" s="8" t="s">
        <v>2301</v>
      </c>
    </row>
    <row r="10695" spans="1:8">
      <c r="A10695" s="8" t="str">
        <f t="shared" si="206"/>
        <v/>
      </c>
      <c r="B10695" s="8"/>
      <c r="C10695" s="8"/>
      <c r="D10695" s="8"/>
      <c r="E10695" s="8"/>
      <c r="F10695" s="8"/>
      <c r="G10695" s="8"/>
      <c r="H10695" s="8"/>
    </row>
    <row r="10696" spans="1:8">
      <c r="A10696" s="8" t="str">
        <f t="shared" si="206"/>
        <v>Item PaiItem Filho</v>
      </c>
      <c r="B10696" s="8" t="s">
        <v>441</v>
      </c>
      <c r="C10696" s="8" t="s">
        <v>442</v>
      </c>
      <c r="D10696" s="8" t="s">
        <v>443</v>
      </c>
      <c r="E10696" s="8" t="s">
        <v>444</v>
      </c>
      <c r="F10696" s="8" t="s">
        <v>443</v>
      </c>
      <c r="G10696" s="8" t="s">
        <v>445</v>
      </c>
      <c r="H10696" s="8" t="s">
        <v>446</v>
      </c>
    </row>
    <row r="10697" spans="1:8">
      <c r="A10697" s="8" t="str">
        <f t="shared" si="206"/>
        <v>------------------------------</v>
      </c>
      <c r="B10697" s="8" t="s">
        <v>427</v>
      </c>
      <c r="C10697" s="8" t="s">
        <v>447</v>
      </c>
      <c r="D10697" s="8" t="s">
        <v>448</v>
      </c>
      <c r="E10697" s="8" t="s">
        <v>449</v>
      </c>
      <c r="F10697" s="8" t="s">
        <v>448</v>
      </c>
      <c r="G10697" s="8" t="s">
        <v>431</v>
      </c>
      <c r="H10697" s="8" t="s">
        <v>427</v>
      </c>
    </row>
    <row r="10698" spans="1:8">
      <c r="A10698" s="8" t="str">
        <f t="shared" si="206"/>
        <v>40.16.002210.07.1022</v>
      </c>
      <c r="B10698" s="8" t="s">
        <v>1145</v>
      </c>
      <c r="C10698" s="8" t="s">
        <v>1146</v>
      </c>
      <c r="D10698" s="8" t="s">
        <v>505</v>
      </c>
      <c r="E10698" s="8" t="s">
        <v>1074</v>
      </c>
      <c r="F10698" s="8" t="s">
        <v>498</v>
      </c>
      <c r="G10698" s="8" t="s">
        <v>1075</v>
      </c>
      <c r="H10698" s="8">
        <v>3.4633999999999998E-2</v>
      </c>
    </row>
    <row r="10699" spans="1:8">
      <c r="A10699" s="8" t="str">
        <f t="shared" si="206"/>
        <v>40.16.002210.04.0007</v>
      </c>
      <c r="B10699" s="8" t="s">
        <v>1145</v>
      </c>
      <c r="C10699" s="8" t="s">
        <v>1146</v>
      </c>
      <c r="D10699" s="8" t="s">
        <v>505</v>
      </c>
      <c r="E10699" s="8" t="s">
        <v>535</v>
      </c>
      <c r="F10699" s="8" t="s">
        <v>452</v>
      </c>
      <c r="G10699" s="8" t="s">
        <v>536</v>
      </c>
      <c r="H10699" s="8">
        <v>0.29931000000000002</v>
      </c>
    </row>
    <row r="10700" spans="1:8">
      <c r="A10700" s="8" t="str">
        <f t="shared" si="206"/>
        <v>40.16.002210.07.0034</v>
      </c>
      <c r="B10700" s="8" t="s">
        <v>1145</v>
      </c>
      <c r="C10700" s="8" t="s">
        <v>1146</v>
      </c>
      <c r="D10700" s="8" t="s">
        <v>505</v>
      </c>
      <c r="E10700" s="8" t="s">
        <v>1076</v>
      </c>
      <c r="F10700" s="8" t="s">
        <v>452</v>
      </c>
      <c r="G10700" s="8" t="s">
        <v>1077</v>
      </c>
      <c r="H10700" s="8">
        <v>3.2069E-2</v>
      </c>
    </row>
    <row r="10701" spans="1:8">
      <c r="A10701" s="8" t="str">
        <f t="shared" si="206"/>
        <v>40.16.002210.07.0027</v>
      </c>
      <c r="B10701" s="8" t="s">
        <v>1145</v>
      </c>
      <c r="C10701" s="8" t="s">
        <v>1146</v>
      </c>
      <c r="D10701" s="8" t="s">
        <v>505</v>
      </c>
      <c r="E10701" s="8" t="s">
        <v>948</v>
      </c>
      <c r="F10701" s="8" t="s">
        <v>452</v>
      </c>
      <c r="G10701" s="8" t="s">
        <v>949</v>
      </c>
      <c r="H10701" s="8">
        <v>1.817E-3</v>
      </c>
    </row>
    <row r="10702" spans="1:8">
      <c r="A10702" s="8" t="str">
        <f t="shared" si="206"/>
        <v>40.16.002220.07.0116</v>
      </c>
      <c r="B10702" s="8" t="s">
        <v>1145</v>
      </c>
      <c r="C10702" s="8" t="s">
        <v>1146</v>
      </c>
      <c r="D10702" s="8" t="s">
        <v>505</v>
      </c>
      <c r="E10702" s="8" t="s">
        <v>1136</v>
      </c>
      <c r="F10702" s="8" t="s">
        <v>452</v>
      </c>
      <c r="G10702" s="8" t="s">
        <v>1137</v>
      </c>
      <c r="H10702" s="8">
        <v>4.0612000000000002E-2</v>
      </c>
    </row>
    <row r="10703" spans="1:8">
      <c r="A10703" s="8" t="str">
        <f t="shared" ref="A10703:A10766" si="207">B10703&amp;E10703</f>
        <v>40.16.002220.03.0045</v>
      </c>
      <c r="B10703" s="8" t="s">
        <v>1145</v>
      </c>
      <c r="C10703" s="8" t="s">
        <v>1146</v>
      </c>
      <c r="D10703" s="8" t="s">
        <v>505</v>
      </c>
      <c r="E10703" s="8" t="s">
        <v>1131</v>
      </c>
      <c r="F10703" s="8" t="s">
        <v>463</v>
      </c>
      <c r="G10703" s="8" t="s">
        <v>1132</v>
      </c>
      <c r="H10703" s="8">
        <v>1</v>
      </c>
    </row>
    <row r="10704" spans="1:8">
      <c r="A10704" s="8" t="str">
        <f t="shared" si="207"/>
        <v>40.16.002220.06.0001</v>
      </c>
      <c r="B10704" s="8" t="s">
        <v>1145</v>
      </c>
      <c r="C10704" s="8" t="s">
        <v>1146</v>
      </c>
      <c r="D10704" s="8" t="s">
        <v>505</v>
      </c>
      <c r="E10704" s="8" t="s">
        <v>573</v>
      </c>
      <c r="F10704" s="8" t="s">
        <v>508</v>
      </c>
      <c r="G10704" s="8" t="s">
        <v>574</v>
      </c>
      <c r="H10704" s="8">
        <v>1</v>
      </c>
    </row>
    <row r="10705" spans="1:8">
      <c r="A10705" s="8" t="str">
        <f t="shared" si="207"/>
        <v>40.16.002335.05.0050</v>
      </c>
      <c r="B10705" s="8" t="s">
        <v>1147</v>
      </c>
      <c r="C10705" s="8" t="s">
        <v>1148</v>
      </c>
      <c r="D10705" s="8" t="s">
        <v>505</v>
      </c>
      <c r="E10705" s="8" t="s">
        <v>1085</v>
      </c>
      <c r="F10705" s="8" t="s">
        <v>452</v>
      </c>
      <c r="G10705" s="8" t="s">
        <v>1086</v>
      </c>
      <c r="H10705" s="8">
        <v>3.15</v>
      </c>
    </row>
    <row r="10706" spans="1:8">
      <c r="A10706" s="8" t="str">
        <f t="shared" si="207"/>
        <v>40.16.002330.05.0029</v>
      </c>
      <c r="B10706" s="8" t="s">
        <v>1147</v>
      </c>
      <c r="C10706" s="8" t="s">
        <v>1148</v>
      </c>
      <c r="D10706" s="8" t="s">
        <v>505</v>
      </c>
      <c r="E10706" s="8" t="s">
        <v>1087</v>
      </c>
      <c r="F10706" s="8" t="s">
        <v>452</v>
      </c>
      <c r="G10706" s="8" t="s">
        <v>1088</v>
      </c>
      <c r="H10706" s="8">
        <v>4.5</v>
      </c>
    </row>
    <row r="10707" spans="1:8">
      <c r="A10707" s="8" t="str">
        <f t="shared" si="207"/>
        <v>40.16.002310.07.0002</v>
      </c>
      <c r="B10707" s="8" t="s">
        <v>1147</v>
      </c>
      <c r="C10707" s="8" t="s">
        <v>1148</v>
      </c>
      <c r="D10707" s="8" t="s">
        <v>505</v>
      </c>
      <c r="E10707" s="8" t="s">
        <v>454</v>
      </c>
      <c r="F10707" s="8" t="s">
        <v>452</v>
      </c>
      <c r="G10707" s="8" t="s">
        <v>455</v>
      </c>
      <c r="H10707" s="8">
        <v>1.8898710000000001</v>
      </c>
    </row>
    <row r="10708" spans="1:8">
      <c r="A10708" s="8" t="str">
        <f t="shared" si="207"/>
        <v>40.16.002310.09.0003</v>
      </c>
      <c r="B10708" s="8" t="s">
        <v>1147</v>
      </c>
      <c r="C10708" s="8" t="s">
        <v>1148</v>
      </c>
      <c r="D10708" s="8" t="s">
        <v>505</v>
      </c>
      <c r="E10708" s="8" t="s">
        <v>824</v>
      </c>
      <c r="F10708" s="8" t="s">
        <v>452</v>
      </c>
      <c r="G10708" s="8" t="s">
        <v>825</v>
      </c>
      <c r="H10708" s="8">
        <v>0.52013399999999999</v>
      </c>
    </row>
    <row r="10709" spans="1:8">
      <c r="A10709" s="8" t="str">
        <f t="shared" si="207"/>
        <v>40.16.002310.06.0001</v>
      </c>
      <c r="B10709" s="8" t="s">
        <v>1147</v>
      </c>
      <c r="C10709" s="8" t="s">
        <v>1148</v>
      </c>
      <c r="D10709" s="8" t="s">
        <v>505</v>
      </c>
      <c r="E10709" s="8" t="s">
        <v>481</v>
      </c>
      <c r="F10709" s="8" t="s">
        <v>452</v>
      </c>
      <c r="G10709" s="8" t="s">
        <v>482</v>
      </c>
      <c r="H10709" s="8">
        <v>9.0293999999999999E-2</v>
      </c>
    </row>
    <row r="10710" spans="1:8">
      <c r="A10710" s="8" t="str">
        <f t="shared" si="207"/>
        <v>40.16.002310.02.0031</v>
      </c>
      <c r="B10710" s="8" t="s">
        <v>1147</v>
      </c>
      <c r="C10710" s="8" t="s">
        <v>1148</v>
      </c>
      <c r="D10710" s="8" t="s">
        <v>505</v>
      </c>
      <c r="E10710" s="8" t="s">
        <v>1089</v>
      </c>
      <c r="F10710" s="8" t="s">
        <v>498</v>
      </c>
      <c r="G10710" s="8" t="s">
        <v>1090</v>
      </c>
      <c r="H10710" s="8">
        <v>3.1497999999999998E-2</v>
      </c>
    </row>
    <row r="10711" spans="1:8">
      <c r="A10711" s="8" t="str">
        <f t="shared" si="207"/>
        <v>40.16.002310.04.0004</v>
      </c>
      <c r="B10711" s="8" t="s">
        <v>1147</v>
      </c>
      <c r="C10711" s="8" t="s">
        <v>1148</v>
      </c>
      <c r="D10711" s="8" t="s">
        <v>505</v>
      </c>
      <c r="E10711" s="8" t="s">
        <v>776</v>
      </c>
      <c r="F10711" s="8" t="s">
        <v>452</v>
      </c>
      <c r="G10711" s="8" t="s">
        <v>777</v>
      </c>
      <c r="H10711" s="8">
        <v>8.6723999999999996E-2</v>
      </c>
    </row>
    <row r="10712" spans="1:8">
      <c r="A10712" s="8" t="str">
        <f t="shared" si="207"/>
        <v>40.16.002310.06.0020</v>
      </c>
      <c r="B10712" s="8" t="s">
        <v>1147</v>
      </c>
      <c r="C10712" s="8" t="s">
        <v>1148</v>
      </c>
      <c r="D10712" s="8" t="s">
        <v>505</v>
      </c>
      <c r="E10712" s="8" t="s">
        <v>456</v>
      </c>
      <c r="F10712" s="8" t="s">
        <v>452</v>
      </c>
      <c r="G10712" s="8" t="s">
        <v>457</v>
      </c>
      <c r="H10712" s="8">
        <v>2.4147999999999999E-2</v>
      </c>
    </row>
    <row r="10713" spans="1:8">
      <c r="A10713" s="8" t="str">
        <f t="shared" si="207"/>
        <v>40.16.002310.11.0002</v>
      </c>
      <c r="B10713" s="8" t="s">
        <v>1147</v>
      </c>
      <c r="C10713" s="8" t="s">
        <v>1148</v>
      </c>
      <c r="D10713" s="8" t="s">
        <v>505</v>
      </c>
      <c r="E10713" s="8" t="s">
        <v>1070</v>
      </c>
      <c r="F10713" s="8" t="s">
        <v>452</v>
      </c>
      <c r="G10713" s="8" t="s">
        <v>1071</v>
      </c>
      <c r="H10713" s="8">
        <v>2.7297999999999999E-2</v>
      </c>
    </row>
    <row r="10714" spans="1:8">
      <c r="A10714" s="8" t="str">
        <f t="shared" si="207"/>
        <v>40.16.002310.07.0032</v>
      </c>
      <c r="B10714" s="8" t="s">
        <v>1147</v>
      </c>
      <c r="C10714" s="8" t="s">
        <v>1148</v>
      </c>
      <c r="D10714" s="8" t="s">
        <v>505</v>
      </c>
      <c r="E10714" s="8" t="s">
        <v>723</v>
      </c>
      <c r="F10714" s="8" t="s">
        <v>452</v>
      </c>
      <c r="G10714" s="8" t="s">
        <v>724</v>
      </c>
      <c r="H10714" s="8">
        <v>1.6589E-2</v>
      </c>
    </row>
    <row r="10715" spans="1:8">
      <c r="A10715" s="8" t="str">
        <f t="shared" si="207"/>
        <v>40.16.002310.07.1021</v>
      </c>
      <c r="B10715" s="8" t="s">
        <v>1147</v>
      </c>
      <c r="C10715" s="8" t="s">
        <v>1148</v>
      </c>
      <c r="D10715" s="8" t="s">
        <v>505</v>
      </c>
      <c r="E10715" s="8" t="s">
        <v>1072</v>
      </c>
      <c r="F10715" s="8" t="s">
        <v>498</v>
      </c>
      <c r="G10715" s="8" t="s">
        <v>1073</v>
      </c>
      <c r="H10715" s="8">
        <v>3.15E-3</v>
      </c>
    </row>
    <row r="10716" spans="1:8">
      <c r="A10716" s="8" t="str">
        <f t="shared" si="207"/>
        <v>40.16.002310.05.0003</v>
      </c>
      <c r="B10716" s="8" t="s">
        <v>1147</v>
      </c>
      <c r="C10716" s="8" t="s">
        <v>1148</v>
      </c>
      <c r="D10716" s="8" t="s">
        <v>505</v>
      </c>
      <c r="E10716" s="8" t="s">
        <v>952</v>
      </c>
      <c r="F10716" s="8" t="s">
        <v>452</v>
      </c>
      <c r="G10716" s="8" t="s">
        <v>953</v>
      </c>
      <c r="H10716" s="8">
        <v>1.3334090000000001</v>
      </c>
    </row>
    <row r="10717" spans="1:8">
      <c r="A10717" s="8" t="str">
        <f t="shared" si="207"/>
        <v>40.16.002310.07.1022</v>
      </c>
      <c r="B10717" s="8" t="s">
        <v>1147</v>
      </c>
      <c r="C10717" s="8" t="s">
        <v>1148</v>
      </c>
      <c r="D10717" s="8" t="s">
        <v>505</v>
      </c>
      <c r="E10717" s="8" t="s">
        <v>1074</v>
      </c>
      <c r="F10717" s="8" t="s">
        <v>498</v>
      </c>
      <c r="G10717" s="8" t="s">
        <v>1075</v>
      </c>
      <c r="H10717" s="8">
        <v>3.3388000000000001E-2</v>
      </c>
    </row>
    <row r="10718" spans="1:8">
      <c r="A10718" s="8" t="str">
        <f t="shared" si="207"/>
        <v>40.16.002310.04.0007</v>
      </c>
      <c r="B10718" s="8" t="s">
        <v>1147</v>
      </c>
      <c r="C10718" s="8" t="s">
        <v>1148</v>
      </c>
      <c r="D10718" s="8" t="s">
        <v>505</v>
      </c>
      <c r="E10718" s="8" t="s">
        <v>535</v>
      </c>
      <c r="F10718" s="8" t="s">
        <v>452</v>
      </c>
      <c r="G10718" s="8" t="s">
        <v>536</v>
      </c>
      <c r="H10718" s="8">
        <v>0.18898699999999999</v>
      </c>
    </row>
    <row r="10719" spans="1:8">
      <c r="A10719" s="8" t="str">
        <f t="shared" si="207"/>
        <v>40.16.002310.07.0034</v>
      </c>
      <c r="B10719" s="8" t="s">
        <v>1147</v>
      </c>
      <c r="C10719" s="8" t="s">
        <v>1148</v>
      </c>
      <c r="D10719" s="8" t="s">
        <v>505</v>
      </c>
      <c r="E10719" s="8" t="s">
        <v>1076</v>
      </c>
      <c r="F10719" s="8" t="s">
        <v>452</v>
      </c>
      <c r="G10719" s="8" t="s">
        <v>1077</v>
      </c>
      <c r="H10719" s="8">
        <v>3.1497999999999998E-2</v>
      </c>
    </row>
    <row r="10720" spans="1:8">
      <c r="A10720" s="8" t="str">
        <f t="shared" si="207"/>
        <v>40.16.002310.05.0007</v>
      </c>
      <c r="B10720" s="8" t="s">
        <v>1147</v>
      </c>
      <c r="C10720" s="8" t="s">
        <v>1148</v>
      </c>
      <c r="D10720" s="8" t="s">
        <v>505</v>
      </c>
      <c r="E10720" s="8" t="s">
        <v>743</v>
      </c>
      <c r="F10720" s="8" t="s">
        <v>498</v>
      </c>
      <c r="G10720" s="8" t="s">
        <v>744</v>
      </c>
      <c r="H10720" s="8">
        <v>0.26668199999999997</v>
      </c>
    </row>
    <row r="10721" spans="1:8">
      <c r="A10721" s="8" t="str">
        <f t="shared" si="207"/>
        <v>40.16.002310.07.0027</v>
      </c>
      <c r="B10721" s="8" t="s">
        <v>1147</v>
      </c>
      <c r="C10721" s="8" t="s">
        <v>1148</v>
      </c>
      <c r="D10721" s="8" t="s">
        <v>505</v>
      </c>
      <c r="E10721" s="8" t="s">
        <v>948</v>
      </c>
      <c r="F10721" s="8" t="s">
        <v>452</v>
      </c>
      <c r="G10721" s="8" t="s">
        <v>949</v>
      </c>
      <c r="H10721" s="8">
        <v>1.7849999999999999E-3</v>
      </c>
    </row>
    <row r="10722" spans="1:8">
      <c r="A10722" s="8" t="str">
        <f t="shared" si="207"/>
        <v>40.16.002320.07.0115</v>
      </c>
      <c r="B10722" s="8" t="s">
        <v>1147</v>
      </c>
      <c r="C10722" s="8" t="s">
        <v>1148</v>
      </c>
      <c r="D10722" s="8" t="s">
        <v>505</v>
      </c>
      <c r="E10722" s="8" t="s">
        <v>1134</v>
      </c>
      <c r="F10722" s="8" t="s">
        <v>452</v>
      </c>
      <c r="G10722" s="8" t="s">
        <v>1092</v>
      </c>
      <c r="H10722" s="8">
        <v>6.7347000000000004E-2</v>
      </c>
    </row>
    <row r="10723" spans="1:8">
      <c r="A10723" s="8" t="str">
        <f t="shared" si="207"/>
        <v>40.16.002320.03.0045</v>
      </c>
      <c r="B10723" s="8" t="s">
        <v>1147</v>
      </c>
      <c r="C10723" s="8" t="s">
        <v>1148</v>
      </c>
      <c r="D10723" s="8" t="s">
        <v>505</v>
      </c>
      <c r="E10723" s="8" t="s">
        <v>1131</v>
      </c>
      <c r="F10723" s="8" t="s">
        <v>463</v>
      </c>
      <c r="G10723" s="8" t="s">
        <v>1132</v>
      </c>
      <c r="H10723" s="8">
        <v>1</v>
      </c>
    </row>
    <row r="10724" spans="1:8">
      <c r="A10724" s="8" t="str">
        <f t="shared" si="207"/>
        <v>40.16.002320.06.0001</v>
      </c>
      <c r="B10724" s="8" t="s">
        <v>1147</v>
      </c>
      <c r="C10724" s="8" t="s">
        <v>1148</v>
      </c>
      <c r="D10724" s="8" t="s">
        <v>505</v>
      </c>
      <c r="E10724" s="8" t="s">
        <v>573</v>
      </c>
      <c r="F10724" s="8" t="s">
        <v>508</v>
      </c>
      <c r="G10724" s="8" t="s">
        <v>574</v>
      </c>
      <c r="H10724" s="8">
        <v>1</v>
      </c>
    </row>
    <row r="10725" spans="1:8">
      <c r="A10725" s="8" t="str">
        <f t="shared" si="207"/>
        <v>40.17.000135.05.0110</v>
      </c>
      <c r="B10725" s="8" t="s">
        <v>374</v>
      </c>
      <c r="C10725" s="8" t="s">
        <v>398</v>
      </c>
      <c r="D10725" s="8" t="s">
        <v>505</v>
      </c>
      <c r="E10725" s="8" t="s">
        <v>1149</v>
      </c>
      <c r="F10725" s="8" t="s">
        <v>452</v>
      </c>
      <c r="G10725" s="8" t="s">
        <v>1150</v>
      </c>
      <c r="H10725" s="8">
        <v>3.78</v>
      </c>
    </row>
    <row r="10726" spans="1:8">
      <c r="A10726" s="8" t="str">
        <f t="shared" si="207"/>
        <v>40.17.000130.02.0047</v>
      </c>
      <c r="B10726" s="8" t="s">
        <v>374</v>
      </c>
      <c r="C10726" s="8" t="s">
        <v>398</v>
      </c>
      <c r="D10726" s="8" t="s">
        <v>505</v>
      </c>
      <c r="E10726" s="8" t="s">
        <v>385</v>
      </c>
      <c r="F10726" s="8" t="s">
        <v>579</v>
      </c>
      <c r="G10726" s="8" t="s">
        <v>412</v>
      </c>
      <c r="H10726" s="8">
        <v>1.7181820000000001</v>
      </c>
    </row>
    <row r="10727" spans="1:8">
      <c r="A10727" s="8" t="str">
        <f t="shared" si="207"/>
        <v>40.17.000110.07.0002</v>
      </c>
      <c r="B10727" s="8" t="s">
        <v>374</v>
      </c>
      <c r="C10727" s="8" t="s">
        <v>398</v>
      </c>
      <c r="D10727" s="8" t="s">
        <v>505</v>
      </c>
      <c r="E10727" s="8" t="s">
        <v>454</v>
      </c>
      <c r="F10727" s="8" t="s">
        <v>452</v>
      </c>
      <c r="G10727" s="8" t="s">
        <v>455</v>
      </c>
      <c r="H10727" s="8">
        <v>0.41491099999999997</v>
      </c>
    </row>
    <row r="10728" spans="1:8">
      <c r="A10728" s="8" t="str">
        <f t="shared" si="207"/>
        <v>40.17.000110.09.0004</v>
      </c>
      <c r="B10728" s="8" t="s">
        <v>374</v>
      </c>
      <c r="C10728" s="8" t="s">
        <v>398</v>
      </c>
      <c r="D10728" s="8" t="s">
        <v>505</v>
      </c>
      <c r="E10728" s="8" t="s">
        <v>577</v>
      </c>
      <c r="F10728" s="8" t="s">
        <v>452</v>
      </c>
      <c r="G10728" s="8" t="s">
        <v>578</v>
      </c>
      <c r="H10728" s="8">
        <v>3.0102E-2</v>
      </c>
    </row>
    <row r="10729" spans="1:8">
      <c r="A10729" s="8" t="str">
        <f t="shared" si="207"/>
        <v>40.17.000130.05.0040</v>
      </c>
      <c r="B10729" s="8" t="s">
        <v>374</v>
      </c>
      <c r="C10729" s="8" t="s">
        <v>398</v>
      </c>
      <c r="D10729" s="8" t="s">
        <v>505</v>
      </c>
      <c r="E10729" s="8" t="s">
        <v>1151</v>
      </c>
      <c r="F10729" s="8" t="s">
        <v>452</v>
      </c>
      <c r="G10729" s="8" t="s">
        <v>1152</v>
      </c>
      <c r="H10729" s="8">
        <v>2.0618180000000002</v>
      </c>
    </row>
    <row r="10730" spans="1:8">
      <c r="A10730" s="8" t="str">
        <f t="shared" si="207"/>
        <v>40.17.000110.05.0002</v>
      </c>
      <c r="B10730" s="8" t="s">
        <v>374</v>
      </c>
      <c r="C10730" s="8" t="s">
        <v>398</v>
      </c>
      <c r="D10730" s="8" t="s">
        <v>505</v>
      </c>
      <c r="E10730" s="8" t="s">
        <v>451</v>
      </c>
      <c r="F10730" s="8" t="s">
        <v>452</v>
      </c>
      <c r="G10730" s="8" t="s">
        <v>453</v>
      </c>
      <c r="H10730" s="8">
        <v>1.2316419999999999</v>
      </c>
    </row>
    <row r="10731" spans="1:8">
      <c r="A10731" s="8" t="str">
        <f t="shared" si="207"/>
        <v>40.17.000110.06.0020</v>
      </c>
      <c r="B10731" s="8" t="s">
        <v>374</v>
      </c>
      <c r="C10731" s="8" t="s">
        <v>398</v>
      </c>
      <c r="D10731" s="8" t="s">
        <v>505</v>
      </c>
      <c r="E10731" s="8" t="s">
        <v>456</v>
      </c>
      <c r="F10731" s="8" t="s">
        <v>452</v>
      </c>
      <c r="G10731" s="8" t="s">
        <v>457</v>
      </c>
      <c r="H10731" s="8">
        <v>1.6688999999999999E-2</v>
      </c>
    </row>
    <row r="10732" spans="1:8">
      <c r="A10732" s="8" t="str">
        <f t="shared" si="207"/>
        <v>40.17.000110.04.0005</v>
      </c>
      <c r="B10732" s="8" t="s">
        <v>374</v>
      </c>
      <c r="C10732" s="8" t="s">
        <v>398</v>
      </c>
      <c r="D10732" s="8" t="s">
        <v>505</v>
      </c>
      <c r="E10732" s="8" t="s">
        <v>475</v>
      </c>
      <c r="F10732" s="8" t="s">
        <v>452</v>
      </c>
      <c r="G10732" s="8" t="s">
        <v>476</v>
      </c>
      <c r="H10732" s="8">
        <v>0.24489</v>
      </c>
    </row>
    <row r="10733" spans="1:8">
      <c r="A10733" s="8" t="str">
        <f t="shared" si="207"/>
        <v>40.17.000110.09.0003</v>
      </c>
      <c r="B10733" s="8" t="s">
        <v>374</v>
      </c>
      <c r="C10733" s="8" t="s">
        <v>398</v>
      </c>
      <c r="D10733" s="8" t="s">
        <v>505</v>
      </c>
      <c r="E10733" s="8" t="s">
        <v>824</v>
      </c>
      <c r="F10733" s="8" t="s">
        <v>452</v>
      </c>
      <c r="G10733" s="8" t="s">
        <v>825</v>
      </c>
      <c r="H10733" s="8">
        <v>6.1581999999999998E-2</v>
      </c>
    </row>
    <row r="10734" spans="1:8">
      <c r="A10734" s="8" t="str">
        <f t="shared" si="207"/>
        <v>40.17.000110.11.0002</v>
      </c>
      <c r="B10734" s="8" t="s">
        <v>374</v>
      </c>
      <c r="C10734" s="8" t="s">
        <v>398</v>
      </c>
      <c r="D10734" s="8" t="s">
        <v>505</v>
      </c>
      <c r="E10734" s="8" t="s">
        <v>1070</v>
      </c>
      <c r="F10734" s="8" t="s">
        <v>452</v>
      </c>
      <c r="G10734" s="8" t="s">
        <v>1071</v>
      </c>
      <c r="H10734" s="8">
        <v>2.0815E-2</v>
      </c>
    </row>
    <row r="10735" spans="1:8">
      <c r="A10735" s="8" t="str">
        <f t="shared" si="207"/>
        <v>40.17.000110.02.0003</v>
      </c>
      <c r="B10735" s="8" t="s">
        <v>374</v>
      </c>
      <c r="C10735" s="8" t="s">
        <v>398</v>
      </c>
      <c r="D10735" s="8" t="s">
        <v>505</v>
      </c>
      <c r="E10735" s="8" t="s">
        <v>523</v>
      </c>
      <c r="F10735" s="8" t="s">
        <v>452</v>
      </c>
      <c r="G10735" s="8" t="s">
        <v>524</v>
      </c>
      <c r="H10735" s="8">
        <v>3.3376999999999997E-2</v>
      </c>
    </row>
    <row r="10736" spans="1:8">
      <c r="A10736" s="8" t="str">
        <f t="shared" si="207"/>
        <v>40.17.000110.07.0032</v>
      </c>
      <c r="B10736" s="8" t="s">
        <v>374</v>
      </c>
      <c r="C10736" s="8" t="s">
        <v>398</v>
      </c>
      <c r="D10736" s="8" t="s">
        <v>505</v>
      </c>
      <c r="E10736" s="8" t="s">
        <v>723</v>
      </c>
      <c r="F10736" s="8" t="s">
        <v>452</v>
      </c>
      <c r="G10736" s="8" t="s">
        <v>724</v>
      </c>
      <c r="H10736" s="8">
        <v>4.1879999999999999E-3</v>
      </c>
    </row>
    <row r="10737" spans="1:8">
      <c r="A10737" s="8" t="str">
        <f t="shared" si="207"/>
        <v>40.17.000120.10.0015</v>
      </c>
      <c r="B10737" s="8" t="s">
        <v>374</v>
      </c>
      <c r="C10737" s="8" t="s">
        <v>398</v>
      </c>
      <c r="D10737" s="8" t="s">
        <v>505</v>
      </c>
      <c r="E10737" s="8" t="s">
        <v>596</v>
      </c>
      <c r="F10737" s="8" t="s">
        <v>463</v>
      </c>
      <c r="G10737" s="8" t="s">
        <v>597</v>
      </c>
      <c r="H10737" s="8">
        <v>3.030303</v>
      </c>
    </row>
    <row r="10738" spans="1:8">
      <c r="A10738" s="8" t="str">
        <f t="shared" si="207"/>
        <v>40.17.000120.03.0003</v>
      </c>
      <c r="B10738" s="8" t="s">
        <v>374</v>
      </c>
      <c r="C10738" s="8" t="s">
        <v>398</v>
      </c>
      <c r="D10738" s="8" t="s">
        <v>505</v>
      </c>
      <c r="E10738" s="8" t="s">
        <v>510</v>
      </c>
      <c r="F10738" s="8" t="s">
        <v>508</v>
      </c>
      <c r="G10738" s="8" t="s">
        <v>511</v>
      </c>
      <c r="H10738" s="8">
        <v>1</v>
      </c>
    </row>
    <row r="10739" spans="1:8">
      <c r="A10739" s="8" t="str">
        <f t="shared" si="207"/>
        <v>40.18.000135.05.0106</v>
      </c>
      <c r="B10739" s="8" t="s">
        <v>356</v>
      </c>
      <c r="C10739" s="8" t="s">
        <v>399</v>
      </c>
      <c r="D10739" s="8" t="s">
        <v>505</v>
      </c>
      <c r="E10739" s="8" t="s">
        <v>1153</v>
      </c>
      <c r="F10739" s="8" t="s">
        <v>452</v>
      </c>
      <c r="G10739" s="8" t="s">
        <v>1154</v>
      </c>
      <c r="H10739" s="8">
        <v>4.5</v>
      </c>
    </row>
    <row r="10740" spans="1:8">
      <c r="A10740" s="8" t="str">
        <f t="shared" si="207"/>
        <v>40.18.000130.02.0045</v>
      </c>
      <c r="B10740" s="8" t="s">
        <v>356</v>
      </c>
      <c r="C10740" s="8" t="s">
        <v>399</v>
      </c>
      <c r="D10740" s="8" t="s">
        <v>505</v>
      </c>
      <c r="E10740" s="8" t="s">
        <v>386</v>
      </c>
      <c r="F10740" s="8" t="s">
        <v>579</v>
      </c>
      <c r="G10740" s="8" t="s">
        <v>413</v>
      </c>
      <c r="H10740" s="8">
        <v>1.670202</v>
      </c>
    </row>
    <row r="10741" spans="1:8">
      <c r="A10741" s="8" t="str">
        <f t="shared" si="207"/>
        <v>40.18.000130.02.0041</v>
      </c>
      <c r="B10741" s="8" t="s">
        <v>356</v>
      </c>
      <c r="C10741" s="8" t="s">
        <v>399</v>
      </c>
      <c r="D10741" s="8" t="s">
        <v>505</v>
      </c>
      <c r="E10741" s="8" t="s">
        <v>359</v>
      </c>
      <c r="F10741" s="8" t="s">
        <v>579</v>
      </c>
      <c r="G10741" s="8" t="s">
        <v>358</v>
      </c>
      <c r="H10741" s="8">
        <v>0.69343399999999999</v>
      </c>
    </row>
    <row r="10742" spans="1:8">
      <c r="A10742" s="8" t="str">
        <f t="shared" si="207"/>
        <v>40.18.000130.05.0007</v>
      </c>
      <c r="B10742" s="8" t="s">
        <v>356</v>
      </c>
      <c r="C10742" s="8" t="s">
        <v>399</v>
      </c>
      <c r="D10742" s="8" t="s">
        <v>505</v>
      </c>
      <c r="E10742" s="8" t="s">
        <v>950</v>
      </c>
      <c r="F10742" s="8" t="s">
        <v>452</v>
      </c>
      <c r="G10742" s="8" t="s">
        <v>951</v>
      </c>
      <c r="H10742" s="8">
        <v>2.1818179999999998</v>
      </c>
    </row>
    <row r="10743" spans="1:8">
      <c r="A10743" s="8" t="str">
        <f t="shared" si="207"/>
        <v>40.18.000110.05.0003</v>
      </c>
      <c r="B10743" s="8" t="s">
        <v>356</v>
      </c>
      <c r="C10743" s="8" t="s">
        <v>399</v>
      </c>
      <c r="D10743" s="8" t="s">
        <v>505</v>
      </c>
      <c r="E10743" s="8" t="s">
        <v>952</v>
      </c>
      <c r="F10743" s="8" t="s">
        <v>452</v>
      </c>
      <c r="G10743" s="8" t="s">
        <v>953</v>
      </c>
      <c r="H10743" s="8">
        <v>1.311347</v>
      </c>
    </row>
    <row r="10744" spans="1:8">
      <c r="A10744" s="8" t="str">
        <f t="shared" si="207"/>
        <v>40.18.000110.04.0005</v>
      </c>
      <c r="B10744" s="8" t="s">
        <v>356</v>
      </c>
      <c r="C10744" s="8" t="s">
        <v>399</v>
      </c>
      <c r="D10744" s="8" t="s">
        <v>505</v>
      </c>
      <c r="E10744" s="8" t="s">
        <v>475</v>
      </c>
      <c r="F10744" s="8" t="s">
        <v>452</v>
      </c>
      <c r="G10744" s="8" t="s">
        <v>476</v>
      </c>
      <c r="H10744" s="8">
        <v>0.39340399999999998</v>
      </c>
    </row>
    <row r="10745" spans="1:8">
      <c r="A10745" s="8" t="str">
        <f t="shared" si="207"/>
        <v>40.18.000110.04.0004</v>
      </c>
      <c r="B10745" s="8" t="s">
        <v>356</v>
      </c>
      <c r="C10745" s="8" t="s">
        <v>399</v>
      </c>
      <c r="D10745" s="8" t="s">
        <v>505</v>
      </c>
      <c r="E10745" s="8" t="s">
        <v>776</v>
      </c>
      <c r="F10745" s="8" t="s">
        <v>452</v>
      </c>
      <c r="G10745" s="8" t="s">
        <v>777</v>
      </c>
      <c r="H10745" s="8">
        <v>0.28849599999999997</v>
      </c>
    </row>
    <row r="10746" spans="1:8">
      <c r="A10746" s="8" t="str">
        <f t="shared" si="207"/>
        <v>40.18.000110.07.0002</v>
      </c>
      <c r="B10746" s="8" t="s">
        <v>356</v>
      </c>
      <c r="C10746" s="8" t="s">
        <v>399</v>
      </c>
      <c r="D10746" s="8" t="s">
        <v>505</v>
      </c>
      <c r="E10746" s="8" t="s">
        <v>454</v>
      </c>
      <c r="F10746" s="8" t="s">
        <v>452</v>
      </c>
      <c r="G10746" s="8" t="s">
        <v>455</v>
      </c>
      <c r="H10746" s="8">
        <v>0.118021</v>
      </c>
    </row>
    <row r="10747" spans="1:8">
      <c r="A10747" s="8" t="str">
        <f t="shared" si="207"/>
        <v>40.18.000110.09.0003</v>
      </c>
      <c r="B10747" s="8" t="s">
        <v>356</v>
      </c>
      <c r="C10747" s="8" t="s">
        <v>399</v>
      </c>
      <c r="D10747" s="8" t="s">
        <v>505</v>
      </c>
      <c r="E10747" s="8" t="s">
        <v>824</v>
      </c>
      <c r="F10747" s="8" t="s">
        <v>452</v>
      </c>
      <c r="G10747" s="8" t="s">
        <v>825</v>
      </c>
      <c r="H10747" s="8">
        <v>8.0045000000000005E-2</v>
      </c>
    </row>
    <row r="10748" spans="1:8">
      <c r="A10748" s="8" t="str">
        <f t="shared" si="207"/>
        <v>40.18.000110.06.0020</v>
      </c>
      <c r="B10748" s="8" t="s">
        <v>356</v>
      </c>
      <c r="C10748" s="8" t="s">
        <v>399</v>
      </c>
      <c r="D10748" s="8" t="s">
        <v>505</v>
      </c>
      <c r="E10748" s="8" t="s">
        <v>456</v>
      </c>
      <c r="F10748" s="8" t="s">
        <v>452</v>
      </c>
      <c r="G10748" s="8" t="s">
        <v>457</v>
      </c>
      <c r="H10748" s="8">
        <v>1.255E-2</v>
      </c>
    </row>
    <row r="10749" spans="1:8">
      <c r="A10749" s="8" t="str">
        <f t="shared" si="207"/>
        <v>40.18.000120.03.0048</v>
      </c>
      <c r="B10749" s="8" t="s">
        <v>356</v>
      </c>
      <c r="C10749" s="8" t="s">
        <v>399</v>
      </c>
      <c r="D10749" s="8" t="s">
        <v>505</v>
      </c>
      <c r="E10749" s="8" t="s">
        <v>1156</v>
      </c>
      <c r="F10749" s="8" t="s">
        <v>463</v>
      </c>
      <c r="G10749" s="8" t="s">
        <v>1157</v>
      </c>
      <c r="H10749" s="8">
        <v>1</v>
      </c>
    </row>
    <row r="10750" spans="1:8">
      <c r="A10750" s="8" t="str">
        <f t="shared" si="207"/>
        <v>40.18.000120.07.0100</v>
      </c>
      <c r="B10750" s="8" t="s">
        <v>356</v>
      </c>
      <c r="C10750" s="8" t="s">
        <v>399</v>
      </c>
      <c r="D10750" s="8" t="s">
        <v>505</v>
      </c>
      <c r="E10750" s="8" t="s">
        <v>1000</v>
      </c>
      <c r="F10750" s="8" t="s">
        <v>452</v>
      </c>
      <c r="G10750" s="8" t="s">
        <v>1001</v>
      </c>
      <c r="H10750" s="8">
        <v>6.3184000000000004E-2</v>
      </c>
    </row>
    <row r="10751" spans="1:8">
      <c r="A10751" s="8" t="str">
        <f t="shared" si="207"/>
        <v>40.18.000120.16.0003</v>
      </c>
      <c r="B10751" s="8" t="s">
        <v>356</v>
      </c>
      <c r="C10751" s="8" t="s">
        <v>399</v>
      </c>
      <c r="D10751" s="8" t="s">
        <v>505</v>
      </c>
      <c r="E10751" s="8" t="s">
        <v>1158</v>
      </c>
      <c r="F10751" s="8" t="s">
        <v>508</v>
      </c>
      <c r="G10751" s="8" t="s">
        <v>1159</v>
      </c>
      <c r="H10751" s="8">
        <v>36.734693999999998</v>
      </c>
    </row>
    <row r="10752" spans="1:8">
      <c r="A10752" s="8" t="str">
        <f t="shared" si="207"/>
        <v>40.18.000235.05.0107</v>
      </c>
      <c r="B10752" s="8" t="s">
        <v>360</v>
      </c>
      <c r="C10752" s="8" t="s">
        <v>400</v>
      </c>
      <c r="D10752" s="8" t="s">
        <v>505</v>
      </c>
      <c r="E10752" s="8" t="s">
        <v>1160</v>
      </c>
      <c r="F10752" s="8" t="s">
        <v>452</v>
      </c>
      <c r="G10752" s="8" t="s">
        <v>1161</v>
      </c>
      <c r="H10752" s="8">
        <v>4.5</v>
      </c>
    </row>
    <row r="10753" spans="1:8">
      <c r="A10753" s="8" t="str">
        <f t="shared" si="207"/>
        <v>40.18.000230.02.0045</v>
      </c>
      <c r="B10753" s="8" t="s">
        <v>360</v>
      </c>
      <c r="C10753" s="8" t="s">
        <v>400</v>
      </c>
      <c r="D10753" s="8" t="s">
        <v>505</v>
      </c>
      <c r="E10753" s="8" t="s">
        <v>386</v>
      </c>
      <c r="F10753" s="8" t="s">
        <v>579</v>
      </c>
      <c r="G10753" s="8" t="s">
        <v>413</v>
      </c>
      <c r="H10753" s="8">
        <v>1.5879799999999999</v>
      </c>
    </row>
    <row r="10754" spans="1:8">
      <c r="A10754" s="8" t="str">
        <f t="shared" si="207"/>
        <v>40.18.000230.02.0042</v>
      </c>
      <c r="B10754" s="8" t="s">
        <v>360</v>
      </c>
      <c r="C10754" s="8" t="s">
        <v>400</v>
      </c>
      <c r="D10754" s="8" t="s">
        <v>505</v>
      </c>
      <c r="E10754" s="8" t="s">
        <v>363</v>
      </c>
      <c r="F10754" s="8" t="s">
        <v>579</v>
      </c>
      <c r="G10754" s="8" t="s">
        <v>414</v>
      </c>
      <c r="H10754" s="8">
        <v>0.77565700000000004</v>
      </c>
    </row>
    <row r="10755" spans="1:8">
      <c r="A10755" s="8" t="str">
        <f t="shared" si="207"/>
        <v>---------------  - FMEN031 - V:</v>
      </c>
      <c r="B10755" s="8" t="s">
        <v>427</v>
      </c>
      <c r="C10755" s="8" t="e">
        <f>------------------------------DAT</f>
        <v>#NAME?</v>
      </c>
      <c r="D10755" s="8" t="s">
        <v>1238</v>
      </c>
      <c r="E10755" s="8" t="s">
        <v>526</v>
      </c>
      <c r="F10755" s="8" t="s">
        <v>527</v>
      </c>
      <c r="G10755" s="8" t="s">
        <v>528</v>
      </c>
      <c r="H10755" s="8"/>
    </row>
    <row r="10756" spans="1:8">
      <c r="A10756" s="8" t="str">
        <f t="shared" si="207"/>
        <v>_x000C_------------------------------</v>
      </c>
      <c r="B10756" s="8" t="s">
        <v>529</v>
      </c>
      <c r="C10756" s="8" t="s">
        <v>1227</v>
      </c>
      <c r="D10756" s="8" t="s">
        <v>1228</v>
      </c>
      <c r="E10756" s="8" t="s">
        <v>430</v>
      </c>
      <c r="F10756" s="8" t="s">
        <v>429</v>
      </c>
      <c r="G10756" s="8" t="s">
        <v>431</v>
      </c>
      <c r="H10756" s="8" t="s">
        <v>431</v>
      </c>
    </row>
    <row r="10757" spans="1:8">
      <c r="A10757" s="8" t="str">
        <f t="shared" si="207"/>
        <v>FORNO DE MINASrutura de Atual P</v>
      </c>
      <c r="B10757" s="8" t="s">
        <v>433</v>
      </c>
      <c r="C10757" s="8" t="s">
        <v>434</v>
      </c>
      <c r="D10757" s="8" t="s">
        <v>435</v>
      </c>
      <c r="E10757" s="8" t="s">
        <v>436</v>
      </c>
      <c r="F10757" s="8" t="s">
        <v>437</v>
      </c>
      <c r="G10757" s="8" t="s">
        <v>438</v>
      </c>
      <c r="H10757" s="8" t="s">
        <v>2303</v>
      </c>
    </row>
    <row r="10758" spans="1:8">
      <c r="A10758" s="8" t="str">
        <f t="shared" si="207"/>
        <v>-------------------------------</v>
      </c>
      <c r="B10758" s="8" t="s">
        <v>427</v>
      </c>
      <c r="C10758" s="8" t="s">
        <v>1227</v>
      </c>
      <c r="D10758" s="8" t="s">
        <v>1228</v>
      </c>
      <c r="E10758" s="8" t="s">
        <v>430</v>
      </c>
      <c r="F10758" s="8" t="s">
        <v>429</v>
      </c>
      <c r="G10758" s="8" t="s">
        <v>431</v>
      </c>
      <c r="H10758" s="8" t="s">
        <v>2301</v>
      </c>
    </row>
    <row r="10759" spans="1:8">
      <c r="A10759" s="8" t="str">
        <f t="shared" si="207"/>
        <v/>
      </c>
      <c r="B10759" s="8"/>
      <c r="C10759" s="8"/>
      <c r="D10759" s="8"/>
      <c r="E10759" s="8"/>
      <c r="F10759" s="8"/>
      <c r="G10759" s="8"/>
      <c r="H10759" s="8"/>
    </row>
    <row r="10760" spans="1:8">
      <c r="A10760" s="8" t="str">
        <f t="shared" si="207"/>
        <v>Item PaiItem Filho</v>
      </c>
      <c r="B10760" s="8" t="s">
        <v>441</v>
      </c>
      <c r="C10760" s="8" t="s">
        <v>442</v>
      </c>
      <c r="D10760" s="8" t="s">
        <v>443</v>
      </c>
      <c r="E10760" s="8" t="s">
        <v>444</v>
      </c>
      <c r="F10760" s="8" t="s">
        <v>443</v>
      </c>
      <c r="G10760" s="8" t="s">
        <v>445</v>
      </c>
      <c r="H10760" s="8" t="s">
        <v>446</v>
      </c>
    </row>
    <row r="10761" spans="1:8">
      <c r="A10761" s="8" t="str">
        <f t="shared" si="207"/>
        <v>------------------------------</v>
      </c>
      <c r="B10761" s="8" t="s">
        <v>427</v>
      </c>
      <c r="C10761" s="8" t="s">
        <v>447</v>
      </c>
      <c r="D10761" s="8" t="s">
        <v>448</v>
      </c>
      <c r="E10761" s="8" t="s">
        <v>449</v>
      </c>
      <c r="F10761" s="8" t="s">
        <v>448</v>
      </c>
      <c r="G10761" s="8" t="s">
        <v>431</v>
      </c>
      <c r="H10761" s="8" t="s">
        <v>427</v>
      </c>
    </row>
    <row r="10762" spans="1:8">
      <c r="A10762" s="8" t="str">
        <f t="shared" si="207"/>
        <v>40.18.000230.05.0007</v>
      </c>
      <c r="B10762" s="8" t="s">
        <v>360</v>
      </c>
      <c r="C10762" s="8" t="s">
        <v>400</v>
      </c>
      <c r="D10762" s="8" t="s">
        <v>505</v>
      </c>
      <c r="E10762" s="8" t="s">
        <v>950</v>
      </c>
      <c r="F10762" s="8" t="s">
        <v>452</v>
      </c>
      <c r="G10762" s="8" t="s">
        <v>951</v>
      </c>
      <c r="H10762" s="8">
        <v>2.1818179999999998</v>
      </c>
    </row>
    <row r="10763" spans="1:8">
      <c r="A10763" s="8" t="str">
        <f t="shared" si="207"/>
        <v>40.18.000210.05.0003</v>
      </c>
      <c r="B10763" s="8" t="s">
        <v>360</v>
      </c>
      <c r="C10763" s="8" t="s">
        <v>400</v>
      </c>
      <c r="D10763" s="8" t="s">
        <v>505</v>
      </c>
      <c r="E10763" s="8" t="s">
        <v>952</v>
      </c>
      <c r="F10763" s="8" t="s">
        <v>452</v>
      </c>
      <c r="G10763" s="8" t="s">
        <v>953</v>
      </c>
      <c r="H10763" s="8">
        <v>1.311347</v>
      </c>
    </row>
    <row r="10764" spans="1:8">
      <c r="A10764" s="8" t="str">
        <f t="shared" si="207"/>
        <v>40.18.000210.04.0005</v>
      </c>
      <c r="B10764" s="8" t="s">
        <v>360</v>
      </c>
      <c r="C10764" s="8" t="s">
        <v>400</v>
      </c>
      <c r="D10764" s="8" t="s">
        <v>505</v>
      </c>
      <c r="E10764" s="8" t="s">
        <v>475</v>
      </c>
      <c r="F10764" s="8" t="s">
        <v>452</v>
      </c>
      <c r="G10764" s="8" t="s">
        <v>476</v>
      </c>
      <c r="H10764" s="8">
        <v>0.39340399999999998</v>
      </c>
    </row>
    <row r="10765" spans="1:8">
      <c r="A10765" s="8" t="str">
        <f t="shared" si="207"/>
        <v>40.18.000210.04.0004</v>
      </c>
      <c r="B10765" s="8" t="s">
        <v>360</v>
      </c>
      <c r="C10765" s="8" t="s">
        <v>400</v>
      </c>
      <c r="D10765" s="8" t="s">
        <v>505</v>
      </c>
      <c r="E10765" s="8" t="s">
        <v>776</v>
      </c>
      <c r="F10765" s="8" t="s">
        <v>452</v>
      </c>
      <c r="G10765" s="8" t="s">
        <v>777</v>
      </c>
      <c r="H10765" s="8">
        <v>0.28849599999999997</v>
      </c>
    </row>
    <row r="10766" spans="1:8">
      <c r="A10766" s="8" t="str">
        <f t="shared" si="207"/>
        <v>40.18.000210.07.0002</v>
      </c>
      <c r="B10766" s="8" t="s">
        <v>360</v>
      </c>
      <c r="C10766" s="8" t="s">
        <v>400</v>
      </c>
      <c r="D10766" s="8" t="s">
        <v>505</v>
      </c>
      <c r="E10766" s="8" t="s">
        <v>454</v>
      </c>
      <c r="F10766" s="8" t="s">
        <v>452</v>
      </c>
      <c r="G10766" s="8" t="s">
        <v>455</v>
      </c>
      <c r="H10766" s="8">
        <v>0.118021</v>
      </c>
    </row>
    <row r="10767" spans="1:8">
      <c r="A10767" s="8" t="str">
        <f t="shared" ref="A10767:A10830" si="208">B10767&amp;E10767</f>
        <v>40.18.000210.09.0003</v>
      </c>
      <c r="B10767" s="8" t="s">
        <v>360</v>
      </c>
      <c r="C10767" s="8" t="s">
        <v>400</v>
      </c>
      <c r="D10767" s="8" t="s">
        <v>505</v>
      </c>
      <c r="E10767" s="8" t="s">
        <v>824</v>
      </c>
      <c r="F10767" s="8" t="s">
        <v>452</v>
      </c>
      <c r="G10767" s="8" t="s">
        <v>825</v>
      </c>
      <c r="H10767" s="8">
        <v>8.0045000000000005E-2</v>
      </c>
    </row>
    <row r="10768" spans="1:8">
      <c r="A10768" s="8" t="str">
        <f t="shared" si="208"/>
        <v>40.18.000210.06.0020</v>
      </c>
      <c r="B10768" s="8" t="s">
        <v>360</v>
      </c>
      <c r="C10768" s="8" t="s">
        <v>400</v>
      </c>
      <c r="D10768" s="8" t="s">
        <v>505</v>
      </c>
      <c r="E10768" s="8" t="s">
        <v>456</v>
      </c>
      <c r="F10768" s="8" t="s">
        <v>452</v>
      </c>
      <c r="G10768" s="8" t="s">
        <v>457</v>
      </c>
      <c r="H10768" s="8">
        <v>1.255E-2</v>
      </c>
    </row>
    <row r="10769" spans="1:8">
      <c r="A10769" s="8" t="str">
        <f t="shared" si="208"/>
        <v>40.18.000220.16.0003</v>
      </c>
      <c r="B10769" s="8" t="s">
        <v>360</v>
      </c>
      <c r="C10769" s="8" t="s">
        <v>400</v>
      </c>
      <c r="D10769" s="8" t="s">
        <v>505</v>
      </c>
      <c r="E10769" s="8" t="s">
        <v>1158</v>
      </c>
      <c r="F10769" s="8" t="s">
        <v>508</v>
      </c>
      <c r="G10769" s="8" t="s">
        <v>1159</v>
      </c>
      <c r="H10769" s="8">
        <v>36.734693999999998</v>
      </c>
    </row>
    <row r="10770" spans="1:8">
      <c r="A10770" s="8" t="str">
        <f t="shared" si="208"/>
        <v>40.18.000220.07.0100</v>
      </c>
      <c r="B10770" s="8" t="s">
        <v>360</v>
      </c>
      <c r="C10770" s="8" t="s">
        <v>400</v>
      </c>
      <c r="D10770" s="8" t="s">
        <v>505</v>
      </c>
      <c r="E10770" s="8" t="s">
        <v>1000</v>
      </c>
      <c r="F10770" s="8" t="s">
        <v>452</v>
      </c>
      <c r="G10770" s="8" t="s">
        <v>1001</v>
      </c>
      <c r="H10770" s="8">
        <v>6.3184000000000004E-2</v>
      </c>
    </row>
    <row r="10771" spans="1:8">
      <c r="A10771" s="8" t="str">
        <f t="shared" si="208"/>
        <v>40.18.000220.03.0048</v>
      </c>
      <c r="B10771" s="8" t="s">
        <v>360</v>
      </c>
      <c r="C10771" s="8" t="s">
        <v>400</v>
      </c>
      <c r="D10771" s="8" t="s">
        <v>505</v>
      </c>
      <c r="E10771" s="8" t="s">
        <v>1156</v>
      </c>
      <c r="F10771" s="8" t="s">
        <v>463</v>
      </c>
      <c r="G10771" s="8" t="s">
        <v>1157</v>
      </c>
      <c r="H10771" s="8">
        <v>1</v>
      </c>
    </row>
    <row r="10772" spans="1:8">
      <c r="A10772" s="8" t="str">
        <f t="shared" si="208"/>
        <v>40.18.000320.03.0035</v>
      </c>
      <c r="B10772" s="8" t="s">
        <v>1162</v>
      </c>
      <c r="C10772" s="8" t="s">
        <v>1163</v>
      </c>
      <c r="D10772" s="8" t="s">
        <v>505</v>
      </c>
      <c r="E10772" s="8" t="s">
        <v>963</v>
      </c>
      <c r="F10772" s="8" t="s">
        <v>463</v>
      </c>
      <c r="G10772" s="8" t="s">
        <v>964</v>
      </c>
      <c r="H10772" s="8">
        <v>1</v>
      </c>
    </row>
    <row r="10773" spans="1:8">
      <c r="A10773" s="8" t="str">
        <f t="shared" si="208"/>
        <v>40.18.000320.07.0100</v>
      </c>
      <c r="B10773" s="8" t="s">
        <v>1162</v>
      </c>
      <c r="C10773" s="8" t="s">
        <v>1163</v>
      </c>
      <c r="D10773" s="8" t="s">
        <v>505</v>
      </c>
      <c r="E10773" s="8" t="s">
        <v>1000</v>
      </c>
      <c r="F10773" s="8" t="s">
        <v>452</v>
      </c>
      <c r="G10773" s="8" t="s">
        <v>1001</v>
      </c>
      <c r="H10773" s="8">
        <v>2.2041000000000002E-2</v>
      </c>
    </row>
    <row r="10774" spans="1:8">
      <c r="A10774" s="8" t="str">
        <f t="shared" si="208"/>
        <v>40.18.000435.05.0109</v>
      </c>
      <c r="B10774" s="8" t="s">
        <v>361</v>
      </c>
      <c r="C10774" s="8" t="s">
        <v>401</v>
      </c>
      <c r="D10774" s="8" t="s">
        <v>505</v>
      </c>
      <c r="E10774" s="8" t="s">
        <v>1164</v>
      </c>
      <c r="F10774" s="8" t="s">
        <v>452</v>
      </c>
      <c r="G10774" s="8" t="s">
        <v>1165</v>
      </c>
      <c r="H10774" s="8">
        <v>4.5</v>
      </c>
    </row>
    <row r="10775" spans="1:8">
      <c r="A10775" s="8" t="str">
        <f t="shared" si="208"/>
        <v>40.18.000430.02.0045</v>
      </c>
      <c r="B10775" s="8" t="s">
        <v>361</v>
      </c>
      <c r="C10775" s="8" t="s">
        <v>401</v>
      </c>
      <c r="D10775" s="8" t="s">
        <v>505</v>
      </c>
      <c r="E10775" s="8" t="s">
        <v>386</v>
      </c>
      <c r="F10775" s="8" t="s">
        <v>579</v>
      </c>
      <c r="G10775" s="8" t="s">
        <v>413</v>
      </c>
      <c r="H10775" s="8">
        <v>1.403737</v>
      </c>
    </row>
    <row r="10776" spans="1:8">
      <c r="A10776" s="8" t="str">
        <f t="shared" si="208"/>
        <v>40.18.000430.02.0044</v>
      </c>
      <c r="B10776" s="8" t="s">
        <v>361</v>
      </c>
      <c r="C10776" s="8" t="s">
        <v>401</v>
      </c>
      <c r="D10776" s="8" t="s">
        <v>505</v>
      </c>
      <c r="E10776" s="8" t="s">
        <v>362</v>
      </c>
      <c r="F10776" s="8" t="s">
        <v>579</v>
      </c>
      <c r="G10776" s="8" t="s">
        <v>1288</v>
      </c>
      <c r="H10776" s="8">
        <v>0.95989899999999995</v>
      </c>
    </row>
    <row r="10777" spans="1:8">
      <c r="A10777" s="8" t="str">
        <f t="shared" si="208"/>
        <v>40.18.000430.05.0042</v>
      </c>
      <c r="B10777" s="8" t="s">
        <v>361</v>
      </c>
      <c r="C10777" s="8" t="s">
        <v>401</v>
      </c>
      <c r="D10777" s="8" t="s">
        <v>505</v>
      </c>
      <c r="E10777" s="8" t="s">
        <v>1166</v>
      </c>
      <c r="F10777" s="8" t="s">
        <v>452</v>
      </c>
      <c r="G10777" s="8" t="s">
        <v>1167</v>
      </c>
      <c r="H10777" s="8">
        <v>2.1818179999999998</v>
      </c>
    </row>
    <row r="10778" spans="1:8">
      <c r="A10778" s="8" t="str">
        <f t="shared" si="208"/>
        <v>40.18.000410.05.0003</v>
      </c>
      <c r="B10778" s="8" t="s">
        <v>361</v>
      </c>
      <c r="C10778" s="8" t="s">
        <v>401</v>
      </c>
      <c r="D10778" s="8" t="s">
        <v>505</v>
      </c>
      <c r="E10778" s="8" t="s">
        <v>952</v>
      </c>
      <c r="F10778" s="8" t="s">
        <v>452</v>
      </c>
      <c r="G10778" s="8" t="s">
        <v>953</v>
      </c>
      <c r="H10778" s="8">
        <v>0.98003600000000002</v>
      </c>
    </row>
    <row r="10779" spans="1:8">
      <c r="A10779" s="8" t="str">
        <f t="shared" si="208"/>
        <v>40.18.000410.05.0007</v>
      </c>
      <c r="B10779" s="8" t="s">
        <v>361</v>
      </c>
      <c r="C10779" s="8" t="s">
        <v>401</v>
      </c>
      <c r="D10779" s="8" t="s">
        <v>505</v>
      </c>
      <c r="E10779" s="8" t="s">
        <v>743</v>
      </c>
      <c r="F10779" s="8" t="s">
        <v>498</v>
      </c>
      <c r="G10779" s="8" t="s">
        <v>744</v>
      </c>
      <c r="H10779" s="8">
        <v>0.19600699999999999</v>
      </c>
    </row>
    <row r="10780" spans="1:8">
      <c r="A10780" s="8" t="str">
        <f t="shared" si="208"/>
        <v>40.18.000410.05.0013</v>
      </c>
      <c r="B10780" s="8" t="s">
        <v>361</v>
      </c>
      <c r="C10780" s="8" t="s">
        <v>401</v>
      </c>
      <c r="D10780" s="8" t="s">
        <v>505</v>
      </c>
      <c r="E10780" s="8" t="s">
        <v>1168</v>
      </c>
      <c r="F10780" s="8" t="s">
        <v>452</v>
      </c>
      <c r="G10780" s="8" t="s">
        <v>1169</v>
      </c>
      <c r="H10780" s="8">
        <v>3.9201E-2</v>
      </c>
    </row>
    <row r="10781" spans="1:8">
      <c r="A10781" s="8" t="str">
        <f t="shared" si="208"/>
        <v>40.18.000410.05.0014</v>
      </c>
      <c r="B10781" s="8" t="s">
        <v>361</v>
      </c>
      <c r="C10781" s="8" t="s">
        <v>401</v>
      </c>
      <c r="D10781" s="8" t="s">
        <v>505</v>
      </c>
      <c r="E10781" s="8" t="s">
        <v>1170</v>
      </c>
      <c r="F10781" s="8" t="s">
        <v>452</v>
      </c>
      <c r="G10781" s="8" t="s">
        <v>1171</v>
      </c>
      <c r="H10781" s="8">
        <v>3.9201E-2</v>
      </c>
    </row>
    <row r="10782" spans="1:8">
      <c r="A10782" s="8" t="str">
        <f t="shared" si="208"/>
        <v>40.18.000410.06.0020</v>
      </c>
      <c r="B10782" s="8" t="s">
        <v>361</v>
      </c>
      <c r="C10782" s="8" t="s">
        <v>401</v>
      </c>
      <c r="D10782" s="8" t="s">
        <v>505</v>
      </c>
      <c r="E10782" s="8" t="s">
        <v>456</v>
      </c>
      <c r="F10782" s="8" t="s">
        <v>452</v>
      </c>
      <c r="G10782" s="8" t="s">
        <v>457</v>
      </c>
      <c r="H10782" s="8">
        <v>1.3475000000000001E-2</v>
      </c>
    </row>
    <row r="10783" spans="1:8">
      <c r="A10783" s="8" t="str">
        <f t="shared" si="208"/>
        <v>40.18.000410.04.0004</v>
      </c>
      <c r="B10783" s="8" t="s">
        <v>361</v>
      </c>
      <c r="C10783" s="8" t="s">
        <v>401</v>
      </c>
      <c r="D10783" s="8" t="s">
        <v>505</v>
      </c>
      <c r="E10783" s="8" t="s">
        <v>776</v>
      </c>
      <c r="F10783" s="8" t="s">
        <v>452</v>
      </c>
      <c r="G10783" s="8" t="s">
        <v>777</v>
      </c>
      <c r="H10783" s="8">
        <v>0.29401100000000002</v>
      </c>
    </row>
    <row r="10784" spans="1:8">
      <c r="A10784" s="8" t="str">
        <f t="shared" si="208"/>
        <v>40.18.000410.04.0005</v>
      </c>
      <c r="B10784" s="8" t="s">
        <v>361</v>
      </c>
      <c r="C10784" s="8" t="s">
        <v>401</v>
      </c>
      <c r="D10784" s="8" t="s">
        <v>505</v>
      </c>
      <c r="E10784" s="8" t="s">
        <v>475</v>
      </c>
      <c r="F10784" s="8" t="s">
        <v>452</v>
      </c>
      <c r="G10784" s="8" t="s">
        <v>476</v>
      </c>
      <c r="H10784" s="8">
        <v>0.29401100000000002</v>
      </c>
    </row>
    <row r="10785" spans="1:8">
      <c r="A10785" s="8" t="str">
        <f t="shared" si="208"/>
        <v>40.18.000410.07.0002</v>
      </c>
      <c r="B10785" s="8" t="s">
        <v>361</v>
      </c>
      <c r="C10785" s="8" t="s">
        <v>401</v>
      </c>
      <c r="D10785" s="8" t="s">
        <v>505</v>
      </c>
      <c r="E10785" s="8" t="s">
        <v>454</v>
      </c>
      <c r="F10785" s="8" t="s">
        <v>452</v>
      </c>
      <c r="G10785" s="8" t="s">
        <v>455</v>
      </c>
      <c r="H10785" s="8">
        <v>0.122505</v>
      </c>
    </row>
    <row r="10786" spans="1:8">
      <c r="A10786" s="8" t="str">
        <f t="shared" si="208"/>
        <v>40.18.000410.09.0003</v>
      </c>
      <c r="B10786" s="8" t="s">
        <v>361</v>
      </c>
      <c r="C10786" s="8" t="s">
        <v>401</v>
      </c>
      <c r="D10786" s="8" t="s">
        <v>505</v>
      </c>
      <c r="E10786" s="8" t="s">
        <v>824</v>
      </c>
      <c r="F10786" s="8" t="s">
        <v>452</v>
      </c>
      <c r="G10786" s="8" t="s">
        <v>825</v>
      </c>
      <c r="H10786" s="8">
        <v>0.225408</v>
      </c>
    </row>
    <row r="10787" spans="1:8">
      <c r="A10787" s="8" t="str">
        <f t="shared" si="208"/>
        <v>40.18.000420.03.0048</v>
      </c>
      <c r="B10787" s="8" t="s">
        <v>361</v>
      </c>
      <c r="C10787" s="8" t="s">
        <v>401</v>
      </c>
      <c r="D10787" s="8" t="s">
        <v>505</v>
      </c>
      <c r="E10787" s="8" t="s">
        <v>1156</v>
      </c>
      <c r="F10787" s="8" t="s">
        <v>463</v>
      </c>
      <c r="G10787" s="8" t="s">
        <v>1157</v>
      </c>
      <c r="H10787" s="8">
        <v>1</v>
      </c>
    </row>
    <row r="10788" spans="1:8">
      <c r="A10788" s="8" t="str">
        <f t="shared" si="208"/>
        <v>40.18.000420.07.0100</v>
      </c>
      <c r="B10788" s="8" t="s">
        <v>361</v>
      </c>
      <c r="C10788" s="8" t="s">
        <v>401</v>
      </c>
      <c r="D10788" s="8" t="s">
        <v>505</v>
      </c>
      <c r="E10788" s="8" t="s">
        <v>1000</v>
      </c>
      <c r="F10788" s="8" t="s">
        <v>452</v>
      </c>
      <c r="G10788" s="8" t="s">
        <v>1001</v>
      </c>
      <c r="H10788" s="8">
        <v>6.3184000000000004E-2</v>
      </c>
    </row>
    <row r="10789" spans="1:8">
      <c r="A10789" s="8" t="str">
        <f t="shared" si="208"/>
        <v>40.18.000420.16.0003</v>
      </c>
      <c r="B10789" s="8" t="s">
        <v>361</v>
      </c>
      <c r="C10789" s="8" t="s">
        <v>401</v>
      </c>
      <c r="D10789" s="8" t="s">
        <v>505</v>
      </c>
      <c r="E10789" s="8" t="s">
        <v>1158</v>
      </c>
      <c r="F10789" s="8" t="s">
        <v>508</v>
      </c>
      <c r="G10789" s="8" t="s">
        <v>1159</v>
      </c>
      <c r="H10789" s="8">
        <v>36</v>
      </c>
    </row>
    <row r="10790" spans="1:8">
      <c r="A10790" s="8" t="str">
        <f t="shared" si="208"/>
        <v>40.19.000135.05.0111</v>
      </c>
      <c r="B10790" s="8" t="s">
        <v>375</v>
      </c>
      <c r="C10790" s="8" t="s">
        <v>402</v>
      </c>
      <c r="D10790" s="8" t="s">
        <v>505</v>
      </c>
      <c r="E10790" s="8" t="s">
        <v>1172</v>
      </c>
      <c r="F10790" s="8" t="s">
        <v>452</v>
      </c>
      <c r="G10790" s="8" t="s">
        <v>1173</v>
      </c>
      <c r="H10790" s="8">
        <v>3.6363639999999999</v>
      </c>
    </row>
    <row r="10791" spans="1:8">
      <c r="A10791" s="8" t="str">
        <f t="shared" si="208"/>
        <v>40.19.000130.05.0041</v>
      </c>
      <c r="B10791" s="8" t="s">
        <v>375</v>
      </c>
      <c r="C10791" s="8" t="s">
        <v>402</v>
      </c>
      <c r="D10791" s="8" t="s">
        <v>505</v>
      </c>
      <c r="E10791" s="8" t="s">
        <v>1174</v>
      </c>
      <c r="F10791" s="8" t="s">
        <v>452</v>
      </c>
      <c r="G10791" s="8" t="s">
        <v>1175</v>
      </c>
      <c r="H10791" s="8">
        <v>2.2038570000000002</v>
      </c>
    </row>
    <row r="10792" spans="1:8">
      <c r="A10792" s="8" t="str">
        <f t="shared" si="208"/>
        <v>40.19.000130.02.0046</v>
      </c>
      <c r="B10792" s="8" t="s">
        <v>375</v>
      </c>
      <c r="C10792" s="8" t="s">
        <v>402</v>
      </c>
      <c r="D10792" s="8" t="s">
        <v>505</v>
      </c>
      <c r="E10792" s="8" t="s">
        <v>387</v>
      </c>
      <c r="F10792" s="8" t="s">
        <v>579</v>
      </c>
      <c r="G10792" s="8" t="s">
        <v>415</v>
      </c>
      <c r="H10792" s="8">
        <v>1.469238</v>
      </c>
    </row>
    <row r="10793" spans="1:8">
      <c r="A10793" s="8" t="str">
        <f t="shared" si="208"/>
        <v>40.19.000120.07.0100</v>
      </c>
      <c r="B10793" s="8" t="s">
        <v>375</v>
      </c>
      <c r="C10793" s="8" t="s">
        <v>402</v>
      </c>
      <c r="D10793" s="8" t="s">
        <v>505</v>
      </c>
      <c r="E10793" s="8" t="s">
        <v>1000</v>
      </c>
      <c r="F10793" s="8" t="s">
        <v>452</v>
      </c>
      <c r="G10793" s="8" t="s">
        <v>1001</v>
      </c>
      <c r="H10793" s="8">
        <v>2.2041000000000002E-2</v>
      </c>
    </row>
    <row r="10794" spans="1:8">
      <c r="A10794" s="8" t="str">
        <f t="shared" si="208"/>
        <v>40.19.000120.03.0048</v>
      </c>
      <c r="B10794" s="8" t="s">
        <v>375</v>
      </c>
      <c r="C10794" s="8" t="s">
        <v>402</v>
      </c>
      <c r="D10794" s="8" t="s">
        <v>505</v>
      </c>
      <c r="E10794" s="8" t="s">
        <v>1156</v>
      </c>
      <c r="F10794" s="8" t="s">
        <v>463</v>
      </c>
      <c r="G10794" s="8" t="s">
        <v>1157</v>
      </c>
      <c r="H10794" s="8">
        <v>1</v>
      </c>
    </row>
    <row r="10795" spans="1:8">
      <c r="A10795" s="8" t="str">
        <f t="shared" si="208"/>
        <v>40.30.000135.05.0095</v>
      </c>
      <c r="B10795" s="8" t="s">
        <v>148</v>
      </c>
      <c r="C10795" s="8" t="s">
        <v>312</v>
      </c>
      <c r="D10795" s="8" t="s">
        <v>505</v>
      </c>
      <c r="E10795" s="8" t="s">
        <v>1176</v>
      </c>
      <c r="F10795" s="8" t="s">
        <v>452</v>
      </c>
      <c r="G10795" s="8" t="s">
        <v>312</v>
      </c>
      <c r="H10795" s="8">
        <v>3</v>
      </c>
    </row>
    <row r="10796" spans="1:8">
      <c r="A10796" s="8" t="str">
        <f t="shared" si="208"/>
        <v>40.30.000130.02.0035</v>
      </c>
      <c r="B10796" s="8" t="s">
        <v>148</v>
      </c>
      <c r="C10796" s="8" t="s">
        <v>312</v>
      </c>
      <c r="D10796" s="8" t="s">
        <v>505</v>
      </c>
      <c r="E10796" s="8" t="s">
        <v>313</v>
      </c>
      <c r="F10796" s="8" t="s">
        <v>579</v>
      </c>
      <c r="G10796" s="8" t="s">
        <v>314</v>
      </c>
      <c r="H10796" s="8">
        <v>1.05</v>
      </c>
    </row>
    <row r="10797" spans="1:8">
      <c r="A10797" s="8" t="str">
        <f t="shared" si="208"/>
        <v>40.30.000130.05.0038</v>
      </c>
      <c r="B10797" s="8" t="s">
        <v>148</v>
      </c>
      <c r="C10797" s="8" t="s">
        <v>312</v>
      </c>
      <c r="D10797" s="8" t="s">
        <v>505</v>
      </c>
      <c r="E10797" s="8" t="s">
        <v>1177</v>
      </c>
      <c r="F10797" s="8" t="s">
        <v>452</v>
      </c>
      <c r="G10797" s="8" t="s">
        <v>1178</v>
      </c>
      <c r="H10797" s="8">
        <v>1.95</v>
      </c>
    </row>
    <row r="10798" spans="1:8">
      <c r="A10798" s="8" t="str">
        <f t="shared" si="208"/>
        <v>40.30.000110.05.0010</v>
      </c>
      <c r="B10798" s="8" t="s">
        <v>148</v>
      </c>
      <c r="C10798" s="8" t="s">
        <v>312</v>
      </c>
      <c r="D10798" s="8" t="s">
        <v>505</v>
      </c>
      <c r="E10798" s="8" t="s">
        <v>1179</v>
      </c>
      <c r="F10798" s="8" t="s">
        <v>452</v>
      </c>
      <c r="G10798" s="8" t="s">
        <v>1180</v>
      </c>
      <c r="H10798" s="8">
        <v>1.147373</v>
      </c>
    </row>
    <row r="10799" spans="1:8">
      <c r="A10799" s="8" t="str">
        <f t="shared" si="208"/>
        <v>40.30.000110.05.0011</v>
      </c>
      <c r="B10799" s="8" t="s">
        <v>148</v>
      </c>
      <c r="C10799" s="8" t="s">
        <v>312</v>
      </c>
      <c r="D10799" s="8" t="s">
        <v>505</v>
      </c>
      <c r="E10799" s="8" t="s">
        <v>1181</v>
      </c>
      <c r="F10799" s="8" t="s">
        <v>452</v>
      </c>
      <c r="G10799" s="8" t="s">
        <v>1182</v>
      </c>
      <c r="H10799" s="8">
        <v>0.186782</v>
      </c>
    </row>
    <row r="10800" spans="1:8">
      <c r="A10800" s="8" t="str">
        <f t="shared" si="208"/>
        <v>40.30.000110.09.0003</v>
      </c>
      <c r="B10800" s="8" t="s">
        <v>148</v>
      </c>
      <c r="C10800" s="8" t="s">
        <v>312</v>
      </c>
      <c r="D10800" s="8" t="s">
        <v>505</v>
      </c>
      <c r="E10800" s="8" t="s">
        <v>824</v>
      </c>
      <c r="F10800" s="8" t="s">
        <v>452</v>
      </c>
      <c r="G10800" s="8" t="s">
        <v>825</v>
      </c>
      <c r="H10800" s="8">
        <v>0.39779100000000001</v>
      </c>
    </row>
    <row r="10801" spans="1:8">
      <c r="A10801" s="8" t="str">
        <f t="shared" si="208"/>
        <v>40.30.000110.06.0020</v>
      </c>
      <c r="B10801" s="8" t="s">
        <v>148</v>
      </c>
      <c r="C10801" s="8" t="s">
        <v>312</v>
      </c>
      <c r="D10801" s="8" t="s">
        <v>505</v>
      </c>
      <c r="E10801" s="8" t="s">
        <v>456</v>
      </c>
      <c r="F10801" s="8" t="s">
        <v>452</v>
      </c>
      <c r="G10801" s="8" t="s">
        <v>457</v>
      </c>
      <c r="H10801" s="8">
        <v>2.9138000000000001E-2</v>
      </c>
    </row>
    <row r="10802" spans="1:8">
      <c r="A10802" s="8" t="str">
        <f t="shared" si="208"/>
        <v>40.30.000110.07.0027</v>
      </c>
      <c r="B10802" s="8" t="s">
        <v>148</v>
      </c>
      <c r="C10802" s="8" t="s">
        <v>312</v>
      </c>
      <c r="D10802" s="8" t="s">
        <v>505</v>
      </c>
      <c r="E10802" s="8" t="s">
        <v>948</v>
      </c>
      <c r="F10802" s="8" t="s">
        <v>452</v>
      </c>
      <c r="G10802" s="8" t="s">
        <v>949</v>
      </c>
      <c r="H10802" s="8">
        <v>2.1350000000000002E-3</v>
      </c>
    </row>
    <row r="10803" spans="1:8">
      <c r="A10803" s="8" t="str">
        <f t="shared" si="208"/>
        <v>40.30.000110.07.0002</v>
      </c>
      <c r="B10803" s="8" t="s">
        <v>148</v>
      </c>
      <c r="C10803" s="8" t="s">
        <v>312</v>
      </c>
      <c r="D10803" s="8" t="s">
        <v>505</v>
      </c>
      <c r="E10803" s="8" t="s">
        <v>454</v>
      </c>
      <c r="F10803" s="8" t="s">
        <v>452</v>
      </c>
      <c r="G10803" s="8" t="s">
        <v>455</v>
      </c>
      <c r="H10803" s="8">
        <v>0.186782</v>
      </c>
    </row>
    <row r="10804" spans="1:8">
      <c r="A10804" s="8" t="str">
        <f t="shared" si="208"/>
        <v>40.30.000120.07.0106</v>
      </c>
      <c r="B10804" s="8" t="s">
        <v>148</v>
      </c>
      <c r="C10804" s="8" t="s">
        <v>312</v>
      </c>
      <c r="D10804" s="8" t="s">
        <v>505</v>
      </c>
      <c r="E10804" s="8" t="s">
        <v>1183</v>
      </c>
      <c r="F10804" s="8" t="s">
        <v>498</v>
      </c>
      <c r="G10804" s="8" t="s">
        <v>1184</v>
      </c>
      <c r="H10804" s="8">
        <v>3.0612E-2</v>
      </c>
    </row>
    <row r="10805" spans="1:8">
      <c r="A10805" s="8" t="str">
        <f t="shared" si="208"/>
        <v>40.30.000120.07.1012</v>
      </c>
      <c r="B10805" s="8" t="s">
        <v>148</v>
      </c>
      <c r="C10805" s="8" t="s">
        <v>312</v>
      </c>
      <c r="D10805" s="8" t="s">
        <v>505</v>
      </c>
      <c r="E10805" s="8" t="s">
        <v>1185</v>
      </c>
      <c r="F10805" s="8" t="s">
        <v>498</v>
      </c>
      <c r="G10805" s="8" t="s">
        <v>1186</v>
      </c>
      <c r="H10805" s="8">
        <v>0.131633</v>
      </c>
    </row>
    <row r="10806" spans="1:8">
      <c r="A10806" s="8" t="str">
        <f t="shared" si="208"/>
        <v>40.30.000120.03.0044</v>
      </c>
      <c r="B10806" s="8" t="s">
        <v>148</v>
      </c>
      <c r="C10806" s="8" t="s">
        <v>312</v>
      </c>
      <c r="D10806" s="8" t="s">
        <v>505</v>
      </c>
      <c r="E10806" s="8" t="s">
        <v>1188</v>
      </c>
      <c r="F10806" s="8" t="s">
        <v>463</v>
      </c>
      <c r="G10806" s="8" t="s">
        <v>1189</v>
      </c>
      <c r="H10806" s="8">
        <v>1</v>
      </c>
    </row>
    <row r="10807" spans="1:8">
      <c r="A10807" s="8" t="str">
        <f t="shared" si="208"/>
        <v>40.30.000235.05.0096</v>
      </c>
      <c r="B10807" s="8" t="s">
        <v>149</v>
      </c>
      <c r="C10807" s="8" t="s">
        <v>315</v>
      </c>
      <c r="D10807" s="8" t="s">
        <v>505</v>
      </c>
      <c r="E10807" s="8" t="s">
        <v>1190</v>
      </c>
      <c r="F10807" s="8" t="s">
        <v>452</v>
      </c>
      <c r="G10807" s="8" t="s">
        <v>1191</v>
      </c>
      <c r="H10807" s="8">
        <v>3</v>
      </c>
    </row>
    <row r="10808" spans="1:8">
      <c r="A10808" s="8" t="str">
        <f t="shared" si="208"/>
        <v>40.30.000230.02.0034</v>
      </c>
      <c r="B10808" s="8" t="s">
        <v>149</v>
      </c>
      <c r="C10808" s="8" t="s">
        <v>315</v>
      </c>
      <c r="D10808" s="8" t="s">
        <v>505</v>
      </c>
      <c r="E10808" s="8" t="s">
        <v>316</v>
      </c>
      <c r="F10808" s="8" t="s">
        <v>579</v>
      </c>
      <c r="G10808" s="8" t="s">
        <v>317</v>
      </c>
      <c r="H10808" s="8">
        <v>1.05</v>
      </c>
    </row>
    <row r="10809" spans="1:8">
      <c r="A10809" s="8" t="str">
        <f t="shared" si="208"/>
        <v>40.30.000230.05.0038</v>
      </c>
      <c r="B10809" s="8" t="s">
        <v>149</v>
      </c>
      <c r="C10809" s="8" t="s">
        <v>315</v>
      </c>
      <c r="D10809" s="8" t="s">
        <v>505</v>
      </c>
      <c r="E10809" s="8" t="s">
        <v>1177</v>
      </c>
      <c r="F10809" s="8" t="s">
        <v>452</v>
      </c>
      <c r="G10809" s="8" t="s">
        <v>1178</v>
      </c>
      <c r="H10809" s="8">
        <v>1.95</v>
      </c>
    </row>
    <row r="10810" spans="1:8">
      <c r="A10810" s="8" t="str">
        <f t="shared" si="208"/>
        <v>40.30.000210.05.0010</v>
      </c>
      <c r="B10810" s="8" t="s">
        <v>149</v>
      </c>
      <c r="C10810" s="8" t="s">
        <v>315</v>
      </c>
      <c r="D10810" s="8" t="s">
        <v>505</v>
      </c>
      <c r="E10810" s="8" t="s">
        <v>1179</v>
      </c>
      <c r="F10810" s="8" t="s">
        <v>452</v>
      </c>
      <c r="G10810" s="8" t="s">
        <v>1180</v>
      </c>
      <c r="H10810" s="8">
        <v>1.147373</v>
      </c>
    </row>
    <row r="10811" spans="1:8">
      <c r="A10811" s="8" t="str">
        <f t="shared" si="208"/>
        <v>40.30.000210.05.0011</v>
      </c>
      <c r="B10811" s="8" t="s">
        <v>149</v>
      </c>
      <c r="C10811" s="8" t="s">
        <v>315</v>
      </c>
      <c r="D10811" s="8" t="s">
        <v>505</v>
      </c>
      <c r="E10811" s="8" t="s">
        <v>1181</v>
      </c>
      <c r="F10811" s="8" t="s">
        <v>452</v>
      </c>
      <c r="G10811" s="8" t="s">
        <v>1182</v>
      </c>
      <c r="H10811" s="8">
        <v>0.186782</v>
      </c>
    </row>
    <row r="10812" spans="1:8">
      <c r="A10812" s="8" t="str">
        <f t="shared" si="208"/>
        <v>40.30.000210.09.0003</v>
      </c>
      <c r="B10812" s="8" t="s">
        <v>149</v>
      </c>
      <c r="C10812" s="8" t="s">
        <v>315</v>
      </c>
      <c r="D10812" s="8" t="s">
        <v>505</v>
      </c>
      <c r="E10812" s="8" t="s">
        <v>824</v>
      </c>
      <c r="F10812" s="8" t="s">
        <v>452</v>
      </c>
      <c r="G10812" s="8" t="s">
        <v>825</v>
      </c>
      <c r="H10812" s="8">
        <v>0.39779100000000001</v>
      </c>
    </row>
    <row r="10813" spans="1:8">
      <c r="A10813" s="8" t="str">
        <f t="shared" si="208"/>
        <v>40.30.000210.06.0020</v>
      </c>
      <c r="B10813" s="8" t="s">
        <v>149</v>
      </c>
      <c r="C10813" s="8" t="s">
        <v>315</v>
      </c>
      <c r="D10813" s="8" t="s">
        <v>505</v>
      </c>
      <c r="E10813" s="8" t="s">
        <v>456</v>
      </c>
      <c r="F10813" s="8" t="s">
        <v>452</v>
      </c>
      <c r="G10813" s="8" t="s">
        <v>457</v>
      </c>
      <c r="H10813" s="8">
        <v>2.9138000000000001E-2</v>
      </c>
    </row>
    <row r="10814" spans="1:8">
      <c r="A10814" s="8" t="str">
        <f t="shared" si="208"/>
        <v>40.30.000210.07.0027</v>
      </c>
      <c r="B10814" s="8" t="s">
        <v>149</v>
      </c>
      <c r="C10814" s="8" t="s">
        <v>315</v>
      </c>
      <c r="D10814" s="8" t="s">
        <v>505</v>
      </c>
      <c r="E10814" s="8" t="s">
        <v>948</v>
      </c>
      <c r="F10814" s="8" t="s">
        <v>452</v>
      </c>
      <c r="G10814" s="8" t="s">
        <v>949</v>
      </c>
      <c r="H10814" s="8">
        <v>2.1350000000000002E-3</v>
      </c>
    </row>
    <row r="10815" spans="1:8">
      <c r="A10815" s="8" t="str">
        <f t="shared" si="208"/>
        <v>40.30.000210.07.0002</v>
      </c>
      <c r="B10815" s="8" t="s">
        <v>149</v>
      </c>
      <c r="C10815" s="8" t="s">
        <v>315</v>
      </c>
      <c r="D10815" s="8" t="s">
        <v>505</v>
      </c>
      <c r="E10815" s="8" t="s">
        <v>454</v>
      </c>
      <c r="F10815" s="8" t="s">
        <v>452</v>
      </c>
      <c r="G10815" s="8" t="s">
        <v>455</v>
      </c>
      <c r="H10815" s="8">
        <v>0.186782</v>
      </c>
    </row>
    <row r="10816" spans="1:8">
      <c r="A10816" s="8" t="str">
        <f t="shared" si="208"/>
        <v>40.30.000220.07.0107</v>
      </c>
      <c r="B10816" s="8" t="s">
        <v>149</v>
      </c>
      <c r="C10816" s="8" t="s">
        <v>315</v>
      </c>
      <c r="D10816" s="8" t="s">
        <v>505</v>
      </c>
      <c r="E10816" s="8" t="s">
        <v>1192</v>
      </c>
      <c r="F10816" s="8" t="s">
        <v>498</v>
      </c>
      <c r="G10816" s="8" t="s">
        <v>1193</v>
      </c>
      <c r="H10816" s="8">
        <v>3.0612E-2</v>
      </c>
    </row>
    <row r="10817" spans="1:8">
      <c r="A10817" s="8" t="str">
        <f t="shared" si="208"/>
        <v>40.30.000220.07.1012</v>
      </c>
      <c r="B10817" s="8" t="s">
        <v>149</v>
      </c>
      <c r="C10817" s="8" t="s">
        <v>315</v>
      </c>
      <c r="D10817" s="8" t="s">
        <v>505</v>
      </c>
      <c r="E10817" s="8" t="s">
        <v>1185</v>
      </c>
      <c r="F10817" s="8" t="s">
        <v>498</v>
      </c>
      <c r="G10817" s="8" t="s">
        <v>1186</v>
      </c>
      <c r="H10817" s="8">
        <v>0.131633</v>
      </c>
    </row>
    <row r="10818" spans="1:8">
      <c r="A10818" s="8" t="str">
        <f t="shared" si="208"/>
        <v>40.30.000220.03.0044</v>
      </c>
      <c r="B10818" s="8" t="s">
        <v>149</v>
      </c>
      <c r="C10818" s="8" t="s">
        <v>315</v>
      </c>
      <c r="D10818" s="8" t="s">
        <v>505</v>
      </c>
      <c r="E10818" s="8" t="s">
        <v>1188</v>
      </c>
      <c r="F10818" s="8" t="s">
        <v>463</v>
      </c>
      <c r="G10818" s="8" t="s">
        <v>1189</v>
      </c>
      <c r="H10818" s="8">
        <v>1</v>
      </c>
    </row>
    <row r="10819" spans="1:8">
      <c r="A10819" s="8" t="str">
        <f t="shared" si="208"/>
        <v>---------------  - FMEN031 - V:</v>
      </c>
      <c r="B10819" s="8" t="s">
        <v>427</v>
      </c>
      <c r="C10819" s="8" t="e">
        <f>------------------------------DAT</f>
        <v>#NAME?</v>
      </c>
      <c r="D10819" s="8" t="s">
        <v>1238</v>
      </c>
      <c r="E10819" s="8" t="s">
        <v>526</v>
      </c>
      <c r="F10819" s="8" t="s">
        <v>527</v>
      </c>
      <c r="G10819" s="8" t="s">
        <v>528</v>
      </c>
      <c r="H10819" s="8"/>
    </row>
    <row r="10820" spans="1:8">
      <c r="A10820" s="8" t="str">
        <f t="shared" si="208"/>
        <v>_x000C_------------------------------</v>
      </c>
      <c r="B10820" s="8" t="s">
        <v>529</v>
      </c>
      <c r="C10820" s="8" t="s">
        <v>1227</v>
      </c>
      <c r="D10820" s="8" t="s">
        <v>1228</v>
      </c>
      <c r="E10820" s="8" t="s">
        <v>430</v>
      </c>
      <c r="F10820" s="8" t="s">
        <v>429</v>
      </c>
      <c r="G10820" s="8" t="s">
        <v>431</v>
      </c>
      <c r="H10820" s="8" t="s">
        <v>431</v>
      </c>
    </row>
    <row r="10821" spans="1:8">
      <c r="A10821" s="8" t="str">
        <f t="shared" si="208"/>
        <v>FORNO DE MINASrutura de Atual P</v>
      </c>
      <c r="B10821" s="8" t="s">
        <v>433</v>
      </c>
      <c r="C10821" s="8" t="s">
        <v>434</v>
      </c>
      <c r="D10821" s="8" t="s">
        <v>435</v>
      </c>
      <c r="E10821" s="8" t="s">
        <v>436</v>
      </c>
      <c r="F10821" s="8" t="s">
        <v>437</v>
      </c>
      <c r="G10821" s="8" t="s">
        <v>438</v>
      </c>
      <c r="H10821" s="8" t="s">
        <v>2304</v>
      </c>
    </row>
    <row r="10822" spans="1:8">
      <c r="A10822" s="8" t="str">
        <f t="shared" si="208"/>
        <v>-------------------------------</v>
      </c>
      <c r="B10822" s="8" t="s">
        <v>427</v>
      </c>
      <c r="C10822" s="8" t="s">
        <v>1227</v>
      </c>
      <c r="D10822" s="8" t="s">
        <v>1228</v>
      </c>
      <c r="E10822" s="8" t="s">
        <v>430</v>
      </c>
      <c r="F10822" s="8" t="s">
        <v>429</v>
      </c>
      <c r="G10822" s="8" t="s">
        <v>431</v>
      </c>
      <c r="H10822" s="8" t="s">
        <v>2301</v>
      </c>
    </row>
    <row r="10823" spans="1:8">
      <c r="A10823" s="8" t="str">
        <f t="shared" si="208"/>
        <v/>
      </c>
      <c r="B10823" s="8"/>
      <c r="C10823" s="8"/>
      <c r="D10823" s="8"/>
      <c r="E10823" s="8"/>
      <c r="F10823" s="8"/>
      <c r="G10823" s="8"/>
      <c r="H10823" s="8"/>
    </row>
    <row r="10824" spans="1:8">
      <c r="A10824" s="8" t="str">
        <f t="shared" si="208"/>
        <v>Item PaiItem Filho</v>
      </c>
      <c r="B10824" s="8" t="s">
        <v>441</v>
      </c>
      <c r="C10824" s="8" t="s">
        <v>442</v>
      </c>
      <c r="D10824" s="8" t="s">
        <v>443</v>
      </c>
      <c r="E10824" s="8" t="s">
        <v>444</v>
      </c>
      <c r="F10824" s="8" t="s">
        <v>443</v>
      </c>
      <c r="G10824" s="8" t="s">
        <v>445</v>
      </c>
      <c r="H10824" s="8" t="s">
        <v>446</v>
      </c>
    </row>
    <row r="10825" spans="1:8">
      <c r="A10825" s="8" t="str">
        <f t="shared" si="208"/>
        <v>------------------------------</v>
      </c>
      <c r="B10825" s="8" t="s">
        <v>427</v>
      </c>
      <c r="C10825" s="8" t="s">
        <v>447</v>
      </c>
      <c r="D10825" s="8" t="s">
        <v>448</v>
      </c>
      <c r="E10825" s="8" t="s">
        <v>449</v>
      </c>
      <c r="F10825" s="8" t="s">
        <v>448</v>
      </c>
      <c r="G10825" s="8" t="s">
        <v>431</v>
      </c>
      <c r="H10825" s="8" t="s">
        <v>427</v>
      </c>
    </row>
    <row r="10826" spans="1:8">
      <c r="A10826" s="8" t="str">
        <f t="shared" si="208"/>
        <v>40.30.000335.05.0095</v>
      </c>
      <c r="B10826" s="8" t="s">
        <v>155</v>
      </c>
      <c r="C10826" s="8" t="s">
        <v>312</v>
      </c>
      <c r="D10826" s="8" t="s">
        <v>505</v>
      </c>
      <c r="E10826" s="8" t="s">
        <v>1176</v>
      </c>
      <c r="F10826" s="8" t="s">
        <v>452</v>
      </c>
      <c r="G10826" s="8" t="s">
        <v>312</v>
      </c>
      <c r="H10826" s="8">
        <v>3.6</v>
      </c>
    </row>
    <row r="10827" spans="1:8">
      <c r="A10827" s="8" t="str">
        <f t="shared" si="208"/>
        <v>40.30.000330.02.0035</v>
      </c>
      <c r="B10827" s="8" t="s">
        <v>155</v>
      </c>
      <c r="C10827" s="8" t="s">
        <v>312</v>
      </c>
      <c r="D10827" s="8" t="s">
        <v>505</v>
      </c>
      <c r="E10827" s="8" t="s">
        <v>313</v>
      </c>
      <c r="F10827" s="8" t="s">
        <v>579</v>
      </c>
      <c r="G10827" s="8" t="s">
        <v>314</v>
      </c>
      <c r="H10827" s="8">
        <v>1.26</v>
      </c>
    </row>
    <row r="10828" spans="1:8">
      <c r="A10828" s="8" t="str">
        <f t="shared" si="208"/>
        <v>40.30.000330.05.0038</v>
      </c>
      <c r="B10828" s="8" t="s">
        <v>155</v>
      </c>
      <c r="C10828" s="8" t="s">
        <v>312</v>
      </c>
      <c r="D10828" s="8" t="s">
        <v>505</v>
      </c>
      <c r="E10828" s="8" t="s">
        <v>1177</v>
      </c>
      <c r="F10828" s="8" t="s">
        <v>452</v>
      </c>
      <c r="G10828" s="8" t="s">
        <v>1178</v>
      </c>
      <c r="H10828" s="8">
        <v>2.34</v>
      </c>
    </row>
    <row r="10829" spans="1:8">
      <c r="A10829" s="8" t="str">
        <f t="shared" si="208"/>
        <v>40.30.000310.05.0010</v>
      </c>
      <c r="B10829" s="8" t="s">
        <v>155</v>
      </c>
      <c r="C10829" s="8" t="s">
        <v>312</v>
      </c>
      <c r="D10829" s="8" t="s">
        <v>505</v>
      </c>
      <c r="E10829" s="8" t="s">
        <v>1179</v>
      </c>
      <c r="F10829" s="8" t="s">
        <v>452</v>
      </c>
      <c r="G10829" s="8" t="s">
        <v>1180</v>
      </c>
      <c r="H10829" s="8">
        <v>1.3768469999999999</v>
      </c>
    </row>
    <row r="10830" spans="1:8">
      <c r="A10830" s="8" t="str">
        <f t="shared" si="208"/>
        <v>40.30.000310.05.0011</v>
      </c>
      <c r="B10830" s="8" t="s">
        <v>155</v>
      </c>
      <c r="C10830" s="8" t="s">
        <v>312</v>
      </c>
      <c r="D10830" s="8" t="s">
        <v>505</v>
      </c>
      <c r="E10830" s="8" t="s">
        <v>1181</v>
      </c>
      <c r="F10830" s="8" t="s">
        <v>452</v>
      </c>
      <c r="G10830" s="8" t="s">
        <v>1182</v>
      </c>
      <c r="H10830" s="8">
        <v>0.224138</v>
      </c>
    </row>
    <row r="10831" spans="1:8">
      <c r="A10831" s="8" t="str">
        <f t="shared" ref="A10831:A10894" si="209">B10831&amp;E10831</f>
        <v>40.30.000310.09.0003</v>
      </c>
      <c r="B10831" s="8" t="s">
        <v>155</v>
      </c>
      <c r="C10831" s="8" t="s">
        <v>312</v>
      </c>
      <c r="D10831" s="8" t="s">
        <v>505</v>
      </c>
      <c r="E10831" s="8" t="s">
        <v>824</v>
      </c>
      <c r="F10831" s="8" t="s">
        <v>452</v>
      </c>
      <c r="G10831" s="8" t="s">
        <v>825</v>
      </c>
      <c r="H10831" s="8">
        <v>0.47735</v>
      </c>
    </row>
    <row r="10832" spans="1:8">
      <c r="A10832" s="8" t="str">
        <f t="shared" si="209"/>
        <v>40.30.000310.06.0020</v>
      </c>
      <c r="B10832" s="8" t="s">
        <v>155</v>
      </c>
      <c r="C10832" s="8" t="s">
        <v>312</v>
      </c>
      <c r="D10832" s="8" t="s">
        <v>505</v>
      </c>
      <c r="E10832" s="8" t="s">
        <v>456</v>
      </c>
      <c r="F10832" s="8" t="s">
        <v>452</v>
      </c>
      <c r="G10832" s="8" t="s">
        <v>457</v>
      </c>
      <c r="H10832" s="8">
        <v>3.4965999999999997E-2</v>
      </c>
    </row>
    <row r="10833" spans="1:8">
      <c r="A10833" s="8" t="str">
        <f t="shared" si="209"/>
        <v>40.30.000310.07.0027</v>
      </c>
      <c r="B10833" s="8" t="s">
        <v>155</v>
      </c>
      <c r="C10833" s="8" t="s">
        <v>312</v>
      </c>
      <c r="D10833" s="8" t="s">
        <v>505</v>
      </c>
      <c r="E10833" s="8" t="s">
        <v>948</v>
      </c>
      <c r="F10833" s="8" t="s">
        <v>452</v>
      </c>
      <c r="G10833" s="8" t="s">
        <v>949</v>
      </c>
      <c r="H10833" s="8">
        <v>2.562E-3</v>
      </c>
    </row>
    <row r="10834" spans="1:8">
      <c r="A10834" s="8" t="str">
        <f t="shared" si="209"/>
        <v>40.30.000310.07.0002</v>
      </c>
      <c r="B10834" s="8" t="s">
        <v>155</v>
      </c>
      <c r="C10834" s="8" t="s">
        <v>312</v>
      </c>
      <c r="D10834" s="8" t="s">
        <v>505</v>
      </c>
      <c r="E10834" s="8" t="s">
        <v>454</v>
      </c>
      <c r="F10834" s="8" t="s">
        <v>452</v>
      </c>
      <c r="G10834" s="8" t="s">
        <v>455</v>
      </c>
      <c r="H10834" s="8">
        <v>0.224138</v>
      </c>
    </row>
    <row r="10835" spans="1:8">
      <c r="A10835" s="8" t="str">
        <f t="shared" si="209"/>
        <v>40.30.000320.07.0081</v>
      </c>
      <c r="B10835" s="8" t="s">
        <v>155</v>
      </c>
      <c r="C10835" s="8" t="s">
        <v>312</v>
      </c>
      <c r="D10835" s="8" t="s">
        <v>505</v>
      </c>
      <c r="E10835" s="8" t="s">
        <v>1194</v>
      </c>
      <c r="F10835" s="8" t="s">
        <v>452</v>
      </c>
      <c r="G10835" s="8" t="s">
        <v>1195</v>
      </c>
      <c r="H10835" s="8">
        <v>2.0714E-2</v>
      </c>
    </row>
    <row r="10836" spans="1:8">
      <c r="A10836" s="8" t="str">
        <f t="shared" si="209"/>
        <v>40.30.000320.03.0003</v>
      </c>
      <c r="B10836" s="8" t="s">
        <v>155</v>
      </c>
      <c r="C10836" s="8" t="s">
        <v>312</v>
      </c>
      <c r="D10836" s="8" t="s">
        <v>505</v>
      </c>
      <c r="E10836" s="8" t="s">
        <v>510</v>
      </c>
      <c r="F10836" s="8" t="s">
        <v>508</v>
      </c>
      <c r="G10836" s="8" t="s">
        <v>511</v>
      </c>
      <c r="H10836" s="8">
        <v>1</v>
      </c>
    </row>
    <row r="10837" spans="1:8">
      <c r="A10837" s="8" t="str">
        <f t="shared" si="209"/>
        <v>40.30.000735.05.0095</v>
      </c>
      <c r="B10837" s="8" t="s">
        <v>376</v>
      </c>
      <c r="C10837" s="8" t="s">
        <v>403</v>
      </c>
      <c r="D10837" s="8" t="s">
        <v>505</v>
      </c>
      <c r="E10837" s="8" t="s">
        <v>1176</v>
      </c>
      <c r="F10837" s="8" t="s">
        <v>452</v>
      </c>
      <c r="G10837" s="8" t="s">
        <v>312</v>
      </c>
      <c r="H10837" s="8">
        <v>2.5</v>
      </c>
    </row>
    <row r="10838" spans="1:8">
      <c r="A10838" s="8" t="str">
        <f t="shared" si="209"/>
        <v>40.30.000730.02.0035</v>
      </c>
      <c r="B10838" s="8" t="s">
        <v>376</v>
      </c>
      <c r="C10838" s="8" t="s">
        <v>403</v>
      </c>
      <c r="D10838" s="8" t="s">
        <v>505</v>
      </c>
      <c r="E10838" s="8" t="s">
        <v>313</v>
      </c>
      <c r="F10838" s="8" t="s">
        <v>579</v>
      </c>
      <c r="G10838" s="8" t="s">
        <v>314</v>
      </c>
      <c r="H10838" s="8">
        <v>0.875</v>
      </c>
    </row>
    <row r="10839" spans="1:8">
      <c r="A10839" s="8" t="str">
        <f t="shared" si="209"/>
        <v>40.30.000730.05.0038</v>
      </c>
      <c r="B10839" s="8" t="s">
        <v>376</v>
      </c>
      <c r="C10839" s="8" t="s">
        <v>403</v>
      </c>
      <c r="D10839" s="8" t="s">
        <v>505</v>
      </c>
      <c r="E10839" s="8" t="s">
        <v>1177</v>
      </c>
      <c r="F10839" s="8" t="s">
        <v>452</v>
      </c>
      <c r="G10839" s="8" t="s">
        <v>1178</v>
      </c>
      <c r="H10839" s="8">
        <v>1.625</v>
      </c>
    </row>
    <row r="10840" spans="1:8">
      <c r="A10840" s="8" t="str">
        <f t="shared" si="209"/>
        <v>40.30.000710.05.0010</v>
      </c>
      <c r="B10840" s="8" t="s">
        <v>376</v>
      </c>
      <c r="C10840" s="8" t="s">
        <v>403</v>
      </c>
      <c r="D10840" s="8" t="s">
        <v>505</v>
      </c>
      <c r="E10840" s="8" t="s">
        <v>1179</v>
      </c>
      <c r="F10840" s="8" t="s">
        <v>452</v>
      </c>
      <c r="G10840" s="8" t="s">
        <v>1180</v>
      </c>
      <c r="H10840" s="8">
        <v>0.95614399999999999</v>
      </c>
    </row>
    <row r="10841" spans="1:8">
      <c r="A10841" s="8" t="str">
        <f t="shared" si="209"/>
        <v>40.30.000710.05.0011</v>
      </c>
      <c r="B10841" s="8" t="s">
        <v>376</v>
      </c>
      <c r="C10841" s="8" t="s">
        <v>403</v>
      </c>
      <c r="D10841" s="8" t="s">
        <v>505</v>
      </c>
      <c r="E10841" s="8" t="s">
        <v>1181</v>
      </c>
      <c r="F10841" s="8" t="s">
        <v>452</v>
      </c>
      <c r="G10841" s="8" t="s">
        <v>1182</v>
      </c>
      <c r="H10841" s="8">
        <v>0.15565100000000001</v>
      </c>
    </row>
    <row r="10842" spans="1:8">
      <c r="A10842" s="8" t="str">
        <f t="shared" si="209"/>
        <v>40.30.000710.09.0003</v>
      </c>
      <c r="B10842" s="8" t="s">
        <v>376</v>
      </c>
      <c r="C10842" s="8" t="s">
        <v>403</v>
      </c>
      <c r="D10842" s="8" t="s">
        <v>505</v>
      </c>
      <c r="E10842" s="8" t="s">
        <v>824</v>
      </c>
      <c r="F10842" s="8" t="s">
        <v>452</v>
      </c>
      <c r="G10842" s="8" t="s">
        <v>825</v>
      </c>
      <c r="H10842" s="8">
        <v>0.33149299999999998</v>
      </c>
    </row>
    <row r="10843" spans="1:8">
      <c r="A10843" s="8" t="str">
        <f t="shared" si="209"/>
        <v>40.30.000710.06.0020</v>
      </c>
      <c r="B10843" s="8" t="s">
        <v>376</v>
      </c>
      <c r="C10843" s="8" t="s">
        <v>403</v>
      </c>
      <c r="D10843" s="8" t="s">
        <v>505</v>
      </c>
      <c r="E10843" s="8" t="s">
        <v>456</v>
      </c>
      <c r="F10843" s="8" t="s">
        <v>452</v>
      </c>
      <c r="G10843" s="8" t="s">
        <v>457</v>
      </c>
      <c r="H10843" s="8">
        <v>2.4282000000000001E-2</v>
      </c>
    </row>
    <row r="10844" spans="1:8">
      <c r="A10844" s="8" t="str">
        <f t="shared" si="209"/>
        <v>40.30.000710.07.0027</v>
      </c>
      <c r="B10844" s="8" t="s">
        <v>376</v>
      </c>
      <c r="C10844" s="8" t="s">
        <v>403</v>
      </c>
      <c r="D10844" s="8" t="s">
        <v>505</v>
      </c>
      <c r="E10844" s="8" t="s">
        <v>948</v>
      </c>
      <c r="F10844" s="8" t="s">
        <v>452</v>
      </c>
      <c r="G10844" s="8" t="s">
        <v>949</v>
      </c>
      <c r="H10844" s="8">
        <v>1.779E-3</v>
      </c>
    </row>
    <row r="10845" spans="1:8">
      <c r="A10845" s="8" t="str">
        <f t="shared" si="209"/>
        <v>40.30.000710.07.0002</v>
      </c>
      <c r="B10845" s="8" t="s">
        <v>376</v>
      </c>
      <c r="C10845" s="8" t="s">
        <v>403</v>
      </c>
      <c r="D10845" s="8" t="s">
        <v>505</v>
      </c>
      <c r="E10845" s="8" t="s">
        <v>454</v>
      </c>
      <c r="F10845" s="8" t="s">
        <v>452</v>
      </c>
      <c r="G10845" s="8" t="s">
        <v>455</v>
      </c>
      <c r="H10845" s="8">
        <v>0.15565100000000001</v>
      </c>
    </row>
    <row r="10846" spans="1:8">
      <c r="A10846" s="8" t="str">
        <f t="shared" si="209"/>
        <v>40.30.000720.07.0106</v>
      </c>
      <c r="B10846" s="8" t="s">
        <v>376</v>
      </c>
      <c r="C10846" s="8" t="s">
        <v>403</v>
      </c>
      <c r="D10846" s="8" t="s">
        <v>505</v>
      </c>
      <c r="E10846" s="8" t="s">
        <v>1183</v>
      </c>
      <c r="F10846" s="8" t="s">
        <v>498</v>
      </c>
      <c r="G10846" s="8" t="s">
        <v>1184</v>
      </c>
      <c r="H10846" s="8">
        <v>3.0612E-2</v>
      </c>
    </row>
    <row r="10847" spans="1:8">
      <c r="A10847" s="8" t="str">
        <f t="shared" si="209"/>
        <v>40.30.000720.07.1012</v>
      </c>
      <c r="B10847" s="8" t="s">
        <v>376</v>
      </c>
      <c r="C10847" s="8" t="s">
        <v>403</v>
      </c>
      <c r="D10847" s="8" t="s">
        <v>505</v>
      </c>
      <c r="E10847" s="8" t="s">
        <v>1185</v>
      </c>
      <c r="F10847" s="8" t="s">
        <v>498</v>
      </c>
      <c r="G10847" s="8" t="s">
        <v>1186</v>
      </c>
      <c r="H10847" s="8">
        <v>0.131633</v>
      </c>
    </row>
    <row r="10848" spans="1:8">
      <c r="A10848" s="8" t="str">
        <f t="shared" si="209"/>
        <v>40.30.000720.03.0044</v>
      </c>
      <c r="B10848" s="8" t="s">
        <v>376</v>
      </c>
      <c r="C10848" s="8" t="s">
        <v>403</v>
      </c>
      <c r="D10848" s="8" t="s">
        <v>505</v>
      </c>
      <c r="E10848" s="8" t="s">
        <v>1188</v>
      </c>
      <c r="F10848" s="8" t="s">
        <v>463</v>
      </c>
      <c r="G10848" s="8" t="s">
        <v>1189</v>
      </c>
      <c r="H10848" s="8">
        <v>1</v>
      </c>
    </row>
    <row r="10849" spans="1:8">
      <c r="A10849" s="8" t="str">
        <f t="shared" si="209"/>
        <v>40.30.000835.05.0096</v>
      </c>
      <c r="B10849" s="8" t="s">
        <v>377</v>
      </c>
      <c r="C10849" s="8" t="s">
        <v>404</v>
      </c>
      <c r="D10849" s="8" t="s">
        <v>505</v>
      </c>
      <c r="E10849" s="8" t="s">
        <v>1190</v>
      </c>
      <c r="F10849" s="8" t="s">
        <v>452</v>
      </c>
      <c r="G10849" s="8" t="s">
        <v>1191</v>
      </c>
      <c r="H10849" s="8">
        <v>2.5</v>
      </c>
    </row>
    <row r="10850" spans="1:8">
      <c r="A10850" s="8" t="str">
        <f t="shared" si="209"/>
        <v>40.30.000830.02.0034</v>
      </c>
      <c r="B10850" s="8" t="s">
        <v>377</v>
      </c>
      <c r="C10850" s="8" t="s">
        <v>404</v>
      </c>
      <c r="D10850" s="8" t="s">
        <v>505</v>
      </c>
      <c r="E10850" s="8" t="s">
        <v>316</v>
      </c>
      <c r="F10850" s="8" t="s">
        <v>579</v>
      </c>
      <c r="G10850" s="8" t="s">
        <v>317</v>
      </c>
      <c r="H10850" s="8">
        <v>0.875</v>
      </c>
    </row>
    <row r="10851" spans="1:8">
      <c r="A10851" s="8" t="str">
        <f t="shared" si="209"/>
        <v>40.30.000830.05.0038</v>
      </c>
      <c r="B10851" s="8" t="s">
        <v>377</v>
      </c>
      <c r="C10851" s="8" t="s">
        <v>404</v>
      </c>
      <c r="D10851" s="8" t="s">
        <v>505</v>
      </c>
      <c r="E10851" s="8" t="s">
        <v>1177</v>
      </c>
      <c r="F10851" s="8" t="s">
        <v>452</v>
      </c>
      <c r="G10851" s="8" t="s">
        <v>1178</v>
      </c>
      <c r="H10851" s="8">
        <v>1.625</v>
      </c>
    </row>
    <row r="10852" spans="1:8">
      <c r="A10852" s="8" t="str">
        <f t="shared" si="209"/>
        <v>40.30.000810.05.0010</v>
      </c>
      <c r="B10852" s="8" t="s">
        <v>377</v>
      </c>
      <c r="C10852" s="8" t="s">
        <v>404</v>
      </c>
      <c r="D10852" s="8" t="s">
        <v>505</v>
      </c>
      <c r="E10852" s="8" t="s">
        <v>1179</v>
      </c>
      <c r="F10852" s="8" t="s">
        <v>452</v>
      </c>
      <c r="G10852" s="8" t="s">
        <v>1180</v>
      </c>
      <c r="H10852" s="8">
        <v>0.95614399999999999</v>
      </c>
    </row>
    <row r="10853" spans="1:8">
      <c r="A10853" s="8" t="str">
        <f t="shared" si="209"/>
        <v>40.30.000810.05.0011</v>
      </c>
      <c r="B10853" s="8" t="s">
        <v>377</v>
      </c>
      <c r="C10853" s="8" t="s">
        <v>404</v>
      </c>
      <c r="D10853" s="8" t="s">
        <v>505</v>
      </c>
      <c r="E10853" s="8" t="s">
        <v>1181</v>
      </c>
      <c r="F10853" s="8" t="s">
        <v>452</v>
      </c>
      <c r="G10853" s="8" t="s">
        <v>1182</v>
      </c>
      <c r="H10853" s="8">
        <v>0.15565100000000001</v>
      </c>
    </row>
    <row r="10854" spans="1:8">
      <c r="A10854" s="8" t="str">
        <f t="shared" si="209"/>
        <v>40.30.000810.09.0003</v>
      </c>
      <c r="B10854" s="8" t="s">
        <v>377</v>
      </c>
      <c r="C10854" s="8" t="s">
        <v>404</v>
      </c>
      <c r="D10854" s="8" t="s">
        <v>505</v>
      </c>
      <c r="E10854" s="8" t="s">
        <v>824</v>
      </c>
      <c r="F10854" s="8" t="s">
        <v>452</v>
      </c>
      <c r="G10854" s="8" t="s">
        <v>825</v>
      </c>
      <c r="H10854" s="8">
        <v>0.33149299999999998</v>
      </c>
    </row>
    <row r="10855" spans="1:8">
      <c r="A10855" s="8" t="str">
        <f t="shared" si="209"/>
        <v>40.30.000810.06.0020</v>
      </c>
      <c r="B10855" s="8" t="s">
        <v>377</v>
      </c>
      <c r="C10855" s="8" t="s">
        <v>404</v>
      </c>
      <c r="D10855" s="8" t="s">
        <v>505</v>
      </c>
      <c r="E10855" s="8" t="s">
        <v>456</v>
      </c>
      <c r="F10855" s="8" t="s">
        <v>452</v>
      </c>
      <c r="G10855" s="8" t="s">
        <v>457</v>
      </c>
      <c r="H10855" s="8">
        <v>2.4282000000000001E-2</v>
      </c>
    </row>
    <row r="10856" spans="1:8">
      <c r="A10856" s="8" t="str">
        <f t="shared" si="209"/>
        <v>40.30.000810.07.0027</v>
      </c>
      <c r="B10856" s="8" t="s">
        <v>377</v>
      </c>
      <c r="C10856" s="8" t="s">
        <v>404</v>
      </c>
      <c r="D10856" s="8" t="s">
        <v>505</v>
      </c>
      <c r="E10856" s="8" t="s">
        <v>948</v>
      </c>
      <c r="F10856" s="8" t="s">
        <v>452</v>
      </c>
      <c r="G10856" s="8" t="s">
        <v>949</v>
      </c>
      <c r="H10856" s="8">
        <v>1.779E-3</v>
      </c>
    </row>
    <row r="10857" spans="1:8">
      <c r="A10857" s="8" t="str">
        <f t="shared" si="209"/>
        <v>40.30.000810.07.0002</v>
      </c>
      <c r="B10857" s="8" t="s">
        <v>377</v>
      </c>
      <c r="C10857" s="8" t="s">
        <v>404</v>
      </c>
      <c r="D10857" s="8" t="s">
        <v>505</v>
      </c>
      <c r="E10857" s="8" t="s">
        <v>454</v>
      </c>
      <c r="F10857" s="8" t="s">
        <v>452</v>
      </c>
      <c r="G10857" s="8" t="s">
        <v>455</v>
      </c>
      <c r="H10857" s="8">
        <v>0.15565100000000001</v>
      </c>
    </row>
    <row r="10858" spans="1:8">
      <c r="A10858" s="8" t="str">
        <f t="shared" si="209"/>
        <v>40.30.000820.07.0107</v>
      </c>
      <c r="B10858" s="8" t="s">
        <v>377</v>
      </c>
      <c r="C10858" s="8" t="s">
        <v>404</v>
      </c>
      <c r="D10858" s="8" t="s">
        <v>505</v>
      </c>
      <c r="E10858" s="8" t="s">
        <v>1192</v>
      </c>
      <c r="F10858" s="8" t="s">
        <v>498</v>
      </c>
      <c r="G10858" s="8" t="s">
        <v>1193</v>
      </c>
      <c r="H10858" s="8">
        <v>3.0612E-2</v>
      </c>
    </row>
    <row r="10859" spans="1:8">
      <c r="A10859" s="8" t="str">
        <f t="shared" si="209"/>
        <v>40.30.000820.07.1012</v>
      </c>
      <c r="B10859" s="8" t="s">
        <v>377</v>
      </c>
      <c r="C10859" s="8" t="s">
        <v>404</v>
      </c>
      <c r="D10859" s="8" t="s">
        <v>505</v>
      </c>
      <c r="E10859" s="8" t="s">
        <v>1185</v>
      </c>
      <c r="F10859" s="8" t="s">
        <v>498</v>
      </c>
      <c r="G10859" s="8" t="s">
        <v>1186</v>
      </c>
      <c r="H10859" s="8">
        <v>0.131633</v>
      </c>
    </row>
    <row r="10860" spans="1:8">
      <c r="A10860" s="8" t="str">
        <f t="shared" si="209"/>
        <v>40.30.000820.03.0044</v>
      </c>
      <c r="B10860" s="8" t="s">
        <v>377</v>
      </c>
      <c r="C10860" s="8" t="s">
        <v>404</v>
      </c>
      <c r="D10860" s="8" t="s">
        <v>505</v>
      </c>
      <c r="E10860" s="8" t="s">
        <v>1188</v>
      </c>
      <c r="F10860" s="8" t="s">
        <v>463</v>
      </c>
      <c r="G10860" s="8" t="s">
        <v>1189</v>
      </c>
      <c r="H10860" s="8">
        <v>1</v>
      </c>
    </row>
    <row r="10861" spans="1:8">
      <c r="A10861" s="8" t="str">
        <f t="shared" si="209"/>
        <v>40.30.001135.05.0097</v>
      </c>
      <c r="B10861" s="8" t="s">
        <v>150</v>
      </c>
      <c r="C10861" s="8" t="s">
        <v>318</v>
      </c>
      <c r="D10861" s="8" t="s">
        <v>505</v>
      </c>
      <c r="E10861" s="8" t="s">
        <v>1196</v>
      </c>
      <c r="F10861" s="8" t="s">
        <v>452</v>
      </c>
      <c r="G10861" s="8" t="s">
        <v>1197</v>
      </c>
      <c r="H10861" s="8">
        <v>3</v>
      </c>
    </row>
    <row r="10862" spans="1:8">
      <c r="A10862" s="8" t="str">
        <f t="shared" si="209"/>
        <v>40.30.001130.02.0033</v>
      </c>
      <c r="B10862" s="8" t="s">
        <v>150</v>
      </c>
      <c r="C10862" s="8" t="s">
        <v>318</v>
      </c>
      <c r="D10862" s="8" t="s">
        <v>505</v>
      </c>
      <c r="E10862" s="8" t="s">
        <v>319</v>
      </c>
      <c r="F10862" s="8" t="s">
        <v>579</v>
      </c>
      <c r="G10862" s="8" t="s">
        <v>320</v>
      </c>
      <c r="H10862" s="8">
        <v>0.9</v>
      </c>
    </row>
    <row r="10863" spans="1:8">
      <c r="A10863" s="8" t="str">
        <f t="shared" si="209"/>
        <v>40.30.001130.05.0038</v>
      </c>
      <c r="B10863" s="8" t="s">
        <v>150</v>
      </c>
      <c r="C10863" s="8" t="s">
        <v>318</v>
      </c>
      <c r="D10863" s="8" t="s">
        <v>505</v>
      </c>
      <c r="E10863" s="8" t="s">
        <v>1177</v>
      </c>
      <c r="F10863" s="8" t="s">
        <v>452</v>
      </c>
      <c r="G10863" s="8" t="s">
        <v>1178</v>
      </c>
      <c r="H10863" s="8">
        <v>2.1</v>
      </c>
    </row>
    <row r="10864" spans="1:8">
      <c r="A10864" s="8" t="str">
        <f t="shared" si="209"/>
        <v>40.30.001110.05.0010</v>
      </c>
      <c r="B10864" s="8" t="s">
        <v>150</v>
      </c>
      <c r="C10864" s="8" t="s">
        <v>318</v>
      </c>
      <c r="D10864" s="8" t="s">
        <v>505</v>
      </c>
      <c r="E10864" s="8" t="s">
        <v>1179</v>
      </c>
      <c r="F10864" s="8" t="s">
        <v>452</v>
      </c>
      <c r="G10864" s="8" t="s">
        <v>1180</v>
      </c>
      <c r="H10864" s="8">
        <v>1.2356320000000001</v>
      </c>
    </row>
    <row r="10865" spans="1:8">
      <c r="A10865" s="8" t="str">
        <f t="shared" si="209"/>
        <v>40.30.001110.05.0011</v>
      </c>
      <c r="B10865" s="8" t="s">
        <v>150</v>
      </c>
      <c r="C10865" s="8" t="s">
        <v>318</v>
      </c>
      <c r="D10865" s="8" t="s">
        <v>505</v>
      </c>
      <c r="E10865" s="8" t="s">
        <v>1181</v>
      </c>
      <c r="F10865" s="8" t="s">
        <v>452</v>
      </c>
      <c r="G10865" s="8" t="s">
        <v>1182</v>
      </c>
      <c r="H10865" s="8">
        <v>0.20114899999999999</v>
      </c>
    </row>
    <row r="10866" spans="1:8">
      <c r="A10866" s="8" t="str">
        <f t="shared" si="209"/>
        <v>40.30.001110.09.0003</v>
      </c>
      <c r="B10866" s="8" t="s">
        <v>150</v>
      </c>
      <c r="C10866" s="8" t="s">
        <v>318</v>
      </c>
      <c r="D10866" s="8" t="s">
        <v>505</v>
      </c>
      <c r="E10866" s="8" t="s">
        <v>824</v>
      </c>
      <c r="F10866" s="8" t="s">
        <v>452</v>
      </c>
      <c r="G10866" s="8" t="s">
        <v>825</v>
      </c>
      <c r="H10866" s="8">
        <v>0.42839100000000002</v>
      </c>
    </row>
    <row r="10867" spans="1:8">
      <c r="A10867" s="8" t="str">
        <f t="shared" si="209"/>
        <v>40.30.001110.06.0020</v>
      </c>
      <c r="B10867" s="8" t="s">
        <v>150</v>
      </c>
      <c r="C10867" s="8" t="s">
        <v>318</v>
      </c>
      <c r="D10867" s="8" t="s">
        <v>505</v>
      </c>
      <c r="E10867" s="8" t="s">
        <v>456</v>
      </c>
      <c r="F10867" s="8" t="s">
        <v>452</v>
      </c>
      <c r="G10867" s="8" t="s">
        <v>457</v>
      </c>
      <c r="H10867" s="8">
        <v>3.1378999999999997E-2</v>
      </c>
    </row>
    <row r="10868" spans="1:8">
      <c r="A10868" s="8" t="str">
        <f t="shared" si="209"/>
        <v>40.30.001110.07.0027</v>
      </c>
      <c r="B10868" s="8" t="s">
        <v>150</v>
      </c>
      <c r="C10868" s="8" t="s">
        <v>318</v>
      </c>
      <c r="D10868" s="8" t="s">
        <v>505</v>
      </c>
      <c r="E10868" s="8" t="s">
        <v>948</v>
      </c>
      <c r="F10868" s="8" t="s">
        <v>452</v>
      </c>
      <c r="G10868" s="8" t="s">
        <v>949</v>
      </c>
      <c r="H10868" s="8">
        <v>2.2989999999999998E-3</v>
      </c>
    </row>
    <row r="10869" spans="1:8">
      <c r="A10869" s="8" t="str">
        <f t="shared" si="209"/>
        <v>40.30.001110.07.0002</v>
      </c>
      <c r="B10869" s="8" t="s">
        <v>150</v>
      </c>
      <c r="C10869" s="8" t="s">
        <v>318</v>
      </c>
      <c r="D10869" s="8" t="s">
        <v>505</v>
      </c>
      <c r="E10869" s="8" t="s">
        <v>454</v>
      </c>
      <c r="F10869" s="8" t="s">
        <v>452</v>
      </c>
      <c r="G10869" s="8" t="s">
        <v>455</v>
      </c>
      <c r="H10869" s="8">
        <v>0.20114899999999999</v>
      </c>
    </row>
    <row r="10870" spans="1:8">
      <c r="A10870" s="8" t="str">
        <f t="shared" si="209"/>
        <v>40.30.001120.07.0108</v>
      </c>
      <c r="B10870" s="8" t="s">
        <v>150</v>
      </c>
      <c r="C10870" s="8" t="s">
        <v>318</v>
      </c>
      <c r="D10870" s="8" t="s">
        <v>505</v>
      </c>
      <c r="E10870" s="8" t="s">
        <v>1199</v>
      </c>
      <c r="F10870" s="8" t="s">
        <v>498</v>
      </c>
      <c r="G10870" s="8" t="s">
        <v>1200</v>
      </c>
      <c r="H10870" s="8">
        <v>3.0612E-2</v>
      </c>
    </row>
    <row r="10871" spans="1:8">
      <c r="A10871" s="8" t="str">
        <f t="shared" si="209"/>
        <v>40.30.001120.07.1012</v>
      </c>
      <c r="B10871" s="8" t="s">
        <v>150</v>
      </c>
      <c r="C10871" s="8" t="s">
        <v>318</v>
      </c>
      <c r="D10871" s="8" t="s">
        <v>505</v>
      </c>
      <c r="E10871" s="8" t="s">
        <v>1185</v>
      </c>
      <c r="F10871" s="8" t="s">
        <v>498</v>
      </c>
      <c r="G10871" s="8" t="s">
        <v>1186</v>
      </c>
      <c r="H10871" s="8">
        <v>0.131633</v>
      </c>
    </row>
    <row r="10872" spans="1:8">
      <c r="A10872" s="8" t="str">
        <f t="shared" si="209"/>
        <v>40.30.001120.03.0044</v>
      </c>
      <c r="B10872" s="8" t="s">
        <v>150</v>
      </c>
      <c r="C10872" s="8" t="s">
        <v>318</v>
      </c>
      <c r="D10872" s="8" t="s">
        <v>505</v>
      </c>
      <c r="E10872" s="8" t="s">
        <v>1188</v>
      </c>
      <c r="F10872" s="8" t="s">
        <v>463</v>
      </c>
      <c r="G10872" s="8" t="s">
        <v>1189</v>
      </c>
      <c r="H10872" s="8">
        <v>1</v>
      </c>
    </row>
    <row r="10873" spans="1:8">
      <c r="A10873" s="8" t="str">
        <f t="shared" si="209"/>
        <v>40.30.001235.05.0098</v>
      </c>
      <c r="B10873" s="8" t="s">
        <v>151</v>
      </c>
      <c r="C10873" s="8" t="s">
        <v>321</v>
      </c>
      <c r="D10873" s="8" t="s">
        <v>505</v>
      </c>
      <c r="E10873" s="8" t="s">
        <v>1201</v>
      </c>
      <c r="F10873" s="8" t="s">
        <v>452</v>
      </c>
      <c r="G10873" s="8" t="s">
        <v>321</v>
      </c>
      <c r="H10873" s="8">
        <v>3</v>
      </c>
    </row>
    <row r="10874" spans="1:8">
      <c r="A10874" s="8" t="str">
        <f t="shared" si="209"/>
        <v>40.30.001230.02.0040</v>
      </c>
      <c r="B10874" s="8" t="s">
        <v>151</v>
      </c>
      <c r="C10874" s="8" t="s">
        <v>321</v>
      </c>
      <c r="D10874" s="8" t="s">
        <v>505</v>
      </c>
      <c r="E10874" s="8" t="s">
        <v>322</v>
      </c>
      <c r="F10874" s="8" t="s">
        <v>579</v>
      </c>
      <c r="G10874" s="8" t="s">
        <v>323</v>
      </c>
      <c r="H10874" s="8">
        <v>0.9</v>
      </c>
    </row>
    <row r="10875" spans="1:8">
      <c r="A10875" s="8" t="str">
        <f t="shared" si="209"/>
        <v>40.30.001230.05.0038</v>
      </c>
      <c r="B10875" s="8" t="s">
        <v>151</v>
      </c>
      <c r="C10875" s="8" t="s">
        <v>321</v>
      </c>
      <c r="D10875" s="8" t="s">
        <v>505</v>
      </c>
      <c r="E10875" s="8" t="s">
        <v>1177</v>
      </c>
      <c r="F10875" s="8" t="s">
        <v>452</v>
      </c>
      <c r="G10875" s="8" t="s">
        <v>1178</v>
      </c>
      <c r="H10875" s="8">
        <v>2.1</v>
      </c>
    </row>
    <row r="10876" spans="1:8">
      <c r="A10876" s="8" t="str">
        <f t="shared" si="209"/>
        <v>40.30.001210.05.0010</v>
      </c>
      <c r="B10876" s="8" t="s">
        <v>151</v>
      </c>
      <c r="C10876" s="8" t="s">
        <v>321</v>
      </c>
      <c r="D10876" s="8" t="s">
        <v>505</v>
      </c>
      <c r="E10876" s="8" t="s">
        <v>1179</v>
      </c>
      <c r="F10876" s="8" t="s">
        <v>452</v>
      </c>
      <c r="G10876" s="8" t="s">
        <v>1180</v>
      </c>
      <c r="H10876" s="8">
        <v>1.2356320000000001</v>
      </c>
    </row>
    <row r="10877" spans="1:8">
      <c r="A10877" s="8" t="str">
        <f t="shared" si="209"/>
        <v>40.30.001210.05.0011</v>
      </c>
      <c r="B10877" s="8" t="s">
        <v>151</v>
      </c>
      <c r="C10877" s="8" t="s">
        <v>321</v>
      </c>
      <c r="D10877" s="8" t="s">
        <v>505</v>
      </c>
      <c r="E10877" s="8" t="s">
        <v>1181</v>
      </c>
      <c r="F10877" s="8" t="s">
        <v>452</v>
      </c>
      <c r="G10877" s="8" t="s">
        <v>1182</v>
      </c>
      <c r="H10877" s="8">
        <v>0.20114899999999999</v>
      </c>
    </row>
    <row r="10878" spans="1:8">
      <c r="A10878" s="8" t="str">
        <f t="shared" si="209"/>
        <v>40.30.001210.09.0003</v>
      </c>
      <c r="B10878" s="8" t="s">
        <v>151</v>
      </c>
      <c r="C10878" s="8" t="s">
        <v>321</v>
      </c>
      <c r="D10878" s="8" t="s">
        <v>505</v>
      </c>
      <c r="E10878" s="8" t="s">
        <v>824</v>
      </c>
      <c r="F10878" s="8" t="s">
        <v>452</v>
      </c>
      <c r="G10878" s="8" t="s">
        <v>825</v>
      </c>
      <c r="H10878" s="8">
        <v>0.42839100000000002</v>
      </c>
    </row>
    <row r="10879" spans="1:8">
      <c r="A10879" s="8" t="str">
        <f t="shared" si="209"/>
        <v>40.30.001210.06.0020</v>
      </c>
      <c r="B10879" s="8" t="s">
        <v>151</v>
      </c>
      <c r="C10879" s="8" t="s">
        <v>321</v>
      </c>
      <c r="D10879" s="8" t="s">
        <v>505</v>
      </c>
      <c r="E10879" s="8" t="s">
        <v>456</v>
      </c>
      <c r="F10879" s="8" t="s">
        <v>452</v>
      </c>
      <c r="G10879" s="8" t="s">
        <v>457</v>
      </c>
      <c r="H10879" s="8">
        <v>3.1378999999999997E-2</v>
      </c>
    </row>
    <row r="10880" spans="1:8">
      <c r="A10880" s="8" t="str">
        <f t="shared" si="209"/>
        <v>40.30.001210.07.0027</v>
      </c>
      <c r="B10880" s="8" t="s">
        <v>151</v>
      </c>
      <c r="C10880" s="8" t="s">
        <v>321</v>
      </c>
      <c r="D10880" s="8" t="s">
        <v>505</v>
      </c>
      <c r="E10880" s="8" t="s">
        <v>948</v>
      </c>
      <c r="F10880" s="8" t="s">
        <v>452</v>
      </c>
      <c r="G10880" s="8" t="s">
        <v>949</v>
      </c>
      <c r="H10880" s="8">
        <v>2.2989999999999998E-3</v>
      </c>
    </row>
    <row r="10881" spans="1:8">
      <c r="A10881" s="8" t="str">
        <f t="shared" si="209"/>
        <v>40.30.001210.07.0002</v>
      </c>
      <c r="B10881" s="8" t="s">
        <v>151</v>
      </c>
      <c r="C10881" s="8" t="s">
        <v>321</v>
      </c>
      <c r="D10881" s="8" t="s">
        <v>505</v>
      </c>
      <c r="E10881" s="8" t="s">
        <v>454</v>
      </c>
      <c r="F10881" s="8" t="s">
        <v>452</v>
      </c>
      <c r="G10881" s="8" t="s">
        <v>455</v>
      </c>
      <c r="H10881" s="8">
        <v>0.20114899999999999</v>
      </c>
    </row>
    <row r="10882" spans="1:8">
      <c r="A10882" s="8" t="str">
        <f t="shared" si="209"/>
        <v>40.30.001220.07.0109</v>
      </c>
      <c r="B10882" s="8" t="s">
        <v>151</v>
      </c>
      <c r="C10882" s="8" t="s">
        <v>321</v>
      </c>
      <c r="D10882" s="8" t="s">
        <v>505</v>
      </c>
      <c r="E10882" s="8" t="s">
        <v>1202</v>
      </c>
      <c r="F10882" s="8" t="s">
        <v>498</v>
      </c>
      <c r="G10882" s="8" t="s">
        <v>1203</v>
      </c>
      <c r="H10882" s="8">
        <v>3.0612E-2</v>
      </c>
    </row>
    <row r="10883" spans="1:8">
      <c r="A10883" s="8" t="str">
        <f t="shared" si="209"/>
        <v>---------------  - FMEN031 - V:</v>
      </c>
      <c r="B10883" s="8" t="s">
        <v>427</v>
      </c>
      <c r="C10883" s="8" t="e">
        <f>------------------------------DAT</f>
        <v>#NAME?</v>
      </c>
      <c r="D10883" s="8" t="s">
        <v>1238</v>
      </c>
      <c r="E10883" s="8" t="s">
        <v>526</v>
      </c>
      <c r="F10883" s="8" t="s">
        <v>527</v>
      </c>
      <c r="G10883" s="8" t="s">
        <v>528</v>
      </c>
      <c r="H10883" s="8"/>
    </row>
    <row r="10884" spans="1:8">
      <c r="A10884" s="8" t="str">
        <f t="shared" si="209"/>
        <v>_x000C_------------------------------</v>
      </c>
      <c r="B10884" s="8" t="s">
        <v>529</v>
      </c>
      <c r="C10884" s="8" t="s">
        <v>1227</v>
      </c>
      <c r="D10884" s="8" t="s">
        <v>1228</v>
      </c>
      <c r="E10884" s="8" t="s">
        <v>430</v>
      </c>
      <c r="F10884" s="8" t="s">
        <v>429</v>
      </c>
      <c r="G10884" s="8" t="s">
        <v>431</v>
      </c>
      <c r="H10884" s="8" t="s">
        <v>431</v>
      </c>
    </row>
    <row r="10885" spans="1:8">
      <c r="A10885" s="8" t="str">
        <f t="shared" si="209"/>
        <v>FORNO DE MINASrutura de Atual P</v>
      </c>
      <c r="B10885" s="8" t="s">
        <v>433</v>
      </c>
      <c r="C10885" s="8" t="s">
        <v>434</v>
      </c>
      <c r="D10885" s="8" t="s">
        <v>435</v>
      </c>
      <c r="E10885" s="8" t="s">
        <v>436</v>
      </c>
      <c r="F10885" s="8" t="s">
        <v>437</v>
      </c>
      <c r="G10885" s="8" t="s">
        <v>438</v>
      </c>
      <c r="H10885" s="8" t="s">
        <v>2305</v>
      </c>
    </row>
    <row r="10886" spans="1:8">
      <c r="A10886" s="8" t="str">
        <f t="shared" si="209"/>
        <v>-------------------------------</v>
      </c>
      <c r="B10886" s="8" t="s">
        <v>427</v>
      </c>
      <c r="C10886" s="8" t="s">
        <v>1227</v>
      </c>
      <c r="D10886" s="8" t="s">
        <v>1228</v>
      </c>
      <c r="E10886" s="8" t="s">
        <v>430</v>
      </c>
      <c r="F10886" s="8" t="s">
        <v>429</v>
      </c>
      <c r="G10886" s="8" t="s">
        <v>431</v>
      </c>
      <c r="H10886" s="8" t="s">
        <v>2301</v>
      </c>
    </row>
    <row r="10887" spans="1:8">
      <c r="A10887" s="8" t="str">
        <f t="shared" si="209"/>
        <v/>
      </c>
      <c r="B10887" s="8"/>
      <c r="C10887" s="8"/>
      <c r="D10887" s="8"/>
      <c r="E10887" s="8"/>
      <c r="F10887" s="8"/>
      <c r="G10887" s="8"/>
      <c r="H10887" s="8"/>
    </row>
    <row r="10888" spans="1:8">
      <c r="A10888" s="8" t="str">
        <f t="shared" si="209"/>
        <v>Item PaiItem Filho</v>
      </c>
      <c r="B10888" s="8" t="s">
        <v>441</v>
      </c>
      <c r="C10888" s="8" t="s">
        <v>442</v>
      </c>
      <c r="D10888" s="8" t="s">
        <v>443</v>
      </c>
      <c r="E10888" s="8" t="s">
        <v>444</v>
      </c>
      <c r="F10888" s="8" t="s">
        <v>443</v>
      </c>
      <c r="G10888" s="8" t="s">
        <v>445</v>
      </c>
      <c r="H10888" s="8" t="s">
        <v>446</v>
      </c>
    </row>
    <row r="10889" spans="1:8">
      <c r="A10889" s="8" t="str">
        <f t="shared" si="209"/>
        <v>------------------------------</v>
      </c>
      <c r="B10889" s="8" t="s">
        <v>427</v>
      </c>
      <c r="C10889" s="8" t="s">
        <v>447</v>
      </c>
      <c r="D10889" s="8" t="s">
        <v>448</v>
      </c>
      <c r="E10889" s="8" t="s">
        <v>449</v>
      </c>
      <c r="F10889" s="8" t="s">
        <v>448</v>
      </c>
      <c r="G10889" s="8" t="s">
        <v>431</v>
      </c>
      <c r="H10889" s="8" t="s">
        <v>427</v>
      </c>
    </row>
    <row r="10890" spans="1:8">
      <c r="A10890" s="8" t="str">
        <f t="shared" si="209"/>
        <v>40.30.001220.07.1012</v>
      </c>
      <c r="B10890" s="8" t="s">
        <v>151</v>
      </c>
      <c r="C10890" s="8" t="s">
        <v>321</v>
      </c>
      <c r="D10890" s="8" t="s">
        <v>505</v>
      </c>
      <c r="E10890" s="8" t="s">
        <v>1185</v>
      </c>
      <c r="F10890" s="8" t="s">
        <v>498</v>
      </c>
      <c r="G10890" s="8" t="s">
        <v>1186</v>
      </c>
      <c r="H10890" s="8">
        <v>0.131633</v>
      </c>
    </row>
    <row r="10891" spans="1:8">
      <c r="A10891" s="8" t="str">
        <f t="shared" si="209"/>
        <v>40.30.001220.03.0044</v>
      </c>
      <c r="B10891" s="8" t="s">
        <v>151</v>
      </c>
      <c r="C10891" s="8" t="s">
        <v>321</v>
      </c>
      <c r="D10891" s="8" t="s">
        <v>505</v>
      </c>
      <c r="E10891" s="8" t="s">
        <v>1188</v>
      </c>
      <c r="F10891" s="8" t="s">
        <v>463</v>
      </c>
      <c r="G10891" s="8" t="s">
        <v>1189</v>
      </c>
      <c r="H10891" s="8">
        <v>1</v>
      </c>
    </row>
    <row r="10892" spans="1:8">
      <c r="A10892" s="8" t="str">
        <f t="shared" si="209"/>
        <v>40.30.001310.05.0010</v>
      </c>
      <c r="B10892" s="8" t="s">
        <v>156</v>
      </c>
      <c r="C10892" s="8" t="s">
        <v>318</v>
      </c>
      <c r="D10892" s="8" t="s">
        <v>505</v>
      </c>
      <c r="E10892" s="8" t="s">
        <v>1179</v>
      </c>
      <c r="F10892" s="8" t="s">
        <v>452</v>
      </c>
      <c r="G10892" s="8" t="s">
        <v>1180</v>
      </c>
      <c r="H10892" s="8">
        <v>1.0901000000000001</v>
      </c>
    </row>
    <row r="10893" spans="1:8">
      <c r="A10893" s="8" t="str">
        <f t="shared" si="209"/>
        <v>40.30.001310.05.0011</v>
      </c>
      <c r="B10893" s="8" t="s">
        <v>156</v>
      </c>
      <c r="C10893" s="8" t="s">
        <v>318</v>
      </c>
      <c r="D10893" s="8" t="s">
        <v>505</v>
      </c>
      <c r="E10893" s="8" t="s">
        <v>1181</v>
      </c>
      <c r="F10893" s="8" t="s">
        <v>452</v>
      </c>
      <c r="G10893" s="8" t="s">
        <v>1182</v>
      </c>
      <c r="H10893" s="8">
        <v>0.27250000000000002</v>
      </c>
    </row>
    <row r="10894" spans="1:8">
      <c r="A10894" s="8" t="str">
        <f t="shared" si="209"/>
        <v>40.30.001310.09.0002</v>
      </c>
      <c r="B10894" s="8" t="s">
        <v>156</v>
      </c>
      <c r="C10894" s="8" t="s">
        <v>318</v>
      </c>
      <c r="D10894" s="8" t="s">
        <v>505</v>
      </c>
      <c r="E10894" s="8" t="s">
        <v>502</v>
      </c>
      <c r="F10894" s="8" t="s">
        <v>452</v>
      </c>
      <c r="G10894" s="8" t="s">
        <v>503</v>
      </c>
      <c r="H10894" s="8">
        <v>0.41670000000000001</v>
      </c>
    </row>
    <row r="10895" spans="1:8">
      <c r="A10895" s="8" t="str">
        <f t="shared" ref="A10895:A10958" si="210">B10895&amp;E10895</f>
        <v>40.30.001310.09.0006</v>
      </c>
      <c r="B10895" s="8" t="s">
        <v>156</v>
      </c>
      <c r="C10895" s="8" t="s">
        <v>318</v>
      </c>
      <c r="D10895" s="8" t="s">
        <v>505</v>
      </c>
      <c r="E10895" s="8" t="s">
        <v>504</v>
      </c>
      <c r="F10895" s="8" t="s">
        <v>505</v>
      </c>
      <c r="G10895" s="8" t="s">
        <v>506</v>
      </c>
      <c r="H10895" s="8">
        <v>2.3810999999999999E-2</v>
      </c>
    </row>
    <row r="10896" spans="1:8">
      <c r="A10896" s="8" t="str">
        <f t="shared" si="210"/>
        <v>40.30.001310.06.0020</v>
      </c>
      <c r="B10896" s="8" t="s">
        <v>156</v>
      </c>
      <c r="C10896" s="8" t="s">
        <v>318</v>
      </c>
      <c r="D10896" s="8" t="s">
        <v>505</v>
      </c>
      <c r="E10896" s="8" t="s">
        <v>456</v>
      </c>
      <c r="F10896" s="8" t="s">
        <v>452</v>
      </c>
      <c r="G10896" s="8" t="s">
        <v>457</v>
      </c>
      <c r="H10896" s="8">
        <v>2.4729000000000001E-2</v>
      </c>
    </row>
    <row r="10897" spans="1:8">
      <c r="A10897" s="8" t="str">
        <f t="shared" si="210"/>
        <v>40.30.001310.07.0002</v>
      </c>
      <c r="B10897" s="8" t="s">
        <v>156</v>
      </c>
      <c r="C10897" s="8" t="s">
        <v>318</v>
      </c>
      <c r="D10897" s="8" t="s">
        <v>505</v>
      </c>
      <c r="E10897" s="8" t="s">
        <v>454</v>
      </c>
      <c r="F10897" s="8" t="s">
        <v>452</v>
      </c>
      <c r="G10897" s="8" t="s">
        <v>455</v>
      </c>
      <c r="H10897" s="8">
        <v>0.1908</v>
      </c>
    </row>
    <row r="10898" spans="1:8">
      <c r="A10898" s="8" t="str">
        <f t="shared" si="210"/>
        <v>40.30.001330.02.0036</v>
      </c>
      <c r="B10898" s="8" t="s">
        <v>156</v>
      </c>
      <c r="C10898" s="8" t="s">
        <v>318</v>
      </c>
      <c r="D10898" s="8" t="s">
        <v>505</v>
      </c>
      <c r="E10898" s="8" t="s">
        <v>324</v>
      </c>
      <c r="F10898" s="8" t="s">
        <v>579</v>
      </c>
      <c r="G10898" s="8" t="s">
        <v>1204</v>
      </c>
      <c r="H10898" s="8">
        <v>0.85260000000000002</v>
      </c>
    </row>
    <row r="10899" spans="1:8">
      <c r="A10899" s="8" t="str">
        <f t="shared" si="210"/>
        <v>40.30.001340.03.1820</v>
      </c>
      <c r="B10899" s="8" t="s">
        <v>156</v>
      </c>
      <c r="C10899" s="8" t="s">
        <v>318</v>
      </c>
      <c r="D10899" s="8" t="s">
        <v>505</v>
      </c>
      <c r="E10899" s="8" t="s">
        <v>513</v>
      </c>
      <c r="F10899" s="8" t="s">
        <v>498</v>
      </c>
      <c r="G10899" s="8" t="s">
        <v>514</v>
      </c>
      <c r="H10899" s="8">
        <v>0.155112</v>
      </c>
    </row>
    <row r="10900" spans="1:8">
      <c r="A10900" s="8" t="str">
        <f t="shared" si="210"/>
        <v>40.30.001340.03.1420</v>
      </c>
      <c r="B10900" s="8" t="s">
        <v>156</v>
      </c>
      <c r="C10900" s="8" t="s">
        <v>318</v>
      </c>
      <c r="D10900" s="8" t="s">
        <v>505</v>
      </c>
      <c r="E10900" s="8" t="s">
        <v>548</v>
      </c>
      <c r="F10900" s="8" t="s">
        <v>498</v>
      </c>
      <c r="G10900" s="8" t="s">
        <v>549</v>
      </c>
      <c r="H10900" s="8">
        <v>0.465337</v>
      </c>
    </row>
    <row r="10901" spans="1:8">
      <c r="A10901" s="8" t="str">
        <f t="shared" si="210"/>
        <v>40.30.001310.02.0040</v>
      </c>
      <c r="B10901" s="8" t="s">
        <v>156</v>
      </c>
      <c r="C10901" s="8" t="s">
        <v>318</v>
      </c>
      <c r="D10901" s="8" t="s">
        <v>505</v>
      </c>
      <c r="E10901" s="8" t="s">
        <v>1205</v>
      </c>
      <c r="F10901" s="8" t="s">
        <v>498</v>
      </c>
      <c r="G10901" s="8" t="s">
        <v>1206</v>
      </c>
      <c r="H10901" s="8">
        <v>6.7214999999999997E-2</v>
      </c>
    </row>
    <row r="10902" spans="1:8">
      <c r="A10902" s="8" t="str">
        <f t="shared" si="210"/>
        <v>40.30.001310.06.0058</v>
      </c>
      <c r="B10902" s="8" t="s">
        <v>156</v>
      </c>
      <c r="C10902" s="8" t="s">
        <v>318</v>
      </c>
      <c r="D10902" s="8" t="s">
        <v>505</v>
      </c>
      <c r="E10902" s="8" t="s">
        <v>1207</v>
      </c>
      <c r="F10902" s="8" t="s">
        <v>452</v>
      </c>
      <c r="G10902" s="8" t="s">
        <v>1208</v>
      </c>
      <c r="H10902" s="8">
        <v>0.12926000000000001</v>
      </c>
    </row>
    <row r="10903" spans="1:8">
      <c r="A10903" s="8" t="str">
        <f t="shared" si="210"/>
        <v>40.30.001310.06.0012</v>
      </c>
      <c r="B10903" s="8" t="s">
        <v>156</v>
      </c>
      <c r="C10903" s="8" t="s">
        <v>318</v>
      </c>
      <c r="D10903" s="8" t="s">
        <v>505</v>
      </c>
      <c r="E10903" s="8" t="s">
        <v>1209</v>
      </c>
      <c r="F10903" s="8" t="s">
        <v>452</v>
      </c>
      <c r="G10903" s="8" t="s">
        <v>1210</v>
      </c>
      <c r="H10903" s="8">
        <v>2.068E-3</v>
      </c>
    </row>
    <row r="10904" spans="1:8">
      <c r="A10904" s="8" t="str">
        <f t="shared" si="210"/>
        <v>40.30.001310.06.0036</v>
      </c>
      <c r="B10904" s="8" t="s">
        <v>156</v>
      </c>
      <c r="C10904" s="8" t="s">
        <v>318</v>
      </c>
      <c r="D10904" s="8" t="s">
        <v>505</v>
      </c>
      <c r="E10904" s="8" t="s">
        <v>881</v>
      </c>
      <c r="F10904" s="8" t="s">
        <v>452</v>
      </c>
      <c r="G10904" s="8" t="s">
        <v>882</v>
      </c>
      <c r="H10904" s="8">
        <v>1.5510000000000001E-3</v>
      </c>
    </row>
    <row r="10905" spans="1:8">
      <c r="A10905" s="8" t="str">
        <f t="shared" si="210"/>
        <v>40.30.001310.06.0013</v>
      </c>
      <c r="B10905" s="8" t="s">
        <v>156</v>
      </c>
      <c r="C10905" s="8" t="s">
        <v>318</v>
      </c>
      <c r="D10905" s="8" t="s">
        <v>505</v>
      </c>
      <c r="E10905" s="8" t="s">
        <v>1211</v>
      </c>
      <c r="F10905" s="8" t="s">
        <v>452</v>
      </c>
      <c r="G10905" s="8" t="s">
        <v>1212</v>
      </c>
      <c r="H10905" s="8">
        <v>7.76E-4</v>
      </c>
    </row>
    <row r="10906" spans="1:8">
      <c r="A10906" s="8" t="str">
        <f t="shared" si="210"/>
        <v>40.30.001310.04.0007</v>
      </c>
      <c r="B10906" s="8" t="s">
        <v>156</v>
      </c>
      <c r="C10906" s="8" t="s">
        <v>318</v>
      </c>
      <c r="D10906" s="8" t="s">
        <v>505</v>
      </c>
      <c r="E10906" s="8" t="s">
        <v>535</v>
      </c>
      <c r="F10906" s="8" t="s">
        <v>452</v>
      </c>
      <c r="G10906" s="8" t="s">
        <v>536</v>
      </c>
      <c r="H10906" s="8">
        <v>2.5852E-2</v>
      </c>
    </row>
    <row r="10907" spans="1:8">
      <c r="A10907" s="8" t="str">
        <f t="shared" si="210"/>
        <v>40.30.001320.07.0108</v>
      </c>
      <c r="B10907" s="8" t="s">
        <v>156</v>
      </c>
      <c r="C10907" s="8" t="s">
        <v>318</v>
      </c>
      <c r="D10907" s="8" t="s">
        <v>505</v>
      </c>
      <c r="E10907" s="8" t="s">
        <v>1199</v>
      </c>
      <c r="F10907" s="8" t="s">
        <v>498</v>
      </c>
      <c r="G10907" s="8" t="s">
        <v>1200</v>
      </c>
      <c r="H10907" s="8">
        <v>3.78E-2</v>
      </c>
    </row>
    <row r="10908" spans="1:8">
      <c r="A10908" s="8" t="str">
        <f t="shared" si="210"/>
        <v>40.30.001320.07.0029</v>
      </c>
      <c r="B10908" s="8" t="s">
        <v>156</v>
      </c>
      <c r="C10908" s="8" t="s">
        <v>318</v>
      </c>
      <c r="D10908" s="8" t="s">
        <v>505</v>
      </c>
      <c r="E10908" s="8" t="s">
        <v>649</v>
      </c>
      <c r="F10908" s="8" t="s">
        <v>498</v>
      </c>
      <c r="G10908" s="8" t="s">
        <v>624</v>
      </c>
      <c r="H10908" s="8">
        <v>0.22989999999999999</v>
      </c>
    </row>
    <row r="10909" spans="1:8">
      <c r="A10909" s="8" t="str">
        <f t="shared" si="210"/>
        <v>40.30.001320.03.0044</v>
      </c>
      <c r="B10909" s="8" t="s">
        <v>156</v>
      </c>
      <c r="C10909" s="8" t="s">
        <v>318</v>
      </c>
      <c r="D10909" s="8" t="s">
        <v>505</v>
      </c>
      <c r="E10909" s="8" t="s">
        <v>1188</v>
      </c>
      <c r="F10909" s="8" t="s">
        <v>463</v>
      </c>
      <c r="G10909" s="8" t="s">
        <v>1189</v>
      </c>
      <c r="H10909" s="8">
        <v>1</v>
      </c>
    </row>
    <row r="10910" spans="1:8">
      <c r="A10910" s="8" t="str">
        <f t="shared" si="210"/>
        <v>40.30.001635.05.0097</v>
      </c>
      <c r="B10910" s="8" t="s">
        <v>378</v>
      </c>
      <c r="C10910" s="8" t="s">
        <v>405</v>
      </c>
      <c r="D10910" s="8" t="s">
        <v>505</v>
      </c>
      <c r="E10910" s="8" t="s">
        <v>1196</v>
      </c>
      <c r="F10910" s="8" t="s">
        <v>452</v>
      </c>
      <c r="G10910" s="8" t="s">
        <v>1197</v>
      </c>
      <c r="H10910" s="8">
        <v>2.5</v>
      </c>
    </row>
    <row r="10911" spans="1:8">
      <c r="A10911" s="8" t="str">
        <f t="shared" si="210"/>
        <v>40.30.001630.02.0033</v>
      </c>
      <c r="B10911" s="8" t="s">
        <v>378</v>
      </c>
      <c r="C10911" s="8" t="s">
        <v>405</v>
      </c>
      <c r="D10911" s="8" t="s">
        <v>505</v>
      </c>
      <c r="E10911" s="8" t="s">
        <v>319</v>
      </c>
      <c r="F10911" s="8" t="s">
        <v>579</v>
      </c>
      <c r="G10911" s="8" t="s">
        <v>320</v>
      </c>
      <c r="H10911" s="8">
        <v>0.75</v>
      </c>
    </row>
    <row r="10912" spans="1:8">
      <c r="A10912" s="8" t="str">
        <f t="shared" si="210"/>
        <v>40.30.001630.05.0038</v>
      </c>
      <c r="B10912" s="8" t="s">
        <v>378</v>
      </c>
      <c r="C10912" s="8" t="s">
        <v>405</v>
      </c>
      <c r="D10912" s="8" t="s">
        <v>505</v>
      </c>
      <c r="E10912" s="8" t="s">
        <v>1177</v>
      </c>
      <c r="F10912" s="8" t="s">
        <v>452</v>
      </c>
      <c r="G10912" s="8" t="s">
        <v>1178</v>
      </c>
      <c r="H10912" s="8">
        <v>1.75</v>
      </c>
    </row>
    <row r="10913" spans="1:8">
      <c r="A10913" s="8" t="str">
        <f t="shared" si="210"/>
        <v>40.30.001610.05.0010</v>
      </c>
      <c r="B10913" s="8" t="s">
        <v>378</v>
      </c>
      <c r="C10913" s="8" t="s">
        <v>405</v>
      </c>
      <c r="D10913" s="8" t="s">
        <v>505</v>
      </c>
      <c r="E10913" s="8" t="s">
        <v>1179</v>
      </c>
      <c r="F10913" s="8" t="s">
        <v>452</v>
      </c>
      <c r="G10913" s="8" t="s">
        <v>1180</v>
      </c>
      <c r="H10913" s="8">
        <v>1.029693</v>
      </c>
    </row>
    <row r="10914" spans="1:8">
      <c r="A10914" s="8" t="str">
        <f t="shared" si="210"/>
        <v>40.30.001610.05.0011</v>
      </c>
      <c r="B10914" s="8" t="s">
        <v>378</v>
      </c>
      <c r="C10914" s="8" t="s">
        <v>405</v>
      </c>
      <c r="D10914" s="8" t="s">
        <v>505</v>
      </c>
      <c r="E10914" s="8" t="s">
        <v>1181</v>
      </c>
      <c r="F10914" s="8" t="s">
        <v>452</v>
      </c>
      <c r="G10914" s="8" t="s">
        <v>1182</v>
      </c>
      <c r="H10914" s="8">
        <v>0.167625</v>
      </c>
    </row>
    <row r="10915" spans="1:8">
      <c r="A10915" s="8" t="str">
        <f t="shared" si="210"/>
        <v>40.30.001610.09.0003</v>
      </c>
      <c r="B10915" s="8" t="s">
        <v>378</v>
      </c>
      <c r="C10915" s="8" t="s">
        <v>405</v>
      </c>
      <c r="D10915" s="8" t="s">
        <v>505</v>
      </c>
      <c r="E10915" s="8" t="s">
        <v>824</v>
      </c>
      <c r="F10915" s="8" t="s">
        <v>452</v>
      </c>
      <c r="G10915" s="8" t="s">
        <v>825</v>
      </c>
      <c r="H10915" s="8">
        <v>0.35699199999999998</v>
      </c>
    </row>
    <row r="10916" spans="1:8">
      <c r="A10916" s="8" t="str">
        <f t="shared" si="210"/>
        <v>40.30.001610.06.0020</v>
      </c>
      <c r="B10916" s="8" t="s">
        <v>378</v>
      </c>
      <c r="C10916" s="8" t="s">
        <v>405</v>
      </c>
      <c r="D10916" s="8" t="s">
        <v>505</v>
      </c>
      <c r="E10916" s="8" t="s">
        <v>456</v>
      </c>
      <c r="F10916" s="8" t="s">
        <v>452</v>
      </c>
      <c r="G10916" s="8" t="s">
        <v>457</v>
      </c>
      <c r="H10916" s="8">
        <v>2.6148999999999999E-2</v>
      </c>
    </row>
    <row r="10917" spans="1:8">
      <c r="A10917" s="8" t="str">
        <f t="shared" si="210"/>
        <v>40.30.001610.07.0027</v>
      </c>
      <c r="B10917" s="8" t="s">
        <v>378</v>
      </c>
      <c r="C10917" s="8" t="s">
        <v>405</v>
      </c>
      <c r="D10917" s="8" t="s">
        <v>505</v>
      </c>
      <c r="E10917" s="8" t="s">
        <v>948</v>
      </c>
      <c r="F10917" s="8" t="s">
        <v>452</v>
      </c>
      <c r="G10917" s="8" t="s">
        <v>949</v>
      </c>
      <c r="H10917" s="8">
        <v>1.916E-3</v>
      </c>
    </row>
    <row r="10918" spans="1:8">
      <c r="A10918" s="8" t="str">
        <f t="shared" si="210"/>
        <v>40.30.001610.07.0002</v>
      </c>
      <c r="B10918" s="8" t="s">
        <v>378</v>
      </c>
      <c r="C10918" s="8" t="s">
        <v>405</v>
      </c>
      <c r="D10918" s="8" t="s">
        <v>505</v>
      </c>
      <c r="E10918" s="8" t="s">
        <v>454</v>
      </c>
      <c r="F10918" s="8" t="s">
        <v>452</v>
      </c>
      <c r="G10918" s="8" t="s">
        <v>455</v>
      </c>
      <c r="H10918" s="8">
        <v>0.167625</v>
      </c>
    </row>
    <row r="10919" spans="1:8">
      <c r="A10919" s="8" t="str">
        <f t="shared" si="210"/>
        <v>40.30.001620.07.0108</v>
      </c>
      <c r="B10919" s="8" t="s">
        <v>378</v>
      </c>
      <c r="C10919" s="8" t="s">
        <v>405</v>
      </c>
      <c r="D10919" s="8" t="s">
        <v>505</v>
      </c>
      <c r="E10919" s="8" t="s">
        <v>1199</v>
      </c>
      <c r="F10919" s="8" t="s">
        <v>498</v>
      </c>
      <c r="G10919" s="8" t="s">
        <v>1200</v>
      </c>
      <c r="H10919" s="8">
        <v>3.0612E-2</v>
      </c>
    </row>
    <row r="10920" spans="1:8">
      <c r="A10920" s="8" t="str">
        <f t="shared" si="210"/>
        <v>40.30.001620.07.1012</v>
      </c>
      <c r="B10920" s="8" t="s">
        <v>378</v>
      </c>
      <c r="C10920" s="8" t="s">
        <v>405</v>
      </c>
      <c r="D10920" s="8" t="s">
        <v>505</v>
      </c>
      <c r="E10920" s="8" t="s">
        <v>1185</v>
      </c>
      <c r="F10920" s="8" t="s">
        <v>498</v>
      </c>
      <c r="G10920" s="8" t="s">
        <v>1186</v>
      </c>
      <c r="H10920" s="8">
        <v>0.131633</v>
      </c>
    </row>
    <row r="10921" spans="1:8">
      <c r="A10921" s="8" t="str">
        <f t="shared" si="210"/>
        <v>40.30.001620.03.0044</v>
      </c>
      <c r="B10921" s="8" t="s">
        <v>378</v>
      </c>
      <c r="C10921" s="8" t="s">
        <v>405</v>
      </c>
      <c r="D10921" s="8" t="s">
        <v>505</v>
      </c>
      <c r="E10921" s="8" t="s">
        <v>1188</v>
      </c>
      <c r="F10921" s="8" t="s">
        <v>463</v>
      </c>
      <c r="G10921" s="8" t="s">
        <v>1189</v>
      </c>
      <c r="H10921" s="8">
        <v>1</v>
      </c>
    </row>
    <row r="10922" spans="1:8">
      <c r="A10922" s="8" t="str">
        <f t="shared" si="210"/>
        <v>40.30.001735.05.0098</v>
      </c>
      <c r="B10922" s="8" t="s">
        <v>379</v>
      </c>
      <c r="C10922" s="8" t="s">
        <v>406</v>
      </c>
      <c r="D10922" s="8" t="s">
        <v>505</v>
      </c>
      <c r="E10922" s="8" t="s">
        <v>1201</v>
      </c>
      <c r="F10922" s="8" t="s">
        <v>452</v>
      </c>
      <c r="G10922" s="8" t="s">
        <v>321</v>
      </c>
      <c r="H10922" s="8">
        <v>2.5</v>
      </c>
    </row>
    <row r="10923" spans="1:8">
      <c r="A10923" s="8" t="str">
        <f t="shared" si="210"/>
        <v>40.30.001730.02.0040</v>
      </c>
      <c r="B10923" s="8" t="s">
        <v>379</v>
      </c>
      <c r="C10923" s="8" t="s">
        <v>406</v>
      </c>
      <c r="D10923" s="8" t="s">
        <v>505</v>
      </c>
      <c r="E10923" s="8" t="s">
        <v>322</v>
      </c>
      <c r="F10923" s="8" t="s">
        <v>579</v>
      </c>
      <c r="G10923" s="8" t="s">
        <v>323</v>
      </c>
      <c r="H10923" s="8">
        <v>0.75</v>
      </c>
    </row>
    <row r="10924" spans="1:8">
      <c r="A10924" s="8" t="str">
        <f t="shared" si="210"/>
        <v>40.30.001730.05.0038</v>
      </c>
      <c r="B10924" s="8" t="s">
        <v>379</v>
      </c>
      <c r="C10924" s="8" t="s">
        <v>406</v>
      </c>
      <c r="D10924" s="8" t="s">
        <v>505</v>
      </c>
      <c r="E10924" s="8" t="s">
        <v>1177</v>
      </c>
      <c r="F10924" s="8" t="s">
        <v>452</v>
      </c>
      <c r="G10924" s="8" t="s">
        <v>1178</v>
      </c>
      <c r="H10924" s="8">
        <v>1.75</v>
      </c>
    </row>
    <row r="10925" spans="1:8">
      <c r="A10925" s="8" t="str">
        <f t="shared" si="210"/>
        <v>40.30.001710.05.0010</v>
      </c>
      <c r="B10925" s="8" t="s">
        <v>379</v>
      </c>
      <c r="C10925" s="8" t="s">
        <v>406</v>
      </c>
      <c r="D10925" s="8" t="s">
        <v>505</v>
      </c>
      <c r="E10925" s="8" t="s">
        <v>1179</v>
      </c>
      <c r="F10925" s="8" t="s">
        <v>452</v>
      </c>
      <c r="G10925" s="8" t="s">
        <v>1180</v>
      </c>
      <c r="H10925" s="8">
        <v>1.029693</v>
      </c>
    </row>
    <row r="10926" spans="1:8">
      <c r="A10926" s="8" t="str">
        <f t="shared" si="210"/>
        <v>40.30.001710.05.0011</v>
      </c>
      <c r="B10926" s="8" t="s">
        <v>379</v>
      </c>
      <c r="C10926" s="8" t="s">
        <v>406</v>
      </c>
      <c r="D10926" s="8" t="s">
        <v>505</v>
      </c>
      <c r="E10926" s="8" t="s">
        <v>1181</v>
      </c>
      <c r="F10926" s="8" t="s">
        <v>452</v>
      </c>
      <c r="G10926" s="8" t="s">
        <v>1182</v>
      </c>
      <c r="H10926" s="8">
        <v>0.167625</v>
      </c>
    </row>
    <row r="10927" spans="1:8">
      <c r="A10927" s="8" t="str">
        <f t="shared" si="210"/>
        <v>40.30.001710.09.0003</v>
      </c>
      <c r="B10927" s="8" t="s">
        <v>379</v>
      </c>
      <c r="C10927" s="8" t="s">
        <v>406</v>
      </c>
      <c r="D10927" s="8" t="s">
        <v>505</v>
      </c>
      <c r="E10927" s="8" t="s">
        <v>824</v>
      </c>
      <c r="F10927" s="8" t="s">
        <v>452</v>
      </c>
      <c r="G10927" s="8" t="s">
        <v>825</v>
      </c>
      <c r="H10927" s="8">
        <v>0.35699199999999998</v>
      </c>
    </row>
    <row r="10928" spans="1:8">
      <c r="A10928" s="8" t="str">
        <f t="shared" si="210"/>
        <v>40.30.001710.06.0020</v>
      </c>
      <c r="B10928" s="8" t="s">
        <v>379</v>
      </c>
      <c r="C10928" s="8" t="s">
        <v>406</v>
      </c>
      <c r="D10928" s="8" t="s">
        <v>505</v>
      </c>
      <c r="E10928" s="8" t="s">
        <v>456</v>
      </c>
      <c r="F10928" s="8" t="s">
        <v>452</v>
      </c>
      <c r="G10928" s="8" t="s">
        <v>457</v>
      </c>
      <c r="H10928" s="8">
        <v>2.6148999999999999E-2</v>
      </c>
    </row>
    <row r="10929" spans="1:8">
      <c r="A10929" s="8" t="str">
        <f t="shared" si="210"/>
        <v>40.30.001710.07.0027</v>
      </c>
      <c r="B10929" s="8" t="s">
        <v>379</v>
      </c>
      <c r="C10929" s="8" t="s">
        <v>406</v>
      </c>
      <c r="D10929" s="8" t="s">
        <v>505</v>
      </c>
      <c r="E10929" s="8" t="s">
        <v>948</v>
      </c>
      <c r="F10929" s="8" t="s">
        <v>452</v>
      </c>
      <c r="G10929" s="8" t="s">
        <v>949</v>
      </c>
      <c r="H10929" s="8">
        <v>1.916E-3</v>
      </c>
    </row>
    <row r="10930" spans="1:8">
      <c r="A10930" s="8" t="str">
        <f t="shared" si="210"/>
        <v>40.30.001710.07.0002</v>
      </c>
      <c r="B10930" s="8" t="s">
        <v>379</v>
      </c>
      <c r="C10930" s="8" t="s">
        <v>406</v>
      </c>
      <c r="D10930" s="8" t="s">
        <v>505</v>
      </c>
      <c r="E10930" s="8" t="s">
        <v>454</v>
      </c>
      <c r="F10930" s="8" t="s">
        <v>452</v>
      </c>
      <c r="G10930" s="8" t="s">
        <v>455</v>
      </c>
      <c r="H10930" s="8">
        <v>0.167625</v>
      </c>
    </row>
    <row r="10931" spans="1:8">
      <c r="A10931" s="8" t="str">
        <f t="shared" si="210"/>
        <v>40.30.001720.07.0109</v>
      </c>
      <c r="B10931" s="8" t="s">
        <v>379</v>
      </c>
      <c r="C10931" s="8" t="s">
        <v>406</v>
      </c>
      <c r="D10931" s="8" t="s">
        <v>505</v>
      </c>
      <c r="E10931" s="8" t="s">
        <v>1202</v>
      </c>
      <c r="F10931" s="8" t="s">
        <v>498</v>
      </c>
      <c r="G10931" s="8" t="s">
        <v>1203</v>
      </c>
      <c r="H10931" s="8">
        <v>3.0612E-2</v>
      </c>
    </row>
    <row r="10932" spans="1:8">
      <c r="A10932" s="8" t="str">
        <f t="shared" si="210"/>
        <v>40.30.001720.07.1012</v>
      </c>
      <c r="B10932" s="8" t="s">
        <v>379</v>
      </c>
      <c r="C10932" s="8" t="s">
        <v>406</v>
      </c>
      <c r="D10932" s="8" t="s">
        <v>505</v>
      </c>
      <c r="E10932" s="8" t="s">
        <v>1185</v>
      </c>
      <c r="F10932" s="8" t="s">
        <v>498</v>
      </c>
      <c r="G10932" s="8" t="s">
        <v>1186</v>
      </c>
      <c r="H10932" s="8">
        <v>0.131633</v>
      </c>
    </row>
    <row r="10933" spans="1:8">
      <c r="A10933" s="8" t="str">
        <f t="shared" si="210"/>
        <v>40.30.001720.03.0044</v>
      </c>
      <c r="B10933" s="8" t="s">
        <v>379</v>
      </c>
      <c r="C10933" s="8" t="s">
        <v>406</v>
      </c>
      <c r="D10933" s="8" t="s">
        <v>505</v>
      </c>
      <c r="E10933" s="8" t="s">
        <v>1188</v>
      </c>
      <c r="F10933" s="8" t="s">
        <v>463</v>
      </c>
      <c r="G10933" s="8" t="s">
        <v>1189</v>
      </c>
      <c r="H10933" s="8">
        <v>1</v>
      </c>
    </row>
    <row r="10934" spans="1:8">
      <c r="A10934" s="8" t="str">
        <f t="shared" si="210"/>
        <v>40.30.002135.05.0099</v>
      </c>
      <c r="B10934" s="8" t="s">
        <v>152</v>
      </c>
      <c r="C10934" s="8" t="s">
        <v>407</v>
      </c>
      <c r="D10934" s="8" t="s">
        <v>505</v>
      </c>
      <c r="E10934" s="8" t="s">
        <v>1214</v>
      </c>
      <c r="F10934" s="8" t="s">
        <v>452</v>
      </c>
      <c r="G10934" s="8" t="s">
        <v>325</v>
      </c>
      <c r="H10934" s="8">
        <v>3</v>
      </c>
    </row>
    <row r="10935" spans="1:8">
      <c r="A10935" s="8" t="str">
        <f t="shared" si="210"/>
        <v>40.30.002130.02.0039</v>
      </c>
      <c r="B10935" s="8" t="s">
        <v>152</v>
      </c>
      <c r="C10935" s="8" t="s">
        <v>407</v>
      </c>
      <c r="D10935" s="8" t="s">
        <v>505</v>
      </c>
      <c r="E10935" s="8" t="s">
        <v>326</v>
      </c>
      <c r="F10935" s="8" t="s">
        <v>579</v>
      </c>
      <c r="G10935" s="8" t="s">
        <v>327</v>
      </c>
      <c r="H10935" s="8">
        <v>1.5789</v>
      </c>
    </row>
    <row r="10936" spans="1:8">
      <c r="A10936" s="8" t="str">
        <f t="shared" si="210"/>
        <v>40.30.002130.05.0038</v>
      </c>
      <c r="B10936" s="8" t="s">
        <v>152</v>
      </c>
      <c r="C10936" s="8" t="s">
        <v>407</v>
      </c>
      <c r="D10936" s="8" t="s">
        <v>505</v>
      </c>
      <c r="E10936" s="8" t="s">
        <v>1177</v>
      </c>
      <c r="F10936" s="8" t="s">
        <v>452</v>
      </c>
      <c r="G10936" s="8" t="s">
        <v>1178</v>
      </c>
      <c r="H10936" s="8">
        <v>1.5789</v>
      </c>
    </row>
    <row r="10937" spans="1:8">
      <c r="A10937" s="8" t="str">
        <f t="shared" si="210"/>
        <v>40.30.002110.05.0010</v>
      </c>
      <c r="B10937" s="8" t="s">
        <v>152</v>
      </c>
      <c r="C10937" s="8" t="s">
        <v>407</v>
      </c>
      <c r="D10937" s="8" t="s">
        <v>505</v>
      </c>
      <c r="E10937" s="8" t="s">
        <v>1179</v>
      </c>
      <c r="F10937" s="8" t="s">
        <v>452</v>
      </c>
      <c r="G10937" s="8" t="s">
        <v>1180</v>
      </c>
      <c r="H10937" s="8">
        <v>0.92901900000000004</v>
      </c>
    </row>
    <row r="10938" spans="1:8">
      <c r="A10938" s="8" t="str">
        <f t="shared" si="210"/>
        <v>40.30.002110.05.0011</v>
      </c>
      <c r="B10938" s="8" t="s">
        <v>152</v>
      </c>
      <c r="C10938" s="8" t="s">
        <v>407</v>
      </c>
      <c r="D10938" s="8" t="s">
        <v>505</v>
      </c>
      <c r="E10938" s="8" t="s">
        <v>1181</v>
      </c>
      <c r="F10938" s="8" t="s">
        <v>452</v>
      </c>
      <c r="G10938" s="8" t="s">
        <v>1182</v>
      </c>
      <c r="H10938" s="8">
        <v>0.15123600000000001</v>
      </c>
    </row>
    <row r="10939" spans="1:8">
      <c r="A10939" s="8" t="str">
        <f t="shared" si="210"/>
        <v>40.30.002110.09.0003</v>
      </c>
      <c r="B10939" s="8" t="s">
        <v>152</v>
      </c>
      <c r="C10939" s="8" t="s">
        <v>407</v>
      </c>
      <c r="D10939" s="8" t="s">
        <v>505</v>
      </c>
      <c r="E10939" s="8" t="s">
        <v>824</v>
      </c>
      <c r="F10939" s="8" t="s">
        <v>452</v>
      </c>
      <c r="G10939" s="8" t="s">
        <v>825</v>
      </c>
      <c r="H10939" s="8">
        <v>0.32208900000000001</v>
      </c>
    </row>
    <row r="10940" spans="1:8">
      <c r="A10940" s="8" t="str">
        <f t="shared" si="210"/>
        <v>40.30.002110.06.0020</v>
      </c>
      <c r="B10940" s="8" t="s">
        <v>152</v>
      </c>
      <c r="C10940" s="8" t="s">
        <v>407</v>
      </c>
      <c r="D10940" s="8" t="s">
        <v>505</v>
      </c>
      <c r="E10940" s="8" t="s">
        <v>456</v>
      </c>
      <c r="F10940" s="8" t="s">
        <v>452</v>
      </c>
      <c r="G10940" s="8" t="s">
        <v>457</v>
      </c>
      <c r="H10940" s="8">
        <v>2.3592999999999999E-2</v>
      </c>
    </row>
    <row r="10941" spans="1:8">
      <c r="A10941" s="8" t="str">
        <f t="shared" si="210"/>
        <v>40.30.002110.07.0027</v>
      </c>
      <c r="B10941" s="8" t="s">
        <v>152</v>
      </c>
      <c r="C10941" s="8" t="s">
        <v>407</v>
      </c>
      <c r="D10941" s="8" t="s">
        <v>505</v>
      </c>
      <c r="E10941" s="8" t="s">
        <v>948</v>
      </c>
      <c r="F10941" s="8" t="s">
        <v>452</v>
      </c>
      <c r="G10941" s="8" t="s">
        <v>949</v>
      </c>
      <c r="H10941" s="8">
        <v>1.7279999999999999E-3</v>
      </c>
    </row>
    <row r="10942" spans="1:8">
      <c r="A10942" s="8" t="str">
        <f t="shared" si="210"/>
        <v>40.30.002110.07.0002</v>
      </c>
      <c r="B10942" s="8" t="s">
        <v>152</v>
      </c>
      <c r="C10942" s="8" t="s">
        <v>407</v>
      </c>
      <c r="D10942" s="8" t="s">
        <v>505</v>
      </c>
      <c r="E10942" s="8" t="s">
        <v>454</v>
      </c>
      <c r="F10942" s="8" t="s">
        <v>452</v>
      </c>
      <c r="G10942" s="8" t="s">
        <v>455</v>
      </c>
      <c r="H10942" s="8">
        <v>0.15123600000000001</v>
      </c>
    </row>
    <row r="10943" spans="1:8">
      <c r="A10943" s="8" t="str">
        <f t="shared" si="210"/>
        <v>40.30.002120.07.0111</v>
      </c>
      <c r="B10943" s="8" t="s">
        <v>152</v>
      </c>
      <c r="C10943" s="8" t="s">
        <v>407</v>
      </c>
      <c r="D10943" s="8" t="s">
        <v>505</v>
      </c>
      <c r="E10943" s="8" t="s">
        <v>1215</v>
      </c>
      <c r="F10943" s="8" t="s">
        <v>498</v>
      </c>
      <c r="G10943" s="8" t="s">
        <v>1216</v>
      </c>
      <c r="H10943" s="8">
        <v>3.0612E-2</v>
      </c>
    </row>
    <row r="10944" spans="1:8">
      <c r="A10944" s="8" t="str">
        <f t="shared" si="210"/>
        <v>40.30.002120.07.1012</v>
      </c>
      <c r="B10944" s="8" t="s">
        <v>152</v>
      </c>
      <c r="C10944" s="8" t="s">
        <v>407</v>
      </c>
      <c r="D10944" s="8" t="s">
        <v>505</v>
      </c>
      <c r="E10944" s="8" t="s">
        <v>1185</v>
      </c>
      <c r="F10944" s="8" t="s">
        <v>498</v>
      </c>
      <c r="G10944" s="8" t="s">
        <v>1186</v>
      </c>
      <c r="H10944" s="8">
        <v>0.131633</v>
      </c>
    </row>
    <row r="10945" spans="1:8">
      <c r="A10945" s="8" t="str">
        <f t="shared" si="210"/>
        <v>40.30.002120.03.0044</v>
      </c>
      <c r="B10945" s="8" t="s">
        <v>152</v>
      </c>
      <c r="C10945" s="8" t="s">
        <v>407</v>
      </c>
      <c r="D10945" s="8" t="s">
        <v>505</v>
      </c>
      <c r="E10945" s="8" t="s">
        <v>1188</v>
      </c>
      <c r="F10945" s="8" t="s">
        <v>463</v>
      </c>
      <c r="G10945" s="8" t="s">
        <v>1189</v>
      </c>
      <c r="H10945" s="8">
        <v>1</v>
      </c>
    </row>
    <row r="10946" spans="1:8">
      <c r="A10946" s="8" t="str">
        <f t="shared" si="210"/>
        <v>40.30.002235.05.0100</v>
      </c>
      <c r="B10946" s="8" t="s">
        <v>153</v>
      </c>
      <c r="C10946" s="8" t="s">
        <v>328</v>
      </c>
      <c r="D10946" s="8" t="s">
        <v>505</v>
      </c>
      <c r="E10946" s="8" t="s">
        <v>1217</v>
      </c>
      <c r="F10946" s="8" t="s">
        <v>452</v>
      </c>
      <c r="G10946" s="8" t="s">
        <v>1218</v>
      </c>
      <c r="H10946" s="8">
        <v>3</v>
      </c>
    </row>
    <row r="10947" spans="1:8">
      <c r="A10947" s="8" t="str">
        <f t="shared" si="210"/>
        <v>---------------  - FMEN031 - V:</v>
      </c>
      <c r="B10947" s="8" t="s">
        <v>427</v>
      </c>
      <c r="C10947" s="8" t="e">
        <f>------------------------------DAT</f>
        <v>#NAME?</v>
      </c>
      <c r="D10947" s="8" t="s">
        <v>1238</v>
      </c>
      <c r="E10947" s="8" t="s">
        <v>526</v>
      </c>
      <c r="F10947" s="8" t="s">
        <v>527</v>
      </c>
      <c r="G10947" s="8" t="s">
        <v>528</v>
      </c>
      <c r="H10947" s="8"/>
    </row>
    <row r="10948" spans="1:8">
      <c r="A10948" s="8" t="str">
        <f t="shared" si="210"/>
        <v>_x000C_------------------------------</v>
      </c>
      <c r="B10948" s="8" t="s">
        <v>529</v>
      </c>
      <c r="C10948" s="8" t="s">
        <v>1227</v>
      </c>
      <c r="D10948" s="8" t="s">
        <v>1228</v>
      </c>
      <c r="E10948" s="8" t="s">
        <v>430</v>
      </c>
      <c r="F10948" s="8" t="s">
        <v>429</v>
      </c>
      <c r="G10948" s="8" t="s">
        <v>431</v>
      </c>
      <c r="H10948" s="8" t="s">
        <v>431</v>
      </c>
    </row>
    <row r="10949" spans="1:8">
      <c r="A10949" s="8" t="str">
        <f t="shared" si="210"/>
        <v>FORNO DE MINASrutura de Atual P</v>
      </c>
      <c r="B10949" s="8" t="s">
        <v>433</v>
      </c>
      <c r="C10949" s="8" t="s">
        <v>434</v>
      </c>
      <c r="D10949" s="8" t="s">
        <v>435</v>
      </c>
      <c r="E10949" s="8" t="s">
        <v>436</v>
      </c>
      <c r="F10949" s="8" t="s">
        <v>437</v>
      </c>
      <c r="G10949" s="8" t="s">
        <v>438</v>
      </c>
      <c r="H10949" s="8" t="s">
        <v>2306</v>
      </c>
    </row>
    <row r="10950" spans="1:8">
      <c r="A10950" s="8" t="str">
        <f t="shared" si="210"/>
        <v>-------------------------------</v>
      </c>
      <c r="B10950" s="8" t="s">
        <v>427</v>
      </c>
      <c r="C10950" s="8" t="s">
        <v>1227</v>
      </c>
      <c r="D10950" s="8" t="s">
        <v>1228</v>
      </c>
      <c r="E10950" s="8" t="s">
        <v>430</v>
      </c>
      <c r="F10950" s="8" t="s">
        <v>429</v>
      </c>
      <c r="G10950" s="8" t="s">
        <v>431</v>
      </c>
      <c r="H10950" s="8" t="s">
        <v>2301</v>
      </c>
    </row>
    <row r="10951" spans="1:8">
      <c r="A10951" s="8" t="str">
        <f t="shared" si="210"/>
        <v/>
      </c>
      <c r="B10951" s="8"/>
      <c r="C10951" s="8"/>
      <c r="D10951" s="8"/>
      <c r="E10951" s="8"/>
      <c r="F10951" s="8"/>
      <c r="G10951" s="8"/>
      <c r="H10951" s="8"/>
    </row>
    <row r="10952" spans="1:8">
      <c r="A10952" s="8" t="str">
        <f t="shared" si="210"/>
        <v>Item PaiItem Filho</v>
      </c>
      <c r="B10952" s="8" t="s">
        <v>441</v>
      </c>
      <c r="C10952" s="8" t="s">
        <v>442</v>
      </c>
      <c r="D10952" s="8" t="s">
        <v>443</v>
      </c>
      <c r="E10952" s="8" t="s">
        <v>444</v>
      </c>
      <c r="F10952" s="8" t="s">
        <v>443</v>
      </c>
      <c r="G10952" s="8" t="s">
        <v>445</v>
      </c>
      <c r="H10952" s="8" t="s">
        <v>446</v>
      </c>
    </row>
    <row r="10953" spans="1:8">
      <c r="A10953" s="8" t="str">
        <f t="shared" si="210"/>
        <v>------------------------------</v>
      </c>
      <c r="B10953" s="8" t="s">
        <v>427</v>
      </c>
      <c r="C10953" s="8" t="s">
        <v>447</v>
      </c>
      <c r="D10953" s="8" t="s">
        <v>448</v>
      </c>
      <c r="E10953" s="8" t="s">
        <v>449</v>
      </c>
      <c r="F10953" s="8" t="s">
        <v>448</v>
      </c>
      <c r="G10953" s="8" t="s">
        <v>431</v>
      </c>
      <c r="H10953" s="8" t="s">
        <v>427</v>
      </c>
    </row>
    <row r="10954" spans="1:8">
      <c r="A10954" s="8" t="str">
        <f t="shared" si="210"/>
        <v>40.30.002230.02.0037</v>
      </c>
      <c r="B10954" s="8" t="s">
        <v>153</v>
      </c>
      <c r="C10954" s="8" t="s">
        <v>328</v>
      </c>
      <c r="D10954" s="8" t="s">
        <v>505</v>
      </c>
      <c r="E10954" s="8" t="s">
        <v>329</v>
      </c>
      <c r="F10954" s="8" t="s">
        <v>579</v>
      </c>
      <c r="G10954" s="8" t="s">
        <v>330</v>
      </c>
      <c r="H10954" s="8">
        <v>1.5</v>
      </c>
    </row>
    <row r="10955" spans="1:8">
      <c r="A10955" s="8" t="str">
        <f t="shared" si="210"/>
        <v>40.30.002230.05.0038</v>
      </c>
      <c r="B10955" s="8" t="s">
        <v>153</v>
      </c>
      <c r="C10955" s="8" t="s">
        <v>328</v>
      </c>
      <c r="D10955" s="8" t="s">
        <v>505</v>
      </c>
      <c r="E10955" s="8" t="s">
        <v>1177</v>
      </c>
      <c r="F10955" s="8" t="s">
        <v>452</v>
      </c>
      <c r="G10955" s="8" t="s">
        <v>1178</v>
      </c>
      <c r="H10955" s="8">
        <v>1.5</v>
      </c>
    </row>
    <row r="10956" spans="1:8">
      <c r="A10956" s="8" t="str">
        <f t="shared" si="210"/>
        <v>40.30.002210.05.0010</v>
      </c>
      <c r="B10956" s="8" t="s">
        <v>153</v>
      </c>
      <c r="C10956" s="8" t="s">
        <v>328</v>
      </c>
      <c r="D10956" s="8" t="s">
        <v>505</v>
      </c>
      <c r="E10956" s="8" t="s">
        <v>1179</v>
      </c>
      <c r="F10956" s="8" t="s">
        <v>452</v>
      </c>
      <c r="G10956" s="8" t="s">
        <v>1180</v>
      </c>
      <c r="H10956" s="8">
        <v>0.88259399999999999</v>
      </c>
    </row>
    <row r="10957" spans="1:8">
      <c r="A10957" s="8" t="str">
        <f t="shared" si="210"/>
        <v>40.30.002210.05.0011</v>
      </c>
      <c r="B10957" s="8" t="s">
        <v>153</v>
      </c>
      <c r="C10957" s="8" t="s">
        <v>328</v>
      </c>
      <c r="D10957" s="8" t="s">
        <v>505</v>
      </c>
      <c r="E10957" s="8" t="s">
        <v>1181</v>
      </c>
      <c r="F10957" s="8" t="s">
        <v>452</v>
      </c>
      <c r="G10957" s="8" t="s">
        <v>1182</v>
      </c>
      <c r="H10957" s="8">
        <v>0.143678</v>
      </c>
    </row>
    <row r="10958" spans="1:8">
      <c r="A10958" s="8" t="str">
        <f t="shared" si="210"/>
        <v>40.30.002210.09.0003</v>
      </c>
      <c r="B10958" s="8" t="s">
        <v>153</v>
      </c>
      <c r="C10958" s="8" t="s">
        <v>328</v>
      </c>
      <c r="D10958" s="8" t="s">
        <v>505</v>
      </c>
      <c r="E10958" s="8" t="s">
        <v>824</v>
      </c>
      <c r="F10958" s="8" t="s">
        <v>452</v>
      </c>
      <c r="G10958" s="8" t="s">
        <v>825</v>
      </c>
      <c r="H10958" s="8">
        <v>0.30599300000000001</v>
      </c>
    </row>
    <row r="10959" spans="1:8">
      <c r="A10959" s="8" t="str">
        <f t="shared" ref="A10959:A11022" si="211">B10959&amp;E10959</f>
        <v>40.30.002210.06.0020</v>
      </c>
      <c r="B10959" s="8" t="s">
        <v>153</v>
      </c>
      <c r="C10959" s="8" t="s">
        <v>328</v>
      </c>
      <c r="D10959" s="8" t="s">
        <v>505</v>
      </c>
      <c r="E10959" s="8" t="s">
        <v>456</v>
      </c>
      <c r="F10959" s="8" t="s">
        <v>452</v>
      </c>
      <c r="G10959" s="8" t="s">
        <v>457</v>
      </c>
      <c r="H10959" s="8">
        <v>2.2414E-2</v>
      </c>
    </row>
    <row r="10960" spans="1:8">
      <c r="A10960" s="8" t="str">
        <f t="shared" si="211"/>
        <v>40.30.002210.07.0027</v>
      </c>
      <c r="B10960" s="8" t="s">
        <v>153</v>
      </c>
      <c r="C10960" s="8" t="s">
        <v>328</v>
      </c>
      <c r="D10960" s="8" t="s">
        <v>505</v>
      </c>
      <c r="E10960" s="8" t="s">
        <v>948</v>
      </c>
      <c r="F10960" s="8" t="s">
        <v>452</v>
      </c>
      <c r="G10960" s="8" t="s">
        <v>949</v>
      </c>
      <c r="H10960" s="8">
        <v>1.642E-3</v>
      </c>
    </row>
    <row r="10961" spans="1:8">
      <c r="A10961" s="8" t="str">
        <f t="shared" si="211"/>
        <v>40.30.002210.07.0002</v>
      </c>
      <c r="B10961" s="8" t="s">
        <v>153</v>
      </c>
      <c r="C10961" s="8" t="s">
        <v>328</v>
      </c>
      <c r="D10961" s="8" t="s">
        <v>505</v>
      </c>
      <c r="E10961" s="8" t="s">
        <v>454</v>
      </c>
      <c r="F10961" s="8" t="s">
        <v>452</v>
      </c>
      <c r="G10961" s="8" t="s">
        <v>455</v>
      </c>
      <c r="H10961" s="8">
        <v>0.143678</v>
      </c>
    </row>
    <row r="10962" spans="1:8">
      <c r="A10962" s="8" t="str">
        <f t="shared" si="211"/>
        <v>40.30.002220.07.0112</v>
      </c>
      <c r="B10962" s="8" t="s">
        <v>153</v>
      </c>
      <c r="C10962" s="8" t="s">
        <v>328</v>
      </c>
      <c r="D10962" s="8" t="s">
        <v>505</v>
      </c>
      <c r="E10962" s="8" t="s">
        <v>1219</v>
      </c>
      <c r="F10962" s="8" t="s">
        <v>498</v>
      </c>
      <c r="G10962" s="8" t="s">
        <v>1220</v>
      </c>
      <c r="H10962" s="8">
        <v>3.0612E-2</v>
      </c>
    </row>
    <row r="10963" spans="1:8">
      <c r="A10963" s="8" t="str">
        <f t="shared" si="211"/>
        <v>40.30.002220.07.1012</v>
      </c>
      <c r="B10963" s="8" t="s">
        <v>153</v>
      </c>
      <c r="C10963" s="8" t="s">
        <v>328</v>
      </c>
      <c r="D10963" s="8" t="s">
        <v>505</v>
      </c>
      <c r="E10963" s="8" t="s">
        <v>1185</v>
      </c>
      <c r="F10963" s="8" t="s">
        <v>498</v>
      </c>
      <c r="G10963" s="8" t="s">
        <v>1186</v>
      </c>
      <c r="H10963" s="8">
        <v>0.131633</v>
      </c>
    </row>
    <row r="10964" spans="1:8">
      <c r="A10964" s="8" t="str">
        <f t="shared" si="211"/>
        <v>40.30.002220.03.0044</v>
      </c>
      <c r="B10964" s="8" t="s">
        <v>153</v>
      </c>
      <c r="C10964" s="8" t="s">
        <v>328</v>
      </c>
      <c r="D10964" s="8" t="s">
        <v>505</v>
      </c>
      <c r="E10964" s="8" t="s">
        <v>1188</v>
      </c>
      <c r="F10964" s="8" t="s">
        <v>463</v>
      </c>
      <c r="G10964" s="8" t="s">
        <v>1189</v>
      </c>
      <c r="H10964" s="8">
        <v>1</v>
      </c>
    </row>
    <row r="10965" spans="1:8">
      <c r="A10965" s="8" t="str">
        <f t="shared" si="211"/>
        <v>40.30.002335.05.0101</v>
      </c>
      <c r="B10965" s="8" t="s">
        <v>154</v>
      </c>
      <c r="C10965" s="8" t="s">
        <v>331</v>
      </c>
      <c r="D10965" s="8" t="s">
        <v>505</v>
      </c>
      <c r="E10965" s="8" t="s">
        <v>1221</v>
      </c>
      <c r="F10965" s="8" t="s">
        <v>452</v>
      </c>
      <c r="G10965" s="8" t="s">
        <v>1222</v>
      </c>
      <c r="H10965" s="8">
        <v>3</v>
      </c>
    </row>
    <row r="10966" spans="1:8">
      <c r="A10966" s="8" t="str">
        <f t="shared" si="211"/>
        <v>40.30.002330.02.0036</v>
      </c>
      <c r="B10966" s="8" t="s">
        <v>154</v>
      </c>
      <c r="C10966" s="8" t="s">
        <v>331</v>
      </c>
      <c r="D10966" s="8" t="s">
        <v>505</v>
      </c>
      <c r="E10966" s="8" t="s">
        <v>324</v>
      </c>
      <c r="F10966" s="8" t="s">
        <v>579</v>
      </c>
      <c r="G10966" s="8" t="s">
        <v>1204</v>
      </c>
      <c r="H10966" s="8">
        <v>1.5</v>
      </c>
    </row>
    <row r="10967" spans="1:8">
      <c r="A10967" s="8" t="str">
        <f t="shared" si="211"/>
        <v>40.30.002330.05.0038</v>
      </c>
      <c r="B10967" s="8" t="s">
        <v>154</v>
      </c>
      <c r="C10967" s="8" t="s">
        <v>331</v>
      </c>
      <c r="D10967" s="8" t="s">
        <v>505</v>
      </c>
      <c r="E10967" s="8" t="s">
        <v>1177</v>
      </c>
      <c r="F10967" s="8" t="s">
        <v>452</v>
      </c>
      <c r="G10967" s="8" t="s">
        <v>1178</v>
      </c>
      <c r="H10967" s="8">
        <v>1.5</v>
      </c>
    </row>
    <row r="10968" spans="1:8">
      <c r="A10968" s="8" t="str">
        <f t="shared" si="211"/>
        <v>40.30.002310.05.0010</v>
      </c>
      <c r="B10968" s="8" t="s">
        <v>154</v>
      </c>
      <c r="C10968" s="8" t="s">
        <v>331</v>
      </c>
      <c r="D10968" s="8" t="s">
        <v>505</v>
      </c>
      <c r="E10968" s="8" t="s">
        <v>1179</v>
      </c>
      <c r="F10968" s="8" t="s">
        <v>452</v>
      </c>
      <c r="G10968" s="8" t="s">
        <v>1180</v>
      </c>
      <c r="H10968" s="8">
        <v>0.88259399999999999</v>
      </c>
    </row>
    <row r="10969" spans="1:8">
      <c r="A10969" s="8" t="str">
        <f t="shared" si="211"/>
        <v>40.30.002310.05.0011</v>
      </c>
      <c r="B10969" s="8" t="s">
        <v>154</v>
      </c>
      <c r="C10969" s="8" t="s">
        <v>331</v>
      </c>
      <c r="D10969" s="8" t="s">
        <v>505</v>
      </c>
      <c r="E10969" s="8" t="s">
        <v>1181</v>
      </c>
      <c r="F10969" s="8" t="s">
        <v>452</v>
      </c>
      <c r="G10969" s="8" t="s">
        <v>1182</v>
      </c>
      <c r="H10969" s="8">
        <v>0.143678</v>
      </c>
    </row>
    <row r="10970" spans="1:8">
      <c r="A10970" s="8" t="str">
        <f t="shared" si="211"/>
        <v>40.30.002310.09.0003</v>
      </c>
      <c r="B10970" s="8" t="s">
        <v>154</v>
      </c>
      <c r="C10970" s="8" t="s">
        <v>331</v>
      </c>
      <c r="D10970" s="8" t="s">
        <v>505</v>
      </c>
      <c r="E10970" s="8" t="s">
        <v>824</v>
      </c>
      <c r="F10970" s="8" t="s">
        <v>452</v>
      </c>
      <c r="G10970" s="8" t="s">
        <v>825</v>
      </c>
      <c r="H10970" s="8">
        <v>0.30599300000000001</v>
      </c>
    </row>
    <row r="10971" spans="1:8">
      <c r="A10971" s="8" t="str">
        <f t="shared" si="211"/>
        <v>40.30.002310.06.0020</v>
      </c>
      <c r="B10971" s="8" t="s">
        <v>154</v>
      </c>
      <c r="C10971" s="8" t="s">
        <v>331</v>
      </c>
      <c r="D10971" s="8" t="s">
        <v>505</v>
      </c>
      <c r="E10971" s="8" t="s">
        <v>456</v>
      </c>
      <c r="F10971" s="8" t="s">
        <v>452</v>
      </c>
      <c r="G10971" s="8" t="s">
        <v>457</v>
      </c>
      <c r="H10971" s="8">
        <v>2.2414E-2</v>
      </c>
    </row>
    <row r="10972" spans="1:8">
      <c r="A10972" s="8" t="str">
        <f t="shared" si="211"/>
        <v>40.30.002310.07.0027</v>
      </c>
      <c r="B10972" s="8" t="s">
        <v>154</v>
      </c>
      <c r="C10972" s="8" t="s">
        <v>331</v>
      </c>
      <c r="D10972" s="8" t="s">
        <v>505</v>
      </c>
      <c r="E10972" s="8" t="s">
        <v>948</v>
      </c>
      <c r="F10972" s="8" t="s">
        <v>452</v>
      </c>
      <c r="G10972" s="8" t="s">
        <v>949</v>
      </c>
      <c r="H10972" s="8">
        <v>1.642E-3</v>
      </c>
    </row>
    <row r="10973" spans="1:8">
      <c r="A10973" s="8" t="str">
        <f t="shared" si="211"/>
        <v>40.30.002310.07.0002</v>
      </c>
      <c r="B10973" s="8" t="s">
        <v>154</v>
      </c>
      <c r="C10973" s="8" t="s">
        <v>331</v>
      </c>
      <c r="D10973" s="8" t="s">
        <v>505</v>
      </c>
      <c r="E10973" s="8" t="s">
        <v>454</v>
      </c>
      <c r="F10973" s="8" t="s">
        <v>452</v>
      </c>
      <c r="G10973" s="8" t="s">
        <v>455</v>
      </c>
      <c r="H10973" s="8">
        <v>0.143678</v>
      </c>
    </row>
    <row r="10974" spans="1:8">
      <c r="A10974" s="8" t="str">
        <f t="shared" si="211"/>
        <v>40.30.002320.07.0120</v>
      </c>
      <c r="B10974" s="8" t="s">
        <v>154</v>
      </c>
      <c r="C10974" s="8" t="s">
        <v>331</v>
      </c>
      <c r="D10974" s="8" t="s">
        <v>505</v>
      </c>
      <c r="E10974" s="8" t="s">
        <v>1223</v>
      </c>
      <c r="F10974" s="8" t="s">
        <v>498</v>
      </c>
      <c r="G10974" s="8" t="s">
        <v>1224</v>
      </c>
      <c r="H10974" s="8">
        <v>3.0612E-2</v>
      </c>
    </row>
    <row r="10975" spans="1:8">
      <c r="A10975" s="8" t="str">
        <f t="shared" si="211"/>
        <v>40.30.002320.07.1012</v>
      </c>
      <c r="B10975" s="8" t="s">
        <v>154</v>
      </c>
      <c r="C10975" s="8" t="s">
        <v>331</v>
      </c>
      <c r="D10975" s="8" t="s">
        <v>505</v>
      </c>
      <c r="E10975" s="8" t="s">
        <v>1185</v>
      </c>
      <c r="F10975" s="8" t="s">
        <v>498</v>
      </c>
      <c r="G10975" s="8" t="s">
        <v>1186</v>
      </c>
      <c r="H10975" s="8">
        <v>0.131633</v>
      </c>
    </row>
    <row r="10976" spans="1:8">
      <c r="A10976" s="8" t="str">
        <f t="shared" si="211"/>
        <v>40.30.002320.03.0044</v>
      </c>
      <c r="B10976" s="8" t="s">
        <v>154</v>
      </c>
      <c r="C10976" s="8" t="s">
        <v>331</v>
      </c>
      <c r="D10976" s="8" t="s">
        <v>505</v>
      </c>
      <c r="E10976" s="8" t="s">
        <v>1188</v>
      </c>
      <c r="F10976" s="8" t="s">
        <v>463</v>
      </c>
      <c r="G10976" s="8" t="s">
        <v>1189</v>
      </c>
      <c r="H10976" s="8">
        <v>1</v>
      </c>
    </row>
    <row r="10977" spans="1:8">
      <c r="A10977" s="8" t="str">
        <f t="shared" si="211"/>
        <v>40.30.002735.05.0100</v>
      </c>
      <c r="B10977" s="8" t="s">
        <v>380</v>
      </c>
      <c r="C10977" s="8" t="s">
        <v>328</v>
      </c>
      <c r="D10977" s="8" t="s">
        <v>505</v>
      </c>
      <c r="E10977" s="8" t="s">
        <v>1217</v>
      </c>
      <c r="F10977" s="8" t="s">
        <v>452</v>
      </c>
      <c r="G10977" s="8" t="s">
        <v>1218</v>
      </c>
      <c r="H10977" s="8">
        <v>2.5</v>
      </c>
    </row>
    <row r="10978" spans="1:8">
      <c r="A10978" s="8" t="str">
        <f t="shared" si="211"/>
        <v>40.30.002730.02.0037</v>
      </c>
      <c r="B10978" s="8" t="s">
        <v>380</v>
      </c>
      <c r="C10978" s="8" t="s">
        <v>328</v>
      </c>
      <c r="D10978" s="8" t="s">
        <v>505</v>
      </c>
      <c r="E10978" s="8" t="s">
        <v>329</v>
      </c>
      <c r="F10978" s="8" t="s">
        <v>579</v>
      </c>
      <c r="G10978" s="8" t="s">
        <v>330</v>
      </c>
      <c r="H10978" s="8">
        <v>1.25</v>
      </c>
    </row>
    <row r="10979" spans="1:8">
      <c r="A10979" s="8" t="str">
        <f t="shared" si="211"/>
        <v>40.30.002730.05.0038</v>
      </c>
      <c r="B10979" s="8" t="s">
        <v>380</v>
      </c>
      <c r="C10979" s="8" t="s">
        <v>328</v>
      </c>
      <c r="D10979" s="8" t="s">
        <v>505</v>
      </c>
      <c r="E10979" s="8" t="s">
        <v>1177</v>
      </c>
      <c r="F10979" s="8" t="s">
        <v>452</v>
      </c>
      <c r="G10979" s="8" t="s">
        <v>1178</v>
      </c>
      <c r="H10979" s="8">
        <v>1.25</v>
      </c>
    </row>
    <row r="10980" spans="1:8">
      <c r="A10980" s="8" t="str">
        <f t="shared" si="211"/>
        <v>40.30.002710.05.0010</v>
      </c>
      <c r="B10980" s="8" t="s">
        <v>380</v>
      </c>
      <c r="C10980" s="8" t="s">
        <v>328</v>
      </c>
      <c r="D10980" s="8" t="s">
        <v>505</v>
      </c>
      <c r="E10980" s="8" t="s">
        <v>1179</v>
      </c>
      <c r="F10980" s="8" t="s">
        <v>452</v>
      </c>
      <c r="G10980" s="8" t="s">
        <v>1180</v>
      </c>
      <c r="H10980" s="8">
        <v>0.73549500000000001</v>
      </c>
    </row>
    <row r="10981" spans="1:8">
      <c r="A10981" s="8" t="str">
        <f t="shared" si="211"/>
        <v>40.30.002710.05.0011</v>
      </c>
      <c r="B10981" s="8" t="s">
        <v>380</v>
      </c>
      <c r="C10981" s="8" t="s">
        <v>328</v>
      </c>
      <c r="D10981" s="8" t="s">
        <v>505</v>
      </c>
      <c r="E10981" s="8" t="s">
        <v>1181</v>
      </c>
      <c r="F10981" s="8" t="s">
        <v>452</v>
      </c>
      <c r="G10981" s="8" t="s">
        <v>1182</v>
      </c>
      <c r="H10981" s="8">
        <v>0.11973200000000001</v>
      </c>
    </row>
    <row r="10982" spans="1:8">
      <c r="A10982" s="8" t="str">
        <f t="shared" si="211"/>
        <v>40.30.002710.09.0003</v>
      </c>
      <c r="B10982" s="8" t="s">
        <v>380</v>
      </c>
      <c r="C10982" s="8" t="s">
        <v>328</v>
      </c>
      <c r="D10982" s="8" t="s">
        <v>505</v>
      </c>
      <c r="E10982" s="8" t="s">
        <v>824</v>
      </c>
      <c r="F10982" s="8" t="s">
        <v>452</v>
      </c>
      <c r="G10982" s="8" t="s">
        <v>825</v>
      </c>
      <c r="H10982" s="8">
        <v>0.25499500000000003</v>
      </c>
    </row>
    <row r="10983" spans="1:8">
      <c r="A10983" s="8" t="str">
        <f t="shared" si="211"/>
        <v>40.30.002710.06.0020</v>
      </c>
      <c r="B10983" s="8" t="s">
        <v>380</v>
      </c>
      <c r="C10983" s="8" t="s">
        <v>328</v>
      </c>
      <c r="D10983" s="8" t="s">
        <v>505</v>
      </c>
      <c r="E10983" s="8" t="s">
        <v>456</v>
      </c>
      <c r="F10983" s="8" t="s">
        <v>452</v>
      </c>
      <c r="G10983" s="8" t="s">
        <v>457</v>
      </c>
      <c r="H10983" s="8">
        <v>1.8678E-2</v>
      </c>
    </row>
    <row r="10984" spans="1:8">
      <c r="A10984" s="8" t="str">
        <f t="shared" si="211"/>
        <v>40.30.002710.07.0027</v>
      </c>
      <c r="B10984" s="8" t="s">
        <v>380</v>
      </c>
      <c r="C10984" s="8" t="s">
        <v>328</v>
      </c>
      <c r="D10984" s="8" t="s">
        <v>505</v>
      </c>
      <c r="E10984" s="8" t="s">
        <v>948</v>
      </c>
      <c r="F10984" s="8" t="s">
        <v>452</v>
      </c>
      <c r="G10984" s="8" t="s">
        <v>949</v>
      </c>
      <c r="H10984" s="8">
        <v>1.3680000000000001E-3</v>
      </c>
    </row>
    <row r="10985" spans="1:8">
      <c r="A10985" s="8" t="str">
        <f t="shared" si="211"/>
        <v>40.30.002710.07.0002</v>
      </c>
      <c r="B10985" s="8" t="s">
        <v>380</v>
      </c>
      <c r="C10985" s="8" t="s">
        <v>328</v>
      </c>
      <c r="D10985" s="8" t="s">
        <v>505</v>
      </c>
      <c r="E10985" s="8" t="s">
        <v>454</v>
      </c>
      <c r="F10985" s="8" t="s">
        <v>452</v>
      </c>
      <c r="G10985" s="8" t="s">
        <v>455</v>
      </c>
      <c r="H10985" s="8">
        <v>0.11973200000000001</v>
      </c>
    </row>
    <row r="10986" spans="1:8">
      <c r="A10986" s="8" t="str">
        <f t="shared" si="211"/>
        <v>40.30.002720.07.0112</v>
      </c>
      <c r="B10986" s="8" t="s">
        <v>380</v>
      </c>
      <c r="C10986" s="8" t="s">
        <v>328</v>
      </c>
      <c r="D10986" s="8" t="s">
        <v>505</v>
      </c>
      <c r="E10986" s="8" t="s">
        <v>1219</v>
      </c>
      <c r="F10986" s="8" t="s">
        <v>498</v>
      </c>
      <c r="G10986" s="8" t="s">
        <v>1220</v>
      </c>
      <c r="H10986" s="8">
        <v>3.0612E-2</v>
      </c>
    </row>
    <row r="10987" spans="1:8">
      <c r="A10987" s="8" t="str">
        <f t="shared" si="211"/>
        <v>40.30.002720.07.1012</v>
      </c>
      <c r="B10987" s="8" t="s">
        <v>380</v>
      </c>
      <c r="C10987" s="8" t="s">
        <v>328</v>
      </c>
      <c r="D10987" s="8" t="s">
        <v>505</v>
      </c>
      <c r="E10987" s="8" t="s">
        <v>1185</v>
      </c>
      <c r="F10987" s="8" t="s">
        <v>498</v>
      </c>
      <c r="G10987" s="8" t="s">
        <v>1186</v>
      </c>
      <c r="H10987" s="8">
        <v>0.131633</v>
      </c>
    </row>
    <row r="10988" spans="1:8">
      <c r="A10988" s="8" t="str">
        <f t="shared" si="211"/>
        <v>40.30.002720.03.0044</v>
      </c>
      <c r="B10988" s="8" t="s">
        <v>380</v>
      </c>
      <c r="C10988" s="8" t="s">
        <v>328</v>
      </c>
      <c r="D10988" s="8" t="s">
        <v>505</v>
      </c>
      <c r="E10988" s="8" t="s">
        <v>1188</v>
      </c>
      <c r="F10988" s="8" t="s">
        <v>463</v>
      </c>
      <c r="G10988" s="8" t="s">
        <v>1189</v>
      </c>
      <c r="H10988" s="8">
        <v>1</v>
      </c>
    </row>
    <row r="10989" spans="1:8">
      <c r="A10989" s="8" t="str">
        <f t="shared" si="211"/>
        <v>40.30.002835.05.0101</v>
      </c>
      <c r="B10989" s="8" t="s">
        <v>381</v>
      </c>
      <c r="C10989" s="8" t="s">
        <v>331</v>
      </c>
      <c r="D10989" s="8" t="s">
        <v>505</v>
      </c>
      <c r="E10989" s="8" t="s">
        <v>1221</v>
      </c>
      <c r="F10989" s="8" t="s">
        <v>452</v>
      </c>
      <c r="G10989" s="8" t="s">
        <v>1222</v>
      </c>
      <c r="H10989" s="8">
        <v>2.5</v>
      </c>
    </row>
    <row r="10990" spans="1:8">
      <c r="A10990" s="8" t="str">
        <f t="shared" si="211"/>
        <v>40.30.002830.02.0036</v>
      </c>
      <c r="B10990" s="8" t="s">
        <v>381</v>
      </c>
      <c r="C10990" s="8" t="s">
        <v>331</v>
      </c>
      <c r="D10990" s="8" t="s">
        <v>505</v>
      </c>
      <c r="E10990" s="8" t="s">
        <v>324</v>
      </c>
      <c r="F10990" s="8" t="s">
        <v>579</v>
      </c>
      <c r="G10990" s="8" t="s">
        <v>1204</v>
      </c>
      <c r="H10990" s="8">
        <v>1.25</v>
      </c>
    </row>
    <row r="10991" spans="1:8">
      <c r="A10991" s="8" t="str">
        <f t="shared" si="211"/>
        <v>40.30.002830.05.0038</v>
      </c>
      <c r="B10991" s="8" t="s">
        <v>381</v>
      </c>
      <c r="C10991" s="8" t="s">
        <v>331</v>
      </c>
      <c r="D10991" s="8" t="s">
        <v>505</v>
      </c>
      <c r="E10991" s="8" t="s">
        <v>1177</v>
      </c>
      <c r="F10991" s="8" t="s">
        <v>452</v>
      </c>
      <c r="G10991" s="8" t="s">
        <v>1178</v>
      </c>
      <c r="H10991" s="8">
        <v>1.25</v>
      </c>
    </row>
    <row r="10992" spans="1:8">
      <c r="A10992" s="8" t="str">
        <f t="shared" si="211"/>
        <v>40.30.002810.05.0010</v>
      </c>
      <c r="B10992" s="8" t="s">
        <v>381</v>
      </c>
      <c r="C10992" s="8" t="s">
        <v>331</v>
      </c>
      <c r="D10992" s="8" t="s">
        <v>505</v>
      </c>
      <c r="E10992" s="8" t="s">
        <v>1179</v>
      </c>
      <c r="F10992" s="8" t="s">
        <v>452</v>
      </c>
      <c r="G10992" s="8" t="s">
        <v>1180</v>
      </c>
      <c r="H10992" s="8">
        <v>0.73549500000000001</v>
      </c>
    </row>
    <row r="10993" spans="1:8">
      <c r="A10993" s="8" t="str">
        <f t="shared" si="211"/>
        <v>40.30.002810.05.0011</v>
      </c>
      <c r="B10993" s="8" t="s">
        <v>381</v>
      </c>
      <c r="C10993" s="8" t="s">
        <v>331</v>
      </c>
      <c r="D10993" s="8" t="s">
        <v>505</v>
      </c>
      <c r="E10993" s="8" t="s">
        <v>1181</v>
      </c>
      <c r="F10993" s="8" t="s">
        <v>452</v>
      </c>
      <c r="G10993" s="8" t="s">
        <v>1182</v>
      </c>
      <c r="H10993" s="8">
        <v>0.11973200000000001</v>
      </c>
    </row>
    <row r="10994" spans="1:8">
      <c r="A10994" s="8" t="str">
        <f t="shared" si="211"/>
        <v>40.30.002810.09.0003</v>
      </c>
      <c r="B10994" s="8" t="s">
        <v>381</v>
      </c>
      <c r="C10994" s="8" t="s">
        <v>331</v>
      </c>
      <c r="D10994" s="8" t="s">
        <v>505</v>
      </c>
      <c r="E10994" s="8" t="s">
        <v>824</v>
      </c>
      <c r="F10994" s="8" t="s">
        <v>452</v>
      </c>
      <c r="G10994" s="8" t="s">
        <v>825</v>
      </c>
      <c r="H10994" s="8">
        <v>0.25499500000000003</v>
      </c>
    </row>
    <row r="10995" spans="1:8">
      <c r="A10995" s="8" t="str">
        <f t="shared" si="211"/>
        <v>40.30.002810.06.0020</v>
      </c>
      <c r="B10995" s="8" t="s">
        <v>381</v>
      </c>
      <c r="C10995" s="8" t="s">
        <v>331</v>
      </c>
      <c r="D10995" s="8" t="s">
        <v>505</v>
      </c>
      <c r="E10995" s="8" t="s">
        <v>456</v>
      </c>
      <c r="F10995" s="8" t="s">
        <v>452</v>
      </c>
      <c r="G10995" s="8" t="s">
        <v>457</v>
      </c>
      <c r="H10995" s="8">
        <v>1.8678E-2</v>
      </c>
    </row>
    <row r="10996" spans="1:8">
      <c r="A10996" s="8" t="str">
        <f t="shared" si="211"/>
        <v>40.30.002810.07.0027</v>
      </c>
      <c r="B10996" s="8" t="s">
        <v>381</v>
      </c>
      <c r="C10996" s="8" t="s">
        <v>331</v>
      </c>
      <c r="D10996" s="8" t="s">
        <v>505</v>
      </c>
      <c r="E10996" s="8" t="s">
        <v>948</v>
      </c>
      <c r="F10996" s="8" t="s">
        <v>452</v>
      </c>
      <c r="G10996" s="8" t="s">
        <v>949</v>
      </c>
      <c r="H10996" s="8">
        <v>1.3680000000000001E-3</v>
      </c>
    </row>
    <row r="10997" spans="1:8">
      <c r="A10997" s="8" t="str">
        <f t="shared" si="211"/>
        <v>40.30.002810.07.0002</v>
      </c>
      <c r="B10997" s="8" t="s">
        <v>381</v>
      </c>
      <c r="C10997" s="8" t="s">
        <v>331</v>
      </c>
      <c r="D10997" s="8" t="s">
        <v>505</v>
      </c>
      <c r="E10997" s="8" t="s">
        <v>454</v>
      </c>
      <c r="F10997" s="8" t="s">
        <v>452</v>
      </c>
      <c r="G10997" s="8" t="s">
        <v>455</v>
      </c>
      <c r="H10997" s="8">
        <v>0.11973200000000001</v>
      </c>
    </row>
    <row r="10998" spans="1:8">
      <c r="A10998" s="8" t="str">
        <f t="shared" si="211"/>
        <v>40.30.002820.07.0120</v>
      </c>
      <c r="B10998" s="8" t="s">
        <v>381</v>
      </c>
      <c r="C10998" s="8" t="s">
        <v>331</v>
      </c>
      <c r="D10998" s="8" t="s">
        <v>505</v>
      </c>
      <c r="E10998" s="8" t="s">
        <v>1223</v>
      </c>
      <c r="F10998" s="8" t="s">
        <v>498</v>
      </c>
      <c r="G10998" s="8" t="s">
        <v>1224</v>
      </c>
      <c r="H10998" s="8">
        <v>3.0612E-2</v>
      </c>
    </row>
    <row r="10999" spans="1:8">
      <c r="A10999" s="8" t="str">
        <f t="shared" si="211"/>
        <v>40.30.002820.07.1012</v>
      </c>
      <c r="B10999" s="8" t="s">
        <v>381</v>
      </c>
      <c r="C10999" s="8" t="s">
        <v>331</v>
      </c>
      <c r="D10999" s="8" t="s">
        <v>505</v>
      </c>
      <c r="E10999" s="8" t="s">
        <v>1185</v>
      </c>
      <c r="F10999" s="8" t="s">
        <v>498</v>
      </c>
      <c r="G10999" s="8" t="s">
        <v>1186</v>
      </c>
      <c r="H10999" s="8">
        <v>0.131633</v>
      </c>
    </row>
    <row r="11000" spans="1:8">
      <c r="A11000" s="8" t="str">
        <f t="shared" si="211"/>
        <v>40.30.002820.03.0044</v>
      </c>
      <c r="B11000" s="8" t="s">
        <v>381</v>
      </c>
      <c r="C11000" s="8" t="s">
        <v>331</v>
      </c>
      <c r="D11000" s="8" t="s">
        <v>505</v>
      </c>
      <c r="E11000" s="8" t="s">
        <v>1188</v>
      </c>
      <c r="F11000" s="8" t="s">
        <v>463</v>
      </c>
      <c r="G11000" s="8" t="s">
        <v>1189</v>
      </c>
      <c r="H11000" s="8">
        <v>1</v>
      </c>
    </row>
    <row r="11001" spans="1:8">
      <c r="A11001" s="8" t="str">
        <f t="shared" si="211"/>
        <v>40.30.003335.05.0099</v>
      </c>
      <c r="B11001" s="8" t="s">
        <v>157</v>
      </c>
      <c r="C11001" s="8" t="s">
        <v>325</v>
      </c>
      <c r="D11001" s="8" t="s">
        <v>505</v>
      </c>
      <c r="E11001" s="8" t="s">
        <v>1214</v>
      </c>
      <c r="F11001" s="8" t="s">
        <v>452</v>
      </c>
      <c r="G11001" s="8" t="s">
        <v>325</v>
      </c>
      <c r="H11001" s="8">
        <v>3</v>
      </c>
    </row>
    <row r="11002" spans="1:8">
      <c r="A11002" s="8" t="str">
        <f t="shared" si="211"/>
        <v>40.30.003330.02.0039</v>
      </c>
      <c r="B11002" s="8" t="s">
        <v>157</v>
      </c>
      <c r="C11002" s="8" t="s">
        <v>325</v>
      </c>
      <c r="D11002" s="8" t="s">
        <v>505</v>
      </c>
      <c r="E11002" s="8" t="s">
        <v>326</v>
      </c>
      <c r="F11002" s="8" t="s">
        <v>579</v>
      </c>
      <c r="G11002" s="8" t="s">
        <v>327</v>
      </c>
      <c r="H11002" s="8">
        <v>1.5789</v>
      </c>
    </row>
    <row r="11003" spans="1:8">
      <c r="A11003" s="8" t="str">
        <f t="shared" si="211"/>
        <v>40.30.003330.05.0038</v>
      </c>
      <c r="B11003" s="8" t="s">
        <v>157</v>
      </c>
      <c r="C11003" s="8" t="s">
        <v>325</v>
      </c>
      <c r="D11003" s="8" t="s">
        <v>505</v>
      </c>
      <c r="E11003" s="8" t="s">
        <v>1177</v>
      </c>
      <c r="F11003" s="8" t="s">
        <v>452</v>
      </c>
      <c r="G11003" s="8" t="s">
        <v>1178</v>
      </c>
      <c r="H11003" s="8">
        <v>1.5789</v>
      </c>
    </row>
    <row r="11004" spans="1:8">
      <c r="A11004" s="8" t="str">
        <f t="shared" si="211"/>
        <v>40.30.003310.05.0010</v>
      </c>
      <c r="B11004" s="8" t="s">
        <v>157</v>
      </c>
      <c r="C11004" s="8" t="s">
        <v>325</v>
      </c>
      <c r="D11004" s="8" t="s">
        <v>505</v>
      </c>
      <c r="E11004" s="8" t="s">
        <v>1179</v>
      </c>
      <c r="F11004" s="8" t="s">
        <v>452</v>
      </c>
      <c r="G11004" s="8" t="s">
        <v>1180</v>
      </c>
      <c r="H11004" s="8">
        <v>0.92901900000000004</v>
      </c>
    </row>
    <row r="11005" spans="1:8">
      <c r="A11005" s="8" t="str">
        <f t="shared" si="211"/>
        <v>40.30.003310.05.0011</v>
      </c>
      <c r="B11005" s="8" t="s">
        <v>157</v>
      </c>
      <c r="C11005" s="8" t="s">
        <v>325</v>
      </c>
      <c r="D11005" s="8" t="s">
        <v>505</v>
      </c>
      <c r="E11005" s="8" t="s">
        <v>1181</v>
      </c>
      <c r="F11005" s="8" t="s">
        <v>452</v>
      </c>
      <c r="G11005" s="8" t="s">
        <v>1182</v>
      </c>
      <c r="H11005" s="8">
        <v>0.15123600000000001</v>
      </c>
    </row>
    <row r="11006" spans="1:8">
      <c r="A11006" s="8" t="str">
        <f t="shared" si="211"/>
        <v>40.30.003310.09.0003</v>
      </c>
      <c r="B11006" s="8" t="s">
        <v>157</v>
      </c>
      <c r="C11006" s="8" t="s">
        <v>325</v>
      </c>
      <c r="D11006" s="8" t="s">
        <v>505</v>
      </c>
      <c r="E11006" s="8" t="s">
        <v>824</v>
      </c>
      <c r="F11006" s="8" t="s">
        <v>452</v>
      </c>
      <c r="G11006" s="8" t="s">
        <v>825</v>
      </c>
      <c r="H11006" s="8">
        <v>0.32208900000000001</v>
      </c>
    </row>
    <row r="11007" spans="1:8">
      <c r="A11007" s="8" t="str">
        <f t="shared" si="211"/>
        <v>40.30.003310.06.0020</v>
      </c>
      <c r="B11007" s="8" t="s">
        <v>157</v>
      </c>
      <c r="C11007" s="8" t="s">
        <v>325</v>
      </c>
      <c r="D11007" s="8" t="s">
        <v>505</v>
      </c>
      <c r="E11007" s="8" t="s">
        <v>456</v>
      </c>
      <c r="F11007" s="8" t="s">
        <v>452</v>
      </c>
      <c r="G11007" s="8" t="s">
        <v>457</v>
      </c>
      <c r="H11007" s="8">
        <v>2.3592999999999999E-2</v>
      </c>
    </row>
    <row r="11008" spans="1:8">
      <c r="A11008" s="8" t="str">
        <f t="shared" si="211"/>
        <v>40.30.003310.07.0027</v>
      </c>
      <c r="B11008" s="8" t="s">
        <v>157</v>
      </c>
      <c r="C11008" s="8" t="s">
        <v>325</v>
      </c>
      <c r="D11008" s="8" t="s">
        <v>505</v>
      </c>
      <c r="E11008" s="8" t="s">
        <v>948</v>
      </c>
      <c r="F11008" s="8" t="s">
        <v>452</v>
      </c>
      <c r="G11008" s="8" t="s">
        <v>949</v>
      </c>
      <c r="H11008" s="8">
        <v>1.7279999999999999E-3</v>
      </c>
    </row>
    <row r="11009" spans="1:8">
      <c r="A11009" s="8" t="str">
        <f t="shared" si="211"/>
        <v>40.30.003310.07.0002</v>
      </c>
      <c r="B11009" s="8" t="s">
        <v>157</v>
      </c>
      <c r="C11009" s="8" t="s">
        <v>325</v>
      </c>
      <c r="D11009" s="8" t="s">
        <v>505</v>
      </c>
      <c r="E11009" s="8" t="s">
        <v>454</v>
      </c>
      <c r="F11009" s="8" t="s">
        <v>452</v>
      </c>
      <c r="G11009" s="8" t="s">
        <v>455</v>
      </c>
      <c r="H11009" s="8">
        <v>0.15123600000000001</v>
      </c>
    </row>
    <row r="11010" spans="1:8">
      <c r="A11010" s="8" t="str">
        <f t="shared" si="211"/>
        <v>40.30.003320.07.0111</v>
      </c>
      <c r="B11010" s="8" t="s">
        <v>157</v>
      </c>
      <c r="C11010" s="8" t="s">
        <v>325</v>
      </c>
      <c r="D11010" s="8" t="s">
        <v>505</v>
      </c>
      <c r="E11010" s="8" t="s">
        <v>1215</v>
      </c>
      <c r="F11010" s="8" t="s">
        <v>498</v>
      </c>
      <c r="G11010" s="8" t="s">
        <v>1216</v>
      </c>
      <c r="H11010" s="8">
        <v>3.0612E-2</v>
      </c>
    </row>
    <row r="11011" spans="1:8">
      <c r="A11011" s="8" t="str">
        <f t="shared" si="211"/>
        <v>---------------  - FMEN031 - V:</v>
      </c>
      <c r="B11011" s="8" t="s">
        <v>427</v>
      </c>
      <c r="C11011" s="8" t="e">
        <f>------------------------------DAT</f>
        <v>#NAME?</v>
      </c>
      <c r="D11011" s="8" t="s">
        <v>1238</v>
      </c>
      <c r="E11011" s="8" t="s">
        <v>526</v>
      </c>
      <c r="F11011" s="8" t="s">
        <v>527</v>
      </c>
      <c r="G11011" s="8" t="s">
        <v>528</v>
      </c>
      <c r="H11011" s="8"/>
    </row>
    <row r="11012" spans="1:8">
      <c r="A11012" s="8" t="str">
        <f t="shared" si="211"/>
        <v>_x000C_------------------------------</v>
      </c>
      <c r="B11012" s="8" t="s">
        <v>529</v>
      </c>
      <c r="C11012" s="8" t="s">
        <v>1227</v>
      </c>
      <c r="D11012" s="8" t="s">
        <v>1228</v>
      </c>
      <c r="E11012" s="8" t="s">
        <v>430</v>
      </c>
      <c r="F11012" s="8" t="s">
        <v>429</v>
      </c>
      <c r="G11012" s="8" t="s">
        <v>431</v>
      </c>
      <c r="H11012" s="8" t="s">
        <v>431</v>
      </c>
    </row>
    <row r="11013" spans="1:8">
      <c r="A11013" s="8" t="str">
        <f t="shared" si="211"/>
        <v>FORNO DE MINASrutura de Atual P</v>
      </c>
      <c r="B11013" s="8" t="s">
        <v>433</v>
      </c>
      <c r="C11013" s="8" t="s">
        <v>434</v>
      </c>
      <c r="D11013" s="8" t="s">
        <v>435</v>
      </c>
      <c r="E11013" s="8" t="s">
        <v>436</v>
      </c>
      <c r="F11013" s="8" t="s">
        <v>437</v>
      </c>
      <c r="G11013" s="8" t="s">
        <v>438</v>
      </c>
      <c r="H11013" s="8" t="s">
        <v>2307</v>
      </c>
    </row>
    <row r="11014" spans="1:8">
      <c r="A11014" s="8" t="str">
        <f t="shared" si="211"/>
        <v>-------------------------------</v>
      </c>
      <c r="B11014" s="8" t="s">
        <v>427</v>
      </c>
      <c r="C11014" s="8" t="s">
        <v>1227</v>
      </c>
      <c r="D11014" s="8" t="s">
        <v>1228</v>
      </c>
      <c r="E11014" s="8" t="s">
        <v>430</v>
      </c>
      <c r="F11014" s="8" t="s">
        <v>429</v>
      </c>
      <c r="G11014" s="8" t="s">
        <v>431</v>
      </c>
      <c r="H11014" s="8" t="s">
        <v>2301</v>
      </c>
    </row>
    <row r="11015" spans="1:8">
      <c r="A11015" s="8" t="str">
        <f t="shared" si="211"/>
        <v/>
      </c>
      <c r="B11015" s="8"/>
      <c r="C11015" s="8"/>
      <c r="D11015" s="8"/>
      <c r="E11015" s="8"/>
      <c r="F11015" s="8"/>
      <c r="G11015" s="8"/>
      <c r="H11015" s="8"/>
    </row>
    <row r="11016" spans="1:8">
      <c r="A11016" s="8" t="str">
        <f t="shared" si="211"/>
        <v>Item PaiItem Filho</v>
      </c>
      <c r="B11016" s="8" t="s">
        <v>441</v>
      </c>
      <c r="C11016" s="8" t="s">
        <v>442</v>
      </c>
      <c r="D11016" s="8" t="s">
        <v>443</v>
      </c>
      <c r="E11016" s="8" t="s">
        <v>444</v>
      </c>
      <c r="F11016" s="8" t="s">
        <v>443</v>
      </c>
      <c r="G11016" s="8" t="s">
        <v>445</v>
      </c>
      <c r="H11016" s="8" t="s">
        <v>446</v>
      </c>
    </row>
    <row r="11017" spans="1:8">
      <c r="A11017" s="8" t="str">
        <f t="shared" si="211"/>
        <v>------------------------------</v>
      </c>
      <c r="B11017" s="8" t="s">
        <v>427</v>
      </c>
      <c r="C11017" s="8" t="s">
        <v>447</v>
      </c>
      <c r="D11017" s="8" t="s">
        <v>448</v>
      </c>
      <c r="E11017" s="8" t="s">
        <v>449</v>
      </c>
      <c r="F11017" s="8" t="s">
        <v>448</v>
      </c>
      <c r="G11017" s="8" t="s">
        <v>431</v>
      </c>
      <c r="H11017" s="8" t="s">
        <v>427</v>
      </c>
    </row>
    <row r="11018" spans="1:8">
      <c r="A11018" s="8" t="str">
        <f t="shared" si="211"/>
        <v>40.30.003320.07.1012</v>
      </c>
      <c r="B11018" s="8" t="s">
        <v>157</v>
      </c>
      <c r="C11018" s="8" t="s">
        <v>325</v>
      </c>
      <c r="D11018" s="8" t="s">
        <v>505</v>
      </c>
      <c r="E11018" s="8" t="s">
        <v>1185</v>
      </c>
      <c r="F11018" s="8" t="s">
        <v>498</v>
      </c>
      <c r="G11018" s="8" t="s">
        <v>1186</v>
      </c>
      <c r="H11018" s="8">
        <v>0.131633</v>
      </c>
    </row>
    <row r="11019" spans="1:8">
      <c r="A11019" s="8" t="str">
        <f t="shared" si="211"/>
        <v>40.30.003320.03.0044</v>
      </c>
      <c r="B11019" s="8" t="s">
        <v>157</v>
      </c>
      <c r="C11019" s="8" t="s">
        <v>325</v>
      </c>
      <c r="D11019" s="8" t="s">
        <v>505</v>
      </c>
      <c r="E11019" s="8" t="s">
        <v>1188</v>
      </c>
      <c r="F11019" s="8" t="s">
        <v>463</v>
      </c>
      <c r="G11019" s="8" t="s">
        <v>1189</v>
      </c>
      <c r="H11019" s="8">
        <v>1</v>
      </c>
    </row>
    <row r="11020" spans="1:8">
      <c r="A11020" s="8" t="str">
        <f t="shared" si="211"/>
        <v>40.30.003435.05.0100</v>
      </c>
      <c r="B11020" s="8" t="s">
        <v>158</v>
      </c>
      <c r="C11020" s="8" t="s">
        <v>408</v>
      </c>
      <c r="D11020" s="8" t="s">
        <v>505</v>
      </c>
      <c r="E11020" s="8" t="s">
        <v>1217</v>
      </c>
      <c r="F11020" s="8" t="s">
        <v>452</v>
      </c>
      <c r="G11020" s="8" t="s">
        <v>1218</v>
      </c>
      <c r="H11020" s="8">
        <v>3</v>
      </c>
    </row>
    <row r="11021" spans="1:8">
      <c r="A11021" s="8" t="str">
        <f t="shared" si="211"/>
        <v>40.30.003430.02.0037</v>
      </c>
      <c r="B11021" s="8" t="s">
        <v>158</v>
      </c>
      <c r="C11021" s="8" t="s">
        <v>408</v>
      </c>
      <c r="D11021" s="8" t="s">
        <v>505</v>
      </c>
      <c r="E11021" s="8" t="s">
        <v>329</v>
      </c>
      <c r="F11021" s="8" t="s">
        <v>579</v>
      </c>
      <c r="G11021" s="8" t="s">
        <v>330</v>
      </c>
      <c r="H11021" s="8">
        <v>1.5</v>
      </c>
    </row>
    <row r="11022" spans="1:8">
      <c r="A11022" s="8" t="str">
        <f t="shared" si="211"/>
        <v>40.30.003430.05.0038</v>
      </c>
      <c r="B11022" s="8" t="s">
        <v>158</v>
      </c>
      <c r="C11022" s="8" t="s">
        <v>408</v>
      </c>
      <c r="D11022" s="8" t="s">
        <v>505</v>
      </c>
      <c r="E11022" s="8" t="s">
        <v>1177</v>
      </c>
      <c r="F11022" s="8" t="s">
        <v>452</v>
      </c>
      <c r="G11022" s="8" t="s">
        <v>1178</v>
      </c>
      <c r="H11022" s="8">
        <v>1.5</v>
      </c>
    </row>
    <row r="11023" spans="1:8">
      <c r="A11023" s="8" t="str">
        <f t="shared" ref="A11023:A11067" si="212">B11023&amp;E11023</f>
        <v>40.30.003410.05.0010</v>
      </c>
      <c r="B11023" s="8" t="s">
        <v>158</v>
      </c>
      <c r="C11023" s="8" t="s">
        <v>408</v>
      </c>
      <c r="D11023" s="8" t="s">
        <v>505</v>
      </c>
      <c r="E11023" s="8" t="s">
        <v>1179</v>
      </c>
      <c r="F11023" s="8" t="s">
        <v>452</v>
      </c>
      <c r="G11023" s="8" t="s">
        <v>1180</v>
      </c>
      <c r="H11023" s="8">
        <v>0.88259399999999999</v>
      </c>
    </row>
    <row r="11024" spans="1:8">
      <c r="A11024" s="8" t="str">
        <f t="shared" si="212"/>
        <v>40.30.003410.05.0011</v>
      </c>
      <c r="B11024" s="8" t="s">
        <v>158</v>
      </c>
      <c r="C11024" s="8" t="s">
        <v>408</v>
      </c>
      <c r="D11024" s="8" t="s">
        <v>505</v>
      </c>
      <c r="E11024" s="8" t="s">
        <v>1181</v>
      </c>
      <c r="F11024" s="8" t="s">
        <v>452</v>
      </c>
      <c r="G11024" s="8" t="s">
        <v>1182</v>
      </c>
      <c r="H11024" s="8">
        <v>0.143678</v>
      </c>
    </row>
    <row r="11025" spans="1:8">
      <c r="A11025" s="8" t="str">
        <f t="shared" si="212"/>
        <v>40.30.003410.09.0003</v>
      </c>
      <c r="B11025" s="8" t="s">
        <v>158</v>
      </c>
      <c r="C11025" s="8" t="s">
        <v>408</v>
      </c>
      <c r="D11025" s="8" t="s">
        <v>505</v>
      </c>
      <c r="E11025" s="8" t="s">
        <v>824</v>
      </c>
      <c r="F11025" s="8" t="s">
        <v>452</v>
      </c>
      <c r="G11025" s="8" t="s">
        <v>825</v>
      </c>
      <c r="H11025" s="8">
        <v>0.30599300000000001</v>
      </c>
    </row>
    <row r="11026" spans="1:8">
      <c r="A11026" s="8" t="str">
        <f t="shared" si="212"/>
        <v>40.30.003410.06.0020</v>
      </c>
      <c r="B11026" s="8" t="s">
        <v>158</v>
      </c>
      <c r="C11026" s="8" t="s">
        <v>408</v>
      </c>
      <c r="D11026" s="8" t="s">
        <v>505</v>
      </c>
      <c r="E11026" s="8" t="s">
        <v>456</v>
      </c>
      <c r="F11026" s="8" t="s">
        <v>452</v>
      </c>
      <c r="G11026" s="8" t="s">
        <v>457</v>
      </c>
      <c r="H11026" s="8">
        <v>2.2414E-2</v>
      </c>
    </row>
    <row r="11027" spans="1:8">
      <c r="A11027" s="8" t="str">
        <f t="shared" si="212"/>
        <v>40.30.003410.07.0027</v>
      </c>
      <c r="B11027" s="8" t="s">
        <v>158</v>
      </c>
      <c r="C11027" s="8" t="s">
        <v>408</v>
      </c>
      <c r="D11027" s="8" t="s">
        <v>505</v>
      </c>
      <c r="E11027" s="8" t="s">
        <v>948</v>
      </c>
      <c r="F11027" s="8" t="s">
        <v>452</v>
      </c>
      <c r="G11027" s="8" t="s">
        <v>949</v>
      </c>
      <c r="H11027" s="8">
        <v>1.642E-3</v>
      </c>
    </row>
    <row r="11028" spans="1:8">
      <c r="A11028" s="8" t="str">
        <f t="shared" si="212"/>
        <v>40.30.003410.07.0002</v>
      </c>
      <c r="B11028" s="8" t="s">
        <v>158</v>
      </c>
      <c r="C11028" s="8" t="s">
        <v>408</v>
      </c>
      <c r="D11028" s="8" t="s">
        <v>505</v>
      </c>
      <c r="E11028" s="8" t="s">
        <v>454</v>
      </c>
      <c r="F11028" s="8" t="s">
        <v>452</v>
      </c>
      <c r="G11028" s="8" t="s">
        <v>455</v>
      </c>
      <c r="H11028" s="8">
        <v>0.143678</v>
      </c>
    </row>
    <row r="11029" spans="1:8">
      <c r="A11029" s="8" t="str">
        <f t="shared" si="212"/>
        <v>40.30.003420.07.0112</v>
      </c>
      <c r="B11029" s="8" t="s">
        <v>158</v>
      </c>
      <c r="C11029" s="8" t="s">
        <v>408</v>
      </c>
      <c r="D11029" s="8" t="s">
        <v>505</v>
      </c>
      <c r="E11029" s="8" t="s">
        <v>1219</v>
      </c>
      <c r="F11029" s="8" t="s">
        <v>498</v>
      </c>
      <c r="G11029" s="8" t="s">
        <v>1220</v>
      </c>
      <c r="H11029" s="8">
        <v>3.0612E-2</v>
      </c>
    </row>
    <row r="11030" spans="1:8">
      <c r="A11030" s="8" t="str">
        <f t="shared" si="212"/>
        <v>40.30.003420.07.1012</v>
      </c>
      <c r="B11030" s="8" t="s">
        <v>158</v>
      </c>
      <c r="C11030" s="8" t="s">
        <v>408</v>
      </c>
      <c r="D11030" s="8" t="s">
        <v>505</v>
      </c>
      <c r="E11030" s="8" t="s">
        <v>1185</v>
      </c>
      <c r="F11030" s="8" t="s">
        <v>498</v>
      </c>
      <c r="G11030" s="8" t="s">
        <v>1186</v>
      </c>
      <c r="H11030" s="8">
        <v>0.131633</v>
      </c>
    </row>
    <row r="11031" spans="1:8">
      <c r="A11031" s="8" t="str">
        <f t="shared" si="212"/>
        <v>40.30.003420.03.0044</v>
      </c>
      <c r="B11031" s="8" t="s">
        <v>158</v>
      </c>
      <c r="C11031" s="8" t="s">
        <v>408</v>
      </c>
      <c r="D11031" s="8" t="s">
        <v>505</v>
      </c>
      <c r="E11031" s="8" t="s">
        <v>1188</v>
      </c>
      <c r="F11031" s="8" t="s">
        <v>463</v>
      </c>
      <c r="G11031" s="8" t="s">
        <v>1189</v>
      </c>
      <c r="H11031" s="8">
        <v>1</v>
      </c>
    </row>
    <row r="11032" spans="1:8">
      <c r="A11032" s="8" t="str">
        <f t="shared" si="212"/>
        <v>40.30.003535.05.0101</v>
      </c>
      <c r="B11032" s="8" t="s">
        <v>159</v>
      </c>
      <c r="C11032" s="8" t="s">
        <v>409</v>
      </c>
      <c r="D11032" s="8" t="s">
        <v>505</v>
      </c>
      <c r="E11032" s="8" t="s">
        <v>1221</v>
      </c>
      <c r="F11032" s="8" t="s">
        <v>452</v>
      </c>
      <c r="G11032" s="8" t="s">
        <v>1222</v>
      </c>
      <c r="H11032" s="8">
        <v>3</v>
      </c>
    </row>
    <row r="11033" spans="1:8">
      <c r="A11033" s="8" t="str">
        <f t="shared" si="212"/>
        <v>40.30.003530.02.0036</v>
      </c>
      <c r="B11033" s="8" t="s">
        <v>159</v>
      </c>
      <c r="C11033" s="8" t="s">
        <v>409</v>
      </c>
      <c r="D11033" s="8" t="s">
        <v>505</v>
      </c>
      <c r="E11033" s="8" t="s">
        <v>324</v>
      </c>
      <c r="F11033" s="8" t="s">
        <v>579</v>
      </c>
      <c r="G11033" s="8" t="s">
        <v>1204</v>
      </c>
      <c r="H11033" s="8">
        <v>1.5</v>
      </c>
    </row>
    <row r="11034" spans="1:8">
      <c r="A11034" s="8" t="str">
        <f t="shared" si="212"/>
        <v>40.30.003530.05.0038</v>
      </c>
      <c r="B11034" s="8" t="s">
        <v>159</v>
      </c>
      <c r="C11034" s="8" t="s">
        <v>409</v>
      </c>
      <c r="D11034" s="8" t="s">
        <v>505</v>
      </c>
      <c r="E11034" s="8" t="s">
        <v>1177</v>
      </c>
      <c r="F11034" s="8" t="s">
        <v>452</v>
      </c>
      <c r="G11034" s="8" t="s">
        <v>1178</v>
      </c>
      <c r="H11034" s="8">
        <v>1.5</v>
      </c>
    </row>
    <row r="11035" spans="1:8">
      <c r="A11035" s="8" t="str">
        <f t="shared" si="212"/>
        <v>40.30.003510.05.0010</v>
      </c>
      <c r="B11035" s="8" t="s">
        <v>159</v>
      </c>
      <c r="C11035" s="8" t="s">
        <v>409</v>
      </c>
      <c r="D11035" s="8" t="s">
        <v>505</v>
      </c>
      <c r="E11035" s="8" t="s">
        <v>1179</v>
      </c>
      <c r="F11035" s="8" t="s">
        <v>452</v>
      </c>
      <c r="G11035" s="8" t="s">
        <v>1180</v>
      </c>
      <c r="H11035" s="8">
        <v>0.88259399999999999</v>
      </c>
    </row>
    <row r="11036" spans="1:8">
      <c r="A11036" s="8" t="str">
        <f t="shared" si="212"/>
        <v>40.30.003510.05.0011</v>
      </c>
      <c r="B11036" s="8" t="s">
        <v>159</v>
      </c>
      <c r="C11036" s="8" t="s">
        <v>409</v>
      </c>
      <c r="D11036" s="8" t="s">
        <v>505</v>
      </c>
      <c r="E11036" s="8" t="s">
        <v>1181</v>
      </c>
      <c r="F11036" s="8" t="s">
        <v>452</v>
      </c>
      <c r="G11036" s="8" t="s">
        <v>1182</v>
      </c>
      <c r="H11036" s="8">
        <v>0.143678</v>
      </c>
    </row>
    <row r="11037" spans="1:8">
      <c r="A11037" s="8" t="str">
        <f t="shared" si="212"/>
        <v>40.30.003510.09.0003</v>
      </c>
      <c r="B11037" s="8" t="s">
        <v>159</v>
      </c>
      <c r="C11037" s="8" t="s">
        <v>409</v>
      </c>
      <c r="D11037" s="8" t="s">
        <v>505</v>
      </c>
      <c r="E11037" s="8" t="s">
        <v>824</v>
      </c>
      <c r="F11037" s="8" t="s">
        <v>452</v>
      </c>
      <c r="G11037" s="8" t="s">
        <v>825</v>
      </c>
      <c r="H11037" s="8">
        <v>0.30599300000000001</v>
      </c>
    </row>
    <row r="11038" spans="1:8">
      <c r="A11038" s="8" t="str">
        <f t="shared" si="212"/>
        <v>40.30.003510.06.0020</v>
      </c>
      <c r="B11038" s="8" t="s">
        <v>159</v>
      </c>
      <c r="C11038" s="8" t="s">
        <v>409</v>
      </c>
      <c r="D11038" s="8" t="s">
        <v>505</v>
      </c>
      <c r="E11038" s="8" t="s">
        <v>456</v>
      </c>
      <c r="F11038" s="8" t="s">
        <v>452</v>
      </c>
      <c r="G11038" s="8" t="s">
        <v>457</v>
      </c>
      <c r="H11038" s="8">
        <v>2.2414E-2</v>
      </c>
    </row>
    <row r="11039" spans="1:8">
      <c r="A11039" s="8" t="str">
        <f t="shared" si="212"/>
        <v>40.30.003510.07.0027</v>
      </c>
      <c r="B11039" s="8" t="s">
        <v>159</v>
      </c>
      <c r="C11039" s="8" t="s">
        <v>409</v>
      </c>
      <c r="D11039" s="8" t="s">
        <v>505</v>
      </c>
      <c r="E11039" s="8" t="s">
        <v>948</v>
      </c>
      <c r="F11039" s="8" t="s">
        <v>452</v>
      </c>
      <c r="G11039" s="8" t="s">
        <v>949</v>
      </c>
      <c r="H11039" s="8">
        <v>1.642E-3</v>
      </c>
    </row>
    <row r="11040" spans="1:8">
      <c r="A11040" s="8" t="str">
        <f t="shared" si="212"/>
        <v>40.30.003510.07.0002</v>
      </c>
      <c r="B11040" s="8" t="s">
        <v>159</v>
      </c>
      <c r="C11040" s="8" t="s">
        <v>409</v>
      </c>
      <c r="D11040" s="8" t="s">
        <v>505</v>
      </c>
      <c r="E11040" s="8" t="s">
        <v>454</v>
      </c>
      <c r="F11040" s="8" t="s">
        <v>452</v>
      </c>
      <c r="G11040" s="8" t="s">
        <v>455</v>
      </c>
      <c r="H11040" s="8">
        <v>0.143678</v>
      </c>
    </row>
    <row r="11041" spans="1:8">
      <c r="A11041" s="8" t="str">
        <f t="shared" si="212"/>
        <v>40.30.003520.07.0120</v>
      </c>
      <c r="B11041" s="8" t="s">
        <v>159</v>
      </c>
      <c r="C11041" s="8" t="s">
        <v>409</v>
      </c>
      <c r="D11041" s="8" t="s">
        <v>505</v>
      </c>
      <c r="E11041" s="8" t="s">
        <v>1223</v>
      </c>
      <c r="F11041" s="8" t="s">
        <v>498</v>
      </c>
      <c r="G11041" s="8" t="s">
        <v>1224</v>
      </c>
      <c r="H11041" s="8">
        <v>3.0612E-2</v>
      </c>
    </row>
    <row r="11042" spans="1:8">
      <c r="A11042" s="8" t="str">
        <f t="shared" si="212"/>
        <v>40.30.003520.07.1012</v>
      </c>
      <c r="B11042" s="8" t="s">
        <v>159</v>
      </c>
      <c r="C11042" s="8" t="s">
        <v>409</v>
      </c>
      <c r="D11042" s="8" t="s">
        <v>505</v>
      </c>
      <c r="E11042" s="8" t="s">
        <v>1185</v>
      </c>
      <c r="F11042" s="8" t="s">
        <v>498</v>
      </c>
      <c r="G11042" s="8" t="s">
        <v>1186</v>
      </c>
      <c r="H11042" s="8">
        <v>0.131633</v>
      </c>
    </row>
    <row r="11043" spans="1:8">
      <c r="A11043" s="8" t="str">
        <f t="shared" si="212"/>
        <v>40.30.003520.03.0044</v>
      </c>
      <c r="B11043" s="8" t="s">
        <v>159</v>
      </c>
      <c r="C11043" s="8" t="s">
        <v>409</v>
      </c>
      <c r="D11043" s="8" t="s">
        <v>505</v>
      </c>
      <c r="E11043" s="8" t="s">
        <v>1188</v>
      </c>
      <c r="F11043" s="8" t="s">
        <v>463</v>
      </c>
      <c r="G11043" s="8" t="s">
        <v>1189</v>
      </c>
      <c r="H11043" s="8">
        <v>1</v>
      </c>
    </row>
    <row r="11044" spans="1:8">
      <c r="A11044" s="8" t="str">
        <f t="shared" si="212"/>
        <v>40.30.003635.05.0100</v>
      </c>
      <c r="B11044" s="8" t="s">
        <v>382</v>
      </c>
      <c r="C11044" s="8" t="s">
        <v>408</v>
      </c>
      <c r="D11044" s="8" t="s">
        <v>505</v>
      </c>
      <c r="E11044" s="8" t="s">
        <v>1217</v>
      </c>
      <c r="F11044" s="8" t="s">
        <v>452</v>
      </c>
      <c r="G11044" s="8" t="s">
        <v>1218</v>
      </c>
      <c r="H11044" s="8">
        <v>2.5</v>
      </c>
    </row>
    <row r="11045" spans="1:8">
      <c r="A11045" s="8" t="str">
        <f t="shared" si="212"/>
        <v>40.30.003630.02.0037</v>
      </c>
      <c r="B11045" s="8" t="s">
        <v>382</v>
      </c>
      <c r="C11045" s="8" t="s">
        <v>408</v>
      </c>
      <c r="D11045" s="8" t="s">
        <v>505</v>
      </c>
      <c r="E11045" s="8" t="s">
        <v>329</v>
      </c>
      <c r="F11045" s="8" t="s">
        <v>579</v>
      </c>
      <c r="G11045" s="8" t="s">
        <v>330</v>
      </c>
      <c r="H11045" s="8">
        <v>1.25</v>
      </c>
    </row>
    <row r="11046" spans="1:8">
      <c r="A11046" s="8" t="str">
        <f t="shared" si="212"/>
        <v>40.30.003630.05.0038</v>
      </c>
      <c r="B11046" s="8" t="s">
        <v>382</v>
      </c>
      <c r="C11046" s="8" t="s">
        <v>408</v>
      </c>
      <c r="D11046" s="8" t="s">
        <v>505</v>
      </c>
      <c r="E11046" s="8" t="s">
        <v>1177</v>
      </c>
      <c r="F11046" s="8" t="s">
        <v>452</v>
      </c>
      <c r="G11046" s="8" t="s">
        <v>1178</v>
      </c>
      <c r="H11046" s="8">
        <v>1.25</v>
      </c>
    </row>
    <row r="11047" spans="1:8">
      <c r="A11047" s="8" t="str">
        <f t="shared" si="212"/>
        <v>40.30.003610.05.0010</v>
      </c>
      <c r="B11047" s="8" t="s">
        <v>382</v>
      </c>
      <c r="C11047" s="8" t="s">
        <v>408</v>
      </c>
      <c r="D11047" s="8" t="s">
        <v>505</v>
      </c>
      <c r="E11047" s="8" t="s">
        <v>1179</v>
      </c>
      <c r="F11047" s="8" t="s">
        <v>452</v>
      </c>
      <c r="G11047" s="8" t="s">
        <v>1180</v>
      </c>
      <c r="H11047" s="8">
        <v>0.73549500000000001</v>
      </c>
    </row>
    <row r="11048" spans="1:8">
      <c r="A11048" s="8" t="str">
        <f t="shared" si="212"/>
        <v>40.30.003610.05.0011</v>
      </c>
      <c r="B11048" s="8" t="s">
        <v>382</v>
      </c>
      <c r="C11048" s="8" t="s">
        <v>408</v>
      </c>
      <c r="D11048" s="8" t="s">
        <v>505</v>
      </c>
      <c r="E11048" s="8" t="s">
        <v>1181</v>
      </c>
      <c r="F11048" s="8" t="s">
        <v>452</v>
      </c>
      <c r="G11048" s="8" t="s">
        <v>1182</v>
      </c>
      <c r="H11048" s="8">
        <v>0.11973200000000001</v>
      </c>
    </row>
    <row r="11049" spans="1:8">
      <c r="A11049" s="8" t="str">
        <f t="shared" si="212"/>
        <v>40.30.003610.09.0003</v>
      </c>
      <c r="B11049" s="8" t="s">
        <v>382</v>
      </c>
      <c r="C11049" s="8" t="s">
        <v>408</v>
      </c>
      <c r="D11049" s="8" t="s">
        <v>505</v>
      </c>
      <c r="E11049" s="8" t="s">
        <v>824</v>
      </c>
      <c r="F11049" s="8" t="s">
        <v>452</v>
      </c>
      <c r="G11049" s="8" t="s">
        <v>825</v>
      </c>
      <c r="H11049" s="8">
        <v>0.25499500000000003</v>
      </c>
    </row>
    <row r="11050" spans="1:8">
      <c r="A11050" s="8" t="str">
        <f t="shared" si="212"/>
        <v>40.30.003610.06.0020</v>
      </c>
      <c r="B11050" s="8" t="s">
        <v>382</v>
      </c>
      <c r="C11050" s="8" t="s">
        <v>408</v>
      </c>
      <c r="D11050" s="8" t="s">
        <v>505</v>
      </c>
      <c r="E11050" s="8" t="s">
        <v>456</v>
      </c>
      <c r="F11050" s="8" t="s">
        <v>452</v>
      </c>
      <c r="G11050" s="8" t="s">
        <v>457</v>
      </c>
      <c r="H11050" s="8">
        <v>1.8678E-2</v>
      </c>
    </row>
    <row r="11051" spans="1:8">
      <c r="A11051" s="8" t="str">
        <f t="shared" si="212"/>
        <v>40.30.003610.07.0027</v>
      </c>
      <c r="B11051" s="8" t="s">
        <v>382</v>
      </c>
      <c r="C11051" s="8" t="s">
        <v>408</v>
      </c>
      <c r="D11051" s="8" t="s">
        <v>505</v>
      </c>
      <c r="E11051" s="8" t="s">
        <v>948</v>
      </c>
      <c r="F11051" s="8" t="s">
        <v>452</v>
      </c>
      <c r="G11051" s="8" t="s">
        <v>949</v>
      </c>
      <c r="H11051" s="8">
        <v>1.3680000000000001E-3</v>
      </c>
    </row>
    <row r="11052" spans="1:8">
      <c r="A11052" s="8" t="str">
        <f t="shared" si="212"/>
        <v>40.30.003610.07.0002</v>
      </c>
      <c r="B11052" s="8" t="s">
        <v>382</v>
      </c>
      <c r="C11052" s="8" t="s">
        <v>408</v>
      </c>
      <c r="D11052" s="8" t="s">
        <v>505</v>
      </c>
      <c r="E11052" s="8" t="s">
        <v>454</v>
      </c>
      <c r="F11052" s="8" t="s">
        <v>452</v>
      </c>
      <c r="G11052" s="8" t="s">
        <v>455</v>
      </c>
      <c r="H11052" s="8">
        <v>0.11973200000000001</v>
      </c>
    </row>
    <row r="11053" spans="1:8">
      <c r="A11053" s="8" t="str">
        <f t="shared" si="212"/>
        <v>40.30.003620.07.0112</v>
      </c>
      <c r="B11053" s="8" t="s">
        <v>382</v>
      </c>
      <c r="C11053" s="8" t="s">
        <v>408</v>
      </c>
      <c r="D11053" s="8" t="s">
        <v>505</v>
      </c>
      <c r="E11053" s="8" t="s">
        <v>1219</v>
      </c>
      <c r="F11053" s="8" t="s">
        <v>498</v>
      </c>
      <c r="G11053" s="8" t="s">
        <v>1220</v>
      </c>
      <c r="H11053" s="8">
        <v>3.0612E-2</v>
      </c>
    </row>
    <row r="11054" spans="1:8">
      <c r="A11054" s="8" t="str">
        <f t="shared" si="212"/>
        <v>40.30.003620.07.1012</v>
      </c>
      <c r="B11054" s="8" t="s">
        <v>382</v>
      </c>
      <c r="C11054" s="8" t="s">
        <v>408</v>
      </c>
      <c r="D11054" s="8" t="s">
        <v>505</v>
      </c>
      <c r="E11054" s="8" t="s">
        <v>1185</v>
      </c>
      <c r="F11054" s="8" t="s">
        <v>498</v>
      </c>
      <c r="G11054" s="8" t="s">
        <v>1186</v>
      </c>
      <c r="H11054" s="8">
        <v>0.131633</v>
      </c>
    </row>
    <row r="11055" spans="1:8">
      <c r="A11055" s="8" t="str">
        <f t="shared" si="212"/>
        <v>40.30.003620.03.0044</v>
      </c>
      <c r="B11055" s="8" t="s">
        <v>382</v>
      </c>
      <c r="C11055" s="8" t="s">
        <v>408</v>
      </c>
      <c r="D11055" s="8" t="s">
        <v>505</v>
      </c>
      <c r="E11055" s="8" t="s">
        <v>1188</v>
      </c>
      <c r="F11055" s="8" t="s">
        <v>463</v>
      </c>
      <c r="G11055" s="8" t="s">
        <v>1189</v>
      </c>
      <c r="H11055" s="8">
        <v>1</v>
      </c>
    </row>
    <row r="11056" spans="1:8">
      <c r="A11056" s="8" t="str">
        <f t="shared" si="212"/>
        <v>40.30.003735.05.0101</v>
      </c>
      <c r="B11056" s="8" t="s">
        <v>383</v>
      </c>
      <c r="C11056" s="8" t="s">
        <v>410</v>
      </c>
      <c r="D11056" s="8" t="s">
        <v>505</v>
      </c>
      <c r="E11056" s="8" t="s">
        <v>1221</v>
      </c>
      <c r="F11056" s="8" t="s">
        <v>452</v>
      </c>
      <c r="G11056" s="8" t="s">
        <v>1222</v>
      </c>
      <c r="H11056" s="8">
        <v>2.5</v>
      </c>
    </row>
    <row r="11057" spans="1:8">
      <c r="A11057" s="8" t="str">
        <f t="shared" si="212"/>
        <v>40.30.003730.02.0036</v>
      </c>
      <c r="B11057" s="8" t="s">
        <v>383</v>
      </c>
      <c r="C11057" s="8" t="s">
        <v>410</v>
      </c>
      <c r="D11057" s="8" t="s">
        <v>505</v>
      </c>
      <c r="E11057" s="8" t="s">
        <v>324</v>
      </c>
      <c r="F11057" s="8" t="s">
        <v>579</v>
      </c>
      <c r="G11057" s="8" t="s">
        <v>1204</v>
      </c>
      <c r="H11057" s="8">
        <v>1.25</v>
      </c>
    </row>
    <row r="11058" spans="1:8">
      <c r="A11058" s="8" t="str">
        <f t="shared" si="212"/>
        <v>40.30.003730.05.0038</v>
      </c>
      <c r="B11058" s="8" t="s">
        <v>383</v>
      </c>
      <c r="C11058" s="8" t="s">
        <v>410</v>
      </c>
      <c r="D11058" s="8" t="s">
        <v>505</v>
      </c>
      <c r="E11058" s="8" t="s">
        <v>1177</v>
      </c>
      <c r="F11058" s="8" t="s">
        <v>452</v>
      </c>
      <c r="G11058" s="8" t="s">
        <v>1178</v>
      </c>
      <c r="H11058" s="8">
        <v>1.25</v>
      </c>
    </row>
    <row r="11059" spans="1:8">
      <c r="A11059" s="8" t="str">
        <f t="shared" si="212"/>
        <v>40.30.003710.05.0010</v>
      </c>
      <c r="B11059" s="8" t="s">
        <v>383</v>
      </c>
      <c r="C11059" s="8" t="s">
        <v>410</v>
      </c>
      <c r="D11059" s="8" t="s">
        <v>505</v>
      </c>
      <c r="E11059" s="8" t="s">
        <v>1179</v>
      </c>
      <c r="F11059" s="8" t="s">
        <v>452</v>
      </c>
      <c r="G11059" s="8" t="s">
        <v>1180</v>
      </c>
      <c r="H11059" s="8">
        <v>0.73549500000000001</v>
      </c>
    </row>
    <row r="11060" spans="1:8">
      <c r="A11060" s="8" t="str">
        <f t="shared" si="212"/>
        <v>40.30.003710.05.0011</v>
      </c>
      <c r="B11060" s="8" t="s">
        <v>383</v>
      </c>
      <c r="C11060" s="8" t="s">
        <v>410</v>
      </c>
      <c r="D11060" s="8" t="s">
        <v>505</v>
      </c>
      <c r="E11060" s="8" t="s">
        <v>1181</v>
      </c>
      <c r="F11060" s="8" t="s">
        <v>452</v>
      </c>
      <c r="G11060" s="8" t="s">
        <v>1182</v>
      </c>
      <c r="H11060" s="8">
        <v>0.11973200000000001</v>
      </c>
    </row>
    <row r="11061" spans="1:8">
      <c r="A11061" s="8" t="str">
        <f t="shared" si="212"/>
        <v>40.30.003710.09.0003</v>
      </c>
      <c r="B11061" s="8" t="s">
        <v>383</v>
      </c>
      <c r="C11061" s="8" t="s">
        <v>410</v>
      </c>
      <c r="D11061" s="8" t="s">
        <v>505</v>
      </c>
      <c r="E11061" s="8" t="s">
        <v>824</v>
      </c>
      <c r="F11061" s="8" t="s">
        <v>452</v>
      </c>
      <c r="G11061" s="8" t="s">
        <v>825</v>
      </c>
      <c r="H11061" s="8">
        <v>0.25499500000000003</v>
      </c>
    </row>
    <row r="11062" spans="1:8">
      <c r="A11062" s="8" t="str">
        <f t="shared" si="212"/>
        <v>40.30.003710.06.0020</v>
      </c>
      <c r="B11062" s="8" t="s">
        <v>383</v>
      </c>
      <c r="C11062" s="8" t="s">
        <v>410</v>
      </c>
      <c r="D11062" s="8" t="s">
        <v>505</v>
      </c>
      <c r="E11062" s="8" t="s">
        <v>456</v>
      </c>
      <c r="F11062" s="8" t="s">
        <v>452</v>
      </c>
      <c r="G11062" s="8" t="s">
        <v>457</v>
      </c>
      <c r="H11062" s="8">
        <v>1.8678E-2</v>
      </c>
    </row>
    <row r="11063" spans="1:8">
      <c r="A11063" s="8" t="str">
        <f t="shared" si="212"/>
        <v>40.30.003710.07.0027</v>
      </c>
      <c r="B11063" s="8" t="s">
        <v>383</v>
      </c>
      <c r="C11063" s="8" t="s">
        <v>410</v>
      </c>
      <c r="D11063" s="8" t="s">
        <v>505</v>
      </c>
      <c r="E11063" s="8" t="s">
        <v>948</v>
      </c>
      <c r="F11063" s="8" t="s">
        <v>452</v>
      </c>
      <c r="G11063" s="8" t="s">
        <v>949</v>
      </c>
      <c r="H11063" s="8">
        <v>1.3680000000000001E-3</v>
      </c>
    </row>
    <row r="11064" spans="1:8">
      <c r="A11064" s="8" t="str">
        <f t="shared" si="212"/>
        <v>40.30.003710.07.0002</v>
      </c>
      <c r="B11064" s="8" t="s">
        <v>383</v>
      </c>
      <c r="C11064" s="8" t="s">
        <v>410</v>
      </c>
      <c r="D11064" s="8" t="s">
        <v>505</v>
      </c>
      <c r="E11064" s="8" t="s">
        <v>454</v>
      </c>
      <c r="F11064" s="8" t="s">
        <v>452</v>
      </c>
      <c r="G11064" s="8" t="s">
        <v>455</v>
      </c>
      <c r="H11064" s="8">
        <v>0.11973200000000001</v>
      </c>
    </row>
    <row r="11065" spans="1:8">
      <c r="A11065" s="8" t="str">
        <f t="shared" si="212"/>
        <v>40.30.003720.07.0120</v>
      </c>
      <c r="B11065" s="8" t="s">
        <v>383</v>
      </c>
      <c r="C11065" s="8" t="s">
        <v>410</v>
      </c>
      <c r="D11065" s="8" t="s">
        <v>505</v>
      </c>
      <c r="E11065" s="8" t="s">
        <v>1223</v>
      </c>
      <c r="F11065" s="8" t="s">
        <v>498</v>
      </c>
      <c r="G11065" s="8" t="s">
        <v>1224</v>
      </c>
      <c r="H11065" s="8">
        <v>3.0612E-2</v>
      </c>
    </row>
    <row r="11066" spans="1:8">
      <c r="A11066" s="8" t="str">
        <f t="shared" si="212"/>
        <v>40.30.003720.07.1012</v>
      </c>
      <c r="B11066" s="8" t="s">
        <v>383</v>
      </c>
      <c r="C11066" s="8" t="s">
        <v>410</v>
      </c>
      <c r="D11066" s="8" t="s">
        <v>505</v>
      </c>
      <c r="E11066" s="8" t="s">
        <v>1185</v>
      </c>
      <c r="F11066" s="8" t="s">
        <v>498</v>
      </c>
      <c r="G11066" s="8" t="s">
        <v>1186</v>
      </c>
      <c r="H11066" s="8">
        <v>0.131633</v>
      </c>
    </row>
    <row r="11067" spans="1:8">
      <c r="A11067" s="8" t="str">
        <f t="shared" si="212"/>
        <v>40.30.003720.03.0044</v>
      </c>
      <c r="B11067" s="8" t="s">
        <v>383</v>
      </c>
      <c r="C11067" s="8" t="s">
        <v>410</v>
      </c>
      <c r="D11067" s="8" t="s">
        <v>505</v>
      </c>
      <c r="E11067" s="8" t="s">
        <v>1188</v>
      </c>
      <c r="F11067" s="8" t="s">
        <v>463</v>
      </c>
      <c r="G11067" s="8" t="s">
        <v>1189</v>
      </c>
      <c r="H11067" s="8">
        <v>1</v>
      </c>
    </row>
  </sheetData>
  <autoFilter ref="A5:H3468">
    <sortState ref="A90:H842">
      <sortCondition ref="E5:E3468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Planilhas</vt:lpstr>
      </vt:variant>
      <vt:variant>
        <vt:i4>16</vt:i4>
      </vt:variant>
      <vt:variant>
        <vt:lpstr>Intervalos nomeados</vt:lpstr>
      </vt:variant>
      <vt:variant>
        <vt:i4>16</vt:i4>
      </vt:variant>
    </vt:vector>
  </HeadingPairs>
  <TitlesOfParts>
    <vt:vector size="32" baseType="lpstr">
      <vt:lpstr>Linha 0</vt:lpstr>
      <vt:lpstr>Linha 1</vt:lpstr>
      <vt:lpstr>Linha 2 e 3</vt:lpstr>
      <vt:lpstr>Linha 6</vt:lpstr>
      <vt:lpstr>Linha 4</vt:lpstr>
      <vt:lpstr>Linha 5</vt:lpstr>
      <vt:lpstr>Linha 6 e 7</vt:lpstr>
      <vt:lpstr>Linha 8</vt:lpstr>
      <vt:lpstr>Coz. Ind.L4, 5 E 8</vt:lpstr>
      <vt:lpstr>Frango_2</vt:lpstr>
      <vt:lpstr>Coz. Ind.L6 E 7</vt:lpstr>
      <vt:lpstr>Programação</vt:lpstr>
      <vt:lpstr>Config. Recheio</vt:lpstr>
      <vt:lpstr>Prod. Frang</vt:lpstr>
      <vt:lpstr>Plan1</vt:lpstr>
      <vt:lpstr>Estrutura de cada item </vt:lpstr>
      <vt:lpstr>'Coz. Ind.L4, 5 E 8'!Area_de_impressao</vt:lpstr>
      <vt:lpstr>'Coz. Ind.L6 E 7'!Area_de_impressao</vt:lpstr>
      <vt:lpstr>Frango_2!Area_de_impressao</vt:lpstr>
      <vt:lpstr>'Linha 0'!Area_de_impressao</vt:lpstr>
      <vt:lpstr>'Linha 1'!Area_de_impressao</vt:lpstr>
      <vt:lpstr>'Linha 2 e 3'!Area_de_impressao</vt:lpstr>
      <vt:lpstr>'Linha 4'!Area_de_impressao</vt:lpstr>
      <vt:lpstr>'Linha 5'!Area_de_impressao</vt:lpstr>
      <vt:lpstr>'Linha 6'!Area_de_impressao</vt:lpstr>
      <vt:lpstr>'Linha 6 e 7'!Area_de_impressao</vt:lpstr>
      <vt:lpstr>'Linha 8'!Area_de_impressao</vt:lpstr>
      <vt:lpstr>'Coz. Ind.L4, 5 E 8'!Titulos_de_impressao</vt:lpstr>
      <vt:lpstr>Frango_2!Titulos_de_impressao</vt:lpstr>
      <vt:lpstr>Túnel_0</vt:lpstr>
      <vt:lpstr>'Linha 0'!Túnel_l</vt:lpstr>
      <vt:lpstr>'Linha 0'!Túnel_Vll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Nádia Andrade</dc:creator>
  <cp:lastModifiedBy>Lidyane Lucena</cp:lastModifiedBy>
  <cp:lastPrinted>2020-04-24T18:39:07Z</cp:lastPrinted>
  <dcterms:created xsi:type="dcterms:W3CDTF">2014-04-17T18:25:20Z</dcterms:created>
  <dcterms:modified xsi:type="dcterms:W3CDTF">2020-04-30T20:05:32Z</dcterms:modified>
</cp:coreProperties>
</file>